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4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5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C:\Users\Azucena\Documents\Entrega - DEEDI\Trayectorias escolares\Documentos Terminados\Enero\"/>
    </mc:Choice>
  </mc:AlternateContent>
  <xr:revisionPtr revIDLastSave="0" documentId="13_ncr:1_{9FADB634-E225-410D-97AF-2EF337D87CA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BACHILLERATO" sheetId="1" r:id="rId1"/>
    <sheet name="Prepa 1" sheetId="2" r:id="rId2"/>
    <sheet name="Prepa 2" sheetId="3" r:id="rId3"/>
    <sheet name="Prepa 3" sheetId="4" r:id="rId4"/>
    <sheet name="Prepa 4" sheetId="5" r:id="rId5"/>
    <sheet name="Prepa 5" sheetId="6" r:id="rId6"/>
    <sheet name="Prepa 6" sheetId="7" r:id="rId7"/>
    <sheet name="Prepa 7" sheetId="8" r:id="rId8"/>
    <sheet name="Prepa 8" sheetId="19" r:id="rId9"/>
    <sheet name="Bach Abierto" sheetId="9" r:id="rId10"/>
    <sheet name="Bach Tizayuca" sheetId="10" r:id="rId11"/>
    <sheet name="Bach Tepeji" sheetId="11" r:id="rId12"/>
    <sheet name="Bach Sahagun" sheetId="12" r:id="rId13"/>
    <sheet name="Bach Huejutla" sheetId="13" r:id="rId14"/>
    <sheet name="Bach Atotonilco" sheetId="14" r:id="rId15"/>
    <sheet name="Bach Actopan" sheetId="15" r:id="rId16"/>
    <sheet name="Bach Tlahuelilpan" sheetId="16" r:id="rId17"/>
    <sheet name="Bach Ixtlahuaco" sheetId="17" r:id="rId18"/>
    <sheet name="Bach Tlaxcoapan" sheetId="18" r:id="rId1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  <ext uri="GoogleSheetsCustomDataVersion1">
      <go:sheetsCustomData xmlns:go="http://customooxmlschemas.google.com/" r:id="rId22" roundtripDataSignature="AMtx7mg3xhab+WIMPp4r0XUSrxbtCz9pKA=="/>
    </ext>
  </extLst>
</workbook>
</file>

<file path=xl/calcChain.xml><?xml version="1.0" encoding="utf-8"?>
<calcChain xmlns="http://schemas.openxmlformats.org/spreadsheetml/2006/main">
  <c r="I140" i="7" l="1"/>
  <c r="J823" i="5"/>
  <c r="K823" i="5" s="1"/>
  <c r="I823" i="5"/>
  <c r="I807" i="5"/>
  <c r="I791" i="5"/>
  <c r="I858" i="4"/>
  <c r="K858" i="4"/>
  <c r="J858" i="4"/>
  <c r="J842" i="4"/>
  <c r="K842" i="4" s="1"/>
  <c r="I842" i="4"/>
  <c r="I810" i="4"/>
  <c r="J914" i="1" l="1"/>
  <c r="K914" i="1" s="1"/>
  <c r="I914" i="1"/>
  <c r="K898" i="1"/>
  <c r="J898" i="1"/>
  <c r="I898" i="1"/>
  <c r="J882" i="1"/>
  <c r="K882" i="1" s="1"/>
  <c r="I882" i="1"/>
  <c r="J866" i="1"/>
  <c r="K866" i="1" s="1"/>
  <c r="I866" i="1"/>
  <c r="K850" i="1"/>
  <c r="J850" i="1"/>
  <c r="I850" i="1"/>
  <c r="J834" i="1"/>
  <c r="K834" i="1" s="1"/>
  <c r="I834" i="1"/>
  <c r="I818" i="1"/>
  <c r="H834" i="1"/>
  <c r="I785" i="2"/>
  <c r="I769" i="2"/>
  <c r="I688" i="2"/>
  <c r="I704" i="2"/>
  <c r="I720" i="2"/>
  <c r="I737" i="2"/>
  <c r="I753" i="2"/>
  <c r="J769" i="2"/>
  <c r="I813" i="3"/>
  <c r="I748" i="3"/>
  <c r="I765" i="3"/>
  <c r="I781" i="3"/>
  <c r="I797" i="3"/>
  <c r="K28" i="19"/>
  <c r="I28" i="19"/>
  <c r="H28" i="19"/>
  <c r="J28" i="19" s="1"/>
  <c r="O23" i="19"/>
  <c r="N23" i="19"/>
  <c r="L23" i="19"/>
  <c r="N22" i="19"/>
  <c r="O22" i="19" s="1"/>
  <c r="L22" i="19"/>
  <c r="N21" i="19"/>
  <c r="O21" i="19" s="1"/>
  <c r="L21" i="19"/>
  <c r="N20" i="19"/>
  <c r="O20" i="19" s="1"/>
  <c r="L20" i="19"/>
  <c r="L19" i="19"/>
  <c r="P20" i="19"/>
  <c r="M34" i="19"/>
  <c r="P36" i="19" s="1"/>
  <c r="L35" i="19"/>
  <c r="N35" i="19"/>
  <c r="O35" i="19" s="1"/>
  <c r="L36" i="19"/>
  <c r="N36" i="19"/>
  <c r="O36" i="19"/>
  <c r="L37" i="19"/>
  <c r="N37" i="19"/>
  <c r="O37" i="19"/>
  <c r="L38" i="19"/>
  <c r="N38" i="19"/>
  <c r="O38" i="19"/>
  <c r="L39" i="19"/>
  <c r="N39" i="19"/>
  <c r="O39" i="19"/>
  <c r="H44" i="19"/>
  <c r="I44" i="19"/>
  <c r="J44" i="19"/>
  <c r="K44" i="19"/>
  <c r="H92" i="19"/>
  <c r="J92" i="19" s="1"/>
  <c r="O87" i="19"/>
  <c r="N87" i="19"/>
  <c r="L87" i="19"/>
  <c r="O86" i="19"/>
  <c r="N86" i="19"/>
  <c r="L86" i="19"/>
  <c r="O85" i="19"/>
  <c r="N85" i="19"/>
  <c r="L85" i="19"/>
  <c r="O84" i="19"/>
  <c r="N84" i="19"/>
  <c r="L84" i="19"/>
  <c r="L83" i="19"/>
  <c r="M82" i="19"/>
  <c r="N83" i="19" s="1"/>
  <c r="O83" i="19" s="1"/>
  <c r="I108" i="8"/>
  <c r="H108" i="8"/>
  <c r="J108" i="8" s="1"/>
  <c r="O103" i="8"/>
  <c r="N103" i="8"/>
  <c r="L103" i="8"/>
  <c r="O102" i="8"/>
  <c r="N102" i="8"/>
  <c r="L102" i="8"/>
  <c r="O101" i="8"/>
  <c r="N101" i="8"/>
  <c r="L101" i="8"/>
  <c r="N100" i="8"/>
  <c r="O100" i="8" s="1"/>
  <c r="L100" i="8"/>
  <c r="L99" i="8"/>
  <c r="M98" i="8"/>
  <c r="P100" i="8" s="1"/>
  <c r="J188" i="7"/>
  <c r="I188" i="7"/>
  <c r="H188" i="7"/>
  <c r="O183" i="7"/>
  <c r="N183" i="7"/>
  <c r="L183" i="7"/>
  <c r="O182" i="7"/>
  <c r="N182" i="7"/>
  <c r="L182" i="7"/>
  <c r="O181" i="7"/>
  <c r="N181" i="7"/>
  <c r="L181" i="7"/>
  <c r="N180" i="7"/>
  <c r="O180" i="7" s="1"/>
  <c r="L180" i="7"/>
  <c r="L179" i="7"/>
  <c r="M178" i="7"/>
  <c r="N179" i="7" s="1"/>
  <c r="O179" i="7" s="1"/>
  <c r="K224" i="6"/>
  <c r="I224" i="6"/>
  <c r="H224" i="6"/>
  <c r="J224" i="6" s="1"/>
  <c r="O219" i="6"/>
  <c r="N219" i="6"/>
  <c r="L219" i="6"/>
  <c r="O218" i="6"/>
  <c r="N218" i="6"/>
  <c r="L218" i="6"/>
  <c r="O217" i="6"/>
  <c r="N217" i="6"/>
  <c r="L217" i="6"/>
  <c r="N216" i="6"/>
  <c r="O216" i="6" s="1"/>
  <c r="L216" i="6"/>
  <c r="L215" i="6"/>
  <c r="M214" i="6"/>
  <c r="P216" i="6" s="1"/>
  <c r="K871" i="5"/>
  <c r="I871" i="5"/>
  <c r="H871" i="5"/>
  <c r="J871" i="5" s="1"/>
  <c r="O866" i="5"/>
  <c r="N866" i="5"/>
  <c r="L866" i="5"/>
  <c r="O865" i="5"/>
  <c r="N865" i="5"/>
  <c r="L865" i="5"/>
  <c r="O864" i="5"/>
  <c r="N864" i="5"/>
  <c r="L864" i="5"/>
  <c r="N863" i="5"/>
  <c r="O863" i="5" s="1"/>
  <c r="L863" i="5"/>
  <c r="L862" i="5"/>
  <c r="M861" i="5"/>
  <c r="P863" i="5" s="1"/>
  <c r="J906" i="4"/>
  <c r="I906" i="4"/>
  <c r="H906" i="4"/>
  <c r="O901" i="4"/>
  <c r="N901" i="4"/>
  <c r="L901" i="4"/>
  <c r="O900" i="4"/>
  <c r="N900" i="4"/>
  <c r="L900" i="4"/>
  <c r="O899" i="4"/>
  <c r="N899" i="4"/>
  <c r="L899" i="4"/>
  <c r="O898" i="4"/>
  <c r="N898" i="4"/>
  <c r="L898" i="4"/>
  <c r="L897" i="4"/>
  <c r="M896" i="4"/>
  <c r="N897" i="4" s="1"/>
  <c r="O897" i="4" s="1"/>
  <c r="I893" i="3"/>
  <c r="H893" i="3"/>
  <c r="J893" i="3" s="1"/>
  <c r="O888" i="3"/>
  <c r="N888" i="3"/>
  <c r="L888" i="3"/>
  <c r="O887" i="3"/>
  <c r="N887" i="3"/>
  <c r="L887" i="3"/>
  <c r="O886" i="3"/>
  <c r="N886" i="3"/>
  <c r="L886" i="3"/>
  <c r="O885" i="3"/>
  <c r="N885" i="3"/>
  <c r="L885" i="3"/>
  <c r="L884" i="3"/>
  <c r="M883" i="3"/>
  <c r="P885" i="3" s="1"/>
  <c r="M855" i="2"/>
  <c r="I865" i="2"/>
  <c r="H865" i="2"/>
  <c r="J865" i="2" s="1"/>
  <c r="K865" i="2" s="1"/>
  <c r="O860" i="2"/>
  <c r="N860" i="2"/>
  <c r="L860" i="2"/>
  <c r="O859" i="2"/>
  <c r="N859" i="2"/>
  <c r="L859" i="2"/>
  <c r="O858" i="2"/>
  <c r="N858" i="2"/>
  <c r="L858" i="2"/>
  <c r="O857" i="2"/>
  <c r="N857" i="2"/>
  <c r="L857" i="2"/>
  <c r="L856" i="2"/>
  <c r="N856" i="2"/>
  <c r="O856" i="2" s="1"/>
  <c r="H914" i="1"/>
  <c r="O909" i="1"/>
  <c r="N909" i="1"/>
  <c r="L909" i="1"/>
  <c r="O908" i="1"/>
  <c r="N908" i="1"/>
  <c r="L908" i="1"/>
  <c r="O907" i="1"/>
  <c r="N907" i="1"/>
  <c r="L907" i="1"/>
  <c r="O906" i="1"/>
  <c r="N906" i="1"/>
  <c r="L906" i="1"/>
  <c r="L905" i="1"/>
  <c r="M904" i="1"/>
  <c r="P906" i="1" s="1"/>
  <c r="M839" i="2"/>
  <c r="L840" i="2"/>
  <c r="N840" i="2"/>
  <c r="O840" i="2"/>
  <c r="L841" i="2"/>
  <c r="N841" i="2"/>
  <c r="O841" i="2"/>
  <c r="P841" i="2"/>
  <c r="L842" i="2"/>
  <c r="N842" i="2"/>
  <c r="O842" i="2"/>
  <c r="L843" i="2"/>
  <c r="N843" i="2"/>
  <c r="O843" i="2"/>
  <c r="L844" i="2"/>
  <c r="N844" i="2"/>
  <c r="O844" i="2"/>
  <c r="H849" i="2"/>
  <c r="I849" i="2"/>
  <c r="J849" i="2"/>
  <c r="K849" i="2" s="1"/>
  <c r="I60" i="8"/>
  <c r="I176" i="6"/>
  <c r="I28" i="6"/>
  <c r="K28" i="6"/>
  <c r="H76" i="19"/>
  <c r="J76" i="19" s="1"/>
  <c r="O71" i="19"/>
  <c r="N71" i="19"/>
  <c r="L71" i="19"/>
  <c r="O70" i="19"/>
  <c r="N70" i="19"/>
  <c r="L70" i="19"/>
  <c r="O69" i="19"/>
  <c r="N69" i="19"/>
  <c r="L69" i="19"/>
  <c r="O68" i="19"/>
  <c r="N68" i="19"/>
  <c r="L68" i="19"/>
  <c r="L67" i="19"/>
  <c r="M66" i="19"/>
  <c r="P68" i="19" s="1"/>
  <c r="L171" i="6"/>
  <c r="I890" i="4"/>
  <c r="H890" i="4"/>
  <c r="J890" i="4" s="1"/>
  <c r="N885" i="4"/>
  <c r="O885" i="4" s="1"/>
  <c r="L885" i="4"/>
  <c r="N884" i="4"/>
  <c r="O884" i="4" s="1"/>
  <c r="L884" i="4"/>
  <c r="N883" i="4"/>
  <c r="O883" i="4" s="1"/>
  <c r="L883" i="4"/>
  <c r="N882" i="4"/>
  <c r="O882" i="4" s="1"/>
  <c r="L882" i="4"/>
  <c r="L881" i="4"/>
  <c r="M880" i="4"/>
  <c r="P882" i="4" s="1"/>
  <c r="I877" i="3"/>
  <c r="H877" i="3"/>
  <c r="J877" i="3" s="1"/>
  <c r="N872" i="3"/>
  <c r="O872" i="3" s="1"/>
  <c r="L872" i="3"/>
  <c r="N871" i="3"/>
  <c r="O871" i="3" s="1"/>
  <c r="L871" i="3"/>
  <c r="N870" i="3"/>
  <c r="O870" i="3" s="1"/>
  <c r="L870" i="3"/>
  <c r="N869" i="3"/>
  <c r="O869" i="3" s="1"/>
  <c r="L869" i="3"/>
  <c r="L868" i="3"/>
  <c r="M867" i="3"/>
  <c r="P869" i="3" s="1"/>
  <c r="H898" i="1"/>
  <c r="O893" i="1"/>
  <c r="N893" i="1"/>
  <c r="L893" i="1"/>
  <c r="O892" i="1"/>
  <c r="N892" i="1"/>
  <c r="L892" i="1"/>
  <c r="O891" i="1"/>
  <c r="N891" i="1"/>
  <c r="L891" i="1"/>
  <c r="O890" i="1"/>
  <c r="N890" i="1"/>
  <c r="L890" i="1"/>
  <c r="L889" i="1"/>
  <c r="M888" i="1"/>
  <c r="P890" i="1" s="1"/>
  <c r="K769" i="2" l="1"/>
  <c r="N19" i="19"/>
  <c r="O19" i="19" s="1"/>
  <c r="P84" i="19"/>
  <c r="N67" i="19"/>
  <c r="O67" i="19" s="1"/>
  <c r="N99" i="8"/>
  <c r="O99" i="8" s="1"/>
  <c r="P180" i="7"/>
  <c r="N215" i="6"/>
  <c r="O215" i="6" s="1"/>
  <c r="N862" i="5"/>
  <c r="O862" i="5" s="1"/>
  <c r="P898" i="4"/>
  <c r="N884" i="3"/>
  <c r="O884" i="3" s="1"/>
  <c r="P857" i="2"/>
  <c r="N905" i="1"/>
  <c r="O905" i="1" s="1"/>
  <c r="N881" i="4"/>
  <c r="O881" i="4" s="1"/>
  <c r="N868" i="3"/>
  <c r="O868" i="3" s="1"/>
  <c r="N889" i="1"/>
  <c r="O889" i="1" s="1"/>
  <c r="I826" i="4" l="1"/>
  <c r="I845" i="3"/>
  <c r="I829" i="3"/>
  <c r="H765" i="3"/>
  <c r="H786" i="1"/>
  <c r="J786" i="1" s="1"/>
  <c r="H737" i="2"/>
  <c r="J737" i="2" s="1"/>
  <c r="I92" i="8" l="1"/>
  <c r="H92" i="8"/>
  <c r="J92" i="8" s="1"/>
  <c r="O87" i="8"/>
  <c r="N87" i="8"/>
  <c r="L87" i="8"/>
  <c r="O86" i="8"/>
  <c r="N86" i="8"/>
  <c r="L86" i="8"/>
  <c r="O85" i="8"/>
  <c r="N85" i="8"/>
  <c r="L85" i="8"/>
  <c r="N84" i="8"/>
  <c r="O84" i="8" s="1"/>
  <c r="L84" i="8"/>
  <c r="L83" i="8"/>
  <c r="M82" i="8"/>
  <c r="P84" i="8" s="1"/>
  <c r="I172" i="7"/>
  <c r="H172" i="7"/>
  <c r="J172" i="7" s="1"/>
  <c r="O167" i="7"/>
  <c r="N167" i="7"/>
  <c r="L167" i="7"/>
  <c r="O166" i="7"/>
  <c r="N166" i="7"/>
  <c r="L166" i="7"/>
  <c r="O165" i="7"/>
  <c r="N165" i="7"/>
  <c r="L165" i="7"/>
  <c r="N164" i="7"/>
  <c r="O164" i="7" s="1"/>
  <c r="L164" i="7"/>
  <c r="L163" i="7"/>
  <c r="M162" i="7"/>
  <c r="N163" i="7" s="1"/>
  <c r="O163" i="7" s="1"/>
  <c r="K208" i="6"/>
  <c r="I208" i="6"/>
  <c r="H208" i="6"/>
  <c r="J208" i="6" s="1"/>
  <c r="O203" i="6"/>
  <c r="N203" i="6"/>
  <c r="L203" i="6"/>
  <c r="O202" i="6"/>
  <c r="N202" i="6"/>
  <c r="L202" i="6"/>
  <c r="O201" i="6"/>
  <c r="N201" i="6"/>
  <c r="L201" i="6"/>
  <c r="N200" i="6"/>
  <c r="O200" i="6" s="1"/>
  <c r="L200" i="6"/>
  <c r="L199" i="6"/>
  <c r="M198" i="6"/>
  <c r="N199" i="6" s="1"/>
  <c r="O199" i="6" s="1"/>
  <c r="H882" i="1"/>
  <c r="O877" i="1"/>
  <c r="N877" i="1"/>
  <c r="L877" i="1"/>
  <c r="O876" i="1"/>
  <c r="N876" i="1"/>
  <c r="L876" i="1"/>
  <c r="O875" i="1"/>
  <c r="N875" i="1"/>
  <c r="L875" i="1"/>
  <c r="N874" i="1"/>
  <c r="O874" i="1" s="1"/>
  <c r="L874" i="1"/>
  <c r="L873" i="1"/>
  <c r="M872" i="1"/>
  <c r="P874" i="1" s="1"/>
  <c r="H866" i="1"/>
  <c r="O861" i="1"/>
  <c r="N861" i="1"/>
  <c r="L861" i="1"/>
  <c r="O860" i="1"/>
  <c r="N860" i="1"/>
  <c r="L860" i="1"/>
  <c r="O859" i="1"/>
  <c r="N859" i="1"/>
  <c r="L859" i="1"/>
  <c r="N858" i="1"/>
  <c r="O858" i="1" s="1"/>
  <c r="L858" i="1"/>
  <c r="L857" i="1"/>
  <c r="M856" i="1"/>
  <c r="P858" i="1" s="1"/>
  <c r="N873" i="1" l="1"/>
  <c r="O873" i="1" s="1"/>
  <c r="N857" i="1"/>
  <c r="O857" i="1" s="1"/>
  <c r="N83" i="8"/>
  <c r="O83" i="8" s="1"/>
  <c r="P164" i="7"/>
  <c r="P200" i="6"/>
  <c r="K855" i="5"/>
  <c r="I855" i="5"/>
  <c r="H855" i="5"/>
  <c r="J855" i="5" s="1"/>
  <c r="O850" i="5"/>
  <c r="N850" i="5"/>
  <c r="L850" i="5"/>
  <c r="O849" i="5"/>
  <c r="N849" i="5"/>
  <c r="L849" i="5"/>
  <c r="O848" i="5"/>
  <c r="N848" i="5"/>
  <c r="L848" i="5"/>
  <c r="N847" i="5"/>
  <c r="O847" i="5" s="1"/>
  <c r="L847" i="5"/>
  <c r="L846" i="5"/>
  <c r="M845" i="5"/>
  <c r="P847" i="5" s="1"/>
  <c r="N846" i="5" l="1"/>
  <c r="O846" i="5" s="1"/>
  <c r="K874" i="4"/>
  <c r="I874" i="4"/>
  <c r="H874" i="4"/>
  <c r="J874" i="4" s="1"/>
  <c r="O869" i="4"/>
  <c r="N869" i="4"/>
  <c r="L869" i="4"/>
  <c r="O868" i="4"/>
  <c r="N868" i="4"/>
  <c r="L868" i="4"/>
  <c r="O867" i="4"/>
  <c r="N867" i="4"/>
  <c r="L867" i="4"/>
  <c r="O866" i="4"/>
  <c r="N866" i="4"/>
  <c r="L866" i="4"/>
  <c r="L865" i="4"/>
  <c r="M864" i="4"/>
  <c r="P866" i="4" s="1"/>
  <c r="K861" i="3"/>
  <c r="I861" i="3"/>
  <c r="H861" i="3"/>
  <c r="J861" i="3" s="1"/>
  <c r="O856" i="3"/>
  <c r="N856" i="3"/>
  <c r="L856" i="3"/>
  <c r="O855" i="3"/>
  <c r="N855" i="3"/>
  <c r="L855" i="3"/>
  <c r="O854" i="3"/>
  <c r="N854" i="3"/>
  <c r="L854" i="3"/>
  <c r="N853" i="3"/>
  <c r="O853" i="3" s="1"/>
  <c r="L853" i="3"/>
  <c r="L852" i="3"/>
  <c r="M851" i="3"/>
  <c r="P853" i="3" s="1"/>
  <c r="K833" i="2"/>
  <c r="I833" i="2"/>
  <c r="H833" i="2"/>
  <c r="J833" i="2" s="1"/>
  <c r="O828" i="2"/>
  <c r="N828" i="2"/>
  <c r="L828" i="2"/>
  <c r="O827" i="2"/>
  <c r="N827" i="2"/>
  <c r="L827" i="2"/>
  <c r="O826" i="2"/>
  <c r="N826" i="2"/>
  <c r="L826" i="2"/>
  <c r="O825" i="2"/>
  <c r="N825" i="2"/>
  <c r="L825" i="2"/>
  <c r="L824" i="2"/>
  <c r="M823" i="2"/>
  <c r="P825" i="2" s="1"/>
  <c r="N865" i="4" l="1"/>
  <c r="O865" i="4" s="1"/>
  <c r="N824" i="2"/>
  <c r="O824" i="2" s="1"/>
  <c r="N852" i="3"/>
  <c r="O852" i="3" s="1"/>
  <c r="K60" i="19"/>
  <c r="I60" i="19"/>
  <c r="H60" i="19"/>
  <c r="J60" i="19" s="1"/>
  <c r="O55" i="19"/>
  <c r="N55" i="19"/>
  <c r="L55" i="19"/>
  <c r="O54" i="19"/>
  <c r="N54" i="19"/>
  <c r="L54" i="19"/>
  <c r="O53" i="19"/>
  <c r="N53" i="19"/>
  <c r="L53" i="19"/>
  <c r="N52" i="19"/>
  <c r="O52" i="19" s="1"/>
  <c r="L52" i="19"/>
  <c r="L51" i="19"/>
  <c r="M50" i="19"/>
  <c r="P52" i="19" s="1"/>
  <c r="N51" i="19" l="1"/>
  <c r="O51" i="19" s="1"/>
  <c r="I44" i="8"/>
  <c r="I124" i="7"/>
  <c r="I160" i="6"/>
  <c r="K839" i="5" l="1"/>
  <c r="I839" i="5"/>
  <c r="H839" i="5"/>
  <c r="J839" i="5" s="1"/>
  <c r="O834" i="5"/>
  <c r="N834" i="5"/>
  <c r="L834" i="5"/>
  <c r="O833" i="5"/>
  <c r="N833" i="5"/>
  <c r="L833" i="5"/>
  <c r="N832" i="5"/>
  <c r="O832" i="5" s="1"/>
  <c r="L832" i="5"/>
  <c r="N831" i="5"/>
  <c r="O831" i="5" s="1"/>
  <c r="L831" i="5"/>
  <c r="L830" i="5"/>
  <c r="M829" i="5"/>
  <c r="P831" i="5" s="1"/>
  <c r="H858" i="4"/>
  <c r="O853" i="4"/>
  <c r="N853" i="4"/>
  <c r="L853" i="4"/>
  <c r="O852" i="4"/>
  <c r="N852" i="4"/>
  <c r="L852" i="4"/>
  <c r="N851" i="4"/>
  <c r="O851" i="4" s="1"/>
  <c r="L851" i="4"/>
  <c r="N850" i="4"/>
  <c r="O850" i="4" s="1"/>
  <c r="L850" i="4"/>
  <c r="L849" i="4"/>
  <c r="M848" i="4"/>
  <c r="N849" i="4" s="1"/>
  <c r="O849" i="4" s="1"/>
  <c r="H845" i="3"/>
  <c r="J845" i="3" s="1"/>
  <c r="O840" i="3"/>
  <c r="N840" i="3"/>
  <c r="L840" i="3"/>
  <c r="O839" i="3"/>
  <c r="N839" i="3"/>
  <c r="L839" i="3"/>
  <c r="O838" i="3"/>
  <c r="N838" i="3"/>
  <c r="L838" i="3"/>
  <c r="N837" i="3"/>
  <c r="O837" i="3" s="1"/>
  <c r="L837" i="3"/>
  <c r="L836" i="3"/>
  <c r="M835" i="3"/>
  <c r="P837" i="3" s="1"/>
  <c r="K817" i="2"/>
  <c r="I817" i="2"/>
  <c r="H817" i="2"/>
  <c r="J817" i="2" s="1"/>
  <c r="O812" i="2"/>
  <c r="N812" i="2"/>
  <c r="L812" i="2"/>
  <c r="O811" i="2"/>
  <c r="N811" i="2"/>
  <c r="L811" i="2"/>
  <c r="O810" i="2"/>
  <c r="N810" i="2"/>
  <c r="L810" i="2"/>
  <c r="N809" i="2"/>
  <c r="O809" i="2" s="1"/>
  <c r="L809" i="2"/>
  <c r="L808" i="2"/>
  <c r="M807" i="2"/>
  <c r="P809" i="2" s="1"/>
  <c r="N830" i="5" l="1"/>
  <c r="O830" i="5" s="1"/>
  <c r="N836" i="3"/>
  <c r="O836" i="3" s="1"/>
  <c r="N808" i="2"/>
  <c r="O808" i="2" s="1"/>
  <c r="P850" i="4"/>
  <c r="L813" i="1"/>
  <c r="I156" i="7" l="1"/>
  <c r="H156" i="7"/>
  <c r="J156" i="7" s="1"/>
  <c r="O151" i="7"/>
  <c r="N151" i="7"/>
  <c r="L151" i="7"/>
  <c r="N150" i="7"/>
  <c r="O150" i="7" s="1"/>
  <c r="L150" i="7"/>
  <c r="N149" i="7"/>
  <c r="O149" i="7" s="1"/>
  <c r="L149" i="7"/>
  <c r="N148" i="7"/>
  <c r="O148" i="7" s="1"/>
  <c r="L148" i="7"/>
  <c r="L147" i="7"/>
  <c r="M146" i="7"/>
  <c r="N147" i="7" s="1"/>
  <c r="O147" i="7" s="1"/>
  <c r="H823" i="5"/>
  <c r="O818" i="5"/>
  <c r="N818" i="5"/>
  <c r="L818" i="5"/>
  <c r="N817" i="5"/>
  <c r="O817" i="5" s="1"/>
  <c r="L817" i="5"/>
  <c r="N816" i="5"/>
  <c r="O816" i="5" s="1"/>
  <c r="L816" i="5"/>
  <c r="N815" i="5"/>
  <c r="O815" i="5" s="1"/>
  <c r="L815" i="5"/>
  <c r="L814" i="5"/>
  <c r="M813" i="5"/>
  <c r="N814" i="5" s="1"/>
  <c r="O814" i="5" s="1"/>
  <c r="H842" i="4"/>
  <c r="O837" i="4"/>
  <c r="N837" i="4"/>
  <c r="L837" i="4"/>
  <c r="N836" i="4"/>
  <c r="O836" i="4" s="1"/>
  <c r="L836" i="4"/>
  <c r="N835" i="4"/>
  <c r="O835" i="4" s="1"/>
  <c r="L835" i="4"/>
  <c r="N834" i="4"/>
  <c r="O834" i="4" s="1"/>
  <c r="L834" i="4"/>
  <c r="L833" i="4"/>
  <c r="M832" i="4"/>
  <c r="N833" i="4" s="1"/>
  <c r="O833" i="4" s="1"/>
  <c r="H829" i="3"/>
  <c r="J829" i="3" s="1"/>
  <c r="O824" i="3"/>
  <c r="N824" i="3"/>
  <c r="L824" i="3"/>
  <c r="N823" i="3"/>
  <c r="O823" i="3" s="1"/>
  <c r="L823" i="3"/>
  <c r="N822" i="3"/>
  <c r="O822" i="3" s="1"/>
  <c r="L822" i="3"/>
  <c r="N821" i="3"/>
  <c r="O821" i="3" s="1"/>
  <c r="L821" i="3"/>
  <c r="L820" i="3"/>
  <c r="M819" i="3"/>
  <c r="P821" i="3" s="1"/>
  <c r="K801" i="2"/>
  <c r="I801" i="2"/>
  <c r="H801" i="2"/>
  <c r="J801" i="2" s="1"/>
  <c r="O796" i="2"/>
  <c r="N796" i="2"/>
  <c r="L796" i="2"/>
  <c r="N795" i="2"/>
  <c r="O795" i="2" s="1"/>
  <c r="L795" i="2"/>
  <c r="N794" i="2"/>
  <c r="O794" i="2" s="1"/>
  <c r="L794" i="2"/>
  <c r="N793" i="2"/>
  <c r="O793" i="2" s="1"/>
  <c r="L793" i="2"/>
  <c r="L792" i="2"/>
  <c r="M791" i="2"/>
  <c r="N792" i="2" s="1"/>
  <c r="O792" i="2" s="1"/>
  <c r="H850" i="1"/>
  <c r="O845" i="1"/>
  <c r="N845" i="1"/>
  <c r="L845" i="1"/>
  <c r="N844" i="1"/>
  <c r="O844" i="1" s="1"/>
  <c r="L844" i="1"/>
  <c r="N843" i="1"/>
  <c r="O843" i="1" s="1"/>
  <c r="L843" i="1"/>
  <c r="N842" i="1"/>
  <c r="O842" i="1" s="1"/>
  <c r="L842" i="1"/>
  <c r="L841" i="1"/>
  <c r="M840" i="1"/>
  <c r="P842" i="1" s="1"/>
  <c r="K192" i="6"/>
  <c r="I192" i="6"/>
  <c r="H192" i="6"/>
  <c r="J192" i="6" s="1"/>
  <c r="O187" i="6"/>
  <c r="N187" i="6"/>
  <c r="L187" i="6"/>
  <c r="O186" i="6"/>
  <c r="N186" i="6"/>
  <c r="L186" i="6"/>
  <c r="N185" i="6"/>
  <c r="O185" i="6" s="1"/>
  <c r="L185" i="6"/>
  <c r="N184" i="6"/>
  <c r="O184" i="6" s="1"/>
  <c r="L184" i="6"/>
  <c r="L183" i="6"/>
  <c r="M182" i="6"/>
  <c r="N183" i="6" s="1"/>
  <c r="O183" i="6" s="1"/>
  <c r="P834" i="4" l="1"/>
  <c r="P184" i="6"/>
  <c r="P815" i="5"/>
  <c r="N841" i="1"/>
  <c r="O841" i="1" s="1"/>
  <c r="P148" i="7"/>
  <c r="N820" i="3"/>
  <c r="O820" i="3" s="1"/>
  <c r="P793" i="2"/>
  <c r="I76" i="8"/>
  <c r="H76" i="8"/>
  <c r="J76" i="8" s="1"/>
  <c r="O71" i="8"/>
  <c r="N71" i="8"/>
  <c r="L71" i="8"/>
  <c r="N70" i="8"/>
  <c r="O70" i="8" s="1"/>
  <c r="L70" i="8"/>
  <c r="N69" i="8"/>
  <c r="O69" i="8" s="1"/>
  <c r="L69" i="8"/>
  <c r="N68" i="8"/>
  <c r="O68" i="8" s="1"/>
  <c r="L68" i="8"/>
  <c r="L67" i="8"/>
  <c r="M66" i="8"/>
  <c r="P68" i="8" s="1"/>
  <c r="N67" i="8" l="1"/>
  <c r="O67" i="8" s="1"/>
  <c r="I108" i="7"/>
  <c r="I144" i="6"/>
  <c r="I775" i="5"/>
  <c r="I794" i="4" l="1"/>
  <c r="I802" i="1"/>
  <c r="I753" i="1"/>
  <c r="I737" i="1"/>
  <c r="K28" i="18"/>
  <c r="I28" i="18"/>
  <c r="H28" i="18"/>
  <c r="J28" i="18" s="1"/>
  <c r="O23" i="18"/>
  <c r="N23" i="18"/>
  <c r="L23" i="18"/>
  <c r="O22" i="18"/>
  <c r="N22" i="18"/>
  <c r="L22" i="18"/>
  <c r="O21" i="18"/>
  <c r="N21" i="18"/>
  <c r="L21" i="18"/>
  <c r="O20" i="18"/>
  <c r="N20" i="18"/>
  <c r="L20" i="18"/>
  <c r="O19" i="18"/>
  <c r="N19" i="18"/>
  <c r="L19" i="18"/>
  <c r="M18" i="18"/>
  <c r="P20" i="18" s="1"/>
  <c r="K60" i="17"/>
  <c r="I60" i="17"/>
  <c r="H60" i="17"/>
  <c r="J60" i="17" s="1"/>
  <c r="O55" i="17"/>
  <c r="N55" i="17"/>
  <c r="L55" i="17"/>
  <c r="O54" i="17"/>
  <c r="N54" i="17"/>
  <c r="L54" i="17"/>
  <c r="O53" i="17"/>
  <c r="N53" i="17"/>
  <c r="L53" i="17"/>
  <c r="O52" i="17"/>
  <c r="N52" i="17"/>
  <c r="L52" i="17"/>
  <c r="O51" i="17"/>
  <c r="N51" i="17"/>
  <c r="L51" i="17"/>
  <c r="M50" i="17"/>
  <c r="P52" i="17" s="1"/>
  <c r="K44" i="17"/>
  <c r="I44" i="17"/>
  <c r="H44" i="17"/>
  <c r="J44" i="17" s="1"/>
  <c r="O39" i="17"/>
  <c r="N39" i="17"/>
  <c r="L39" i="17"/>
  <c r="O38" i="17"/>
  <c r="N38" i="17"/>
  <c r="L38" i="17"/>
  <c r="O37" i="17"/>
  <c r="N37" i="17"/>
  <c r="L37" i="17"/>
  <c r="N36" i="17"/>
  <c r="O36" i="17" s="1"/>
  <c r="L36" i="17"/>
  <c r="O35" i="17"/>
  <c r="N35" i="17"/>
  <c r="L35" i="17"/>
  <c r="M34" i="17"/>
  <c r="P36" i="17" s="1"/>
  <c r="K28" i="17"/>
  <c r="I28" i="17"/>
  <c r="H28" i="17"/>
  <c r="J28" i="17" s="1"/>
  <c r="O23" i="17"/>
  <c r="N23" i="17"/>
  <c r="L23" i="17"/>
  <c r="N22" i="17"/>
  <c r="O22" i="17" s="1"/>
  <c r="L22" i="17"/>
  <c r="O21" i="17"/>
  <c r="N21" i="17"/>
  <c r="L21" i="17"/>
  <c r="O20" i="17"/>
  <c r="N20" i="17"/>
  <c r="L20" i="17"/>
  <c r="O19" i="17"/>
  <c r="N19" i="17"/>
  <c r="L19" i="17"/>
  <c r="K153" i="16"/>
  <c r="I153" i="16"/>
  <c r="H153" i="16"/>
  <c r="J153" i="16" s="1"/>
  <c r="O148" i="16"/>
  <c r="N148" i="16"/>
  <c r="L148" i="16"/>
  <c r="O147" i="16"/>
  <c r="N147" i="16"/>
  <c r="L147" i="16"/>
  <c r="O146" i="16"/>
  <c r="N146" i="16"/>
  <c r="L146" i="16"/>
  <c r="P145" i="16"/>
  <c r="O145" i="16"/>
  <c r="N145" i="16"/>
  <c r="L145" i="16"/>
  <c r="O144" i="16"/>
  <c r="N144" i="16"/>
  <c r="L144" i="16"/>
  <c r="M143" i="16"/>
  <c r="K137" i="16"/>
  <c r="I137" i="16"/>
  <c r="H137" i="16"/>
  <c r="J137" i="16" s="1"/>
  <c r="O132" i="16"/>
  <c r="N132" i="16"/>
  <c r="L132" i="16"/>
  <c r="O131" i="16"/>
  <c r="N131" i="16"/>
  <c r="L131" i="16"/>
  <c r="O130" i="16"/>
  <c r="N130" i="16"/>
  <c r="L130" i="16"/>
  <c r="O129" i="16"/>
  <c r="N129" i="16"/>
  <c r="L129" i="16"/>
  <c r="L128" i="16"/>
  <c r="M127" i="16"/>
  <c r="N128" i="16" s="1"/>
  <c r="O128" i="16" s="1"/>
  <c r="L119" i="16"/>
  <c r="M118" i="16"/>
  <c r="P120" i="16" s="1"/>
  <c r="L108" i="16"/>
  <c r="M107" i="16"/>
  <c r="P109" i="16" s="1"/>
  <c r="L96" i="16"/>
  <c r="M95" i="16"/>
  <c r="N96" i="16" s="1"/>
  <c r="O96" i="16" s="1"/>
  <c r="L82" i="16"/>
  <c r="M81" i="16"/>
  <c r="N82" i="16" s="1"/>
  <c r="O82" i="16" s="1"/>
  <c r="L68" i="16"/>
  <c r="M67" i="16"/>
  <c r="N68" i="16" s="1"/>
  <c r="O68" i="16" s="1"/>
  <c r="I62" i="16"/>
  <c r="H62" i="16"/>
  <c r="J62" i="16" s="1"/>
  <c r="K62" i="16" s="1"/>
  <c r="L53" i="16"/>
  <c r="M52" i="16"/>
  <c r="N53" i="16" s="1"/>
  <c r="O53" i="16" s="1"/>
  <c r="I46" i="16"/>
  <c r="H46" i="16"/>
  <c r="J46" i="16" s="1"/>
  <c r="K46" i="16" s="1"/>
  <c r="N38" i="16"/>
  <c r="O38" i="16" s="1"/>
  <c r="L38" i="16"/>
  <c r="L37" i="16"/>
  <c r="M36" i="16"/>
  <c r="I30" i="16"/>
  <c r="H30" i="16"/>
  <c r="J30" i="16" s="1"/>
  <c r="K30" i="16" s="1"/>
  <c r="N21" i="16"/>
  <c r="O21" i="16" s="1"/>
  <c r="L21" i="16"/>
  <c r="N20" i="16"/>
  <c r="O20" i="16" s="1"/>
  <c r="L20" i="16"/>
  <c r="L19" i="16"/>
  <c r="M18" i="16"/>
  <c r="Q20" i="16" s="1"/>
  <c r="K124" i="15"/>
  <c r="I124" i="15"/>
  <c r="H124" i="15"/>
  <c r="J124" i="15" s="1"/>
  <c r="O119" i="15"/>
  <c r="N119" i="15"/>
  <c r="L119" i="15"/>
  <c r="O118" i="15"/>
  <c r="N118" i="15"/>
  <c r="L118" i="15"/>
  <c r="O117" i="15"/>
  <c r="N117" i="15"/>
  <c r="L117" i="15"/>
  <c r="O116" i="15"/>
  <c r="N116" i="15"/>
  <c r="L116" i="15"/>
  <c r="O115" i="15"/>
  <c r="N115" i="15"/>
  <c r="L115" i="15"/>
  <c r="M114" i="15"/>
  <c r="P116" i="15" s="1"/>
  <c r="K108" i="15"/>
  <c r="I108" i="15"/>
  <c r="H108" i="15"/>
  <c r="J108" i="15" s="1"/>
  <c r="O103" i="15"/>
  <c r="N103" i="15"/>
  <c r="L103" i="15"/>
  <c r="O102" i="15"/>
  <c r="N102" i="15"/>
  <c r="L102" i="15"/>
  <c r="O101" i="15"/>
  <c r="N101" i="15"/>
  <c r="L101" i="15"/>
  <c r="O100" i="15"/>
  <c r="N100" i="15"/>
  <c r="L100" i="15"/>
  <c r="L99" i="15"/>
  <c r="M98" i="15"/>
  <c r="P100" i="15" s="1"/>
  <c r="K92" i="15"/>
  <c r="I92" i="15"/>
  <c r="H92" i="15"/>
  <c r="J92" i="15" s="1"/>
  <c r="O87" i="15"/>
  <c r="N87" i="15"/>
  <c r="L87" i="15"/>
  <c r="O86" i="15"/>
  <c r="N86" i="15"/>
  <c r="L86" i="15"/>
  <c r="O85" i="15"/>
  <c r="N85" i="15"/>
  <c r="L85" i="15"/>
  <c r="N84" i="15"/>
  <c r="O84" i="15" s="1"/>
  <c r="L84" i="15"/>
  <c r="L83" i="15"/>
  <c r="M82" i="15"/>
  <c r="N83" i="15" s="1"/>
  <c r="O83" i="15" s="1"/>
  <c r="K76" i="15"/>
  <c r="I76" i="15"/>
  <c r="H76" i="15"/>
  <c r="J76" i="15" s="1"/>
  <c r="O71" i="15"/>
  <c r="N71" i="15"/>
  <c r="L71" i="15"/>
  <c r="O70" i="15"/>
  <c r="N70" i="15"/>
  <c r="L70" i="15"/>
  <c r="N69" i="15"/>
  <c r="O69" i="15" s="1"/>
  <c r="L69" i="15"/>
  <c r="P68" i="15"/>
  <c r="N68" i="15"/>
  <c r="O68" i="15" s="1"/>
  <c r="L68" i="15"/>
  <c r="N67" i="15"/>
  <c r="O67" i="15" s="1"/>
  <c r="L67" i="15"/>
  <c r="I60" i="15"/>
  <c r="H60" i="15"/>
  <c r="J60" i="15" s="1"/>
  <c r="K60" i="15" s="1"/>
  <c r="O55" i="15"/>
  <c r="N55" i="15"/>
  <c r="L55" i="15"/>
  <c r="N54" i="15"/>
  <c r="O54" i="15" s="1"/>
  <c r="L54" i="15"/>
  <c r="N53" i="15"/>
  <c r="O53" i="15" s="1"/>
  <c r="L53" i="15"/>
  <c r="N52" i="15"/>
  <c r="O52" i="15" s="1"/>
  <c r="L52" i="15"/>
  <c r="N51" i="15"/>
  <c r="O51" i="15" s="1"/>
  <c r="L51" i="15"/>
  <c r="I44" i="15"/>
  <c r="H44" i="15"/>
  <c r="J44" i="15" s="1"/>
  <c r="N39" i="15"/>
  <c r="O39" i="15" s="1"/>
  <c r="L39" i="15"/>
  <c r="N38" i="15"/>
  <c r="O38" i="15" s="1"/>
  <c r="L38" i="15"/>
  <c r="N37" i="15"/>
  <c r="O37" i="15" s="1"/>
  <c r="L37" i="15"/>
  <c r="P36" i="15"/>
  <c r="N36" i="15"/>
  <c r="O36" i="15" s="1"/>
  <c r="L36" i="15"/>
  <c r="N35" i="15"/>
  <c r="O35" i="15" s="1"/>
  <c r="L35" i="15"/>
  <c r="I28" i="15"/>
  <c r="H28" i="15"/>
  <c r="J28" i="15" s="1"/>
  <c r="N23" i="15"/>
  <c r="O23" i="15" s="1"/>
  <c r="L23" i="15"/>
  <c r="N22" i="15"/>
  <c r="O22" i="15" s="1"/>
  <c r="L22" i="15"/>
  <c r="N21" i="15"/>
  <c r="O21" i="15" s="1"/>
  <c r="L21" i="15"/>
  <c r="O20" i="15"/>
  <c r="N20" i="15"/>
  <c r="L20" i="15"/>
  <c r="N19" i="15"/>
  <c r="O19" i="15" s="1"/>
  <c r="L19" i="15"/>
  <c r="K150" i="14"/>
  <c r="I150" i="14"/>
  <c r="H150" i="14"/>
  <c r="J150" i="14" s="1"/>
  <c r="O145" i="14"/>
  <c r="N145" i="14"/>
  <c r="L145" i="14"/>
  <c r="O144" i="14"/>
  <c r="N144" i="14"/>
  <c r="L144" i="14"/>
  <c r="O143" i="14"/>
  <c r="N143" i="14"/>
  <c r="L143" i="14"/>
  <c r="O142" i="14"/>
  <c r="N142" i="14"/>
  <c r="L142" i="14"/>
  <c r="O141" i="14"/>
  <c r="N141" i="14"/>
  <c r="L141" i="14"/>
  <c r="M140" i="14"/>
  <c r="P142" i="14" s="1"/>
  <c r="K134" i="14"/>
  <c r="I134" i="14"/>
  <c r="H134" i="14"/>
  <c r="J134" i="14" s="1"/>
  <c r="O129" i="14"/>
  <c r="N129" i="14"/>
  <c r="L129" i="14"/>
  <c r="O128" i="14"/>
  <c r="N128" i="14"/>
  <c r="L128" i="14"/>
  <c r="O127" i="14"/>
  <c r="N127" i="14"/>
  <c r="L127" i="14"/>
  <c r="O126" i="14"/>
  <c r="N126" i="14"/>
  <c r="L126" i="14"/>
  <c r="O125" i="14"/>
  <c r="N125" i="14"/>
  <c r="L125" i="14"/>
  <c r="M124" i="14"/>
  <c r="P126" i="14" s="1"/>
  <c r="O116" i="14"/>
  <c r="N116" i="14"/>
  <c r="L116" i="14"/>
  <c r="N115" i="14"/>
  <c r="O115" i="14" s="1"/>
  <c r="L115" i="14"/>
  <c r="M114" i="14"/>
  <c r="N105" i="14"/>
  <c r="L105" i="14"/>
  <c r="L104" i="14"/>
  <c r="M103" i="14"/>
  <c r="O105" i="14" s="1"/>
  <c r="N93" i="14"/>
  <c r="O93" i="14" s="1"/>
  <c r="L93" i="14"/>
  <c r="L92" i="14"/>
  <c r="M91" i="14"/>
  <c r="N92" i="14" s="1"/>
  <c r="O92" i="14" s="1"/>
  <c r="I86" i="14"/>
  <c r="H86" i="14"/>
  <c r="J86" i="14" s="1"/>
  <c r="K86" i="14" s="1"/>
  <c r="N79" i="14"/>
  <c r="O79" i="14" s="1"/>
  <c r="L79" i="14"/>
  <c r="L78" i="14"/>
  <c r="M77" i="14"/>
  <c r="N78" i="14" s="1"/>
  <c r="O78" i="14" s="1"/>
  <c r="I71" i="14"/>
  <c r="H71" i="14"/>
  <c r="J71" i="14" s="1"/>
  <c r="K71" i="14" s="1"/>
  <c r="N64" i="14"/>
  <c r="O64" i="14" s="1"/>
  <c r="L64" i="14"/>
  <c r="L63" i="14"/>
  <c r="M62" i="14"/>
  <c r="N63" i="14" s="1"/>
  <c r="O63" i="14" s="1"/>
  <c r="I57" i="14"/>
  <c r="H57" i="14"/>
  <c r="J57" i="14" s="1"/>
  <c r="K57" i="14" s="1"/>
  <c r="N52" i="14"/>
  <c r="O52" i="14" s="1"/>
  <c r="L52" i="14"/>
  <c r="N51" i="14"/>
  <c r="O51" i="14" s="1"/>
  <c r="L51" i="14"/>
  <c r="N50" i="14"/>
  <c r="O50" i="14" s="1"/>
  <c r="L50" i="14"/>
  <c r="L49" i="14"/>
  <c r="M48" i="14"/>
  <c r="P50" i="14" s="1"/>
  <c r="I43" i="14"/>
  <c r="H43" i="14"/>
  <c r="J43" i="14" s="1"/>
  <c r="N38" i="14"/>
  <c r="O38" i="14" s="1"/>
  <c r="L38" i="14"/>
  <c r="N37" i="14"/>
  <c r="O37" i="14" s="1"/>
  <c r="L37" i="14"/>
  <c r="N36" i="14"/>
  <c r="O36" i="14" s="1"/>
  <c r="L36" i="14"/>
  <c r="N35" i="14"/>
  <c r="O35" i="14" s="1"/>
  <c r="L35" i="14"/>
  <c r="L34" i="14"/>
  <c r="M33" i="14"/>
  <c r="P35" i="14" s="1"/>
  <c r="I24" i="14"/>
  <c r="H24" i="14"/>
  <c r="J24" i="14" s="1"/>
  <c r="N23" i="14"/>
  <c r="O23" i="14" s="1"/>
  <c r="L23" i="14"/>
  <c r="N22" i="14"/>
  <c r="O22" i="14" s="1"/>
  <c r="L22" i="14"/>
  <c r="N21" i="14"/>
  <c r="O21" i="14" s="1"/>
  <c r="L21" i="14"/>
  <c r="N20" i="14"/>
  <c r="O20" i="14" s="1"/>
  <c r="L20" i="14"/>
  <c r="L19" i="14"/>
  <c r="M18" i="14"/>
  <c r="N19" i="14" s="1"/>
  <c r="O19" i="14" s="1"/>
  <c r="K100" i="13"/>
  <c r="I100" i="13"/>
  <c r="H100" i="13"/>
  <c r="J100" i="13" s="1"/>
  <c r="O95" i="13"/>
  <c r="N95" i="13"/>
  <c r="L95" i="13"/>
  <c r="O94" i="13"/>
  <c r="N94" i="13"/>
  <c r="L94" i="13"/>
  <c r="O93" i="13"/>
  <c r="N93" i="13"/>
  <c r="L93" i="13"/>
  <c r="O92" i="13"/>
  <c r="N92" i="13"/>
  <c r="L92" i="13"/>
  <c r="O91" i="13"/>
  <c r="N91" i="13"/>
  <c r="L91" i="13"/>
  <c r="M90" i="13"/>
  <c r="P92" i="13" s="1"/>
  <c r="K84" i="13"/>
  <c r="I84" i="13"/>
  <c r="H84" i="13"/>
  <c r="J84" i="13" s="1"/>
  <c r="O79" i="13"/>
  <c r="N79" i="13"/>
  <c r="L79" i="13"/>
  <c r="O78" i="13"/>
  <c r="N78" i="13"/>
  <c r="L78" i="13"/>
  <c r="O77" i="13"/>
  <c r="N77" i="13"/>
  <c r="L77" i="13"/>
  <c r="O76" i="13"/>
  <c r="N76" i="13"/>
  <c r="L76" i="13"/>
  <c r="O75" i="13"/>
  <c r="N75" i="13"/>
  <c r="L75" i="13"/>
  <c r="M74" i="13"/>
  <c r="P76" i="13" s="1"/>
  <c r="L64" i="13"/>
  <c r="M63" i="13"/>
  <c r="O65" i="13" s="1"/>
  <c r="L55" i="13"/>
  <c r="M54" i="13"/>
  <c r="O56" i="13" s="1"/>
  <c r="L45" i="13"/>
  <c r="M43" i="13"/>
  <c r="Q45" i="13" s="1"/>
  <c r="I27" i="13"/>
  <c r="H27" i="13"/>
  <c r="J27" i="13" s="1"/>
  <c r="K27" i="13" s="1"/>
  <c r="N20" i="13"/>
  <c r="O20" i="13" s="1"/>
  <c r="L20" i="13"/>
  <c r="L19" i="13"/>
  <c r="M18" i="13"/>
  <c r="Q20" i="13" s="1"/>
  <c r="K104" i="12"/>
  <c r="I104" i="12"/>
  <c r="H104" i="12"/>
  <c r="J104" i="12" s="1"/>
  <c r="O99" i="12"/>
  <c r="N99" i="12"/>
  <c r="L99" i="12"/>
  <c r="O98" i="12"/>
  <c r="N98" i="12"/>
  <c r="L98" i="12"/>
  <c r="O97" i="12"/>
  <c r="N97" i="12"/>
  <c r="L97" i="12"/>
  <c r="O96" i="12"/>
  <c r="N96" i="12"/>
  <c r="L96" i="12"/>
  <c r="O95" i="12"/>
  <c r="N95" i="12"/>
  <c r="L95" i="12"/>
  <c r="M94" i="12"/>
  <c r="P96" i="12" s="1"/>
  <c r="K88" i="12"/>
  <c r="I88" i="12"/>
  <c r="H88" i="12"/>
  <c r="J88" i="12" s="1"/>
  <c r="O83" i="12"/>
  <c r="N83" i="12"/>
  <c r="L83" i="12"/>
  <c r="O82" i="12"/>
  <c r="N82" i="12"/>
  <c r="L82" i="12"/>
  <c r="O81" i="12"/>
  <c r="N81" i="12"/>
  <c r="L81" i="12"/>
  <c r="O80" i="12"/>
  <c r="N80" i="12"/>
  <c r="L80" i="12"/>
  <c r="L79" i="12"/>
  <c r="M78" i="12"/>
  <c r="P80" i="12" s="1"/>
  <c r="L68" i="12"/>
  <c r="M67" i="12"/>
  <c r="L59" i="12"/>
  <c r="M58" i="12"/>
  <c r="N59" i="12" s="1"/>
  <c r="O59" i="12" s="1"/>
  <c r="N48" i="12"/>
  <c r="O48" i="12" s="1"/>
  <c r="L48" i="12"/>
  <c r="M47" i="12"/>
  <c r="Q49" i="12" s="1"/>
  <c r="I42" i="12"/>
  <c r="H42" i="12"/>
  <c r="J42" i="12" s="1"/>
  <c r="N34" i="12"/>
  <c r="O34" i="12" s="1"/>
  <c r="L34" i="12"/>
  <c r="M33" i="12"/>
  <c r="Q35" i="12" s="1"/>
  <c r="I27" i="12"/>
  <c r="H27" i="12"/>
  <c r="J27" i="12" s="1"/>
  <c r="N20" i="12"/>
  <c r="O20" i="12" s="1"/>
  <c r="L20" i="12"/>
  <c r="L19" i="12"/>
  <c r="M18" i="12"/>
  <c r="Q20" i="12" s="1"/>
  <c r="K453" i="11"/>
  <c r="I453" i="11"/>
  <c r="H453" i="11"/>
  <c r="J453" i="11" s="1"/>
  <c r="O448" i="11"/>
  <c r="N448" i="11"/>
  <c r="L448" i="11"/>
  <c r="O447" i="11"/>
  <c r="N447" i="11"/>
  <c r="L447" i="11"/>
  <c r="O446" i="11"/>
  <c r="N446" i="11"/>
  <c r="L446" i="11"/>
  <c r="O445" i="11"/>
  <c r="N445" i="11"/>
  <c r="L445" i="11"/>
  <c r="O444" i="11"/>
  <c r="N444" i="11"/>
  <c r="L444" i="11"/>
  <c r="M443" i="11"/>
  <c r="P445" i="11" s="1"/>
  <c r="K437" i="11"/>
  <c r="I437" i="11"/>
  <c r="H437" i="11"/>
  <c r="J437" i="11" s="1"/>
  <c r="O432" i="11"/>
  <c r="N432" i="11"/>
  <c r="L432" i="11"/>
  <c r="O431" i="11"/>
  <c r="N431" i="11"/>
  <c r="L431" i="11"/>
  <c r="O430" i="11"/>
  <c r="N430" i="11"/>
  <c r="L430" i="11"/>
  <c r="O429" i="11"/>
  <c r="N429" i="11"/>
  <c r="L429" i="11"/>
  <c r="L428" i="11"/>
  <c r="M427" i="11"/>
  <c r="L416" i="11"/>
  <c r="M415" i="11"/>
  <c r="O417" i="11" s="1"/>
  <c r="L404" i="11"/>
  <c r="M403" i="11"/>
  <c r="O405" i="11" s="1"/>
  <c r="L391" i="11"/>
  <c r="M390" i="11"/>
  <c r="N391" i="11" s="1"/>
  <c r="O391" i="11" s="1"/>
  <c r="I382" i="11"/>
  <c r="H382" i="11"/>
  <c r="J382" i="11" s="1"/>
  <c r="K382" i="11" s="1"/>
  <c r="N374" i="11"/>
  <c r="O374" i="11" s="1"/>
  <c r="L374" i="11"/>
  <c r="M373" i="11"/>
  <c r="Q375" i="11" s="1"/>
  <c r="I366" i="11"/>
  <c r="H366" i="11"/>
  <c r="J366" i="11" s="1"/>
  <c r="L358" i="11"/>
  <c r="M357" i="11"/>
  <c r="N358" i="11" s="1"/>
  <c r="O358" i="11" s="1"/>
  <c r="I352" i="11"/>
  <c r="H352" i="11"/>
  <c r="J352" i="11" s="1"/>
  <c r="L344" i="11"/>
  <c r="M343" i="11"/>
  <c r="N344" i="11" s="1"/>
  <c r="O344" i="11" s="1"/>
  <c r="J337" i="11"/>
  <c r="I337" i="11"/>
  <c r="K337" i="11" s="1"/>
  <c r="H337" i="11"/>
  <c r="N330" i="11"/>
  <c r="O330" i="11" s="1"/>
  <c r="L330" i="11"/>
  <c r="L329" i="11"/>
  <c r="M328" i="11"/>
  <c r="N329" i="11" s="1"/>
  <c r="O329" i="11" s="1"/>
  <c r="I322" i="11"/>
  <c r="H322" i="11"/>
  <c r="J322" i="11" s="1"/>
  <c r="K322" i="11" s="1"/>
  <c r="N314" i="11"/>
  <c r="O314" i="11" s="1"/>
  <c r="L314" i="11"/>
  <c r="N313" i="11"/>
  <c r="O313" i="11" s="1"/>
  <c r="L313" i="11"/>
  <c r="L312" i="11"/>
  <c r="M311" i="11"/>
  <c r="Q313" i="11" s="1"/>
  <c r="I304" i="11"/>
  <c r="H304" i="11"/>
  <c r="J304" i="11" s="1"/>
  <c r="N296" i="11"/>
  <c r="O296" i="11" s="1"/>
  <c r="L296" i="11"/>
  <c r="N295" i="11"/>
  <c r="O295" i="11" s="1"/>
  <c r="L295" i="11"/>
  <c r="N294" i="11"/>
  <c r="O294" i="11" s="1"/>
  <c r="L294" i="11"/>
  <c r="L293" i="11"/>
  <c r="M292" i="11"/>
  <c r="Q294" i="11" s="1"/>
  <c r="I286" i="11"/>
  <c r="H286" i="11"/>
  <c r="J286" i="11" s="1"/>
  <c r="N283" i="11"/>
  <c r="O283" i="11" s="1"/>
  <c r="L283" i="11"/>
  <c r="N282" i="11"/>
  <c r="O282" i="11" s="1"/>
  <c r="L282" i="11"/>
  <c r="N281" i="11"/>
  <c r="O281" i="11" s="1"/>
  <c r="L281" i="11"/>
  <c r="N280" i="11"/>
  <c r="O280" i="11" s="1"/>
  <c r="L280" i="11"/>
  <c r="L279" i="11"/>
  <c r="M278" i="11"/>
  <c r="Q280" i="11" s="1"/>
  <c r="I272" i="11"/>
  <c r="H272" i="11"/>
  <c r="J272" i="11" s="1"/>
  <c r="K272" i="11" s="1"/>
  <c r="N267" i="11"/>
  <c r="O267" i="11" s="1"/>
  <c r="L267" i="11"/>
  <c r="N266" i="11"/>
  <c r="O266" i="11" s="1"/>
  <c r="L266" i="11"/>
  <c r="N265" i="11"/>
  <c r="O265" i="11" s="1"/>
  <c r="L265" i="11"/>
  <c r="Q264" i="11"/>
  <c r="N264" i="11"/>
  <c r="O264" i="11" s="1"/>
  <c r="L264" i="11"/>
  <c r="N263" i="11"/>
  <c r="O263" i="11" s="1"/>
  <c r="L263" i="11"/>
  <c r="M262" i="11"/>
  <c r="I258" i="11"/>
  <c r="H258" i="11"/>
  <c r="J258" i="11" s="1"/>
  <c r="K258" i="11" s="1"/>
  <c r="N253" i="11"/>
  <c r="O253" i="11" s="1"/>
  <c r="L253" i="11"/>
  <c r="N252" i="11"/>
  <c r="O252" i="11" s="1"/>
  <c r="L252" i="11"/>
  <c r="N251" i="11"/>
  <c r="O251" i="11" s="1"/>
  <c r="L251" i="11"/>
  <c r="N250" i="11"/>
  <c r="O250" i="11" s="1"/>
  <c r="L250" i="11"/>
  <c r="L249" i="11"/>
  <c r="M248" i="11"/>
  <c r="N249" i="11" s="1"/>
  <c r="O249" i="11" s="1"/>
  <c r="J244" i="11"/>
  <c r="I244" i="11"/>
  <c r="H244" i="11"/>
  <c r="N240" i="11"/>
  <c r="O240" i="11" s="1"/>
  <c r="L240" i="11"/>
  <c r="N239" i="11"/>
  <c r="O239" i="11" s="1"/>
  <c r="L239" i="11"/>
  <c r="N238" i="11"/>
  <c r="O238" i="11" s="1"/>
  <c r="L238" i="11"/>
  <c r="N237" i="11"/>
  <c r="O237" i="11" s="1"/>
  <c r="L237" i="11"/>
  <c r="L236" i="11"/>
  <c r="M235" i="11"/>
  <c r="Q237" i="11" s="1"/>
  <c r="I230" i="11"/>
  <c r="H230" i="11"/>
  <c r="J230" i="11" s="1"/>
  <c r="K230" i="11" s="1"/>
  <c r="N227" i="11"/>
  <c r="O227" i="11" s="1"/>
  <c r="L227" i="11"/>
  <c r="N226" i="11"/>
  <c r="O226" i="11" s="1"/>
  <c r="L226" i="11"/>
  <c r="N225" i="11"/>
  <c r="O225" i="11" s="1"/>
  <c r="L225" i="11"/>
  <c r="N224" i="11"/>
  <c r="O224" i="11" s="1"/>
  <c r="L224" i="11"/>
  <c r="L223" i="11"/>
  <c r="M222" i="11"/>
  <c r="Q224" i="11" s="1"/>
  <c r="I218" i="11"/>
  <c r="H218" i="11"/>
  <c r="J218" i="11" s="1"/>
  <c r="K218" i="11" s="1"/>
  <c r="N214" i="11"/>
  <c r="O214" i="11" s="1"/>
  <c r="L214" i="11"/>
  <c r="N213" i="11"/>
  <c r="O213" i="11" s="1"/>
  <c r="L213" i="11"/>
  <c r="N212" i="11"/>
  <c r="O212" i="11" s="1"/>
  <c r="L212" i="11"/>
  <c r="N211" i="11"/>
  <c r="O211" i="11" s="1"/>
  <c r="L211" i="11"/>
  <c r="L210" i="11"/>
  <c r="M209" i="11"/>
  <c r="Q211" i="11" s="1"/>
  <c r="I205" i="11"/>
  <c r="H205" i="11"/>
  <c r="J205" i="11" s="1"/>
  <c r="K205" i="11" s="1"/>
  <c r="N201" i="11"/>
  <c r="O201" i="11" s="1"/>
  <c r="L201" i="11"/>
  <c r="N200" i="11"/>
  <c r="O200" i="11" s="1"/>
  <c r="L200" i="11"/>
  <c r="N199" i="11"/>
  <c r="O199" i="11" s="1"/>
  <c r="L199" i="11"/>
  <c r="N198" i="11"/>
  <c r="O198" i="11" s="1"/>
  <c r="L198" i="11"/>
  <c r="L197" i="11"/>
  <c r="M196" i="11"/>
  <c r="N197" i="11" s="1"/>
  <c r="O197" i="11" s="1"/>
  <c r="J192" i="11"/>
  <c r="K192" i="11" s="1"/>
  <c r="I192" i="11"/>
  <c r="H192" i="11"/>
  <c r="N187" i="11"/>
  <c r="O187" i="11" s="1"/>
  <c r="L187" i="11"/>
  <c r="N186" i="11"/>
  <c r="O186" i="11" s="1"/>
  <c r="L186" i="11"/>
  <c r="N185" i="11"/>
  <c r="O185" i="11" s="1"/>
  <c r="L185" i="11"/>
  <c r="N184" i="11"/>
  <c r="O184" i="11" s="1"/>
  <c r="L184" i="11"/>
  <c r="L183" i="11"/>
  <c r="M182" i="11"/>
  <c r="AD102" i="11" s="1"/>
  <c r="I178" i="11"/>
  <c r="H178" i="11"/>
  <c r="J178" i="11" s="1"/>
  <c r="K178" i="11" s="1"/>
  <c r="N174" i="11"/>
  <c r="O174" i="11" s="1"/>
  <c r="L174" i="11"/>
  <c r="N173" i="11"/>
  <c r="O173" i="11" s="1"/>
  <c r="L173" i="11"/>
  <c r="N172" i="11"/>
  <c r="O172" i="11" s="1"/>
  <c r="L172" i="11"/>
  <c r="N171" i="11"/>
  <c r="O171" i="11" s="1"/>
  <c r="L171" i="11"/>
  <c r="L170" i="11"/>
  <c r="M169" i="11"/>
  <c r="AC102" i="11" s="1"/>
  <c r="I165" i="11"/>
  <c r="H165" i="11"/>
  <c r="J165" i="11" s="1"/>
  <c r="O159" i="11"/>
  <c r="N159" i="11"/>
  <c r="L159" i="11"/>
  <c r="N158" i="11"/>
  <c r="O158" i="11" s="1"/>
  <c r="L158" i="11"/>
  <c r="N157" i="11"/>
  <c r="O157" i="11" s="1"/>
  <c r="L157" i="11"/>
  <c r="N156" i="11"/>
  <c r="O156" i="11" s="1"/>
  <c r="L156" i="11"/>
  <c r="L155" i="11"/>
  <c r="M154" i="11"/>
  <c r="N155" i="11" s="1"/>
  <c r="O155" i="11" s="1"/>
  <c r="J150" i="11"/>
  <c r="K150" i="11" s="1"/>
  <c r="I150" i="11"/>
  <c r="H150" i="11"/>
  <c r="N145" i="11"/>
  <c r="O145" i="11" s="1"/>
  <c r="L145" i="11"/>
  <c r="N144" i="11"/>
  <c r="O144" i="11" s="1"/>
  <c r="L144" i="11"/>
  <c r="N143" i="11"/>
  <c r="O143" i="11" s="1"/>
  <c r="L143" i="11"/>
  <c r="N142" i="11"/>
  <c r="O142" i="11" s="1"/>
  <c r="L142" i="11"/>
  <c r="N141" i="11"/>
  <c r="O141" i="11" s="1"/>
  <c r="L141" i="11"/>
  <c r="M140" i="11"/>
  <c r="I136" i="11"/>
  <c r="H136" i="11"/>
  <c r="J136" i="11" s="1"/>
  <c r="K136" i="11" s="1"/>
  <c r="N129" i="11"/>
  <c r="O129" i="11" s="1"/>
  <c r="L129" i="11"/>
  <c r="N128" i="11"/>
  <c r="O128" i="11" s="1"/>
  <c r="L128" i="11"/>
  <c r="O127" i="11"/>
  <c r="N127" i="11"/>
  <c r="L127" i="11"/>
  <c r="N126" i="11"/>
  <c r="O126" i="11" s="1"/>
  <c r="L126" i="11"/>
  <c r="L125" i="11"/>
  <c r="M124" i="11"/>
  <c r="N125" i="11" s="1"/>
  <c r="O125" i="11" s="1"/>
  <c r="I120" i="11"/>
  <c r="H120" i="11"/>
  <c r="J120" i="11" s="1"/>
  <c r="N118" i="11"/>
  <c r="O118" i="11" s="1"/>
  <c r="L118" i="11"/>
  <c r="N117" i="11"/>
  <c r="O117" i="11" s="1"/>
  <c r="L117" i="11"/>
  <c r="N116" i="11"/>
  <c r="O116" i="11" s="1"/>
  <c r="L116" i="11"/>
  <c r="N115" i="11"/>
  <c r="O115" i="11" s="1"/>
  <c r="L115" i="11"/>
  <c r="L114" i="11"/>
  <c r="M113" i="11"/>
  <c r="Y102" i="11" s="1"/>
  <c r="J108" i="11"/>
  <c r="K108" i="11" s="1"/>
  <c r="I108" i="11"/>
  <c r="H108" i="11"/>
  <c r="N105" i="11"/>
  <c r="O105" i="11" s="1"/>
  <c r="L105" i="11"/>
  <c r="N104" i="11"/>
  <c r="O104" i="11" s="1"/>
  <c r="L104" i="11"/>
  <c r="N103" i="11"/>
  <c r="O103" i="11" s="1"/>
  <c r="L103" i="11"/>
  <c r="AF102" i="11"/>
  <c r="AA102" i="11"/>
  <c r="Z102" i="11"/>
  <c r="N102" i="11"/>
  <c r="O102" i="11" s="1"/>
  <c r="L102" i="11"/>
  <c r="L101" i="11"/>
  <c r="M100" i="11"/>
  <c r="N101" i="11" s="1"/>
  <c r="O101" i="11" s="1"/>
  <c r="I96" i="11"/>
  <c r="H96" i="11"/>
  <c r="J96" i="11" s="1"/>
  <c r="K96" i="11" s="1"/>
  <c r="N93" i="11"/>
  <c r="O93" i="11" s="1"/>
  <c r="L93" i="11"/>
  <c r="N92" i="11"/>
  <c r="O92" i="11" s="1"/>
  <c r="L92" i="11"/>
  <c r="N91" i="11"/>
  <c r="O91" i="11" s="1"/>
  <c r="L91" i="11"/>
  <c r="N90" i="11"/>
  <c r="O90" i="11" s="1"/>
  <c r="L90" i="11"/>
  <c r="N89" i="11"/>
  <c r="O89" i="11" s="1"/>
  <c r="L89" i="11"/>
  <c r="M88" i="11"/>
  <c r="W102" i="11" s="1"/>
  <c r="I84" i="11"/>
  <c r="H84" i="11"/>
  <c r="J84" i="11" s="1"/>
  <c r="K84" i="11" s="1"/>
  <c r="N80" i="11"/>
  <c r="O80" i="11" s="1"/>
  <c r="L80" i="11"/>
  <c r="N79" i="11"/>
  <c r="O79" i="11" s="1"/>
  <c r="L79" i="11"/>
  <c r="N78" i="11"/>
  <c r="O78" i="11" s="1"/>
  <c r="L78" i="11"/>
  <c r="N77" i="11"/>
  <c r="O77" i="11" s="1"/>
  <c r="L77" i="11"/>
  <c r="L76" i="11"/>
  <c r="M75" i="11"/>
  <c r="I70" i="11"/>
  <c r="H70" i="11"/>
  <c r="J70" i="11" s="1"/>
  <c r="K70" i="11" s="1"/>
  <c r="N65" i="11"/>
  <c r="O65" i="11" s="1"/>
  <c r="L65" i="11"/>
  <c r="N64" i="11"/>
  <c r="O64" i="11" s="1"/>
  <c r="L64" i="11"/>
  <c r="N63" i="11"/>
  <c r="O63" i="11" s="1"/>
  <c r="L63" i="11"/>
  <c r="N62" i="11"/>
  <c r="O62" i="11" s="1"/>
  <c r="L62" i="11"/>
  <c r="L61" i="11"/>
  <c r="M60" i="11"/>
  <c r="U102" i="11" s="1"/>
  <c r="R56" i="11"/>
  <c r="J56" i="11"/>
  <c r="I56" i="11"/>
  <c r="H56" i="11"/>
  <c r="N52" i="11"/>
  <c r="O52" i="11" s="1"/>
  <c r="L52" i="11"/>
  <c r="N51" i="11"/>
  <c r="O51" i="11" s="1"/>
  <c r="L51" i="11"/>
  <c r="N50" i="11"/>
  <c r="O50" i="11" s="1"/>
  <c r="L50" i="11"/>
  <c r="N49" i="11"/>
  <c r="O49" i="11" s="1"/>
  <c r="L49" i="11"/>
  <c r="N48" i="11"/>
  <c r="O48" i="11" s="1"/>
  <c r="L48" i="11"/>
  <c r="M47" i="11"/>
  <c r="T102" i="11" s="1"/>
  <c r="I42" i="11"/>
  <c r="H42" i="11"/>
  <c r="J42" i="11" s="1"/>
  <c r="K42" i="11" s="1"/>
  <c r="O38" i="11"/>
  <c r="N38" i="11"/>
  <c r="L38" i="11"/>
  <c r="N37" i="11"/>
  <c r="O37" i="11" s="1"/>
  <c r="L37" i="11"/>
  <c r="N36" i="11"/>
  <c r="O36" i="11" s="1"/>
  <c r="L36" i="11"/>
  <c r="N35" i="11"/>
  <c r="O35" i="11" s="1"/>
  <c r="L35" i="11"/>
  <c r="L34" i="11"/>
  <c r="S19" i="11" s="1"/>
  <c r="M33" i="11"/>
  <c r="S102" i="11" s="1"/>
  <c r="I28" i="11"/>
  <c r="H28" i="11"/>
  <c r="J28" i="11" s="1"/>
  <c r="N23" i="11"/>
  <c r="O23" i="11" s="1"/>
  <c r="L23" i="11"/>
  <c r="N22" i="11"/>
  <c r="O22" i="11" s="1"/>
  <c r="L22" i="11"/>
  <c r="N21" i="11"/>
  <c r="O21" i="11" s="1"/>
  <c r="L21" i="11"/>
  <c r="N20" i="11"/>
  <c r="O20" i="11" s="1"/>
  <c r="L20" i="11"/>
  <c r="L19" i="11"/>
  <c r="R19" i="11" s="1"/>
  <c r="M18" i="11"/>
  <c r="R102" i="11" s="1"/>
  <c r="K168" i="10"/>
  <c r="I168" i="10"/>
  <c r="H168" i="10"/>
  <c r="J168" i="10" s="1"/>
  <c r="O163" i="10"/>
  <c r="N163" i="10"/>
  <c r="L163" i="10"/>
  <c r="O162" i="10"/>
  <c r="N162" i="10"/>
  <c r="L162" i="10"/>
  <c r="O161" i="10"/>
  <c r="N161" i="10"/>
  <c r="L161" i="10"/>
  <c r="O160" i="10"/>
  <c r="N160" i="10"/>
  <c r="L160" i="10"/>
  <c r="O159" i="10"/>
  <c r="N159" i="10"/>
  <c r="L159" i="10"/>
  <c r="M158" i="10"/>
  <c r="P160" i="10" s="1"/>
  <c r="K152" i="10"/>
  <c r="I152" i="10"/>
  <c r="H152" i="10"/>
  <c r="J152" i="10" s="1"/>
  <c r="O147" i="10"/>
  <c r="N147" i="10"/>
  <c r="L147" i="10"/>
  <c r="O146" i="10"/>
  <c r="N146" i="10"/>
  <c r="L146" i="10"/>
  <c r="O145" i="10"/>
  <c r="N145" i="10"/>
  <c r="L145" i="10"/>
  <c r="O144" i="10"/>
  <c r="N144" i="10"/>
  <c r="L144" i="10"/>
  <c r="L143" i="10"/>
  <c r="M142" i="10"/>
  <c r="P144" i="10" s="1"/>
  <c r="L131" i="10"/>
  <c r="M130" i="10"/>
  <c r="L120" i="10"/>
  <c r="M119" i="10"/>
  <c r="N120" i="10" s="1"/>
  <c r="O120" i="10" s="1"/>
  <c r="L109" i="10"/>
  <c r="M108" i="10"/>
  <c r="O110" i="10" s="1"/>
  <c r="L97" i="10"/>
  <c r="M96" i="10"/>
  <c r="N97" i="10" s="1"/>
  <c r="O97" i="10" s="1"/>
  <c r="I89" i="10"/>
  <c r="H89" i="10"/>
  <c r="J89" i="10" s="1"/>
  <c r="K89" i="10" s="1"/>
  <c r="L81" i="10"/>
  <c r="M80" i="10"/>
  <c r="N81" i="10" s="1"/>
  <c r="O81" i="10" s="1"/>
  <c r="I75" i="10"/>
  <c r="H75" i="10"/>
  <c r="J75" i="10" s="1"/>
  <c r="K75" i="10" s="1"/>
  <c r="L67" i="10"/>
  <c r="M66" i="10"/>
  <c r="N67" i="10" s="1"/>
  <c r="O67" i="10" s="1"/>
  <c r="I60" i="10"/>
  <c r="H60" i="10"/>
  <c r="J60" i="10" s="1"/>
  <c r="Q53" i="10"/>
  <c r="N53" i="10"/>
  <c r="O53" i="10" s="1"/>
  <c r="L53" i="10"/>
  <c r="L52" i="10"/>
  <c r="M51" i="10"/>
  <c r="N52" i="10" s="1"/>
  <c r="O52" i="10" s="1"/>
  <c r="I45" i="10"/>
  <c r="H45" i="10"/>
  <c r="J45" i="10" s="1"/>
  <c r="O38" i="10"/>
  <c r="N38" i="10"/>
  <c r="L38" i="10"/>
  <c r="N37" i="10"/>
  <c r="O37" i="10" s="1"/>
  <c r="L37" i="10"/>
  <c r="L36" i="10"/>
  <c r="M35" i="10"/>
  <c r="Q37" i="10" s="1"/>
  <c r="I28" i="10"/>
  <c r="H28" i="10"/>
  <c r="J28" i="10" s="1"/>
  <c r="K28" i="10" s="1"/>
  <c r="N22" i="10"/>
  <c r="O22" i="10" s="1"/>
  <c r="L22" i="10"/>
  <c r="N21" i="10"/>
  <c r="O21" i="10" s="1"/>
  <c r="L21" i="10"/>
  <c r="N20" i="10"/>
  <c r="O20" i="10" s="1"/>
  <c r="L20" i="10"/>
  <c r="L19" i="10"/>
  <c r="M18" i="10"/>
  <c r="N19" i="10" s="1"/>
  <c r="O19" i="10" s="1"/>
  <c r="N111" i="9"/>
  <c r="O111" i="9" s="1"/>
  <c r="L111" i="9"/>
  <c r="L110" i="9"/>
  <c r="M109" i="9"/>
  <c r="N110" i="9" s="1"/>
  <c r="O110" i="9" s="1"/>
  <c r="N103" i="9"/>
  <c r="O103" i="9" s="1"/>
  <c r="L103" i="9"/>
  <c r="N102" i="9"/>
  <c r="O102" i="9" s="1"/>
  <c r="L102" i="9"/>
  <c r="L101" i="9"/>
  <c r="M100" i="9"/>
  <c r="N101" i="9" s="1"/>
  <c r="O101" i="9" s="1"/>
  <c r="N94" i="9"/>
  <c r="O94" i="9" s="1"/>
  <c r="L94" i="9"/>
  <c r="O93" i="9"/>
  <c r="N93" i="9"/>
  <c r="L93" i="9"/>
  <c r="N92" i="9"/>
  <c r="O92" i="9" s="1"/>
  <c r="L92" i="9"/>
  <c r="L91" i="9"/>
  <c r="M90" i="9"/>
  <c r="N91" i="9" s="1"/>
  <c r="O91" i="9" s="1"/>
  <c r="N82" i="9"/>
  <c r="O82" i="9" s="1"/>
  <c r="L82" i="9"/>
  <c r="N81" i="9"/>
  <c r="O81" i="9" s="1"/>
  <c r="L81" i="9"/>
  <c r="L80" i="9"/>
  <c r="M79" i="9"/>
  <c r="N80" i="9" s="1"/>
  <c r="O80" i="9" s="1"/>
  <c r="N69" i="9"/>
  <c r="O69" i="9" s="1"/>
  <c r="L68" i="9"/>
  <c r="M67" i="9"/>
  <c r="N68" i="9" s="1"/>
  <c r="O68" i="9" s="1"/>
  <c r="N60" i="9"/>
  <c r="O60" i="9" s="1"/>
  <c r="N59" i="9"/>
  <c r="O59" i="9" s="1"/>
  <c r="L59" i="9"/>
  <c r="L58" i="9"/>
  <c r="M57" i="9"/>
  <c r="N58" i="9" s="1"/>
  <c r="O58" i="9" s="1"/>
  <c r="H53" i="9"/>
  <c r="N48" i="9"/>
  <c r="O48" i="9" s="1"/>
  <c r="L48" i="9"/>
  <c r="N47" i="9"/>
  <c r="O47" i="9" s="1"/>
  <c r="L47" i="9"/>
  <c r="L46" i="9"/>
  <c r="M45" i="9"/>
  <c r="N46" i="9" s="1"/>
  <c r="O46" i="9" s="1"/>
  <c r="N38" i="9"/>
  <c r="O38" i="9" s="1"/>
  <c r="L38" i="9"/>
  <c r="O37" i="9"/>
  <c r="N37" i="9"/>
  <c r="L37" i="9"/>
  <c r="N36" i="9"/>
  <c r="O36" i="9" s="1"/>
  <c r="L36" i="9"/>
  <c r="L35" i="9"/>
  <c r="M34" i="9"/>
  <c r="N35" i="9" s="1"/>
  <c r="O35" i="9" s="1"/>
  <c r="I29" i="9"/>
  <c r="H29" i="9"/>
  <c r="J29" i="9" s="1"/>
  <c r="K29" i="9" s="1"/>
  <c r="N24" i="9"/>
  <c r="O24" i="9" s="1"/>
  <c r="L24" i="9"/>
  <c r="N23" i="9"/>
  <c r="O23" i="9" s="1"/>
  <c r="L23" i="9"/>
  <c r="N22" i="9"/>
  <c r="O22" i="9" s="1"/>
  <c r="L22" i="9"/>
  <c r="N21" i="9"/>
  <c r="O21" i="9" s="1"/>
  <c r="L21" i="9"/>
  <c r="L20" i="9"/>
  <c r="M19" i="9"/>
  <c r="N20" i="9" s="1"/>
  <c r="O20" i="9" s="1"/>
  <c r="H60" i="8"/>
  <c r="J60" i="8" s="1"/>
  <c r="K60" i="8" s="1"/>
  <c r="N55" i="8"/>
  <c r="O55" i="8" s="1"/>
  <c r="L55" i="8"/>
  <c r="N54" i="8"/>
  <c r="O54" i="8" s="1"/>
  <c r="L54" i="8"/>
  <c r="N53" i="8"/>
  <c r="O53" i="8" s="1"/>
  <c r="L53" i="8"/>
  <c r="N52" i="8"/>
  <c r="O52" i="8" s="1"/>
  <c r="L52" i="8"/>
  <c r="L51" i="8"/>
  <c r="M50" i="8"/>
  <c r="P52" i="8" s="1"/>
  <c r="H44" i="8"/>
  <c r="J44" i="8" s="1"/>
  <c r="K44" i="8" s="1"/>
  <c r="N39" i="8"/>
  <c r="O39" i="8" s="1"/>
  <c r="L39" i="8"/>
  <c r="N38" i="8"/>
  <c r="O38" i="8" s="1"/>
  <c r="L38" i="8"/>
  <c r="N37" i="8"/>
  <c r="O37" i="8" s="1"/>
  <c r="L37" i="8"/>
  <c r="N36" i="8"/>
  <c r="O36" i="8" s="1"/>
  <c r="L36" i="8"/>
  <c r="L35" i="8"/>
  <c r="M34" i="8"/>
  <c r="N35" i="8" s="1"/>
  <c r="O35" i="8" s="1"/>
  <c r="I28" i="8"/>
  <c r="H28" i="8"/>
  <c r="J28" i="8" s="1"/>
  <c r="N23" i="8"/>
  <c r="O23" i="8" s="1"/>
  <c r="L23" i="8"/>
  <c r="N22" i="8"/>
  <c r="O22" i="8" s="1"/>
  <c r="L22" i="8"/>
  <c r="N21" i="8"/>
  <c r="O21" i="8" s="1"/>
  <c r="L21" i="8"/>
  <c r="N20" i="8"/>
  <c r="O20" i="8" s="1"/>
  <c r="L20" i="8"/>
  <c r="L19" i="8"/>
  <c r="M18" i="8"/>
  <c r="P20" i="8" s="1"/>
  <c r="H140" i="7"/>
  <c r="J140" i="7" s="1"/>
  <c r="K140" i="7" s="1"/>
  <c r="N135" i="7"/>
  <c r="O135" i="7" s="1"/>
  <c r="L135" i="7"/>
  <c r="N134" i="7"/>
  <c r="O134" i="7" s="1"/>
  <c r="L134" i="7"/>
  <c r="N133" i="7"/>
  <c r="O133" i="7" s="1"/>
  <c r="L133" i="7"/>
  <c r="N132" i="7"/>
  <c r="O132" i="7" s="1"/>
  <c r="L132" i="7"/>
  <c r="L131" i="7"/>
  <c r="M130" i="7"/>
  <c r="P132" i="7" s="1"/>
  <c r="H124" i="7"/>
  <c r="J124" i="7" s="1"/>
  <c r="K124" i="7" s="1"/>
  <c r="N119" i="7"/>
  <c r="O119" i="7" s="1"/>
  <c r="L119" i="7"/>
  <c r="N118" i="7"/>
  <c r="O118" i="7" s="1"/>
  <c r="L118" i="7"/>
  <c r="N117" i="7"/>
  <c r="O117" i="7" s="1"/>
  <c r="L117" i="7"/>
  <c r="N116" i="7"/>
  <c r="O116" i="7" s="1"/>
  <c r="L116" i="7"/>
  <c r="L115" i="7"/>
  <c r="M114" i="7"/>
  <c r="N115" i="7" s="1"/>
  <c r="O115" i="7" s="1"/>
  <c r="H108" i="7"/>
  <c r="J108" i="7" s="1"/>
  <c r="K108" i="7" s="1"/>
  <c r="N103" i="7"/>
  <c r="O103" i="7" s="1"/>
  <c r="L103" i="7"/>
  <c r="N102" i="7"/>
  <c r="O102" i="7" s="1"/>
  <c r="L102" i="7"/>
  <c r="N101" i="7"/>
  <c r="O101" i="7" s="1"/>
  <c r="L101" i="7"/>
  <c r="N100" i="7"/>
  <c r="O100" i="7" s="1"/>
  <c r="L100" i="7"/>
  <c r="L99" i="7"/>
  <c r="M98" i="7"/>
  <c r="N99" i="7" s="1"/>
  <c r="O99" i="7" s="1"/>
  <c r="I92" i="7"/>
  <c r="H92" i="7"/>
  <c r="J92" i="7" s="1"/>
  <c r="K92" i="7" s="1"/>
  <c r="N87" i="7"/>
  <c r="O87" i="7" s="1"/>
  <c r="L87" i="7"/>
  <c r="N86" i="7"/>
  <c r="O86" i="7" s="1"/>
  <c r="L86" i="7"/>
  <c r="N85" i="7"/>
  <c r="O85" i="7" s="1"/>
  <c r="L85" i="7"/>
  <c r="N84" i="7"/>
  <c r="O84" i="7" s="1"/>
  <c r="L84" i="7"/>
  <c r="L83" i="7"/>
  <c r="M82" i="7"/>
  <c r="P84" i="7" s="1"/>
  <c r="I76" i="7"/>
  <c r="H76" i="7"/>
  <c r="J76" i="7" s="1"/>
  <c r="K76" i="7" s="1"/>
  <c r="N71" i="7"/>
  <c r="O71" i="7" s="1"/>
  <c r="L71" i="7"/>
  <c r="N70" i="7"/>
  <c r="O70" i="7" s="1"/>
  <c r="L70" i="7"/>
  <c r="N69" i="7"/>
  <c r="O69" i="7" s="1"/>
  <c r="L69" i="7"/>
  <c r="N68" i="7"/>
  <c r="O68" i="7" s="1"/>
  <c r="L68" i="7"/>
  <c r="L67" i="7"/>
  <c r="M66" i="7"/>
  <c r="N67" i="7" s="1"/>
  <c r="O67" i="7" s="1"/>
  <c r="I60" i="7"/>
  <c r="H60" i="7"/>
  <c r="J60" i="7" s="1"/>
  <c r="K60" i="7" s="1"/>
  <c r="N55" i="7"/>
  <c r="O55" i="7" s="1"/>
  <c r="L55" i="7"/>
  <c r="N54" i="7"/>
  <c r="O54" i="7" s="1"/>
  <c r="L54" i="7"/>
  <c r="N53" i="7"/>
  <c r="O53" i="7" s="1"/>
  <c r="L53" i="7"/>
  <c r="N52" i="7"/>
  <c r="O52" i="7" s="1"/>
  <c r="L52" i="7"/>
  <c r="L51" i="7"/>
  <c r="M50" i="7"/>
  <c r="N51" i="7" s="1"/>
  <c r="O51" i="7" s="1"/>
  <c r="I44" i="7"/>
  <c r="H44" i="7"/>
  <c r="J44" i="7" s="1"/>
  <c r="N39" i="7"/>
  <c r="O39" i="7" s="1"/>
  <c r="L39" i="7"/>
  <c r="N38" i="7"/>
  <c r="O38" i="7" s="1"/>
  <c r="L38" i="7"/>
  <c r="N37" i="7"/>
  <c r="O37" i="7" s="1"/>
  <c r="L37" i="7"/>
  <c r="N36" i="7"/>
  <c r="O36" i="7" s="1"/>
  <c r="L36" i="7"/>
  <c r="L35" i="7"/>
  <c r="M34" i="7"/>
  <c r="P36" i="7" s="1"/>
  <c r="I28" i="7"/>
  <c r="H28" i="7"/>
  <c r="J28" i="7" s="1"/>
  <c r="N23" i="7"/>
  <c r="O23" i="7" s="1"/>
  <c r="L23" i="7"/>
  <c r="N22" i="7"/>
  <c r="O22" i="7" s="1"/>
  <c r="L22" i="7"/>
  <c r="N21" i="7"/>
  <c r="O21" i="7" s="1"/>
  <c r="L21" i="7"/>
  <c r="N20" i="7"/>
  <c r="O20" i="7" s="1"/>
  <c r="L20" i="7"/>
  <c r="L19" i="7"/>
  <c r="M18" i="7"/>
  <c r="P20" i="7" s="1"/>
  <c r="H176" i="6"/>
  <c r="J176" i="6" s="1"/>
  <c r="K176" i="6" s="1"/>
  <c r="N171" i="6"/>
  <c r="O171" i="6" s="1"/>
  <c r="N170" i="6"/>
  <c r="O170" i="6" s="1"/>
  <c r="L170" i="6"/>
  <c r="N169" i="6"/>
  <c r="O169" i="6" s="1"/>
  <c r="L169" i="6"/>
  <c r="N168" i="6"/>
  <c r="O168" i="6" s="1"/>
  <c r="L168" i="6"/>
  <c r="L167" i="6"/>
  <c r="M166" i="6"/>
  <c r="P168" i="6" s="1"/>
  <c r="H160" i="6"/>
  <c r="J160" i="6" s="1"/>
  <c r="K160" i="6" s="1"/>
  <c r="N155" i="6"/>
  <c r="O155" i="6" s="1"/>
  <c r="L155" i="6"/>
  <c r="N154" i="6"/>
  <c r="O154" i="6" s="1"/>
  <c r="L154" i="6"/>
  <c r="N153" i="6"/>
  <c r="O153" i="6" s="1"/>
  <c r="L153" i="6"/>
  <c r="N152" i="6"/>
  <c r="O152" i="6" s="1"/>
  <c r="L152" i="6"/>
  <c r="L151" i="6"/>
  <c r="M150" i="6"/>
  <c r="N151" i="6" s="1"/>
  <c r="O151" i="6" s="1"/>
  <c r="H144" i="6"/>
  <c r="J144" i="6" s="1"/>
  <c r="K144" i="6" s="1"/>
  <c r="N139" i="6"/>
  <c r="O139" i="6" s="1"/>
  <c r="L139" i="6"/>
  <c r="N138" i="6"/>
  <c r="O138" i="6" s="1"/>
  <c r="L138" i="6"/>
  <c r="N137" i="6"/>
  <c r="O137" i="6" s="1"/>
  <c r="L137" i="6"/>
  <c r="N136" i="6"/>
  <c r="O136" i="6" s="1"/>
  <c r="L136" i="6"/>
  <c r="L135" i="6"/>
  <c r="M134" i="6"/>
  <c r="P136" i="6" s="1"/>
  <c r="I128" i="6"/>
  <c r="H128" i="6"/>
  <c r="J128" i="6" s="1"/>
  <c r="N123" i="6"/>
  <c r="O123" i="6" s="1"/>
  <c r="L123" i="6"/>
  <c r="N122" i="6"/>
  <c r="O122" i="6" s="1"/>
  <c r="L122" i="6"/>
  <c r="N121" i="6"/>
  <c r="O121" i="6" s="1"/>
  <c r="L121" i="6"/>
  <c r="N120" i="6"/>
  <c r="O120" i="6" s="1"/>
  <c r="L120" i="6"/>
  <c r="L119" i="6"/>
  <c r="M118" i="6"/>
  <c r="P120" i="6" s="1"/>
  <c r="K112" i="6"/>
  <c r="I112" i="6"/>
  <c r="H112" i="6"/>
  <c r="J112" i="6" s="1"/>
  <c r="O107" i="6"/>
  <c r="N107" i="6"/>
  <c r="L107" i="6"/>
  <c r="O106" i="6"/>
  <c r="N106" i="6"/>
  <c r="L106" i="6"/>
  <c r="O105" i="6"/>
  <c r="N105" i="6"/>
  <c r="L105" i="6"/>
  <c r="O104" i="6"/>
  <c r="N104" i="6"/>
  <c r="L104" i="6"/>
  <c r="O103" i="6"/>
  <c r="N103" i="6"/>
  <c r="L103" i="6"/>
  <c r="M102" i="6"/>
  <c r="P104" i="6" s="1"/>
  <c r="I94" i="6"/>
  <c r="H94" i="6"/>
  <c r="J94" i="6" s="1"/>
  <c r="K94" i="6" s="1"/>
  <c r="N89" i="6"/>
  <c r="O89" i="6" s="1"/>
  <c r="L89" i="6"/>
  <c r="N88" i="6"/>
  <c r="O88" i="6" s="1"/>
  <c r="L88" i="6"/>
  <c r="N87" i="6"/>
  <c r="O87" i="6" s="1"/>
  <c r="L87" i="6"/>
  <c r="N86" i="6"/>
  <c r="O86" i="6" s="1"/>
  <c r="L86" i="6"/>
  <c r="L85" i="6"/>
  <c r="M84" i="6"/>
  <c r="N85" i="6" s="1"/>
  <c r="O85" i="6" s="1"/>
  <c r="K78" i="6"/>
  <c r="I78" i="6"/>
  <c r="H78" i="6"/>
  <c r="J78" i="6" s="1"/>
  <c r="O73" i="6"/>
  <c r="N73" i="6"/>
  <c r="L73" i="6"/>
  <c r="O72" i="6"/>
  <c r="N72" i="6"/>
  <c r="L72" i="6"/>
  <c r="O71" i="6"/>
  <c r="N71" i="6"/>
  <c r="L71" i="6"/>
  <c r="O70" i="6"/>
  <c r="N70" i="6"/>
  <c r="L70" i="6"/>
  <c r="O69" i="6"/>
  <c r="N69" i="6"/>
  <c r="L69" i="6"/>
  <c r="M68" i="6"/>
  <c r="P70" i="6" s="1"/>
  <c r="I60" i="6"/>
  <c r="H60" i="6"/>
  <c r="J60" i="6" s="1"/>
  <c r="K60" i="6" s="1"/>
  <c r="N55" i="6"/>
  <c r="O55" i="6" s="1"/>
  <c r="L55" i="6"/>
  <c r="N54" i="6"/>
  <c r="O54" i="6" s="1"/>
  <c r="L54" i="6"/>
  <c r="N53" i="6"/>
  <c r="O53" i="6" s="1"/>
  <c r="L53" i="6"/>
  <c r="N52" i="6"/>
  <c r="O52" i="6" s="1"/>
  <c r="L52" i="6"/>
  <c r="L51" i="6"/>
  <c r="M50" i="6"/>
  <c r="P52" i="6" s="1"/>
  <c r="H44" i="6"/>
  <c r="N39" i="6"/>
  <c r="O39" i="6" s="1"/>
  <c r="L39" i="6"/>
  <c r="N38" i="6"/>
  <c r="O38" i="6" s="1"/>
  <c r="L38" i="6"/>
  <c r="R37" i="6"/>
  <c r="N37" i="6"/>
  <c r="O37" i="6" s="1"/>
  <c r="L37" i="6"/>
  <c r="N36" i="6"/>
  <c r="O36" i="6" s="1"/>
  <c r="L36" i="6"/>
  <c r="O35" i="6"/>
  <c r="N35" i="6"/>
  <c r="L35" i="6"/>
  <c r="M34" i="6"/>
  <c r="P36" i="6" s="1"/>
  <c r="H28" i="6"/>
  <c r="J28" i="6" s="1"/>
  <c r="N23" i="6"/>
  <c r="O23" i="6" s="1"/>
  <c r="L23" i="6"/>
  <c r="N22" i="6"/>
  <c r="O22" i="6" s="1"/>
  <c r="L22" i="6"/>
  <c r="O21" i="6"/>
  <c r="N21" i="6"/>
  <c r="L21" i="6"/>
  <c r="O20" i="6"/>
  <c r="N20" i="6"/>
  <c r="L20" i="6"/>
  <c r="O19" i="6"/>
  <c r="N19" i="6"/>
  <c r="L19" i="6"/>
  <c r="H807" i="5"/>
  <c r="N802" i="5"/>
  <c r="O802" i="5" s="1"/>
  <c r="L802" i="5"/>
  <c r="N801" i="5"/>
  <c r="O801" i="5" s="1"/>
  <c r="L801" i="5"/>
  <c r="N800" i="5"/>
  <c r="O800" i="5" s="1"/>
  <c r="L800" i="5"/>
  <c r="N799" i="5"/>
  <c r="O799" i="5" s="1"/>
  <c r="L799" i="5"/>
  <c r="L798" i="5"/>
  <c r="M797" i="5"/>
  <c r="P799" i="5" s="1"/>
  <c r="H791" i="5"/>
  <c r="N786" i="5"/>
  <c r="O786" i="5" s="1"/>
  <c r="L786" i="5"/>
  <c r="N785" i="5"/>
  <c r="O785" i="5" s="1"/>
  <c r="L785" i="5"/>
  <c r="N784" i="5"/>
  <c r="O784" i="5" s="1"/>
  <c r="L784" i="5"/>
  <c r="N783" i="5"/>
  <c r="O783" i="5" s="1"/>
  <c r="L783" i="5"/>
  <c r="L782" i="5"/>
  <c r="M781" i="5"/>
  <c r="N782" i="5" s="1"/>
  <c r="O782" i="5" s="1"/>
  <c r="H775" i="5"/>
  <c r="J775" i="5" s="1"/>
  <c r="K775" i="5" s="1"/>
  <c r="N770" i="5"/>
  <c r="O770" i="5" s="1"/>
  <c r="L770" i="5"/>
  <c r="N769" i="5"/>
  <c r="O769" i="5" s="1"/>
  <c r="L769" i="5"/>
  <c r="N768" i="5"/>
  <c r="O768" i="5" s="1"/>
  <c r="L768" i="5"/>
  <c r="N767" i="5"/>
  <c r="O767" i="5" s="1"/>
  <c r="L767" i="5"/>
  <c r="L766" i="5"/>
  <c r="M765" i="5"/>
  <c r="I759" i="5"/>
  <c r="H759" i="5"/>
  <c r="J759" i="5" s="1"/>
  <c r="N754" i="5"/>
  <c r="O754" i="5" s="1"/>
  <c r="L754" i="5"/>
  <c r="N753" i="5"/>
  <c r="O753" i="5" s="1"/>
  <c r="L753" i="5"/>
  <c r="N752" i="5"/>
  <c r="O752" i="5" s="1"/>
  <c r="L752" i="5"/>
  <c r="N751" i="5"/>
  <c r="O751" i="5" s="1"/>
  <c r="L751" i="5"/>
  <c r="L750" i="5"/>
  <c r="M749" i="5"/>
  <c r="I743" i="5"/>
  <c r="H743" i="5"/>
  <c r="J743" i="5" s="1"/>
  <c r="N738" i="5"/>
  <c r="O738" i="5" s="1"/>
  <c r="L738" i="5"/>
  <c r="N737" i="5"/>
  <c r="O737" i="5" s="1"/>
  <c r="L737" i="5"/>
  <c r="N736" i="5"/>
  <c r="O736" i="5" s="1"/>
  <c r="L736" i="5"/>
  <c r="N735" i="5"/>
  <c r="O735" i="5" s="1"/>
  <c r="L735" i="5"/>
  <c r="L734" i="5"/>
  <c r="M733" i="5"/>
  <c r="N734" i="5" s="1"/>
  <c r="O734" i="5" s="1"/>
  <c r="I727" i="5"/>
  <c r="H727" i="5"/>
  <c r="J727" i="5" s="1"/>
  <c r="N722" i="5"/>
  <c r="O722" i="5" s="1"/>
  <c r="L722" i="5"/>
  <c r="N721" i="5"/>
  <c r="O721" i="5" s="1"/>
  <c r="L721" i="5"/>
  <c r="N720" i="5"/>
  <c r="O720" i="5" s="1"/>
  <c r="L720" i="5"/>
  <c r="N719" i="5"/>
  <c r="O719" i="5" s="1"/>
  <c r="L719" i="5"/>
  <c r="L718" i="5"/>
  <c r="M717" i="5"/>
  <c r="P719" i="5" s="1"/>
  <c r="I711" i="5"/>
  <c r="H711" i="5"/>
  <c r="J711" i="5" s="1"/>
  <c r="N706" i="5"/>
  <c r="O706" i="5" s="1"/>
  <c r="L706" i="5"/>
  <c r="N705" i="5"/>
  <c r="O705" i="5" s="1"/>
  <c r="L705" i="5"/>
  <c r="N704" i="5"/>
  <c r="O704" i="5" s="1"/>
  <c r="L704" i="5"/>
  <c r="N703" i="5"/>
  <c r="O703" i="5" s="1"/>
  <c r="L703" i="5"/>
  <c r="L702" i="5"/>
  <c r="M701" i="5"/>
  <c r="I695" i="5"/>
  <c r="H695" i="5"/>
  <c r="J695" i="5" s="1"/>
  <c r="K695" i="5" s="1"/>
  <c r="N690" i="5"/>
  <c r="O690" i="5" s="1"/>
  <c r="L690" i="5"/>
  <c r="N689" i="5"/>
  <c r="O689" i="5" s="1"/>
  <c r="L689" i="5"/>
  <c r="N688" i="5"/>
  <c r="O688" i="5" s="1"/>
  <c r="L688" i="5"/>
  <c r="N687" i="5"/>
  <c r="O687" i="5" s="1"/>
  <c r="L687" i="5"/>
  <c r="L686" i="5"/>
  <c r="M685" i="5"/>
  <c r="P687" i="5" s="1"/>
  <c r="I679" i="5"/>
  <c r="H679" i="5"/>
  <c r="J679" i="5" s="1"/>
  <c r="K679" i="5" s="1"/>
  <c r="N674" i="5"/>
  <c r="O674" i="5" s="1"/>
  <c r="L674" i="5"/>
  <c r="N673" i="5"/>
  <c r="O673" i="5" s="1"/>
  <c r="L673" i="5"/>
  <c r="N672" i="5"/>
  <c r="O672" i="5" s="1"/>
  <c r="L672" i="5"/>
  <c r="N671" i="5"/>
  <c r="O671" i="5" s="1"/>
  <c r="L671" i="5"/>
  <c r="L670" i="5"/>
  <c r="M669" i="5"/>
  <c r="I662" i="5"/>
  <c r="H662" i="5"/>
  <c r="J662" i="5" s="1"/>
  <c r="N658" i="5"/>
  <c r="O658" i="5" s="1"/>
  <c r="L658" i="5"/>
  <c r="N657" i="5"/>
  <c r="O657" i="5" s="1"/>
  <c r="L657" i="5"/>
  <c r="N656" i="5"/>
  <c r="O656" i="5" s="1"/>
  <c r="L656" i="5"/>
  <c r="N655" i="5"/>
  <c r="O655" i="5" s="1"/>
  <c r="L655" i="5"/>
  <c r="L654" i="5"/>
  <c r="M653" i="5"/>
  <c r="N654" i="5" s="1"/>
  <c r="O654" i="5" s="1"/>
  <c r="I647" i="5"/>
  <c r="H647" i="5"/>
  <c r="J647" i="5" s="1"/>
  <c r="N643" i="5"/>
  <c r="O643" i="5" s="1"/>
  <c r="N642" i="5"/>
  <c r="O642" i="5" s="1"/>
  <c r="N641" i="5"/>
  <c r="O641" i="5" s="1"/>
  <c r="N640" i="5"/>
  <c r="O640" i="5" s="1"/>
  <c r="L639" i="5"/>
  <c r="M638" i="5"/>
  <c r="Q640" i="5" s="1"/>
  <c r="I633" i="5"/>
  <c r="H633" i="5"/>
  <c r="J633" i="5" s="1"/>
  <c r="N628" i="5"/>
  <c r="O628" i="5" s="1"/>
  <c r="L628" i="5"/>
  <c r="N627" i="5"/>
  <c r="O627" i="5" s="1"/>
  <c r="L627" i="5"/>
  <c r="N626" i="5"/>
  <c r="O626" i="5" s="1"/>
  <c r="L626" i="5"/>
  <c r="N625" i="5"/>
  <c r="O625" i="5" s="1"/>
  <c r="L625" i="5"/>
  <c r="L624" i="5"/>
  <c r="M623" i="5"/>
  <c r="Q625" i="5" s="1"/>
  <c r="I617" i="5"/>
  <c r="H617" i="5"/>
  <c r="J617" i="5" s="1"/>
  <c r="K617" i="5" s="1"/>
  <c r="N613" i="5"/>
  <c r="O613" i="5" s="1"/>
  <c r="L613" i="5"/>
  <c r="N612" i="5"/>
  <c r="O612" i="5" s="1"/>
  <c r="L612" i="5"/>
  <c r="N611" i="5"/>
  <c r="O611" i="5" s="1"/>
  <c r="L611" i="5"/>
  <c r="N610" i="5"/>
  <c r="O610" i="5" s="1"/>
  <c r="L610" i="5"/>
  <c r="L609" i="5"/>
  <c r="M608" i="5"/>
  <c r="Q610" i="5" s="1"/>
  <c r="I600" i="5"/>
  <c r="H600" i="5"/>
  <c r="J600" i="5" s="1"/>
  <c r="K600" i="5" s="1"/>
  <c r="N594" i="5"/>
  <c r="O594" i="5" s="1"/>
  <c r="L594" i="5"/>
  <c r="N593" i="5"/>
  <c r="O593" i="5" s="1"/>
  <c r="L593" i="5"/>
  <c r="N592" i="5"/>
  <c r="O592" i="5" s="1"/>
  <c r="L592" i="5"/>
  <c r="N591" i="5"/>
  <c r="O591" i="5" s="1"/>
  <c r="L591" i="5"/>
  <c r="L590" i="5"/>
  <c r="M589" i="5"/>
  <c r="I584" i="5"/>
  <c r="H584" i="5"/>
  <c r="J584" i="5" s="1"/>
  <c r="K584" i="5" s="1"/>
  <c r="N580" i="5"/>
  <c r="O580" i="5" s="1"/>
  <c r="L580" i="5"/>
  <c r="N579" i="5"/>
  <c r="O579" i="5" s="1"/>
  <c r="L579" i="5"/>
  <c r="N578" i="5"/>
  <c r="O578" i="5" s="1"/>
  <c r="L578" i="5"/>
  <c r="N577" i="5"/>
  <c r="O577" i="5" s="1"/>
  <c r="L577" i="5"/>
  <c r="L576" i="5"/>
  <c r="M575" i="5"/>
  <c r="I571" i="5"/>
  <c r="H571" i="5"/>
  <c r="J571" i="5" s="1"/>
  <c r="K571" i="5" s="1"/>
  <c r="N565" i="5"/>
  <c r="O565" i="5" s="1"/>
  <c r="L565" i="5"/>
  <c r="N564" i="5"/>
  <c r="O564" i="5" s="1"/>
  <c r="L564" i="5"/>
  <c r="N563" i="5"/>
  <c r="O563" i="5" s="1"/>
  <c r="L563" i="5"/>
  <c r="N562" i="5"/>
  <c r="O562" i="5" s="1"/>
  <c r="L562" i="5"/>
  <c r="L561" i="5"/>
  <c r="M560" i="5"/>
  <c r="Q562" i="5" s="1"/>
  <c r="I555" i="5"/>
  <c r="H555" i="5"/>
  <c r="J555" i="5" s="1"/>
  <c r="N547" i="5"/>
  <c r="O547" i="5" s="1"/>
  <c r="L547" i="5"/>
  <c r="N546" i="5"/>
  <c r="O546" i="5" s="1"/>
  <c r="L546" i="5"/>
  <c r="N545" i="5"/>
  <c r="O545" i="5" s="1"/>
  <c r="L545" i="5"/>
  <c r="N544" i="5"/>
  <c r="O544" i="5" s="1"/>
  <c r="L544" i="5"/>
  <c r="L543" i="5"/>
  <c r="M542" i="5"/>
  <c r="Q544" i="5" s="1"/>
  <c r="I538" i="5"/>
  <c r="H538" i="5"/>
  <c r="J538" i="5" s="1"/>
  <c r="N530" i="5"/>
  <c r="O530" i="5" s="1"/>
  <c r="L530" i="5"/>
  <c r="N529" i="5"/>
  <c r="O529" i="5" s="1"/>
  <c r="L529" i="5"/>
  <c r="N528" i="5"/>
  <c r="O528" i="5" s="1"/>
  <c r="L528" i="5"/>
  <c r="N527" i="5"/>
  <c r="O527" i="5" s="1"/>
  <c r="L527" i="5"/>
  <c r="L526" i="5"/>
  <c r="M525" i="5"/>
  <c r="Q527" i="5" s="1"/>
  <c r="I520" i="5"/>
  <c r="H520" i="5"/>
  <c r="J520" i="5" s="1"/>
  <c r="K520" i="5" s="1"/>
  <c r="N512" i="5"/>
  <c r="O512" i="5" s="1"/>
  <c r="L512" i="5"/>
  <c r="N511" i="5"/>
  <c r="O511" i="5" s="1"/>
  <c r="L511" i="5"/>
  <c r="N510" i="5"/>
  <c r="O510" i="5" s="1"/>
  <c r="L510" i="5"/>
  <c r="N509" i="5"/>
  <c r="O509" i="5" s="1"/>
  <c r="L509" i="5"/>
  <c r="L508" i="5"/>
  <c r="M507" i="5"/>
  <c r="I502" i="5"/>
  <c r="H502" i="5"/>
  <c r="J502" i="5" s="1"/>
  <c r="K502" i="5" s="1"/>
  <c r="N493" i="5"/>
  <c r="O493" i="5" s="1"/>
  <c r="L493" i="5"/>
  <c r="N492" i="5"/>
  <c r="O492" i="5" s="1"/>
  <c r="L492" i="5"/>
  <c r="N491" i="5"/>
  <c r="O491" i="5" s="1"/>
  <c r="L491" i="5"/>
  <c r="N490" i="5"/>
  <c r="O490" i="5" s="1"/>
  <c r="L490" i="5"/>
  <c r="L489" i="5"/>
  <c r="M488" i="5"/>
  <c r="Q490" i="5" s="1"/>
  <c r="I484" i="5"/>
  <c r="H484" i="5"/>
  <c r="J484" i="5" s="1"/>
  <c r="N477" i="5"/>
  <c r="O477" i="5" s="1"/>
  <c r="L477" i="5"/>
  <c r="N476" i="5"/>
  <c r="O476" i="5" s="1"/>
  <c r="L476" i="5"/>
  <c r="N475" i="5"/>
  <c r="O475" i="5" s="1"/>
  <c r="L475" i="5"/>
  <c r="N474" i="5"/>
  <c r="O474" i="5" s="1"/>
  <c r="L474" i="5"/>
  <c r="L473" i="5"/>
  <c r="M472" i="5"/>
  <c r="Q474" i="5" s="1"/>
  <c r="I468" i="5"/>
  <c r="H468" i="5"/>
  <c r="J468" i="5" s="1"/>
  <c r="N459" i="5"/>
  <c r="O459" i="5" s="1"/>
  <c r="L459" i="5"/>
  <c r="N458" i="5"/>
  <c r="O458" i="5" s="1"/>
  <c r="L458" i="5"/>
  <c r="O457" i="5"/>
  <c r="N457" i="5"/>
  <c r="L457" i="5"/>
  <c r="N456" i="5"/>
  <c r="O456" i="5" s="1"/>
  <c r="L456" i="5"/>
  <c r="L455" i="5"/>
  <c r="M454" i="5"/>
  <c r="Q456" i="5" s="1"/>
  <c r="I450" i="5"/>
  <c r="H450" i="5"/>
  <c r="J450" i="5" s="1"/>
  <c r="N443" i="5"/>
  <c r="O443" i="5" s="1"/>
  <c r="L443" i="5"/>
  <c r="N442" i="5"/>
  <c r="O442" i="5" s="1"/>
  <c r="L442" i="5"/>
  <c r="N441" i="5"/>
  <c r="O441" i="5" s="1"/>
  <c r="L441" i="5"/>
  <c r="N440" i="5"/>
  <c r="O440" i="5" s="1"/>
  <c r="L440" i="5"/>
  <c r="L439" i="5"/>
  <c r="M438" i="5"/>
  <c r="Q440" i="5" s="1"/>
  <c r="I434" i="5"/>
  <c r="H434" i="5"/>
  <c r="J434" i="5" s="1"/>
  <c r="N430" i="5"/>
  <c r="O430" i="5" s="1"/>
  <c r="L430" i="5"/>
  <c r="N429" i="5"/>
  <c r="O429" i="5" s="1"/>
  <c r="L429" i="5"/>
  <c r="N428" i="5"/>
  <c r="O428" i="5" s="1"/>
  <c r="L428" i="5"/>
  <c r="N427" i="5"/>
  <c r="O427" i="5" s="1"/>
  <c r="L427" i="5"/>
  <c r="L426" i="5"/>
  <c r="M425" i="5"/>
  <c r="Q427" i="5" s="1"/>
  <c r="I421" i="5"/>
  <c r="H421" i="5"/>
  <c r="J421" i="5" s="1"/>
  <c r="N418" i="5"/>
  <c r="O418" i="5" s="1"/>
  <c r="L418" i="5"/>
  <c r="N417" i="5"/>
  <c r="O417" i="5" s="1"/>
  <c r="L417" i="5"/>
  <c r="N416" i="5"/>
  <c r="O416" i="5" s="1"/>
  <c r="L416" i="5"/>
  <c r="N415" i="5"/>
  <c r="O415" i="5" s="1"/>
  <c r="L415" i="5"/>
  <c r="L414" i="5"/>
  <c r="M413" i="5"/>
  <c r="I409" i="5"/>
  <c r="H409" i="5"/>
  <c r="J409" i="5" s="1"/>
  <c r="N405" i="5"/>
  <c r="O405" i="5" s="1"/>
  <c r="L405" i="5"/>
  <c r="N404" i="5"/>
  <c r="O404" i="5" s="1"/>
  <c r="L404" i="5"/>
  <c r="N403" i="5"/>
  <c r="O403" i="5" s="1"/>
  <c r="L403" i="5"/>
  <c r="N402" i="5"/>
  <c r="O402" i="5" s="1"/>
  <c r="L402" i="5"/>
  <c r="L401" i="5"/>
  <c r="M400" i="5"/>
  <c r="AU80" i="5" s="1"/>
  <c r="I396" i="5"/>
  <c r="H396" i="5"/>
  <c r="J396" i="5" s="1"/>
  <c r="N393" i="5"/>
  <c r="O393" i="5" s="1"/>
  <c r="L393" i="5"/>
  <c r="N392" i="5"/>
  <c r="O392" i="5" s="1"/>
  <c r="L392" i="5"/>
  <c r="N391" i="5"/>
  <c r="O391" i="5" s="1"/>
  <c r="L391" i="5"/>
  <c r="N390" i="5"/>
  <c r="O390" i="5" s="1"/>
  <c r="L390" i="5"/>
  <c r="L389" i="5"/>
  <c r="M388" i="5"/>
  <c r="N389" i="5" s="1"/>
  <c r="O389" i="5" s="1"/>
  <c r="I384" i="5"/>
  <c r="H384" i="5"/>
  <c r="J384" i="5" s="1"/>
  <c r="N380" i="5"/>
  <c r="O380" i="5" s="1"/>
  <c r="L380" i="5"/>
  <c r="N379" i="5"/>
  <c r="O379" i="5" s="1"/>
  <c r="L379" i="5"/>
  <c r="N378" i="5"/>
  <c r="O378" i="5" s="1"/>
  <c r="L378" i="5"/>
  <c r="N377" i="5"/>
  <c r="O377" i="5" s="1"/>
  <c r="L377" i="5"/>
  <c r="L376" i="5"/>
  <c r="M375" i="5"/>
  <c r="I371" i="5"/>
  <c r="H371" i="5"/>
  <c r="J371" i="5" s="1"/>
  <c r="N367" i="5"/>
  <c r="O367" i="5" s="1"/>
  <c r="L367" i="5"/>
  <c r="N366" i="5"/>
  <c r="O366" i="5" s="1"/>
  <c r="L366" i="5"/>
  <c r="N365" i="5"/>
  <c r="O365" i="5" s="1"/>
  <c r="L365" i="5"/>
  <c r="N364" i="5"/>
  <c r="O364" i="5" s="1"/>
  <c r="L364" i="5"/>
  <c r="L363" i="5"/>
  <c r="M362" i="5"/>
  <c r="N363" i="5" s="1"/>
  <c r="O363" i="5" s="1"/>
  <c r="I358" i="5"/>
  <c r="H358" i="5"/>
  <c r="J358" i="5" s="1"/>
  <c r="N353" i="5"/>
  <c r="O353" i="5" s="1"/>
  <c r="L353" i="5"/>
  <c r="N352" i="5"/>
  <c r="O352" i="5" s="1"/>
  <c r="L352" i="5"/>
  <c r="N351" i="5"/>
  <c r="O351" i="5" s="1"/>
  <c r="L351" i="5"/>
  <c r="N350" i="5"/>
  <c r="O350" i="5" s="1"/>
  <c r="L350" i="5"/>
  <c r="L349" i="5"/>
  <c r="M348" i="5"/>
  <c r="N349" i="5" s="1"/>
  <c r="O349" i="5" s="1"/>
  <c r="I344" i="5"/>
  <c r="H344" i="5"/>
  <c r="J344" i="5" s="1"/>
  <c r="N341" i="5"/>
  <c r="O341" i="5" s="1"/>
  <c r="L341" i="5"/>
  <c r="N340" i="5"/>
  <c r="O340" i="5" s="1"/>
  <c r="L340" i="5"/>
  <c r="N339" i="5"/>
  <c r="O339" i="5" s="1"/>
  <c r="L339" i="5"/>
  <c r="N338" i="5"/>
  <c r="O338" i="5" s="1"/>
  <c r="L338" i="5"/>
  <c r="L337" i="5"/>
  <c r="M336" i="5"/>
  <c r="H332" i="5"/>
  <c r="J332" i="5" s="1"/>
  <c r="N328" i="5"/>
  <c r="O328" i="5" s="1"/>
  <c r="L328" i="5"/>
  <c r="I328" i="5"/>
  <c r="I332" i="5" s="1"/>
  <c r="N327" i="5"/>
  <c r="O327" i="5" s="1"/>
  <c r="L327" i="5"/>
  <c r="N326" i="5"/>
  <c r="O326" i="5" s="1"/>
  <c r="L326" i="5"/>
  <c r="N325" i="5"/>
  <c r="O325" i="5" s="1"/>
  <c r="L325" i="5"/>
  <c r="L324" i="5"/>
  <c r="M323" i="5"/>
  <c r="N324" i="5" s="1"/>
  <c r="O324" i="5" s="1"/>
  <c r="I319" i="5"/>
  <c r="H319" i="5"/>
  <c r="J319" i="5" s="1"/>
  <c r="K319" i="5" s="1"/>
  <c r="N314" i="5"/>
  <c r="O314" i="5" s="1"/>
  <c r="L314" i="5"/>
  <c r="N313" i="5"/>
  <c r="O313" i="5" s="1"/>
  <c r="L313" i="5"/>
  <c r="N312" i="5"/>
  <c r="O312" i="5" s="1"/>
  <c r="L312" i="5"/>
  <c r="N311" i="5"/>
  <c r="O311" i="5" s="1"/>
  <c r="L311" i="5"/>
  <c r="L310" i="5"/>
  <c r="M309" i="5"/>
  <c r="N310" i="5" s="1"/>
  <c r="O310" i="5" s="1"/>
  <c r="I305" i="5"/>
  <c r="H305" i="5"/>
  <c r="J305" i="5" s="1"/>
  <c r="N301" i="5"/>
  <c r="O301" i="5" s="1"/>
  <c r="L301" i="5"/>
  <c r="N300" i="5"/>
  <c r="O300" i="5" s="1"/>
  <c r="L300" i="5"/>
  <c r="N299" i="5"/>
  <c r="O299" i="5" s="1"/>
  <c r="L299" i="5"/>
  <c r="N298" i="5"/>
  <c r="AM42" i="5" s="1"/>
  <c r="L298" i="5"/>
  <c r="AM20" i="5" s="1"/>
  <c r="L297" i="5"/>
  <c r="AM19" i="5" s="1"/>
  <c r="M296" i="5"/>
  <c r="N297" i="5" s="1"/>
  <c r="I292" i="5"/>
  <c r="H292" i="5"/>
  <c r="J292" i="5" s="1"/>
  <c r="N287" i="5"/>
  <c r="O287" i="5" s="1"/>
  <c r="L287" i="5"/>
  <c r="N286" i="5"/>
  <c r="O286" i="5" s="1"/>
  <c r="L286" i="5"/>
  <c r="N285" i="5"/>
  <c r="AL43" i="5" s="1"/>
  <c r="L285" i="5"/>
  <c r="AL21" i="5" s="1"/>
  <c r="N284" i="5"/>
  <c r="O284" i="5" s="1"/>
  <c r="AL64" i="5" s="1"/>
  <c r="L284" i="5"/>
  <c r="AL20" i="5" s="1"/>
  <c r="L283" i="5"/>
  <c r="AL19" i="5" s="1"/>
  <c r="M282" i="5"/>
  <c r="N283" i="5" s="1"/>
  <c r="I278" i="5"/>
  <c r="Q33" i="5" s="1"/>
  <c r="H278" i="5"/>
  <c r="J278" i="5" s="1"/>
  <c r="N272" i="5"/>
  <c r="O272" i="5" s="1"/>
  <c r="L272" i="5"/>
  <c r="N271" i="5"/>
  <c r="O271" i="5" s="1"/>
  <c r="AK66" i="5" s="1"/>
  <c r="L271" i="5"/>
  <c r="AK22" i="5" s="1"/>
  <c r="N270" i="5"/>
  <c r="O270" i="5" s="1"/>
  <c r="AK65" i="5" s="1"/>
  <c r="L270" i="5"/>
  <c r="AK21" i="5" s="1"/>
  <c r="N269" i="5"/>
  <c r="L269" i="5"/>
  <c r="AK20" i="5" s="1"/>
  <c r="L268" i="5"/>
  <c r="AK19" i="5" s="1"/>
  <c r="M267" i="5"/>
  <c r="J263" i="5"/>
  <c r="I263" i="5"/>
  <c r="Q32" i="5" s="1"/>
  <c r="H263" i="5"/>
  <c r="N256" i="5"/>
  <c r="O256" i="5" s="1"/>
  <c r="AJ67" i="5" s="1"/>
  <c r="L256" i="5"/>
  <c r="AJ23" i="5" s="1"/>
  <c r="N255" i="5"/>
  <c r="O255" i="5" s="1"/>
  <c r="AJ66" i="5" s="1"/>
  <c r="L255" i="5"/>
  <c r="AJ22" i="5" s="1"/>
  <c r="N254" i="5"/>
  <c r="O254" i="5" s="1"/>
  <c r="AJ65" i="5" s="1"/>
  <c r="L254" i="5"/>
  <c r="AJ21" i="5" s="1"/>
  <c r="N253" i="5"/>
  <c r="L253" i="5"/>
  <c r="AJ20" i="5" s="1"/>
  <c r="L252" i="5"/>
  <c r="AJ19" i="5" s="1"/>
  <c r="M251" i="5"/>
  <c r="N252" i="5" s="1"/>
  <c r="I246" i="5"/>
  <c r="H246" i="5"/>
  <c r="J246" i="5" s="1"/>
  <c r="N239" i="5"/>
  <c r="O239" i="5" s="1"/>
  <c r="AI67" i="5" s="1"/>
  <c r="L239" i="5"/>
  <c r="AI23" i="5" s="1"/>
  <c r="N238" i="5"/>
  <c r="O238" i="5" s="1"/>
  <c r="AI66" i="5" s="1"/>
  <c r="L238" i="5"/>
  <c r="AI22" i="5" s="1"/>
  <c r="N237" i="5"/>
  <c r="AI43" i="5" s="1"/>
  <c r="L237" i="5"/>
  <c r="AI21" i="5" s="1"/>
  <c r="N236" i="5"/>
  <c r="O236" i="5" s="1"/>
  <c r="AI64" i="5" s="1"/>
  <c r="L236" i="5"/>
  <c r="AI20" i="5" s="1"/>
  <c r="L235" i="5"/>
  <c r="AI19" i="5" s="1"/>
  <c r="M234" i="5"/>
  <c r="N235" i="5" s="1"/>
  <c r="O235" i="5" s="1"/>
  <c r="I229" i="5"/>
  <c r="H229" i="5"/>
  <c r="J229" i="5" s="1"/>
  <c r="K229" i="5" s="1"/>
  <c r="N221" i="5"/>
  <c r="O221" i="5" s="1"/>
  <c r="AH67" i="5" s="1"/>
  <c r="L221" i="5"/>
  <c r="AH23" i="5" s="1"/>
  <c r="N220" i="5"/>
  <c r="AH44" i="5" s="1"/>
  <c r="L220" i="5"/>
  <c r="AH22" i="5" s="1"/>
  <c r="N219" i="5"/>
  <c r="O219" i="5" s="1"/>
  <c r="AH65" i="5" s="1"/>
  <c r="L219" i="5"/>
  <c r="AH21" i="5" s="1"/>
  <c r="N218" i="5"/>
  <c r="O218" i="5" s="1"/>
  <c r="AH64" i="5" s="1"/>
  <c r="L218" i="5"/>
  <c r="AH20" i="5" s="1"/>
  <c r="L217" i="5"/>
  <c r="AH19" i="5" s="1"/>
  <c r="M216" i="5"/>
  <c r="AH80" i="5" s="1"/>
  <c r="I209" i="5"/>
  <c r="Q29" i="5" s="1"/>
  <c r="H209" i="5"/>
  <c r="N202" i="5"/>
  <c r="O202" i="5" s="1"/>
  <c r="AG67" i="5" s="1"/>
  <c r="L202" i="5"/>
  <c r="AG23" i="5" s="1"/>
  <c r="N201" i="5"/>
  <c r="AG44" i="5" s="1"/>
  <c r="L201" i="5"/>
  <c r="AG22" i="5" s="1"/>
  <c r="N200" i="5"/>
  <c r="O200" i="5" s="1"/>
  <c r="AG65" i="5" s="1"/>
  <c r="L200" i="5"/>
  <c r="AG21" i="5" s="1"/>
  <c r="N199" i="5"/>
  <c r="O199" i="5" s="1"/>
  <c r="AG64" i="5" s="1"/>
  <c r="L199" i="5"/>
  <c r="AG20" i="5" s="1"/>
  <c r="L198" i="5"/>
  <c r="AG19" i="5" s="1"/>
  <c r="M197" i="5"/>
  <c r="I191" i="5"/>
  <c r="Q28" i="5" s="1"/>
  <c r="H191" i="5"/>
  <c r="G192" i="5" s="1"/>
  <c r="N184" i="5"/>
  <c r="O184" i="5" s="1"/>
  <c r="AF67" i="5" s="1"/>
  <c r="L184" i="5"/>
  <c r="AF23" i="5" s="1"/>
  <c r="N183" i="5"/>
  <c r="O183" i="5" s="1"/>
  <c r="AF66" i="5" s="1"/>
  <c r="L183" i="5"/>
  <c r="AF22" i="5" s="1"/>
  <c r="N182" i="5"/>
  <c r="AF43" i="5" s="1"/>
  <c r="L182" i="5"/>
  <c r="AF21" i="5" s="1"/>
  <c r="N181" i="5"/>
  <c r="AF42" i="5" s="1"/>
  <c r="L181" i="5"/>
  <c r="AF20" i="5" s="1"/>
  <c r="L180" i="5"/>
  <c r="AF19" i="5" s="1"/>
  <c r="M179" i="5"/>
  <c r="N180" i="5" s="1"/>
  <c r="I173" i="5"/>
  <c r="Q27" i="5" s="1"/>
  <c r="H173" i="5"/>
  <c r="N164" i="5"/>
  <c r="AE45" i="5" s="1"/>
  <c r="L164" i="5"/>
  <c r="AE23" i="5" s="1"/>
  <c r="N163" i="5"/>
  <c r="O163" i="5" s="1"/>
  <c r="AE66" i="5" s="1"/>
  <c r="L163" i="5"/>
  <c r="AE22" i="5" s="1"/>
  <c r="N162" i="5"/>
  <c r="O162" i="5" s="1"/>
  <c r="AE65" i="5" s="1"/>
  <c r="L162" i="5"/>
  <c r="AE21" i="5" s="1"/>
  <c r="N161" i="5"/>
  <c r="O161" i="5" s="1"/>
  <c r="AE64" i="5" s="1"/>
  <c r="L161" i="5"/>
  <c r="AE20" i="5" s="1"/>
  <c r="L160" i="5"/>
  <c r="AE19" i="5" s="1"/>
  <c r="M159" i="5"/>
  <c r="N160" i="5" s="1"/>
  <c r="AE41" i="5" s="1"/>
  <c r="I153" i="5"/>
  <c r="Q26" i="5" s="1"/>
  <c r="H153" i="5"/>
  <c r="J153" i="5" s="1"/>
  <c r="N146" i="5"/>
  <c r="O146" i="5" s="1"/>
  <c r="N145" i="5"/>
  <c r="O145" i="5" s="1"/>
  <c r="L145" i="5"/>
  <c r="N144" i="5"/>
  <c r="O144" i="5" s="1"/>
  <c r="L144" i="5"/>
  <c r="N143" i="5"/>
  <c r="O143" i="5" s="1"/>
  <c r="L143" i="5"/>
  <c r="N142" i="5"/>
  <c r="O142" i="5" s="1"/>
  <c r="L142" i="5"/>
  <c r="L141" i="5"/>
  <c r="M140" i="5"/>
  <c r="AD80" i="5" s="1"/>
  <c r="I133" i="5"/>
  <c r="H133" i="5"/>
  <c r="N126" i="5"/>
  <c r="O126" i="5" s="1"/>
  <c r="N125" i="5"/>
  <c r="O125" i="5" s="1"/>
  <c r="L125" i="5"/>
  <c r="N124" i="5"/>
  <c r="O124" i="5" s="1"/>
  <c r="L124" i="5"/>
  <c r="N123" i="5"/>
  <c r="O123" i="5" s="1"/>
  <c r="L123" i="5"/>
  <c r="N122" i="5"/>
  <c r="O122" i="5" s="1"/>
  <c r="C121" i="5"/>
  <c r="L122" i="5" s="1"/>
  <c r="M120" i="5"/>
  <c r="J114" i="5"/>
  <c r="I114" i="5"/>
  <c r="Q25" i="5" s="1"/>
  <c r="H114" i="5"/>
  <c r="G115" i="5" s="1"/>
  <c r="N109" i="5"/>
  <c r="O109" i="5" s="1"/>
  <c r="N108" i="5"/>
  <c r="O108" i="5" s="1"/>
  <c r="N107" i="5"/>
  <c r="O107" i="5" s="1"/>
  <c r="L107" i="5"/>
  <c r="N106" i="5"/>
  <c r="O106" i="5" s="1"/>
  <c r="L106" i="5"/>
  <c r="N105" i="5"/>
  <c r="O105" i="5" s="1"/>
  <c r="L105" i="5"/>
  <c r="N104" i="5"/>
  <c r="O104" i="5" s="1"/>
  <c r="L104" i="5"/>
  <c r="L103" i="5"/>
  <c r="M102" i="5"/>
  <c r="N103" i="5" s="1"/>
  <c r="O103" i="5" s="1"/>
  <c r="I96" i="5"/>
  <c r="H96" i="5"/>
  <c r="Q93" i="5"/>
  <c r="N92" i="5"/>
  <c r="O92" i="5" s="1"/>
  <c r="N91" i="5"/>
  <c r="O91" i="5" s="1"/>
  <c r="N90" i="5"/>
  <c r="O90" i="5" s="1"/>
  <c r="N89" i="5"/>
  <c r="O89" i="5" s="1"/>
  <c r="N88" i="5"/>
  <c r="O88" i="5" s="1"/>
  <c r="L88" i="5"/>
  <c r="N87" i="5"/>
  <c r="O87" i="5" s="1"/>
  <c r="L87" i="5"/>
  <c r="N86" i="5"/>
  <c r="O86" i="5" s="1"/>
  <c r="L86" i="5"/>
  <c r="N85" i="5"/>
  <c r="O85" i="5" s="1"/>
  <c r="L85" i="5"/>
  <c r="L84" i="5"/>
  <c r="M83" i="5"/>
  <c r="AA80" i="5" s="1"/>
  <c r="AM80" i="5"/>
  <c r="AJ80" i="5"/>
  <c r="AF80" i="5"/>
  <c r="AE80" i="5"/>
  <c r="AB80" i="5"/>
  <c r="I77" i="5"/>
  <c r="Q22" i="5" s="1"/>
  <c r="H77" i="5"/>
  <c r="J77" i="5" s="1"/>
  <c r="Q52" i="5" s="1"/>
  <c r="G77" i="5"/>
  <c r="N73" i="5"/>
  <c r="O73" i="5" s="1"/>
  <c r="N72" i="5"/>
  <c r="O72" i="5" s="1"/>
  <c r="N71" i="5"/>
  <c r="O71" i="5" s="1"/>
  <c r="N70" i="5"/>
  <c r="O70" i="5" s="1"/>
  <c r="N69" i="5"/>
  <c r="O69" i="5" s="1"/>
  <c r="N68" i="5"/>
  <c r="O68" i="5" s="1"/>
  <c r="L68" i="5"/>
  <c r="N67" i="5"/>
  <c r="O67" i="5" s="1"/>
  <c r="L67" i="5"/>
  <c r="N66" i="5"/>
  <c r="O66" i="5" s="1"/>
  <c r="L66" i="5"/>
  <c r="N65" i="5"/>
  <c r="O65" i="5" s="1"/>
  <c r="L65" i="5"/>
  <c r="L64" i="5"/>
  <c r="AI63" i="5"/>
  <c r="Q63" i="5"/>
  <c r="M63" i="5"/>
  <c r="Z80" i="5" s="1"/>
  <c r="Q61" i="5"/>
  <c r="Q60" i="5"/>
  <c r="I56" i="5"/>
  <c r="Q21" i="5" s="1"/>
  <c r="H56" i="5"/>
  <c r="J56" i="5" s="1"/>
  <c r="G56" i="5"/>
  <c r="Q54" i="5"/>
  <c r="N52" i="5"/>
  <c r="O52" i="5" s="1"/>
  <c r="N51" i="5"/>
  <c r="O51" i="5" s="1"/>
  <c r="N50" i="5"/>
  <c r="O50" i="5" s="1"/>
  <c r="N49" i="5"/>
  <c r="O49" i="5" s="1"/>
  <c r="N48" i="5"/>
  <c r="O48" i="5" s="1"/>
  <c r="N47" i="5"/>
  <c r="O47" i="5" s="1"/>
  <c r="N46" i="5"/>
  <c r="O46" i="5" s="1"/>
  <c r="L46" i="5"/>
  <c r="AJ45" i="5"/>
  <c r="AI45" i="5"/>
  <c r="AD45" i="5"/>
  <c r="AD67" i="5" s="1"/>
  <c r="AC45" i="5"/>
  <c r="AC67" i="5" s="1"/>
  <c r="AB45" i="5"/>
  <c r="AB67" i="5" s="1"/>
  <c r="AA45" i="5"/>
  <c r="AA67" i="5" s="1"/>
  <c r="Z45" i="5"/>
  <c r="Z67" i="5" s="1"/>
  <c r="Y45" i="5"/>
  <c r="Y67" i="5" s="1"/>
  <c r="X45" i="5"/>
  <c r="X67" i="5" s="1"/>
  <c r="N45" i="5"/>
  <c r="O45" i="5" s="1"/>
  <c r="L45" i="5"/>
  <c r="AD44" i="5"/>
  <c r="AD66" i="5" s="1"/>
  <c r="AC44" i="5"/>
  <c r="AC66" i="5" s="1"/>
  <c r="AB44" i="5"/>
  <c r="AB66" i="5" s="1"/>
  <c r="AA44" i="5"/>
  <c r="AA66" i="5" s="1"/>
  <c r="Z44" i="5"/>
  <c r="Z66" i="5" s="1"/>
  <c r="Y44" i="5"/>
  <c r="Y66" i="5" s="1"/>
  <c r="X44" i="5"/>
  <c r="X66" i="5" s="1"/>
  <c r="N44" i="5"/>
  <c r="O44" i="5" s="1"/>
  <c r="L44" i="5"/>
  <c r="AD43" i="5"/>
  <c r="AD65" i="5" s="1"/>
  <c r="AC43" i="5"/>
  <c r="AC65" i="5" s="1"/>
  <c r="AB43" i="5"/>
  <c r="AB65" i="5" s="1"/>
  <c r="AA43" i="5"/>
  <c r="AA65" i="5" s="1"/>
  <c r="Z43" i="5"/>
  <c r="Z65" i="5" s="1"/>
  <c r="Y43" i="5"/>
  <c r="Y65" i="5" s="1"/>
  <c r="X43" i="5"/>
  <c r="X65" i="5" s="1"/>
  <c r="N43" i="5"/>
  <c r="O43" i="5" s="1"/>
  <c r="L43" i="5"/>
  <c r="AG42" i="5"/>
  <c r="AE42" i="5"/>
  <c r="AD42" i="5"/>
  <c r="AD64" i="5" s="1"/>
  <c r="AC42" i="5"/>
  <c r="AC64" i="5" s="1"/>
  <c r="AB42" i="5"/>
  <c r="AB64" i="5" s="1"/>
  <c r="AA42" i="5"/>
  <c r="AA64" i="5" s="1"/>
  <c r="Z42" i="5"/>
  <c r="Z64" i="5" s="1"/>
  <c r="Y42" i="5"/>
  <c r="Y64" i="5" s="1"/>
  <c r="X42" i="5"/>
  <c r="X64" i="5" s="1"/>
  <c r="L42" i="5"/>
  <c r="AB41" i="5"/>
  <c r="AB63" i="5" s="1"/>
  <c r="M41" i="5"/>
  <c r="Y41" i="5" s="1"/>
  <c r="Y63" i="5" s="1"/>
  <c r="I34" i="5"/>
  <c r="Q20" i="5" s="1"/>
  <c r="H34" i="5"/>
  <c r="J34" i="5" s="1"/>
  <c r="G34" i="5"/>
  <c r="Q31" i="5"/>
  <c r="Q30" i="5"/>
  <c r="N28" i="5"/>
  <c r="O28" i="5" s="1"/>
  <c r="N27" i="5"/>
  <c r="O27" i="5" s="1"/>
  <c r="N26" i="5"/>
  <c r="O26" i="5" s="1"/>
  <c r="N25" i="5"/>
  <c r="O25" i="5" s="1"/>
  <c r="Q24" i="5"/>
  <c r="N24" i="5"/>
  <c r="O24" i="5" s="1"/>
  <c r="AD23" i="5"/>
  <c r="AC23" i="5"/>
  <c r="AB23" i="5"/>
  <c r="AA23" i="5"/>
  <c r="Z23" i="5"/>
  <c r="Y23" i="5"/>
  <c r="X23" i="5"/>
  <c r="Q23" i="5"/>
  <c r="N23" i="5"/>
  <c r="O23" i="5" s="1"/>
  <c r="L23" i="5"/>
  <c r="AD22" i="5"/>
  <c r="AC22" i="5"/>
  <c r="AB22" i="5"/>
  <c r="AA22" i="5"/>
  <c r="Z22" i="5"/>
  <c r="Y22" i="5"/>
  <c r="X22" i="5"/>
  <c r="N22" i="5"/>
  <c r="O22" i="5" s="1"/>
  <c r="L22" i="5"/>
  <c r="AD21" i="5"/>
  <c r="AC21" i="5"/>
  <c r="AB21" i="5"/>
  <c r="AA21" i="5"/>
  <c r="Z21" i="5"/>
  <c r="Y21" i="5"/>
  <c r="X21" i="5"/>
  <c r="N21" i="5"/>
  <c r="O21" i="5" s="1"/>
  <c r="L21" i="5"/>
  <c r="AD20" i="5"/>
  <c r="AB20" i="5"/>
  <c r="AA20" i="5"/>
  <c r="Z20" i="5"/>
  <c r="Y20" i="5"/>
  <c r="X20" i="5"/>
  <c r="N20" i="5"/>
  <c r="O20" i="5" s="1"/>
  <c r="L20" i="5"/>
  <c r="AD19" i="5"/>
  <c r="AB19" i="5"/>
  <c r="AA19" i="5"/>
  <c r="Z19" i="5"/>
  <c r="Y19" i="5"/>
  <c r="X19" i="5"/>
  <c r="L19" i="5"/>
  <c r="M18" i="5"/>
  <c r="X41" i="5" s="1"/>
  <c r="X63" i="5" s="1"/>
  <c r="H826" i="4"/>
  <c r="J826" i="4" s="1"/>
  <c r="K826" i="4" s="1"/>
  <c r="O821" i="4"/>
  <c r="N821" i="4"/>
  <c r="L821" i="4"/>
  <c r="N820" i="4"/>
  <c r="O820" i="4" s="1"/>
  <c r="L820" i="4"/>
  <c r="N819" i="4"/>
  <c r="O819" i="4" s="1"/>
  <c r="L819" i="4"/>
  <c r="N818" i="4"/>
  <c r="O818" i="4" s="1"/>
  <c r="L818" i="4"/>
  <c r="L817" i="4"/>
  <c r="M816" i="4"/>
  <c r="P818" i="4" s="1"/>
  <c r="H810" i="4"/>
  <c r="J810" i="4" s="1"/>
  <c r="K810" i="4" s="1"/>
  <c r="N805" i="4"/>
  <c r="O805" i="4" s="1"/>
  <c r="L805" i="4"/>
  <c r="N804" i="4"/>
  <c r="O804" i="4" s="1"/>
  <c r="L804" i="4"/>
  <c r="N803" i="4"/>
  <c r="O803" i="4" s="1"/>
  <c r="L803" i="4"/>
  <c r="N802" i="4"/>
  <c r="O802" i="4" s="1"/>
  <c r="L802" i="4"/>
  <c r="L801" i="4"/>
  <c r="M800" i="4"/>
  <c r="N801" i="4" s="1"/>
  <c r="O801" i="4" s="1"/>
  <c r="H794" i="4"/>
  <c r="J794" i="4" s="1"/>
  <c r="K794" i="4" s="1"/>
  <c r="N789" i="4"/>
  <c r="O789" i="4" s="1"/>
  <c r="L789" i="4"/>
  <c r="N788" i="4"/>
  <c r="O788" i="4" s="1"/>
  <c r="L788" i="4"/>
  <c r="O787" i="4"/>
  <c r="N787" i="4"/>
  <c r="L787" i="4"/>
  <c r="N786" i="4"/>
  <c r="O786" i="4" s="1"/>
  <c r="L786" i="4"/>
  <c r="L785" i="4"/>
  <c r="M784" i="4"/>
  <c r="P786" i="4" s="1"/>
  <c r="I778" i="4"/>
  <c r="H778" i="4"/>
  <c r="J778" i="4" s="1"/>
  <c r="K778" i="4" s="1"/>
  <c r="N773" i="4"/>
  <c r="O773" i="4" s="1"/>
  <c r="L773" i="4"/>
  <c r="N772" i="4"/>
  <c r="O772" i="4" s="1"/>
  <c r="L772" i="4"/>
  <c r="N771" i="4"/>
  <c r="O771" i="4" s="1"/>
  <c r="L771" i="4"/>
  <c r="N770" i="4"/>
  <c r="O770" i="4" s="1"/>
  <c r="L770" i="4"/>
  <c r="L769" i="4"/>
  <c r="M768" i="4"/>
  <c r="P770" i="4" s="1"/>
  <c r="I762" i="4"/>
  <c r="H762" i="4"/>
  <c r="J762" i="4" s="1"/>
  <c r="K762" i="4" s="1"/>
  <c r="N757" i="4"/>
  <c r="O757" i="4" s="1"/>
  <c r="L757" i="4"/>
  <c r="N756" i="4"/>
  <c r="O756" i="4" s="1"/>
  <c r="L756" i="4"/>
  <c r="N755" i="4"/>
  <c r="O755" i="4" s="1"/>
  <c r="L755" i="4"/>
  <c r="N754" i="4"/>
  <c r="O754" i="4" s="1"/>
  <c r="L754" i="4"/>
  <c r="L753" i="4"/>
  <c r="M752" i="4"/>
  <c r="I746" i="4"/>
  <c r="H746" i="4"/>
  <c r="J746" i="4" s="1"/>
  <c r="N741" i="4"/>
  <c r="O741" i="4" s="1"/>
  <c r="L741" i="4"/>
  <c r="N740" i="4"/>
  <c r="O740" i="4" s="1"/>
  <c r="L740" i="4"/>
  <c r="N739" i="4"/>
  <c r="O739" i="4" s="1"/>
  <c r="L739" i="4"/>
  <c r="N738" i="4"/>
  <c r="O738" i="4" s="1"/>
  <c r="L738" i="4"/>
  <c r="L737" i="4"/>
  <c r="M736" i="4"/>
  <c r="N737" i="4" s="1"/>
  <c r="O737" i="4" s="1"/>
  <c r="I730" i="4"/>
  <c r="H730" i="4"/>
  <c r="J730" i="4" s="1"/>
  <c r="K730" i="4" s="1"/>
  <c r="N725" i="4"/>
  <c r="O725" i="4" s="1"/>
  <c r="L725" i="4"/>
  <c r="N724" i="4"/>
  <c r="O724" i="4" s="1"/>
  <c r="L724" i="4"/>
  <c r="N723" i="4"/>
  <c r="O723" i="4" s="1"/>
  <c r="L723" i="4"/>
  <c r="P722" i="4"/>
  <c r="N722" i="4"/>
  <c r="O722" i="4" s="1"/>
  <c r="L722" i="4"/>
  <c r="N721" i="4"/>
  <c r="O721" i="4" s="1"/>
  <c r="L721" i="4"/>
  <c r="M720" i="4"/>
  <c r="I714" i="4"/>
  <c r="H714" i="4"/>
  <c r="J714" i="4" s="1"/>
  <c r="K714" i="4" s="1"/>
  <c r="N708" i="4"/>
  <c r="O708" i="4" s="1"/>
  <c r="L708" i="4"/>
  <c r="N707" i="4"/>
  <c r="O707" i="4" s="1"/>
  <c r="L707" i="4"/>
  <c r="O706" i="4"/>
  <c r="N706" i="4"/>
  <c r="L706" i="4"/>
  <c r="N705" i="4"/>
  <c r="O705" i="4" s="1"/>
  <c r="L705" i="4"/>
  <c r="L704" i="4"/>
  <c r="M703" i="4"/>
  <c r="J697" i="4"/>
  <c r="I697" i="4"/>
  <c r="H697" i="4"/>
  <c r="O692" i="4"/>
  <c r="N692" i="4"/>
  <c r="L692" i="4"/>
  <c r="N691" i="4"/>
  <c r="O691" i="4" s="1"/>
  <c r="L691" i="4"/>
  <c r="N690" i="4"/>
  <c r="O690" i="4" s="1"/>
  <c r="L690" i="4"/>
  <c r="N689" i="4"/>
  <c r="O689" i="4" s="1"/>
  <c r="L689" i="4"/>
  <c r="L688" i="4"/>
  <c r="M687" i="4"/>
  <c r="P689" i="4" s="1"/>
  <c r="I682" i="4"/>
  <c r="H682" i="4"/>
  <c r="J682" i="4" s="1"/>
  <c r="K682" i="4" s="1"/>
  <c r="L677" i="4"/>
  <c r="N676" i="4"/>
  <c r="O676" i="4" s="1"/>
  <c r="L676" i="4"/>
  <c r="N675" i="4"/>
  <c r="O675" i="4" s="1"/>
  <c r="L675" i="4"/>
  <c r="N674" i="4"/>
  <c r="O674" i="4" s="1"/>
  <c r="L674" i="4"/>
  <c r="L673" i="4"/>
  <c r="M672" i="4"/>
  <c r="N673" i="4" s="1"/>
  <c r="O673" i="4" s="1"/>
  <c r="I667" i="4"/>
  <c r="H667" i="4"/>
  <c r="J667" i="4" s="1"/>
  <c r="N662" i="4"/>
  <c r="O662" i="4" s="1"/>
  <c r="N661" i="4"/>
  <c r="O661" i="4" s="1"/>
  <c r="L661" i="4"/>
  <c r="N660" i="4"/>
  <c r="O660" i="4" s="1"/>
  <c r="L660" i="4"/>
  <c r="P659" i="4"/>
  <c r="N659" i="4"/>
  <c r="O659" i="4" s="1"/>
  <c r="L659" i="4"/>
  <c r="L658" i="4"/>
  <c r="M657" i="4"/>
  <c r="N658" i="4" s="1"/>
  <c r="O658" i="4" s="1"/>
  <c r="I651" i="4"/>
  <c r="H651" i="4"/>
  <c r="J651" i="4" s="1"/>
  <c r="K651" i="4" s="1"/>
  <c r="N646" i="4"/>
  <c r="O646" i="4" s="1"/>
  <c r="L646" i="4"/>
  <c r="N645" i="4"/>
  <c r="O645" i="4" s="1"/>
  <c r="L645" i="4"/>
  <c r="N644" i="4"/>
  <c r="O644" i="4" s="1"/>
  <c r="L644" i="4"/>
  <c r="N643" i="4"/>
  <c r="O643" i="4" s="1"/>
  <c r="L643" i="4"/>
  <c r="L642" i="4"/>
  <c r="M641" i="4"/>
  <c r="N642" i="4" s="1"/>
  <c r="O642" i="4" s="1"/>
  <c r="I636" i="4"/>
  <c r="H636" i="4"/>
  <c r="J636" i="4" s="1"/>
  <c r="K636" i="4" s="1"/>
  <c r="N630" i="4"/>
  <c r="O630" i="4" s="1"/>
  <c r="L630" i="4"/>
  <c r="N629" i="4"/>
  <c r="O629" i="4" s="1"/>
  <c r="L629" i="4"/>
  <c r="L628" i="4"/>
  <c r="M627" i="4"/>
  <c r="N628" i="4" s="1"/>
  <c r="O628" i="4" s="1"/>
  <c r="I621" i="4"/>
  <c r="H621" i="4"/>
  <c r="J621" i="4" s="1"/>
  <c r="O616" i="4"/>
  <c r="N616" i="4"/>
  <c r="L616" i="4"/>
  <c r="N615" i="4"/>
  <c r="O615" i="4" s="1"/>
  <c r="L615" i="4"/>
  <c r="N614" i="4"/>
  <c r="O614" i="4" s="1"/>
  <c r="L614" i="4"/>
  <c r="N613" i="4"/>
  <c r="O613" i="4" s="1"/>
  <c r="L613" i="4"/>
  <c r="M612" i="4"/>
  <c r="P614" i="4" s="1"/>
  <c r="I605" i="4"/>
  <c r="H605" i="4"/>
  <c r="J605" i="4" s="1"/>
  <c r="N601" i="4"/>
  <c r="O601" i="4" s="1"/>
  <c r="L601" i="4"/>
  <c r="N600" i="4"/>
  <c r="O600" i="4" s="1"/>
  <c r="L600" i="4"/>
  <c r="O599" i="4"/>
  <c r="N599" i="4"/>
  <c r="L599" i="4"/>
  <c r="N598" i="4"/>
  <c r="O598" i="4" s="1"/>
  <c r="L598" i="4"/>
  <c r="L597" i="4"/>
  <c r="M596" i="4"/>
  <c r="P598" i="4" s="1"/>
  <c r="I588" i="4"/>
  <c r="H588" i="4"/>
  <c r="J588" i="4" s="1"/>
  <c r="K588" i="4" s="1"/>
  <c r="N583" i="4"/>
  <c r="O583" i="4" s="1"/>
  <c r="L583" i="4"/>
  <c r="N582" i="4"/>
  <c r="O582" i="4" s="1"/>
  <c r="L582" i="4"/>
  <c r="N581" i="4"/>
  <c r="O581" i="4" s="1"/>
  <c r="L581" i="4"/>
  <c r="N580" i="4"/>
  <c r="O580" i="4" s="1"/>
  <c r="L580" i="4"/>
  <c r="L579" i="4"/>
  <c r="M578" i="4"/>
  <c r="I569" i="4"/>
  <c r="H569" i="4"/>
  <c r="J569" i="4" s="1"/>
  <c r="K569" i="4" s="1"/>
  <c r="N563" i="4"/>
  <c r="O563" i="4" s="1"/>
  <c r="L563" i="4"/>
  <c r="N562" i="4"/>
  <c r="O562" i="4" s="1"/>
  <c r="L562" i="4"/>
  <c r="N561" i="4"/>
  <c r="O561" i="4" s="1"/>
  <c r="L561" i="4"/>
  <c r="N560" i="4"/>
  <c r="O560" i="4" s="1"/>
  <c r="L560" i="4"/>
  <c r="L559" i="4"/>
  <c r="M558" i="4"/>
  <c r="P560" i="4" s="1"/>
  <c r="I550" i="4"/>
  <c r="H550" i="4"/>
  <c r="J550" i="4" s="1"/>
  <c r="N542" i="4"/>
  <c r="O542" i="4" s="1"/>
  <c r="L542" i="4"/>
  <c r="N541" i="4"/>
  <c r="O541" i="4" s="1"/>
  <c r="L541" i="4"/>
  <c r="N540" i="4"/>
  <c r="O540" i="4" s="1"/>
  <c r="L540" i="4"/>
  <c r="N539" i="4"/>
  <c r="O539" i="4" s="1"/>
  <c r="L539" i="4"/>
  <c r="L538" i="4"/>
  <c r="M537" i="4"/>
  <c r="P539" i="4" s="1"/>
  <c r="I530" i="4"/>
  <c r="H530" i="4"/>
  <c r="J530" i="4" s="1"/>
  <c r="K530" i="4" s="1"/>
  <c r="N522" i="4"/>
  <c r="O522" i="4" s="1"/>
  <c r="L522" i="4"/>
  <c r="N521" i="4"/>
  <c r="O521" i="4" s="1"/>
  <c r="L521" i="4"/>
  <c r="N520" i="4"/>
  <c r="O520" i="4" s="1"/>
  <c r="L520" i="4"/>
  <c r="N519" i="4"/>
  <c r="O519" i="4" s="1"/>
  <c r="L519" i="4"/>
  <c r="L518" i="4"/>
  <c r="M517" i="4"/>
  <c r="P519" i="4" s="1"/>
  <c r="N502" i="4"/>
  <c r="O502" i="4" s="1"/>
  <c r="L502" i="4"/>
  <c r="H502" i="4"/>
  <c r="I509" i="4" s="1"/>
  <c r="N501" i="4"/>
  <c r="O501" i="4" s="1"/>
  <c r="L501" i="4"/>
  <c r="N500" i="4"/>
  <c r="O500" i="4" s="1"/>
  <c r="L500" i="4"/>
  <c r="N499" i="4"/>
  <c r="O499" i="4" s="1"/>
  <c r="L499" i="4"/>
  <c r="L498" i="4"/>
  <c r="M497" i="4"/>
  <c r="I493" i="4"/>
  <c r="H493" i="4"/>
  <c r="J493" i="4" s="1"/>
  <c r="K493" i="4" s="1"/>
  <c r="N485" i="4"/>
  <c r="O485" i="4" s="1"/>
  <c r="L485" i="4"/>
  <c r="N484" i="4"/>
  <c r="O484" i="4" s="1"/>
  <c r="L484" i="4"/>
  <c r="N483" i="4"/>
  <c r="O483" i="4" s="1"/>
  <c r="L483" i="4"/>
  <c r="N482" i="4"/>
  <c r="O482" i="4" s="1"/>
  <c r="L482" i="4"/>
  <c r="L481" i="4"/>
  <c r="M480" i="4"/>
  <c r="I476" i="4"/>
  <c r="H476" i="4"/>
  <c r="J476" i="4" s="1"/>
  <c r="K476" i="4" s="1"/>
  <c r="N468" i="4"/>
  <c r="O468" i="4" s="1"/>
  <c r="L468" i="4"/>
  <c r="N467" i="4"/>
  <c r="O467" i="4" s="1"/>
  <c r="L467" i="4"/>
  <c r="N466" i="4"/>
  <c r="O466" i="4" s="1"/>
  <c r="L466" i="4"/>
  <c r="N465" i="4"/>
  <c r="O465" i="4" s="1"/>
  <c r="L465" i="4"/>
  <c r="L464" i="4"/>
  <c r="M463" i="4"/>
  <c r="N464" i="4" s="1"/>
  <c r="O464" i="4" s="1"/>
  <c r="I459" i="4"/>
  <c r="H459" i="4"/>
  <c r="J459" i="4" s="1"/>
  <c r="K459" i="4" s="1"/>
  <c r="N451" i="4"/>
  <c r="O451" i="4" s="1"/>
  <c r="L451" i="4"/>
  <c r="N450" i="4"/>
  <c r="O450" i="4" s="1"/>
  <c r="L450" i="4"/>
  <c r="N449" i="4"/>
  <c r="O449" i="4" s="1"/>
  <c r="L449" i="4"/>
  <c r="N448" i="4"/>
  <c r="O448" i="4" s="1"/>
  <c r="L448" i="4"/>
  <c r="L447" i="4"/>
  <c r="M446" i="4"/>
  <c r="I442" i="4"/>
  <c r="H442" i="4"/>
  <c r="J442" i="4" s="1"/>
  <c r="K442" i="4" s="1"/>
  <c r="N433" i="4"/>
  <c r="O433" i="4" s="1"/>
  <c r="L433" i="4"/>
  <c r="N432" i="4"/>
  <c r="O432" i="4" s="1"/>
  <c r="L432" i="4"/>
  <c r="N431" i="4"/>
  <c r="O431" i="4" s="1"/>
  <c r="L431" i="4"/>
  <c r="L430" i="4"/>
  <c r="M429" i="4"/>
  <c r="AW81" i="4" s="1"/>
  <c r="I425" i="4"/>
  <c r="H425" i="4"/>
  <c r="J425" i="4" s="1"/>
  <c r="K425" i="4" s="1"/>
  <c r="N422" i="4"/>
  <c r="O422" i="4" s="1"/>
  <c r="L422" i="4"/>
  <c r="N421" i="4"/>
  <c r="O421" i="4" s="1"/>
  <c r="L421" i="4"/>
  <c r="N420" i="4"/>
  <c r="O420" i="4" s="1"/>
  <c r="L420" i="4"/>
  <c r="N419" i="4"/>
  <c r="O419" i="4" s="1"/>
  <c r="L419" i="4"/>
  <c r="L418" i="4"/>
  <c r="M417" i="4"/>
  <c r="AV81" i="4" s="1"/>
  <c r="I413" i="4"/>
  <c r="H413" i="4"/>
  <c r="J413" i="4" s="1"/>
  <c r="K413" i="4" s="1"/>
  <c r="N409" i="4"/>
  <c r="O409" i="4" s="1"/>
  <c r="L409" i="4"/>
  <c r="N408" i="4"/>
  <c r="O408" i="4" s="1"/>
  <c r="L408" i="4"/>
  <c r="N407" i="4"/>
  <c r="O407" i="4" s="1"/>
  <c r="L407" i="4"/>
  <c r="N406" i="4"/>
  <c r="O406" i="4" s="1"/>
  <c r="L406" i="4"/>
  <c r="L405" i="4"/>
  <c r="M404" i="4"/>
  <c r="AU81" i="4" s="1"/>
  <c r="I400" i="4"/>
  <c r="H400" i="4"/>
  <c r="J400" i="4" s="1"/>
  <c r="K400" i="4" s="1"/>
  <c r="N397" i="4"/>
  <c r="O397" i="4" s="1"/>
  <c r="L397" i="4"/>
  <c r="N396" i="4"/>
  <c r="O396" i="4" s="1"/>
  <c r="L396" i="4"/>
  <c r="N395" i="4"/>
  <c r="O395" i="4" s="1"/>
  <c r="L395" i="4"/>
  <c r="N394" i="4"/>
  <c r="O394" i="4" s="1"/>
  <c r="L394" i="4"/>
  <c r="L393" i="4"/>
  <c r="M392" i="4"/>
  <c r="AT81" i="4" s="1"/>
  <c r="I388" i="4"/>
  <c r="H388" i="4"/>
  <c r="J388" i="4" s="1"/>
  <c r="N384" i="4"/>
  <c r="O384" i="4" s="1"/>
  <c r="L384" i="4"/>
  <c r="N383" i="4"/>
  <c r="O383" i="4" s="1"/>
  <c r="L383" i="4"/>
  <c r="N382" i="4"/>
  <c r="O382" i="4" s="1"/>
  <c r="L382" i="4"/>
  <c r="N381" i="4"/>
  <c r="O381" i="4" s="1"/>
  <c r="L381" i="4"/>
  <c r="N380" i="4"/>
  <c r="O380" i="4" s="1"/>
  <c r="L380" i="4"/>
  <c r="M379" i="4"/>
  <c r="I375" i="4"/>
  <c r="H375" i="4"/>
  <c r="J375" i="4" s="1"/>
  <c r="K375" i="4" s="1"/>
  <c r="N371" i="4"/>
  <c r="O371" i="4" s="1"/>
  <c r="L371" i="4"/>
  <c r="N370" i="4"/>
  <c r="O370" i="4" s="1"/>
  <c r="L370" i="4"/>
  <c r="N369" i="4"/>
  <c r="O369" i="4" s="1"/>
  <c r="L369" i="4"/>
  <c r="N368" i="4"/>
  <c r="O368" i="4" s="1"/>
  <c r="L368" i="4"/>
  <c r="L367" i="4"/>
  <c r="M366" i="4"/>
  <c r="N367" i="4" s="1"/>
  <c r="O367" i="4" s="1"/>
  <c r="I362" i="4"/>
  <c r="H362" i="4"/>
  <c r="J362" i="4" s="1"/>
  <c r="K362" i="4" s="1"/>
  <c r="N357" i="4"/>
  <c r="O357" i="4" s="1"/>
  <c r="L357" i="4"/>
  <c r="N356" i="4"/>
  <c r="O356" i="4" s="1"/>
  <c r="L356" i="4"/>
  <c r="N355" i="4"/>
  <c r="O355" i="4" s="1"/>
  <c r="L355" i="4"/>
  <c r="N354" i="4"/>
  <c r="O354" i="4" s="1"/>
  <c r="L354" i="4"/>
  <c r="L353" i="4"/>
  <c r="M352" i="4"/>
  <c r="N353" i="4" s="1"/>
  <c r="O353" i="4" s="1"/>
  <c r="I348" i="4"/>
  <c r="H348" i="4"/>
  <c r="J348" i="4" s="1"/>
  <c r="N345" i="4"/>
  <c r="O345" i="4" s="1"/>
  <c r="L345" i="4"/>
  <c r="N344" i="4"/>
  <c r="O344" i="4" s="1"/>
  <c r="L344" i="4"/>
  <c r="N343" i="4"/>
  <c r="O343" i="4" s="1"/>
  <c r="L343" i="4"/>
  <c r="N342" i="4"/>
  <c r="O342" i="4" s="1"/>
  <c r="L342" i="4"/>
  <c r="N341" i="4"/>
  <c r="O341" i="4" s="1"/>
  <c r="L341" i="4"/>
  <c r="M340" i="4"/>
  <c r="AP81" i="4" s="1"/>
  <c r="H336" i="4"/>
  <c r="J336" i="4" s="1"/>
  <c r="I332" i="4"/>
  <c r="I336" i="4" s="1"/>
  <c r="N331" i="4"/>
  <c r="O331" i="4" s="1"/>
  <c r="L331" i="4"/>
  <c r="N330" i="4"/>
  <c r="O330" i="4" s="1"/>
  <c r="L330" i="4"/>
  <c r="N329" i="4"/>
  <c r="O329" i="4" s="1"/>
  <c r="L329" i="4"/>
  <c r="L328" i="4"/>
  <c r="M327" i="4"/>
  <c r="I323" i="4"/>
  <c r="H323" i="4"/>
  <c r="J323" i="4" s="1"/>
  <c r="K323" i="4" s="1"/>
  <c r="N319" i="4"/>
  <c r="O319" i="4" s="1"/>
  <c r="L319" i="4"/>
  <c r="N318" i="4"/>
  <c r="O318" i="4" s="1"/>
  <c r="L318" i="4"/>
  <c r="N317" i="4"/>
  <c r="O317" i="4" s="1"/>
  <c r="L317" i="4"/>
  <c r="N316" i="4"/>
  <c r="O316" i="4" s="1"/>
  <c r="L316" i="4"/>
  <c r="L315" i="4"/>
  <c r="M314" i="4"/>
  <c r="AN81" i="4" s="1"/>
  <c r="I310" i="4"/>
  <c r="H310" i="4"/>
  <c r="J310" i="4" s="1"/>
  <c r="K310" i="4" s="1"/>
  <c r="N305" i="4"/>
  <c r="O305" i="4" s="1"/>
  <c r="L305" i="4"/>
  <c r="N304" i="4"/>
  <c r="O304" i="4" s="1"/>
  <c r="L304" i="4"/>
  <c r="N303" i="4"/>
  <c r="O303" i="4" s="1"/>
  <c r="L303" i="4"/>
  <c r="N302" i="4"/>
  <c r="O302" i="4" s="1"/>
  <c r="L302" i="4"/>
  <c r="L301" i="4"/>
  <c r="M300" i="4"/>
  <c r="N301" i="4" s="1"/>
  <c r="AM41" i="4" s="1"/>
  <c r="I295" i="4"/>
  <c r="H295" i="4"/>
  <c r="J295" i="4" s="1"/>
  <c r="K295" i="4" s="1"/>
  <c r="N289" i="4"/>
  <c r="O289" i="4" s="1"/>
  <c r="L289" i="4"/>
  <c r="N288" i="4"/>
  <c r="O288" i="4" s="1"/>
  <c r="L288" i="4"/>
  <c r="N287" i="4"/>
  <c r="O287" i="4" s="1"/>
  <c r="L287" i="4"/>
  <c r="N286" i="4"/>
  <c r="O286" i="4" s="1"/>
  <c r="AL65" i="4" s="1"/>
  <c r="L286" i="4"/>
  <c r="L285" i="4"/>
  <c r="M284" i="4"/>
  <c r="N285" i="4" s="1"/>
  <c r="O285" i="4" s="1"/>
  <c r="AL64" i="4" s="1"/>
  <c r="I280" i="4"/>
  <c r="H280" i="4"/>
  <c r="J280" i="4" s="1"/>
  <c r="K280" i="4" s="1"/>
  <c r="Q97" i="4" s="1"/>
  <c r="N274" i="4"/>
  <c r="O274" i="4" s="1"/>
  <c r="L274" i="4"/>
  <c r="N273" i="4"/>
  <c r="AK43" i="4" s="1"/>
  <c r="L273" i="4"/>
  <c r="N272" i="4"/>
  <c r="O272" i="4" s="1"/>
  <c r="AK65" i="4" s="1"/>
  <c r="L272" i="4"/>
  <c r="AK20" i="4" s="1"/>
  <c r="N271" i="4"/>
  <c r="O271" i="4" s="1"/>
  <c r="AK64" i="4" s="1"/>
  <c r="L271" i="4"/>
  <c r="N270" i="4"/>
  <c r="O270" i="4" s="1"/>
  <c r="M269" i="4"/>
  <c r="I263" i="4"/>
  <c r="Q32" i="4" s="1"/>
  <c r="H263" i="4"/>
  <c r="J263" i="4" s="1"/>
  <c r="N257" i="4"/>
  <c r="AJ45" i="4" s="1"/>
  <c r="L257" i="4"/>
  <c r="AJ23" i="4" s="1"/>
  <c r="N256" i="4"/>
  <c r="O256" i="4" s="1"/>
  <c r="AJ67" i="4" s="1"/>
  <c r="L256" i="4"/>
  <c r="O255" i="4"/>
  <c r="AJ66" i="4" s="1"/>
  <c r="N255" i="4"/>
  <c r="L255" i="4"/>
  <c r="O254" i="4"/>
  <c r="N254" i="4"/>
  <c r="L254" i="4"/>
  <c r="AJ20" i="4" s="1"/>
  <c r="L253" i="4"/>
  <c r="AJ19" i="4" s="1"/>
  <c r="M252" i="4"/>
  <c r="J248" i="4"/>
  <c r="Q61" i="4" s="1"/>
  <c r="I248" i="4"/>
  <c r="K248" i="4" s="1"/>
  <c r="Q95" i="4" s="1"/>
  <c r="H248" i="4"/>
  <c r="N241" i="4"/>
  <c r="O241" i="4" s="1"/>
  <c r="AI68" i="4" s="1"/>
  <c r="L241" i="4"/>
  <c r="N240" i="4"/>
  <c r="AI44" i="4" s="1"/>
  <c r="L240" i="4"/>
  <c r="AI22" i="4" s="1"/>
  <c r="N239" i="4"/>
  <c r="O239" i="4" s="1"/>
  <c r="AI66" i="4" s="1"/>
  <c r="L239" i="4"/>
  <c r="AI21" i="4" s="1"/>
  <c r="N238" i="4"/>
  <c r="L238" i="4"/>
  <c r="AI20" i="4" s="1"/>
  <c r="L237" i="4"/>
  <c r="M236" i="4"/>
  <c r="N237" i="4" s="1"/>
  <c r="I231" i="4"/>
  <c r="H231" i="4"/>
  <c r="J231" i="4" s="1"/>
  <c r="O223" i="4"/>
  <c r="AH68" i="4" s="1"/>
  <c r="N223" i="4"/>
  <c r="L223" i="4"/>
  <c r="AH23" i="4" s="1"/>
  <c r="N222" i="4"/>
  <c r="O222" i="4" s="1"/>
  <c r="AH67" i="4" s="1"/>
  <c r="L222" i="4"/>
  <c r="N221" i="4"/>
  <c r="O221" i="4" s="1"/>
  <c r="AH66" i="4" s="1"/>
  <c r="L221" i="4"/>
  <c r="AH21" i="4" s="1"/>
  <c r="N220" i="4"/>
  <c r="O220" i="4" s="1"/>
  <c r="AH65" i="4" s="1"/>
  <c r="L220" i="4"/>
  <c r="L219" i="4"/>
  <c r="M218" i="4"/>
  <c r="N219" i="4" s="1"/>
  <c r="O219" i="4" s="1"/>
  <c r="AH64" i="4" s="1"/>
  <c r="I212" i="4"/>
  <c r="Q29" i="4" s="1"/>
  <c r="H212" i="4"/>
  <c r="J212" i="4" s="1"/>
  <c r="N206" i="4"/>
  <c r="O206" i="4" s="1"/>
  <c r="AG68" i="4" s="1"/>
  <c r="L206" i="4"/>
  <c r="AG23" i="4" s="1"/>
  <c r="N205" i="4"/>
  <c r="O205" i="4" s="1"/>
  <c r="AG67" i="4" s="1"/>
  <c r="L205" i="4"/>
  <c r="AG22" i="4" s="1"/>
  <c r="N204" i="4"/>
  <c r="O204" i="4" s="1"/>
  <c r="L204" i="4"/>
  <c r="N203" i="4"/>
  <c r="O203" i="4" s="1"/>
  <c r="AG65" i="4" s="1"/>
  <c r="L203" i="4"/>
  <c r="AG20" i="4" s="1"/>
  <c r="L202" i="4"/>
  <c r="AG19" i="4" s="1"/>
  <c r="M201" i="4"/>
  <c r="N202" i="4" s="1"/>
  <c r="O202" i="4" s="1"/>
  <c r="AG64" i="4" s="1"/>
  <c r="I195" i="4"/>
  <c r="H195" i="4"/>
  <c r="N189" i="4"/>
  <c r="O189" i="4" s="1"/>
  <c r="AF68" i="4" s="1"/>
  <c r="L189" i="4"/>
  <c r="N188" i="4"/>
  <c r="O188" i="4" s="1"/>
  <c r="L188" i="4"/>
  <c r="AF22" i="4" s="1"/>
  <c r="N187" i="4"/>
  <c r="O187" i="4" s="1"/>
  <c r="AF66" i="4" s="1"/>
  <c r="L187" i="4"/>
  <c r="N186" i="4"/>
  <c r="O186" i="4" s="1"/>
  <c r="AF65" i="4" s="1"/>
  <c r="L186" i="4"/>
  <c r="AF20" i="4" s="1"/>
  <c r="L185" i="4"/>
  <c r="M184" i="4"/>
  <c r="N185" i="4" s="1"/>
  <c r="I178" i="4"/>
  <c r="Q27" i="4" s="1"/>
  <c r="H178" i="4"/>
  <c r="G179" i="4" s="1"/>
  <c r="N170" i="4"/>
  <c r="O170" i="4" s="1"/>
  <c r="AE68" i="4" s="1"/>
  <c r="L170" i="4"/>
  <c r="AE23" i="4" s="1"/>
  <c r="N169" i="4"/>
  <c r="L169" i="4"/>
  <c r="AE22" i="4" s="1"/>
  <c r="N168" i="4"/>
  <c r="L168" i="4"/>
  <c r="AE21" i="4" s="1"/>
  <c r="N167" i="4"/>
  <c r="O167" i="4" s="1"/>
  <c r="AE65" i="4" s="1"/>
  <c r="L167" i="4"/>
  <c r="L166" i="4"/>
  <c r="M165" i="4"/>
  <c r="N166" i="4" s="1"/>
  <c r="I159" i="4"/>
  <c r="H159" i="4"/>
  <c r="G160" i="4" s="1"/>
  <c r="N150" i="4"/>
  <c r="O150" i="4" s="1"/>
  <c r="N149" i="4"/>
  <c r="O149" i="4" s="1"/>
  <c r="L149" i="4"/>
  <c r="N148" i="4"/>
  <c r="O148" i="4" s="1"/>
  <c r="L148" i="4"/>
  <c r="N147" i="4"/>
  <c r="O147" i="4" s="1"/>
  <c r="L147" i="4"/>
  <c r="N146" i="4"/>
  <c r="O146" i="4" s="1"/>
  <c r="L146" i="4"/>
  <c r="L145" i="4"/>
  <c r="M144" i="4"/>
  <c r="N145" i="4" s="1"/>
  <c r="O145" i="4" s="1"/>
  <c r="G138" i="4"/>
  <c r="I137" i="4"/>
  <c r="H137" i="4"/>
  <c r="J137" i="4" s="1"/>
  <c r="Q55" i="4" s="1"/>
  <c r="N130" i="4"/>
  <c r="O130" i="4" s="1"/>
  <c r="N129" i="4"/>
  <c r="O129" i="4" s="1"/>
  <c r="L129" i="4"/>
  <c r="N128" i="4"/>
  <c r="O128" i="4" s="1"/>
  <c r="L128" i="4"/>
  <c r="N127" i="4"/>
  <c r="O127" i="4" s="1"/>
  <c r="L127" i="4"/>
  <c r="N126" i="4"/>
  <c r="O126" i="4" s="1"/>
  <c r="L126" i="4"/>
  <c r="L125" i="4"/>
  <c r="M124" i="4"/>
  <c r="AC81" i="4" s="1"/>
  <c r="I118" i="4"/>
  <c r="H118" i="4"/>
  <c r="G119" i="4" s="1"/>
  <c r="N111" i="4"/>
  <c r="O111" i="4" s="1"/>
  <c r="N110" i="4"/>
  <c r="O110" i="4" s="1"/>
  <c r="N109" i="4"/>
  <c r="O109" i="4" s="1"/>
  <c r="L109" i="4"/>
  <c r="N108" i="4"/>
  <c r="O108" i="4" s="1"/>
  <c r="L108" i="4"/>
  <c r="N107" i="4"/>
  <c r="O107" i="4" s="1"/>
  <c r="L107" i="4"/>
  <c r="N106" i="4"/>
  <c r="O106" i="4" s="1"/>
  <c r="L106" i="4"/>
  <c r="L105" i="4"/>
  <c r="M104" i="4"/>
  <c r="N105" i="4" s="1"/>
  <c r="O105" i="4" s="1"/>
  <c r="I98" i="4"/>
  <c r="H98" i="4"/>
  <c r="J98" i="4" s="1"/>
  <c r="N93" i="4"/>
  <c r="O93" i="4" s="1"/>
  <c r="N92" i="4"/>
  <c r="O92" i="4" s="1"/>
  <c r="N91" i="4"/>
  <c r="O91" i="4" s="1"/>
  <c r="N90" i="4"/>
  <c r="O90" i="4" s="1"/>
  <c r="N89" i="4"/>
  <c r="O89" i="4" s="1"/>
  <c r="L89" i="4"/>
  <c r="N88" i="4"/>
  <c r="O88" i="4" s="1"/>
  <c r="L88" i="4"/>
  <c r="N87" i="4"/>
  <c r="O87" i="4" s="1"/>
  <c r="L87" i="4"/>
  <c r="N86" i="4"/>
  <c r="O86" i="4" s="1"/>
  <c r="L86" i="4"/>
  <c r="L85" i="4"/>
  <c r="M84" i="4"/>
  <c r="AA81" i="4" s="1"/>
  <c r="AS81" i="4"/>
  <c r="AR81" i="4"/>
  <c r="AQ81" i="4"/>
  <c r="AM81" i="4"/>
  <c r="AK81" i="4"/>
  <c r="AI81" i="4"/>
  <c r="AH81" i="4"/>
  <c r="AE81" i="4"/>
  <c r="I78" i="4"/>
  <c r="Q22" i="4" s="1"/>
  <c r="H78" i="4"/>
  <c r="J78" i="4" s="1"/>
  <c r="G78" i="4"/>
  <c r="N74" i="4"/>
  <c r="O74" i="4" s="1"/>
  <c r="N73" i="4"/>
  <c r="O73" i="4" s="1"/>
  <c r="N72" i="4"/>
  <c r="O72" i="4" s="1"/>
  <c r="N71" i="4"/>
  <c r="O71" i="4" s="1"/>
  <c r="N70" i="4"/>
  <c r="O70" i="4" s="1"/>
  <c r="N69" i="4"/>
  <c r="O69" i="4" s="1"/>
  <c r="L69" i="4"/>
  <c r="N68" i="4"/>
  <c r="O68" i="4" s="1"/>
  <c r="L68" i="4"/>
  <c r="AK67" i="4"/>
  <c r="AF67" i="4"/>
  <c r="N67" i="4"/>
  <c r="O67" i="4" s="1"/>
  <c r="L67" i="4"/>
  <c r="AL66" i="4"/>
  <c r="AG66" i="4"/>
  <c r="N66" i="4"/>
  <c r="O66" i="4" s="1"/>
  <c r="L66" i="4"/>
  <c r="AJ65" i="4"/>
  <c r="L65" i="4"/>
  <c r="M64" i="4"/>
  <c r="I56" i="4"/>
  <c r="Q21" i="4" s="1"/>
  <c r="H56" i="4"/>
  <c r="J56" i="4" s="1"/>
  <c r="K56" i="4" s="1"/>
  <c r="Q85" i="4" s="1"/>
  <c r="G56" i="4"/>
  <c r="N52" i="4"/>
  <c r="O52" i="4" s="1"/>
  <c r="N51" i="4"/>
  <c r="O51" i="4" s="1"/>
  <c r="N50" i="4"/>
  <c r="O50" i="4" s="1"/>
  <c r="N49" i="4"/>
  <c r="O49" i="4" s="1"/>
  <c r="N48" i="4"/>
  <c r="O48" i="4" s="1"/>
  <c r="N47" i="4"/>
  <c r="O47" i="4" s="1"/>
  <c r="N46" i="4"/>
  <c r="O46" i="4" s="1"/>
  <c r="L46" i="4"/>
  <c r="AI45" i="4"/>
  <c r="AH45" i="4"/>
  <c r="AF45" i="4"/>
  <c r="AE45" i="4"/>
  <c r="AD45" i="4"/>
  <c r="AD68" i="4" s="1"/>
  <c r="AC45" i="4"/>
  <c r="AC68" i="4" s="1"/>
  <c r="AB45" i="4"/>
  <c r="AB68" i="4" s="1"/>
  <c r="AA45" i="4"/>
  <c r="AA68" i="4" s="1"/>
  <c r="Z45" i="4"/>
  <c r="Z68" i="4" s="1"/>
  <c r="Y45" i="4"/>
  <c r="Y68" i="4" s="1"/>
  <c r="X45" i="4"/>
  <c r="X68" i="4" s="1"/>
  <c r="N45" i="4"/>
  <c r="O45" i="4" s="1"/>
  <c r="L45" i="4"/>
  <c r="AK44" i="4"/>
  <c r="AJ44" i="4"/>
  <c r="AF44" i="4"/>
  <c r="AD44" i="4"/>
  <c r="AD67" i="4" s="1"/>
  <c r="AC44" i="4"/>
  <c r="AC67" i="4" s="1"/>
  <c r="AB44" i="4"/>
  <c r="AB67" i="4" s="1"/>
  <c r="AA44" i="4"/>
  <c r="AA67" i="4" s="1"/>
  <c r="Z44" i="4"/>
  <c r="Z67" i="4" s="1"/>
  <c r="Y44" i="4"/>
  <c r="Y67" i="4" s="1"/>
  <c r="X44" i="4"/>
  <c r="X67" i="4" s="1"/>
  <c r="N44" i="4"/>
  <c r="O44" i="4" s="1"/>
  <c r="L44" i="4"/>
  <c r="AL43" i="4"/>
  <c r="AJ43" i="4"/>
  <c r="AI43" i="4"/>
  <c r="AG43" i="4"/>
  <c r="AF43" i="4"/>
  <c r="AD43" i="4"/>
  <c r="AD66" i="4" s="1"/>
  <c r="AC43" i="4"/>
  <c r="AC66" i="4" s="1"/>
  <c r="AB43" i="4"/>
  <c r="AB66" i="4" s="1"/>
  <c r="AA43" i="4"/>
  <c r="AA66" i="4" s="1"/>
  <c r="Z43" i="4"/>
  <c r="Z66" i="4" s="1"/>
  <c r="Y43" i="4"/>
  <c r="Y66" i="4" s="1"/>
  <c r="X43" i="4"/>
  <c r="X66" i="4" s="1"/>
  <c r="N43" i="4"/>
  <c r="O43" i="4" s="1"/>
  <c r="L43" i="4"/>
  <c r="AL42" i="4"/>
  <c r="AK42" i="4"/>
  <c r="AJ42" i="4"/>
  <c r="AH42" i="4"/>
  <c r="AE42" i="4"/>
  <c r="AD42" i="4"/>
  <c r="AD65" i="4" s="1"/>
  <c r="AC42" i="4"/>
  <c r="AC65" i="4" s="1"/>
  <c r="AB42" i="4"/>
  <c r="AB65" i="4" s="1"/>
  <c r="AA42" i="4"/>
  <c r="AA65" i="4" s="1"/>
  <c r="Z42" i="4"/>
  <c r="Z65" i="4" s="1"/>
  <c r="Y42" i="4"/>
  <c r="Y65" i="4" s="1"/>
  <c r="X42" i="4"/>
  <c r="X65" i="4" s="1"/>
  <c r="L42" i="4"/>
  <c r="AK41" i="4"/>
  <c r="AH41" i="4"/>
  <c r="AC41" i="4"/>
  <c r="AC64" i="4" s="1"/>
  <c r="M41" i="4"/>
  <c r="H34" i="4"/>
  <c r="J34" i="4" s="1"/>
  <c r="G34" i="4"/>
  <c r="Q33" i="4"/>
  <c r="Q30" i="4"/>
  <c r="N30" i="4"/>
  <c r="O30" i="4" s="1"/>
  <c r="N29" i="4"/>
  <c r="O29" i="4" s="1"/>
  <c r="Q28" i="4"/>
  <c r="N28" i="4"/>
  <c r="O28" i="4" s="1"/>
  <c r="N27" i="4"/>
  <c r="O27" i="4" s="1"/>
  <c r="Q26" i="4"/>
  <c r="N26" i="4"/>
  <c r="O26" i="4" s="1"/>
  <c r="Q25" i="4"/>
  <c r="N25" i="4"/>
  <c r="O25" i="4" s="1"/>
  <c r="Q24" i="4"/>
  <c r="N24" i="4"/>
  <c r="O24" i="4" s="1"/>
  <c r="AI23" i="4"/>
  <c r="AF23" i="4"/>
  <c r="AD23" i="4"/>
  <c r="AC23" i="4"/>
  <c r="AB23" i="4"/>
  <c r="AA23" i="4"/>
  <c r="Z23" i="4"/>
  <c r="Y23" i="4"/>
  <c r="X23" i="4"/>
  <c r="Q23" i="4"/>
  <c r="O23" i="4"/>
  <c r="N23" i="4"/>
  <c r="L23" i="4"/>
  <c r="I23" i="4"/>
  <c r="I34" i="4" s="1"/>
  <c r="Q20" i="4" s="1"/>
  <c r="AK22" i="4"/>
  <c r="AJ22" i="4"/>
  <c r="AH22" i="4"/>
  <c r="AD22" i="4"/>
  <c r="AC22" i="4"/>
  <c r="AB22" i="4"/>
  <c r="AA22" i="4"/>
  <c r="Z22" i="4"/>
  <c r="Y22" i="4"/>
  <c r="X22" i="4"/>
  <c r="N22" i="4"/>
  <c r="O22" i="4" s="1"/>
  <c r="L22" i="4"/>
  <c r="AL21" i="4"/>
  <c r="AK21" i="4"/>
  <c r="AJ21" i="4"/>
  <c r="AG21" i="4"/>
  <c r="AF21" i="4"/>
  <c r="AD21" i="4"/>
  <c r="AC21" i="4"/>
  <c r="AB21" i="4"/>
  <c r="AA21" i="4"/>
  <c r="Z21" i="4"/>
  <c r="Y21" i="4"/>
  <c r="X21" i="4"/>
  <c r="N21" i="4"/>
  <c r="O21" i="4" s="1"/>
  <c r="L21" i="4"/>
  <c r="AL20" i="4"/>
  <c r="AH20" i="4"/>
  <c r="AE20" i="4"/>
  <c r="AD20" i="4"/>
  <c r="AC20" i="4"/>
  <c r="AB20" i="4"/>
  <c r="AA20" i="4"/>
  <c r="Z20" i="4"/>
  <c r="Y20" i="4"/>
  <c r="X20" i="4"/>
  <c r="N20" i="4"/>
  <c r="O20" i="4" s="1"/>
  <c r="L20" i="4"/>
  <c r="AM19" i="4"/>
  <c r="AL19" i="4"/>
  <c r="AK19" i="4"/>
  <c r="AI19" i="4"/>
  <c r="AH19" i="4"/>
  <c r="AF19" i="4"/>
  <c r="AE19" i="4"/>
  <c r="AD19" i="4"/>
  <c r="AC19" i="4"/>
  <c r="AB19" i="4"/>
  <c r="AA19" i="4"/>
  <c r="Z19" i="4"/>
  <c r="Y19" i="4"/>
  <c r="X19" i="4"/>
  <c r="L19" i="4"/>
  <c r="M18" i="4"/>
  <c r="H813" i="3"/>
  <c r="J813" i="3" s="1"/>
  <c r="K813" i="3" s="1"/>
  <c r="N808" i="3"/>
  <c r="O808" i="3" s="1"/>
  <c r="L808" i="3"/>
  <c r="N807" i="3"/>
  <c r="O807" i="3" s="1"/>
  <c r="L807" i="3"/>
  <c r="N806" i="3"/>
  <c r="O806" i="3" s="1"/>
  <c r="L806" i="3"/>
  <c r="N805" i="3"/>
  <c r="O805" i="3" s="1"/>
  <c r="L805" i="3"/>
  <c r="N804" i="3"/>
  <c r="O804" i="3" s="1"/>
  <c r="L804" i="3"/>
  <c r="M803" i="3"/>
  <c r="P805" i="3" s="1"/>
  <c r="H797" i="3"/>
  <c r="J797" i="3" s="1"/>
  <c r="K797" i="3" s="1"/>
  <c r="N792" i="3"/>
  <c r="O792" i="3" s="1"/>
  <c r="L792" i="3"/>
  <c r="N791" i="3"/>
  <c r="O791" i="3" s="1"/>
  <c r="L791" i="3"/>
  <c r="N790" i="3"/>
  <c r="O790" i="3" s="1"/>
  <c r="L790" i="3"/>
  <c r="N789" i="3"/>
  <c r="O789" i="3" s="1"/>
  <c r="L789" i="3"/>
  <c r="L788" i="3"/>
  <c r="M787" i="3"/>
  <c r="N788" i="3" s="1"/>
  <c r="O788" i="3" s="1"/>
  <c r="H781" i="3"/>
  <c r="J781" i="3" s="1"/>
  <c r="N776" i="3"/>
  <c r="O776" i="3" s="1"/>
  <c r="L776" i="3"/>
  <c r="N775" i="3"/>
  <c r="O775" i="3" s="1"/>
  <c r="L775" i="3"/>
  <c r="N774" i="3"/>
  <c r="O774" i="3" s="1"/>
  <c r="L774" i="3"/>
  <c r="N773" i="3"/>
  <c r="O773" i="3" s="1"/>
  <c r="L773" i="3"/>
  <c r="L772" i="3"/>
  <c r="M771" i="3"/>
  <c r="N772" i="3" s="1"/>
  <c r="O772" i="3" s="1"/>
  <c r="J765" i="3"/>
  <c r="K765" i="3" s="1"/>
  <c r="N759" i="3"/>
  <c r="O759" i="3" s="1"/>
  <c r="L759" i="3"/>
  <c r="N758" i="3"/>
  <c r="O758" i="3" s="1"/>
  <c r="L758" i="3"/>
  <c r="N757" i="3"/>
  <c r="O757" i="3" s="1"/>
  <c r="L757" i="3"/>
  <c r="N756" i="3"/>
  <c r="O756" i="3" s="1"/>
  <c r="L756" i="3"/>
  <c r="L755" i="3"/>
  <c r="M754" i="3"/>
  <c r="H748" i="3"/>
  <c r="J748" i="3" s="1"/>
  <c r="N743" i="3"/>
  <c r="O743" i="3" s="1"/>
  <c r="L743" i="3"/>
  <c r="N742" i="3"/>
  <c r="O742" i="3" s="1"/>
  <c r="L742" i="3"/>
  <c r="N741" i="3"/>
  <c r="O741" i="3" s="1"/>
  <c r="L741" i="3"/>
  <c r="N740" i="3"/>
  <c r="O740" i="3" s="1"/>
  <c r="L740" i="3"/>
  <c r="L739" i="3"/>
  <c r="M738" i="3"/>
  <c r="I732" i="3"/>
  <c r="H732" i="3"/>
  <c r="J732" i="3" s="1"/>
  <c r="N727" i="3"/>
  <c r="O727" i="3" s="1"/>
  <c r="L727" i="3"/>
  <c r="N726" i="3"/>
  <c r="O726" i="3" s="1"/>
  <c r="L726" i="3"/>
  <c r="N725" i="3"/>
  <c r="O725" i="3" s="1"/>
  <c r="L725" i="3"/>
  <c r="N724" i="3"/>
  <c r="O724" i="3" s="1"/>
  <c r="L724" i="3"/>
  <c r="L723" i="3"/>
  <c r="M722" i="3"/>
  <c r="N723" i="3" s="1"/>
  <c r="O723" i="3" s="1"/>
  <c r="I716" i="3"/>
  <c r="H716" i="3"/>
  <c r="J716" i="3" s="1"/>
  <c r="N711" i="3"/>
  <c r="O711" i="3" s="1"/>
  <c r="L711" i="3"/>
  <c r="N710" i="3"/>
  <c r="O710" i="3" s="1"/>
  <c r="L710" i="3"/>
  <c r="N709" i="3"/>
  <c r="O709" i="3" s="1"/>
  <c r="L709" i="3"/>
  <c r="N708" i="3"/>
  <c r="O708" i="3" s="1"/>
  <c r="L708" i="3"/>
  <c r="L707" i="3"/>
  <c r="M706" i="3"/>
  <c r="P708" i="3" s="1"/>
  <c r="I700" i="3"/>
  <c r="H700" i="3"/>
  <c r="J700" i="3" s="1"/>
  <c r="N695" i="3"/>
  <c r="O695" i="3" s="1"/>
  <c r="L695" i="3"/>
  <c r="N694" i="3"/>
  <c r="O694" i="3" s="1"/>
  <c r="L694" i="3"/>
  <c r="N693" i="3"/>
  <c r="O693" i="3" s="1"/>
  <c r="L693" i="3"/>
  <c r="N692" i="3"/>
  <c r="O692" i="3" s="1"/>
  <c r="L692" i="3"/>
  <c r="L691" i="3"/>
  <c r="M690" i="3"/>
  <c r="N691" i="3" s="1"/>
  <c r="O691" i="3" s="1"/>
  <c r="I684" i="3"/>
  <c r="H684" i="3"/>
  <c r="J684" i="3" s="1"/>
  <c r="N679" i="3"/>
  <c r="O679" i="3" s="1"/>
  <c r="L679" i="3"/>
  <c r="N678" i="3"/>
  <c r="O678" i="3" s="1"/>
  <c r="L678" i="3"/>
  <c r="N677" i="3"/>
  <c r="O677" i="3" s="1"/>
  <c r="L677" i="3"/>
  <c r="N676" i="3"/>
  <c r="O676" i="3" s="1"/>
  <c r="L676" i="3"/>
  <c r="L675" i="3"/>
  <c r="M674" i="3"/>
  <c r="N675" i="3" s="1"/>
  <c r="O675" i="3" s="1"/>
  <c r="I669" i="3"/>
  <c r="H669" i="3"/>
  <c r="J669" i="3" s="1"/>
  <c r="N664" i="3"/>
  <c r="O664" i="3" s="1"/>
  <c r="L664" i="3"/>
  <c r="N663" i="3"/>
  <c r="O663" i="3" s="1"/>
  <c r="L663" i="3"/>
  <c r="N662" i="3"/>
  <c r="O662" i="3" s="1"/>
  <c r="L662" i="3"/>
  <c r="N661" i="3"/>
  <c r="O661" i="3" s="1"/>
  <c r="L661" i="3"/>
  <c r="L660" i="3"/>
  <c r="M659" i="3"/>
  <c r="N660" i="3" s="1"/>
  <c r="O660" i="3" s="1"/>
  <c r="I653" i="3"/>
  <c r="H653" i="3"/>
  <c r="J653" i="3" s="1"/>
  <c r="N649" i="3"/>
  <c r="O649" i="3" s="1"/>
  <c r="N648" i="3"/>
  <c r="O648" i="3" s="1"/>
  <c r="L648" i="3"/>
  <c r="N647" i="3"/>
  <c r="O647" i="3" s="1"/>
  <c r="L647" i="3"/>
  <c r="N646" i="3"/>
  <c r="O646" i="3" s="1"/>
  <c r="L646" i="3"/>
  <c r="L645" i="3"/>
  <c r="M644" i="3"/>
  <c r="N645" i="3" s="1"/>
  <c r="O645" i="3" s="1"/>
  <c r="I639" i="3"/>
  <c r="H639" i="3"/>
  <c r="J639" i="3" s="1"/>
  <c r="N634" i="3"/>
  <c r="O634" i="3" s="1"/>
  <c r="L634" i="3"/>
  <c r="N633" i="3"/>
  <c r="O633" i="3" s="1"/>
  <c r="L633" i="3"/>
  <c r="N632" i="3"/>
  <c r="O632" i="3" s="1"/>
  <c r="L632" i="3"/>
  <c r="N631" i="3"/>
  <c r="O631" i="3" s="1"/>
  <c r="L631" i="3"/>
  <c r="L630" i="3"/>
  <c r="M629" i="3"/>
  <c r="N630" i="3" s="1"/>
  <c r="O630" i="3" s="1"/>
  <c r="I622" i="3"/>
  <c r="H622" i="3"/>
  <c r="J622" i="3" s="1"/>
  <c r="N617" i="3"/>
  <c r="O617" i="3" s="1"/>
  <c r="L617" i="3"/>
  <c r="N616" i="3"/>
  <c r="O616" i="3" s="1"/>
  <c r="L616" i="3"/>
  <c r="N615" i="3"/>
  <c r="O615" i="3" s="1"/>
  <c r="L615" i="3"/>
  <c r="N614" i="3"/>
  <c r="O614" i="3" s="1"/>
  <c r="L614" i="3"/>
  <c r="L613" i="3"/>
  <c r="M612" i="3"/>
  <c r="I605" i="3"/>
  <c r="H605" i="3"/>
  <c r="J605" i="3" s="1"/>
  <c r="N599" i="3"/>
  <c r="O599" i="3" s="1"/>
  <c r="L599" i="3"/>
  <c r="N598" i="3"/>
  <c r="O598" i="3" s="1"/>
  <c r="L598" i="3"/>
  <c r="N597" i="3"/>
  <c r="O597" i="3" s="1"/>
  <c r="L597" i="3"/>
  <c r="L596" i="3"/>
  <c r="M595" i="3"/>
  <c r="P597" i="3" s="1"/>
  <c r="I583" i="3"/>
  <c r="H583" i="3"/>
  <c r="J583" i="3" s="1"/>
  <c r="N578" i="3"/>
  <c r="O578" i="3" s="1"/>
  <c r="L578" i="3"/>
  <c r="N577" i="3"/>
  <c r="O577" i="3" s="1"/>
  <c r="L577" i="3"/>
  <c r="N576" i="3"/>
  <c r="O576" i="3" s="1"/>
  <c r="L576" i="3"/>
  <c r="O575" i="3"/>
  <c r="N575" i="3"/>
  <c r="L575" i="3"/>
  <c r="L574" i="3"/>
  <c r="M573" i="3"/>
  <c r="P575" i="3" s="1"/>
  <c r="I563" i="3"/>
  <c r="H563" i="3"/>
  <c r="J563" i="3" s="1"/>
  <c r="N557" i="3"/>
  <c r="O557" i="3" s="1"/>
  <c r="L557" i="3"/>
  <c r="N556" i="3"/>
  <c r="O556" i="3" s="1"/>
  <c r="L556" i="3"/>
  <c r="N555" i="3"/>
  <c r="O555" i="3" s="1"/>
  <c r="L555" i="3"/>
  <c r="L554" i="3"/>
  <c r="M553" i="3"/>
  <c r="I544" i="3"/>
  <c r="H544" i="3"/>
  <c r="J544" i="3" s="1"/>
  <c r="N538" i="3"/>
  <c r="O538" i="3" s="1"/>
  <c r="N537" i="3"/>
  <c r="O537" i="3" s="1"/>
  <c r="L537" i="3"/>
  <c r="N536" i="3"/>
  <c r="O536" i="3" s="1"/>
  <c r="L536" i="3"/>
  <c r="N535" i="3"/>
  <c r="O535" i="3" s="1"/>
  <c r="L535" i="3"/>
  <c r="L534" i="3"/>
  <c r="M533" i="3"/>
  <c r="P535" i="3" s="1"/>
  <c r="I525" i="3"/>
  <c r="H525" i="3"/>
  <c r="J525" i="3" s="1"/>
  <c r="N521" i="3"/>
  <c r="O521" i="3" s="1"/>
  <c r="L521" i="3"/>
  <c r="N520" i="3"/>
  <c r="O520" i="3" s="1"/>
  <c r="L520" i="3"/>
  <c r="N519" i="3"/>
  <c r="O519" i="3" s="1"/>
  <c r="L519" i="3"/>
  <c r="N518" i="3"/>
  <c r="O518" i="3" s="1"/>
  <c r="L518" i="3"/>
  <c r="L517" i="3"/>
  <c r="M516" i="3"/>
  <c r="P518" i="3" s="1"/>
  <c r="I508" i="3"/>
  <c r="H508" i="3"/>
  <c r="J508" i="3" s="1"/>
  <c r="N504" i="3"/>
  <c r="O504" i="3" s="1"/>
  <c r="L504" i="3"/>
  <c r="N503" i="3"/>
  <c r="O503" i="3" s="1"/>
  <c r="L503" i="3"/>
  <c r="N502" i="3"/>
  <c r="O502" i="3" s="1"/>
  <c r="L502" i="3"/>
  <c r="N501" i="3"/>
  <c r="O501" i="3" s="1"/>
  <c r="L501" i="3"/>
  <c r="L500" i="3"/>
  <c r="M499" i="3"/>
  <c r="P501" i="3" s="1"/>
  <c r="I489" i="3"/>
  <c r="H489" i="3"/>
  <c r="J489" i="3" s="1"/>
  <c r="N485" i="3"/>
  <c r="O485" i="3" s="1"/>
  <c r="L485" i="3"/>
  <c r="N484" i="3"/>
  <c r="O484" i="3" s="1"/>
  <c r="L484" i="3"/>
  <c r="N483" i="3"/>
  <c r="O483" i="3" s="1"/>
  <c r="L483" i="3"/>
  <c r="N482" i="3"/>
  <c r="O482" i="3" s="1"/>
  <c r="L482" i="3"/>
  <c r="L481" i="3"/>
  <c r="M480" i="3"/>
  <c r="N481" i="3" s="1"/>
  <c r="O481" i="3" s="1"/>
  <c r="I476" i="3"/>
  <c r="H476" i="3"/>
  <c r="J476" i="3" s="1"/>
  <c r="N473" i="3"/>
  <c r="O473" i="3" s="1"/>
  <c r="L473" i="3"/>
  <c r="N472" i="3"/>
  <c r="O472" i="3" s="1"/>
  <c r="L472" i="3"/>
  <c r="N471" i="3"/>
  <c r="O471" i="3" s="1"/>
  <c r="L471" i="3"/>
  <c r="N470" i="3"/>
  <c r="O470" i="3" s="1"/>
  <c r="L470" i="3"/>
  <c r="L469" i="3"/>
  <c r="M468" i="3"/>
  <c r="N469" i="3" s="1"/>
  <c r="O469" i="3" s="1"/>
  <c r="I464" i="3"/>
  <c r="H464" i="3"/>
  <c r="J464" i="3" s="1"/>
  <c r="N460" i="3"/>
  <c r="O460" i="3" s="1"/>
  <c r="L460" i="3"/>
  <c r="N459" i="3"/>
  <c r="O459" i="3" s="1"/>
  <c r="L459" i="3"/>
  <c r="N458" i="3"/>
  <c r="O458" i="3" s="1"/>
  <c r="L458" i="3"/>
  <c r="N457" i="3"/>
  <c r="O457" i="3" s="1"/>
  <c r="L457" i="3"/>
  <c r="L456" i="3"/>
  <c r="M455" i="3"/>
  <c r="I451" i="3"/>
  <c r="H451" i="3"/>
  <c r="J451" i="3" s="1"/>
  <c r="N447" i="3"/>
  <c r="O447" i="3" s="1"/>
  <c r="L447" i="3"/>
  <c r="N446" i="3"/>
  <c r="O446" i="3" s="1"/>
  <c r="L446" i="3"/>
  <c r="N445" i="3"/>
  <c r="O445" i="3" s="1"/>
  <c r="L445" i="3"/>
  <c r="N444" i="3"/>
  <c r="O444" i="3" s="1"/>
  <c r="L444" i="3"/>
  <c r="L443" i="3"/>
  <c r="M442" i="3"/>
  <c r="N443" i="3" s="1"/>
  <c r="O443" i="3" s="1"/>
  <c r="I438" i="3"/>
  <c r="H438" i="3"/>
  <c r="J438" i="3" s="1"/>
  <c r="N433" i="3"/>
  <c r="O433" i="3" s="1"/>
  <c r="L433" i="3"/>
  <c r="N432" i="3"/>
  <c r="O432" i="3" s="1"/>
  <c r="L432" i="3"/>
  <c r="N431" i="3"/>
  <c r="O431" i="3" s="1"/>
  <c r="L431" i="3"/>
  <c r="N430" i="3"/>
  <c r="O430" i="3" s="1"/>
  <c r="L430" i="3"/>
  <c r="L429" i="3"/>
  <c r="M428" i="3"/>
  <c r="N429" i="3" s="1"/>
  <c r="O429" i="3" s="1"/>
  <c r="I424" i="3"/>
  <c r="H424" i="3"/>
  <c r="J424" i="3" s="1"/>
  <c r="N421" i="3"/>
  <c r="O421" i="3" s="1"/>
  <c r="L421" i="3"/>
  <c r="N420" i="3"/>
  <c r="O420" i="3" s="1"/>
  <c r="L420" i="3"/>
  <c r="N419" i="3"/>
  <c r="O419" i="3" s="1"/>
  <c r="L419" i="3"/>
  <c r="N418" i="3"/>
  <c r="O418" i="3" s="1"/>
  <c r="L418" i="3"/>
  <c r="L417" i="3"/>
  <c r="M416" i="3"/>
  <c r="N417" i="3" s="1"/>
  <c r="O417" i="3" s="1"/>
  <c r="I412" i="3"/>
  <c r="H412" i="3"/>
  <c r="J412" i="3" s="1"/>
  <c r="N408" i="3"/>
  <c r="O408" i="3" s="1"/>
  <c r="L408" i="3"/>
  <c r="N407" i="3"/>
  <c r="O407" i="3" s="1"/>
  <c r="L407" i="3"/>
  <c r="N406" i="3"/>
  <c r="O406" i="3" s="1"/>
  <c r="L406" i="3"/>
  <c r="N405" i="3"/>
  <c r="O405" i="3" s="1"/>
  <c r="L405" i="3"/>
  <c r="L404" i="3"/>
  <c r="M403" i="3"/>
  <c r="AU79" i="3" s="1"/>
  <c r="I399" i="3"/>
  <c r="H399" i="3"/>
  <c r="J399" i="3" s="1"/>
  <c r="N394" i="3"/>
  <c r="O394" i="3" s="1"/>
  <c r="L394" i="3"/>
  <c r="N393" i="3"/>
  <c r="O393" i="3" s="1"/>
  <c r="L393" i="3"/>
  <c r="N392" i="3"/>
  <c r="O392" i="3" s="1"/>
  <c r="L392" i="3"/>
  <c r="N391" i="3"/>
  <c r="O391" i="3" s="1"/>
  <c r="L391" i="3"/>
  <c r="L390" i="3"/>
  <c r="M389" i="3"/>
  <c r="N390" i="3" s="1"/>
  <c r="O390" i="3" s="1"/>
  <c r="I385" i="3"/>
  <c r="H385" i="3"/>
  <c r="J385" i="3" s="1"/>
  <c r="N381" i="3"/>
  <c r="O381" i="3" s="1"/>
  <c r="L381" i="3"/>
  <c r="N380" i="3"/>
  <c r="O380" i="3" s="1"/>
  <c r="L380" i="3"/>
  <c r="N379" i="3"/>
  <c r="O379" i="3" s="1"/>
  <c r="L379" i="3"/>
  <c r="N378" i="3"/>
  <c r="O378" i="3" s="1"/>
  <c r="L378" i="3"/>
  <c r="L377" i="3"/>
  <c r="M376" i="3"/>
  <c r="N377" i="3" s="1"/>
  <c r="O377" i="3" s="1"/>
  <c r="I372" i="3"/>
  <c r="H372" i="3"/>
  <c r="J372" i="3" s="1"/>
  <c r="N367" i="3"/>
  <c r="O367" i="3" s="1"/>
  <c r="L367" i="3"/>
  <c r="N366" i="3"/>
  <c r="O366" i="3" s="1"/>
  <c r="L366" i="3"/>
  <c r="N365" i="3"/>
  <c r="O365" i="3" s="1"/>
  <c r="L365" i="3"/>
  <c r="N364" i="3"/>
  <c r="O364" i="3" s="1"/>
  <c r="L364" i="3"/>
  <c r="L363" i="3"/>
  <c r="M362" i="3"/>
  <c r="I358" i="3"/>
  <c r="H358" i="3"/>
  <c r="J358" i="3" s="1"/>
  <c r="N352" i="3"/>
  <c r="O352" i="3" s="1"/>
  <c r="L352" i="3"/>
  <c r="N351" i="3"/>
  <c r="O351" i="3" s="1"/>
  <c r="L351" i="3"/>
  <c r="N350" i="3"/>
  <c r="O350" i="3" s="1"/>
  <c r="L350" i="3"/>
  <c r="N349" i="3"/>
  <c r="O349" i="3" s="1"/>
  <c r="L349" i="3"/>
  <c r="L348" i="3"/>
  <c r="M347" i="3"/>
  <c r="N348" i="3" s="1"/>
  <c r="O348" i="3" s="1"/>
  <c r="I343" i="3"/>
  <c r="H343" i="3"/>
  <c r="J343" i="3" s="1"/>
  <c r="N338" i="3"/>
  <c r="O338" i="3" s="1"/>
  <c r="L338" i="3"/>
  <c r="N337" i="3"/>
  <c r="O337" i="3" s="1"/>
  <c r="L337" i="3"/>
  <c r="N336" i="3"/>
  <c r="O336" i="3" s="1"/>
  <c r="L336" i="3"/>
  <c r="N335" i="3"/>
  <c r="O335" i="3" s="1"/>
  <c r="L335" i="3"/>
  <c r="L334" i="3"/>
  <c r="M333" i="3"/>
  <c r="N334" i="3" s="1"/>
  <c r="O334" i="3" s="1"/>
  <c r="I328" i="3"/>
  <c r="H328" i="3"/>
  <c r="J328" i="3" s="1"/>
  <c r="N325" i="3"/>
  <c r="O325" i="3" s="1"/>
  <c r="L325" i="3"/>
  <c r="N324" i="3"/>
  <c r="O324" i="3" s="1"/>
  <c r="L324" i="3"/>
  <c r="N323" i="3"/>
  <c r="O323" i="3" s="1"/>
  <c r="L323" i="3"/>
  <c r="N322" i="3"/>
  <c r="O322" i="3" s="1"/>
  <c r="L322" i="3"/>
  <c r="L321" i="3"/>
  <c r="M320" i="3"/>
  <c r="N321" i="3" s="1"/>
  <c r="O321" i="3" s="1"/>
  <c r="I316" i="3"/>
  <c r="H316" i="3"/>
  <c r="J316" i="3" s="1"/>
  <c r="N312" i="3"/>
  <c r="O312" i="3" s="1"/>
  <c r="L312" i="3"/>
  <c r="N311" i="3"/>
  <c r="O311" i="3" s="1"/>
  <c r="L311" i="3"/>
  <c r="N310" i="3"/>
  <c r="O310" i="3" s="1"/>
  <c r="L310" i="3"/>
  <c r="N309" i="3"/>
  <c r="O309" i="3" s="1"/>
  <c r="L309" i="3"/>
  <c r="L308" i="3"/>
  <c r="M307" i="3"/>
  <c r="I303" i="3"/>
  <c r="H303" i="3"/>
  <c r="J303" i="3" s="1"/>
  <c r="N298" i="3"/>
  <c r="O298" i="3" s="1"/>
  <c r="L298" i="3"/>
  <c r="N297" i="3"/>
  <c r="O297" i="3" s="1"/>
  <c r="L297" i="3"/>
  <c r="N296" i="3"/>
  <c r="O296" i="3" s="1"/>
  <c r="L296" i="3"/>
  <c r="N295" i="3"/>
  <c r="O295" i="3" s="1"/>
  <c r="L295" i="3"/>
  <c r="L294" i="3"/>
  <c r="AM19" i="3" s="1"/>
  <c r="M293" i="3"/>
  <c r="I289" i="3"/>
  <c r="H289" i="3"/>
  <c r="J289" i="3" s="1"/>
  <c r="N284" i="3"/>
  <c r="O284" i="3" s="1"/>
  <c r="L284" i="3"/>
  <c r="N283" i="3"/>
  <c r="O283" i="3" s="1"/>
  <c r="L283" i="3"/>
  <c r="N282" i="3"/>
  <c r="O282" i="3" s="1"/>
  <c r="L282" i="3"/>
  <c r="N281" i="3"/>
  <c r="O281" i="3" s="1"/>
  <c r="AL63" i="3" s="1"/>
  <c r="L281" i="3"/>
  <c r="AL20" i="3" s="1"/>
  <c r="L280" i="3"/>
  <c r="AL19" i="3" s="1"/>
  <c r="M279" i="3"/>
  <c r="N280" i="3" s="1"/>
  <c r="I274" i="3"/>
  <c r="H274" i="3"/>
  <c r="J274" i="3" s="1"/>
  <c r="N268" i="3"/>
  <c r="O268" i="3" s="1"/>
  <c r="L268" i="3"/>
  <c r="N267" i="3"/>
  <c r="AK65" i="3" s="1"/>
  <c r="L267" i="3"/>
  <c r="AK22" i="3" s="1"/>
  <c r="N266" i="3"/>
  <c r="AK64" i="3" s="1"/>
  <c r="L266" i="3"/>
  <c r="AK21" i="3" s="1"/>
  <c r="N265" i="3"/>
  <c r="L265" i="3"/>
  <c r="AK20" i="3" s="1"/>
  <c r="L264" i="3"/>
  <c r="AK19" i="3" s="1"/>
  <c r="M263" i="3"/>
  <c r="N264" i="3" s="1"/>
  <c r="O264" i="3" s="1"/>
  <c r="I259" i="3"/>
  <c r="Q32" i="3" s="1"/>
  <c r="H259" i="3"/>
  <c r="J259" i="3" s="1"/>
  <c r="N252" i="3"/>
  <c r="O252" i="3" s="1"/>
  <c r="L252" i="3"/>
  <c r="N251" i="3"/>
  <c r="O251" i="3" s="1"/>
  <c r="AJ65" i="3" s="1"/>
  <c r="L251" i="3"/>
  <c r="AJ22" i="3" s="1"/>
  <c r="N250" i="3"/>
  <c r="L250" i="3"/>
  <c r="AJ21" i="3" s="1"/>
  <c r="N249" i="3"/>
  <c r="AJ41" i="3" s="1"/>
  <c r="L249" i="3"/>
  <c r="AJ20" i="3" s="1"/>
  <c r="L248" i="3"/>
  <c r="AJ19" i="3" s="1"/>
  <c r="M247" i="3"/>
  <c r="N248" i="3" s="1"/>
  <c r="O248" i="3" s="1"/>
  <c r="AJ62" i="3" s="1"/>
  <c r="I242" i="3"/>
  <c r="H242" i="3"/>
  <c r="J242" i="3" s="1"/>
  <c r="N234" i="3"/>
  <c r="O234" i="3" s="1"/>
  <c r="AI66" i="3" s="1"/>
  <c r="L234" i="3"/>
  <c r="AI23" i="3" s="1"/>
  <c r="N233" i="3"/>
  <c r="L233" i="3"/>
  <c r="AI22" i="3" s="1"/>
  <c r="N232" i="3"/>
  <c r="O232" i="3" s="1"/>
  <c r="AI64" i="3" s="1"/>
  <c r="L232" i="3"/>
  <c r="AI21" i="3" s="1"/>
  <c r="N231" i="3"/>
  <c r="O231" i="3" s="1"/>
  <c r="AI63" i="3" s="1"/>
  <c r="L231" i="3"/>
  <c r="AI20" i="3" s="1"/>
  <c r="L230" i="3"/>
  <c r="AI19" i="3" s="1"/>
  <c r="M229" i="3"/>
  <c r="AI79" i="3" s="1"/>
  <c r="I224" i="3"/>
  <c r="Q30" i="3" s="1"/>
  <c r="H224" i="3"/>
  <c r="J224" i="3" s="1"/>
  <c r="L216" i="3"/>
  <c r="AH23" i="3" s="1"/>
  <c r="N215" i="3"/>
  <c r="O215" i="3" s="1"/>
  <c r="AH65" i="3" s="1"/>
  <c r="L215" i="3"/>
  <c r="N214" i="3"/>
  <c r="O214" i="3" s="1"/>
  <c r="AH64" i="3" s="1"/>
  <c r="L214" i="3"/>
  <c r="AH21" i="3" s="1"/>
  <c r="N213" i="3"/>
  <c r="O213" i="3" s="1"/>
  <c r="AH63" i="3" s="1"/>
  <c r="L213" i="3"/>
  <c r="AH20" i="3" s="1"/>
  <c r="L212" i="3"/>
  <c r="AH19" i="3" s="1"/>
  <c r="M211" i="3"/>
  <c r="N212" i="3" s="1"/>
  <c r="AH40" i="3" s="1"/>
  <c r="I205" i="3"/>
  <c r="Q29" i="3" s="1"/>
  <c r="H205" i="3"/>
  <c r="N195" i="3"/>
  <c r="AG44" i="3" s="1"/>
  <c r="L195" i="3"/>
  <c r="AG23" i="3" s="1"/>
  <c r="N194" i="3"/>
  <c r="O194" i="3" s="1"/>
  <c r="AG65" i="3" s="1"/>
  <c r="L194" i="3"/>
  <c r="AG22" i="3" s="1"/>
  <c r="N193" i="3"/>
  <c r="O193" i="3" s="1"/>
  <c r="AG64" i="3" s="1"/>
  <c r="L193" i="3"/>
  <c r="AG21" i="3" s="1"/>
  <c r="N192" i="3"/>
  <c r="L192" i="3"/>
  <c r="AG20" i="3" s="1"/>
  <c r="L191" i="3"/>
  <c r="AG19" i="3" s="1"/>
  <c r="M190" i="3"/>
  <c r="N191" i="3" s="1"/>
  <c r="I184" i="3"/>
  <c r="Q28" i="3" s="1"/>
  <c r="H184" i="3"/>
  <c r="J184" i="3" s="1"/>
  <c r="N178" i="3"/>
  <c r="O178" i="3" s="1"/>
  <c r="AF66" i="3" s="1"/>
  <c r="L178" i="3"/>
  <c r="AF23" i="3" s="1"/>
  <c r="N177" i="3"/>
  <c r="O177" i="3" s="1"/>
  <c r="AF65" i="3" s="1"/>
  <c r="L177" i="3"/>
  <c r="AF22" i="3" s="1"/>
  <c r="N176" i="3"/>
  <c r="O176" i="3" s="1"/>
  <c r="AF64" i="3" s="1"/>
  <c r="L176" i="3"/>
  <c r="AF21" i="3" s="1"/>
  <c r="N175" i="3"/>
  <c r="O175" i="3" s="1"/>
  <c r="AF63" i="3" s="1"/>
  <c r="L175" i="3"/>
  <c r="AF20" i="3" s="1"/>
  <c r="L174" i="3"/>
  <c r="AF19" i="3" s="1"/>
  <c r="M173" i="3"/>
  <c r="I167" i="3"/>
  <c r="Q27" i="3" s="1"/>
  <c r="H167" i="3"/>
  <c r="G168" i="3" s="1"/>
  <c r="N159" i="3"/>
  <c r="O159" i="3" s="1"/>
  <c r="AE66" i="3" s="1"/>
  <c r="L159" i="3"/>
  <c r="AE23" i="3" s="1"/>
  <c r="N158" i="3"/>
  <c r="O158" i="3" s="1"/>
  <c r="AE65" i="3" s="1"/>
  <c r="L158" i="3"/>
  <c r="AE22" i="3" s="1"/>
  <c r="N157" i="3"/>
  <c r="O157" i="3" s="1"/>
  <c r="AE64" i="3" s="1"/>
  <c r="L157" i="3"/>
  <c r="AE21" i="3" s="1"/>
  <c r="N156" i="3"/>
  <c r="O156" i="3" s="1"/>
  <c r="AE63" i="3" s="1"/>
  <c r="L156" i="3"/>
  <c r="AE20" i="3" s="1"/>
  <c r="L155" i="3"/>
  <c r="AE19" i="3" s="1"/>
  <c r="M154" i="3"/>
  <c r="N155" i="3" s="1"/>
  <c r="I148" i="3"/>
  <c r="Q26" i="3" s="1"/>
  <c r="H148" i="3"/>
  <c r="J148" i="3" s="1"/>
  <c r="N144" i="3"/>
  <c r="O144" i="3" s="1"/>
  <c r="N143" i="3"/>
  <c r="O143" i="3" s="1"/>
  <c r="L143" i="3"/>
  <c r="N142" i="3"/>
  <c r="O142" i="3" s="1"/>
  <c r="L142" i="3"/>
  <c r="N141" i="3"/>
  <c r="O141" i="3" s="1"/>
  <c r="L141" i="3"/>
  <c r="N140" i="3"/>
  <c r="O140" i="3" s="1"/>
  <c r="L140" i="3"/>
  <c r="L139" i="3"/>
  <c r="M138" i="3"/>
  <c r="N139" i="3" s="1"/>
  <c r="O139" i="3" s="1"/>
  <c r="I131" i="3"/>
  <c r="H131" i="3"/>
  <c r="N126" i="3"/>
  <c r="O126" i="3" s="1"/>
  <c r="N125" i="3"/>
  <c r="O125" i="3" s="1"/>
  <c r="L125" i="3"/>
  <c r="N124" i="3"/>
  <c r="O124" i="3" s="1"/>
  <c r="L124" i="3"/>
  <c r="N123" i="3"/>
  <c r="O123" i="3" s="1"/>
  <c r="L123" i="3"/>
  <c r="N122" i="3"/>
  <c r="O122" i="3" s="1"/>
  <c r="L122" i="3"/>
  <c r="L121" i="3"/>
  <c r="M120" i="3"/>
  <c r="N121" i="3" s="1"/>
  <c r="O121" i="3" s="1"/>
  <c r="I114" i="3"/>
  <c r="H114" i="3"/>
  <c r="G115" i="3" s="1"/>
  <c r="N109" i="3"/>
  <c r="O109" i="3" s="1"/>
  <c r="N108" i="3"/>
  <c r="O108" i="3" s="1"/>
  <c r="N107" i="3"/>
  <c r="O107" i="3" s="1"/>
  <c r="L107" i="3"/>
  <c r="N106" i="3"/>
  <c r="O106" i="3" s="1"/>
  <c r="L106" i="3"/>
  <c r="N105" i="3"/>
  <c r="O105" i="3" s="1"/>
  <c r="L105" i="3"/>
  <c r="N104" i="3"/>
  <c r="O104" i="3" s="1"/>
  <c r="L104" i="3"/>
  <c r="L103" i="3"/>
  <c r="M102" i="3"/>
  <c r="I96" i="3"/>
  <c r="Q23" i="3" s="1"/>
  <c r="H96" i="3"/>
  <c r="G97" i="3" s="1"/>
  <c r="N91" i="3"/>
  <c r="O91" i="3" s="1"/>
  <c r="N90" i="3"/>
  <c r="O90" i="3" s="1"/>
  <c r="N89" i="3"/>
  <c r="O89" i="3" s="1"/>
  <c r="N88" i="3"/>
  <c r="O88" i="3" s="1"/>
  <c r="N87" i="3"/>
  <c r="O87" i="3" s="1"/>
  <c r="L87" i="3"/>
  <c r="N86" i="3"/>
  <c r="O86" i="3" s="1"/>
  <c r="L86" i="3"/>
  <c r="N85" i="3"/>
  <c r="O85" i="3" s="1"/>
  <c r="L85" i="3"/>
  <c r="N84" i="3"/>
  <c r="O84" i="3" s="1"/>
  <c r="L84" i="3"/>
  <c r="L83" i="3"/>
  <c r="M82" i="3"/>
  <c r="N83" i="3" s="1"/>
  <c r="O83" i="3" s="1"/>
  <c r="I76" i="3"/>
  <c r="Q22" i="3" s="1"/>
  <c r="H76" i="3"/>
  <c r="G77" i="3" s="1"/>
  <c r="G76" i="3"/>
  <c r="N72" i="3"/>
  <c r="O72" i="3" s="1"/>
  <c r="N71" i="3"/>
  <c r="O71" i="3" s="1"/>
  <c r="N70" i="3"/>
  <c r="O70" i="3" s="1"/>
  <c r="N69" i="3"/>
  <c r="O69" i="3" s="1"/>
  <c r="N68" i="3"/>
  <c r="O68" i="3" s="1"/>
  <c r="N67" i="3"/>
  <c r="O67" i="3" s="1"/>
  <c r="L67" i="3"/>
  <c r="AJ66" i="3"/>
  <c r="AH66" i="3"/>
  <c r="N66" i="3"/>
  <c r="O66" i="3" s="1"/>
  <c r="L66" i="3"/>
  <c r="N65" i="3"/>
  <c r="O65" i="3" s="1"/>
  <c r="L65" i="3"/>
  <c r="AL64" i="3"/>
  <c r="N64" i="3"/>
  <c r="O64" i="3" s="1"/>
  <c r="L64" i="3"/>
  <c r="L63" i="3"/>
  <c r="M62" i="3"/>
  <c r="N63" i="3" s="1"/>
  <c r="O63" i="3" s="1"/>
  <c r="I55" i="3"/>
  <c r="Q21" i="3" s="1"/>
  <c r="H55" i="3"/>
  <c r="G57" i="3" s="1"/>
  <c r="G55" i="3"/>
  <c r="N51" i="3"/>
  <c r="O51" i="3" s="1"/>
  <c r="N50" i="3"/>
  <c r="O50" i="3" s="1"/>
  <c r="N49" i="3"/>
  <c r="O49" i="3" s="1"/>
  <c r="N48" i="3"/>
  <c r="O48" i="3" s="1"/>
  <c r="N47" i="3"/>
  <c r="O47" i="3" s="1"/>
  <c r="N46" i="3"/>
  <c r="O46" i="3" s="1"/>
  <c r="N45" i="3"/>
  <c r="O45" i="3" s="1"/>
  <c r="L45" i="3"/>
  <c r="AJ44" i="3"/>
  <c r="AH44" i="3"/>
  <c r="AD44" i="3"/>
  <c r="AD66" i="3" s="1"/>
  <c r="AC44" i="3"/>
  <c r="AC66" i="3" s="1"/>
  <c r="AB44" i="3"/>
  <c r="AB66" i="3" s="1"/>
  <c r="AA44" i="3"/>
  <c r="AA66" i="3" s="1"/>
  <c r="Z44" i="3"/>
  <c r="Z66" i="3" s="1"/>
  <c r="Y44" i="3"/>
  <c r="Y66" i="3" s="1"/>
  <c r="X44" i="3"/>
  <c r="X66" i="3" s="1"/>
  <c r="N44" i="3"/>
  <c r="O44" i="3" s="1"/>
  <c r="L44" i="3"/>
  <c r="AJ43" i="3"/>
  <c r="AG43" i="3"/>
  <c r="AD43" i="3"/>
  <c r="AD65" i="3" s="1"/>
  <c r="AC43" i="3"/>
  <c r="AC65" i="3" s="1"/>
  <c r="AB43" i="3"/>
  <c r="AB65" i="3" s="1"/>
  <c r="AA43" i="3"/>
  <c r="AA65" i="3" s="1"/>
  <c r="Z43" i="3"/>
  <c r="Z65" i="3" s="1"/>
  <c r="Y43" i="3"/>
  <c r="Y65" i="3" s="1"/>
  <c r="X43" i="3"/>
  <c r="X65" i="3" s="1"/>
  <c r="N43" i="3"/>
  <c r="O43" i="3" s="1"/>
  <c r="L43" i="3"/>
  <c r="AL42" i="3"/>
  <c r="AD42" i="3"/>
  <c r="AD64" i="3" s="1"/>
  <c r="AC42" i="3"/>
  <c r="AC64" i="3" s="1"/>
  <c r="AB42" i="3"/>
  <c r="AB64" i="3" s="1"/>
  <c r="AA42" i="3"/>
  <c r="AA64" i="3" s="1"/>
  <c r="Z42" i="3"/>
  <c r="Z64" i="3" s="1"/>
  <c r="Y42" i="3"/>
  <c r="Y64" i="3" s="1"/>
  <c r="X42" i="3"/>
  <c r="X64" i="3" s="1"/>
  <c r="N42" i="3"/>
  <c r="O42" i="3" s="1"/>
  <c r="L42" i="3"/>
  <c r="AD41" i="3"/>
  <c r="AD63" i="3" s="1"/>
  <c r="AC41" i="3"/>
  <c r="AC63" i="3" s="1"/>
  <c r="AB41" i="3"/>
  <c r="AB63" i="3" s="1"/>
  <c r="AA41" i="3"/>
  <c r="AA63" i="3" s="1"/>
  <c r="Z41" i="3"/>
  <c r="Z63" i="3" s="1"/>
  <c r="Y41" i="3"/>
  <c r="Y63" i="3" s="1"/>
  <c r="X41" i="3"/>
  <c r="X63" i="3" s="1"/>
  <c r="L41" i="3"/>
  <c r="M40" i="3"/>
  <c r="N41" i="3" s="1"/>
  <c r="O41" i="3" s="1"/>
  <c r="I33" i="3"/>
  <c r="Q20" i="3" s="1"/>
  <c r="H33" i="3"/>
  <c r="G33" i="3"/>
  <c r="Q31" i="3"/>
  <c r="N30" i="3"/>
  <c r="O30" i="3" s="1"/>
  <c r="N29" i="3"/>
  <c r="O29" i="3" s="1"/>
  <c r="N28" i="3"/>
  <c r="O28" i="3" s="1"/>
  <c r="N27" i="3"/>
  <c r="O27" i="3" s="1"/>
  <c r="N26" i="3"/>
  <c r="O26" i="3" s="1"/>
  <c r="N25" i="3"/>
  <c r="O25" i="3" s="1"/>
  <c r="N24" i="3"/>
  <c r="O24" i="3" s="1"/>
  <c r="AJ23" i="3"/>
  <c r="AD23" i="3"/>
  <c r="AC23" i="3"/>
  <c r="AB23" i="3"/>
  <c r="AA23" i="3"/>
  <c r="Z23" i="3"/>
  <c r="Y23" i="3"/>
  <c r="X23" i="3"/>
  <c r="N23" i="3"/>
  <c r="O23" i="3" s="1"/>
  <c r="L23" i="3"/>
  <c r="AH22" i="3"/>
  <c r="AD22" i="3"/>
  <c r="AC22" i="3"/>
  <c r="AB22" i="3"/>
  <c r="AA22" i="3"/>
  <c r="Z22" i="3"/>
  <c r="Y22" i="3"/>
  <c r="X22" i="3"/>
  <c r="N22" i="3"/>
  <c r="O22" i="3" s="1"/>
  <c r="L22" i="3"/>
  <c r="AL21" i="3"/>
  <c r="AD21" i="3"/>
  <c r="AC21" i="3"/>
  <c r="AB21" i="3"/>
  <c r="AA21" i="3"/>
  <c r="Z21" i="3"/>
  <c r="Y21" i="3"/>
  <c r="X21" i="3"/>
  <c r="N21" i="3"/>
  <c r="O21" i="3" s="1"/>
  <c r="L21" i="3"/>
  <c r="AD20" i="3"/>
  <c r="AC20" i="3"/>
  <c r="AB20" i="3"/>
  <c r="AA20" i="3"/>
  <c r="Z20" i="3"/>
  <c r="Y20" i="3"/>
  <c r="X20" i="3"/>
  <c r="N20" i="3"/>
  <c r="O20" i="3" s="1"/>
  <c r="L20" i="3"/>
  <c r="AD19" i="3"/>
  <c r="AC19" i="3"/>
  <c r="AB19" i="3"/>
  <c r="AA19" i="3"/>
  <c r="Z19" i="3"/>
  <c r="Y19" i="3"/>
  <c r="X19" i="3"/>
  <c r="L19" i="3"/>
  <c r="M18" i="3"/>
  <c r="N19" i="3" s="1"/>
  <c r="O19" i="3" s="1"/>
  <c r="H785" i="2"/>
  <c r="J785" i="2" s="1"/>
  <c r="K785" i="2" s="1"/>
  <c r="N780" i="2"/>
  <c r="O780" i="2" s="1"/>
  <c r="L780" i="2"/>
  <c r="N779" i="2"/>
  <c r="O779" i="2" s="1"/>
  <c r="L779" i="2"/>
  <c r="N778" i="2"/>
  <c r="O778" i="2" s="1"/>
  <c r="L778" i="2"/>
  <c r="N777" i="2"/>
  <c r="O777" i="2" s="1"/>
  <c r="L777" i="2"/>
  <c r="N776" i="2"/>
  <c r="O776" i="2" s="1"/>
  <c r="L776" i="2"/>
  <c r="M775" i="2"/>
  <c r="P777" i="2" s="1"/>
  <c r="H769" i="2"/>
  <c r="N764" i="2"/>
  <c r="O764" i="2" s="1"/>
  <c r="L764" i="2"/>
  <c r="N763" i="2"/>
  <c r="O763" i="2" s="1"/>
  <c r="L763" i="2"/>
  <c r="N762" i="2"/>
  <c r="O762" i="2" s="1"/>
  <c r="L762" i="2"/>
  <c r="N761" i="2"/>
  <c r="O761" i="2" s="1"/>
  <c r="L761" i="2"/>
  <c r="L760" i="2"/>
  <c r="M759" i="2"/>
  <c r="N760" i="2" s="1"/>
  <c r="O760" i="2" s="1"/>
  <c r="H753" i="2"/>
  <c r="J753" i="2" s="1"/>
  <c r="K753" i="2" s="1"/>
  <c r="N748" i="2"/>
  <c r="O748" i="2" s="1"/>
  <c r="L748" i="2"/>
  <c r="N747" i="2"/>
  <c r="O747" i="2" s="1"/>
  <c r="L747" i="2"/>
  <c r="N746" i="2"/>
  <c r="O746" i="2" s="1"/>
  <c r="L746" i="2"/>
  <c r="N745" i="2"/>
  <c r="O745" i="2" s="1"/>
  <c r="L745" i="2"/>
  <c r="L744" i="2"/>
  <c r="M743" i="2"/>
  <c r="K737" i="2"/>
  <c r="N731" i="2"/>
  <c r="O731" i="2" s="1"/>
  <c r="L731" i="2"/>
  <c r="N730" i="2"/>
  <c r="O730" i="2" s="1"/>
  <c r="L730" i="2"/>
  <c r="N729" i="2"/>
  <c r="O729" i="2" s="1"/>
  <c r="L729" i="2"/>
  <c r="N728" i="2"/>
  <c r="O728" i="2" s="1"/>
  <c r="L728" i="2"/>
  <c r="L727" i="2"/>
  <c r="M726" i="2"/>
  <c r="P728" i="2" s="1"/>
  <c r="H720" i="2"/>
  <c r="J720" i="2" s="1"/>
  <c r="N715" i="2"/>
  <c r="O715" i="2" s="1"/>
  <c r="L715" i="2"/>
  <c r="N714" i="2"/>
  <c r="O714" i="2" s="1"/>
  <c r="L714" i="2"/>
  <c r="N713" i="2"/>
  <c r="O713" i="2" s="1"/>
  <c r="L713" i="2"/>
  <c r="N712" i="2"/>
  <c r="O712" i="2" s="1"/>
  <c r="L712" i="2"/>
  <c r="L711" i="2"/>
  <c r="M710" i="2"/>
  <c r="N711" i="2" s="1"/>
  <c r="O711" i="2" s="1"/>
  <c r="H704" i="2"/>
  <c r="J704" i="2" s="1"/>
  <c r="N699" i="2"/>
  <c r="O699" i="2" s="1"/>
  <c r="L699" i="2"/>
  <c r="N698" i="2"/>
  <c r="O698" i="2" s="1"/>
  <c r="L698" i="2"/>
  <c r="N697" i="2"/>
  <c r="O697" i="2" s="1"/>
  <c r="L697" i="2"/>
  <c r="N696" i="2"/>
  <c r="O696" i="2" s="1"/>
  <c r="L696" i="2"/>
  <c r="L695" i="2"/>
  <c r="M694" i="2"/>
  <c r="N695" i="2" s="1"/>
  <c r="O695" i="2" s="1"/>
  <c r="H688" i="2"/>
  <c r="J688" i="2" s="1"/>
  <c r="N683" i="2"/>
  <c r="O683" i="2" s="1"/>
  <c r="L683" i="2"/>
  <c r="N682" i="2"/>
  <c r="O682" i="2" s="1"/>
  <c r="L682" i="2"/>
  <c r="N681" i="2"/>
  <c r="O681" i="2" s="1"/>
  <c r="L681" i="2"/>
  <c r="N680" i="2"/>
  <c r="O680" i="2" s="1"/>
  <c r="L680" i="2"/>
  <c r="L679" i="2"/>
  <c r="M678" i="2"/>
  <c r="I672" i="2"/>
  <c r="H672" i="2"/>
  <c r="J672" i="2" s="1"/>
  <c r="N667" i="2"/>
  <c r="O667" i="2" s="1"/>
  <c r="L667" i="2"/>
  <c r="N666" i="2"/>
  <c r="O666" i="2" s="1"/>
  <c r="L666" i="2"/>
  <c r="N665" i="2"/>
  <c r="O665" i="2" s="1"/>
  <c r="L665" i="2"/>
  <c r="N664" i="2"/>
  <c r="O664" i="2" s="1"/>
  <c r="L664" i="2"/>
  <c r="L663" i="2"/>
  <c r="M662" i="2"/>
  <c r="P664" i="2" s="1"/>
  <c r="I656" i="2"/>
  <c r="H656" i="2"/>
  <c r="J656" i="2" s="1"/>
  <c r="N651" i="2"/>
  <c r="O651" i="2" s="1"/>
  <c r="L651" i="2"/>
  <c r="N650" i="2"/>
  <c r="O650" i="2" s="1"/>
  <c r="L650" i="2"/>
  <c r="N649" i="2"/>
  <c r="O649" i="2" s="1"/>
  <c r="L649" i="2"/>
  <c r="N648" i="2"/>
  <c r="O648" i="2" s="1"/>
  <c r="L648" i="2"/>
  <c r="L647" i="2"/>
  <c r="M646" i="2"/>
  <c r="N647" i="2" s="1"/>
  <c r="O647" i="2" s="1"/>
  <c r="I640" i="2"/>
  <c r="H640" i="2"/>
  <c r="J640" i="2" s="1"/>
  <c r="N635" i="2"/>
  <c r="O635" i="2" s="1"/>
  <c r="L635" i="2"/>
  <c r="N634" i="2"/>
  <c r="O634" i="2" s="1"/>
  <c r="L634" i="2"/>
  <c r="N633" i="2"/>
  <c r="O633" i="2" s="1"/>
  <c r="L633" i="2"/>
  <c r="N632" i="2"/>
  <c r="O632" i="2" s="1"/>
  <c r="L632" i="2"/>
  <c r="L631" i="2"/>
  <c r="M630" i="2"/>
  <c r="N631" i="2" s="1"/>
  <c r="O631" i="2" s="1"/>
  <c r="I623" i="2"/>
  <c r="H623" i="2"/>
  <c r="J623" i="2" s="1"/>
  <c r="N619" i="2"/>
  <c r="O619" i="2" s="1"/>
  <c r="L619" i="2"/>
  <c r="N618" i="2"/>
  <c r="O618" i="2" s="1"/>
  <c r="L618" i="2"/>
  <c r="N617" i="2"/>
  <c r="O617" i="2" s="1"/>
  <c r="L617" i="2"/>
  <c r="P616" i="2"/>
  <c r="N616" i="2"/>
  <c r="O616" i="2" s="1"/>
  <c r="L616" i="2"/>
  <c r="L615" i="2"/>
  <c r="M614" i="2"/>
  <c r="N615" i="2" s="1"/>
  <c r="O615" i="2" s="1"/>
  <c r="I609" i="2"/>
  <c r="H609" i="2"/>
  <c r="J609" i="2" s="1"/>
  <c r="N604" i="2"/>
  <c r="O604" i="2" s="1"/>
  <c r="L604" i="2"/>
  <c r="N603" i="2"/>
  <c r="O603" i="2" s="1"/>
  <c r="L603" i="2"/>
  <c r="N602" i="2"/>
  <c r="O602" i="2" s="1"/>
  <c r="L602" i="2"/>
  <c r="N601" i="2"/>
  <c r="O601" i="2" s="1"/>
  <c r="L601" i="2"/>
  <c r="L600" i="2"/>
  <c r="M599" i="2"/>
  <c r="Q601" i="2" s="1"/>
  <c r="I591" i="2"/>
  <c r="H591" i="2"/>
  <c r="J591" i="2" s="1"/>
  <c r="N584" i="2"/>
  <c r="O584" i="2" s="1"/>
  <c r="L584" i="2"/>
  <c r="L583" i="2"/>
  <c r="M582" i="2"/>
  <c r="Q584" i="2" s="1"/>
  <c r="I577" i="2"/>
  <c r="H577" i="2"/>
  <c r="J577" i="2" s="1"/>
  <c r="K577" i="2" s="1"/>
  <c r="N571" i="2"/>
  <c r="O571" i="2" s="1"/>
  <c r="L571" i="2"/>
  <c r="N570" i="2"/>
  <c r="O570" i="2" s="1"/>
  <c r="L570" i="2"/>
  <c r="N569" i="2"/>
  <c r="O569" i="2" s="1"/>
  <c r="L569" i="2"/>
  <c r="L568" i="2"/>
  <c r="M567" i="2"/>
  <c r="I560" i="2"/>
  <c r="H560" i="2"/>
  <c r="J560" i="2" s="1"/>
  <c r="N556" i="2"/>
  <c r="O556" i="2" s="1"/>
  <c r="L556" i="2"/>
  <c r="N555" i="2"/>
  <c r="O555" i="2" s="1"/>
  <c r="L555" i="2"/>
  <c r="N554" i="2"/>
  <c r="O554" i="2" s="1"/>
  <c r="L554" i="2"/>
  <c r="N553" i="2"/>
  <c r="O553" i="2" s="1"/>
  <c r="L553" i="2"/>
  <c r="L552" i="2"/>
  <c r="M551" i="2"/>
  <c r="Q553" i="2" s="1"/>
  <c r="I547" i="2"/>
  <c r="H547" i="2"/>
  <c r="J547" i="2" s="1"/>
  <c r="N539" i="2"/>
  <c r="O539" i="2" s="1"/>
  <c r="L539" i="2"/>
  <c r="N538" i="2"/>
  <c r="O538" i="2" s="1"/>
  <c r="L538" i="2"/>
  <c r="N537" i="2"/>
  <c r="O537" i="2" s="1"/>
  <c r="L537" i="2"/>
  <c r="N536" i="2"/>
  <c r="O536" i="2" s="1"/>
  <c r="L536" i="2"/>
  <c r="L535" i="2"/>
  <c r="M534" i="2"/>
  <c r="Q536" i="2" s="1"/>
  <c r="I529" i="2"/>
  <c r="H529" i="2"/>
  <c r="J529" i="2" s="1"/>
  <c r="N522" i="2"/>
  <c r="O522" i="2" s="1"/>
  <c r="L522" i="2"/>
  <c r="N521" i="2"/>
  <c r="O521" i="2" s="1"/>
  <c r="L521" i="2"/>
  <c r="N520" i="2"/>
  <c r="O520" i="2" s="1"/>
  <c r="L520" i="2"/>
  <c r="N519" i="2"/>
  <c r="O519" i="2" s="1"/>
  <c r="L519" i="2"/>
  <c r="L518" i="2"/>
  <c r="M517" i="2"/>
  <c r="N518" i="2" s="1"/>
  <c r="O518" i="2" s="1"/>
  <c r="I513" i="2"/>
  <c r="H513" i="2"/>
  <c r="J513" i="2" s="1"/>
  <c r="K513" i="2" s="1"/>
  <c r="N503" i="2"/>
  <c r="O503" i="2" s="1"/>
  <c r="L503" i="2"/>
  <c r="N502" i="2"/>
  <c r="O502" i="2" s="1"/>
  <c r="L502" i="2"/>
  <c r="N501" i="2"/>
  <c r="O501" i="2" s="1"/>
  <c r="L501" i="2"/>
  <c r="N500" i="2"/>
  <c r="O500" i="2" s="1"/>
  <c r="L500" i="2"/>
  <c r="L499" i="2"/>
  <c r="M498" i="2"/>
  <c r="Q500" i="2" s="1"/>
  <c r="I494" i="2"/>
  <c r="H494" i="2"/>
  <c r="J494" i="2" s="1"/>
  <c r="K494" i="2" s="1"/>
  <c r="N490" i="2"/>
  <c r="O490" i="2" s="1"/>
  <c r="L490" i="2"/>
  <c r="N489" i="2"/>
  <c r="O489" i="2" s="1"/>
  <c r="L489" i="2"/>
  <c r="N488" i="2"/>
  <c r="O488" i="2" s="1"/>
  <c r="L488" i="2"/>
  <c r="N487" i="2"/>
  <c r="O487" i="2" s="1"/>
  <c r="L487" i="2"/>
  <c r="L486" i="2"/>
  <c r="M485" i="2"/>
  <c r="Q487" i="2" s="1"/>
  <c r="N477" i="2"/>
  <c r="O477" i="2" s="1"/>
  <c r="L477" i="2"/>
  <c r="H477" i="2"/>
  <c r="H481" i="2" s="1"/>
  <c r="J481" i="2" s="1"/>
  <c r="N476" i="2"/>
  <c r="O476" i="2" s="1"/>
  <c r="L476" i="2"/>
  <c r="N475" i="2"/>
  <c r="O475" i="2" s="1"/>
  <c r="L475" i="2"/>
  <c r="N474" i="2"/>
  <c r="O474" i="2" s="1"/>
  <c r="L474" i="2"/>
  <c r="L473" i="2"/>
  <c r="M472" i="2"/>
  <c r="Q474" i="2" s="1"/>
  <c r="I468" i="2"/>
  <c r="H468" i="2"/>
  <c r="J468" i="2" s="1"/>
  <c r="N464" i="2"/>
  <c r="O464" i="2" s="1"/>
  <c r="L464" i="2"/>
  <c r="N463" i="2"/>
  <c r="O463" i="2" s="1"/>
  <c r="L463" i="2"/>
  <c r="N462" i="2"/>
  <c r="O462" i="2" s="1"/>
  <c r="L462" i="2"/>
  <c r="N461" i="2"/>
  <c r="O461" i="2" s="1"/>
  <c r="L461" i="2"/>
  <c r="L460" i="2"/>
  <c r="M459" i="2"/>
  <c r="I455" i="2"/>
  <c r="H455" i="2"/>
  <c r="J455" i="2" s="1"/>
  <c r="N451" i="2"/>
  <c r="O451" i="2" s="1"/>
  <c r="L451" i="2"/>
  <c r="N450" i="2"/>
  <c r="O450" i="2" s="1"/>
  <c r="L450" i="2"/>
  <c r="N449" i="2"/>
  <c r="O449" i="2" s="1"/>
  <c r="L449" i="2"/>
  <c r="N448" i="2"/>
  <c r="O448" i="2" s="1"/>
  <c r="L448" i="2"/>
  <c r="L447" i="2"/>
  <c r="M446" i="2"/>
  <c r="N447" i="2" s="1"/>
  <c r="O447" i="2" s="1"/>
  <c r="I441" i="2"/>
  <c r="H441" i="2"/>
  <c r="J441" i="2" s="1"/>
  <c r="N438" i="2"/>
  <c r="O438" i="2" s="1"/>
  <c r="L438" i="2"/>
  <c r="N437" i="2"/>
  <c r="O437" i="2" s="1"/>
  <c r="L437" i="2"/>
  <c r="N436" i="2"/>
  <c r="O436" i="2" s="1"/>
  <c r="L436" i="2"/>
  <c r="N435" i="2"/>
  <c r="O435" i="2" s="1"/>
  <c r="L435" i="2"/>
  <c r="L434" i="2"/>
  <c r="M433" i="2"/>
  <c r="I429" i="2"/>
  <c r="R429" i="2" s="1"/>
  <c r="H429" i="2"/>
  <c r="J429" i="2" s="1"/>
  <c r="N426" i="2"/>
  <c r="O426" i="2" s="1"/>
  <c r="L426" i="2"/>
  <c r="J426" i="2"/>
  <c r="N425" i="2"/>
  <c r="O425" i="2" s="1"/>
  <c r="L425" i="2"/>
  <c r="J425" i="2"/>
  <c r="N424" i="2"/>
  <c r="O424" i="2" s="1"/>
  <c r="L424" i="2"/>
  <c r="J424" i="2"/>
  <c r="N423" i="2"/>
  <c r="O423" i="2" s="1"/>
  <c r="L423" i="2"/>
  <c r="J423" i="2"/>
  <c r="L422" i="2"/>
  <c r="J422" i="2"/>
  <c r="M421" i="2"/>
  <c r="N422" i="2" s="1"/>
  <c r="O422" i="2" s="1"/>
  <c r="I416" i="2"/>
  <c r="R426" i="2" s="1"/>
  <c r="H416" i="2"/>
  <c r="J416" i="2" s="1"/>
  <c r="N413" i="2"/>
  <c r="O413" i="2" s="1"/>
  <c r="L413" i="2"/>
  <c r="N412" i="2"/>
  <c r="O412" i="2" s="1"/>
  <c r="L412" i="2"/>
  <c r="N411" i="2"/>
  <c r="O411" i="2" s="1"/>
  <c r="L411" i="2"/>
  <c r="N410" i="2"/>
  <c r="O410" i="2" s="1"/>
  <c r="L410" i="2"/>
  <c r="L409" i="2"/>
  <c r="M408" i="2"/>
  <c r="I404" i="2"/>
  <c r="R425" i="2" s="1"/>
  <c r="H404" i="2"/>
  <c r="J404" i="2" s="1"/>
  <c r="N399" i="2"/>
  <c r="O399" i="2" s="1"/>
  <c r="L399" i="2"/>
  <c r="N398" i="2"/>
  <c r="O398" i="2" s="1"/>
  <c r="L398" i="2"/>
  <c r="N397" i="2"/>
  <c r="O397" i="2" s="1"/>
  <c r="L397" i="2"/>
  <c r="N396" i="2"/>
  <c r="O396" i="2" s="1"/>
  <c r="L396" i="2"/>
  <c r="L395" i="2"/>
  <c r="M394" i="2"/>
  <c r="N395" i="2" s="1"/>
  <c r="O395" i="2" s="1"/>
  <c r="I390" i="2"/>
  <c r="R424" i="2" s="1"/>
  <c r="H390" i="2"/>
  <c r="J390" i="2" s="1"/>
  <c r="N386" i="2"/>
  <c r="O386" i="2" s="1"/>
  <c r="L386" i="2"/>
  <c r="N385" i="2"/>
  <c r="O385" i="2" s="1"/>
  <c r="L385" i="2"/>
  <c r="N384" i="2"/>
  <c r="O384" i="2" s="1"/>
  <c r="L384" i="2"/>
  <c r="N383" i="2"/>
  <c r="O383" i="2" s="1"/>
  <c r="L383" i="2"/>
  <c r="L382" i="2"/>
  <c r="M381" i="2"/>
  <c r="N382" i="2" s="1"/>
  <c r="O382" i="2" s="1"/>
  <c r="I377" i="2"/>
  <c r="R423" i="2" s="1"/>
  <c r="H377" i="2"/>
  <c r="J377" i="2" s="1"/>
  <c r="N372" i="2"/>
  <c r="O372" i="2" s="1"/>
  <c r="L372" i="2"/>
  <c r="N371" i="2"/>
  <c r="O371" i="2" s="1"/>
  <c r="L371" i="2"/>
  <c r="N370" i="2"/>
  <c r="O370" i="2" s="1"/>
  <c r="L370" i="2"/>
  <c r="N369" i="2"/>
  <c r="O369" i="2" s="1"/>
  <c r="L369" i="2"/>
  <c r="L368" i="2"/>
  <c r="M367" i="2"/>
  <c r="N368" i="2" s="1"/>
  <c r="O368" i="2" s="1"/>
  <c r="I363" i="2"/>
  <c r="R422" i="2" s="1"/>
  <c r="H363" i="2"/>
  <c r="J363" i="2" s="1"/>
  <c r="N358" i="2"/>
  <c r="O358" i="2" s="1"/>
  <c r="L358" i="2"/>
  <c r="N357" i="2"/>
  <c r="O357" i="2" s="1"/>
  <c r="L357" i="2"/>
  <c r="N356" i="2"/>
  <c r="O356" i="2" s="1"/>
  <c r="L356" i="2"/>
  <c r="N355" i="2"/>
  <c r="O355" i="2" s="1"/>
  <c r="L355" i="2"/>
  <c r="L354" i="2"/>
  <c r="M353" i="2"/>
  <c r="N354" i="2" s="1"/>
  <c r="O354" i="2" s="1"/>
  <c r="I349" i="2"/>
  <c r="R421" i="2" s="1"/>
  <c r="H349" i="2"/>
  <c r="J349" i="2" s="1"/>
  <c r="N345" i="2"/>
  <c r="O345" i="2" s="1"/>
  <c r="L345" i="2"/>
  <c r="N344" i="2"/>
  <c r="O344" i="2" s="1"/>
  <c r="L344" i="2"/>
  <c r="N343" i="2"/>
  <c r="O343" i="2" s="1"/>
  <c r="L343" i="2"/>
  <c r="N342" i="2"/>
  <c r="O342" i="2" s="1"/>
  <c r="L342" i="2"/>
  <c r="L341" i="2"/>
  <c r="M340" i="2"/>
  <c r="I336" i="2"/>
  <c r="H336" i="2"/>
  <c r="J336" i="2" s="1"/>
  <c r="N333" i="2"/>
  <c r="O333" i="2" s="1"/>
  <c r="L333" i="2"/>
  <c r="N332" i="2"/>
  <c r="O332" i="2" s="1"/>
  <c r="L332" i="2"/>
  <c r="N331" i="2"/>
  <c r="O331" i="2" s="1"/>
  <c r="L331" i="2"/>
  <c r="N330" i="2"/>
  <c r="O330" i="2" s="1"/>
  <c r="L330" i="2"/>
  <c r="L329" i="2"/>
  <c r="M328" i="2"/>
  <c r="N329" i="2" s="1"/>
  <c r="O329" i="2" s="1"/>
  <c r="I324" i="2"/>
  <c r="H324" i="2"/>
  <c r="J324" i="2" s="1"/>
  <c r="N320" i="2"/>
  <c r="O320" i="2" s="1"/>
  <c r="L320" i="2"/>
  <c r="N319" i="2"/>
  <c r="O319" i="2" s="1"/>
  <c r="L319" i="2"/>
  <c r="N318" i="2"/>
  <c r="O318" i="2" s="1"/>
  <c r="L318" i="2"/>
  <c r="N317" i="2"/>
  <c r="O317" i="2" s="1"/>
  <c r="L317" i="2"/>
  <c r="L316" i="2"/>
  <c r="M315" i="2"/>
  <c r="N316" i="2" s="1"/>
  <c r="O316" i="2" s="1"/>
  <c r="H311" i="2"/>
  <c r="J311" i="2" s="1"/>
  <c r="N306" i="2"/>
  <c r="O306" i="2" s="1"/>
  <c r="L306" i="2"/>
  <c r="N305" i="2"/>
  <c r="O305" i="2" s="1"/>
  <c r="L305" i="2"/>
  <c r="N304" i="2"/>
  <c r="O304" i="2" s="1"/>
  <c r="L304" i="2"/>
  <c r="N303" i="2"/>
  <c r="O303" i="2" s="1"/>
  <c r="L303" i="2"/>
  <c r="L302" i="2"/>
  <c r="M301" i="2"/>
  <c r="N302" i="2" s="1"/>
  <c r="O302" i="2" s="1"/>
  <c r="I297" i="2"/>
  <c r="H297" i="2"/>
  <c r="J297" i="2" s="1"/>
  <c r="N293" i="2"/>
  <c r="O293" i="2" s="1"/>
  <c r="L293" i="2"/>
  <c r="N292" i="2"/>
  <c r="O292" i="2" s="1"/>
  <c r="L292" i="2"/>
  <c r="N291" i="2"/>
  <c r="O291" i="2" s="1"/>
  <c r="L291" i="2"/>
  <c r="N290" i="2"/>
  <c r="O290" i="2" s="1"/>
  <c r="AM61" i="2" s="1"/>
  <c r="L290" i="2"/>
  <c r="AM20" i="2" s="1"/>
  <c r="L289" i="2"/>
  <c r="AM19" i="2" s="1"/>
  <c r="M288" i="2"/>
  <c r="N289" i="2" s="1"/>
  <c r="I284" i="2"/>
  <c r="H284" i="2"/>
  <c r="J284" i="2" s="1"/>
  <c r="N279" i="2"/>
  <c r="O279" i="2" s="1"/>
  <c r="L279" i="2"/>
  <c r="N278" i="2"/>
  <c r="O278" i="2" s="1"/>
  <c r="L278" i="2"/>
  <c r="N277" i="2"/>
  <c r="O277" i="2" s="1"/>
  <c r="AL62" i="2" s="1"/>
  <c r="L277" i="2"/>
  <c r="AL21" i="2" s="1"/>
  <c r="N276" i="2"/>
  <c r="O276" i="2" s="1"/>
  <c r="AL61" i="2" s="1"/>
  <c r="L276" i="2"/>
  <c r="AL20" i="2" s="1"/>
  <c r="L275" i="2"/>
  <c r="AL19" i="2" s="1"/>
  <c r="M274" i="2"/>
  <c r="N275" i="2" s="1"/>
  <c r="O275" i="2" s="1"/>
  <c r="AL60" i="2" s="1"/>
  <c r="I270" i="2"/>
  <c r="H270" i="2"/>
  <c r="J270" i="2" s="1"/>
  <c r="N264" i="2"/>
  <c r="O264" i="2" s="1"/>
  <c r="L264" i="2"/>
  <c r="N263" i="2"/>
  <c r="O263" i="2" s="1"/>
  <c r="AK63" i="2" s="1"/>
  <c r="L263" i="2"/>
  <c r="AK22" i="2" s="1"/>
  <c r="N262" i="2"/>
  <c r="O262" i="2" s="1"/>
  <c r="AK62" i="2" s="1"/>
  <c r="L262" i="2"/>
  <c r="AK21" i="2" s="1"/>
  <c r="N261" i="2"/>
  <c r="O261" i="2" s="1"/>
  <c r="AK61" i="2" s="1"/>
  <c r="L261" i="2"/>
  <c r="AK20" i="2" s="1"/>
  <c r="L260" i="2"/>
  <c r="AK19" i="2" s="1"/>
  <c r="M259" i="2"/>
  <c r="I254" i="2"/>
  <c r="Q32" i="2" s="1"/>
  <c r="H254" i="2"/>
  <c r="J254" i="2" s="1"/>
  <c r="Q60" i="2" s="1"/>
  <c r="N248" i="2"/>
  <c r="O248" i="2" s="1"/>
  <c r="AJ64" i="2" s="1"/>
  <c r="L248" i="2"/>
  <c r="AJ23" i="2" s="1"/>
  <c r="N247" i="2"/>
  <c r="O247" i="2" s="1"/>
  <c r="AJ63" i="2" s="1"/>
  <c r="L247" i="2"/>
  <c r="AJ22" i="2" s="1"/>
  <c r="N246" i="2"/>
  <c r="O246" i="2" s="1"/>
  <c r="AJ62" i="2" s="1"/>
  <c r="L246" i="2"/>
  <c r="AJ21" i="2" s="1"/>
  <c r="N245" i="2"/>
  <c r="O245" i="2" s="1"/>
  <c r="AJ61" i="2" s="1"/>
  <c r="L245" i="2"/>
  <c r="AJ20" i="2" s="1"/>
  <c r="L244" i="2"/>
  <c r="AJ19" i="2" s="1"/>
  <c r="M243" i="2"/>
  <c r="I238" i="2"/>
  <c r="Q31" i="2" s="1"/>
  <c r="H238" i="2"/>
  <c r="J238" i="2" s="1"/>
  <c r="N231" i="2"/>
  <c r="O231" i="2" s="1"/>
  <c r="AI64" i="2" s="1"/>
  <c r="L231" i="2"/>
  <c r="AI23" i="2" s="1"/>
  <c r="N230" i="2"/>
  <c r="O230" i="2" s="1"/>
  <c r="AI63" i="2" s="1"/>
  <c r="L230" i="2"/>
  <c r="AI22" i="2" s="1"/>
  <c r="N229" i="2"/>
  <c r="AI41" i="2" s="1"/>
  <c r="L229" i="2"/>
  <c r="AI21" i="2" s="1"/>
  <c r="N228" i="2"/>
  <c r="O228" i="2" s="1"/>
  <c r="AI61" i="2" s="1"/>
  <c r="L228" i="2"/>
  <c r="AI20" i="2" s="1"/>
  <c r="L227" i="2"/>
  <c r="AI19" i="2" s="1"/>
  <c r="M226" i="2"/>
  <c r="N227" i="2" s="1"/>
  <c r="AI39" i="2" s="1"/>
  <c r="I221" i="2"/>
  <c r="Q30" i="2" s="1"/>
  <c r="H221" i="2"/>
  <c r="J221" i="2" s="1"/>
  <c r="Q58" i="2" s="1"/>
  <c r="N213" i="2"/>
  <c r="O213" i="2" s="1"/>
  <c r="AH64" i="2" s="1"/>
  <c r="L213" i="2"/>
  <c r="AH23" i="2" s="1"/>
  <c r="N212" i="2"/>
  <c r="L212" i="2"/>
  <c r="AH22" i="2" s="1"/>
  <c r="N211" i="2"/>
  <c r="L211" i="2"/>
  <c r="AH21" i="2" s="1"/>
  <c r="N210" i="2"/>
  <c r="O210" i="2" s="1"/>
  <c r="AH61" i="2" s="1"/>
  <c r="L210" i="2"/>
  <c r="AH20" i="2" s="1"/>
  <c r="L209" i="2"/>
  <c r="AH19" i="2" s="1"/>
  <c r="M208" i="2"/>
  <c r="N209" i="2" s="1"/>
  <c r="I202" i="2"/>
  <c r="Q29" i="2" s="1"/>
  <c r="H202" i="2"/>
  <c r="J202" i="2" s="1"/>
  <c r="Q57" i="2" s="1"/>
  <c r="N196" i="2"/>
  <c r="O196" i="2" s="1"/>
  <c r="AG64" i="2" s="1"/>
  <c r="L196" i="2"/>
  <c r="AG23" i="2" s="1"/>
  <c r="N195" i="2"/>
  <c r="L195" i="2"/>
  <c r="AG22" i="2" s="1"/>
  <c r="N194" i="2"/>
  <c r="O194" i="2" s="1"/>
  <c r="AG62" i="2" s="1"/>
  <c r="L194" i="2"/>
  <c r="AG21" i="2" s="1"/>
  <c r="N193" i="2"/>
  <c r="O193" i="2" s="1"/>
  <c r="AG61" i="2" s="1"/>
  <c r="L193" i="2"/>
  <c r="AG20" i="2" s="1"/>
  <c r="L192" i="2"/>
  <c r="AG19" i="2" s="1"/>
  <c r="M191" i="2"/>
  <c r="N192" i="2" s="1"/>
  <c r="I185" i="2"/>
  <c r="Q28" i="2" s="1"/>
  <c r="H185" i="2"/>
  <c r="N179" i="2"/>
  <c r="O179" i="2" s="1"/>
  <c r="AF64" i="2" s="1"/>
  <c r="L179" i="2"/>
  <c r="AF23" i="2" s="1"/>
  <c r="N178" i="2"/>
  <c r="O178" i="2" s="1"/>
  <c r="AF63" i="2" s="1"/>
  <c r="L178" i="2"/>
  <c r="AF22" i="2" s="1"/>
  <c r="N177" i="2"/>
  <c r="O177" i="2" s="1"/>
  <c r="L177" i="2"/>
  <c r="AF21" i="2" s="1"/>
  <c r="N176" i="2"/>
  <c r="O176" i="2" s="1"/>
  <c r="AF61" i="2" s="1"/>
  <c r="L176" i="2"/>
  <c r="AF20" i="2" s="1"/>
  <c r="L175" i="2"/>
  <c r="AF19" i="2" s="1"/>
  <c r="M174" i="2"/>
  <c r="N175" i="2" s="1"/>
  <c r="O175" i="2" s="1"/>
  <c r="AF60" i="2" s="1"/>
  <c r="I168" i="2"/>
  <c r="Q27" i="2" s="1"/>
  <c r="H168" i="2"/>
  <c r="J168" i="2" s="1"/>
  <c r="N164" i="2"/>
  <c r="O164" i="2" s="1"/>
  <c r="N163" i="2"/>
  <c r="O163" i="2" s="1"/>
  <c r="AE64" i="2" s="1"/>
  <c r="L163" i="2"/>
  <c r="AE23" i="2" s="1"/>
  <c r="N162" i="2"/>
  <c r="O162" i="2" s="1"/>
  <c r="AE63" i="2" s="1"/>
  <c r="L162" i="2"/>
  <c r="AE22" i="2" s="1"/>
  <c r="N161" i="2"/>
  <c r="O161" i="2" s="1"/>
  <c r="AE62" i="2" s="1"/>
  <c r="L161" i="2"/>
  <c r="AE21" i="2" s="1"/>
  <c r="N160" i="2"/>
  <c r="AE40" i="2" s="1"/>
  <c r="L160" i="2"/>
  <c r="AE20" i="2" s="1"/>
  <c r="L159" i="2"/>
  <c r="AE19" i="2" s="1"/>
  <c r="M158" i="2"/>
  <c r="I152" i="2"/>
  <c r="Q26" i="2" s="1"/>
  <c r="H152" i="2"/>
  <c r="N145" i="2"/>
  <c r="O145" i="2" s="1"/>
  <c r="N144" i="2"/>
  <c r="O144" i="2" s="1"/>
  <c r="N143" i="2"/>
  <c r="O143" i="2" s="1"/>
  <c r="L143" i="2"/>
  <c r="N142" i="2"/>
  <c r="O142" i="2" s="1"/>
  <c r="L142" i="2"/>
  <c r="N141" i="2"/>
  <c r="O141" i="2" s="1"/>
  <c r="L141" i="2"/>
  <c r="N140" i="2"/>
  <c r="O140" i="2" s="1"/>
  <c r="L140" i="2"/>
  <c r="L139" i="2"/>
  <c r="M138" i="2"/>
  <c r="I131" i="2"/>
  <c r="H131" i="2"/>
  <c r="J131" i="2" s="1"/>
  <c r="Q53" i="2" s="1"/>
  <c r="N128" i="2"/>
  <c r="O128" i="2" s="1"/>
  <c r="N127" i="2"/>
  <c r="O127" i="2" s="1"/>
  <c r="N126" i="2"/>
  <c r="O126" i="2" s="1"/>
  <c r="N125" i="2"/>
  <c r="O125" i="2" s="1"/>
  <c r="L125" i="2"/>
  <c r="N124" i="2"/>
  <c r="O124" i="2" s="1"/>
  <c r="L124" i="2"/>
  <c r="N123" i="2"/>
  <c r="O123" i="2" s="1"/>
  <c r="L123" i="2"/>
  <c r="N122" i="2"/>
  <c r="O122" i="2" s="1"/>
  <c r="L122" i="2"/>
  <c r="L121" i="2"/>
  <c r="M120" i="2"/>
  <c r="N121" i="2" s="1"/>
  <c r="O121" i="2" s="1"/>
  <c r="I114" i="2"/>
  <c r="H114" i="2"/>
  <c r="J114" i="2" s="1"/>
  <c r="Q52" i="2" s="1"/>
  <c r="N110" i="2"/>
  <c r="O110" i="2" s="1"/>
  <c r="N109" i="2"/>
  <c r="O109" i="2" s="1"/>
  <c r="N108" i="2"/>
  <c r="O108" i="2" s="1"/>
  <c r="N107" i="2"/>
  <c r="O107" i="2" s="1"/>
  <c r="L107" i="2"/>
  <c r="N106" i="2"/>
  <c r="O106" i="2" s="1"/>
  <c r="L106" i="2"/>
  <c r="N105" i="2"/>
  <c r="O105" i="2" s="1"/>
  <c r="L105" i="2"/>
  <c r="N104" i="2"/>
  <c r="O104" i="2" s="1"/>
  <c r="L104" i="2"/>
  <c r="L103" i="2"/>
  <c r="M102" i="2"/>
  <c r="N103" i="2" s="1"/>
  <c r="O103" i="2" s="1"/>
  <c r="I96" i="2"/>
  <c r="Q23" i="2" s="1"/>
  <c r="H96" i="2"/>
  <c r="G97" i="2" s="1"/>
  <c r="N89" i="2"/>
  <c r="O89" i="2" s="1"/>
  <c r="N88" i="2"/>
  <c r="O88" i="2" s="1"/>
  <c r="N87" i="2"/>
  <c r="O87" i="2" s="1"/>
  <c r="N86" i="2"/>
  <c r="O86" i="2" s="1"/>
  <c r="N85" i="2"/>
  <c r="O85" i="2" s="1"/>
  <c r="L85" i="2"/>
  <c r="N84" i="2"/>
  <c r="O84" i="2" s="1"/>
  <c r="L84" i="2"/>
  <c r="N83" i="2"/>
  <c r="O83" i="2" s="1"/>
  <c r="L83" i="2"/>
  <c r="N82" i="2"/>
  <c r="O82" i="2" s="1"/>
  <c r="L82" i="2"/>
  <c r="L81" i="2"/>
  <c r="M80" i="2"/>
  <c r="N81" i="2" s="1"/>
  <c r="O81" i="2" s="1"/>
  <c r="AG77" i="2"/>
  <c r="I74" i="2"/>
  <c r="Q22" i="2" s="1"/>
  <c r="H74" i="2"/>
  <c r="G75" i="2" s="1"/>
  <c r="G74" i="2"/>
  <c r="N70" i="2"/>
  <c r="O70" i="2" s="1"/>
  <c r="N69" i="2"/>
  <c r="O69" i="2" s="1"/>
  <c r="N68" i="2"/>
  <c r="O68" i="2" s="1"/>
  <c r="N67" i="2"/>
  <c r="O67" i="2" s="1"/>
  <c r="N66" i="2"/>
  <c r="O66" i="2" s="1"/>
  <c r="N65" i="2"/>
  <c r="O65" i="2" s="1"/>
  <c r="L65" i="2"/>
  <c r="N64" i="2"/>
  <c r="O64" i="2" s="1"/>
  <c r="L64" i="2"/>
  <c r="N63" i="2"/>
  <c r="O63" i="2" s="1"/>
  <c r="L63" i="2"/>
  <c r="AF62" i="2"/>
  <c r="N62" i="2"/>
  <c r="O62" i="2" s="1"/>
  <c r="L62" i="2"/>
  <c r="L61" i="2"/>
  <c r="M60" i="2"/>
  <c r="I53" i="2"/>
  <c r="Q21" i="2" s="1"/>
  <c r="H53" i="2"/>
  <c r="J53" i="2" s="1"/>
  <c r="G53" i="2"/>
  <c r="N50" i="2"/>
  <c r="O50" i="2" s="1"/>
  <c r="N49" i="2"/>
  <c r="O49" i="2" s="1"/>
  <c r="N48" i="2"/>
  <c r="O48" i="2" s="1"/>
  <c r="N47" i="2"/>
  <c r="O47" i="2" s="1"/>
  <c r="N46" i="2"/>
  <c r="O46" i="2" s="1"/>
  <c r="N45" i="2"/>
  <c r="O45" i="2" s="1"/>
  <c r="N44" i="2"/>
  <c r="O44" i="2" s="1"/>
  <c r="L44" i="2"/>
  <c r="AD43" i="2"/>
  <c r="AD64" i="2" s="1"/>
  <c r="AC43" i="2"/>
  <c r="AC64" i="2" s="1"/>
  <c r="AB43" i="2"/>
  <c r="AB64" i="2" s="1"/>
  <c r="AA43" i="2"/>
  <c r="AA64" i="2" s="1"/>
  <c r="Z43" i="2"/>
  <c r="Z64" i="2" s="1"/>
  <c r="Y43" i="2"/>
  <c r="Y64" i="2" s="1"/>
  <c r="X43" i="2"/>
  <c r="X64" i="2" s="1"/>
  <c r="N43" i="2"/>
  <c r="O43" i="2" s="1"/>
  <c r="L43" i="2"/>
  <c r="AD42" i="2"/>
  <c r="AD63" i="2" s="1"/>
  <c r="AC42" i="2"/>
  <c r="AC63" i="2" s="1"/>
  <c r="AB42" i="2"/>
  <c r="AB63" i="2" s="1"/>
  <c r="AA42" i="2"/>
  <c r="AA63" i="2" s="1"/>
  <c r="Z42" i="2"/>
  <c r="Z63" i="2" s="1"/>
  <c r="Y42" i="2"/>
  <c r="Y63" i="2" s="1"/>
  <c r="X42" i="2"/>
  <c r="X63" i="2" s="1"/>
  <c r="N42" i="2"/>
  <c r="O42" i="2" s="1"/>
  <c r="L42" i="2"/>
  <c r="AD41" i="2"/>
  <c r="AD62" i="2" s="1"/>
  <c r="AC41" i="2"/>
  <c r="AC62" i="2" s="1"/>
  <c r="AB41" i="2"/>
  <c r="AB62" i="2" s="1"/>
  <c r="AA41" i="2"/>
  <c r="AA62" i="2" s="1"/>
  <c r="Z41" i="2"/>
  <c r="Z62" i="2" s="1"/>
  <c r="Y41" i="2"/>
  <c r="Y62" i="2" s="1"/>
  <c r="X41" i="2"/>
  <c r="X62" i="2" s="1"/>
  <c r="N41" i="2"/>
  <c r="O41" i="2" s="1"/>
  <c r="L41" i="2"/>
  <c r="AD40" i="2"/>
  <c r="AD61" i="2" s="1"/>
  <c r="AC40" i="2"/>
  <c r="AC61" i="2" s="1"/>
  <c r="AB40" i="2"/>
  <c r="AB61" i="2" s="1"/>
  <c r="AA40" i="2"/>
  <c r="AA61" i="2" s="1"/>
  <c r="Z40" i="2"/>
  <c r="Z61" i="2" s="1"/>
  <c r="Y40" i="2"/>
  <c r="Y61" i="2" s="1"/>
  <c r="X40" i="2"/>
  <c r="X61" i="2" s="1"/>
  <c r="L40" i="2"/>
  <c r="M39" i="2"/>
  <c r="Y39" i="2" s="1"/>
  <c r="Y60" i="2" s="1"/>
  <c r="I32" i="2"/>
  <c r="Q20" i="2" s="1"/>
  <c r="H32" i="2"/>
  <c r="J32" i="2" s="1"/>
  <c r="G32" i="2"/>
  <c r="N30" i="2"/>
  <c r="O30" i="2" s="1"/>
  <c r="N29" i="2"/>
  <c r="O29" i="2" s="1"/>
  <c r="N28" i="2"/>
  <c r="O28" i="2" s="1"/>
  <c r="N27" i="2"/>
  <c r="O27" i="2" s="1"/>
  <c r="N26" i="2"/>
  <c r="O26" i="2" s="1"/>
  <c r="N25" i="2"/>
  <c r="O25" i="2" s="1"/>
  <c r="N24" i="2"/>
  <c r="O24" i="2" s="1"/>
  <c r="AD23" i="2"/>
  <c r="AC23" i="2"/>
  <c r="AB23" i="2"/>
  <c r="AA23" i="2"/>
  <c r="Z23" i="2"/>
  <c r="Y23" i="2"/>
  <c r="X23" i="2"/>
  <c r="N23" i="2"/>
  <c r="O23" i="2" s="1"/>
  <c r="L23" i="2"/>
  <c r="AD22" i="2"/>
  <c r="AC22" i="2"/>
  <c r="AB22" i="2"/>
  <c r="AA22" i="2"/>
  <c r="Z22" i="2"/>
  <c r="Y22" i="2"/>
  <c r="X22" i="2"/>
  <c r="N22" i="2"/>
  <c r="O22" i="2" s="1"/>
  <c r="L22" i="2"/>
  <c r="AD21" i="2"/>
  <c r="AC21" i="2"/>
  <c r="AB21" i="2"/>
  <c r="AA21" i="2"/>
  <c r="Z21" i="2"/>
  <c r="Y21" i="2"/>
  <c r="X21" i="2"/>
  <c r="N21" i="2"/>
  <c r="O21" i="2" s="1"/>
  <c r="L21" i="2"/>
  <c r="AD20" i="2"/>
  <c r="AC20" i="2"/>
  <c r="AB20" i="2"/>
  <c r="AA20" i="2"/>
  <c r="Z20" i="2"/>
  <c r="Y20" i="2"/>
  <c r="X20" i="2"/>
  <c r="N20" i="2"/>
  <c r="O20" i="2" s="1"/>
  <c r="L20" i="2"/>
  <c r="AD19" i="2"/>
  <c r="AC19" i="2"/>
  <c r="AB19" i="2"/>
  <c r="AA19" i="2"/>
  <c r="Z19" i="2"/>
  <c r="Y19" i="2"/>
  <c r="X19" i="2"/>
  <c r="L19" i="2"/>
  <c r="M18" i="2"/>
  <c r="X77" i="2" s="1"/>
  <c r="N829" i="1"/>
  <c r="O829" i="1" s="1"/>
  <c r="L829" i="1"/>
  <c r="N828" i="1"/>
  <c r="O828" i="1" s="1"/>
  <c r="L828" i="1"/>
  <c r="N827" i="1"/>
  <c r="O827" i="1" s="1"/>
  <c r="L827" i="1"/>
  <c r="N826" i="1"/>
  <c r="O826" i="1" s="1"/>
  <c r="L826" i="1"/>
  <c r="L825" i="1"/>
  <c r="M824" i="1"/>
  <c r="H818" i="1"/>
  <c r="J818" i="1" s="1"/>
  <c r="K818" i="1" s="1"/>
  <c r="N813" i="1"/>
  <c r="O813" i="1" s="1"/>
  <c r="N812" i="1"/>
  <c r="O812" i="1" s="1"/>
  <c r="L812" i="1"/>
  <c r="N811" i="1"/>
  <c r="O811" i="1" s="1"/>
  <c r="L811" i="1"/>
  <c r="N810" i="1"/>
  <c r="O810" i="1" s="1"/>
  <c r="L810" i="1"/>
  <c r="L809" i="1"/>
  <c r="M808" i="1"/>
  <c r="N809" i="1" s="1"/>
  <c r="O809" i="1" s="1"/>
  <c r="H802" i="1"/>
  <c r="J802" i="1" s="1"/>
  <c r="K802" i="1" s="1"/>
  <c r="N797" i="1"/>
  <c r="O797" i="1" s="1"/>
  <c r="L797" i="1"/>
  <c r="N796" i="1"/>
  <c r="O796" i="1" s="1"/>
  <c r="L796" i="1"/>
  <c r="N795" i="1"/>
  <c r="O795" i="1" s="1"/>
  <c r="L795" i="1"/>
  <c r="N794" i="1"/>
  <c r="O794" i="1" s="1"/>
  <c r="L794" i="1"/>
  <c r="L793" i="1"/>
  <c r="M792" i="1"/>
  <c r="I786" i="1"/>
  <c r="K786" i="1" s="1"/>
  <c r="N780" i="1"/>
  <c r="O780" i="1" s="1"/>
  <c r="L780" i="1"/>
  <c r="N779" i="1"/>
  <c r="O779" i="1" s="1"/>
  <c r="L779" i="1"/>
  <c r="N778" i="1"/>
  <c r="O778" i="1" s="1"/>
  <c r="L778" i="1"/>
  <c r="N777" i="1"/>
  <c r="O777" i="1" s="1"/>
  <c r="L777" i="1"/>
  <c r="L776" i="1"/>
  <c r="M775" i="1"/>
  <c r="P777" i="1" s="1"/>
  <c r="I769" i="1"/>
  <c r="H769" i="1"/>
  <c r="N764" i="1"/>
  <c r="O764" i="1" s="1"/>
  <c r="L764" i="1"/>
  <c r="N763" i="1"/>
  <c r="O763" i="1" s="1"/>
  <c r="L763" i="1"/>
  <c r="N762" i="1"/>
  <c r="O762" i="1" s="1"/>
  <c r="L762" i="1"/>
  <c r="N761" i="1"/>
  <c r="O761" i="1" s="1"/>
  <c r="L761" i="1"/>
  <c r="L760" i="1"/>
  <c r="M759" i="1"/>
  <c r="N760" i="1" s="1"/>
  <c r="O760" i="1" s="1"/>
  <c r="H753" i="1"/>
  <c r="J753" i="1" s="1"/>
  <c r="K753" i="1" s="1"/>
  <c r="N748" i="1"/>
  <c r="O748" i="1" s="1"/>
  <c r="L748" i="1"/>
  <c r="N747" i="1"/>
  <c r="O747" i="1" s="1"/>
  <c r="L747" i="1"/>
  <c r="N746" i="1"/>
  <c r="O746" i="1" s="1"/>
  <c r="L746" i="1"/>
  <c r="N745" i="1"/>
  <c r="O745" i="1" s="1"/>
  <c r="L745" i="1"/>
  <c r="L744" i="1"/>
  <c r="M743" i="1"/>
  <c r="N744" i="1" s="1"/>
  <c r="O744" i="1" s="1"/>
  <c r="H737" i="1"/>
  <c r="J737" i="1" s="1"/>
  <c r="N732" i="1"/>
  <c r="O732" i="1" s="1"/>
  <c r="L732" i="1"/>
  <c r="N731" i="1"/>
  <c r="O731" i="1" s="1"/>
  <c r="L731" i="1"/>
  <c r="N730" i="1"/>
  <c r="O730" i="1" s="1"/>
  <c r="L730" i="1"/>
  <c r="N729" i="1"/>
  <c r="O729" i="1" s="1"/>
  <c r="L729" i="1"/>
  <c r="L728" i="1"/>
  <c r="M727" i="1"/>
  <c r="P729" i="1" s="1"/>
  <c r="I721" i="1"/>
  <c r="H721" i="1"/>
  <c r="J721" i="1" s="1"/>
  <c r="N715" i="1"/>
  <c r="O715" i="1" s="1"/>
  <c r="L715" i="1"/>
  <c r="N714" i="1"/>
  <c r="O714" i="1" s="1"/>
  <c r="L714" i="1"/>
  <c r="N713" i="1"/>
  <c r="O713" i="1" s="1"/>
  <c r="L713" i="1"/>
  <c r="N712" i="1"/>
  <c r="O712" i="1" s="1"/>
  <c r="L712" i="1"/>
  <c r="L711" i="1"/>
  <c r="M710" i="1"/>
  <c r="P712" i="1" s="1"/>
  <c r="I704" i="1"/>
  <c r="H704" i="1"/>
  <c r="J704" i="1" s="1"/>
  <c r="N699" i="1"/>
  <c r="O699" i="1" s="1"/>
  <c r="L699" i="1"/>
  <c r="N698" i="1"/>
  <c r="O698" i="1" s="1"/>
  <c r="L698" i="1"/>
  <c r="N697" i="1"/>
  <c r="O697" i="1" s="1"/>
  <c r="L697" i="1"/>
  <c r="N696" i="1"/>
  <c r="O696" i="1" s="1"/>
  <c r="L696" i="1"/>
  <c r="L695" i="1"/>
  <c r="M694" i="1"/>
  <c r="N695" i="1" s="1"/>
  <c r="O695" i="1" s="1"/>
  <c r="I688" i="1"/>
  <c r="H688" i="1"/>
  <c r="J688" i="1" s="1"/>
  <c r="N683" i="1"/>
  <c r="O683" i="1" s="1"/>
  <c r="L683" i="1"/>
  <c r="N682" i="1"/>
  <c r="O682" i="1" s="1"/>
  <c r="L682" i="1"/>
  <c r="N681" i="1"/>
  <c r="O681" i="1" s="1"/>
  <c r="L681" i="1"/>
  <c r="N680" i="1"/>
  <c r="O680" i="1" s="1"/>
  <c r="L680" i="1"/>
  <c r="L679" i="1"/>
  <c r="M678" i="1"/>
  <c r="I672" i="1"/>
  <c r="H672" i="1"/>
  <c r="J672" i="1" s="1"/>
  <c r="N668" i="1"/>
  <c r="O668" i="1" s="1"/>
  <c r="L668" i="1"/>
  <c r="N667" i="1"/>
  <c r="O667" i="1" s="1"/>
  <c r="L667" i="1"/>
  <c r="N666" i="1"/>
  <c r="O666" i="1" s="1"/>
  <c r="L666" i="1"/>
  <c r="N665" i="1"/>
  <c r="O665" i="1" s="1"/>
  <c r="L665" i="1"/>
  <c r="L664" i="1"/>
  <c r="M663" i="1"/>
  <c r="P665" i="1" s="1"/>
  <c r="I656" i="1"/>
  <c r="H656" i="1"/>
  <c r="J656" i="1" s="1"/>
  <c r="N651" i="1"/>
  <c r="O651" i="1" s="1"/>
  <c r="L651" i="1"/>
  <c r="N650" i="1"/>
  <c r="O650" i="1" s="1"/>
  <c r="L650" i="1"/>
  <c r="N649" i="1"/>
  <c r="O649" i="1" s="1"/>
  <c r="L649" i="1"/>
  <c r="N648" i="1"/>
  <c r="O648" i="1" s="1"/>
  <c r="L648" i="1"/>
  <c r="L647" i="1"/>
  <c r="M646" i="1"/>
  <c r="N647" i="1" s="1"/>
  <c r="O647" i="1" s="1"/>
  <c r="I640" i="1"/>
  <c r="H640" i="1"/>
  <c r="J640" i="1" s="1"/>
  <c r="N634" i="1"/>
  <c r="O634" i="1" s="1"/>
  <c r="L634" i="1"/>
  <c r="N633" i="1"/>
  <c r="O633" i="1" s="1"/>
  <c r="L633" i="1"/>
  <c r="N632" i="1"/>
  <c r="O632" i="1" s="1"/>
  <c r="L632" i="1"/>
  <c r="N631" i="1"/>
  <c r="O631" i="1" s="1"/>
  <c r="L631" i="1"/>
  <c r="L630" i="1"/>
  <c r="M629" i="1"/>
  <c r="N630" i="1" s="1"/>
  <c r="O630" i="1" s="1"/>
  <c r="I622" i="1"/>
  <c r="H622" i="1"/>
  <c r="J622" i="1" s="1"/>
  <c r="N615" i="1"/>
  <c r="O615" i="1" s="1"/>
  <c r="L615" i="1"/>
  <c r="N614" i="1"/>
  <c r="O614" i="1" s="1"/>
  <c r="L614" i="1"/>
  <c r="N613" i="1"/>
  <c r="O613" i="1" s="1"/>
  <c r="L613" i="1"/>
  <c r="L612" i="1"/>
  <c r="M611" i="1"/>
  <c r="Q613" i="1" s="1"/>
  <c r="N601" i="1"/>
  <c r="O601" i="1" s="1"/>
  <c r="L601" i="1"/>
  <c r="H601" i="1"/>
  <c r="I605" i="1" s="1"/>
  <c r="N600" i="1"/>
  <c r="O600" i="1" s="1"/>
  <c r="L600" i="1"/>
  <c r="N599" i="1"/>
  <c r="O599" i="1" s="1"/>
  <c r="L599" i="1"/>
  <c r="N598" i="1"/>
  <c r="O598" i="1" s="1"/>
  <c r="L598" i="1"/>
  <c r="L597" i="1"/>
  <c r="M596" i="1"/>
  <c r="Q598" i="1" s="1"/>
  <c r="I590" i="1"/>
  <c r="H590" i="1"/>
  <c r="J590" i="1" s="1"/>
  <c r="N585" i="1"/>
  <c r="O585" i="1" s="1"/>
  <c r="L585" i="1"/>
  <c r="N584" i="1"/>
  <c r="O584" i="1" s="1"/>
  <c r="L584" i="1"/>
  <c r="N583" i="1"/>
  <c r="O583" i="1" s="1"/>
  <c r="L583" i="1"/>
  <c r="N582" i="1"/>
  <c r="O582" i="1" s="1"/>
  <c r="L582" i="1"/>
  <c r="L581" i="1"/>
  <c r="M580" i="1"/>
  <c r="N581" i="1" s="1"/>
  <c r="O581" i="1" s="1"/>
  <c r="N568" i="1"/>
  <c r="O568" i="1" s="1"/>
  <c r="L568" i="1"/>
  <c r="H568" i="1"/>
  <c r="H572" i="1" s="1"/>
  <c r="J572" i="1" s="1"/>
  <c r="N567" i="1"/>
  <c r="O567" i="1" s="1"/>
  <c r="L567" i="1"/>
  <c r="N566" i="1"/>
  <c r="O566" i="1" s="1"/>
  <c r="L566" i="1"/>
  <c r="N565" i="1"/>
  <c r="O565" i="1" s="1"/>
  <c r="L565" i="1"/>
  <c r="L564" i="1"/>
  <c r="M563" i="1"/>
  <c r="N564" i="1" s="1"/>
  <c r="O564" i="1" s="1"/>
  <c r="I556" i="1"/>
  <c r="H556" i="1"/>
  <c r="J556" i="1" s="1"/>
  <c r="N550" i="1"/>
  <c r="O550" i="1" s="1"/>
  <c r="L550" i="1"/>
  <c r="N549" i="1"/>
  <c r="O549" i="1" s="1"/>
  <c r="L549" i="1"/>
  <c r="N548" i="1"/>
  <c r="O548" i="1" s="1"/>
  <c r="L548" i="1"/>
  <c r="N547" i="1"/>
  <c r="O547" i="1" s="1"/>
  <c r="L547" i="1"/>
  <c r="L546" i="1"/>
  <c r="M545" i="1"/>
  <c r="Q547" i="1" s="1"/>
  <c r="I541" i="1"/>
  <c r="H541" i="1"/>
  <c r="J541" i="1" s="1"/>
  <c r="K541" i="1" s="1"/>
  <c r="N537" i="1"/>
  <c r="O537" i="1" s="1"/>
  <c r="L537" i="1"/>
  <c r="N536" i="1"/>
  <c r="O536" i="1" s="1"/>
  <c r="L536" i="1"/>
  <c r="N535" i="1"/>
  <c r="O535" i="1" s="1"/>
  <c r="L535" i="1"/>
  <c r="N534" i="1"/>
  <c r="O534" i="1" s="1"/>
  <c r="L534" i="1"/>
  <c r="L533" i="1"/>
  <c r="M532" i="1"/>
  <c r="Q534" i="1" s="1"/>
  <c r="I528" i="1"/>
  <c r="H528" i="1"/>
  <c r="J528" i="1" s="1"/>
  <c r="K528" i="1" s="1"/>
  <c r="M524" i="1"/>
  <c r="N524" i="1" s="1"/>
  <c r="O524" i="1" s="1"/>
  <c r="L524" i="1"/>
  <c r="N523" i="1"/>
  <c r="O523" i="1" s="1"/>
  <c r="L523" i="1"/>
  <c r="N522" i="1"/>
  <c r="O522" i="1" s="1"/>
  <c r="L522" i="1"/>
  <c r="N521" i="1"/>
  <c r="O521" i="1" s="1"/>
  <c r="L521" i="1"/>
  <c r="L520" i="1"/>
  <c r="M519" i="1"/>
  <c r="N520" i="1" s="1"/>
  <c r="O520" i="1" s="1"/>
  <c r="I514" i="1"/>
  <c r="H514" i="1"/>
  <c r="J514" i="1" s="1"/>
  <c r="N509" i="1"/>
  <c r="O509" i="1" s="1"/>
  <c r="L509" i="1"/>
  <c r="N508" i="1"/>
  <c r="O508" i="1" s="1"/>
  <c r="L508" i="1"/>
  <c r="N507" i="1"/>
  <c r="O507" i="1" s="1"/>
  <c r="L507" i="1"/>
  <c r="N506" i="1"/>
  <c r="O506" i="1" s="1"/>
  <c r="L506" i="1"/>
  <c r="L505" i="1"/>
  <c r="M504" i="1"/>
  <c r="N505" i="1" s="1"/>
  <c r="O505" i="1" s="1"/>
  <c r="I498" i="1"/>
  <c r="H498" i="1"/>
  <c r="J498" i="1" s="1"/>
  <c r="N492" i="1"/>
  <c r="O492" i="1" s="1"/>
  <c r="L492" i="1"/>
  <c r="N491" i="1"/>
  <c r="O491" i="1" s="1"/>
  <c r="L491" i="1"/>
  <c r="N490" i="1"/>
  <c r="O490" i="1" s="1"/>
  <c r="L490" i="1"/>
  <c r="N489" i="1"/>
  <c r="O489" i="1" s="1"/>
  <c r="L489" i="1"/>
  <c r="L488" i="1"/>
  <c r="M487" i="1"/>
  <c r="N488" i="1" s="1"/>
  <c r="O488" i="1" s="1"/>
  <c r="I483" i="1"/>
  <c r="H483" i="1"/>
  <c r="J483" i="1" s="1"/>
  <c r="N479" i="1"/>
  <c r="O479" i="1" s="1"/>
  <c r="L479" i="1"/>
  <c r="N478" i="1"/>
  <c r="O478" i="1" s="1"/>
  <c r="L478" i="1"/>
  <c r="N477" i="1"/>
  <c r="O477" i="1" s="1"/>
  <c r="L477" i="1"/>
  <c r="N476" i="1"/>
  <c r="O476" i="1" s="1"/>
  <c r="L476" i="1"/>
  <c r="L475" i="1"/>
  <c r="M474" i="1"/>
  <c r="Q476" i="1" s="1"/>
  <c r="I470" i="1"/>
  <c r="H470" i="1"/>
  <c r="J470" i="1" s="1"/>
  <c r="N465" i="1"/>
  <c r="O465" i="1" s="1"/>
  <c r="L465" i="1"/>
  <c r="N464" i="1"/>
  <c r="O464" i="1" s="1"/>
  <c r="L464" i="1"/>
  <c r="N463" i="1"/>
  <c r="O463" i="1" s="1"/>
  <c r="L463" i="1"/>
  <c r="N462" i="1"/>
  <c r="O462" i="1" s="1"/>
  <c r="L462" i="1"/>
  <c r="L461" i="1"/>
  <c r="M460" i="1"/>
  <c r="N461" i="1" s="1"/>
  <c r="O461" i="1" s="1"/>
  <c r="I456" i="1"/>
  <c r="H456" i="1"/>
  <c r="J456" i="1" s="1"/>
  <c r="N452" i="1"/>
  <c r="O452" i="1" s="1"/>
  <c r="L452" i="1"/>
  <c r="N451" i="1"/>
  <c r="O451" i="1" s="1"/>
  <c r="L451" i="1"/>
  <c r="N450" i="1"/>
  <c r="O450" i="1" s="1"/>
  <c r="L450" i="1"/>
  <c r="N449" i="1"/>
  <c r="O449" i="1" s="1"/>
  <c r="L449" i="1"/>
  <c r="L448" i="1"/>
  <c r="M447" i="1"/>
  <c r="N448" i="1" s="1"/>
  <c r="O448" i="1" s="1"/>
  <c r="I443" i="1"/>
  <c r="H443" i="1"/>
  <c r="J443" i="1" s="1"/>
  <c r="N438" i="1"/>
  <c r="O438" i="1" s="1"/>
  <c r="L438" i="1"/>
  <c r="N437" i="1"/>
  <c r="O437" i="1" s="1"/>
  <c r="L437" i="1"/>
  <c r="N436" i="1"/>
  <c r="O436" i="1" s="1"/>
  <c r="L436" i="1"/>
  <c r="N435" i="1"/>
  <c r="O435" i="1" s="1"/>
  <c r="L435" i="1"/>
  <c r="L434" i="1"/>
  <c r="M433" i="1"/>
  <c r="N434" i="1" s="1"/>
  <c r="O434" i="1" s="1"/>
  <c r="I429" i="1"/>
  <c r="H429" i="1"/>
  <c r="J429" i="1" s="1"/>
  <c r="N423" i="1"/>
  <c r="O423" i="1" s="1"/>
  <c r="L423" i="1"/>
  <c r="N422" i="1"/>
  <c r="O422" i="1" s="1"/>
  <c r="L422" i="1"/>
  <c r="N421" i="1"/>
  <c r="O421" i="1" s="1"/>
  <c r="L421" i="1"/>
  <c r="N420" i="1"/>
  <c r="O420" i="1" s="1"/>
  <c r="L420" i="1"/>
  <c r="L419" i="1"/>
  <c r="M418" i="1"/>
  <c r="N419" i="1" s="1"/>
  <c r="O419" i="1" s="1"/>
  <c r="I414" i="1"/>
  <c r="H414" i="1"/>
  <c r="J414" i="1" s="1"/>
  <c r="N409" i="1"/>
  <c r="O409" i="1" s="1"/>
  <c r="L409" i="1"/>
  <c r="N408" i="1"/>
  <c r="O408" i="1" s="1"/>
  <c r="L408" i="1"/>
  <c r="N407" i="1"/>
  <c r="O407" i="1" s="1"/>
  <c r="L407" i="1"/>
  <c r="N406" i="1"/>
  <c r="O406" i="1" s="1"/>
  <c r="L406" i="1"/>
  <c r="L405" i="1"/>
  <c r="M404" i="1"/>
  <c r="N405" i="1" s="1"/>
  <c r="O405" i="1" s="1"/>
  <c r="J400" i="1"/>
  <c r="I400" i="1"/>
  <c r="H400" i="1"/>
  <c r="N394" i="1"/>
  <c r="O394" i="1" s="1"/>
  <c r="L394" i="1"/>
  <c r="N393" i="1"/>
  <c r="O393" i="1" s="1"/>
  <c r="L393" i="1"/>
  <c r="N392" i="1"/>
  <c r="O392" i="1" s="1"/>
  <c r="L392" i="1"/>
  <c r="N391" i="1"/>
  <c r="O391" i="1" s="1"/>
  <c r="L391" i="1"/>
  <c r="L390" i="1"/>
  <c r="M389" i="1"/>
  <c r="I385" i="1"/>
  <c r="H385" i="1"/>
  <c r="J385" i="1" s="1"/>
  <c r="N377" i="1"/>
  <c r="O377" i="1" s="1"/>
  <c r="L377" i="1"/>
  <c r="N376" i="1"/>
  <c r="O376" i="1" s="1"/>
  <c r="L376" i="1"/>
  <c r="N375" i="1"/>
  <c r="O375" i="1" s="1"/>
  <c r="L375" i="1"/>
  <c r="N374" i="1"/>
  <c r="O374" i="1" s="1"/>
  <c r="L374" i="1"/>
  <c r="L373" i="1"/>
  <c r="M372" i="1"/>
  <c r="I368" i="1"/>
  <c r="H368" i="1"/>
  <c r="J368" i="1" s="1"/>
  <c r="N363" i="1"/>
  <c r="O363" i="1" s="1"/>
  <c r="L363" i="1"/>
  <c r="N362" i="1"/>
  <c r="O362" i="1" s="1"/>
  <c r="L362" i="1"/>
  <c r="N361" i="1"/>
  <c r="O361" i="1" s="1"/>
  <c r="L361" i="1"/>
  <c r="N360" i="1"/>
  <c r="O360" i="1" s="1"/>
  <c r="L360" i="1"/>
  <c r="L359" i="1"/>
  <c r="M358" i="1"/>
  <c r="N359" i="1" s="1"/>
  <c r="O359" i="1" s="1"/>
  <c r="I354" i="1"/>
  <c r="H354" i="1"/>
  <c r="J354" i="1" s="1"/>
  <c r="N349" i="1"/>
  <c r="O349" i="1" s="1"/>
  <c r="L349" i="1"/>
  <c r="N348" i="1"/>
  <c r="O348" i="1" s="1"/>
  <c r="L348" i="1"/>
  <c r="N347" i="1"/>
  <c r="O347" i="1" s="1"/>
  <c r="L347" i="1"/>
  <c r="N346" i="1"/>
  <c r="O346" i="1" s="1"/>
  <c r="L346" i="1"/>
  <c r="L345" i="1"/>
  <c r="M344" i="1"/>
  <c r="N345" i="1" s="1"/>
  <c r="O345" i="1" s="1"/>
  <c r="I340" i="1"/>
  <c r="H340" i="1"/>
  <c r="J340" i="1" s="1"/>
  <c r="N335" i="1"/>
  <c r="O335" i="1" s="1"/>
  <c r="N334" i="1"/>
  <c r="O334" i="1" s="1"/>
  <c r="L334" i="1"/>
  <c r="N333" i="1"/>
  <c r="O333" i="1" s="1"/>
  <c r="L333" i="1"/>
  <c r="N332" i="1"/>
  <c r="O332" i="1" s="1"/>
  <c r="L332" i="1"/>
  <c r="N331" i="1"/>
  <c r="O331" i="1" s="1"/>
  <c r="L331" i="1"/>
  <c r="L330" i="1"/>
  <c r="M329" i="1"/>
  <c r="AN82" i="1" s="1"/>
  <c r="I325" i="1"/>
  <c r="H325" i="1"/>
  <c r="J325" i="1" s="1"/>
  <c r="N319" i="1"/>
  <c r="O319" i="1" s="1"/>
  <c r="L319" i="1"/>
  <c r="N318" i="1"/>
  <c r="O318" i="1" s="1"/>
  <c r="L318" i="1"/>
  <c r="N317" i="1"/>
  <c r="O317" i="1" s="1"/>
  <c r="L317" i="1"/>
  <c r="N316" i="1"/>
  <c r="O316" i="1" s="1"/>
  <c r="AM64" i="1" s="1"/>
  <c r="L316" i="1"/>
  <c r="L315" i="1"/>
  <c r="AM19" i="1" s="1"/>
  <c r="M314" i="1"/>
  <c r="N315" i="1" s="1"/>
  <c r="I310" i="1"/>
  <c r="H310" i="1"/>
  <c r="J310" i="1" s="1"/>
  <c r="N305" i="1"/>
  <c r="O305" i="1" s="1"/>
  <c r="L305" i="1"/>
  <c r="N304" i="1"/>
  <c r="O304" i="1" s="1"/>
  <c r="L304" i="1"/>
  <c r="N303" i="1"/>
  <c r="O303" i="1" s="1"/>
  <c r="AL65" i="1" s="1"/>
  <c r="L303" i="1"/>
  <c r="AK21" i="1" s="1"/>
  <c r="N302" i="1"/>
  <c r="O302" i="1" s="1"/>
  <c r="AL64" i="1" s="1"/>
  <c r="L302" i="1"/>
  <c r="AK20" i="1" s="1"/>
  <c r="L301" i="1"/>
  <c r="AL19" i="1" s="1"/>
  <c r="M300" i="1"/>
  <c r="AL82" i="1" s="1"/>
  <c r="I296" i="1"/>
  <c r="Q33" i="1" s="1"/>
  <c r="H296" i="1"/>
  <c r="J296" i="1" s="1"/>
  <c r="N290" i="1"/>
  <c r="O290" i="1" s="1"/>
  <c r="L290" i="1"/>
  <c r="N289" i="1"/>
  <c r="O289" i="1" s="1"/>
  <c r="AK66" i="1" s="1"/>
  <c r="L289" i="1"/>
  <c r="N288" i="1"/>
  <c r="AK43" i="1" s="1"/>
  <c r="L288" i="1"/>
  <c r="N287" i="1"/>
  <c r="O287" i="1" s="1"/>
  <c r="AK64" i="1" s="1"/>
  <c r="L287" i="1"/>
  <c r="L286" i="1"/>
  <c r="M285" i="1"/>
  <c r="H281" i="1"/>
  <c r="N275" i="1"/>
  <c r="O275" i="1" s="1"/>
  <c r="AJ67" i="1" s="1"/>
  <c r="L275" i="1"/>
  <c r="AJ23" i="1" s="1"/>
  <c r="N274" i="1"/>
  <c r="O274" i="1" s="1"/>
  <c r="AJ66" i="1" s="1"/>
  <c r="L274" i="1"/>
  <c r="AJ22" i="1" s="1"/>
  <c r="N273" i="1"/>
  <c r="O273" i="1" s="1"/>
  <c r="AJ65" i="1" s="1"/>
  <c r="L273" i="1"/>
  <c r="AJ21" i="1" s="1"/>
  <c r="N272" i="1"/>
  <c r="O272" i="1" s="1"/>
  <c r="AJ64" i="1" s="1"/>
  <c r="L272" i="1"/>
  <c r="AJ20" i="1" s="1"/>
  <c r="B270" i="1"/>
  <c r="L271" i="1" s="1"/>
  <c r="AJ19" i="1" s="1"/>
  <c r="H266" i="1"/>
  <c r="N258" i="1"/>
  <c r="L258" i="1"/>
  <c r="AI23" i="1" s="1"/>
  <c r="N257" i="1"/>
  <c r="O257" i="1" s="1"/>
  <c r="AI66" i="1" s="1"/>
  <c r="L257" i="1"/>
  <c r="AI22" i="1" s="1"/>
  <c r="N256" i="1"/>
  <c r="O256" i="1" s="1"/>
  <c r="AI65" i="1" s="1"/>
  <c r="L256" i="1"/>
  <c r="AI21" i="1" s="1"/>
  <c r="M254" i="1"/>
  <c r="C254" i="1"/>
  <c r="B253" i="1"/>
  <c r="M253" i="1" s="1"/>
  <c r="AI82" i="1" s="1"/>
  <c r="H247" i="1"/>
  <c r="G248" i="1" s="1"/>
  <c r="N239" i="1"/>
  <c r="O239" i="1" s="1"/>
  <c r="AH67" i="1" s="1"/>
  <c r="L239" i="1"/>
  <c r="AH23" i="1" s="1"/>
  <c r="N238" i="1"/>
  <c r="O238" i="1" s="1"/>
  <c r="AH66" i="1" s="1"/>
  <c r="L238" i="1"/>
  <c r="AH22" i="1" s="1"/>
  <c r="M236" i="1"/>
  <c r="N237" i="1" s="1"/>
  <c r="D236" i="1"/>
  <c r="M235" i="1"/>
  <c r="C235" i="1"/>
  <c r="B234" i="1"/>
  <c r="M234" i="1" s="1"/>
  <c r="H228" i="1"/>
  <c r="G229" i="1" s="1"/>
  <c r="N218" i="1"/>
  <c r="O218" i="1" s="1"/>
  <c r="L218" i="1"/>
  <c r="AG23" i="1" s="1"/>
  <c r="M216" i="1"/>
  <c r="AG44" i="1" s="1"/>
  <c r="AG66" i="1" s="1"/>
  <c r="E216" i="1"/>
  <c r="M215" i="1"/>
  <c r="D215" i="1"/>
  <c r="M214" i="1"/>
  <c r="C214" i="1"/>
  <c r="B213" i="1"/>
  <c r="M213" i="1" s="1"/>
  <c r="H207" i="1"/>
  <c r="G208" i="1" s="1"/>
  <c r="I198" i="1"/>
  <c r="M197" i="1"/>
  <c r="AF45" i="1" s="1"/>
  <c r="AF67" i="1" s="1"/>
  <c r="F197" i="1"/>
  <c r="L198" i="1" s="1"/>
  <c r="AF23" i="1" s="1"/>
  <c r="M196" i="1"/>
  <c r="E196" i="1"/>
  <c r="M195" i="1"/>
  <c r="D195" i="1"/>
  <c r="M194" i="1"/>
  <c r="C194" i="1"/>
  <c r="B193" i="1"/>
  <c r="M176" i="1"/>
  <c r="H176" i="1"/>
  <c r="G176" i="1"/>
  <c r="M175" i="1"/>
  <c r="H175" i="1"/>
  <c r="F175" i="1"/>
  <c r="M174" i="1"/>
  <c r="H174" i="1"/>
  <c r="E174" i="1"/>
  <c r="M173" i="1"/>
  <c r="D173" i="1"/>
  <c r="M172" i="1"/>
  <c r="C172" i="1"/>
  <c r="L172" i="1" s="1"/>
  <c r="M171" i="1"/>
  <c r="M155" i="1"/>
  <c r="N155" i="1" s="1"/>
  <c r="O155" i="1" s="1"/>
  <c r="H155" i="1"/>
  <c r="G155" i="1"/>
  <c r="N154" i="1"/>
  <c r="O154" i="1" s="1"/>
  <c r="L154" i="1"/>
  <c r="I154" i="1"/>
  <c r="I165" i="1" s="1"/>
  <c r="Q26" i="1" s="1"/>
  <c r="N153" i="1"/>
  <c r="O153" i="1" s="1"/>
  <c r="L153" i="1"/>
  <c r="N152" i="1"/>
  <c r="O152" i="1" s="1"/>
  <c r="L152" i="1"/>
  <c r="N151" i="1"/>
  <c r="O151" i="1" s="1"/>
  <c r="L151" i="1"/>
  <c r="L150" i="1"/>
  <c r="M149" i="1"/>
  <c r="AD41" i="1" s="1"/>
  <c r="AD63" i="1" s="1"/>
  <c r="M134" i="1"/>
  <c r="N134" i="1" s="1"/>
  <c r="O134" i="1" s="1"/>
  <c r="H134" i="1"/>
  <c r="H142" i="1" s="1"/>
  <c r="J142" i="1" s="1"/>
  <c r="G134" i="1"/>
  <c r="N133" i="1"/>
  <c r="O133" i="1" s="1"/>
  <c r="N132" i="1"/>
  <c r="O132" i="1" s="1"/>
  <c r="I132" i="1"/>
  <c r="I142" i="1" s="1"/>
  <c r="Q25" i="1" s="1"/>
  <c r="N131" i="1"/>
  <c r="O131" i="1" s="1"/>
  <c r="N130" i="1"/>
  <c r="O130" i="1" s="1"/>
  <c r="N129" i="1"/>
  <c r="O129" i="1" s="1"/>
  <c r="M127" i="1"/>
  <c r="N128" i="1" s="1"/>
  <c r="O128" i="1" s="1"/>
  <c r="M117" i="1"/>
  <c r="N117" i="1" s="1"/>
  <c r="O117" i="1" s="1"/>
  <c r="H117" i="1"/>
  <c r="H121" i="1" s="1"/>
  <c r="J121" i="1" s="1"/>
  <c r="G117" i="1"/>
  <c r="N116" i="1"/>
  <c r="O116" i="1" s="1"/>
  <c r="N115" i="1"/>
  <c r="O115" i="1" s="1"/>
  <c r="N114" i="1"/>
  <c r="O114" i="1" s="1"/>
  <c r="L114" i="1"/>
  <c r="I114" i="1"/>
  <c r="I121" i="1" s="1"/>
  <c r="Q24" i="1" s="1"/>
  <c r="N113" i="1"/>
  <c r="O113" i="1" s="1"/>
  <c r="L113" i="1"/>
  <c r="N112" i="1"/>
  <c r="O112" i="1" s="1"/>
  <c r="L112" i="1"/>
  <c r="N111" i="1"/>
  <c r="O111" i="1" s="1"/>
  <c r="L111" i="1"/>
  <c r="L110" i="1"/>
  <c r="M109" i="1"/>
  <c r="AB41" i="1" s="1"/>
  <c r="AB63" i="1" s="1"/>
  <c r="M94" i="1"/>
  <c r="N94" i="1" s="1"/>
  <c r="O94" i="1" s="1"/>
  <c r="H94" i="1"/>
  <c r="H102" i="1" s="1"/>
  <c r="G104" i="1" s="1"/>
  <c r="G94" i="1"/>
  <c r="N93" i="1"/>
  <c r="O93" i="1" s="1"/>
  <c r="N92" i="1"/>
  <c r="O92" i="1" s="1"/>
  <c r="N91" i="1"/>
  <c r="O91" i="1" s="1"/>
  <c r="N90" i="1"/>
  <c r="O90" i="1" s="1"/>
  <c r="L90" i="1"/>
  <c r="I90" i="1"/>
  <c r="I102" i="1" s="1"/>
  <c r="Q23" i="1" s="1"/>
  <c r="N89" i="1"/>
  <c r="O89" i="1" s="1"/>
  <c r="L89" i="1"/>
  <c r="N88" i="1"/>
  <c r="O88" i="1" s="1"/>
  <c r="L88" i="1"/>
  <c r="N87" i="1"/>
  <c r="O87" i="1" s="1"/>
  <c r="L87" i="1"/>
  <c r="L86" i="1"/>
  <c r="M85" i="1"/>
  <c r="AA82" i="1" s="1"/>
  <c r="M73" i="1"/>
  <c r="N73" i="1" s="1"/>
  <c r="O73" i="1" s="1"/>
  <c r="H73" i="1"/>
  <c r="H79" i="1" s="1"/>
  <c r="G73" i="1"/>
  <c r="G79" i="1" s="1"/>
  <c r="N72" i="1"/>
  <c r="O72" i="1" s="1"/>
  <c r="N71" i="1"/>
  <c r="O71" i="1" s="1"/>
  <c r="N70" i="1"/>
  <c r="O70" i="1" s="1"/>
  <c r="N69" i="1"/>
  <c r="O69" i="1" s="1"/>
  <c r="N68" i="1"/>
  <c r="O68" i="1" s="1"/>
  <c r="L68" i="1"/>
  <c r="I68" i="1"/>
  <c r="I79" i="1" s="1"/>
  <c r="Q22" i="1" s="1"/>
  <c r="N67" i="1"/>
  <c r="O67" i="1" s="1"/>
  <c r="L67" i="1"/>
  <c r="N66" i="1"/>
  <c r="O66" i="1" s="1"/>
  <c r="L66" i="1"/>
  <c r="N65" i="1"/>
  <c r="O65" i="1" s="1"/>
  <c r="L65" i="1"/>
  <c r="L64" i="1"/>
  <c r="M63" i="1"/>
  <c r="Z82" i="1" s="1"/>
  <c r="M52" i="1"/>
  <c r="N52" i="1" s="1"/>
  <c r="O52" i="1" s="1"/>
  <c r="H52" i="1"/>
  <c r="H56" i="1" s="1"/>
  <c r="G52" i="1"/>
  <c r="G56" i="1" s="1"/>
  <c r="N51" i="1"/>
  <c r="O51" i="1" s="1"/>
  <c r="N50" i="1"/>
  <c r="O50" i="1" s="1"/>
  <c r="N49" i="1"/>
  <c r="O49" i="1" s="1"/>
  <c r="N48" i="1"/>
  <c r="O48" i="1" s="1"/>
  <c r="N47" i="1"/>
  <c r="O47" i="1" s="1"/>
  <c r="N46" i="1"/>
  <c r="O46" i="1" s="1"/>
  <c r="L46" i="1"/>
  <c r="I46" i="1"/>
  <c r="I56" i="1" s="1"/>
  <c r="Q21" i="1" s="1"/>
  <c r="AG45" i="1"/>
  <c r="AG67" i="1" s="1"/>
  <c r="AD45" i="1"/>
  <c r="AD67" i="1" s="1"/>
  <c r="AC45" i="1"/>
  <c r="AC67" i="1" s="1"/>
  <c r="AB45" i="1"/>
  <c r="AB67" i="1" s="1"/>
  <c r="AA45" i="1"/>
  <c r="AA67" i="1" s="1"/>
  <c r="Z45" i="1"/>
  <c r="Z67" i="1" s="1"/>
  <c r="Y45" i="1"/>
  <c r="Y67" i="1" s="1"/>
  <c r="X45" i="1"/>
  <c r="X67" i="1" s="1"/>
  <c r="N45" i="1"/>
  <c r="O45" i="1" s="1"/>
  <c r="L45" i="1"/>
  <c r="I45" i="1"/>
  <c r="AD44" i="1"/>
  <c r="AD66" i="1" s="1"/>
  <c r="AC44" i="1"/>
  <c r="AC66" i="1" s="1"/>
  <c r="AB44" i="1"/>
  <c r="AB66" i="1" s="1"/>
  <c r="AA44" i="1"/>
  <c r="AA66" i="1" s="1"/>
  <c r="Z44" i="1"/>
  <c r="Z66" i="1" s="1"/>
  <c r="Y44" i="1"/>
  <c r="Y66" i="1" s="1"/>
  <c r="X44" i="1"/>
  <c r="X66" i="1" s="1"/>
  <c r="N44" i="1"/>
  <c r="O44" i="1" s="1"/>
  <c r="L44" i="1"/>
  <c r="I44" i="1"/>
  <c r="AJ43" i="1"/>
  <c r="AD43" i="1"/>
  <c r="AD65" i="1" s="1"/>
  <c r="AC43" i="1"/>
  <c r="AC65" i="1" s="1"/>
  <c r="AB43" i="1"/>
  <c r="AB65" i="1" s="1"/>
  <c r="AA43" i="1"/>
  <c r="AA65" i="1" s="1"/>
  <c r="Z43" i="1"/>
  <c r="Z65" i="1" s="1"/>
  <c r="Y43" i="1"/>
  <c r="Y65" i="1" s="1"/>
  <c r="X43" i="1"/>
  <c r="X65" i="1" s="1"/>
  <c r="N43" i="1"/>
  <c r="O43" i="1" s="1"/>
  <c r="L43" i="1"/>
  <c r="AD42" i="1"/>
  <c r="AD64" i="1" s="1"/>
  <c r="AC42" i="1"/>
  <c r="AC64" i="1" s="1"/>
  <c r="AB42" i="1"/>
  <c r="AB64" i="1" s="1"/>
  <c r="AA42" i="1"/>
  <c r="AA64" i="1" s="1"/>
  <c r="Z42" i="1"/>
  <c r="Z64" i="1" s="1"/>
  <c r="Y42" i="1"/>
  <c r="Y64" i="1" s="1"/>
  <c r="X42" i="1"/>
  <c r="X64" i="1" s="1"/>
  <c r="L42" i="1"/>
  <c r="M41" i="1"/>
  <c r="N42" i="1" s="1"/>
  <c r="O42" i="1" s="1"/>
  <c r="M30" i="1"/>
  <c r="N30" i="1" s="1"/>
  <c r="O30" i="1" s="1"/>
  <c r="H30" i="1"/>
  <c r="G30" i="1"/>
  <c r="N29" i="1"/>
  <c r="O29" i="1" s="1"/>
  <c r="H29" i="1"/>
  <c r="G29" i="1"/>
  <c r="N28" i="1"/>
  <c r="O28" i="1" s="1"/>
  <c r="H28" i="1"/>
  <c r="G28" i="1"/>
  <c r="N27" i="1"/>
  <c r="O27" i="1" s="1"/>
  <c r="H27" i="1"/>
  <c r="G27" i="1"/>
  <c r="N26" i="1"/>
  <c r="O26" i="1" s="1"/>
  <c r="H26" i="1"/>
  <c r="G26" i="1"/>
  <c r="N25" i="1"/>
  <c r="O25" i="1" s="1"/>
  <c r="H25" i="1"/>
  <c r="G25" i="1"/>
  <c r="N24" i="1"/>
  <c r="O24" i="1" s="1"/>
  <c r="H24" i="1"/>
  <c r="G24" i="1"/>
  <c r="AD23" i="1"/>
  <c r="AC23" i="1"/>
  <c r="AB23" i="1"/>
  <c r="AA23" i="1"/>
  <c r="Z23" i="1"/>
  <c r="Y23" i="1"/>
  <c r="N23" i="1"/>
  <c r="O23" i="1" s="1"/>
  <c r="I23" i="1"/>
  <c r="G23" i="1"/>
  <c r="AK22" i="1"/>
  <c r="AD22" i="1"/>
  <c r="AC22" i="1"/>
  <c r="AB22" i="1"/>
  <c r="AA22" i="1"/>
  <c r="Z22" i="1"/>
  <c r="Y22" i="1"/>
  <c r="N22" i="1"/>
  <c r="O22" i="1" s="1"/>
  <c r="F22" i="1"/>
  <c r="AD21" i="1"/>
  <c r="AC21" i="1"/>
  <c r="AB21" i="1"/>
  <c r="AA21" i="1"/>
  <c r="Z21" i="1"/>
  <c r="Y21" i="1"/>
  <c r="N21" i="1"/>
  <c r="O21" i="1" s="1"/>
  <c r="E21" i="1"/>
  <c r="AD20" i="1"/>
  <c r="AC20" i="1"/>
  <c r="AB20" i="1"/>
  <c r="AA20" i="1"/>
  <c r="Z20" i="1"/>
  <c r="Y20" i="1"/>
  <c r="N20" i="1"/>
  <c r="O20" i="1" s="1"/>
  <c r="D20" i="1"/>
  <c r="AD19" i="1"/>
  <c r="AC19" i="1"/>
  <c r="AB19" i="1"/>
  <c r="AA19" i="1"/>
  <c r="Z19" i="1"/>
  <c r="Y19" i="1"/>
  <c r="C19" i="1"/>
  <c r="B18" i="1"/>
  <c r="M18" i="1" s="1"/>
  <c r="P129" i="16" l="1"/>
  <c r="P97" i="16"/>
  <c r="K44" i="15"/>
  <c r="N34" i="14"/>
  <c r="O34" i="14" s="1"/>
  <c r="K24" i="14"/>
  <c r="N55" i="13"/>
  <c r="O55" i="13" s="1"/>
  <c r="N19" i="13"/>
  <c r="O19" i="13" s="1"/>
  <c r="N64" i="13"/>
  <c r="O64" i="13" s="1"/>
  <c r="K28" i="11"/>
  <c r="AB102" i="11"/>
  <c r="N183" i="11"/>
  <c r="O183" i="11" s="1"/>
  <c r="K366" i="11"/>
  <c r="K244" i="11"/>
  <c r="N236" i="11"/>
  <c r="O236" i="11" s="1"/>
  <c r="K45" i="10"/>
  <c r="N143" i="10"/>
  <c r="O143" i="10" s="1"/>
  <c r="P36" i="8"/>
  <c r="K44" i="7"/>
  <c r="P68" i="7"/>
  <c r="AI41" i="5"/>
  <c r="K384" i="5"/>
  <c r="K396" i="5"/>
  <c r="K434" i="5"/>
  <c r="K450" i="5"/>
  <c r="K727" i="5"/>
  <c r="N718" i="5"/>
  <c r="O718" i="5" s="1"/>
  <c r="G58" i="5"/>
  <c r="O220" i="5"/>
  <c r="AH66" i="5" s="1"/>
  <c r="N624" i="5"/>
  <c r="O624" i="5" s="1"/>
  <c r="P783" i="5"/>
  <c r="K246" i="5"/>
  <c r="Q94" i="5" s="1"/>
  <c r="K34" i="5"/>
  <c r="Q83" i="5" s="1"/>
  <c r="AI80" i="5"/>
  <c r="K292" i="5"/>
  <c r="AI41" i="4"/>
  <c r="O237" i="4"/>
  <c r="AI64" i="4" s="1"/>
  <c r="AG44" i="4"/>
  <c r="O257" i="4"/>
  <c r="AJ68" i="4" s="1"/>
  <c r="G36" i="4"/>
  <c r="AL81" i="4"/>
  <c r="N393" i="4"/>
  <c r="O393" i="4" s="1"/>
  <c r="N518" i="4"/>
  <c r="O518" i="4" s="1"/>
  <c r="K667" i="4"/>
  <c r="O273" i="4"/>
  <c r="AK66" i="4" s="1"/>
  <c r="AG45" i="4"/>
  <c r="J178" i="4"/>
  <c r="K212" i="4"/>
  <c r="Q93" i="4" s="1"/>
  <c r="K348" i="4"/>
  <c r="N405" i="4"/>
  <c r="O405" i="4" s="1"/>
  <c r="K605" i="4"/>
  <c r="K621" i="4"/>
  <c r="N597" i="4"/>
  <c r="O597" i="4" s="1"/>
  <c r="N785" i="4"/>
  <c r="O785" i="4" s="1"/>
  <c r="G58" i="4"/>
  <c r="O240" i="4"/>
  <c r="AI67" i="4" s="1"/>
  <c r="P643" i="4"/>
  <c r="AD41" i="4"/>
  <c r="AD64" i="4" s="1"/>
  <c r="G79" i="4"/>
  <c r="N688" i="4"/>
  <c r="O688" i="4" s="1"/>
  <c r="Q63" i="4"/>
  <c r="AD81" i="4"/>
  <c r="K697" i="4"/>
  <c r="N817" i="4"/>
  <c r="O817" i="4" s="1"/>
  <c r="Q31" i="4"/>
  <c r="AL41" i="4"/>
  <c r="J118" i="4"/>
  <c r="Q54" i="4" s="1"/>
  <c r="P674" i="4"/>
  <c r="AH43" i="4"/>
  <c r="AF81" i="4"/>
  <c r="K388" i="4"/>
  <c r="P802" i="4"/>
  <c r="K563" i="3"/>
  <c r="P646" i="3"/>
  <c r="P676" i="3"/>
  <c r="K404" i="2"/>
  <c r="AC39" i="2"/>
  <c r="AC60" i="2" s="1"/>
  <c r="AF39" i="2"/>
  <c r="K609" i="2"/>
  <c r="AH77" i="2"/>
  <c r="K284" i="2"/>
  <c r="K455" i="2"/>
  <c r="K368" i="1"/>
  <c r="K385" i="1"/>
  <c r="AL20" i="1"/>
  <c r="AJ44" i="1"/>
  <c r="K656" i="1"/>
  <c r="K672" i="1"/>
  <c r="K688" i="1"/>
  <c r="K704" i="1"/>
  <c r="K721" i="1"/>
  <c r="K310" i="1"/>
  <c r="N583" i="2"/>
  <c r="O583" i="2" s="1"/>
  <c r="AF41" i="2"/>
  <c r="G132" i="2"/>
  <c r="AG41" i="2"/>
  <c r="AE42" i="2"/>
  <c r="N535" i="2"/>
  <c r="O535" i="2" s="1"/>
  <c r="AJ41" i="2"/>
  <c r="AC77" i="2"/>
  <c r="AL41" i="2"/>
  <c r="I481" i="2"/>
  <c r="K481" i="2" s="1"/>
  <c r="AL39" i="2"/>
  <c r="AB77" i="2"/>
  <c r="G203" i="2"/>
  <c r="K297" i="2"/>
  <c r="K336" i="2"/>
  <c r="K363" i="2"/>
  <c r="K377" i="2"/>
  <c r="AI77" i="2"/>
  <c r="AL77" i="2"/>
  <c r="AH43" i="2"/>
  <c r="AN77" i="2"/>
  <c r="AO77" i="2"/>
  <c r="K114" i="2"/>
  <c r="Q84" i="2" s="1"/>
  <c r="N552" i="2"/>
  <c r="O552" i="2" s="1"/>
  <c r="AM77" i="2"/>
  <c r="G115" i="2"/>
  <c r="AH40" i="2"/>
  <c r="AP77" i="2"/>
  <c r="AB39" i="2"/>
  <c r="AB60" i="2" s="1"/>
  <c r="AG40" i="2"/>
  <c r="AI43" i="2"/>
  <c r="AL40" i="2"/>
  <c r="G55" i="2"/>
  <c r="AV77" i="2"/>
  <c r="K704" i="2"/>
  <c r="K720" i="2"/>
  <c r="N131" i="7"/>
  <c r="O131" i="7" s="1"/>
  <c r="Z41" i="5"/>
  <c r="Z63" i="5" s="1"/>
  <c r="N455" i="5"/>
  <c r="O455" i="5" s="1"/>
  <c r="O164" i="5"/>
  <c r="AE67" i="5" s="1"/>
  <c r="AO80" i="5"/>
  <c r="AQ80" i="5"/>
  <c r="K711" i="5"/>
  <c r="AK44" i="5"/>
  <c r="AW80" i="5"/>
  <c r="K305" i="5"/>
  <c r="AE43" i="5"/>
  <c r="K358" i="5"/>
  <c r="N526" i="5"/>
  <c r="O526" i="5" s="1"/>
  <c r="K390" i="2"/>
  <c r="AJ40" i="2"/>
  <c r="AS77" i="2"/>
  <c r="AK40" i="2"/>
  <c r="AE41" i="2"/>
  <c r="AA77" i="2"/>
  <c r="AT77" i="2"/>
  <c r="Q25" i="2"/>
  <c r="AK41" i="2"/>
  <c r="AF42" i="2"/>
  <c r="K202" i="2"/>
  <c r="Q89" i="2" s="1"/>
  <c r="K429" i="2"/>
  <c r="K591" i="2"/>
  <c r="G34" i="2"/>
  <c r="AI42" i="2"/>
  <c r="AE43" i="2"/>
  <c r="AJ42" i="2"/>
  <c r="AF43" i="2"/>
  <c r="AA39" i="2"/>
  <c r="AA60" i="2" s="1"/>
  <c r="AK42" i="2"/>
  <c r="AG43" i="2"/>
  <c r="K640" i="2"/>
  <c r="AF40" i="2"/>
  <c r="AI44" i="1"/>
  <c r="K443" i="1"/>
  <c r="K456" i="1"/>
  <c r="K590" i="1"/>
  <c r="Z41" i="1"/>
  <c r="Z63" i="1" s="1"/>
  <c r="AB82" i="1"/>
  <c r="AJ45" i="1"/>
  <c r="AW82" i="1"/>
  <c r="AK19" i="1"/>
  <c r="AO82" i="1"/>
  <c r="N110" i="1"/>
  <c r="O110" i="1" s="1"/>
  <c r="N776" i="1"/>
  <c r="O776" i="1" s="1"/>
  <c r="AP82" i="1"/>
  <c r="P745" i="1"/>
  <c r="AH45" i="1"/>
  <c r="AY82" i="1"/>
  <c r="AX82" i="1"/>
  <c r="AM82" i="1"/>
  <c r="K325" i="1"/>
  <c r="K340" i="1"/>
  <c r="K354" i="1"/>
  <c r="J44" i="6"/>
  <c r="K44" i="6" s="1"/>
  <c r="O180" i="5"/>
  <c r="AF63" i="5" s="1"/>
  <c r="AF41" i="5"/>
  <c r="G154" i="5"/>
  <c r="O237" i="5"/>
  <c r="AI65" i="5" s="1"/>
  <c r="K409" i="5"/>
  <c r="K421" i="5"/>
  <c r="N489" i="5"/>
  <c r="O489" i="5" s="1"/>
  <c r="K647" i="5"/>
  <c r="AD41" i="5"/>
  <c r="AD63" i="5" s="1"/>
  <c r="AN80" i="5"/>
  <c r="N401" i="5"/>
  <c r="O401" i="5" s="1"/>
  <c r="AI42" i="5"/>
  <c r="AH43" i="5"/>
  <c r="AE44" i="5"/>
  <c r="O285" i="5"/>
  <c r="AL65" i="5" s="1"/>
  <c r="N543" i="5"/>
  <c r="O543" i="5" s="1"/>
  <c r="AL42" i="5"/>
  <c r="AJ43" i="5"/>
  <c r="AF44" i="5"/>
  <c r="AF45" i="5"/>
  <c r="K743" i="5"/>
  <c r="K759" i="5"/>
  <c r="AK43" i="5"/>
  <c r="AJ44" i="5"/>
  <c r="AG45" i="5"/>
  <c r="AR80" i="5"/>
  <c r="L121" i="5"/>
  <c r="AL80" i="5"/>
  <c r="K662" i="5"/>
  <c r="AT80" i="5"/>
  <c r="K114" i="5"/>
  <c r="Q87" i="5" s="1"/>
  <c r="K484" i="5"/>
  <c r="AO79" i="3"/>
  <c r="P482" i="3"/>
  <c r="AL79" i="3"/>
  <c r="K508" i="3"/>
  <c r="K525" i="3"/>
  <c r="AK79" i="3"/>
  <c r="P773" i="3"/>
  <c r="AI41" i="3"/>
  <c r="AL41" i="3"/>
  <c r="K684" i="3"/>
  <c r="K583" i="3"/>
  <c r="K716" i="3"/>
  <c r="K732" i="3"/>
  <c r="K748" i="3"/>
  <c r="K781" i="3"/>
  <c r="K242" i="3"/>
  <c r="Q93" i="3" s="1"/>
  <c r="K274" i="3"/>
  <c r="K289" i="3"/>
  <c r="K303" i="3"/>
  <c r="K328" i="3"/>
  <c r="K343" i="3"/>
  <c r="K412" i="3"/>
  <c r="K438" i="3"/>
  <c r="K451" i="3"/>
  <c r="K464" i="3"/>
  <c r="K476" i="3"/>
  <c r="AI42" i="3"/>
  <c r="AS79" i="3"/>
  <c r="AT79" i="3"/>
  <c r="N500" i="3"/>
  <c r="O500" i="3" s="1"/>
  <c r="K605" i="3"/>
  <c r="K639" i="3"/>
  <c r="K653" i="3"/>
  <c r="AH41" i="3"/>
  <c r="AF42" i="3"/>
  <c r="AF43" i="3"/>
  <c r="K489" i="3"/>
  <c r="G149" i="3"/>
  <c r="G185" i="3"/>
  <c r="Y40" i="3"/>
  <c r="Y62" i="3" s="1"/>
  <c r="AD40" i="3"/>
  <c r="AD62" i="3" s="1"/>
  <c r="AE44" i="3"/>
  <c r="AJ40" i="3"/>
  <c r="AH43" i="3"/>
  <c r="AF44" i="3"/>
  <c r="AK40" i="3"/>
  <c r="AG79" i="3"/>
  <c r="AH79" i="3"/>
  <c r="AK62" i="3"/>
  <c r="AJ79" i="3"/>
  <c r="P631" i="3"/>
  <c r="K148" i="3"/>
  <c r="Q88" i="3" s="1"/>
  <c r="Q55" i="3"/>
  <c r="AA79" i="3"/>
  <c r="Z40" i="3"/>
  <c r="Z62" i="3" s="1"/>
  <c r="AA40" i="3"/>
  <c r="AA62" i="3" s="1"/>
  <c r="AC79" i="3"/>
  <c r="AV79" i="3"/>
  <c r="N596" i="3"/>
  <c r="O596" i="3" s="1"/>
  <c r="AC40" i="3"/>
  <c r="AC62" i="3" s="1"/>
  <c r="AE43" i="3"/>
  <c r="AD79" i="3"/>
  <c r="AW79" i="3"/>
  <c r="K184" i="3"/>
  <c r="Q90" i="3" s="1"/>
  <c r="N404" i="3"/>
  <c r="O404" i="3" s="1"/>
  <c r="K700" i="3"/>
  <c r="P418" i="3"/>
  <c r="AI44" i="3"/>
  <c r="P692" i="3"/>
  <c r="P430" i="3"/>
  <c r="Q57" i="3"/>
  <c r="AP79" i="3"/>
  <c r="Q60" i="3"/>
  <c r="AQ79" i="3"/>
  <c r="K372" i="3"/>
  <c r="K385" i="3"/>
  <c r="K669" i="3"/>
  <c r="AF43" i="1"/>
  <c r="AF65" i="1" s="1"/>
  <c r="AJ42" i="1"/>
  <c r="AK42" i="1"/>
  <c r="AI43" i="1"/>
  <c r="AZ82" i="1"/>
  <c r="K470" i="1"/>
  <c r="K483" i="1"/>
  <c r="K498" i="1"/>
  <c r="K514" i="1"/>
  <c r="K622" i="1"/>
  <c r="K640" i="1"/>
  <c r="AK44" i="1"/>
  <c r="I572" i="1"/>
  <c r="K572" i="1" s="1"/>
  <c r="N664" i="1"/>
  <c r="O664" i="1" s="1"/>
  <c r="J769" i="1"/>
  <c r="K769" i="1" s="1"/>
  <c r="AM42" i="1"/>
  <c r="AL43" i="1"/>
  <c r="Q648" i="1"/>
  <c r="AL42" i="1"/>
  <c r="AS82" i="1"/>
  <c r="N175" i="1"/>
  <c r="O175" i="1" s="1"/>
  <c r="N711" i="1"/>
  <c r="O711" i="1" s="1"/>
  <c r="AV82" i="1"/>
  <c r="K414" i="1"/>
  <c r="K429" i="1"/>
  <c r="K28" i="15"/>
  <c r="P84" i="15"/>
  <c r="K42" i="12"/>
  <c r="K27" i="12"/>
  <c r="N119" i="6"/>
  <c r="O119" i="6" s="1"/>
  <c r="N167" i="6"/>
  <c r="O167" i="6" s="1"/>
  <c r="K556" i="1"/>
  <c r="K98" i="4"/>
  <c r="Q87" i="4" s="1"/>
  <c r="Q53" i="4"/>
  <c r="P705" i="4"/>
  <c r="N704" i="4"/>
  <c r="O704" i="4" s="1"/>
  <c r="O258" i="1"/>
  <c r="AI67" i="1" s="1"/>
  <c r="AI45" i="1"/>
  <c r="N679" i="1"/>
  <c r="O679" i="1" s="1"/>
  <c r="P680" i="1"/>
  <c r="AH41" i="2"/>
  <c r="O211" i="2"/>
  <c r="AH62" i="2" s="1"/>
  <c r="K688" i="2"/>
  <c r="G206" i="3"/>
  <c r="J205" i="3"/>
  <c r="K205" i="3" s="1"/>
  <c r="Q91" i="3" s="1"/>
  <c r="K231" i="4"/>
  <c r="Q94" i="4" s="1"/>
  <c r="Q60" i="4"/>
  <c r="P580" i="4"/>
  <c r="N579" i="4"/>
  <c r="O579" i="4" s="1"/>
  <c r="P826" i="1"/>
  <c r="N825" i="1"/>
  <c r="O825" i="1" s="1"/>
  <c r="N61" i="2"/>
  <c r="O61" i="2" s="1"/>
  <c r="Z77" i="2"/>
  <c r="Z39" i="2"/>
  <c r="Z60" i="2" s="1"/>
  <c r="O195" i="2"/>
  <c r="AG63" i="2" s="1"/>
  <c r="AG42" i="2"/>
  <c r="P457" i="3"/>
  <c r="N456" i="3"/>
  <c r="O456" i="3" s="1"/>
  <c r="J209" i="5"/>
  <c r="Q59" i="5" s="1"/>
  <c r="G211" i="5"/>
  <c r="N414" i="5"/>
  <c r="O414" i="5" s="1"/>
  <c r="Q415" i="5"/>
  <c r="AV80" i="5"/>
  <c r="P429" i="11"/>
  <c r="N428" i="11"/>
  <c r="O428" i="11" s="1"/>
  <c r="Q59" i="3"/>
  <c r="K224" i="3"/>
  <c r="Q92" i="3" s="1"/>
  <c r="N373" i="1"/>
  <c r="O373" i="1" s="1"/>
  <c r="AQ82" i="1"/>
  <c r="O191" i="3"/>
  <c r="AG62" i="3" s="1"/>
  <c r="AG40" i="3"/>
  <c r="O166" i="4"/>
  <c r="AE64" i="4" s="1"/>
  <c r="AE41" i="4"/>
  <c r="AR82" i="1"/>
  <c r="N390" i="1"/>
  <c r="O390" i="1" s="1"/>
  <c r="P794" i="1"/>
  <c r="N793" i="1"/>
  <c r="O793" i="1" s="1"/>
  <c r="Q569" i="2"/>
  <c r="N568" i="2"/>
  <c r="O568" i="2" s="1"/>
  <c r="O280" i="3"/>
  <c r="AL62" i="3" s="1"/>
  <c r="AL40" i="3"/>
  <c r="N65" i="4"/>
  <c r="O65" i="4" s="1"/>
  <c r="Z81" i="4"/>
  <c r="Z41" i="4"/>
  <c r="Z64" i="4" s="1"/>
  <c r="AE43" i="4"/>
  <c r="O168" i="4"/>
  <c r="AE66" i="4" s="1"/>
  <c r="N753" i="4"/>
  <c r="O753" i="4" s="1"/>
  <c r="P754" i="4"/>
  <c r="Q577" i="5"/>
  <c r="N576" i="5"/>
  <c r="O576" i="5" s="1"/>
  <c r="N376" i="5"/>
  <c r="O376" i="5" s="1"/>
  <c r="AS80" i="5"/>
  <c r="AK82" i="1"/>
  <c r="N286" i="1"/>
  <c r="J185" i="2"/>
  <c r="G186" i="2"/>
  <c r="AH44" i="1"/>
  <c r="N159" i="2"/>
  <c r="O159" i="2" s="1"/>
  <c r="AE60" i="2" s="1"/>
  <c r="AE77" i="2"/>
  <c r="K238" i="2"/>
  <c r="Q91" i="2" s="1"/>
  <c r="Q59" i="2"/>
  <c r="Q24" i="3"/>
  <c r="Q25" i="3"/>
  <c r="G132" i="3"/>
  <c r="J131" i="3"/>
  <c r="K131" i="3" s="1"/>
  <c r="Q87" i="3" s="1"/>
  <c r="K263" i="5"/>
  <c r="Q95" i="5" s="1"/>
  <c r="Q62" i="5"/>
  <c r="K259" i="3"/>
  <c r="Q94" i="3" s="1"/>
  <c r="Q61" i="3"/>
  <c r="O192" i="2"/>
  <c r="AG60" i="2" s="1"/>
  <c r="AG39" i="2"/>
  <c r="O250" i="3"/>
  <c r="AJ64" i="3" s="1"/>
  <c r="AJ42" i="3"/>
  <c r="O266" i="3"/>
  <c r="AK42" i="3"/>
  <c r="AR79" i="3"/>
  <c r="N363" i="3"/>
  <c r="O363" i="3" s="1"/>
  <c r="G134" i="5"/>
  <c r="J133" i="5"/>
  <c r="AK80" i="5"/>
  <c r="N268" i="5"/>
  <c r="Q52" i="4"/>
  <c r="K78" i="4"/>
  <c r="Q86" i="4" s="1"/>
  <c r="O209" i="2"/>
  <c r="AH60" i="2" s="1"/>
  <c r="AH39" i="2"/>
  <c r="AJ77" i="2"/>
  <c r="N244" i="2"/>
  <c r="O244" i="2" s="1"/>
  <c r="AJ60" i="2" s="1"/>
  <c r="AK77" i="2"/>
  <c r="N260" i="2"/>
  <c r="O289" i="2"/>
  <c r="AM60" i="2" s="1"/>
  <c r="AM39" i="2"/>
  <c r="O238" i="4"/>
  <c r="AI65" i="4" s="1"/>
  <c r="AI42" i="4"/>
  <c r="N253" i="4"/>
  <c r="AJ81" i="4"/>
  <c r="P448" i="4"/>
  <c r="N447" i="4"/>
  <c r="O447" i="4" s="1"/>
  <c r="N341" i="2"/>
  <c r="O341" i="2" s="1"/>
  <c r="AQ77" i="2"/>
  <c r="K349" i="2"/>
  <c r="AE41" i="3"/>
  <c r="O233" i="3"/>
  <c r="AI65" i="3" s="1"/>
  <c r="AI43" i="3"/>
  <c r="O253" i="5"/>
  <c r="AJ64" i="5" s="1"/>
  <c r="AJ42" i="5"/>
  <c r="O283" i="5"/>
  <c r="AL63" i="5" s="1"/>
  <c r="AL41" i="5"/>
  <c r="AF44" i="1"/>
  <c r="AF66" i="1" s="1"/>
  <c r="N64" i="1"/>
  <c r="O64" i="1" s="1"/>
  <c r="Q521" i="1"/>
  <c r="N533" i="1"/>
  <c r="O533" i="1" s="1"/>
  <c r="K254" i="2"/>
  <c r="Q92" i="2" s="1"/>
  <c r="K468" i="2"/>
  <c r="K656" i="2"/>
  <c r="K672" i="2"/>
  <c r="N517" i="3"/>
  <c r="O517" i="3" s="1"/>
  <c r="G99" i="4"/>
  <c r="K746" i="4"/>
  <c r="K371" i="5"/>
  <c r="K633" i="5"/>
  <c r="K128" i="6"/>
  <c r="K28" i="7"/>
  <c r="P100" i="7"/>
  <c r="K286" i="11"/>
  <c r="K304" i="11"/>
  <c r="K400" i="1"/>
  <c r="P738" i="4"/>
  <c r="N64" i="5"/>
  <c r="O64" i="5" s="1"/>
  <c r="O298" i="5"/>
  <c r="AM64" i="5" s="1"/>
  <c r="K344" i="5"/>
  <c r="J791" i="5"/>
  <c r="K791" i="5" s="1"/>
  <c r="AC82" i="1"/>
  <c r="P444" i="3"/>
  <c r="N639" i="5"/>
  <c r="O639" i="5" s="1"/>
  <c r="N83" i="7"/>
  <c r="O83" i="7" s="1"/>
  <c r="N293" i="11"/>
  <c r="O293" i="11" s="1"/>
  <c r="N312" i="11"/>
  <c r="O312" i="11" s="1"/>
  <c r="N99" i="15"/>
  <c r="O99" i="15" s="1"/>
  <c r="N108" i="16"/>
  <c r="O108" i="16" s="1"/>
  <c r="N19" i="2"/>
  <c r="O19" i="2" s="1"/>
  <c r="X39" i="2"/>
  <c r="X60" i="2" s="1"/>
  <c r="O267" i="3"/>
  <c r="N574" i="3"/>
  <c r="O574" i="3" s="1"/>
  <c r="K622" i="3"/>
  <c r="J159" i="4"/>
  <c r="K159" i="4" s="1"/>
  <c r="Q90" i="4" s="1"/>
  <c r="O181" i="5"/>
  <c r="AF64" i="5" s="1"/>
  <c r="J807" i="5"/>
  <c r="K807" i="5" s="1"/>
  <c r="N19" i="8"/>
  <c r="O19" i="8" s="1"/>
  <c r="N19" i="11"/>
  <c r="R52" i="11" s="1"/>
  <c r="N210" i="11"/>
  <c r="O210" i="11" s="1"/>
  <c r="N79" i="12"/>
  <c r="O79" i="12" s="1"/>
  <c r="N45" i="13"/>
  <c r="O45" i="13" s="1"/>
  <c r="N49" i="14"/>
  <c r="O49" i="14" s="1"/>
  <c r="N104" i="14"/>
  <c r="O104" i="14" s="1"/>
  <c r="K468" i="5"/>
  <c r="K43" i="14"/>
  <c r="N475" i="1"/>
  <c r="O475" i="1" s="1"/>
  <c r="N486" i="2"/>
  <c r="O486" i="2" s="1"/>
  <c r="X40" i="3"/>
  <c r="X62" i="3" s="1"/>
  <c r="N538" i="4"/>
  <c r="O538" i="4" s="1"/>
  <c r="N426" i="5"/>
  <c r="O426" i="5" s="1"/>
  <c r="K555" i="5"/>
  <c r="N798" i="5"/>
  <c r="O798" i="5" s="1"/>
  <c r="N61" i="11"/>
  <c r="O61" i="11" s="1"/>
  <c r="N19" i="12"/>
  <c r="O19" i="12" s="1"/>
  <c r="N330" i="1"/>
  <c r="O330" i="1" s="1"/>
  <c r="Q565" i="1"/>
  <c r="P810" i="1"/>
  <c r="K529" i="2"/>
  <c r="N230" i="3"/>
  <c r="K424" i="3"/>
  <c r="K550" i="4"/>
  <c r="N686" i="5"/>
  <c r="O686" i="5" s="1"/>
  <c r="N51" i="6"/>
  <c r="O51" i="6" s="1"/>
  <c r="N36" i="10"/>
  <c r="O36" i="10" s="1"/>
  <c r="P110" i="10"/>
  <c r="N170" i="11"/>
  <c r="O170" i="11" s="1"/>
  <c r="Y41" i="1"/>
  <c r="Y63" i="1" s="1"/>
  <c r="N176" i="1"/>
  <c r="O176" i="1" s="1"/>
  <c r="N597" i="1"/>
  <c r="O597" i="1" s="1"/>
  <c r="N612" i="1"/>
  <c r="O612" i="1" s="1"/>
  <c r="K737" i="1"/>
  <c r="I311" i="2"/>
  <c r="K311" i="2" s="1"/>
  <c r="N707" i="3"/>
  <c r="O707" i="3" s="1"/>
  <c r="N439" i="5"/>
  <c r="O439" i="5" s="1"/>
  <c r="N34" i="11"/>
  <c r="Q392" i="11"/>
  <c r="K538" i="5"/>
  <c r="AE41" i="1"/>
  <c r="AE63" i="1" s="1"/>
  <c r="I207" i="1"/>
  <c r="Q28" i="1" s="1"/>
  <c r="Q489" i="1"/>
  <c r="N499" i="2"/>
  <c r="O499" i="2" s="1"/>
  <c r="K547" i="2"/>
  <c r="N600" i="2"/>
  <c r="O600" i="2" s="1"/>
  <c r="K623" i="2"/>
  <c r="N19" i="16"/>
  <c r="O19" i="16" s="1"/>
  <c r="J76" i="3"/>
  <c r="J96" i="3"/>
  <c r="J167" i="3"/>
  <c r="H509" i="4"/>
  <c r="J509" i="4" s="1"/>
  <c r="K509" i="4" s="1"/>
  <c r="G78" i="5"/>
  <c r="O201" i="5"/>
  <c r="AG66" i="5" s="1"/>
  <c r="N561" i="5"/>
  <c r="O561" i="5" s="1"/>
  <c r="P735" i="5"/>
  <c r="AC41" i="1"/>
  <c r="AC63" i="1" s="1"/>
  <c r="AE82" i="1"/>
  <c r="N728" i="1"/>
  <c r="O728" i="1" s="1"/>
  <c r="Q396" i="2"/>
  <c r="K560" i="2"/>
  <c r="X79" i="3"/>
  <c r="P465" i="4"/>
  <c r="N559" i="4"/>
  <c r="O559" i="4" s="1"/>
  <c r="N19" i="7"/>
  <c r="O19" i="7" s="1"/>
  <c r="N51" i="8"/>
  <c r="O51" i="8" s="1"/>
  <c r="K60" i="10"/>
  <c r="AH42" i="3"/>
  <c r="O212" i="3"/>
  <c r="AH62" i="3" s="1"/>
  <c r="O249" i="3"/>
  <c r="AJ63" i="3" s="1"/>
  <c r="AF41" i="3"/>
  <c r="O195" i="3"/>
  <c r="AG66" i="3" s="1"/>
  <c r="AE42" i="3"/>
  <c r="AK43" i="3"/>
  <c r="AG42" i="3"/>
  <c r="O160" i="2"/>
  <c r="AE61" i="2" s="1"/>
  <c r="O229" i="2"/>
  <c r="AI62" i="2" s="1"/>
  <c r="AM40" i="2"/>
  <c r="AJ43" i="2"/>
  <c r="K28" i="8"/>
  <c r="AF42" i="1"/>
  <c r="AF64" i="1" s="1"/>
  <c r="AE22" i="1"/>
  <c r="AE21" i="1"/>
  <c r="AG20" i="1"/>
  <c r="L236" i="1"/>
  <c r="AH20" i="1" s="1"/>
  <c r="AG19" i="1"/>
  <c r="L195" i="1"/>
  <c r="AF20" i="1" s="1"/>
  <c r="G34" i="1"/>
  <c r="AE45" i="1"/>
  <c r="AE67" i="1" s="1"/>
  <c r="L235" i="1"/>
  <c r="AH19" i="1" s="1"/>
  <c r="L215" i="1"/>
  <c r="X22" i="1"/>
  <c r="AG42" i="1"/>
  <c r="AG64" i="1" s="1"/>
  <c r="L196" i="1"/>
  <c r="AF21" i="1" s="1"/>
  <c r="L216" i="1"/>
  <c r="AG21" i="1" s="1"/>
  <c r="AE19" i="1"/>
  <c r="L176" i="1"/>
  <c r="AE23" i="1" s="1"/>
  <c r="O237" i="1"/>
  <c r="AH65" i="1" s="1"/>
  <c r="AH43" i="1"/>
  <c r="AE43" i="1"/>
  <c r="AE65" i="1" s="1"/>
  <c r="L173" i="1"/>
  <c r="N215" i="1"/>
  <c r="O215" i="1" s="1"/>
  <c r="L254" i="1"/>
  <c r="AI19" i="1" s="1"/>
  <c r="L23" i="1"/>
  <c r="N236" i="1"/>
  <c r="AG43" i="1"/>
  <c r="AG65" i="1" s="1"/>
  <c r="L174" i="1"/>
  <c r="N197" i="1"/>
  <c r="O197" i="1" s="1"/>
  <c r="L237" i="1"/>
  <c r="AH21" i="1" s="1"/>
  <c r="AE20" i="1"/>
  <c r="I34" i="1"/>
  <c r="Q20" i="1" s="1"/>
  <c r="I186" i="1"/>
  <c r="Q27" i="1" s="1"/>
  <c r="H186" i="1"/>
  <c r="J186" i="1" s="1"/>
  <c r="Q57" i="1" s="1"/>
  <c r="L217" i="1"/>
  <c r="AG22" i="1" s="1"/>
  <c r="N198" i="1"/>
  <c r="O198" i="1" s="1"/>
  <c r="L19" i="1"/>
  <c r="AE44" i="1"/>
  <c r="AE66" i="1" s="1"/>
  <c r="N174" i="1"/>
  <c r="O174" i="1" s="1"/>
  <c r="J207" i="1"/>
  <c r="Q58" i="1" s="1"/>
  <c r="X19" i="1"/>
  <c r="L175" i="1"/>
  <c r="AH82" i="1"/>
  <c r="G122" i="1"/>
  <c r="J247" i="1"/>
  <c r="Q60" i="1" s="1"/>
  <c r="J266" i="1"/>
  <c r="Q61" i="1" s="1"/>
  <c r="G143" i="1"/>
  <c r="AE42" i="1"/>
  <c r="AE64" i="1" s="1"/>
  <c r="N196" i="1"/>
  <c r="O196" i="1" s="1"/>
  <c r="I266" i="1"/>
  <c r="Q31" i="1" s="1"/>
  <c r="J281" i="1"/>
  <c r="Q62" i="1" s="1"/>
  <c r="I58" i="1"/>
  <c r="J58" i="1" s="1"/>
  <c r="G58" i="1"/>
  <c r="J56" i="1"/>
  <c r="Q48" i="2"/>
  <c r="K32" i="2"/>
  <c r="Q80" i="2" s="1"/>
  <c r="Q49" i="2"/>
  <c r="K53" i="2"/>
  <c r="Q81" i="2" s="1"/>
  <c r="N255" i="1"/>
  <c r="N254" i="1"/>
  <c r="O315" i="1"/>
  <c r="AM63" i="1" s="1"/>
  <c r="AM41" i="1"/>
  <c r="AG82" i="1"/>
  <c r="AG41" i="1"/>
  <c r="AG63" i="1" s="1"/>
  <c r="N214" i="1"/>
  <c r="O214" i="1" s="1"/>
  <c r="H34" i="1"/>
  <c r="J34" i="1" s="1"/>
  <c r="J81" i="1"/>
  <c r="K81" i="1" s="1"/>
  <c r="J79" i="1"/>
  <c r="N235" i="1"/>
  <c r="X20" i="1"/>
  <c r="L20" i="1"/>
  <c r="X82" i="1"/>
  <c r="N19" i="1"/>
  <c r="O19" i="1" s="1"/>
  <c r="X41" i="1"/>
  <c r="X63" i="1" s="1"/>
  <c r="Q54" i="1"/>
  <c r="K121" i="1"/>
  <c r="Q89" i="1" s="1"/>
  <c r="Q55" i="1"/>
  <c r="K142" i="1"/>
  <c r="Q90" i="1" s="1"/>
  <c r="K296" i="1"/>
  <c r="Q98" i="1" s="1"/>
  <c r="Q63" i="1"/>
  <c r="X21" i="1"/>
  <c r="AD82" i="1"/>
  <c r="N172" i="1"/>
  <c r="O172" i="1" s="1"/>
  <c r="L197" i="1"/>
  <c r="AF22" i="1" s="1"/>
  <c r="I281" i="1"/>
  <c r="Q32" i="1" s="1"/>
  <c r="O288" i="1"/>
  <c r="AK65" i="1" s="1"/>
  <c r="N40" i="2"/>
  <c r="O40" i="2" s="1"/>
  <c r="O155" i="3"/>
  <c r="AE62" i="3" s="1"/>
  <c r="AE40" i="3"/>
  <c r="I228" i="1"/>
  <c r="Q29" i="1" s="1"/>
  <c r="N301" i="1"/>
  <c r="N546" i="1"/>
  <c r="O546" i="1" s="1"/>
  <c r="Q582" i="1"/>
  <c r="J74" i="2"/>
  <c r="G169" i="2"/>
  <c r="O227" i="2"/>
  <c r="AI60" i="2" s="1"/>
  <c r="N308" i="3"/>
  <c r="O308" i="3" s="1"/>
  <c r="AN79" i="3"/>
  <c r="G80" i="1"/>
  <c r="N86" i="1"/>
  <c r="O86" i="1" s="1"/>
  <c r="J228" i="1"/>
  <c r="L255" i="1"/>
  <c r="AI20" i="1" s="1"/>
  <c r="Q506" i="1"/>
  <c r="Q631" i="1"/>
  <c r="P696" i="1"/>
  <c r="P761" i="1"/>
  <c r="AE39" i="2"/>
  <c r="K131" i="2"/>
  <c r="Q85" i="2" s="1"/>
  <c r="N409" i="2"/>
  <c r="O409" i="2" s="1"/>
  <c r="AU77" i="2"/>
  <c r="Q410" i="2"/>
  <c r="K416" i="2"/>
  <c r="Q435" i="2"/>
  <c r="N434" i="2"/>
  <c r="O434" i="2" s="1"/>
  <c r="AF79" i="3"/>
  <c r="N174" i="3"/>
  <c r="X23" i="1"/>
  <c r="I81" i="1"/>
  <c r="H165" i="1"/>
  <c r="J165" i="1" s="1"/>
  <c r="I247" i="1"/>
  <c r="Q30" i="1" s="1"/>
  <c r="Y77" i="2"/>
  <c r="L22" i="1"/>
  <c r="AT82" i="1"/>
  <c r="N195" i="1"/>
  <c r="O195" i="1" s="1"/>
  <c r="L214" i="1"/>
  <c r="N216" i="1"/>
  <c r="O216" i="1" s="1"/>
  <c r="Q24" i="2"/>
  <c r="K441" i="2"/>
  <c r="P740" i="3"/>
  <c r="N739" i="3"/>
  <c r="O739" i="3" s="1"/>
  <c r="N173" i="1"/>
  <c r="O173" i="1" s="1"/>
  <c r="AD77" i="2"/>
  <c r="N139" i="2"/>
  <c r="O139" i="2" s="1"/>
  <c r="AD39" i="2"/>
  <c r="AD60" i="2" s="1"/>
  <c r="O212" i="2"/>
  <c r="AH63" i="2" s="1"/>
  <c r="AH42" i="2"/>
  <c r="O265" i="3"/>
  <c r="AK63" i="3"/>
  <c r="AK41" i="3"/>
  <c r="AA41" i="1"/>
  <c r="AA63" i="1" s="1"/>
  <c r="Y82" i="1"/>
  <c r="J102" i="1"/>
  <c r="N150" i="1"/>
  <c r="O150" i="1" s="1"/>
  <c r="M193" i="1"/>
  <c r="AF82" i="1" s="1"/>
  <c r="N217" i="1"/>
  <c r="O217" i="1" s="1"/>
  <c r="M270" i="1"/>
  <c r="N460" i="2"/>
  <c r="O460" i="2" s="1"/>
  <c r="Q461" i="2"/>
  <c r="P745" i="2"/>
  <c r="N744" i="2"/>
  <c r="O744" i="2" s="1"/>
  <c r="N103" i="3"/>
  <c r="O103" i="3" s="1"/>
  <c r="AB40" i="3"/>
  <c r="AB62" i="3" s="1"/>
  <c r="AB79" i="3"/>
  <c r="L21" i="1"/>
  <c r="J96" i="2"/>
  <c r="G153" i="2"/>
  <c r="J152" i="2"/>
  <c r="K270" i="2"/>
  <c r="P680" i="2"/>
  <c r="N679" i="2"/>
  <c r="O679" i="2" s="1"/>
  <c r="L194" i="1"/>
  <c r="AF19" i="1" s="1"/>
  <c r="H605" i="1"/>
  <c r="J605" i="1" s="1"/>
  <c r="K605" i="1" s="1"/>
  <c r="AG41" i="3"/>
  <c r="O192" i="3"/>
  <c r="AG63" i="3" s="1"/>
  <c r="K168" i="2"/>
  <c r="Q87" i="2" s="1"/>
  <c r="Q55" i="2"/>
  <c r="K221" i="2"/>
  <c r="Q90" i="2" s="1"/>
  <c r="G35" i="3"/>
  <c r="J33" i="3"/>
  <c r="AI40" i="2"/>
  <c r="AF77" i="2"/>
  <c r="AR77" i="2"/>
  <c r="J400" i="2"/>
  <c r="P648" i="2"/>
  <c r="P712" i="2"/>
  <c r="Y79" i="3"/>
  <c r="Q519" i="2"/>
  <c r="Z79" i="3"/>
  <c r="K316" i="3"/>
  <c r="Q51" i="4"/>
  <c r="S423" i="2"/>
  <c r="K263" i="4"/>
  <c r="Q96" i="4" s="1"/>
  <c r="Q62" i="4"/>
  <c r="Q448" i="2"/>
  <c r="P696" i="2"/>
  <c r="P761" i="2"/>
  <c r="N473" i="2"/>
  <c r="O473" i="2" s="1"/>
  <c r="N663" i="2"/>
  <c r="O663" i="2" s="1"/>
  <c r="N727" i="2"/>
  <c r="O727" i="2" s="1"/>
  <c r="K358" i="3"/>
  <c r="Q50" i="4"/>
  <c r="K34" i="4"/>
  <c r="Q84" i="4" s="1"/>
  <c r="N613" i="3"/>
  <c r="O613" i="3" s="1"/>
  <c r="P614" i="3"/>
  <c r="P756" i="3"/>
  <c r="N755" i="3"/>
  <c r="O755" i="3" s="1"/>
  <c r="J55" i="3"/>
  <c r="AE79" i="3"/>
  <c r="N294" i="3"/>
  <c r="AM79" i="3"/>
  <c r="K544" i="3"/>
  <c r="Y81" i="4"/>
  <c r="Y41" i="4"/>
  <c r="Y64" i="4" s="1"/>
  <c r="N42" i="4"/>
  <c r="O42" i="4" s="1"/>
  <c r="J114" i="3"/>
  <c r="K399" i="3"/>
  <c r="P555" i="3"/>
  <c r="N554" i="3"/>
  <c r="O554" i="3" s="1"/>
  <c r="X81" i="4"/>
  <c r="X41" i="4"/>
  <c r="X64" i="4" s="1"/>
  <c r="N19" i="4"/>
  <c r="O19" i="4" s="1"/>
  <c r="P470" i="3"/>
  <c r="O185" i="4"/>
  <c r="AF64" i="4" s="1"/>
  <c r="AF41" i="4"/>
  <c r="AB41" i="4"/>
  <c r="AB64" i="4" s="1"/>
  <c r="AG42" i="4"/>
  <c r="AB81" i="4"/>
  <c r="K336" i="4"/>
  <c r="P431" i="4"/>
  <c r="N430" i="4"/>
  <c r="O430" i="4" s="1"/>
  <c r="AG43" i="5"/>
  <c r="O160" i="5"/>
  <c r="AE63" i="5" s="1"/>
  <c r="N217" i="5"/>
  <c r="K278" i="5"/>
  <c r="Q96" i="5" s="1"/>
  <c r="N473" i="5"/>
  <c r="O473" i="5" s="1"/>
  <c r="N609" i="5"/>
  <c r="O609" i="5" s="1"/>
  <c r="P419" i="4"/>
  <c r="AP80" i="5"/>
  <c r="N337" i="5"/>
  <c r="O337" i="5" s="1"/>
  <c r="P482" i="4"/>
  <c r="N481" i="4"/>
  <c r="O481" i="4" s="1"/>
  <c r="P629" i="4"/>
  <c r="Q51" i="5"/>
  <c r="K56" i="5"/>
  <c r="Q84" i="5" s="1"/>
  <c r="G196" i="4"/>
  <c r="J195" i="4"/>
  <c r="AK42" i="5"/>
  <c r="O269" i="5"/>
  <c r="AK64" i="5" s="1"/>
  <c r="N534" i="3"/>
  <c r="O534" i="3" s="1"/>
  <c r="P661" i="3"/>
  <c r="P724" i="3"/>
  <c r="P789" i="3"/>
  <c r="AG81" i="4"/>
  <c r="O301" i="4"/>
  <c r="AM64" i="4" s="1"/>
  <c r="J191" i="5"/>
  <c r="AG41" i="4"/>
  <c r="Q56" i="4"/>
  <c r="N769" i="4"/>
  <c r="O769" i="4" s="1"/>
  <c r="AH45" i="5"/>
  <c r="Q50" i="5"/>
  <c r="N141" i="5"/>
  <c r="O141" i="5" s="1"/>
  <c r="P499" i="4"/>
  <c r="N498" i="4"/>
  <c r="O498" i="4" s="1"/>
  <c r="K153" i="5"/>
  <c r="Q89" i="5" s="1"/>
  <c r="Q56" i="5"/>
  <c r="AG80" i="5"/>
  <c r="N198" i="5"/>
  <c r="N84" i="5"/>
  <c r="O84" i="5" s="1"/>
  <c r="AA41" i="5"/>
  <c r="AA63" i="5" s="1"/>
  <c r="Q591" i="5"/>
  <c r="N590" i="5"/>
  <c r="O590" i="5" s="1"/>
  <c r="N702" i="5"/>
  <c r="O702" i="5" s="1"/>
  <c r="P703" i="5"/>
  <c r="N125" i="4"/>
  <c r="O125" i="4" s="1"/>
  <c r="AE44" i="4"/>
  <c r="O169" i="4"/>
  <c r="AE67" i="4" s="1"/>
  <c r="N315" i="4"/>
  <c r="O315" i="4" s="1"/>
  <c r="AC41" i="5"/>
  <c r="AC63" i="5" s="1"/>
  <c r="AC80" i="5"/>
  <c r="N121" i="5"/>
  <c r="O121" i="5" s="1"/>
  <c r="O252" i="5"/>
  <c r="AJ63" i="5" s="1"/>
  <c r="AJ41" i="5"/>
  <c r="Q509" i="5"/>
  <c r="N508" i="5"/>
  <c r="O508" i="5" s="1"/>
  <c r="Q59" i="4"/>
  <c r="N418" i="4"/>
  <c r="O418" i="4" s="1"/>
  <c r="K77" i="5"/>
  <c r="Q85" i="5" s="1"/>
  <c r="AC19" i="5"/>
  <c r="AC20" i="5"/>
  <c r="O182" i="5"/>
  <c r="AF65" i="5" s="1"/>
  <c r="O297" i="5"/>
  <c r="AM63" i="5" s="1"/>
  <c r="AM41" i="5"/>
  <c r="N85" i="4"/>
  <c r="O85" i="4" s="1"/>
  <c r="G213" i="4"/>
  <c r="AO81" i="4"/>
  <c r="N328" i="4"/>
  <c r="O328" i="4" s="1"/>
  <c r="N19" i="5"/>
  <c r="O19" i="5" s="1"/>
  <c r="G36" i="5"/>
  <c r="G97" i="5"/>
  <c r="J96" i="5"/>
  <c r="P751" i="5"/>
  <c r="N750" i="5"/>
  <c r="O750" i="5" s="1"/>
  <c r="AA41" i="4"/>
  <c r="AA64" i="4" s="1"/>
  <c r="AF42" i="4"/>
  <c r="AH44" i="4"/>
  <c r="K137" i="4"/>
  <c r="Q89" i="4" s="1"/>
  <c r="N42" i="5"/>
  <c r="O42" i="5" s="1"/>
  <c r="Y80" i="5"/>
  <c r="X80" i="5"/>
  <c r="J173" i="5"/>
  <c r="G173" i="5"/>
  <c r="Q655" i="5"/>
  <c r="P671" i="5"/>
  <c r="N670" i="5"/>
  <c r="O670" i="5" s="1"/>
  <c r="V102" i="11"/>
  <c r="N76" i="11"/>
  <c r="O76" i="11" s="1"/>
  <c r="Q38" i="16"/>
  <c r="N37" i="16"/>
  <c r="O37" i="16" s="1"/>
  <c r="O132" i="10"/>
  <c r="N131" i="10"/>
  <c r="O131" i="10" s="1"/>
  <c r="AH42" i="5"/>
  <c r="N766" i="5"/>
  <c r="O766" i="5" s="1"/>
  <c r="P767" i="5"/>
  <c r="O69" i="12"/>
  <c r="N68" i="12"/>
  <c r="O68" i="12" s="1"/>
  <c r="AI44" i="5"/>
  <c r="K56" i="11"/>
  <c r="K120" i="11"/>
  <c r="K165" i="11"/>
  <c r="K352" i="11"/>
  <c r="O121" i="10"/>
  <c r="O60" i="12"/>
  <c r="N135" i="6"/>
  <c r="O135" i="6" s="1"/>
  <c r="N35" i="7"/>
  <c r="O35" i="7" s="1"/>
  <c r="Q89" i="11"/>
  <c r="R89" i="11" s="1"/>
  <c r="Q198" i="11"/>
  <c r="Q250" i="11"/>
  <c r="Q330" i="11"/>
  <c r="P86" i="6"/>
  <c r="P152" i="6"/>
  <c r="P52" i="7"/>
  <c r="P116" i="7"/>
  <c r="Q20" i="10"/>
  <c r="N109" i="10"/>
  <c r="O109" i="10" s="1"/>
  <c r="N223" i="11"/>
  <c r="O223" i="11" s="1"/>
  <c r="N279" i="11"/>
  <c r="O279" i="11" s="1"/>
  <c r="N404" i="11"/>
  <c r="O404" i="11" s="1"/>
  <c r="P20" i="14"/>
  <c r="P64" i="14"/>
  <c r="P79" i="14"/>
  <c r="P93" i="14"/>
  <c r="AE102" i="11"/>
  <c r="N119" i="16"/>
  <c r="O119" i="16" s="1"/>
  <c r="N416" i="11"/>
  <c r="O416" i="11" s="1"/>
  <c r="X102" i="11"/>
  <c r="N114" i="11"/>
  <c r="O114" i="11" s="1"/>
  <c r="O19" i="11" l="1"/>
  <c r="R84" i="11" s="1"/>
  <c r="K209" i="5"/>
  <c r="Q92" i="5" s="1"/>
  <c r="K178" i="4"/>
  <c r="Q91" i="4" s="1"/>
  <c r="Q57" i="4"/>
  <c r="K118" i="4"/>
  <c r="Q88" i="4" s="1"/>
  <c r="AJ39" i="2"/>
  <c r="Q58" i="3"/>
  <c r="Q54" i="3"/>
  <c r="K167" i="3"/>
  <c r="Q89" i="3" s="1"/>
  <c r="Q56" i="3"/>
  <c r="S52" i="11"/>
  <c r="O34" i="11"/>
  <c r="S84" i="11" s="1"/>
  <c r="O253" i="4"/>
  <c r="AJ64" i="4" s="1"/>
  <c r="AJ41" i="4"/>
  <c r="Q52" i="3"/>
  <c r="K96" i="3"/>
  <c r="Q85" i="3" s="1"/>
  <c r="K76" i="3"/>
  <c r="Q84" i="3" s="1"/>
  <c r="Q51" i="3"/>
  <c r="O268" i="5"/>
  <c r="AK63" i="5" s="1"/>
  <c r="AK41" i="5"/>
  <c r="K133" i="5"/>
  <c r="Q88" i="5" s="1"/>
  <c r="Q55" i="5"/>
  <c r="Q56" i="2"/>
  <c r="K185" i="2"/>
  <c r="Q88" i="2" s="1"/>
  <c r="X80" i="3"/>
  <c r="O230" i="3"/>
  <c r="AI62" i="3" s="1"/>
  <c r="AI40" i="3"/>
  <c r="O260" i="2"/>
  <c r="AK60" i="2" s="1"/>
  <c r="AK39" i="2"/>
  <c r="O286" i="1"/>
  <c r="AK63" i="1" s="1"/>
  <c r="AK41" i="1"/>
  <c r="G187" i="1"/>
  <c r="G36" i="1"/>
  <c r="J36" i="1"/>
  <c r="K36" i="1" s="1"/>
  <c r="K186" i="1"/>
  <c r="Q92" i="1" s="1"/>
  <c r="K281" i="1"/>
  <c r="K207" i="1"/>
  <c r="Q93" i="1" s="1"/>
  <c r="K266" i="1"/>
  <c r="Q97" i="1" s="1"/>
  <c r="O236" i="1"/>
  <c r="AH64" i="1" s="1"/>
  <c r="AH42" i="1"/>
  <c r="N271" i="1"/>
  <c r="AJ82" i="1"/>
  <c r="K152" i="2"/>
  <c r="Q86" i="2" s="1"/>
  <c r="Q54" i="2"/>
  <c r="Q50" i="1"/>
  <c r="K34" i="1"/>
  <c r="Q85" i="1" s="1"/>
  <c r="G166" i="1"/>
  <c r="Q58" i="4"/>
  <c r="K195" i="4"/>
  <c r="Q92" i="4" s="1"/>
  <c r="AI41" i="1"/>
  <c r="O254" i="1"/>
  <c r="AI63" i="1" s="1"/>
  <c r="AH41" i="5"/>
  <c r="O217" i="5"/>
  <c r="AH63" i="5" s="1"/>
  <c r="K96" i="2"/>
  <c r="Q83" i="2" s="1"/>
  <c r="Q51" i="2"/>
  <c r="AI42" i="1"/>
  <c r="O255" i="1"/>
  <c r="AI64" i="1" s="1"/>
  <c r="N194" i="1"/>
  <c r="O194" i="1" s="1"/>
  <c r="AF41" i="1"/>
  <c r="AF63" i="1" s="1"/>
  <c r="X78" i="2"/>
  <c r="O294" i="3"/>
  <c r="AM62" i="3" s="1"/>
  <c r="AM40" i="3"/>
  <c r="K102" i="1"/>
  <c r="Q88" i="1" s="1"/>
  <c r="Q53" i="1"/>
  <c r="K165" i="1"/>
  <c r="Q91" i="1" s="1"/>
  <c r="Q56" i="1"/>
  <c r="K247" i="1"/>
  <c r="Q95" i="1" s="1"/>
  <c r="Q58" i="5"/>
  <c r="K191" i="5"/>
  <c r="Q91" i="5" s="1"/>
  <c r="X82" i="4"/>
  <c r="Q50" i="3"/>
  <c r="K55" i="3"/>
  <c r="Q83" i="3" s="1"/>
  <c r="Q50" i="2"/>
  <c r="K74" i="2"/>
  <c r="Q82" i="2" s="1"/>
  <c r="X83" i="1"/>
  <c r="O198" i="5"/>
  <c r="AG63" i="5" s="1"/>
  <c r="AG41" i="5"/>
  <c r="Q53" i="5"/>
  <c r="K96" i="5"/>
  <c r="Q86" i="5" s="1"/>
  <c r="O174" i="3"/>
  <c r="AF62" i="3" s="1"/>
  <c r="AF40" i="3"/>
  <c r="Q57" i="5"/>
  <c r="K173" i="5"/>
  <c r="Q90" i="5" s="1"/>
  <c r="AL41" i="1"/>
  <c r="O301" i="1"/>
  <c r="AL63" i="1" s="1"/>
  <c r="K56" i="1"/>
  <c r="Q86" i="1" s="1"/>
  <c r="Q51" i="1"/>
  <c r="K114" i="3"/>
  <c r="Q86" i="3" s="1"/>
  <c r="Q53" i="3"/>
  <c r="Q59" i="1"/>
  <c r="K228" i="1"/>
  <c r="Q94" i="1" s="1"/>
  <c r="O235" i="1"/>
  <c r="AH63" i="1" s="1"/>
  <c r="AH41" i="1"/>
  <c r="Q49" i="3"/>
  <c r="K33" i="3"/>
  <c r="Q82" i="3" s="1"/>
  <c r="Q52" i="1"/>
  <c r="K79" i="1"/>
  <c r="Q87" i="1" s="1"/>
  <c r="Q96" i="1" l="1"/>
  <c r="O271" i="1"/>
  <c r="AJ63" i="1" s="1"/>
  <c r="AJ4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34" authorId="0" shapeId="0" xr:uid="{00000000-0006-0000-0500-000001000000}">
      <text>
        <r>
          <rPr>
            <sz val="10"/>
            <color rgb="FF000000"/>
            <rFont val="Arial"/>
            <family val="2"/>
            <scheme val="minor"/>
          </rPr>
          <t>======
ID#AAAAntfJMy0
BAEZ    (2023-01-20 18:05:08)
DATOS FALTANTES.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BmA7aKFkH6quwHDYFzy3n48LrBw=="/>
    </ext>
  </extLst>
</comments>
</file>

<file path=xl/sharedStrings.xml><?xml version="1.0" encoding="utf-8"?>
<sst xmlns="http://schemas.openxmlformats.org/spreadsheetml/2006/main" count="8059" uniqueCount="144">
  <si>
    <t>Generación 9701</t>
  </si>
  <si>
    <t>Semestres</t>
  </si>
  <si>
    <t>Eficiencia Terminal</t>
  </si>
  <si>
    <t>Eficiencia de Egreso</t>
  </si>
  <si>
    <t>Rezago Educativo</t>
  </si>
  <si>
    <t>Tasa de Promoción</t>
  </si>
  <si>
    <t>Población</t>
  </si>
  <si>
    <t>Índice de retención</t>
  </si>
  <si>
    <t>Índice de deserción</t>
  </si>
  <si>
    <t>Ciclo</t>
  </si>
  <si>
    <t>Egresados</t>
  </si>
  <si>
    <t>Generación</t>
  </si>
  <si>
    <t>Ciclos</t>
  </si>
  <si>
    <t>0001</t>
  </si>
  <si>
    <t>0002</t>
  </si>
  <si>
    <t>0101</t>
  </si>
  <si>
    <t>0102</t>
  </si>
  <si>
    <t>0201</t>
  </si>
  <si>
    <t>0202</t>
  </si>
  <si>
    <t>0301</t>
  </si>
  <si>
    <t>0302</t>
  </si>
  <si>
    <t>0401</t>
  </si>
  <si>
    <t>0402</t>
  </si>
  <si>
    <t>1 a 2</t>
  </si>
  <si>
    <t>2 a 3</t>
  </si>
  <si>
    <t>3 a 4</t>
  </si>
  <si>
    <t>4 a 5</t>
  </si>
  <si>
    <t>5 a 6</t>
  </si>
  <si>
    <t>Tiempos Medios de egreso</t>
  </si>
  <si>
    <t>Generación 9702</t>
  </si>
  <si>
    <t>Índice de Retención</t>
  </si>
  <si>
    <t>Generación 9801</t>
  </si>
  <si>
    <t>Índice de Deserción</t>
  </si>
  <si>
    <t>0501</t>
  </si>
  <si>
    <t>0502</t>
  </si>
  <si>
    <t>Índice de retencion del 1º al 2º Ciclo (Año)</t>
  </si>
  <si>
    <t>0601</t>
  </si>
  <si>
    <t>0602</t>
  </si>
  <si>
    <t>0701</t>
  </si>
  <si>
    <t>0702</t>
  </si>
  <si>
    <t>0801</t>
  </si>
  <si>
    <t>0802</t>
  </si>
  <si>
    <t>0901</t>
  </si>
  <si>
    <t>0902</t>
  </si>
  <si>
    <t>1001</t>
  </si>
  <si>
    <t>Generación 9802</t>
  </si>
  <si>
    <t xml:space="preserve">Promedio </t>
  </si>
  <si>
    <t>Generación 9901</t>
  </si>
  <si>
    <t>Generación 9902</t>
  </si>
  <si>
    <t>Generación 0001</t>
  </si>
  <si>
    <t>Generación 0002</t>
  </si>
  <si>
    <t>Generación 0101</t>
  </si>
  <si>
    <t>Generación 0102</t>
  </si>
  <si>
    <t>Generación 0201</t>
  </si>
  <si>
    <t>Generación 0202</t>
  </si>
  <si>
    <t>Generación 0301</t>
  </si>
  <si>
    <t>Generación 0302</t>
  </si>
  <si>
    <t>Generación 0401</t>
  </si>
  <si>
    <t>Generación 0402</t>
  </si>
  <si>
    <t>Generación 0501</t>
  </si>
  <si>
    <t>Generación 0502</t>
  </si>
  <si>
    <t>Generación 0601</t>
  </si>
  <si>
    <t>Generación 0602</t>
  </si>
  <si>
    <t>1002</t>
  </si>
  <si>
    <t>1101</t>
  </si>
  <si>
    <t>1102</t>
  </si>
  <si>
    <t>1201</t>
  </si>
  <si>
    <t>Generación 0701</t>
  </si>
  <si>
    <t>Generación 0702</t>
  </si>
  <si>
    <t>Generación 0801</t>
  </si>
  <si>
    <t>1202</t>
  </si>
  <si>
    <t>1301</t>
  </si>
  <si>
    <t>Generación 0802</t>
  </si>
  <si>
    <t>Generación 0901</t>
  </si>
  <si>
    <t>Generación 0902</t>
  </si>
  <si>
    <t>1302</t>
  </si>
  <si>
    <t>1401</t>
  </si>
  <si>
    <t>Generación 1001</t>
  </si>
  <si>
    <t>Ret 1 a 2</t>
  </si>
  <si>
    <t>Generación 1002</t>
  </si>
  <si>
    <t>Generación 1101</t>
  </si>
  <si>
    <t>Generación 1102</t>
  </si>
  <si>
    <t>Generación 1201</t>
  </si>
  <si>
    <t>1601</t>
  </si>
  <si>
    <t>Generación 1202</t>
  </si>
  <si>
    <t>Generación 1301</t>
  </si>
  <si>
    <t>.</t>
  </si>
  <si>
    <t>Generación 1302</t>
  </si>
  <si>
    <t>Generación 1401</t>
  </si>
  <si>
    <t>Generación 1402</t>
  </si>
  <si>
    <t>1402</t>
  </si>
  <si>
    <t>Generación 1501</t>
  </si>
  <si>
    <t>1501</t>
  </si>
  <si>
    <t>Generación 1502</t>
  </si>
  <si>
    <t>1502</t>
  </si>
  <si>
    <t>Generación 1601</t>
  </si>
  <si>
    <t>Generación 1602</t>
  </si>
  <si>
    <t>1602</t>
  </si>
  <si>
    <t xml:space="preserve">   </t>
  </si>
  <si>
    <t>Cohorte Generacional:</t>
  </si>
  <si>
    <t>Semestre</t>
  </si>
  <si>
    <t>1º</t>
  </si>
  <si>
    <t>2º</t>
  </si>
  <si>
    <t>3º</t>
  </si>
  <si>
    <t>4º</t>
  </si>
  <si>
    <t>5º</t>
  </si>
  <si>
    <t>6º</t>
  </si>
  <si>
    <t>1702</t>
  </si>
  <si>
    <t>1801</t>
  </si>
  <si>
    <t>1802</t>
  </si>
  <si>
    <t>1901</t>
  </si>
  <si>
    <t>2001</t>
  </si>
  <si>
    <t>2002</t>
  </si>
  <si>
    <t>2101</t>
  </si>
  <si>
    <t>Total de Egresados</t>
  </si>
  <si>
    <t>2102</t>
  </si>
  <si>
    <t>2201</t>
  </si>
  <si>
    <t>2202</t>
  </si>
  <si>
    <t>2502</t>
  </si>
  <si>
    <t xml:space="preserve"> </t>
  </si>
  <si>
    <t>2302</t>
  </si>
  <si>
    <t>1701</t>
  </si>
  <si>
    <t>1902</t>
  </si>
  <si>
    <t>NO HUBO INGRESOS</t>
  </si>
  <si>
    <t>2402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</si>
  <si>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</si>
  <si>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Trayectoria escolar por cohorte del Bachillerato Abierto</t>
  </si>
  <si>
    <t>A partir de enero de 2007 el plan de bachillerato en sistema abierto se encuentra en revisión.</t>
  </si>
  <si>
    <t>6 a 7</t>
  </si>
  <si>
    <t>7 a 8</t>
  </si>
  <si>
    <t>8 a 9</t>
  </si>
  <si>
    <t>Sin ingresos</t>
  </si>
  <si>
    <t>2301</t>
  </si>
  <si>
    <t>2401</t>
  </si>
  <si>
    <t>2602</t>
  </si>
  <si>
    <t>2501</t>
  </si>
  <si>
    <t>2701</t>
  </si>
  <si>
    <t>2702</t>
  </si>
  <si>
    <t>2601</t>
  </si>
  <si>
    <t>2801</t>
  </si>
  <si>
    <t>2802</t>
  </si>
  <si>
    <t>2901</t>
  </si>
  <si>
    <t>2902</t>
  </si>
  <si>
    <t>3001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</si>
</sst>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_-* #,##0_-;\-* #,##0_-;_-* &quot;-&quot;??_-;_-@"/>
    <numFmt numFmtId="166" formatCode="_-* #,##0.00_-;\-* #,##0.00_-;_-* &quot;-&quot;??_-;_-@"/>
  </numFmts>
  <fonts count="20" x14ac:knownFonts="1">
    <font>
      <sz val="10"/>
      <color rgb="FF000000"/>
      <name val="Arial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Open Sans"/>
      <family val="2"/>
    </font>
    <font>
      <b/>
      <sz val="10"/>
      <color rgb="FFFF0000"/>
      <name val="Arial"/>
      <family val="2"/>
    </font>
    <font>
      <b/>
      <sz val="10"/>
      <color rgb="FFFF0000"/>
      <name val="Open Sans"/>
      <family val="2"/>
    </font>
    <font>
      <sz val="10"/>
      <color rgb="FFFF0000"/>
      <name val="Arial"/>
      <family val="2"/>
    </font>
    <font>
      <b/>
      <sz val="11"/>
      <color theme="1"/>
      <name val="Arial"/>
      <family val="2"/>
    </font>
    <font>
      <b/>
      <sz val="20"/>
      <color theme="1"/>
      <name val="Arial"/>
      <family val="2"/>
    </font>
    <font>
      <sz val="10"/>
      <name val="Arial"/>
      <family val="2"/>
    </font>
    <font>
      <b/>
      <sz val="16"/>
      <color theme="1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sz val="14"/>
      <color rgb="FFFF0000"/>
      <name val="Arial"/>
      <family val="2"/>
    </font>
    <font>
      <sz val="10"/>
      <color rgb="FF000000"/>
      <name val="Arial"/>
      <family val="2"/>
      <scheme val="minor"/>
    </font>
    <font>
      <sz val="8"/>
      <name val="Arial"/>
      <family val="2"/>
      <scheme val="minor"/>
    </font>
    <font>
      <sz val="8"/>
      <name val="Arial"/>
      <family val="2"/>
      <scheme val="minor"/>
    </font>
    <font>
      <sz val="11"/>
      <color theme="1"/>
      <name val="Arial"/>
      <family val="2"/>
    </font>
    <font>
      <sz val="11"/>
      <name val="Arial"/>
      <family val="2"/>
    </font>
    <font>
      <sz val="11"/>
      <color rgb="FF000000"/>
      <name val="Arial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C0C0C0"/>
        <bgColor rgb="FFC0C0C0"/>
      </patternFill>
    </fill>
    <fill>
      <patternFill patternType="solid">
        <fgColor rgb="FF00FFFF"/>
        <bgColor rgb="FF00FFFF"/>
      </patternFill>
    </fill>
    <fill>
      <patternFill patternType="solid">
        <fgColor rgb="FFFF0000"/>
        <bgColor rgb="FFFF0000"/>
      </patternFill>
    </fill>
    <fill>
      <patternFill patternType="solid">
        <fgColor rgb="FFEAF1DD"/>
        <bgColor rgb="FFEAF1DD"/>
      </patternFill>
    </fill>
    <fill>
      <patternFill patternType="solid">
        <fgColor rgb="FFBFBFBF"/>
        <bgColor rgb="FFBFBFBF"/>
      </patternFill>
    </fill>
    <fill>
      <patternFill patternType="solid">
        <fgColor rgb="FFFBD4B4"/>
        <bgColor rgb="FFFBD4B4"/>
      </patternFill>
    </fill>
    <fill>
      <patternFill patternType="solid">
        <fgColor rgb="FFD6E3BC"/>
        <bgColor rgb="FFD6E3BC"/>
      </patternFill>
    </fill>
  </fills>
  <borders count="4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/>
      <top/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52">
    <xf numFmtId="0" fontId="0" fillId="0" borderId="0" xfId="0" applyFont="1" applyAlignment="1"/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center"/>
    </xf>
    <xf numFmtId="9" fontId="2" fillId="0" borderId="0" xfId="0" applyNumberFormat="1" applyFont="1"/>
    <xf numFmtId="0" fontId="1" fillId="0" borderId="0" xfId="0" applyFont="1"/>
    <xf numFmtId="10" fontId="2" fillId="0" borderId="0" xfId="0" applyNumberFormat="1" applyFont="1"/>
    <xf numFmtId="1" fontId="2" fillId="0" borderId="0" xfId="0" applyNumberFormat="1" applyFont="1"/>
    <xf numFmtId="10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1" fontId="1" fillId="0" borderId="0" xfId="0" applyNumberFormat="1" applyFont="1" applyAlignment="1">
      <alignment wrapText="1"/>
    </xf>
    <xf numFmtId="10" fontId="1" fillId="0" borderId="0" xfId="0" applyNumberFormat="1" applyFont="1" applyAlignment="1">
      <alignment wrapText="1"/>
    </xf>
    <xf numFmtId="9" fontId="1" fillId="0" borderId="0" xfId="0" applyNumberFormat="1" applyFont="1"/>
    <xf numFmtId="0" fontId="1" fillId="0" borderId="1" xfId="0" applyFont="1" applyBorder="1"/>
    <xf numFmtId="0" fontId="2" fillId="0" borderId="1" xfId="0" applyFont="1" applyBorder="1"/>
    <xf numFmtId="0" fontId="1" fillId="2" borderId="1" xfId="0" applyFont="1" applyFill="1" applyBorder="1"/>
    <xf numFmtId="10" fontId="2" fillId="0" borderId="2" xfId="0" applyNumberFormat="1" applyFont="1" applyBorder="1"/>
    <xf numFmtId="0" fontId="2" fillId="0" borderId="2" xfId="0" applyFont="1" applyBorder="1"/>
    <xf numFmtId="10" fontId="2" fillId="0" borderId="3" xfId="0" applyNumberFormat="1" applyFont="1" applyBorder="1"/>
    <xf numFmtId="9" fontId="1" fillId="0" borderId="4" xfId="0" applyNumberFormat="1" applyFont="1" applyBorder="1" applyAlignment="1">
      <alignment horizontal="center"/>
    </xf>
    <xf numFmtId="0" fontId="2" fillId="2" borderId="1" xfId="0" applyFont="1" applyFill="1" applyBorder="1"/>
    <xf numFmtId="1" fontId="1" fillId="3" borderId="5" xfId="0" applyNumberFormat="1" applyFont="1" applyFill="1" applyBorder="1"/>
    <xf numFmtId="0" fontId="1" fillId="0" borderId="1" xfId="0" applyFont="1" applyBorder="1" applyAlignment="1">
      <alignment horizontal="center"/>
    </xf>
    <xf numFmtId="49" fontId="1" fillId="0" borderId="0" xfId="0" applyNumberFormat="1" applyFont="1" applyAlignment="1">
      <alignment horizontal="center"/>
    </xf>
    <xf numFmtId="164" fontId="2" fillId="0" borderId="0" xfId="0" applyNumberFormat="1" applyFont="1"/>
    <xf numFmtId="0" fontId="1" fillId="0" borderId="1" xfId="0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" fontId="2" fillId="0" borderId="2" xfId="0" applyNumberFormat="1" applyFont="1" applyBorder="1"/>
    <xf numFmtId="49" fontId="2" fillId="0" borderId="1" xfId="0" applyNumberFormat="1" applyFont="1" applyBorder="1" applyAlignment="1">
      <alignment horizontal="right"/>
    </xf>
    <xf numFmtId="49" fontId="1" fillId="0" borderId="1" xfId="0" applyNumberFormat="1" applyFont="1" applyBorder="1" applyAlignment="1">
      <alignment horizontal="right"/>
    </xf>
    <xf numFmtId="9" fontId="2" fillId="0" borderId="0" xfId="0" applyNumberFormat="1" applyFont="1" applyAlignment="1">
      <alignment horizontal="right"/>
    </xf>
    <xf numFmtId="49" fontId="1" fillId="0" borderId="0" xfId="0" applyNumberFormat="1" applyFont="1" applyAlignment="1">
      <alignment horizontal="right"/>
    </xf>
    <xf numFmtId="49" fontId="2" fillId="0" borderId="0" xfId="0" applyNumberFormat="1" applyFont="1" applyAlignment="1">
      <alignment horizontal="right"/>
    </xf>
    <xf numFmtId="0" fontId="2" fillId="0" borderId="0" xfId="0" applyFont="1"/>
    <xf numFmtId="0" fontId="2" fillId="2" borderId="5" xfId="0" applyFont="1" applyFill="1" applyBorder="1"/>
    <xf numFmtId="0" fontId="2" fillId="2" borderId="6" xfId="0" applyFont="1" applyFill="1" applyBorder="1"/>
    <xf numFmtId="49" fontId="1" fillId="4" borderId="5" xfId="0" applyNumberFormat="1" applyFont="1" applyFill="1" applyBorder="1"/>
    <xf numFmtId="0" fontId="2" fillId="4" borderId="5" xfId="0" applyFont="1" applyFill="1" applyBorder="1"/>
    <xf numFmtId="2" fontId="1" fillId="0" borderId="0" xfId="0" applyNumberFormat="1" applyFont="1"/>
    <xf numFmtId="9" fontId="1" fillId="5" borderId="5" xfId="0" applyNumberFormat="1" applyFont="1" applyFill="1" applyBorder="1"/>
    <xf numFmtId="2" fontId="2" fillId="0" borderId="0" xfId="0" applyNumberFormat="1" applyFont="1"/>
    <xf numFmtId="49" fontId="1" fillId="0" borderId="0" xfId="0" applyNumberFormat="1" applyFont="1"/>
    <xf numFmtId="10" fontId="2" fillId="0" borderId="7" xfId="0" applyNumberFormat="1" applyFont="1" applyBorder="1"/>
    <xf numFmtId="0" fontId="2" fillId="0" borderId="0" xfId="0" applyFont="1" applyAlignment="1">
      <alignment horizontal="right"/>
    </xf>
    <xf numFmtId="1" fontId="2" fillId="0" borderId="7" xfId="0" applyNumberFormat="1" applyFont="1" applyBorder="1"/>
    <xf numFmtId="0" fontId="3" fillId="0" borderId="0" xfId="0" applyFont="1"/>
    <xf numFmtId="9" fontId="3" fillId="0" borderId="0" xfId="0" applyNumberFormat="1" applyFont="1"/>
    <xf numFmtId="49" fontId="2" fillId="0" borderId="8" xfId="0" applyNumberFormat="1" applyFont="1" applyBorder="1" applyAlignment="1">
      <alignment horizontal="right"/>
    </xf>
    <xf numFmtId="10" fontId="2" fillId="0" borderId="9" xfId="0" applyNumberFormat="1" applyFont="1" applyBorder="1"/>
    <xf numFmtId="0" fontId="2" fillId="0" borderId="9" xfId="0" applyFont="1" applyBorder="1"/>
    <xf numFmtId="1" fontId="1" fillId="0" borderId="0" xfId="0" applyNumberFormat="1" applyFont="1"/>
    <xf numFmtId="9" fontId="2" fillId="5" borderId="5" xfId="0" applyNumberFormat="1" applyFont="1" applyFill="1" applyBorder="1"/>
    <xf numFmtId="0" fontId="4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  <xf numFmtId="1" fontId="4" fillId="0" borderId="0" xfId="0" applyNumberFormat="1" applyFont="1" applyAlignment="1">
      <alignment horizontal="center"/>
    </xf>
    <xf numFmtId="49" fontId="4" fillId="0" borderId="0" xfId="0" applyNumberFormat="1" applyFont="1" applyAlignment="1">
      <alignment horizontal="center"/>
    </xf>
    <xf numFmtId="0" fontId="4" fillId="0" borderId="0" xfId="0" applyFont="1"/>
    <xf numFmtId="0" fontId="5" fillId="0" borderId="0" xfId="0" applyFont="1"/>
    <xf numFmtId="9" fontId="5" fillId="0" borderId="0" xfId="0" applyNumberFormat="1" applyFont="1"/>
    <xf numFmtId="9" fontId="4" fillId="0" borderId="0" xfId="0" applyNumberFormat="1" applyFont="1"/>
    <xf numFmtId="9" fontId="6" fillId="2" borderId="5" xfId="0" applyNumberFormat="1" applyFont="1" applyFill="1" applyBorder="1"/>
    <xf numFmtId="0" fontId="2" fillId="0" borderId="10" xfId="0" applyFont="1" applyBorder="1"/>
    <xf numFmtId="0" fontId="2" fillId="0" borderId="1" xfId="0" applyFont="1" applyBorder="1" applyAlignment="1">
      <alignment horizontal="right"/>
    </xf>
    <xf numFmtId="49" fontId="2" fillId="0" borderId="10" xfId="0" applyNumberFormat="1" applyFont="1" applyBorder="1" applyAlignment="1">
      <alignment horizontal="right"/>
    </xf>
    <xf numFmtId="165" fontId="2" fillId="0" borderId="0" xfId="0" applyNumberFormat="1" applyFont="1"/>
    <xf numFmtId="9" fontId="2" fillId="0" borderId="0" xfId="0" applyNumberFormat="1" applyFont="1" applyAlignment="1">
      <alignment wrapText="1"/>
    </xf>
    <xf numFmtId="0" fontId="2" fillId="0" borderId="0" xfId="0" applyFont="1" applyAlignment="1">
      <alignment horizontal="left"/>
    </xf>
    <xf numFmtId="0" fontId="7" fillId="6" borderId="5" xfId="0" applyFont="1" applyFill="1" applyBorder="1"/>
    <xf numFmtId="9" fontId="7" fillId="6" borderId="5" xfId="0" applyNumberFormat="1" applyFont="1" applyFill="1" applyBorder="1"/>
    <xf numFmtId="0" fontId="2" fillId="0" borderId="11" xfId="0" applyFont="1" applyBorder="1"/>
    <xf numFmtId="10" fontId="2" fillId="0" borderId="11" xfId="0" applyNumberFormat="1" applyFont="1" applyBorder="1"/>
    <xf numFmtId="1" fontId="2" fillId="0" borderId="11" xfId="0" applyNumberFormat="1" applyFont="1" applyBorder="1"/>
    <xf numFmtId="9" fontId="2" fillId="0" borderId="11" xfId="0" applyNumberFormat="1" applyFont="1" applyBorder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/>
    <xf numFmtId="0" fontId="12" fillId="0" borderId="1" xfId="0" applyFont="1" applyBorder="1" applyAlignment="1">
      <alignment horizontal="center"/>
    </xf>
    <xf numFmtId="49" fontId="12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 vertical="center"/>
    </xf>
    <xf numFmtId="10" fontId="11" fillId="0" borderId="12" xfId="0" applyNumberFormat="1" applyFont="1" applyBorder="1" applyAlignment="1">
      <alignment horizontal="center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horizontal="center" vertical="center"/>
    </xf>
    <xf numFmtId="10" fontId="11" fillId="0" borderId="0" xfId="0" applyNumberFormat="1" applyFont="1" applyAlignment="1">
      <alignment horizontal="center"/>
    </xf>
    <xf numFmtId="49" fontId="4" fillId="0" borderId="1" xfId="0" applyNumberFormat="1" applyFont="1" applyBorder="1" applyAlignment="1">
      <alignment horizontal="center"/>
    </xf>
    <xf numFmtId="166" fontId="2" fillId="0" borderId="0" xfId="0" applyNumberFormat="1" applyFont="1"/>
    <xf numFmtId="0" fontId="1" fillId="0" borderId="1" xfId="0" applyFont="1" applyBorder="1" applyAlignment="1">
      <alignment horizontal="left"/>
    </xf>
    <xf numFmtId="1" fontId="1" fillId="3" borderId="20" xfId="0" applyNumberFormat="1" applyFont="1" applyFill="1" applyBorder="1"/>
    <xf numFmtId="165" fontId="2" fillId="0" borderId="2" xfId="0" applyNumberFormat="1" applyFont="1" applyBorder="1"/>
    <xf numFmtId="0" fontId="12" fillId="0" borderId="0" xfId="0" applyFont="1" applyAlignment="1">
      <alignment horizontal="center"/>
    </xf>
    <xf numFmtId="9" fontId="6" fillId="0" borderId="0" xfId="0" applyNumberFormat="1" applyFont="1"/>
    <xf numFmtId="10" fontId="2" fillId="0" borderId="19" xfId="0" applyNumberFormat="1" applyFont="1" applyBorder="1"/>
    <xf numFmtId="1" fontId="2" fillId="3" borderId="5" xfId="0" applyNumberFormat="1" applyFont="1" applyFill="1" applyBorder="1"/>
    <xf numFmtId="0" fontId="2" fillId="0" borderId="21" xfId="0" applyFont="1" applyBorder="1"/>
    <xf numFmtId="0" fontId="2" fillId="0" borderId="24" xfId="0" applyFont="1" applyBorder="1"/>
    <xf numFmtId="10" fontId="1" fillId="0" borderId="24" xfId="0" applyNumberFormat="1" applyFont="1" applyBorder="1" applyAlignment="1">
      <alignment wrapText="1"/>
    </xf>
    <xf numFmtId="0" fontId="1" fillId="0" borderId="24" xfId="0" applyFont="1" applyBorder="1" applyAlignment="1">
      <alignment wrapText="1"/>
    </xf>
    <xf numFmtId="1" fontId="1" fillId="0" borderId="24" xfId="0" applyNumberFormat="1" applyFont="1" applyBorder="1" applyAlignment="1">
      <alignment wrapText="1"/>
    </xf>
    <xf numFmtId="10" fontId="1" fillId="0" borderId="22" xfId="0" applyNumberFormat="1" applyFont="1" applyBorder="1" applyAlignment="1">
      <alignment wrapText="1"/>
    </xf>
    <xf numFmtId="0" fontId="1" fillId="0" borderId="25" xfId="0" applyFont="1" applyBorder="1"/>
    <xf numFmtId="0" fontId="2" fillId="0" borderId="26" xfId="0" applyFont="1" applyBorder="1"/>
    <xf numFmtId="0" fontId="1" fillId="2" borderId="26" xfId="0" applyFont="1" applyFill="1" applyBorder="1"/>
    <xf numFmtId="10" fontId="2" fillId="0" borderId="26" xfId="0" applyNumberFormat="1" applyFont="1" applyBorder="1"/>
    <xf numFmtId="1" fontId="2" fillId="0" borderId="26" xfId="0" applyNumberFormat="1" applyFont="1" applyBorder="1"/>
    <xf numFmtId="10" fontId="2" fillId="0" borderId="27" xfId="0" applyNumberFormat="1" applyFont="1" applyBorder="1"/>
    <xf numFmtId="49" fontId="2" fillId="0" borderId="25" xfId="0" applyNumberFormat="1" applyFont="1" applyBorder="1" applyAlignment="1">
      <alignment horizontal="right"/>
    </xf>
    <xf numFmtId="0" fontId="2" fillId="2" borderId="26" xfId="0" applyFont="1" applyFill="1" applyBorder="1"/>
    <xf numFmtId="1" fontId="1" fillId="3" borderId="26" xfId="0" applyNumberFormat="1" applyFont="1" applyFill="1" applyBorder="1"/>
    <xf numFmtId="49" fontId="2" fillId="0" borderId="28" xfId="0" applyNumberFormat="1" applyFont="1" applyBorder="1" applyAlignment="1">
      <alignment horizontal="right"/>
    </xf>
    <xf numFmtId="0" fontId="2" fillId="0" borderId="29" xfId="0" applyFont="1" applyBorder="1"/>
    <xf numFmtId="10" fontId="2" fillId="0" borderId="29" xfId="0" applyNumberFormat="1" applyFont="1" applyBorder="1"/>
    <xf numFmtId="1" fontId="1" fillId="3" borderId="6" xfId="0" applyNumberFormat="1" applyFont="1" applyFill="1" applyBorder="1"/>
    <xf numFmtId="9" fontId="2" fillId="0" borderId="29" xfId="0" applyNumberFormat="1" applyFont="1" applyBorder="1"/>
    <xf numFmtId="10" fontId="2" fillId="0" borderId="30" xfId="0" applyNumberFormat="1" applyFont="1" applyBorder="1"/>
    <xf numFmtId="9" fontId="2" fillId="0" borderId="26" xfId="0" applyNumberFormat="1" applyFont="1" applyBorder="1"/>
    <xf numFmtId="49" fontId="2" fillId="0" borderId="31" xfId="0" applyNumberFormat="1" applyFont="1" applyBorder="1" applyAlignment="1">
      <alignment horizontal="right"/>
    </xf>
    <xf numFmtId="0" fontId="2" fillId="0" borderId="31" xfId="0" applyFont="1" applyBorder="1"/>
    <xf numFmtId="49" fontId="13" fillId="0" borderId="0" xfId="0" applyNumberFormat="1" applyFont="1" applyAlignment="1">
      <alignment horizontal="left"/>
    </xf>
    <xf numFmtId="0" fontId="1" fillId="0" borderId="32" xfId="0" applyFont="1" applyBorder="1"/>
    <xf numFmtId="0" fontId="1" fillId="0" borderId="33" xfId="0" applyFont="1" applyBorder="1"/>
    <xf numFmtId="0" fontId="2" fillId="0" borderId="33" xfId="0" applyFont="1" applyBorder="1"/>
    <xf numFmtId="0" fontId="2" fillId="3" borderId="5" xfId="0" applyFont="1" applyFill="1" applyBorder="1"/>
    <xf numFmtId="9" fontId="1" fillId="0" borderId="0" xfId="0" applyNumberFormat="1" applyFont="1" applyAlignment="1">
      <alignment horizontal="center"/>
    </xf>
    <xf numFmtId="9" fontId="2" fillId="9" borderId="5" xfId="0" applyNumberFormat="1" applyFont="1" applyFill="1" applyBorder="1"/>
    <xf numFmtId="0" fontId="1" fillId="3" borderId="5" xfId="0" applyFont="1" applyFill="1" applyBorder="1"/>
    <xf numFmtId="0" fontId="8" fillId="0" borderId="11" xfId="0" applyFont="1" applyBorder="1" applyAlignment="1"/>
    <xf numFmtId="164" fontId="1" fillId="0" borderId="0" xfId="0" applyNumberFormat="1" applyFont="1"/>
    <xf numFmtId="0" fontId="12" fillId="0" borderId="0" xfId="0" applyFont="1" applyAlignment="1">
      <alignment horizontal="center"/>
    </xf>
    <xf numFmtId="0" fontId="0" fillId="0" borderId="0" xfId="0" applyFont="1" applyAlignment="1"/>
    <xf numFmtId="0" fontId="12" fillId="0" borderId="0" xfId="0" applyFont="1" applyAlignment="1">
      <alignment horizontal="center"/>
    </xf>
    <xf numFmtId="0" fontId="12" fillId="0" borderId="10" xfId="0" applyFont="1" applyFill="1" applyBorder="1" applyAlignment="1">
      <alignment horizontal="center"/>
    </xf>
    <xf numFmtId="0" fontId="0" fillId="0" borderId="0" xfId="0" applyFont="1" applyAlignment="1"/>
    <xf numFmtId="0" fontId="12" fillId="0" borderId="0" xfId="0" applyFont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12" fillId="0" borderId="0" xfId="0" applyFont="1" applyAlignment="1">
      <alignment horizontal="center"/>
    </xf>
    <xf numFmtId="0" fontId="12" fillId="0" borderId="8" xfId="0" applyFont="1" applyBorder="1" applyAlignment="1">
      <alignment horizontal="center"/>
    </xf>
    <xf numFmtId="49" fontId="12" fillId="0" borderId="16" xfId="0" applyNumberFormat="1" applyFont="1" applyBorder="1" applyAlignment="1">
      <alignment horizontal="center"/>
    </xf>
    <xf numFmtId="0" fontId="12" fillId="0" borderId="35" xfId="0" applyFont="1" applyFill="1" applyBorder="1" applyAlignment="1">
      <alignment horizontal="center"/>
    </xf>
    <xf numFmtId="0" fontId="0" fillId="0" borderId="0" xfId="0" applyFont="1" applyAlignment="1"/>
    <xf numFmtId="0" fontId="11" fillId="0" borderId="3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10" fontId="17" fillId="0" borderId="13" xfId="0" applyNumberFormat="1" applyFont="1" applyBorder="1"/>
    <xf numFmtId="10" fontId="17" fillId="0" borderId="9" xfId="0" applyNumberFormat="1" applyFont="1" applyBorder="1"/>
    <xf numFmtId="0" fontId="17" fillId="0" borderId="9" xfId="0" applyFont="1" applyBorder="1"/>
    <xf numFmtId="10" fontId="17" fillId="0" borderId="3" xfId="0" applyNumberFormat="1" applyFont="1" applyBorder="1"/>
    <xf numFmtId="1" fontId="7" fillId="7" borderId="14" xfId="0" applyNumberFormat="1" applyFont="1" applyFill="1" applyBorder="1" applyAlignment="1">
      <alignment horizontal="center" vertical="center"/>
    </xf>
    <xf numFmtId="1" fontId="17" fillId="0" borderId="7" xfId="0" applyNumberFormat="1" applyFont="1" applyBorder="1"/>
    <xf numFmtId="10" fontId="17" fillId="0" borderId="4" xfId="0" applyNumberFormat="1" applyFont="1" applyBorder="1"/>
    <xf numFmtId="10" fontId="17" fillId="0" borderId="0" xfId="0" applyNumberFormat="1" applyFont="1"/>
    <xf numFmtId="0" fontId="17" fillId="0" borderId="15" xfId="0" applyFont="1" applyBorder="1"/>
    <xf numFmtId="10" fontId="17" fillId="0" borderId="1" xfId="0" applyNumberFormat="1" applyFont="1" applyBorder="1" applyAlignment="1">
      <alignment horizontal="center" vertical="center"/>
    </xf>
    <xf numFmtId="0" fontId="17" fillId="7" borderId="1" xfId="0" applyFont="1" applyFill="1" applyBorder="1" applyAlignment="1">
      <alignment horizontal="center" vertical="center"/>
    </xf>
    <xf numFmtId="10" fontId="17" fillId="0" borderId="1" xfId="0" applyNumberFormat="1" applyFont="1" applyBorder="1" applyAlignment="1">
      <alignment horizontal="center"/>
    </xf>
    <xf numFmtId="10" fontId="17" fillId="0" borderId="12" xfId="0" applyNumberFormat="1" applyFont="1" applyBorder="1" applyAlignment="1">
      <alignment horizontal="center" vertical="center"/>
    </xf>
    <xf numFmtId="10" fontId="17" fillId="0" borderId="12" xfId="0" applyNumberFormat="1" applyFont="1" applyBorder="1" applyAlignment="1">
      <alignment horizontal="center"/>
    </xf>
    <xf numFmtId="0" fontId="17" fillId="7" borderId="16" xfId="0" applyFont="1" applyFill="1" applyBorder="1" applyAlignment="1">
      <alignment horizontal="center" vertical="center"/>
    </xf>
    <xf numFmtId="0" fontId="17" fillId="0" borderId="0" xfId="0" applyFont="1"/>
    <xf numFmtId="10" fontId="17" fillId="0" borderId="0" xfId="0" applyNumberFormat="1" applyFont="1" applyAlignment="1">
      <alignment horizontal="center" vertical="center"/>
    </xf>
    <xf numFmtId="10" fontId="17" fillId="0" borderId="0" xfId="0" applyNumberFormat="1" applyFont="1" applyAlignment="1">
      <alignment horizontal="center"/>
    </xf>
    <xf numFmtId="10" fontId="17" fillId="0" borderId="15" xfId="0" applyNumberFormat="1" applyFont="1" applyBorder="1" applyAlignment="1">
      <alignment horizontal="center"/>
    </xf>
    <xf numFmtId="0" fontId="17" fillId="0" borderId="8" xfId="0" applyFont="1" applyBorder="1" applyAlignment="1">
      <alignment horizontal="center" vertical="center"/>
    </xf>
    <xf numFmtId="10" fontId="17" fillId="0" borderId="17" xfId="0" applyNumberFormat="1" applyFont="1" applyBorder="1"/>
    <xf numFmtId="10" fontId="17" fillId="0" borderId="11" xfId="0" applyNumberFormat="1" applyFont="1" applyBorder="1"/>
    <xf numFmtId="0" fontId="17" fillId="0" borderId="11" xfId="0" applyFont="1" applyBorder="1"/>
    <xf numFmtId="10" fontId="17" fillId="0" borderId="11" xfId="0" applyNumberFormat="1" applyFont="1" applyBorder="1" applyAlignment="1">
      <alignment horizontal="center" vertical="center"/>
    </xf>
    <xf numFmtId="10" fontId="17" fillId="0" borderId="11" xfId="0" applyNumberFormat="1" applyFont="1" applyBorder="1" applyAlignment="1">
      <alignment horizontal="center"/>
    </xf>
    <xf numFmtId="10" fontId="17" fillId="0" borderId="18" xfId="0" applyNumberFormat="1" applyFont="1" applyBorder="1" applyAlignment="1">
      <alignment horizontal="center"/>
    </xf>
    <xf numFmtId="49" fontId="12" fillId="0" borderId="8" xfId="0" applyNumberFormat="1" applyFont="1" applyBorder="1" applyAlignment="1">
      <alignment horizontal="center"/>
    </xf>
    <xf numFmtId="49" fontId="2" fillId="0" borderId="5" xfId="0" applyNumberFormat="1" applyFont="1" applyBorder="1" applyAlignment="1">
      <alignment horizontal="right"/>
    </xf>
    <xf numFmtId="49" fontId="12" fillId="0" borderId="35" xfId="0" applyNumberFormat="1" applyFont="1" applyBorder="1" applyAlignment="1">
      <alignment horizontal="center"/>
    </xf>
    <xf numFmtId="0" fontId="17" fillId="0" borderId="35" xfId="0" applyFont="1" applyBorder="1" applyAlignment="1">
      <alignment horizontal="center" vertical="center"/>
    </xf>
    <xf numFmtId="10" fontId="17" fillId="0" borderId="5" xfId="0" applyNumberFormat="1" applyFont="1" applyBorder="1"/>
    <xf numFmtId="0" fontId="17" fillId="0" borderId="5" xfId="0" applyFont="1" applyBorder="1"/>
    <xf numFmtId="10" fontId="17" fillId="0" borderId="5" xfId="0" applyNumberFormat="1" applyFont="1" applyBorder="1" applyAlignment="1">
      <alignment horizontal="center" vertical="center"/>
    </xf>
    <xf numFmtId="0" fontId="17" fillId="7" borderId="10" xfId="0" applyFont="1" applyFill="1" applyBorder="1" applyAlignment="1">
      <alignment horizontal="center" vertical="center"/>
    </xf>
    <xf numFmtId="10" fontId="17" fillId="0" borderId="5" xfId="0" applyNumberFormat="1" applyFont="1" applyBorder="1" applyAlignment="1">
      <alignment horizontal="center"/>
    </xf>
    <xf numFmtId="0" fontId="17" fillId="0" borderId="36" xfId="0" applyFont="1" applyBorder="1"/>
    <xf numFmtId="10" fontId="17" fillId="0" borderId="36" xfId="0" applyNumberFormat="1" applyFont="1" applyBorder="1" applyAlignment="1">
      <alignment horizontal="center" vertical="center"/>
    </xf>
    <xf numFmtId="10" fontId="17" fillId="0" borderId="36" xfId="0" applyNumberFormat="1" applyFont="1" applyBorder="1" applyAlignment="1">
      <alignment horizontal="center"/>
    </xf>
    <xf numFmtId="10" fontId="17" fillId="0" borderId="38" xfId="0" applyNumberFormat="1" applyFont="1" applyBorder="1" applyAlignment="1">
      <alignment horizontal="center"/>
    </xf>
    <xf numFmtId="10" fontId="17" fillId="0" borderId="37" xfId="0" applyNumberFormat="1" applyFont="1" applyBorder="1" applyAlignment="1">
      <alignment horizontal="center"/>
    </xf>
    <xf numFmtId="0" fontId="17" fillId="7" borderId="35" xfId="0" applyFont="1" applyFill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7" fillId="2" borderId="18" xfId="0" applyFont="1" applyFill="1" applyBorder="1" applyAlignment="1">
      <alignment horizontal="center" vertical="center"/>
    </xf>
    <xf numFmtId="0" fontId="7" fillId="2" borderId="35" xfId="0" applyFont="1" applyFill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7" borderId="1" xfId="0" applyFont="1" applyFill="1" applyBorder="1" applyAlignment="1">
      <alignment horizontal="center" vertical="center"/>
    </xf>
    <xf numFmtId="0" fontId="14" fillId="0" borderId="0" xfId="0" applyFont="1" applyAlignment="1"/>
    <xf numFmtId="10" fontId="17" fillId="0" borderId="39" xfId="0" applyNumberFormat="1" applyFont="1" applyBorder="1"/>
    <xf numFmtId="10" fontId="17" fillId="0" borderId="36" xfId="0" applyNumberFormat="1" applyFont="1" applyBorder="1"/>
    <xf numFmtId="0" fontId="19" fillId="0" borderId="0" xfId="0" applyFont="1" applyAlignment="1"/>
    <xf numFmtId="0" fontId="19" fillId="0" borderId="35" xfId="0" applyFont="1" applyBorder="1" applyAlignment="1"/>
    <xf numFmtId="0" fontId="17" fillId="0" borderId="3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49" fontId="12" fillId="0" borderId="7" xfId="0" applyNumberFormat="1" applyFont="1" applyBorder="1" applyAlignment="1">
      <alignment horizontal="center"/>
    </xf>
    <xf numFmtId="0" fontId="17" fillId="8" borderId="1" xfId="0" applyFont="1" applyFill="1" applyBorder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1" fillId="2" borderId="34" xfId="0" applyFont="1" applyFill="1" applyBorder="1" applyAlignment="1">
      <alignment horizontal="center" vertical="center"/>
    </xf>
    <xf numFmtId="0" fontId="0" fillId="0" borderId="0" xfId="0" applyFont="1" applyAlignment="1"/>
    <xf numFmtId="0" fontId="14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Alignment="1"/>
    <xf numFmtId="10" fontId="17" fillId="0" borderId="12" xfId="0" applyNumberFormat="1" applyFont="1" applyFill="1" applyBorder="1" applyAlignment="1">
      <alignment horizontal="center"/>
    </xf>
    <xf numFmtId="0" fontId="0" fillId="0" borderId="0" xfId="0" applyFont="1" applyAlignment="1"/>
    <xf numFmtId="0" fontId="12" fillId="0" borderId="1" xfId="0" applyNumberFormat="1" applyFont="1" applyBorder="1" applyAlignment="1">
      <alignment horizontal="center"/>
    </xf>
    <xf numFmtId="10" fontId="17" fillId="0" borderId="0" xfId="0" applyNumberFormat="1" applyFont="1" applyFill="1"/>
    <xf numFmtId="1" fontId="1" fillId="0" borderId="8" xfId="0" applyNumberFormat="1" applyFont="1" applyBorder="1" applyAlignment="1">
      <alignment horizontal="center" vertical="center" wrapText="1"/>
    </xf>
    <xf numFmtId="0" fontId="9" fillId="0" borderId="12" xfId="0" applyFont="1" applyBorder="1"/>
    <xf numFmtId="10" fontId="1" fillId="0" borderId="8" xfId="0" applyNumberFormat="1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/>
    </xf>
    <xf numFmtId="0" fontId="9" fillId="0" borderId="11" xfId="0" applyFont="1" applyBorder="1"/>
    <xf numFmtId="0" fontId="10" fillId="0" borderId="8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/>
    </xf>
    <xf numFmtId="0" fontId="9" fillId="0" borderId="2" xfId="0" applyFont="1" applyBorder="1"/>
    <xf numFmtId="0" fontId="11" fillId="2" borderId="8" xfId="0" applyFont="1" applyFill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9" fontId="1" fillId="0" borderId="4" xfId="0" applyNumberFormat="1" applyFont="1" applyBorder="1" applyAlignment="1">
      <alignment horizontal="center"/>
    </xf>
    <xf numFmtId="10" fontId="1" fillId="0" borderId="4" xfId="0" applyNumberFormat="1" applyFont="1" applyBorder="1" applyAlignment="1">
      <alignment horizontal="center" wrapText="1"/>
    </xf>
    <xf numFmtId="0" fontId="11" fillId="0" borderId="35" xfId="0" applyFont="1" applyBorder="1" applyAlignment="1">
      <alignment horizontal="center" wrapText="1"/>
    </xf>
    <xf numFmtId="0" fontId="11" fillId="0" borderId="40" xfId="0" applyFont="1" applyBorder="1" applyAlignment="1">
      <alignment horizontal="center" wrapText="1"/>
    </xf>
    <xf numFmtId="0" fontId="11" fillId="0" borderId="41" xfId="0" applyFont="1" applyBorder="1" applyAlignment="1">
      <alignment horizontal="center" wrapText="1"/>
    </xf>
    <xf numFmtId="0" fontId="11" fillId="0" borderId="42" xfId="0" applyFont="1" applyBorder="1" applyAlignment="1">
      <alignment horizontal="center" wrapText="1"/>
    </xf>
    <xf numFmtId="1" fontId="1" fillId="0" borderId="16" xfId="0" applyNumberFormat="1" applyFont="1" applyBorder="1" applyAlignment="1">
      <alignment horizontal="center" vertical="center" wrapText="1"/>
    </xf>
    <xf numFmtId="10" fontId="1" fillId="0" borderId="16" xfId="0" applyNumberFormat="1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/>
    </xf>
    <xf numFmtId="0" fontId="10" fillId="0" borderId="16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1" fillId="2" borderId="16" xfId="0" applyFont="1" applyFill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wrapText="1"/>
    </xf>
    <xf numFmtId="0" fontId="9" fillId="0" borderId="3" xfId="0" applyFont="1" applyBorder="1"/>
    <xf numFmtId="0" fontId="1" fillId="0" borderId="22" xfId="0" applyFont="1" applyBorder="1" applyAlignment="1">
      <alignment horizontal="center"/>
    </xf>
    <xf numFmtId="0" fontId="9" fillId="0" borderId="23" xfId="0" applyFont="1" applyBorder="1"/>
    <xf numFmtId="0" fontId="9" fillId="0" borderId="21" xfId="0" applyFont="1" applyBorder="1"/>
    <xf numFmtId="0" fontId="12" fillId="0" borderId="0" xfId="0" applyFont="1" applyAlignment="1">
      <alignment horizontal="center"/>
    </xf>
    <xf numFmtId="0" fontId="1" fillId="0" borderId="32" xfId="0" applyFont="1" applyBorder="1" applyAlignment="1">
      <alignment horizontal="center"/>
    </xf>
    <xf numFmtId="0" fontId="9" fillId="0" borderId="32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customschemas.google.com/relationships/workbookmetadata" Target="metadata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BACHILLERATO!$P$20:$P$33</c:f>
              <c:strCache>
                <c:ptCount val="14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  <c:pt idx="12">
                  <c:v>0301</c:v>
                </c:pt>
                <c:pt idx="13">
                  <c:v>0302</c:v>
                </c:pt>
              </c:strCache>
            </c:strRef>
          </c:cat>
          <c:val>
            <c:numRef>
              <c:f>BACHILLERATO!$Q$20:$Q$33</c:f>
              <c:numCache>
                <c:formatCode>0.00%</c:formatCode>
                <c:ptCount val="14"/>
                <c:pt idx="0">
                  <c:v>0.21153846153846154</c:v>
                </c:pt>
                <c:pt idx="1">
                  <c:v>0.50947553988541205</c:v>
                </c:pt>
                <c:pt idx="2">
                  <c:v>0.18032786885245902</c:v>
                </c:pt>
                <c:pt idx="3">
                  <c:v>0.36630265210608426</c:v>
                </c:pt>
                <c:pt idx="4">
                  <c:v>0.13059701492537312</c:v>
                </c:pt>
                <c:pt idx="5">
                  <c:v>0.38609920391916719</c:v>
                </c:pt>
                <c:pt idx="6">
                  <c:v>0.16938110749185667</c:v>
                </c:pt>
                <c:pt idx="7">
                  <c:v>0.37482710926694329</c:v>
                </c:pt>
                <c:pt idx="8">
                  <c:v>0.22222222222222221</c:v>
                </c:pt>
                <c:pt idx="9">
                  <c:v>0.46931297709923664</c:v>
                </c:pt>
                <c:pt idx="10">
                  <c:v>0.16710875331564987</c:v>
                </c:pt>
                <c:pt idx="11" formatCode="0%">
                  <c:v>0.46848958333333335</c:v>
                </c:pt>
                <c:pt idx="12">
                  <c:v>0.20470588235294118</c:v>
                </c:pt>
                <c:pt idx="13">
                  <c:v>0.47453222453222454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7B1-4C6A-870A-DC3F7D0ED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1319473"/>
        <c:axId val="785597875"/>
      </c:lineChart>
      <c:catAx>
        <c:axId val="70131947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785597875"/>
        <c:crosses val="autoZero"/>
        <c:auto val="1"/>
        <c:lblAlgn val="ctr"/>
        <c:lblOffset val="100"/>
        <c:noMultiLvlLbl val="1"/>
      </c:catAx>
      <c:valAx>
        <c:axId val="785597875"/>
        <c:scaling>
          <c:orientation val="minMax"/>
          <c:max val="1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701319473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'Prepa 2'!$P$49:$P$61</c:f>
              <c:strCache>
                <c:ptCount val="13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  <c:pt idx="12">
                  <c:v>0301</c:v>
                </c:pt>
              </c:strCache>
            </c:strRef>
          </c:cat>
          <c:val>
            <c:numRef>
              <c:f>'Prepa 2'!$Q$49:$Q$61</c:f>
              <c:numCache>
                <c:formatCode>0%</c:formatCode>
                <c:ptCount val="13"/>
                <c:pt idx="0">
                  <c:v>0.3125</c:v>
                </c:pt>
                <c:pt idx="1">
                  <c:v>0.55449591280653954</c:v>
                </c:pt>
                <c:pt idx="2">
                  <c:v>0.41935483870967744</c:v>
                </c:pt>
                <c:pt idx="3">
                  <c:v>0.57207718501702609</c:v>
                </c:pt>
                <c:pt idx="4" formatCode="0.00%">
                  <c:v>0.25490196078431371</c:v>
                </c:pt>
                <c:pt idx="5" formatCode="0.00%">
                  <c:v>0.50141911069063383</c:v>
                </c:pt>
                <c:pt idx="6" formatCode="0.00%">
                  <c:v>0.1951219512195122</c:v>
                </c:pt>
                <c:pt idx="7" formatCode="0.00%">
                  <c:v>0.4487300094073377</c:v>
                </c:pt>
                <c:pt idx="8" formatCode="0.00%">
                  <c:v>0.4358974358974359</c:v>
                </c:pt>
                <c:pt idx="9" formatCode="0.00%">
                  <c:v>0.50430622009569381</c:v>
                </c:pt>
                <c:pt idx="10" formatCode="0.00%">
                  <c:v>0.23333333333333334</c:v>
                </c:pt>
                <c:pt idx="11" formatCode="0.00%">
                  <c:v>0.4945240101095198</c:v>
                </c:pt>
                <c:pt idx="12" formatCode="0.00%">
                  <c:v>0.20652173913043478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D85-4D85-82F8-D21BC4E03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3907793"/>
        <c:axId val="225870635"/>
      </c:lineChart>
      <c:catAx>
        <c:axId val="213390779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225870635"/>
        <c:crosses val="autoZero"/>
        <c:auto val="1"/>
        <c:lblAlgn val="ctr"/>
        <c:lblOffset val="100"/>
        <c:noMultiLvlLbl val="1"/>
      </c:catAx>
      <c:valAx>
        <c:axId val="225870635"/>
        <c:scaling>
          <c:orientation val="minMax"/>
          <c:max val="1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2133907793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'Prepa 2'!$P$82:$P$94</c:f>
              <c:strCache>
                <c:ptCount val="13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  <c:pt idx="12">
                  <c:v>0301</c:v>
                </c:pt>
              </c:strCache>
            </c:strRef>
          </c:cat>
          <c:val>
            <c:numRef>
              <c:f>'Prepa 2'!$Q$82:$Q$94</c:f>
              <c:numCache>
                <c:formatCode>0.00%</c:formatCode>
                <c:ptCount val="13"/>
                <c:pt idx="0">
                  <c:v>0.20833333333333331</c:v>
                </c:pt>
                <c:pt idx="1">
                  <c:v>0.16893732970027253</c:v>
                </c:pt>
                <c:pt idx="2">
                  <c:v>0.29032258064516131</c:v>
                </c:pt>
                <c:pt idx="3">
                  <c:v>0.15777525539160042</c:v>
                </c:pt>
                <c:pt idx="4">
                  <c:v>0.11764705882352938</c:v>
                </c:pt>
                <c:pt idx="5">
                  <c:v>0.13055818353831594</c:v>
                </c:pt>
                <c:pt idx="6">
                  <c:v>9.7560975609756101E-2</c:v>
                </c:pt>
                <c:pt idx="7">
                  <c:v>9.8777046095954835E-2</c:v>
                </c:pt>
                <c:pt idx="8">
                  <c:v>7.6923076923076927E-2</c:v>
                </c:pt>
                <c:pt idx="9">
                  <c:v>8.8038277511961749E-2</c:v>
                </c:pt>
                <c:pt idx="10">
                  <c:v>8.3333333333333343E-2</c:v>
                </c:pt>
                <c:pt idx="11">
                  <c:v>8.8458298230834009E-2</c:v>
                </c:pt>
                <c:pt idx="12">
                  <c:v>8.6956521739130432E-2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C62-410B-92C4-0BEB781A5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2071428"/>
        <c:axId val="1523976491"/>
      </c:lineChart>
      <c:catAx>
        <c:axId val="11920714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523976491"/>
        <c:crosses val="autoZero"/>
        <c:auto val="1"/>
        <c:lblAlgn val="ctr"/>
        <c:lblOffset val="100"/>
        <c:noMultiLvlLbl val="1"/>
      </c:catAx>
      <c:valAx>
        <c:axId val="1523976491"/>
        <c:scaling>
          <c:orientation val="minMax"/>
          <c:max val="0.30000000000000021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192071428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'Prepa 3'!$P$20:$P$33</c:f>
              <c:strCache>
                <c:ptCount val="14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  <c:pt idx="12">
                  <c:v>0301</c:v>
                </c:pt>
                <c:pt idx="13">
                  <c:v>0302</c:v>
                </c:pt>
              </c:strCache>
            </c:strRef>
          </c:cat>
          <c:val>
            <c:numRef>
              <c:f>'Prepa 3'!$Q$20:$Q$33</c:f>
              <c:numCache>
                <c:formatCode>0.00%</c:formatCode>
                <c:ptCount val="14"/>
                <c:pt idx="0">
                  <c:v>0.20289855072463769</c:v>
                </c:pt>
                <c:pt idx="1">
                  <c:v>0.45917001338688085</c:v>
                </c:pt>
                <c:pt idx="2">
                  <c:v>0.17857142857142858</c:v>
                </c:pt>
                <c:pt idx="3">
                  <c:v>0.33878504672897197</c:v>
                </c:pt>
                <c:pt idx="4">
                  <c:v>0.11842105263157894</c:v>
                </c:pt>
                <c:pt idx="5">
                  <c:v>0.11842105263157894</c:v>
                </c:pt>
                <c:pt idx="6">
                  <c:v>0.19266055045871561</c:v>
                </c:pt>
                <c:pt idx="7">
                  <c:v>0.33119658119658119</c:v>
                </c:pt>
                <c:pt idx="8">
                  <c:v>0.19230769230769232</c:v>
                </c:pt>
                <c:pt idx="9">
                  <c:v>0.42921857304643263</c:v>
                </c:pt>
                <c:pt idx="10">
                  <c:v>0.1271186440677966</c:v>
                </c:pt>
                <c:pt idx="11">
                  <c:v>0.43206256109481916</c:v>
                </c:pt>
                <c:pt idx="12">
                  <c:v>0.2109375</c:v>
                </c:pt>
                <c:pt idx="13">
                  <c:v>0.48521916411824667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6EA-4086-AE44-E1F925010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3558566"/>
        <c:axId val="2110956621"/>
      </c:lineChart>
      <c:catAx>
        <c:axId val="75355856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2110956621"/>
        <c:crosses val="autoZero"/>
        <c:auto val="1"/>
        <c:lblAlgn val="ctr"/>
        <c:lblOffset val="100"/>
        <c:noMultiLvlLbl val="1"/>
      </c:catAx>
      <c:valAx>
        <c:axId val="2110956621"/>
        <c:scaling>
          <c:orientation val="minMax"/>
          <c:max val="0.60000000000000042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753558566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'Prepa 3'!$P$50:$P$63</c:f>
              <c:strCache>
                <c:ptCount val="14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  <c:pt idx="12">
                  <c:v>0301</c:v>
                </c:pt>
                <c:pt idx="13">
                  <c:v>0302</c:v>
                </c:pt>
              </c:strCache>
            </c:strRef>
          </c:cat>
          <c:val>
            <c:numRef>
              <c:f>'Prepa 3'!$Q$50:$Q$63</c:f>
              <c:numCache>
                <c:formatCode>0%</c:formatCode>
                <c:ptCount val="14"/>
                <c:pt idx="0">
                  <c:v>0.30434782608695654</c:v>
                </c:pt>
                <c:pt idx="1">
                  <c:v>0.61713520749665329</c:v>
                </c:pt>
                <c:pt idx="2">
                  <c:v>0.39285714285714285</c:v>
                </c:pt>
                <c:pt idx="3">
                  <c:v>0.52219626168224298</c:v>
                </c:pt>
                <c:pt idx="4" formatCode="0.00%">
                  <c:v>0.26315789473684209</c:v>
                </c:pt>
                <c:pt idx="5" formatCode="0.00%">
                  <c:v>0.48888888888888887</c:v>
                </c:pt>
                <c:pt idx="6" formatCode="0.00%">
                  <c:v>0.3577981651376147</c:v>
                </c:pt>
                <c:pt idx="7" formatCode="0.00%">
                  <c:v>0.42735042735042733</c:v>
                </c:pt>
                <c:pt idx="8" formatCode="0.00%">
                  <c:v>0.27884615384615385</c:v>
                </c:pt>
                <c:pt idx="9" formatCode="0.00%">
                  <c:v>0.51642129105322765</c:v>
                </c:pt>
                <c:pt idx="10" formatCode="0.00%">
                  <c:v>0.33050847457627119</c:v>
                </c:pt>
                <c:pt idx="11" formatCode="0.00%">
                  <c:v>0.55522971652003905</c:v>
                </c:pt>
                <c:pt idx="12" formatCode="0.00%">
                  <c:v>0.3046875</c:v>
                </c:pt>
                <c:pt idx="13" formatCode="0.00%">
                  <c:v>0.59633027522935778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C19-4091-85B7-D5360C359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9334734"/>
        <c:axId val="1835979328"/>
      </c:lineChart>
      <c:catAx>
        <c:axId val="107933473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835979328"/>
        <c:crosses val="autoZero"/>
        <c:auto val="1"/>
        <c:lblAlgn val="ctr"/>
        <c:lblOffset val="100"/>
        <c:noMultiLvlLbl val="1"/>
      </c:catAx>
      <c:valAx>
        <c:axId val="1835979328"/>
        <c:scaling>
          <c:orientation val="minMax"/>
          <c:max val="1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079334734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'Prepa 3'!$P$84:$P$97</c:f>
              <c:strCache>
                <c:ptCount val="14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  <c:pt idx="12">
                  <c:v>0301</c:v>
                </c:pt>
                <c:pt idx="13">
                  <c:v>0302</c:v>
                </c:pt>
              </c:strCache>
            </c:strRef>
          </c:cat>
          <c:val>
            <c:numRef>
              <c:f>'Prepa 3'!$Q$84:$Q$97</c:f>
              <c:numCache>
                <c:formatCode>0.00%</c:formatCode>
                <c:ptCount val="14"/>
                <c:pt idx="0">
                  <c:v>0.10144927536231885</c:v>
                </c:pt>
                <c:pt idx="1">
                  <c:v>0.15796519410977244</c:v>
                </c:pt>
                <c:pt idx="2">
                  <c:v>0.21428571428571427</c:v>
                </c:pt>
                <c:pt idx="3">
                  <c:v>0.18341121495327101</c:v>
                </c:pt>
                <c:pt idx="4">
                  <c:v>0.14473684210526316</c:v>
                </c:pt>
                <c:pt idx="5">
                  <c:v>0.17192982456140349</c:v>
                </c:pt>
                <c:pt idx="6">
                  <c:v>0.16513761467889909</c:v>
                </c:pt>
                <c:pt idx="7">
                  <c:v>9.6153846153846145E-2</c:v>
                </c:pt>
                <c:pt idx="8">
                  <c:v>8.6538461538461536E-2</c:v>
                </c:pt>
                <c:pt idx="9">
                  <c:v>8.7202718006795021E-2</c:v>
                </c:pt>
                <c:pt idx="10">
                  <c:v>0.20338983050847459</c:v>
                </c:pt>
                <c:pt idx="11">
                  <c:v>0.12316715542521989</c:v>
                </c:pt>
                <c:pt idx="12">
                  <c:v>9.375E-2</c:v>
                </c:pt>
                <c:pt idx="13">
                  <c:v>0.1111111111111111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275-4726-9615-159BDE017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47475888"/>
        <c:axId val="620506815"/>
      </c:lineChart>
      <c:catAx>
        <c:axId val="1047475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620506815"/>
        <c:crosses val="autoZero"/>
        <c:auto val="1"/>
        <c:lblAlgn val="ctr"/>
        <c:lblOffset val="100"/>
        <c:noMultiLvlLbl val="1"/>
      </c:catAx>
      <c:valAx>
        <c:axId val="620506815"/>
        <c:scaling>
          <c:orientation val="minMax"/>
          <c:max val="0.30000000000000021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047475888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'Prepa 4'!$P$20:$P$31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'Prepa 4'!$Q$20:$Q$31</c:f>
              <c:numCache>
                <c:formatCode>0.00%</c:formatCode>
                <c:ptCount val="12"/>
                <c:pt idx="0">
                  <c:v>0.15789473684210525</c:v>
                </c:pt>
                <c:pt idx="1">
                  <c:v>0.39651416122004357</c:v>
                </c:pt>
                <c:pt idx="2">
                  <c:v>0.16279069767441862</c:v>
                </c:pt>
                <c:pt idx="3">
                  <c:v>0.29856115107913667</c:v>
                </c:pt>
                <c:pt idx="4">
                  <c:v>0.12698412698412698</c:v>
                </c:pt>
                <c:pt idx="5" formatCode="0%">
                  <c:v>0.12698412698412698</c:v>
                </c:pt>
                <c:pt idx="6">
                  <c:v>8.4745762711864403E-2</c:v>
                </c:pt>
                <c:pt idx="7">
                  <c:v>0.25310559006211181</c:v>
                </c:pt>
                <c:pt idx="8">
                  <c:v>0.14000000000000001</c:v>
                </c:pt>
                <c:pt idx="9">
                  <c:v>0.39378238341968913</c:v>
                </c:pt>
                <c:pt idx="10">
                  <c:v>6.5217391304347824E-2</c:v>
                </c:pt>
                <c:pt idx="11">
                  <c:v>0.34270414993306558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71B-457E-94E4-F91D359E6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7632285"/>
        <c:axId val="1631738907"/>
      </c:lineChart>
      <c:catAx>
        <c:axId val="24763228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631738907"/>
        <c:crosses val="autoZero"/>
        <c:auto val="1"/>
        <c:lblAlgn val="ctr"/>
        <c:lblOffset val="100"/>
        <c:noMultiLvlLbl val="1"/>
      </c:catAx>
      <c:valAx>
        <c:axId val="1631738907"/>
        <c:scaling>
          <c:orientation val="minMax"/>
          <c:max val="1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247632285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'Prepa 4'!$P$50:$P$61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'Prepa 4'!$Q$50:$Q$61</c:f>
              <c:numCache>
                <c:formatCode>0%</c:formatCode>
                <c:ptCount val="12"/>
                <c:pt idx="0">
                  <c:v>0.33333333333333331</c:v>
                </c:pt>
                <c:pt idx="1">
                  <c:v>0.56209150326797386</c:v>
                </c:pt>
                <c:pt idx="2">
                  <c:v>0.34883720930232559</c:v>
                </c:pt>
                <c:pt idx="3">
                  <c:v>0.50359712230215825</c:v>
                </c:pt>
                <c:pt idx="4" formatCode="0.00%">
                  <c:v>0.22222222222222221</c:v>
                </c:pt>
                <c:pt idx="5" formatCode="0.00%">
                  <c:v>0.47272727272727272</c:v>
                </c:pt>
                <c:pt idx="6" formatCode="0.00%">
                  <c:v>0.15254237288135594</c:v>
                </c:pt>
                <c:pt idx="7" formatCode="0.00%">
                  <c:v>0.33695652173913043</c:v>
                </c:pt>
                <c:pt idx="8" formatCode="0.00%">
                  <c:v>0.17</c:v>
                </c:pt>
                <c:pt idx="9" formatCode="0.00%">
                  <c:v>0.49050086355785838</c:v>
                </c:pt>
                <c:pt idx="10" formatCode="0.00%">
                  <c:v>0.13043478260869565</c:v>
                </c:pt>
                <c:pt idx="11" formatCode="0.00%">
                  <c:v>0.43908969210174031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B0F-4572-8707-6923D4E69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406696"/>
        <c:axId val="318306019"/>
      </c:lineChart>
      <c:catAx>
        <c:axId val="833406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318306019"/>
        <c:crosses val="autoZero"/>
        <c:auto val="1"/>
        <c:lblAlgn val="ctr"/>
        <c:lblOffset val="100"/>
        <c:noMultiLvlLbl val="1"/>
      </c:catAx>
      <c:valAx>
        <c:axId val="318306019"/>
        <c:scaling>
          <c:orientation val="minMax"/>
          <c:max val="1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833406696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'Prepa 4'!$P$83:$P$94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'Prepa 4'!$Q$83:$Q$94</c:f>
              <c:numCache>
                <c:formatCode>0.00%</c:formatCode>
                <c:ptCount val="12"/>
                <c:pt idx="0">
                  <c:v>0.17543859649122806</c:v>
                </c:pt>
                <c:pt idx="1">
                  <c:v>0.16557734204793029</c:v>
                </c:pt>
                <c:pt idx="2">
                  <c:v>0.18604651162790697</c:v>
                </c:pt>
                <c:pt idx="3">
                  <c:v>0.20503597122302158</c:v>
                </c:pt>
                <c:pt idx="4">
                  <c:v>9.5238095238095233E-2</c:v>
                </c:pt>
                <c:pt idx="5">
                  <c:v>0.16909090909090907</c:v>
                </c:pt>
                <c:pt idx="6">
                  <c:v>6.7796610169491539E-2</c:v>
                </c:pt>
                <c:pt idx="7">
                  <c:v>8.3850931677018625E-2</c:v>
                </c:pt>
                <c:pt idx="8">
                  <c:v>0.03</c:v>
                </c:pt>
                <c:pt idx="9">
                  <c:v>9.6718480138169249E-2</c:v>
                </c:pt>
                <c:pt idx="10">
                  <c:v>6.5217391304347824E-2</c:v>
                </c:pt>
                <c:pt idx="11">
                  <c:v>9.6385542168674732E-2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E69-4490-84FE-FDABD1A07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2319352"/>
        <c:axId val="2097113417"/>
      </c:lineChart>
      <c:catAx>
        <c:axId val="512319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2097113417"/>
        <c:crosses val="autoZero"/>
        <c:auto val="1"/>
        <c:lblAlgn val="ctr"/>
        <c:lblOffset val="100"/>
        <c:noMultiLvlLbl val="1"/>
      </c:catAx>
      <c:valAx>
        <c:axId val="2097113417"/>
        <c:scaling>
          <c:orientation val="minMax"/>
          <c:max val="0.30000000000000021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512319352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title>
      <c:tx>
        <c:rich>
          <a:bodyPr/>
          <a:lstStyle/>
          <a:p>
            <a:pPr lvl="0">
              <a:defRPr sz="100" b="1" i="0">
                <a:solidFill>
                  <a:srgbClr val="000000"/>
                </a:solidFill>
                <a:latin typeface="+mn-lt"/>
              </a:defRPr>
            </a:pPr>
            <a:r>
              <a:rPr sz="100" b="1" i="0">
                <a:solidFill>
                  <a:srgbClr val="000000"/>
                </a:solidFill>
                <a:latin typeface="+mn-lt"/>
              </a:rPr>
              <a:t>Eficiencia de Egreso  Minero Metalúrgica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invertIfNegative val="1"/>
          <c:cat>
            <c:numRef>
              <c:f>'Prepa 3'!$S$46:$S$49</c:f>
              <c:numCache>
                <c:formatCode>General</c:formatCode>
                <c:ptCount val="4"/>
              </c:numCache>
            </c:numRef>
          </c:cat>
          <c:val>
            <c:numRef>
              <c:f>'Prepa 3'!$T$46:$T$49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BDA4-42B5-A991-4EC4B0356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16931375"/>
        <c:axId val="873586772"/>
      </c:barChart>
      <c:catAx>
        <c:axId val="161693137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1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873586772"/>
        <c:crosses val="autoZero"/>
        <c:auto val="1"/>
        <c:lblAlgn val="ctr"/>
        <c:lblOffset val="100"/>
        <c:noMultiLvlLbl val="1"/>
      </c:catAx>
      <c:valAx>
        <c:axId val="873586772"/>
        <c:scaling>
          <c:orientation val="minMax"/>
        </c:scaling>
        <c:delete val="0"/>
        <c:axPos val="l"/>
        <c:numFmt formatCode="General" sourceLinked="1"/>
        <c:majorTickMark val="cross"/>
        <c:minorTickMark val="cross"/>
        <c:tickLblPos val="nextTo"/>
        <c:spPr>
          <a:ln>
            <a:noFill/>
          </a:ln>
        </c:spPr>
        <c:crossAx val="1616931375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title>
      <c:tx>
        <c:rich>
          <a:bodyPr/>
          <a:lstStyle/>
          <a:p>
            <a:pPr lvl="0">
              <a:defRPr sz="100" b="1" i="0">
                <a:solidFill>
                  <a:srgbClr val="000000"/>
                </a:solidFill>
                <a:latin typeface="+mn-lt"/>
              </a:defRPr>
            </a:pPr>
            <a:r>
              <a:rPr sz="100" b="1" i="0">
                <a:solidFill>
                  <a:srgbClr val="000000"/>
                </a:solidFill>
                <a:latin typeface="+mn-lt"/>
              </a:rPr>
              <a:t>Rezago Educativo  Minero Metalúrgica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invertIfNegative val="1"/>
          <c:cat>
            <c:numRef>
              <c:f>'Prepa 2'!$S$71:$S$74</c:f>
              <c:numCache>
                <c:formatCode>General</c:formatCode>
                <c:ptCount val="4"/>
              </c:numCache>
            </c:numRef>
          </c:cat>
          <c:val>
            <c:numRef>
              <c:f>'Prepa 2'!$T$71:$T$74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6BC9-489B-90C0-5229FD7AF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7747645"/>
        <c:axId val="1588458105"/>
      </c:barChart>
      <c:catAx>
        <c:axId val="13774764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1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588458105"/>
        <c:crosses val="autoZero"/>
        <c:auto val="1"/>
        <c:lblAlgn val="ctr"/>
        <c:lblOffset val="100"/>
        <c:noMultiLvlLbl val="1"/>
      </c:catAx>
      <c:valAx>
        <c:axId val="1588458105"/>
        <c:scaling>
          <c:orientation val="minMax"/>
        </c:scaling>
        <c:delete val="0"/>
        <c:axPos val="l"/>
        <c:numFmt formatCode="General" sourceLinked="1"/>
        <c:majorTickMark val="cross"/>
        <c:minorTickMark val="cross"/>
        <c:tickLblPos val="nextTo"/>
        <c:spPr>
          <a:ln>
            <a:noFill/>
          </a:ln>
        </c:spPr>
        <c:crossAx val="137747645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BACHILLERATO!$P$50:$P$63</c:f>
              <c:strCache>
                <c:ptCount val="14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  <c:pt idx="12">
                  <c:v>0301</c:v>
                </c:pt>
                <c:pt idx="13">
                  <c:v>0302</c:v>
                </c:pt>
              </c:strCache>
            </c:strRef>
          </c:cat>
          <c:val>
            <c:numRef>
              <c:f>BACHILLERATO!$Q$50:$Q$63</c:f>
              <c:numCache>
                <c:formatCode>0%</c:formatCode>
                <c:ptCount val="14"/>
                <c:pt idx="0">
                  <c:v>0.36153846153846153</c:v>
                </c:pt>
                <c:pt idx="1">
                  <c:v>0.6967827236668136</c:v>
                </c:pt>
                <c:pt idx="2">
                  <c:v>0.38797814207650272</c:v>
                </c:pt>
                <c:pt idx="3">
                  <c:v>0.54570982839313575</c:v>
                </c:pt>
                <c:pt idx="4" formatCode="0.00%">
                  <c:v>0.26119402985074625</c:v>
                </c:pt>
                <c:pt idx="5" formatCode="0.00%">
                  <c:v>0.54776484996938146</c:v>
                </c:pt>
                <c:pt idx="6" formatCode="0.00%">
                  <c:v>0.29315960912052119</c:v>
                </c:pt>
                <c:pt idx="7" formatCode="0.00%">
                  <c:v>0.46417704011065009</c:v>
                </c:pt>
                <c:pt idx="8" formatCode="0.00%">
                  <c:v>0.27627627627627627</c:v>
                </c:pt>
                <c:pt idx="9" formatCode="0.00%">
                  <c:v>0.55664122137404581</c:v>
                </c:pt>
                <c:pt idx="10" formatCode="0.00%">
                  <c:v>0.26525198938992045</c:v>
                </c:pt>
                <c:pt idx="11" formatCode="0.00%">
                  <c:v>0.57135416666666672</c:v>
                </c:pt>
                <c:pt idx="12" formatCode="0.00%">
                  <c:v>0.30352941176470588</c:v>
                </c:pt>
                <c:pt idx="13" formatCode="0.00%">
                  <c:v>0.58056133056133052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14F-4D65-B33A-705C32299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98405013"/>
        <c:axId val="1173083736"/>
      </c:lineChart>
      <c:catAx>
        <c:axId val="169840501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173083736"/>
        <c:crosses val="autoZero"/>
        <c:auto val="1"/>
        <c:lblAlgn val="ctr"/>
        <c:lblOffset val="100"/>
        <c:noMultiLvlLbl val="1"/>
      </c:catAx>
      <c:valAx>
        <c:axId val="1173083736"/>
        <c:scaling>
          <c:orientation val="minMax"/>
          <c:max val="1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698405013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title>
      <c:tx>
        <c:rich>
          <a:bodyPr/>
          <a:lstStyle/>
          <a:p>
            <a:pPr lvl="0">
              <a:defRPr sz="100" b="1" i="0">
                <a:solidFill>
                  <a:srgbClr val="000000"/>
                </a:solidFill>
                <a:latin typeface="+mn-lt"/>
              </a:defRPr>
            </a:pPr>
            <a:r>
              <a:rPr sz="100" b="1" i="0">
                <a:solidFill>
                  <a:srgbClr val="000000"/>
                </a:solidFill>
                <a:latin typeface="+mn-lt"/>
              </a:rPr>
              <a:t>Eficiencia Terminal  Minero Metalúrgica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invertIfNegative val="1"/>
          <c:cat>
            <c:numRef>
              <c:f>'Prepa 1'!$S$20:$S$23</c:f>
              <c:numCache>
                <c:formatCode>General</c:formatCode>
                <c:ptCount val="4"/>
              </c:numCache>
            </c:numRef>
          </c:cat>
          <c:val>
            <c:numRef>
              <c:f>'Prepa 1'!$T$20:$T$23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19E1-4256-8E4E-2B191EEC5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49027265"/>
        <c:axId val="2059675353"/>
      </c:barChart>
      <c:catAx>
        <c:axId val="34902726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1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2059675353"/>
        <c:crosses val="autoZero"/>
        <c:auto val="1"/>
        <c:lblAlgn val="ctr"/>
        <c:lblOffset val="100"/>
        <c:noMultiLvlLbl val="1"/>
      </c:catAx>
      <c:valAx>
        <c:axId val="2059675353"/>
        <c:scaling>
          <c:orientation val="minMax"/>
        </c:scaling>
        <c:delete val="0"/>
        <c:axPos val="l"/>
        <c:numFmt formatCode="General" sourceLinked="1"/>
        <c:majorTickMark val="cross"/>
        <c:minorTickMark val="cross"/>
        <c:tickLblPos val="nextTo"/>
        <c:spPr>
          <a:ln>
            <a:noFill/>
          </a:ln>
        </c:spPr>
        <c:crossAx val="349027265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BACHILLERATO!$P$85:$P$98</c:f>
              <c:strCache>
                <c:ptCount val="14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  <c:pt idx="12">
                  <c:v>0301</c:v>
                </c:pt>
                <c:pt idx="13">
                  <c:v>0302</c:v>
                </c:pt>
              </c:strCache>
            </c:strRef>
          </c:cat>
          <c:val>
            <c:numRef>
              <c:f>BACHILLERATO!$Q$85:$Q$98</c:f>
              <c:numCache>
                <c:formatCode>0.00%</c:formatCode>
                <c:ptCount val="14"/>
                <c:pt idx="0">
                  <c:v>0.15</c:v>
                </c:pt>
                <c:pt idx="1">
                  <c:v>0.18730718378140154</c:v>
                </c:pt>
                <c:pt idx="2">
                  <c:v>0.2076502732240437</c:v>
                </c:pt>
                <c:pt idx="3">
                  <c:v>0.1794071762870515</c:v>
                </c:pt>
                <c:pt idx="4">
                  <c:v>0.13059701492537312</c:v>
                </c:pt>
                <c:pt idx="5">
                  <c:v>0.16166564605021427</c:v>
                </c:pt>
                <c:pt idx="6">
                  <c:v>0.12377850162866452</c:v>
                </c:pt>
                <c:pt idx="7">
                  <c:v>8.9349930843706793E-2</c:v>
                </c:pt>
                <c:pt idx="8">
                  <c:v>5.4054054054054057E-2</c:v>
                </c:pt>
                <c:pt idx="9">
                  <c:v>8.7328244274809175E-2</c:v>
                </c:pt>
                <c:pt idx="10">
                  <c:v>9.8143236074270584E-2</c:v>
                </c:pt>
                <c:pt idx="11">
                  <c:v>0.10286458333333337</c:v>
                </c:pt>
                <c:pt idx="12">
                  <c:v>0.10286458333333337</c:v>
                </c:pt>
                <c:pt idx="13">
                  <c:v>0.10602910602910598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84B-43B0-9300-8FA4F5EC9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1214826"/>
        <c:axId val="855739733"/>
      </c:lineChart>
      <c:catAx>
        <c:axId val="213121482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855739733"/>
        <c:crosses val="autoZero"/>
        <c:auto val="1"/>
        <c:lblAlgn val="ctr"/>
        <c:lblOffset val="100"/>
        <c:noMultiLvlLbl val="1"/>
      </c:catAx>
      <c:valAx>
        <c:axId val="855739733"/>
        <c:scaling>
          <c:orientation val="minMax"/>
          <c:max val="0.30000000000000021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2131214826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mpd="sng">
              <a:solidFill>
                <a:srgbClr val="0000FF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BACHILLERATO!$Y$85:$Y$103</c:f>
              <c:strCache>
                <c:ptCount val="19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  <c:pt idx="12">
                  <c:v>0301</c:v>
                </c:pt>
                <c:pt idx="17">
                  <c:v>0302</c:v>
                </c:pt>
                <c:pt idx="18">
                  <c:v>401</c:v>
                </c:pt>
              </c:strCache>
            </c:strRef>
          </c:cat>
          <c:val>
            <c:numRef>
              <c:f>BACHILLERATO!$Z$85:$Z$103</c:f>
              <c:numCache>
                <c:formatCode>0%</c:formatCode>
                <c:ptCount val="19"/>
                <c:pt idx="0">
                  <c:v>0.66666666666666663</c:v>
                </c:pt>
                <c:pt idx="1">
                  <c:v>0.75816993464052285</c:v>
                </c:pt>
                <c:pt idx="2">
                  <c:v>0.48837209302325579</c:v>
                </c:pt>
                <c:pt idx="3">
                  <c:v>0.90287769784172667</c:v>
                </c:pt>
                <c:pt idx="4">
                  <c:v>0.84126984126984128</c:v>
                </c:pt>
                <c:pt idx="5">
                  <c:v>0.61272727272727268</c:v>
                </c:pt>
                <c:pt idx="6">
                  <c:v>0.38983050847457629</c:v>
                </c:pt>
                <c:pt idx="7">
                  <c:v>0.79192546583850931</c:v>
                </c:pt>
                <c:pt idx="8">
                  <c:v>0.37</c:v>
                </c:pt>
                <c:pt idx="9">
                  <c:v>0.68566493955094987</c:v>
                </c:pt>
                <c:pt idx="10">
                  <c:v>0.55434782608695654</c:v>
                </c:pt>
                <c:pt idx="11">
                  <c:v>0.64390896921017404</c:v>
                </c:pt>
                <c:pt idx="12">
                  <c:v>0.57009345794392519</c:v>
                </c:pt>
                <c:pt idx="17">
                  <c:v>0.73758865248226946</c:v>
                </c:pt>
                <c:pt idx="18">
                  <c:v>0.59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EDA-464D-A6DA-59453E2D4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7207857"/>
        <c:axId val="1188821509"/>
      </c:lineChart>
      <c:catAx>
        <c:axId val="59720785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188821509"/>
        <c:crosses val="autoZero"/>
        <c:auto val="1"/>
        <c:lblAlgn val="ctr"/>
        <c:lblOffset val="100"/>
        <c:noMultiLvlLbl val="1"/>
      </c:catAx>
      <c:valAx>
        <c:axId val="1188821509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597207857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'Prepa 1'!$P$20:$P$32</c:f>
              <c:strCache>
                <c:ptCount val="13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  <c:pt idx="12">
                  <c:v>0301</c:v>
                </c:pt>
              </c:strCache>
            </c:strRef>
          </c:cat>
          <c:val>
            <c:numRef>
              <c:f>'Prepa 1'!$Q$20:$Q$32</c:f>
              <c:numCache>
                <c:formatCode>0.00%</c:formatCode>
                <c:ptCount val="13"/>
                <c:pt idx="0">
                  <c:v>0.31395348837209303</c:v>
                </c:pt>
                <c:pt idx="1">
                  <c:v>0.47736625514403291</c:v>
                </c:pt>
                <c:pt idx="2">
                  <c:v>0.22641509433962265</c:v>
                </c:pt>
                <c:pt idx="3">
                  <c:v>0.38706140350877194</c:v>
                </c:pt>
                <c:pt idx="4">
                  <c:v>0.14102564102564102</c:v>
                </c:pt>
                <c:pt idx="5" formatCode="0%">
                  <c:v>0.14102564102564102</c:v>
                </c:pt>
                <c:pt idx="6">
                  <c:v>0.22448979591836735</c:v>
                </c:pt>
                <c:pt idx="7">
                  <c:v>0.51954732510288071</c:v>
                </c:pt>
                <c:pt idx="8">
                  <c:v>0.27777777777777779</c:v>
                </c:pt>
                <c:pt idx="9">
                  <c:v>0.64322916666666663</c:v>
                </c:pt>
                <c:pt idx="10">
                  <c:v>0.29906542056074764</c:v>
                </c:pt>
                <c:pt idx="11">
                  <c:v>0.66704416761041907</c:v>
                </c:pt>
                <c:pt idx="12">
                  <c:v>0.19387755102040816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CBA-45A9-BA42-B4B96ECEF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3151563"/>
        <c:axId val="1162552386"/>
      </c:lineChart>
      <c:catAx>
        <c:axId val="111315156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162552386"/>
        <c:crosses val="autoZero"/>
        <c:auto val="1"/>
        <c:lblAlgn val="ctr"/>
        <c:lblOffset val="100"/>
        <c:noMultiLvlLbl val="1"/>
      </c:catAx>
      <c:valAx>
        <c:axId val="1162552386"/>
        <c:scaling>
          <c:orientation val="minMax"/>
          <c:max val="1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113151563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'Prepa 1'!$P$48:$P$60</c:f>
              <c:strCache>
                <c:ptCount val="13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  <c:pt idx="12">
                  <c:v>0301</c:v>
                </c:pt>
              </c:strCache>
            </c:strRef>
          </c:cat>
          <c:val>
            <c:numRef>
              <c:f>'Prepa 1'!$Q$49:$Q$60</c:f>
              <c:numCache>
                <c:formatCode>0%</c:formatCode>
                <c:ptCount val="12"/>
                <c:pt idx="0">
                  <c:v>0.62414266117969819</c:v>
                </c:pt>
                <c:pt idx="1">
                  <c:v>0.37735849056603776</c:v>
                </c:pt>
                <c:pt idx="2">
                  <c:v>0.57127192982456143</c:v>
                </c:pt>
                <c:pt idx="3" formatCode="0.00%">
                  <c:v>0.24358974358974358</c:v>
                </c:pt>
                <c:pt idx="4" formatCode="0.00%">
                  <c:v>0.70646766169154229</c:v>
                </c:pt>
                <c:pt idx="5" formatCode="0.00%">
                  <c:v>0.39795918367346939</c:v>
                </c:pt>
                <c:pt idx="6" formatCode="0.00%">
                  <c:v>0.60082304526748975</c:v>
                </c:pt>
                <c:pt idx="7" formatCode="0.00%">
                  <c:v>0.31111111111111112</c:v>
                </c:pt>
                <c:pt idx="8" formatCode="0.00%">
                  <c:v>0.72135416666666663</c:v>
                </c:pt>
                <c:pt idx="9" formatCode="0.00%">
                  <c:v>0.34579439252336447</c:v>
                </c:pt>
                <c:pt idx="10" formatCode="0.00%">
                  <c:v>0.75990939977349947</c:v>
                </c:pt>
                <c:pt idx="11" formatCode="0.00%">
                  <c:v>0.29591836734693877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391-4B3C-9CC4-7938FDDB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4244428"/>
        <c:axId val="965317329"/>
      </c:lineChart>
      <c:catAx>
        <c:axId val="12942444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965317329"/>
        <c:crosses val="autoZero"/>
        <c:auto val="1"/>
        <c:lblAlgn val="ctr"/>
        <c:lblOffset val="100"/>
        <c:noMultiLvlLbl val="1"/>
      </c:catAx>
      <c:valAx>
        <c:axId val="965317329"/>
        <c:scaling>
          <c:orientation val="minMax"/>
          <c:max val="1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294244428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'Prepa 1'!$P$80:$P$92</c:f>
              <c:strCache>
                <c:ptCount val="13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  <c:pt idx="12">
                  <c:v>0301</c:v>
                </c:pt>
              </c:strCache>
            </c:strRef>
          </c:cat>
          <c:val>
            <c:numRef>
              <c:f>'Prepa 1'!$Q$80:$Q$92</c:f>
              <c:numCache>
                <c:formatCode>0.00%</c:formatCode>
                <c:ptCount val="13"/>
                <c:pt idx="0">
                  <c:v>0.1395348837209302</c:v>
                </c:pt>
                <c:pt idx="1">
                  <c:v>0.14677640603566527</c:v>
                </c:pt>
                <c:pt idx="2">
                  <c:v>0.15094339622641512</c:v>
                </c:pt>
                <c:pt idx="3">
                  <c:v>0.18421052631578949</c:v>
                </c:pt>
                <c:pt idx="4">
                  <c:v>0.10256410256410256</c:v>
                </c:pt>
                <c:pt idx="5">
                  <c:v>0.17039800995024879</c:v>
                </c:pt>
                <c:pt idx="6">
                  <c:v>0.17346938775510204</c:v>
                </c:pt>
                <c:pt idx="7">
                  <c:v>8.1275720164609044E-2</c:v>
                </c:pt>
                <c:pt idx="8">
                  <c:v>3.3333333333333326E-2</c:v>
                </c:pt>
                <c:pt idx="9">
                  <c:v>7.8125E-2</c:v>
                </c:pt>
                <c:pt idx="10">
                  <c:v>4.6728971962616828E-2</c:v>
                </c:pt>
                <c:pt idx="11">
                  <c:v>9.2865232163080402E-2</c:v>
                </c:pt>
                <c:pt idx="12">
                  <c:v>0.10204081632653061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E19-47D2-B4A8-D362AB8C2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7195768"/>
        <c:axId val="1382020131"/>
      </c:lineChart>
      <c:catAx>
        <c:axId val="1157195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382020131"/>
        <c:crosses val="autoZero"/>
        <c:auto val="1"/>
        <c:lblAlgn val="ctr"/>
        <c:lblOffset val="100"/>
        <c:noMultiLvlLbl val="1"/>
      </c:catAx>
      <c:valAx>
        <c:axId val="1382020131"/>
        <c:scaling>
          <c:orientation val="minMax"/>
          <c:max val="0.30000000000000021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157195768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mpd="sng">
              <a:solidFill>
                <a:srgbClr val="666699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'Prepa 1'!$Q$421:$Q$429</c:f>
              <c:strCache>
                <c:ptCount val="9"/>
                <c:pt idx="0">
                  <c:v>0602</c:v>
                </c:pt>
                <c:pt idx="1">
                  <c:v>0701</c:v>
                </c:pt>
                <c:pt idx="2">
                  <c:v>0702</c:v>
                </c:pt>
                <c:pt idx="3">
                  <c:v>0801</c:v>
                </c:pt>
                <c:pt idx="4">
                  <c:v>0802</c:v>
                </c:pt>
                <c:pt idx="5">
                  <c:v>0901</c:v>
                </c:pt>
                <c:pt idx="8">
                  <c:v>0902</c:v>
                </c:pt>
              </c:strCache>
            </c:strRef>
          </c:cat>
          <c:val>
            <c:numRef>
              <c:f>'Prepa 1'!$R$421:$R$429</c:f>
              <c:numCache>
                <c:formatCode>0%</c:formatCode>
                <c:ptCount val="9"/>
                <c:pt idx="0">
                  <c:v>0.46682188591385332</c:v>
                </c:pt>
                <c:pt idx="1">
                  <c:v>0.21794871794871795</c:v>
                </c:pt>
                <c:pt idx="2">
                  <c:v>0.63744427934621095</c:v>
                </c:pt>
                <c:pt idx="3">
                  <c:v>0.17045454545454544</c:v>
                </c:pt>
                <c:pt idx="4">
                  <c:v>0.69678407350689131</c:v>
                </c:pt>
                <c:pt idx="5">
                  <c:v>0.23770491803278687</c:v>
                </c:pt>
                <c:pt idx="8">
                  <c:v>0.67741935483870963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0DD-44EB-8570-06DFF8A30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4561657"/>
        <c:axId val="1718298870"/>
      </c:lineChart>
      <c:catAx>
        <c:axId val="84456165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718298870"/>
        <c:crosses val="autoZero"/>
        <c:auto val="1"/>
        <c:lblAlgn val="ctr"/>
        <c:lblOffset val="100"/>
        <c:noMultiLvlLbl val="1"/>
      </c:catAx>
      <c:valAx>
        <c:axId val="171829887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844561657"/>
        <c:crosses val="autoZero"/>
        <c:crossBetween val="between"/>
      </c:valAx>
    </c:plotArea>
    <c:plotVisOnly val="1"/>
    <c:dispBlanksAs val="zero"/>
    <c:showDLblsOverMax val="1"/>
  </c:chart>
  <c:spPr>
    <a:solidFill>
      <a:srgbClr val="A0E0E0"/>
    </a:solidFill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'Prepa 2'!$P$20:$P$32</c:f>
              <c:strCache>
                <c:ptCount val="13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  <c:pt idx="12">
                  <c:v>0301</c:v>
                </c:pt>
              </c:strCache>
            </c:strRef>
          </c:cat>
          <c:val>
            <c:numRef>
              <c:f>'Prepa 2'!$Q$20:$Q$32</c:f>
              <c:numCache>
                <c:formatCode>0.00%</c:formatCode>
                <c:ptCount val="13"/>
                <c:pt idx="0">
                  <c:v>0.10416666666666667</c:v>
                </c:pt>
                <c:pt idx="1">
                  <c:v>0.38555858310626701</c:v>
                </c:pt>
                <c:pt idx="2">
                  <c:v>0.12903225806451613</c:v>
                </c:pt>
                <c:pt idx="3">
                  <c:v>0.41430192962542567</c:v>
                </c:pt>
                <c:pt idx="4">
                  <c:v>0.13725490196078433</c:v>
                </c:pt>
                <c:pt idx="5">
                  <c:v>0.13725490196078433</c:v>
                </c:pt>
                <c:pt idx="6">
                  <c:v>9.7560975609756101E-2</c:v>
                </c:pt>
                <c:pt idx="7">
                  <c:v>0.34995296331138287</c:v>
                </c:pt>
                <c:pt idx="8">
                  <c:v>0.35897435897435898</c:v>
                </c:pt>
                <c:pt idx="9">
                  <c:v>0.41626794258373206</c:v>
                </c:pt>
                <c:pt idx="10">
                  <c:v>0.15</c:v>
                </c:pt>
                <c:pt idx="11">
                  <c:v>0.40606571187868579</c:v>
                </c:pt>
                <c:pt idx="12">
                  <c:v>0.11956521739130435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16B-47BA-BD6F-6A27F225F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5876309"/>
        <c:axId val="1838236257"/>
      </c:lineChart>
      <c:catAx>
        <c:axId val="214587630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838236257"/>
        <c:crosses val="autoZero"/>
        <c:auto val="1"/>
        <c:lblAlgn val="ctr"/>
        <c:lblOffset val="100"/>
        <c:noMultiLvlLbl val="1"/>
      </c:catAx>
      <c:valAx>
        <c:axId val="1838236257"/>
        <c:scaling>
          <c:orientation val="minMax"/>
          <c:max val="1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2145876309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1.png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4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image" Target="../media/image1.png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4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4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28575</xdr:colOff>
      <xdr:row>26</xdr:row>
      <xdr:rowOff>57150</xdr:rowOff>
    </xdr:from>
    <xdr:ext cx="4667250" cy="3352800"/>
    <xdr:graphicFrame macro="">
      <xdr:nvGraphicFramePr>
        <xdr:cNvPr id="1907229774" name="Chart 1" descr="Chart 0">
          <a:extLst>
            <a:ext uri="{FF2B5EF4-FFF2-40B4-BE49-F238E27FC236}">
              <a16:creationId xmlns:a16="http://schemas.microsoft.com/office/drawing/2014/main" id="{00000000-0008-0000-0000-00004E04AE7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15</xdr:col>
      <xdr:colOff>381000</xdr:colOff>
      <xdr:row>64</xdr:row>
      <xdr:rowOff>114300</xdr:rowOff>
    </xdr:from>
    <xdr:ext cx="4667250" cy="3667125"/>
    <xdr:graphicFrame macro="">
      <xdr:nvGraphicFramePr>
        <xdr:cNvPr id="1344786301" name="Chart 2" descr="Chart 1">
          <a:extLst>
            <a:ext uri="{FF2B5EF4-FFF2-40B4-BE49-F238E27FC236}">
              <a16:creationId xmlns:a16="http://schemas.microsoft.com/office/drawing/2014/main" id="{00000000-0008-0000-0000-00007DCF27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15</xdr:col>
      <xdr:colOff>295275</xdr:colOff>
      <xdr:row>101</xdr:row>
      <xdr:rowOff>0</xdr:rowOff>
    </xdr:from>
    <xdr:ext cx="4667250" cy="3829050"/>
    <xdr:graphicFrame macro="">
      <xdr:nvGraphicFramePr>
        <xdr:cNvPr id="798975309" name="Chart 3" descr="Chart 2">
          <a:extLst>
            <a:ext uri="{FF2B5EF4-FFF2-40B4-BE49-F238E27FC236}">
              <a16:creationId xmlns:a16="http://schemas.microsoft.com/office/drawing/2014/main" id="{00000000-0008-0000-0000-00004D659F2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27</xdr:col>
      <xdr:colOff>342900</xdr:colOff>
      <xdr:row>88</xdr:row>
      <xdr:rowOff>152400</xdr:rowOff>
    </xdr:from>
    <xdr:ext cx="6010275" cy="3505200"/>
    <xdr:graphicFrame macro="">
      <xdr:nvGraphicFramePr>
        <xdr:cNvPr id="1129102148" name="Chart 4" descr="Chart 3">
          <a:extLst>
            <a:ext uri="{FF2B5EF4-FFF2-40B4-BE49-F238E27FC236}">
              <a16:creationId xmlns:a16="http://schemas.microsoft.com/office/drawing/2014/main" id="{00000000-0008-0000-0000-000044BB4C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13</xdr:col>
      <xdr:colOff>706171</xdr:colOff>
      <xdr:row>11</xdr:row>
      <xdr:rowOff>66977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70217E3-1855-45AD-8D84-702424FE8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58471</xdr:colOff>
      <xdr:row>11</xdr:row>
      <xdr:rowOff>66977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90EC965-DE79-4428-95BD-078BD32B2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706171</xdr:colOff>
      <xdr:row>11</xdr:row>
      <xdr:rowOff>66977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226F960-732E-4E9F-95C3-822593942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13</xdr:row>
      <xdr:rowOff>0</xdr:rowOff>
    </xdr:from>
    <xdr:ext cx="0" cy="0"/>
    <xdr:graphicFrame macro="">
      <xdr:nvGraphicFramePr>
        <xdr:cNvPr id="1742490627" name="Chart 18" descr="Chart 0">
          <a:extLst>
            <a:ext uri="{FF2B5EF4-FFF2-40B4-BE49-F238E27FC236}">
              <a16:creationId xmlns:a16="http://schemas.microsoft.com/office/drawing/2014/main" id="{00000000-0008-0000-0A00-0000034CDC6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0</xdr:colOff>
      <xdr:row>13</xdr:row>
      <xdr:rowOff>0</xdr:rowOff>
    </xdr:from>
    <xdr:ext cx="0" cy="3971925"/>
    <xdr:graphicFrame macro="">
      <xdr:nvGraphicFramePr>
        <xdr:cNvPr id="1903896495" name="Chart 19" descr="Chart 1">
          <a:extLst>
            <a:ext uri="{FF2B5EF4-FFF2-40B4-BE49-F238E27FC236}">
              <a16:creationId xmlns:a16="http://schemas.microsoft.com/office/drawing/2014/main" id="{00000000-0008-0000-0A00-0000AF277B7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12</xdr:col>
      <xdr:colOff>0</xdr:colOff>
      <xdr:row>13</xdr:row>
      <xdr:rowOff>0</xdr:rowOff>
    </xdr:from>
    <xdr:ext cx="0" cy="0"/>
    <xdr:graphicFrame macro="">
      <xdr:nvGraphicFramePr>
        <xdr:cNvPr id="1109519492" name="Chart 20" descr="Chart 2">
          <a:extLst>
            <a:ext uri="{FF2B5EF4-FFF2-40B4-BE49-F238E27FC236}">
              <a16:creationId xmlns:a16="http://schemas.microsoft.com/office/drawing/2014/main" id="{00000000-0008-0000-0A00-000084EC214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13</xdr:col>
      <xdr:colOff>706171</xdr:colOff>
      <xdr:row>11</xdr:row>
      <xdr:rowOff>66977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62C5B34-5C0C-4BF6-9091-808DB9525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706171</xdr:colOff>
      <xdr:row>11</xdr:row>
      <xdr:rowOff>66977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78AF84D-E641-4A01-85EE-A535AD637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706171</xdr:colOff>
      <xdr:row>11</xdr:row>
      <xdr:rowOff>66977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4503EA9-D60B-4E1E-9E4C-12199D90E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706171</xdr:colOff>
      <xdr:row>11</xdr:row>
      <xdr:rowOff>66977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5B28026-48E4-4898-BACC-64BDFC007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706171</xdr:colOff>
      <xdr:row>11</xdr:row>
      <xdr:rowOff>66977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2DF0001-32AD-4A1C-A37C-032D5F3EF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706171</xdr:colOff>
      <xdr:row>11</xdr:row>
      <xdr:rowOff>66977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C71CD5D-546A-4627-9A02-2AD9B7523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706171</xdr:colOff>
      <xdr:row>11</xdr:row>
      <xdr:rowOff>66977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7B8A7BB-0036-4637-B164-D8518CB58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706171</xdr:colOff>
      <xdr:row>11</xdr:row>
      <xdr:rowOff>66977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2FD4248-C6FF-48C4-A20F-AEDD28599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485775</xdr:colOff>
      <xdr:row>31</xdr:row>
      <xdr:rowOff>19050</xdr:rowOff>
    </xdr:from>
    <xdr:ext cx="4667250" cy="3019425"/>
    <xdr:graphicFrame macro="">
      <xdr:nvGraphicFramePr>
        <xdr:cNvPr id="788076448" name="Chart 5" descr="Chart 0">
          <a:extLst>
            <a:ext uri="{FF2B5EF4-FFF2-40B4-BE49-F238E27FC236}">
              <a16:creationId xmlns:a16="http://schemas.microsoft.com/office/drawing/2014/main" id="{00000000-0008-0000-0100-0000A017F9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17</xdr:col>
      <xdr:colOff>19050</xdr:colOff>
      <xdr:row>57</xdr:row>
      <xdr:rowOff>123825</xdr:rowOff>
    </xdr:from>
    <xdr:ext cx="4667250" cy="3352800"/>
    <xdr:graphicFrame macro="">
      <xdr:nvGraphicFramePr>
        <xdr:cNvPr id="1753014772" name="Chart 6" descr="Chart 1">
          <a:extLst>
            <a:ext uri="{FF2B5EF4-FFF2-40B4-BE49-F238E27FC236}">
              <a16:creationId xmlns:a16="http://schemas.microsoft.com/office/drawing/2014/main" id="{00000000-0008-0000-0100-0000F4E17C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15</xdr:col>
      <xdr:colOff>447675</xdr:colOff>
      <xdr:row>95</xdr:row>
      <xdr:rowOff>104775</xdr:rowOff>
    </xdr:from>
    <xdr:ext cx="4667250" cy="3676650"/>
    <xdr:graphicFrame macro="">
      <xdr:nvGraphicFramePr>
        <xdr:cNvPr id="998500691" name="Chart 7" descr="Chart 2">
          <a:extLst>
            <a:ext uri="{FF2B5EF4-FFF2-40B4-BE49-F238E27FC236}">
              <a16:creationId xmlns:a16="http://schemas.microsoft.com/office/drawing/2014/main" id="{00000000-0008-0000-0100-000053E9833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17</xdr:col>
      <xdr:colOff>619125</xdr:colOff>
      <xdr:row>430</xdr:row>
      <xdr:rowOff>85725</xdr:rowOff>
    </xdr:from>
    <xdr:ext cx="4572000" cy="3076575"/>
    <xdr:graphicFrame macro="">
      <xdr:nvGraphicFramePr>
        <xdr:cNvPr id="1989615654" name="Chart 8" descr="Chart 3">
          <a:extLst>
            <a:ext uri="{FF2B5EF4-FFF2-40B4-BE49-F238E27FC236}">
              <a16:creationId xmlns:a16="http://schemas.microsoft.com/office/drawing/2014/main" id="{00000000-0008-0000-0100-0000262097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13</xdr:col>
      <xdr:colOff>706171</xdr:colOff>
      <xdr:row>11</xdr:row>
      <xdr:rowOff>66977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F661755-EC63-40A3-A75E-4A9A752B0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114300</xdr:colOff>
      <xdr:row>29</xdr:row>
      <xdr:rowOff>123825</xdr:rowOff>
    </xdr:from>
    <xdr:ext cx="4667250" cy="3181350"/>
    <xdr:graphicFrame macro="">
      <xdr:nvGraphicFramePr>
        <xdr:cNvPr id="1699882838" name="Chart 9" descr="Chart 0">
          <a:extLst>
            <a:ext uri="{FF2B5EF4-FFF2-40B4-BE49-F238E27FC236}">
              <a16:creationId xmlns:a16="http://schemas.microsoft.com/office/drawing/2014/main" id="{00000000-0008-0000-0200-0000562752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16</xdr:col>
      <xdr:colOff>209550</xdr:colOff>
      <xdr:row>60</xdr:row>
      <xdr:rowOff>95250</xdr:rowOff>
    </xdr:from>
    <xdr:ext cx="4667250" cy="3343275"/>
    <xdr:graphicFrame macro="">
      <xdr:nvGraphicFramePr>
        <xdr:cNvPr id="1818723656" name="Chart 10" descr="Chart 1">
          <a:extLst>
            <a:ext uri="{FF2B5EF4-FFF2-40B4-BE49-F238E27FC236}">
              <a16:creationId xmlns:a16="http://schemas.microsoft.com/office/drawing/2014/main" id="{00000000-0008-0000-0200-00004885676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15</xdr:col>
      <xdr:colOff>533400</xdr:colOff>
      <xdr:row>98</xdr:row>
      <xdr:rowOff>0</xdr:rowOff>
    </xdr:from>
    <xdr:ext cx="4667250" cy="4152900"/>
    <xdr:graphicFrame macro="">
      <xdr:nvGraphicFramePr>
        <xdr:cNvPr id="576572904" name="Chart 11" descr="Chart 2">
          <a:extLst>
            <a:ext uri="{FF2B5EF4-FFF2-40B4-BE49-F238E27FC236}">
              <a16:creationId xmlns:a16="http://schemas.microsoft.com/office/drawing/2014/main" id="{00000000-0008-0000-0200-0000E8CD5D2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13</xdr:col>
      <xdr:colOff>706171</xdr:colOff>
      <xdr:row>11</xdr:row>
      <xdr:rowOff>66977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6CC1D80-D632-4A05-91D6-32F2842E1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495300</xdr:colOff>
      <xdr:row>23</xdr:row>
      <xdr:rowOff>133350</xdr:rowOff>
    </xdr:from>
    <xdr:ext cx="3705225" cy="3076575"/>
    <xdr:graphicFrame macro="">
      <xdr:nvGraphicFramePr>
        <xdr:cNvPr id="690046942" name="Chart 12" descr="Chart 0">
          <a:extLst>
            <a:ext uri="{FF2B5EF4-FFF2-40B4-BE49-F238E27FC236}">
              <a16:creationId xmlns:a16="http://schemas.microsoft.com/office/drawing/2014/main" id="{00000000-0008-0000-0300-0000DE47212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15</xdr:col>
      <xdr:colOff>161925</xdr:colOff>
      <xdr:row>63</xdr:row>
      <xdr:rowOff>114300</xdr:rowOff>
    </xdr:from>
    <xdr:ext cx="4667250" cy="3343275"/>
    <xdr:graphicFrame macro="">
      <xdr:nvGraphicFramePr>
        <xdr:cNvPr id="183183839" name="Chart 13" descr="Chart 1">
          <a:extLst>
            <a:ext uri="{FF2B5EF4-FFF2-40B4-BE49-F238E27FC236}">
              <a16:creationId xmlns:a16="http://schemas.microsoft.com/office/drawing/2014/main" id="{00000000-0008-0000-0300-0000DF29EB0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15</xdr:col>
      <xdr:colOff>352425</xdr:colOff>
      <xdr:row>97</xdr:row>
      <xdr:rowOff>0</xdr:rowOff>
    </xdr:from>
    <xdr:ext cx="4667250" cy="3990975"/>
    <xdr:graphicFrame macro="">
      <xdr:nvGraphicFramePr>
        <xdr:cNvPr id="2011220919" name="Chart 14" descr="Chart 2">
          <a:extLst>
            <a:ext uri="{FF2B5EF4-FFF2-40B4-BE49-F238E27FC236}">
              <a16:creationId xmlns:a16="http://schemas.microsoft.com/office/drawing/2014/main" id="{00000000-0008-0000-0300-0000B7CBE0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13</xdr:col>
      <xdr:colOff>706171</xdr:colOff>
      <xdr:row>11</xdr:row>
      <xdr:rowOff>66977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415D109-0F26-4FA3-8608-4ECCF15E4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400050</xdr:colOff>
      <xdr:row>20</xdr:row>
      <xdr:rowOff>9525</xdr:rowOff>
    </xdr:from>
    <xdr:ext cx="4667250" cy="3343275"/>
    <xdr:graphicFrame macro="">
      <xdr:nvGraphicFramePr>
        <xdr:cNvPr id="1087433949" name="Chart 15" descr="Chart 0">
          <a:extLst>
            <a:ext uri="{FF2B5EF4-FFF2-40B4-BE49-F238E27FC236}">
              <a16:creationId xmlns:a16="http://schemas.microsoft.com/office/drawing/2014/main" id="{00000000-0008-0000-0400-0000DDECD04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15</xdr:col>
      <xdr:colOff>600075</xdr:colOff>
      <xdr:row>62</xdr:row>
      <xdr:rowOff>114300</xdr:rowOff>
    </xdr:from>
    <xdr:ext cx="4667250" cy="3343275"/>
    <xdr:graphicFrame macro="">
      <xdr:nvGraphicFramePr>
        <xdr:cNvPr id="903055443" name="Chart 16" descr="Chart 1">
          <a:extLst>
            <a:ext uri="{FF2B5EF4-FFF2-40B4-BE49-F238E27FC236}">
              <a16:creationId xmlns:a16="http://schemas.microsoft.com/office/drawing/2014/main" id="{00000000-0008-0000-0400-00005388D33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15</xdr:col>
      <xdr:colOff>114300</xdr:colOff>
      <xdr:row>96</xdr:row>
      <xdr:rowOff>38100</xdr:rowOff>
    </xdr:from>
    <xdr:ext cx="4667250" cy="3990975"/>
    <xdr:graphicFrame macro="">
      <xdr:nvGraphicFramePr>
        <xdr:cNvPr id="731175600" name="Chart 17" descr="Chart 2">
          <a:extLst>
            <a:ext uri="{FF2B5EF4-FFF2-40B4-BE49-F238E27FC236}">
              <a16:creationId xmlns:a16="http://schemas.microsoft.com/office/drawing/2014/main" id="{00000000-0008-0000-0400-0000B0DA942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13</xdr:col>
      <xdr:colOff>706171</xdr:colOff>
      <xdr:row>11</xdr:row>
      <xdr:rowOff>66977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62DC507-E7E8-40E2-BACF-1B6A063CE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706171</xdr:colOff>
      <xdr:row>11</xdr:row>
      <xdr:rowOff>66977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01332B3-DE86-4738-AAF1-15BFAACAB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706171</xdr:colOff>
      <xdr:row>11</xdr:row>
      <xdr:rowOff>66977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BF1848D-D45C-4E45-B0B8-1B414E325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706171</xdr:colOff>
      <xdr:row>11</xdr:row>
      <xdr:rowOff>66977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457CE0A-D5DC-4D90-960E-D63D0B866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706171</xdr:colOff>
      <xdr:row>11</xdr:row>
      <xdr:rowOff>66977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78B1264-C636-4512-880E-B86626C1B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21624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Z14171"/>
  <sheetViews>
    <sheetView tabSelected="1" topLeftCell="A893" zoomScaleNormal="100" workbookViewId="0">
      <selection activeCell="O907" sqref="O907"/>
    </sheetView>
  </sheetViews>
  <sheetFormatPr baseColWidth="10" defaultColWidth="12.5703125" defaultRowHeight="15" customHeight="1" x14ac:dyDescent="0.2"/>
  <cols>
    <col min="1" max="1" width="8.5703125" customWidth="1"/>
    <col min="2" max="7" width="7.140625" customWidth="1"/>
    <col min="8" max="8" width="15.7109375" style="200" bestFit="1" customWidth="1"/>
    <col min="9" max="15" width="12.85546875" customWidth="1"/>
    <col min="16" max="34" width="10" customWidth="1"/>
    <col min="35" max="36" width="11.42578125" customWidth="1"/>
    <col min="37" max="52" width="10" customWidth="1"/>
  </cols>
  <sheetData>
    <row r="1" spans="1:36" s="212" customFormat="1" ht="15" customHeight="1" x14ac:dyDescent="0.2">
      <c r="H1" s="200"/>
    </row>
    <row r="2" spans="1:36" s="212" customFormat="1" ht="15" customHeight="1" x14ac:dyDescent="0.2">
      <c r="H2" s="200"/>
    </row>
    <row r="3" spans="1:36" s="212" customFormat="1" ht="15" customHeight="1" x14ac:dyDescent="0.2">
      <c r="H3" s="200"/>
    </row>
    <row r="4" spans="1:36" s="212" customFormat="1" ht="15" customHeight="1" x14ac:dyDescent="0.2">
      <c r="H4" s="200"/>
    </row>
    <row r="5" spans="1:36" s="212" customFormat="1" ht="15" customHeight="1" x14ac:dyDescent="0.2">
      <c r="H5" s="200"/>
    </row>
    <row r="6" spans="1:36" s="212" customFormat="1" ht="15" customHeight="1" x14ac:dyDescent="0.2">
      <c r="H6" s="200"/>
    </row>
    <row r="7" spans="1:36" s="212" customFormat="1" ht="15" customHeight="1" x14ac:dyDescent="0.2">
      <c r="H7" s="200"/>
    </row>
    <row r="8" spans="1:36" s="212" customFormat="1" ht="15" customHeight="1" x14ac:dyDescent="0.2">
      <c r="H8" s="200"/>
    </row>
    <row r="9" spans="1:36" s="212" customFormat="1" ht="15" customHeight="1" x14ac:dyDescent="0.2">
      <c r="H9" s="200"/>
    </row>
    <row r="10" spans="1:36" s="212" customFormat="1" ht="15" customHeight="1" x14ac:dyDescent="0.2">
      <c r="H10" s="200"/>
    </row>
    <row r="11" spans="1:36" s="212" customFormat="1" ht="15" customHeight="1" x14ac:dyDescent="0.2">
      <c r="H11" s="200"/>
    </row>
    <row r="12" spans="1:36" s="212" customFormat="1" ht="15" customHeight="1" x14ac:dyDescent="0.2">
      <c r="H12" s="200"/>
    </row>
    <row r="13" spans="1:36" s="212" customFormat="1" ht="15" customHeight="1" x14ac:dyDescent="0.2">
      <c r="H13" s="200"/>
    </row>
    <row r="14" spans="1:36" ht="12.75" customHeight="1" x14ac:dyDescent="0.2">
      <c r="A14" s="228"/>
      <c r="B14" s="229"/>
      <c r="C14" s="229"/>
      <c r="D14" s="229"/>
      <c r="E14" s="229"/>
      <c r="F14" s="229"/>
      <c r="G14" s="229"/>
      <c r="H14" s="229"/>
      <c r="I14" s="229"/>
      <c r="J14" s="229"/>
      <c r="K14" s="229"/>
      <c r="L14" s="229"/>
      <c r="M14" s="2"/>
      <c r="N14" s="2"/>
      <c r="O14" s="1"/>
      <c r="AI14" s="3"/>
      <c r="AJ14" s="3"/>
    </row>
    <row r="15" spans="1:36" ht="12.75" customHeight="1" x14ac:dyDescent="0.2">
      <c r="A15" s="4" t="s">
        <v>0</v>
      </c>
      <c r="I15" s="5"/>
      <c r="J15" s="5"/>
      <c r="L15" s="5"/>
      <c r="M15" s="6"/>
      <c r="N15" s="6"/>
      <c r="O15" s="5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3"/>
      <c r="AJ15" s="3"/>
    </row>
    <row r="16" spans="1:36" ht="25.5" customHeight="1" x14ac:dyDescent="0.2">
      <c r="B16" s="228" t="s">
        <v>1</v>
      </c>
      <c r="C16" s="229"/>
      <c r="D16" s="229"/>
      <c r="E16" s="229"/>
      <c r="F16" s="229"/>
      <c r="G16" s="229"/>
      <c r="I16" s="7" t="s">
        <v>2</v>
      </c>
      <c r="J16" s="7" t="s">
        <v>3</v>
      </c>
      <c r="K16" s="8" t="s">
        <v>4</v>
      </c>
      <c r="L16" s="7" t="s">
        <v>5</v>
      </c>
      <c r="M16" s="9" t="s">
        <v>6</v>
      </c>
      <c r="N16" s="9" t="s">
        <v>7</v>
      </c>
      <c r="O16" s="10" t="s">
        <v>8</v>
      </c>
      <c r="X16" s="11" t="s">
        <v>5</v>
      </c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3"/>
      <c r="AJ16" s="11"/>
    </row>
    <row r="17" spans="1:39" ht="12.75" customHeight="1" x14ac:dyDescent="0.2">
      <c r="A17" s="12" t="s">
        <v>9</v>
      </c>
      <c r="B17" s="13">
        <v>1</v>
      </c>
      <c r="C17" s="13">
        <v>2</v>
      </c>
      <c r="D17" s="13">
        <v>3</v>
      </c>
      <c r="E17" s="13">
        <v>4</v>
      </c>
      <c r="F17" s="13">
        <v>5</v>
      </c>
      <c r="G17" s="13">
        <v>6</v>
      </c>
      <c r="H17" s="201" t="s">
        <v>10</v>
      </c>
      <c r="I17" s="15"/>
      <c r="J17" s="15"/>
      <c r="K17" s="16"/>
      <c r="L17" s="17"/>
      <c r="M17" s="6"/>
      <c r="N17" s="6"/>
      <c r="O17" s="5"/>
      <c r="X17" s="230" t="s">
        <v>11</v>
      </c>
      <c r="Y17" s="229"/>
      <c r="Z17" s="229"/>
      <c r="AA17" s="229"/>
      <c r="AB17" s="229"/>
      <c r="AC17" s="229"/>
      <c r="AD17" s="229"/>
      <c r="AE17" s="229"/>
      <c r="AF17" s="229"/>
      <c r="AG17" s="229"/>
      <c r="AH17" s="11"/>
      <c r="AI17" s="3"/>
      <c r="AJ17" s="3"/>
    </row>
    <row r="18" spans="1:39" ht="12.75" customHeight="1" x14ac:dyDescent="0.2">
      <c r="A18" s="13">
        <v>9701</v>
      </c>
      <c r="B18" s="13">
        <f>'Prepa 4'!B18+'Prepa 3'!B18+'Prepa 2'!B18+'Prepa 1'!B18</f>
        <v>260</v>
      </c>
      <c r="C18" s="13"/>
      <c r="D18" s="13"/>
      <c r="E18" s="13"/>
      <c r="F18" s="13"/>
      <c r="G18" s="13"/>
      <c r="H18" s="202"/>
      <c r="I18" s="15"/>
      <c r="J18" s="15"/>
      <c r="K18" s="16"/>
      <c r="L18" s="17"/>
      <c r="M18" s="20">
        <f>B18</f>
        <v>260</v>
      </c>
      <c r="N18" s="6"/>
      <c r="O18" s="5"/>
      <c r="Q18" s="5"/>
      <c r="R18" s="5"/>
      <c r="S18" s="5"/>
      <c r="T18" s="5"/>
      <c r="W18" s="21" t="s">
        <v>12</v>
      </c>
      <c r="X18" s="1">
        <v>9701</v>
      </c>
      <c r="Y18" s="2">
        <v>9702</v>
      </c>
      <c r="Z18" s="2">
        <v>9801</v>
      </c>
      <c r="AA18" s="2">
        <v>9802</v>
      </c>
      <c r="AB18" s="2">
        <v>9901</v>
      </c>
      <c r="AC18" s="2">
        <v>9902</v>
      </c>
      <c r="AD18" s="22" t="s">
        <v>13</v>
      </c>
      <c r="AE18" s="22" t="s">
        <v>14</v>
      </c>
      <c r="AF18" s="22" t="s">
        <v>15</v>
      </c>
      <c r="AG18" s="22" t="s">
        <v>16</v>
      </c>
      <c r="AH18" s="22" t="s">
        <v>17</v>
      </c>
      <c r="AI18" s="22" t="s">
        <v>18</v>
      </c>
      <c r="AJ18" s="22" t="s">
        <v>19</v>
      </c>
      <c r="AK18" s="22" t="s">
        <v>20</v>
      </c>
      <c r="AL18" s="22" t="s">
        <v>21</v>
      </c>
      <c r="AM18" s="22" t="s">
        <v>22</v>
      </c>
    </row>
    <row r="19" spans="1:39" ht="12.75" customHeight="1" x14ac:dyDescent="0.2">
      <c r="A19" s="13">
        <v>9702</v>
      </c>
      <c r="B19" s="13"/>
      <c r="C19" s="13">
        <f>'Prepa 4'!C19+'Prepa 3'!C19+'Prepa 2'!C19+'Prepa 1'!C19</f>
        <v>206</v>
      </c>
      <c r="D19" s="13"/>
      <c r="E19" s="13"/>
      <c r="F19" s="13"/>
      <c r="G19" s="13"/>
      <c r="H19" s="202"/>
      <c r="I19" s="15"/>
      <c r="J19" s="15"/>
      <c r="K19" s="16"/>
      <c r="L19" s="17">
        <f>C19/B18</f>
        <v>0.79230769230769227</v>
      </c>
      <c r="M19" s="20">
        <v>213</v>
      </c>
      <c r="N19" s="23">
        <f t="shared" ref="N19:N30" si="0">M19/M18</f>
        <v>0.81923076923076921</v>
      </c>
      <c r="O19" s="5">
        <f t="shared" ref="O19:O30" si="1">100%-N19</f>
        <v>0.18076923076923079</v>
      </c>
      <c r="P19" s="4" t="s">
        <v>2</v>
      </c>
      <c r="W19" s="24" t="s">
        <v>23</v>
      </c>
      <c r="X19" s="23">
        <f>C19/B18</f>
        <v>0.79230769230769227</v>
      </c>
      <c r="Y19" s="23">
        <f>C42/B41</f>
        <v>0.93036579991185542</v>
      </c>
      <c r="Z19" s="23">
        <f>C64/B63</f>
        <v>0.66120218579234968</v>
      </c>
      <c r="AA19" s="23">
        <f>C86/B85</f>
        <v>0.83088923556942273</v>
      </c>
      <c r="AB19" s="23">
        <f>C110/B109</f>
        <v>0.57462686567164178</v>
      </c>
      <c r="AC19" s="25">
        <f>C128/B127</f>
        <v>0.7446417636252296</v>
      </c>
      <c r="AD19" s="25">
        <f>C150/B149</f>
        <v>0.60586319218241047</v>
      </c>
      <c r="AE19" s="25">
        <f>C172/B171</f>
        <v>0.81881051175656983</v>
      </c>
      <c r="AF19" s="25">
        <f t="shared" ref="AF19:AF23" si="2">L194</f>
        <v>0.64264264264264259</v>
      </c>
      <c r="AG19" s="25">
        <f>C214/B213</f>
        <v>0.80580152671755723</v>
      </c>
      <c r="AH19" s="3">
        <f t="shared" ref="AH19:AH23" si="3">L235</f>
        <v>0.73209549071618041</v>
      </c>
      <c r="AI19" s="3">
        <f t="shared" ref="AI19:AI23" si="4">L254</f>
        <v>0.75989583333333333</v>
      </c>
      <c r="AJ19" s="3">
        <f t="shared" ref="AJ19:AJ23" si="5">L271</f>
        <v>0.68235294117647061</v>
      </c>
      <c r="AK19" s="5">
        <f t="shared" ref="AK19:AK21" si="6">L301</f>
        <v>0.63868613138686137</v>
      </c>
      <c r="AL19" s="5">
        <f t="shared" ref="AL19:AL20" si="7">L301</f>
        <v>0.63868613138686137</v>
      </c>
      <c r="AM19" s="5">
        <f>L315</f>
        <v>0.80294047901351673</v>
      </c>
    </row>
    <row r="20" spans="1:39" ht="12.75" customHeight="1" x14ac:dyDescent="0.2">
      <c r="A20" s="13">
        <v>9801</v>
      </c>
      <c r="B20" s="13"/>
      <c r="C20" s="13"/>
      <c r="D20" s="13">
        <f>'Prepa 4'!D20+'Prepa 3'!D20+'Prepa 2'!D20+'Prepa 1'!D20</f>
        <v>165</v>
      </c>
      <c r="E20" s="13"/>
      <c r="F20" s="13"/>
      <c r="G20" s="13"/>
      <c r="H20" s="202"/>
      <c r="I20" s="15"/>
      <c r="J20" s="15"/>
      <c r="K20" s="16"/>
      <c r="L20" s="17">
        <f>D20/C19</f>
        <v>0.80097087378640774</v>
      </c>
      <c r="M20" s="20">
        <v>189</v>
      </c>
      <c r="N20" s="23">
        <f t="shared" si="0"/>
        <v>0.88732394366197187</v>
      </c>
      <c r="O20" s="5">
        <f t="shared" si="1"/>
        <v>0.11267605633802813</v>
      </c>
      <c r="P20" s="4">
        <v>9701</v>
      </c>
      <c r="Q20" s="5">
        <f>I34</f>
        <v>0.21153846153846154</v>
      </c>
      <c r="W20" s="24" t="s">
        <v>24</v>
      </c>
      <c r="X20" s="23">
        <f>D20/C19</f>
        <v>0.80097087378640774</v>
      </c>
      <c r="Y20" s="23">
        <f>D43/C42</f>
        <v>0.84367598294647084</v>
      </c>
      <c r="Z20" s="23">
        <f>D65/C64</f>
        <v>0.88429752066115708</v>
      </c>
      <c r="AA20" s="23">
        <f>D87/C86</f>
        <v>0.78482914006759297</v>
      </c>
      <c r="AB20" s="25">
        <f>D111/C110</f>
        <v>0.66233766233766234</v>
      </c>
      <c r="AC20" s="25">
        <f>D129/C128</f>
        <v>0.85731907894736847</v>
      </c>
      <c r="AD20" s="25">
        <f>D151/C150</f>
        <v>0.74731182795698925</v>
      </c>
      <c r="AE20" s="25">
        <f>D173/C172</f>
        <v>0.81554054054054059</v>
      </c>
      <c r="AF20" s="25">
        <f t="shared" si="2"/>
        <v>0.67757009345794394</v>
      </c>
      <c r="AG20" s="25">
        <f>D215/C214</f>
        <v>0.85107995452823038</v>
      </c>
      <c r="AH20" s="3">
        <f t="shared" si="3"/>
        <v>0.57608695652173914</v>
      </c>
      <c r="AI20" s="3">
        <f t="shared" si="4"/>
        <v>0.90678546949965733</v>
      </c>
      <c r="AJ20" s="3">
        <f t="shared" si="5"/>
        <v>0.73103448275862071</v>
      </c>
      <c r="AK20" s="5">
        <f t="shared" si="6"/>
        <v>0.74571428571428566</v>
      </c>
      <c r="AL20" s="5">
        <f t="shared" si="7"/>
        <v>0.74571428571428566</v>
      </c>
    </row>
    <row r="21" spans="1:39" ht="12.75" customHeight="1" x14ac:dyDescent="0.2">
      <c r="A21" s="13">
        <v>9802</v>
      </c>
      <c r="B21" s="13"/>
      <c r="C21" s="13"/>
      <c r="D21" s="13"/>
      <c r="E21" s="13">
        <f>'Prepa 4'!E21+'Prepa 3'!E21+'Prepa 2'!E21+'Prepa 1'!E21</f>
        <v>105</v>
      </c>
      <c r="F21" s="13"/>
      <c r="G21" s="13"/>
      <c r="H21" s="202"/>
      <c r="I21" s="15"/>
      <c r="J21" s="15"/>
      <c r="K21" s="16"/>
      <c r="L21" s="17">
        <f>E21/D20</f>
        <v>0.63636363636363635</v>
      </c>
      <c r="M21" s="20">
        <v>162</v>
      </c>
      <c r="N21" s="23">
        <f t="shared" si="0"/>
        <v>0.8571428571428571</v>
      </c>
      <c r="O21" s="5">
        <f t="shared" si="1"/>
        <v>0.1428571428571429</v>
      </c>
      <c r="P21" s="4">
        <v>9702</v>
      </c>
      <c r="Q21" s="5">
        <f>I56</f>
        <v>0.50947553988541205</v>
      </c>
      <c r="W21" s="24" t="s">
        <v>25</v>
      </c>
      <c r="X21" s="23">
        <f>E21/D20</f>
        <v>0.63636363636363635</v>
      </c>
      <c r="Y21" s="23">
        <f>E44/D43</f>
        <v>0.91633913531723754</v>
      </c>
      <c r="Z21" s="23">
        <f>E66/D65</f>
        <v>0.7570093457943925</v>
      </c>
      <c r="AA21" s="25">
        <f>E88/D87</f>
        <v>0.87177033492822964</v>
      </c>
      <c r="AB21" s="25">
        <f>E112/D111</f>
        <v>0.6470588235294118</v>
      </c>
      <c r="AC21" s="25">
        <f>E130/D129</f>
        <v>0.88729016786570747</v>
      </c>
      <c r="AD21" s="25">
        <f>E152/D151</f>
        <v>0.78417266187050361</v>
      </c>
      <c r="AE21" s="25">
        <f>E174/D173</f>
        <v>0.86578293289146646</v>
      </c>
      <c r="AF21" s="25">
        <f t="shared" si="2"/>
        <v>0.77241379310344827</v>
      </c>
      <c r="AG21" s="25">
        <f t="shared" ref="AG21:AG23" si="8">L216</f>
        <v>0.82413178984861979</v>
      </c>
      <c r="AH21" s="3">
        <f t="shared" si="3"/>
        <v>0.76100628930817615</v>
      </c>
      <c r="AI21" s="3">
        <f t="shared" si="4"/>
        <v>0.8873771730914588</v>
      </c>
      <c r="AJ21" s="3">
        <f t="shared" si="5"/>
        <v>0.72169811320754718</v>
      </c>
      <c r="AK21" s="5">
        <f t="shared" si="6"/>
        <v>0.68582375478927204</v>
      </c>
    </row>
    <row r="22" spans="1:39" ht="12.75" customHeight="1" x14ac:dyDescent="0.2">
      <c r="A22" s="13">
        <v>9901</v>
      </c>
      <c r="B22" s="13"/>
      <c r="C22" s="13"/>
      <c r="D22" s="13"/>
      <c r="E22" s="13"/>
      <c r="F22" s="13">
        <f>'Prepa 4'!F22+'Prepa 3'!F22+'Prepa 2'!F22+'Prepa 1'!F22</f>
        <v>93</v>
      </c>
      <c r="G22" s="13"/>
      <c r="H22" s="202">
        <v>10</v>
      </c>
      <c r="I22" s="15"/>
      <c r="J22" s="15"/>
      <c r="K22" s="16"/>
      <c r="L22" s="17">
        <f>F22/E21</f>
        <v>0.88571428571428568</v>
      </c>
      <c r="M22" s="20">
        <v>137</v>
      </c>
      <c r="N22" s="23">
        <f t="shared" si="0"/>
        <v>0.84567901234567899</v>
      </c>
      <c r="O22" s="5">
        <f t="shared" si="1"/>
        <v>0.15432098765432101</v>
      </c>
      <c r="P22" s="4">
        <v>9801</v>
      </c>
      <c r="Q22" s="5">
        <f>I79</f>
        <v>0.18032786885245902</v>
      </c>
      <c r="W22" s="24" t="s">
        <v>26</v>
      </c>
      <c r="X22" s="23">
        <f>F22/E21</f>
        <v>0.88571428571428568</v>
      </c>
      <c r="Y22" s="23">
        <f>F45/E44</f>
        <v>0.89460784313725494</v>
      </c>
      <c r="Z22" s="25">
        <f>F67/E66</f>
        <v>0.64197530864197527</v>
      </c>
      <c r="AA22" s="25">
        <f>F89/E88</f>
        <v>0.8638858397365532</v>
      </c>
      <c r="AB22" s="25">
        <f>F113/E112</f>
        <v>0.83333333333333337</v>
      </c>
      <c r="AC22" s="25">
        <f>F131/E130</f>
        <v>0.91135135135135137</v>
      </c>
      <c r="AD22" s="25">
        <f>F153/E152</f>
        <v>0.69724770642201839</v>
      </c>
      <c r="AE22" s="25">
        <f>F175/E174</f>
        <v>0.89425837320574164</v>
      </c>
      <c r="AF22" s="25">
        <f t="shared" si="2"/>
        <v>0.8482142857142857</v>
      </c>
      <c r="AG22" s="25">
        <f t="shared" si="8"/>
        <v>0.93517017828200977</v>
      </c>
      <c r="AH22" s="3">
        <f t="shared" si="3"/>
        <v>0.76859504132231404</v>
      </c>
      <c r="AI22" s="3">
        <f t="shared" si="4"/>
        <v>0.89437819420783649</v>
      </c>
      <c r="AJ22" s="3">
        <f t="shared" si="5"/>
        <v>0.71241830065359479</v>
      </c>
      <c r="AK22" s="5">
        <f>L310</f>
        <v>0</v>
      </c>
    </row>
    <row r="23" spans="1:39" ht="12.75" customHeight="1" x14ac:dyDescent="0.2">
      <c r="A23" s="13">
        <v>9902</v>
      </c>
      <c r="B23" s="13"/>
      <c r="C23" s="13"/>
      <c r="D23" s="13"/>
      <c r="E23" s="13"/>
      <c r="F23" s="13"/>
      <c r="G23" s="13">
        <f>'Prepa 4'!G23+'Prepa 3'!G23+'Prepa 2'!G23+'Prepa 1'!G23</f>
        <v>91</v>
      </c>
      <c r="H23" s="202">
        <v>45</v>
      </c>
      <c r="I23" s="26">
        <f>H22+H23</f>
        <v>55</v>
      </c>
      <c r="J23" s="15"/>
      <c r="K23" s="16"/>
      <c r="L23" s="17">
        <f>G23/F22</f>
        <v>0.978494623655914</v>
      </c>
      <c r="M23" s="20">
        <v>109</v>
      </c>
      <c r="N23" s="23">
        <f t="shared" si="0"/>
        <v>0.79562043795620441</v>
      </c>
      <c r="O23" s="5">
        <f t="shared" si="1"/>
        <v>0.20437956204379559</v>
      </c>
      <c r="P23" s="4">
        <v>9802</v>
      </c>
      <c r="Q23" s="5">
        <f>I102</f>
        <v>0.36630265210608426</v>
      </c>
      <c r="W23" s="24" t="s">
        <v>27</v>
      </c>
      <c r="X23" s="23">
        <f>G23/F22</f>
        <v>0.978494623655914</v>
      </c>
      <c r="Y23" s="25">
        <f>G46/F45</f>
        <v>1</v>
      </c>
      <c r="Z23" s="25">
        <f>G68/F67</f>
        <v>1</v>
      </c>
      <c r="AA23" s="25">
        <f>G90/F89</f>
        <v>1</v>
      </c>
      <c r="AB23" s="25">
        <f>G114/F113</f>
        <v>1</v>
      </c>
      <c r="AC23" s="25">
        <f>G132/F131</f>
        <v>1</v>
      </c>
      <c r="AD23" s="25">
        <f>G154/F153</f>
        <v>1</v>
      </c>
      <c r="AE23" s="25">
        <f>L176</f>
        <v>1</v>
      </c>
      <c r="AF23" s="25">
        <f t="shared" si="2"/>
        <v>0.94736842105263153</v>
      </c>
      <c r="AG23" s="25">
        <f t="shared" si="8"/>
        <v>1</v>
      </c>
      <c r="AH23" s="3">
        <f t="shared" si="3"/>
        <v>1</v>
      </c>
      <c r="AI23" s="3">
        <f t="shared" si="4"/>
        <v>1</v>
      </c>
      <c r="AJ23" s="3">
        <f t="shared" si="5"/>
        <v>1</v>
      </c>
    </row>
    <row r="24" spans="1:39" ht="12.75" customHeight="1" x14ac:dyDescent="0.2">
      <c r="A24" s="27" t="s">
        <v>13</v>
      </c>
      <c r="B24" s="13"/>
      <c r="C24" s="13"/>
      <c r="D24" s="13"/>
      <c r="E24" s="13"/>
      <c r="F24" s="13"/>
      <c r="G24" s="13">
        <f>'Prepa 4'!G24+'Prepa 3'!G24+'Prepa 2'!G24+'Prepa 1'!G24</f>
        <v>39</v>
      </c>
      <c r="H24" s="202">
        <f>'Prepa 4'!H24+'Prepa 3'!H24+'Prepa 2'!H24+'Prepa 1'!H24</f>
        <v>14</v>
      </c>
      <c r="I24" s="15"/>
      <c r="J24" s="15"/>
      <c r="K24" s="16"/>
      <c r="L24" s="17"/>
      <c r="M24" s="20">
        <v>42</v>
      </c>
      <c r="N24" s="23">
        <f t="shared" si="0"/>
        <v>0.38532110091743121</v>
      </c>
      <c r="O24" s="5">
        <f t="shared" si="1"/>
        <v>0.61467889908256879</v>
      </c>
      <c r="P24" s="4">
        <v>9901</v>
      </c>
      <c r="Q24" s="5">
        <f>I121</f>
        <v>0.13059701492537312</v>
      </c>
      <c r="W24" s="28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9"/>
      <c r="AI24" s="3"/>
      <c r="AJ24" s="3"/>
    </row>
    <row r="25" spans="1:39" ht="12.75" customHeight="1" x14ac:dyDescent="0.2">
      <c r="A25" s="27" t="s">
        <v>14</v>
      </c>
      <c r="B25" s="13"/>
      <c r="C25" s="13"/>
      <c r="D25" s="13"/>
      <c r="E25" s="13"/>
      <c r="F25" s="13"/>
      <c r="G25" s="13">
        <f>'Prepa 4'!G25+'Prepa 3'!G25+'Prepa 2'!G25+'Prepa 1'!G25</f>
        <v>12</v>
      </c>
      <c r="H25" s="202">
        <f>'Prepa 4'!H25+'Prepa 3'!H25+'Prepa 2'!H25+'Prepa 1'!H25</f>
        <v>13</v>
      </c>
      <c r="I25" s="15"/>
      <c r="J25" s="15"/>
      <c r="K25" s="16"/>
      <c r="L25" s="17"/>
      <c r="M25" s="20">
        <v>15</v>
      </c>
      <c r="N25" s="23">
        <f t="shared" si="0"/>
        <v>0.35714285714285715</v>
      </c>
      <c r="O25" s="5">
        <f t="shared" si="1"/>
        <v>0.64285714285714279</v>
      </c>
      <c r="P25" s="4">
        <v>9902</v>
      </c>
      <c r="Q25" s="5">
        <f>I142</f>
        <v>0.38609920391916719</v>
      </c>
      <c r="R25" s="3"/>
      <c r="S25" s="3"/>
      <c r="T25" s="3"/>
      <c r="W25" s="28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9"/>
      <c r="AI25" s="3"/>
      <c r="AJ25" s="3"/>
    </row>
    <row r="26" spans="1:39" ht="12.75" customHeight="1" x14ac:dyDescent="0.2">
      <c r="A26" s="27" t="s">
        <v>15</v>
      </c>
      <c r="B26" s="13"/>
      <c r="C26" s="13"/>
      <c r="D26" s="13"/>
      <c r="E26" s="13"/>
      <c r="F26" s="13"/>
      <c r="G26" s="13">
        <f>'Prepa 4'!G26+'Prepa 3'!G26+'Prepa 2'!G26+'Prepa 1'!G26</f>
        <v>7</v>
      </c>
      <c r="H26" s="202">
        <f>'Prepa 4'!H26+'Prepa 3'!H26+'Prepa 2'!H26+'Prepa 1'!H26</f>
        <v>8</v>
      </c>
      <c r="I26" s="15"/>
      <c r="J26" s="15"/>
      <c r="K26" s="16"/>
      <c r="L26" s="17"/>
      <c r="M26" s="20">
        <v>9</v>
      </c>
      <c r="N26" s="23">
        <f t="shared" si="0"/>
        <v>0.6</v>
      </c>
      <c r="O26" s="5">
        <f t="shared" si="1"/>
        <v>0.4</v>
      </c>
      <c r="P26" s="30" t="s">
        <v>13</v>
      </c>
      <c r="Q26" s="5">
        <f>I165</f>
        <v>0.16938110749185667</v>
      </c>
      <c r="W26" s="28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9"/>
      <c r="AI26" s="3"/>
      <c r="AJ26" s="3"/>
    </row>
    <row r="27" spans="1:39" ht="12.75" customHeight="1" x14ac:dyDescent="0.2">
      <c r="A27" s="27" t="s">
        <v>16</v>
      </c>
      <c r="B27" s="13"/>
      <c r="C27" s="13"/>
      <c r="D27" s="13"/>
      <c r="E27" s="13"/>
      <c r="F27" s="13"/>
      <c r="G27" s="13">
        <f>'Prepa 4'!G27+'Prepa 3'!G27+'Prepa 2'!G27+'Prepa 1'!G27</f>
        <v>3</v>
      </c>
      <c r="H27" s="202">
        <f>'Prepa 4'!H27+'Prepa 3'!H27+'Prepa 2'!H27+'Prepa 1'!H27</f>
        <v>3</v>
      </c>
      <c r="I27" s="15"/>
      <c r="J27" s="15"/>
      <c r="K27" s="16"/>
      <c r="L27" s="17"/>
      <c r="M27" s="20">
        <v>5</v>
      </c>
      <c r="N27" s="23">
        <f t="shared" si="0"/>
        <v>0.55555555555555558</v>
      </c>
      <c r="O27" s="5">
        <f t="shared" si="1"/>
        <v>0.44444444444444442</v>
      </c>
      <c r="P27" s="30" t="s">
        <v>14</v>
      </c>
      <c r="Q27" s="5">
        <f>I186</f>
        <v>0.37482710926694329</v>
      </c>
      <c r="W27" s="31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3"/>
      <c r="AJ27" s="3"/>
    </row>
    <row r="28" spans="1:39" ht="12.75" customHeight="1" x14ac:dyDescent="0.2">
      <c r="A28" s="27" t="s">
        <v>17</v>
      </c>
      <c r="B28" s="13"/>
      <c r="C28" s="13"/>
      <c r="D28" s="13"/>
      <c r="E28" s="13"/>
      <c r="F28" s="13"/>
      <c r="G28" s="13">
        <f>'Prepa 4'!G28+'Prepa 3'!G28+'Prepa 2'!G28+'Prepa 1'!G28</f>
        <v>2</v>
      </c>
      <c r="H28" s="202">
        <f>'Prepa 4'!H28+'Prepa 3'!H28+'Prepa 2'!H28+'Prepa 1'!H28</f>
        <v>0</v>
      </c>
      <c r="I28" s="15"/>
      <c r="J28" s="15"/>
      <c r="K28" s="16"/>
      <c r="L28" s="17"/>
      <c r="M28" s="20">
        <v>2</v>
      </c>
      <c r="N28" s="23">
        <f t="shared" si="0"/>
        <v>0.4</v>
      </c>
      <c r="O28" s="5">
        <f t="shared" si="1"/>
        <v>0.6</v>
      </c>
      <c r="P28" s="30" t="s">
        <v>15</v>
      </c>
      <c r="Q28" s="5">
        <f>I207</f>
        <v>0.22222222222222221</v>
      </c>
      <c r="W28" s="31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3"/>
      <c r="AJ28" s="3"/>
    </row>
    <row r="29" spans="1:39" ht="12.75" customHeight="1" x14ac:dyDescent="0.2">
      <c r="A29" s="27" t="s">
        <v>18</v>
      </c>
      <c r="B29" s="13"/>
      <c r="C29" s="13"/>
      <c r="D29" s="13"/>
      <c r="E29" s="13"/>
      <c r="F29" s="13"/>
      <c r="G29" s="13">
        <f>'Prepa 4'!G29+'Prepa 3'!G29+'Prepa 2'!G29+'Prepa 1'!G29</f>
        <v>1</v>
      </c>
      <c r="H29" s="202">
        <f>'Prepa 4'!H29+'Prepa 3'!H29+'Prepa 2'!H29+'Prepa 1'!H29</f>
        <v>0</v>
      </c>
      <c r="I29" s="15"/>
      <c r="J29" s="15"/>
      <c r="K29" s="16"/>
      <c r="L29" s="17"/>
      <c r="M29" s="20">
        <v>1</v>
      </c>
      <c r="N29" s="23">
        <f t="shared" si="0"/>
        <v>0.5</v>
      </c>
      <c r="O29" s="5">
        <f t="shared" si="1"/>
        <v>0.5</v>
      </c>
      <c r="P29" s="30" t="s">
        <v>16</v>
      </c>
      <c r="Q29" s="5">
        <f>I228</f>
        <v>0.46931297709923664</v>
      </c>
      <c r="W29" s="31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3"/>
      <c r="AJ29" s="3"/>
    </row>
    <row r="30" spans="1:39" ht="12.75" customHeight="1" x14ac:dyDescent="0.2">
      <c r="A30" s="27" t="s">
        <v>19</v>
      </c>
      <c r="B30" s="13"/>
      <c r="C30" s="13"/>
      <c r="D30" s="13"/>
      <c r="E30" s="13"/>
      <c r="F30" s="13"/>
      <c r="G30" s="13">
        <f>'Prepa 4'!G30+'Prepa 3'!G30+'Prepa 2'!G30+'Prepa 1'!G30</f>
        <v>1</v>
      </c>
      <c r="H30" s="202">
        <f>'Prepa 4'!H30+'Prepa 3'!H30+'Prepa 2'!H30+'Prepa 1'!H30</f>
        <v>1</v>
      </c>
      <c r="I30" s="15"/>
      <c r="J30" s="15"/>
      <c r="K30" s="16"/>
      <c r="L30" s="17"/>
      <c r="M30" s="20">
        <f>'Prepa 4'!M30+'Prepa 3'!M30+'Prepa 2'!M30+'Prepa 1'!M30</f>
        <v>2</v>
      </c>
      <c r="N30" s="23">
        <f t="shared" si="0"/>
        <v>2</v>
      </c>
      <c r="O30" s="5">
        <f t="shared" si="1"/>
        <v>-1</v>
      </c>
      <c r="P30" s="30" t="s">
        <v>17</v>
      </c>
      <c r="Q30" s="5">
        <f>I247</f>
        <v>0.16710875331564987</v>
      </c>
      <c r="W30" s="31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3"/>
      <c r="AJ30" s="3"/>
    </row>
    <row r="31" spans="1:39" ht="12.75" customHeight="1" x14ac:dyDescent="0.2">
      <c r="A31" s="27" t="s">
        <v>20</v>
      </c>
      <c r="B31" s="32"/>
      <c r="C31" s="32"/>
      <c r="D31" s="32"/>
      <c r="E31" s="32"/>
      <c r="F31" s="32"/>
      <c r="G31" s="32">
        <v>1</v>
      </c>
      <c r="H31" s="203"/>
      <c r="I31" s="5"/>
      <c r="J31" s="5"/>
      <c r="K31" s="32"/>
      <c r="L31" s="5"/>
      <c r="M31" s="20">
        <v>1</v>
      </c>
      <c r="N31" s="23"/>
      <c r="O31" s="5"/>
      <c r="P31" s="30" t="s">
        <v>18</v>
      </c>
      <c r="Q31" s="3">
        <f>I266</f>
        <v>0.46848958333333335</v>
      </c>
      <c r="W31" s="31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3"/>
      <c r="AJ31" s="3"/>
    </row>
    <row r="32" spans="1:39" ht="12.75" customHeight="1" x14ac:dyDescent="0.2">
      <c r="A32" s="27" t="s">
        <v>21</v>
      </c>
      <c r="B32" s="32"/>
      <c r="C32" s="32"/>
      <c r="D32" s="32"/>
      <c r="E32" s="32"/>
      <c r="F32" s="32"/>
      <c r="G32" s="32">
        <v>1</v>
      </c>
      <c r="H32" s="203"/>
      <c r="I32" s="5"/>
      <c r="J32" s="5"/>
      <c r="K32" s="32"/>
      <c r="L32" s="5"/>
      <c r="M32" s="20">
        <v>1</v>
      </c>
      <c r="N32" s="23"/>
      <c r="O32" s="5"/>
      <c r="P32" s="30" t="s">
        <v>19</v>
      </c>
      <c r="Q32" s="5">
        <f>I281</f>
        <v>0.20470588235294118</v>
      </c>
      <c r="W32" s="31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3"/>
      <c r="AJ32" s="3"/>
    </row>
    <row r="33" spans="1:39" ht="12.75" customHeight="1" x14ac:dyDescent="0.2">
      <c r="A33" s="31" t="s">
        <v>22</v>
      </c>
      <c r="B33" s="32"/>
      <c r="C33" s="32"/>
      <c r="D33" s="32"/>
      <c r="E33" s="32"/>
      <c r="F33" s="32"/>
      <c r="G33" s="32"/>
      <c r="H33" s="203"/>
      <c r="I33" s="5"/>
      <c r="J33" s="5"/>
      <c r="K33" s="32"/>
      <c r="L33" s="5"/>
      <c r="M33" s="20"/>
      <c r="N33" s="23"/>
      <c r="O33" s="5"/>
      <c r="P33" s="30" t="s">
        <v>20</v>
      </c>
      <c r="Q33" s="5">
        <f>I296</f>
        <v>0.47453222453222454</v>
      </c>
      <c r="W33" s="31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3"/>
      <c r="AJ33" s="3"/>
    </row>
    <row r="34" spans="1:39" ht="12.75" customHeight="1" x14ac:dyDescent="0.2">
      <c r="A34" s="31"/>
      <c r="G34" s="32">
        <f>SUM(G23:G29)</f>
        <v>155</v>
      </c>
      <c r="H34" s="204">
        <f>SUM(H22:H30)</f>
        <v>94</v>
      </c>
      <c r="I34" s="5">
        <f>SUM(H22:H23)/B18</f>
        <v>0.21153846153846154</v>
      </c>
      <c r="J34" s="5">
        <f>H34/B18</f>
        <v>0.36153846153846153</v>
      </c>
      <c r="K34" s="5">
        <f>J34-I34</f>
        <v>0.15</v>
      </c>
      <c r="L34" s="5"/>
      <c r="M34" s="6"/>
      <c r="N34" s="6"/>
      <c r="O34" s="5"/>
      <c r="W34" s="31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3"/>
      <c r="AJ34" s="3"/>
    </row>
    <row r="35" spans="1:39" ht="12.75" customHeight="1" x14ac:dyDescent="0.2">
      <c r="I35" s="5"/>
      <c r="J35" s="5"/>
      <c r="L35" s="5"/>
      <c r="M35" s="6"/>
      <c r="N35" s="6"/>
      <c r="O35" s="5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</row>
    <row r="36" spans="1:39" ht="12.75" customHeight="1" x14ac:dyDescent="0.2">
      <c r="A36" s="35" t="s">
        <v>28</v>
      </c>
      <c r="B36" s="35"/>
      <c r="C36" s="35"/>
      <c r="D36" s="36"/>
      <c r="E36" s="36"/>
      <c r="G36" s="37">
        <f>((H22*5)+(H23*6)+(H24*7)+(H25*8)+(H26*9)+(H27*10)+(H28*11)+(H29*12)+(H30*13))/H34</f>
        <v>6.7765957446808507</v>
      </c>
      <c r="H36" s="203"/>
      <c r="I36" s="32"/>
      <c r="J36" s="32">
        <f>B18-H34</f>
        <v>166</v>
      </c>
      <c r="K36" s="38">
        <f>J36*100%/B18</f>
        <v>0.63846153846153841</v>
      </c>
      <c r="L36" s="32"/>
      <c r="M36" s="6"/>
      <c r="N36" s="6"/>
      <c r="O36" s="32"/>
      <c r="P36" s="39"/>
      <c r="W36" s="40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3"/>
      <c r="AJ36" s="3"/>
    </row>
    <row r="37" spans="1:39" ht="12.75" customHeight="1" x14ac:dyDescent="0.2">
      <c r="I37" s="5"/>
      <c r="J37" s="5"/>
      <c r="L37" s="5"/>
      <c r="M37" s="6"/>
      <c r="N37" s="6"/>
      <c r="O37" s="5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</row>
    <row r="38" spans="1:39" ht="12.75" customHeight="1" x14ac:dyDescent="0.2">
      <c r="A38" s="4" t="s">
        <v>29</v>
      </c>
      <c r="I38" s="5"/>
      <c r="J38" s="5"/>
      <c r="L38" s="5"/>
      <c r="M38" s="6"/>
      <c r="N38" s="6"/>
      <c r="O38" s="5"/>
      <c r="W38" s="4"/>
      <c r="X38" s="11" t="s">
        <v>30</v>
      </c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3"/>
      <c r="AJ38" s="3"/>
    </row>
    <row r="39" spans="1:39" ht="25.5" customHeight="1" x14ac:dyDescent="0.2">
      <c r="B39" s="228" t="s">
        <v>1</v>
      </c>
      <c r="C39" s="229"/>
      <c r="D39" s="229"/>
      <c r="E39" s="229"/>
      <c r="F39" s="229"/>
      <c r="G39" s="229"/>
      <c r="I39" s="7" t="s">
        <v>2</v>
      </c>
      <c r="J39" s="7" t="s">
        <v>3</v>
      </c>
      <c r="K39" s="8" t="s">
        <v>4</v>
      </c>
      <c r="L39" s="7" t="s">
        <v>5</v>
      </c>
      <c r="M39" s="9" t="s">
        <v>6</v>
      </c>
      <c r="N39" s="9" t="s">
        <v>7</v>
      </c>
      <c r="O39" s="10" t="s">
        <v>8</v>
      </c>
      <c r="X39" s="230" t="s">
        <v>11</v>
      </c>
      <c r="Y39" s="229"/>
      <c r="Z39" s="229"/>
      <c r="AA39" s="229"/>
      <c r="AB39" s="229"/>
      <c r="AC39" s="229"/>
      <c r="AD39" s="229"/>
      <c r="AE39" s="229"/>
      <c r="AF39" s="229"/>
      <c r="AG39" s="229"/>
      <c r="AH39" s="3"/>
      <c r="AI39" s="3"/>
      <c r="AJ39" s="3"/>
    </row>
    <row r="40" spans="1:39" ht="12.75" customHeight="1" x14ac:dyDescent="0.2">
      <c r="A40" s="12" t="s">
        <v>9</v>
      </c>
      <c r="B40" s="13">
        <v>1</v>
      </c>
      <c r="C40" s="13">
        <v>2</v>
      </c>
      <c r="D40" s="13">
        <v>3</v>
      </c>
      <c r="E40" s="13">
        <v>4</v>
      </c>
      <c r="F40" s="13">
        <v>5</v>
      </c>
      <c r="G40" s="13">
        <v>6</v>
      </c>
      <c r="H40" s="201" t="s">
        <v>10</v>
      </c>
      <c r="I40" s="41"/>
      <c r="J40" s="15"/>
      <c r="K40" s="16"/>
      <c r="L40" s="17"/>
      <c r="M40" s="6"/>
      <c r="N40" s="6"/>
      <c r="O40" s="5"/>
      <c r="W40" s="21" t="s">
        <v>12</v>
      </c>
      <c r="X40" s="1">
        <v>9701</v>
      </c>
      <c r="Y40" s="2">
        <v>9702</v>
      </c>
      <c r="Z40" s="2">
        <v>9801</v>
      </c>
      <c r="AA40" s="2">
        <v>9802</v>
      </c>
      <c r="AB40" s="2">
        <v>9901</v>
      </c>
      <c r="AC40" s="2">
        <v>9902</v>
      </c>
      <c r="AD40" s="22" t="s">
        <v>13</v>
      </c>
      <c r="AE40" s="22" t="s">
        <v>14</v>
      </c>
      <c r="AF40" s="22" t="s">
        <v>15</v>
      </c>
      <c r="AG40" s="22" t="s">
        <v>16</v>
      </c>
      <c r="AH40" s="22" t="s">
        <v>17</v>
      </c>
      <c r="AI40" s="22" t="s">
        <v>18</v>
      </c>
      <c r="AJ40" s="22" t="s">
        <v>19</v>
      </c>
      <c r="AK40" s="22" t="s">
        <v>20</v>
      </c>
      <c r="AL40" s="22" t="s">
        <v>21</v>
      </c>
      <c r="AM40" s="22" t="s">
        <v>22</v>
      </c>
    </row>
    <row r="41" spans="1:39" ht="12.75" customHeight="1" x14ac:dyDescent="0.2">
      <c r="A41" s="13">
        <v>9702</v>
      </c>
      <c r="B41" s="13">
        <v>2269</v>
      </c>
      <c r="C41" s="13"/>
      <c r="D41" s="13"/>
      <c r="E41" s="13"/>
      <c r="F41" s="13"/>
      <c r="G41" s="13"/>
      <c r="H41" s="202"/>
      <c r="I41" s="41"/>
      <c r="J41" s="15"/>
      <c r="K41" s="16"/>
      <c r="L41" s="17"/>
      <c r="M41" s="20">
        <f>B41</f>
        <v>2269</v>
      </c>
      <c r="N41" s="6"/>
      <c r="O41" s="5"/>
      <c r="V41" s="42"/>
      <c r="W41" s="24" t="s">
        <v>23</v>
      </c>
      <c r="X41" s="23">
        <f t="shared" ref="X41:X45" si="9">M19/M18</f>
        <v>0.81923076923076921</v>
      </c>
      <c r="Y41" s="23">
        <f t="shared" ref="Y41:Y45" si="10">M42/M41</f>
        <v>0.93741736447774349</v>
      </c>
      <c r="Z41" s="23">
        <f t="shared" ref="Z41:Z45" si="11">M64/M63</f>
        <v>0.67213114754098358</v>
      </c>
      <c r="AA41" s="23">
        <f t="shared" ref="AA41:AA45" si="12">M86/M85</f>
        <v>0.83244929797191891</v>
      </c>
      <c r="AB41" s="23">
        <f t="shared" ref="AB41:AB45" si="13">M110/M109</f>
        <v>0.61194029850746268</v>
      </c>
      <c r="AC41" s="23">
        <f t="shared" ref="AC41:AC45" si="14">M128/M127</f>
        <v>0.74739742804654008</v>
      </c>
      <c r="AD41" s="23">
        <f t="shared" ref="AD41:AD45" si="15">M150/M149</f>
        <v>0.6123778501628665</v>
      </c>
      <c r="AE41" s="23">
        <f t="shared" ref="AE41:AE45" si="16">M172/M171</f>
        <v>0.82130013831258641</v>
      </c>
      <c r="AF41" s="23">
        <f t="shared" ref="AF41:AF45" si="17">M194/M193</f>
        <v>0.70870870870870872</v>
      </c>
      <c r="AG41" s="23">
        <f t="shared" ref="AG41:AG45" si="18">M214/M213</f>
        <v>0.80977099236641226</v>
      </c>
      <c r="AH41" s="3">
        <f t="shared" ref="AH41:AH45" si="19">N235</f>
        <v>0.75862068965517238</v>
      </c>
      <c r="AI41" s="3">
        <f t="shared" ref="AI41:AI45" si="20">N254</f>
        <v>0.76458333333333328</v>
      </c>
      <c r="AJ41" s="3">
        <f t="shared" ref="AJ41:AJ45" si="21">N271</f>
        <v>0.68470588235294116</v>
      </c>
      <c r="AK41" s="3">
        <f t="shared" ref="AK41:AK44" si="22">N286</f>
        <v>0.79859667359667363</v>
      </c>
      <c r="AL41" s="3">
        <f t="shared" ref="AL41:AL43" si="23">N301</f>
        <v>0.66788321167883213</v>
      </c>
      <c r="AM41" s="3">
        <f t="shared" ref="AM41:AM42" si="24">N315</f>
        <v>0.80720891629120228</v>
      </c>
    </row>
    <row r="42" spans="1:39" ht="12.75" customHeight="1" x14ac:dyDescent="0.2">
      <c r="A42" s="13">
        <v>9801</v>
      </c>
      <c r="B42" s="13"/>
      <c r="C42" s="13">
        <v>2111</v>
      </c>
      <c r="D42" s="13"/>
      <c r="E42" s="13"/>
      <c r="F42" s="13"/>
      <c r="G42" s="13"/>
      <c r="H42" s="202"/>
      <c r="I42" s="41"/>
      <c r="J42" s="15"/>
      <c r="K42" s="16"/>
      <c r="L42" s="17">
        <f>C42/B41</f>
        <v>0.93036579991185542</v>
      </c>
      <c r="M42" s="20">
        <v>2127</v>
      </c>
      <c r="N42" s="3">
        <f t="shared" ref="N42:N52" si="25">M42/M41</f>
        <v>0.93741736447774349</v>
      </c>
      <c r="O42" s="5">
        <f t="shared" ref="O42:O52" si="26">100%-N42</f>
        <v>6.2582635522256513E-2</v>
      </c>
      <c r="W42" s="24" t="s">
        <v>24</v>
      </c>
      <c r="X42" s="23">
        <f t="shared" si="9"/>
        <v>0.88732394366197187</v>
      </c>
      <c r="Y42" s="23">
        <f t="shared" si="10"/>
        <v>0.93229901269393511</v>
      </c>
      <c r="Z42" s="23">
        <f t="shared" si="11"/>
        <v>0.95934959349593496</v>
      </c>
      <c r="AA42" s="23">
        <f t="shared" si="12"/>
        <v>0.91154422788605693</v>
      </c>
      <c r="AB42" s="23">
        <f t="shared" si="13"/>
        <v>0.80487804878048785</v>
      </c>
      <c r="AC42" s="23">
        <f t="shared" si="14"/>
        <v>0.92257271609995906</v>
      </c>
      <c r="AD42" s="23">
        <f t="shared" si="15"/>
        <v>0.87234042553191493</v>
      </c>
      <c r="AE42" s="23">
        <f t="shared" si="16"/>
        <v>0.89019872010778045</v>
      </c>
      <c r="AF42" s="23">
        <f t="shared" si="17"/>
        <v>0.68644067796610164</v>
      </c>
      <c r="AG42" s="23">
        <f t="shared" si="18"/>
        <v>0.90309200603318251</v>
      </c>
      <c r="AH42" s="3">
        <f t="shared" si="19"/>
        <v>0.71328671328671334</v>
      </c>
      <c r="AI42" s="3">
        <f t="shared" si="20"/>
        <v>0.98058583106267028</v>
      </c>
      <c r="AJ42" s="3">
        <f t="shared" si="21"/>
        <v>0.87628865979381443</v>
      </c>
      <c r="AK42" s="3">
        <f t="shared" si="22"/>
        <v>0.94044907256752364</v>
      </c>
      <c r="AL42" s="3">
        <f t="shared" si="23"/>
        <v>0.88524590163934425</v>
      </c>
      <c r="AM42" s="3">
        <f t="shared" si="24"/>
        <v>0.94153936545240891</v>
      </c>
    </row>
    <row r="43" spans="1:39" ht="12.75" customHeight="1" x14ac:dyDescent="0.2">
      <c r="A43" s="13">
        <v>9802</v>
      </c>
      <c r="B43" s="13"/>
      <c r="C43" s="13"/>
      <c r="D43" s="13">
        <v>1781</v>
      </c>
      <c r="E43" s="13"/>
      <c r="F43" s="13"/>
      <c r="G43" s="13"/>
      <c r="H43" s="202"/>
      <c r="I43" s="41"/>
      <c r="J43" s="15"/>
      <c r="K43" s="16"/>
      <c r="L43" s="17">
        <f>D43/C42</f>
        <v>0.84367598294647084</v>
      </c>
      <c r="M43" s="20">
        <v>1983</v>
      </c>
      <c r="N43" s="3">
        <f t="shared" si="25"/>
        <v>0.93229901269393511</v>
      </c>
      <c r="O43" s="5">
        <f t="shared" si="26"/>
        <v>6.7700987306064886E-2</v>
      </c>
      <c r="W43" s="24" t="s">
        <v>25</v>
      </c>
      <c r="X43" s="23">
        <f t="shared" si="9"/>
        <v>0.8571428571428571</v>
      </c>
      <c r="Y43" s="23">
        <f t="shared" si="10"/>
        <v>0.95763993948562787</v>
      </c>
      <c r="Z43" s="23">
        <f t="shared" si="11"/>
        <v>0.88135593220338981</v>
      </c>
      <c r="AA43" s="23">
        <f t="shared" si="12"/>
        <v>0.90090460526315785</v>
      </c>
      <c r="AB43" s="23">
        <f t="shared" si="13"/>
        <v>0.71969696969696972</v>
      </c>
      <c r="AC43" s="23">
        <f t="shared" si="14"/>
        <v>0.94626998223801062</v>
      </c>
      <c r="AD43" s="23">
        <f t="shared" si="15"/>
        <v>0.78658536585365857</v>
      </c>
      <c r="AE43" s="23">
        <f t="shared" si="16"/>
        <v>0.90124858115777529</v>
      </c>
      <c r="AF43" s="23">
        <f t="shared" si="17"/>
        <v>1.117283950617284</v>
      </c>
      <c r="AG43" s="23">
        <f t="shared" si="18"/>
        <v>0.91691022964509394</v>
      </c>
      <c r="AH43" s="3">
        <f t="shared" si="19"/>
        <v>0.84313725490196079</v>
      </c>
      <c r="AI43" s="3">
        <f t="shared" si="20"/>
        <v>0.92948940604376518</v>
      </c>
      <c r="AJ43" s="3">
        <f t="shared" si="21"/>
        <v>0.82352941176470584</v>
      </c>
      <c r="AK43" s="3">
        <f t="shared" si="22"/>
        <v>0.9290657439446367</v>
      </c>
      <c r="AL43" s="3">
        <f t="shared" si="23"/>
        <v>0.86419753086419748</v>
      </c>
    </row>
    <row r="44" spans="1:39" ht="12.75" customHeight="1" x14ac:dyDescent="0.2">
      <c r="A44" s="13">
        <v>9901</v>
      </c>
      <c r="B44" s="13"/>
      <c r="C44" s="13"/>
      <c r="D44" s="13"/>
      <c r="E44" s="13">
        <v>1632</v>
      </c>
      <c r="F44" s="13"/>
      <c r="G44" s="13"/>
      <c r="H44" s="202">
        <v>43</v>
      </c>
      <c r="I44" s="41">
        <f>H44/B41*100%</f>
        <v>1.895107977082415E-2</v>
      </c>
      <c r="J44" s="15"/>
      <c r="K44" s="16"/>
      <c r="L44" s="17">
        <f>E44/D43</f>
        <v>0.91633913531723754</v>
      </c>
      <c r="M44" s="20">
        <v>1899</v>
      </c>
      <c r="N44" s="3">
        <f t="shared" si="25"/>
        <v>0.95763993948562787</v>
      </c>
      <c r="O44" s="5">
        <f t="shared" si="26"/>
        <v>4.2360060514372133E-2</v>
      </c>
      <c r="W44" s="24" t="s">
        <v>26</v>
      </c>
      <c r="X44" s="23">
        <f t="shared" si="9"/>
        <v>0.84567901234567899</v>
      </c>
      <c r="Y44" s="23">
        <f t="shared" si="10"/>
        <v>0.9273301737756714</v>
      </c>
      <c r="Z44" s="23">
        <f t="shared" si="11"/>
        <v>0.86538461538461542</v>
      </c>
      <c r="AA44" s="23">
        <f t="shared" si="12"/>
        <v>0.90689183021451392</v>
      </c>
      <c r="AB44" s="23">
        <f t="shared" si="13"/>
        <v>0.95789473684210524</v>
      </c>
      <c r="AC44" s="23">
        <f t="shared" si="14"/>
        <v>0.93899577663068978</v>
      </c>
      <c r="AD44" s="23">
        <f t="shared" si="15"/>
        <v>0.81395348837209303</v>
      </c>
      <c r="AE44" s="23">
        <f t="shared" si="16"/>
        <v>0.90302267002518888</v>
      </c>
      <c r="AF44" s="23">
        <f t="shared" si="17"/>
        <v>0.65745856353591159</v>
      </c>
      <c r="AG44" s="23">
        <f t="shared" si="18"/>
        <v>0.93397085610200359</v>
      </c>
      <c r="AH44" s="3">
        <f t="shared" si="19"/>
        <v>0.82558139534883723</v>
      </c>
      <c r="AI44" s="3">
        <f t="shared" si="20"/>
        <v>0.91068759342301941</v>
      </c>
      <c r="AJ44" s="3">
        <f t="shared" si="21"/>
        <v>0.80952380952380953</v>
      </c>
      <c r="AK44" s="3">
        <f t="shared" si="22"/>
        <v>0.9359404096834264</v>
      </c>
    </row>
    <row r="45" spans="1:39" ht="12.75" customHeight="1" x14ac:dyDescent="0.2">
      <c r="A45" s="13">
        <v>9902</v>
      </c>
      <c r="B45" s="13"/>
      <c r="C45" s="13"/>
      <c r="D45" s="13"/>
      <c r="E45" s="13"/>
      <c r="F45" s="13">
        <v>1460</v>
      </c>
      <c r="G45" s="13"/>
      <c r="H45" s="202">
        <v>32</v>
      </c>
      <c r="I45" s="41">
        <f>H45/B41*100%</f>
        <v>1.4103129131776113E-2</v>
      </c>
      <c r="J45" s="15"/>
      <c r="K45" s="16"/>
      <c r="L45" s="17">
        <f>F45/E44</f>
        <v>0.89460784313725494</v>
      </c>
      <c r="M45" s="20">
        <v>1761</v>
      </c>
      <c r="N45" s="3">
        <f t="shared" si="25"/>
        <v>0.9273301737756714</v>
      </c>
      <c r="O45" s="5">
        <f t="shared" si="26"/>
        <v>7.2669826224328604E-2</v>
      </c>
      <c r="W45" s="24" t="s">
        <v>27</v>
      </c>
      <c r="X45" s="23">
        <f t="shared" si="9"/>
        <v>0.79562043795620441</v>
      </c>
      <c r="Y45" s="23">
        <f t="shared" si="10"/>
        <v>0.92220329358319142</v>
      </c>
      <c r="Z45" s="23">
        <f t="shared" si="11"/>
        <v>0.73333333333333328</v>
      </c>
      <c r="AA45" s="23">
        <f t="shared" si="12"/>
        <v>0.93054856567689981</v>
      </c>
      <c r="AB45" s="23">
        <f t="shared" si="13"/>
        <v>0.8351648351648352</v>
      </c>
      <c r="AC45" s="23">
        <f t="shared" si="14"/>
        <v>0.94352823588205892</v>
      </c>
      <c r="AD45" s="23">
        <f t="shared" si="15"/>
        <v>0.91428571428571426</v>
      </c>
      <c r="AE45" s="23">
        <f t="shared" si="16"/>
        <v>0.93816829381682942</v>
      </c>
      <c r="AF45" s="23">
        <f t="shared" si="17"/>
        <v>0.78991596638655459</v>
      </c>
      <c r="AG45" s="23">
        <f t="shared" si="18"/>
        <v>0.92442710872745004</v>
      </c>
      <c r="AH45" s="3">
        <f t="shared" si="19"/>
        <v>0.83098591549295775</v>
      </c>
      <c r="AI45" s="3">
        <f t="shared" si="20"/>
        <v>0.93844891259745589</v>
      </c>
      <c r="AJ45" s="3">
        <f t="shared" si="21"/>
        <v>0.81764705882352939</v>
      </c>
    </row>
    <row r="46" spans="1:39" ht="12.75" customHeight="1" x14ac:dyDescent="0.2">
      <c r="A46" s="27" t="s">
        <v>13</v>
      </c>
      <c r="B46" s="13"/>
      <c r="C46" s="13"/>
      <c r="D46" s="13"/>
      <c r="E46" s="13"/>
      <c r="F46" s="13"/>
      <c r="G46" s="13">
        <v>1460</v>
      </c>
      <c r="H46" s="202">
        <v>1081</v>
      </c>
      <c r="I46" s="43">
        <f>SUM(H44:H46)</f>
        <v>1156</v>
      </c>
      <c r="J46" s="15"/>
      <c r="K46" s="16"/>
      <c r="L46" s="17">
        <f>G46/F45</f>
        <v>1</v>
      </c>
      <c r="M46" s="20">
        <v>1624</v>
      </c>
      <c r="N46" s="3">
        <f t="shared" si="25"/>
        <v>0.92220329358319142</v>
      </c>
      <c r="O46" s="5">
        <f t="shared" si="26"/>
        <v>7.7796706416808581E-2</v>
      </c>
      <c r="W46" s="28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9"/>
      <c r="AI46" s="3"/>
      <c r="AJ46" s="3"/>
    </row>
    <row r="47" spans="1:39" ht="12.75" customHeight="1" x14ac:dyDescent="0.2">
      <c r="A47" s="27" t="s">
        <v>14</v>
      </c>
      <c r="B47" s="13"/>
      <c r="C47" s="13"/>
      <c r="D47" s="13"/>
      <c r="E47" s="13"/>
      <c r="F47" s="13"/>
      <c r="G47" s="13">
        <v>274</v>
      </c>
      <c r="H47" s="202">
        <v>258</v>
      </c>
      <c r="I47" s="41"/>
      <c r="J47" s="15"/>
      <c r="K47" s="16"/>
      <c r="L47" s="17"/>
      <c r="M47" s="20">
        <v>296</v>
      </c>
      <c r="N47" s="3">
        <f t="shared" si="25"/>
        <v>0.18226600985221675</v>
      </c>
      <c r="O47" s="5">
        <f t="shared" si="26"/>
        <v>0.81773399014778325</v>
      </c>
      <c r="W47" s="28"/>
      <c r="X47" s="23"/>
      <c r="Y47" s="23"/>
      <c r="Z47" s="23"/>
      <c r="AA47" s="23"/>
      <c r="AB47" s="23"/>
      <c r="AC47" s="23"/>
      <c r="AD47" s="23"/>
      <c r="AE47" s="23"/>
      <c r="AF47" s="25"/>
      <c r="AG47" s="25"/>
      <c r="AH47" s="29"/>
      <c r="AI47" s="3"/>
      <c r="AJ47" s="3"/>
    </row>
    <row r="48" spans="1:39" ht="12.75" customHeight="1" x14ac:dyDescent="0.2">
      <c r="A48" s="27" t="s">
        <v>15</v>
      </c>
      <c r="B48" s="13"/>
      <c r="C48" s="13"/>
      <c r="D48" s="13"/>
      <c r="E48" s="13"/>
      <c r="F48" s="13"/>
      <c r="G48" s="13">
        <v>98</v>
      </c>
      <c r="H48" s="202">
        <v>106</v>
      </c>
      <c r="I48" s="41"/>
      <c r="J48" s="15"/>
      <c r="K48" s="16"/>
      <c r="L48" s="17"/>
      <c r="M48" s="20">
        <v>111</v>
      </c>
      <c r="N48" s="3">
        <f t="shared" si="25"/>
        <v>0.375</v>
      </c>
      <c r="O48" s="5">
        <f t="shared" si="26"/>
        <v>0.625</v>
      </c>
      <c r="W48" s="27"/>
      <c r="X48" s="23"/>
      <c r="Y48" s="23"/>
      <c r="Z48" s="23"/>
      <c r="AA48" s="23"/>
      <c r="AB48" s="25"/>
      <c r="AC48" s="25"/>
      <c r="AD48" s="25"/>
      <c r="AE48" s="25"/>
      <c r="AF48" s="25"/>
      <c r="AG48" s="25"/>
      <c r="AH48" s="29"/>
      <c r="AI48" s="3"/>
      <c r="AJ48" s="3"/>
    </row>
    <row r="49" spans="1:39" ht="12.75" customHeight="1" x14ac:dyDescent="0.2">
      <c r="A49" s="27" t="s">
        <v>16</v>
      </c>
      <c r="B49" s="13"/>
      <c r="C49" s="13"/>
      <c r="D49" s="13"/>
      <c r="E49" s="13"/>
      <c r="F49" s="13"/>
      <c r="G49" s="13">
        <v>27</v>
      </c>
      <c r="H49" s="202">
        <v>39</v>
      </c>
      <c r="I49" s="41"/>
      <c r="J49" s="15"/>
      <c r="K49" s="16"/>
      <c r="L49" s="17"/>
      <c r="M49" s="20">
        <v>29</v>
      </c>
      <c r="N49" s="3">
        <f t="shared" si="25"/>
        <v>0.26126126126126126</v>
      </c>
      <c r="O49" s="5">
        <f t="shared" si="26"/>
        <v>0.73873873873873874</v>
      </c>
      <c r="P49" s="4" t="s">
        <v>3</v>
      </c>
      <c r="W49" s="27"/>
      <c r="X49" s="3"/>
      <c r="Y49" s="3"/>
      <c r="Z49" s="3"/>
      <c r="AA49" s="29"/>
      <c r="AB49" s="29"/>
      <c r="AC49" s="29"/>
      <c r="AD49" s="29"/>
      <c r="AE49" s="29"/>
      <c r="AF49" s="29"/>
      <c r="AG49" s="29"/>
      <c r="AH49" s="29"/>
      <c r="AI49" s="3"/>
      <c r="AJ49" s="3"/>
    </row>
    <row r="50" spans="1:39" ht="12.75" customHeight="1" x14ac:dyDescent="0.2">
      <c r="A50" s="27" t="s">
        <v>17</v>
      </c>
      <c r="B50" s="13"/>
      <c r="C50" s="13"/>
      <c r="D50" s="13"/>
      <c r="E50" s="13"/>
      <c r="F50" s="13"/>
      <c r="G50" s="13">
        <v>8</v>
      </c>
      <c r="H50" s="202">
        <v>17</v>
      </c>
      <c r="I50" s="41"/>
      <c r="J50" s="15"/>
      <c r="K50" s="16"/>
      <c r="L50" s="17"/>
      <c r="M50" s="20">
        <v>8</v>
      </c>
      <c r="N50" s="3">
        <f t="shared" si="25"/>
        <v>0.27586206896551724</v>
      </c>
      <c r="O50" s="5">
        <f t="shared" si="26"/>
        <v>0.72413793103448276</v>
      </c>
      <c r="P50" s="4">
        <v>9701</v>
      </c>
      <c r="Q50" s="3">
        <f>J34</f>
        <v>0.36153846153846153</v>
      </c>
      <c r="W50" s="27"/>
      <c r="X50" s="3"/>
      <c r="Y50" s="3"/>
      <c r="Z50" s="29"/>
      <c r="AA50" s="29"/>
      <c r="AB50" s="29"/>
      <c r="AC50" s="29"/>
      <c r="AD50" s="29"/>
      <c r="AE50" s="29"/>
      <c r="AF50" s="29"/>
      <c r="AG50" s="29"/>
      <c r="AH50" s="29"/>
      <c r="AI50" s="3"/>
      <c r="AJ50" s="3"/>
    </row>
    <row r="51" spans="1:39" ht="12.75" customHeight="1" x14ac:dyDescent="0.2">
      <c r="A51" s="27" t="s">
        <v>18</v>
      </c>
      <c r="B51" s="13"/>
      <c r="C51" s="13"/>
      <c r="D51" s="13"/>
      <c r="E51" s="13"/>
      <c r="F51" s="13"/>
      <c r="G51" s="13">
        <v>5</v>
      </c>
      <c r="H51" s="202">
        <v>4</v>
      </c>
      <c r="I51" s="41"/>
      <c r="J51" s="15"/>
      <c r="K51" s="16"/>
      <c r="L51" s="17"/>
      <c r="M51" s="20">
        <v>5</v>
      </c>
      <c r="N51" s="3">
        <f t="shared" si="25"/>
        <v>0.625</v>
      </c>
      <c r="O51" s="5">
        <f t="shared" si="26"/>
        <v>0.375</v>
      </c>
      <c r="P51" s="4">
        <v>9702</v>
      </c>
      <c r="Q51" s="3">
        <f>J56</f>
        <v>0.6967827236668136</v>
      </c>
      <c r="W51" s="27"/>
      <c r="X51" s="3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3"/>
      <c r="AJ51" s="3"/>
    </row>
    <row r="52" spans="1:39" ht="12.75" customHeight="1" x14ac:dyDescent="0.2">
      <c r="A52" s="27" t="s">
        <v>19</v>
      </c>
      <c r="B52" s="13"/>
      <c r="C52" s="13"/>
      <c r="D52" s="13"/>
      <c r="E52" s="13"/>
      <c r="F52" s="13"/>
      <c r="G52" s="13">
        <f>'Prepa 4'!G52+'Prepa 3'!G52+'Prepa 2'!G51+'Prepa 1'!G50</f>
        <v>1</v>
      </c>
      <c r="H52" s="202">
        <f>'Prepa 4'!H52+'Prepa 3'!H52+'Prepa 2'!H51+'Prepa 1'!H50</f>
        <v>0</v>
      </c>
      <c r="I52" s="41"/>
      <c r="J52" s="15"/>
      <c r="K52" s="16"/>
      <c r="L52" s="17"/>
      <c r="M52" s="20">
        <f>'Prepa 4'!M52+'Prepa 3'!M52+'Prepa 2'!M51+'Prepa 1'!M50</f>
        <v>1</v>
      </c>
      <c r="N52" s="3">
        <f t="shared" si="25"/>
        <v>0.2</v>
      </c>
      <c r="O52" s="5">
        <f t="shared" si="26"/>
        <v>0.8</v>
      </c>
      <c r="P52" s="4">
        <v>9801</v>
      </c>
      <c r="Q52" s="3">
        <f>J79</f>
        <v>0.38797814207650272</v>
      </c>
      <c r="W52" s="31"/>
      <c r="X52" s="3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3"/>
      <c r="AJ52" s="3"/>
    </row>
    <row r="53" spans="1:39" ht="12.75" customHeight="1" x14ac:dyDescent="0.2">
      <c r="A53" s="27" t="s">
        <v>20</v>
      </c>
      <c r="B53" s="32"/>
      <c r="C53" s="32"/>
      <c r="D53" s="32"/>
      <c r="E53" s="32">
        <v>1</v>
      </c>
      <c r="F53" s="32"/>
      <c r="G53" s="32"/>
      <c r="H53" s="203"/>
      <c r="I53" s="5"/>
      <c r="J53" s="5"/>
      <c r="K53" s="32"/>
      <c r="L53" s="5"/>
      <c r="M53" s="20">
        <v>1</v>
      </c>
      <c r="N53" s="3"/>
      <c r="O53" s="5"/>
      <c r="P53" s="4">
        <v>9802</v>
      </c>
      <c r="Q53" s="3">
        <f>J102</f>
        <v>0.54570982839313575</v>
      </c>
      <c r="W53" s="31"/>
      <c r="X53" s="3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3"/>
      <c r="AJ53" s="3"/>
    </row>
    <row r="54" spans="1:39" ht="12.75" customHeight="1" x14ac:dyDescent="0.2">
      <c r="A54" s="27" t="s">
        <v>21</v>
      </c>
      <c r="B54" s="32"/>
      <c r="C54" s="32"/>
      <c r="D54" s="32"/>
      <c r="E54" s="32"/>
      <c r="F54" s="32"/>
      <c r="G54" s="32">
        <v>1</v>
      </c>
      <c r="H54" s="203">
        <v>1</v>
      </c>
      <c r="I54" s="5"/>
      <c r="J54" s="5"/>
      <c r="K54" s="32"/>
      <c r="L54" s="5"/>
      <c r="M54" s="20">
        <v>1</v>
      </c>
      <c r="N54" s="3"/>
      <c r="O54" s="5"/>
      <c r="P54" s="4">
        <v>9901</v>
      </c>
      <c r="Q54" s="5">
        <f>J121</f>
        <v>0.26119402985074625</v>
      </c>
      <c r="W54" s="31"/>
      <c r="X54" s="3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3"/>
      <c r="AJ54" s="3"/>
    </row>
    <row r="55" spans="1:39" ht="12.75" customHeight="1" x14ac:dyDescent="0.2">
      <c r="A55" s="31" t="s">
        <v>22</v>
      </c>
      <c r="B55" s="32"/>
      <c r="C55" s="32"/>
      <c r="D55" s="32"/>
      <c r="E55" s="32"/>
      <c r="F55" s="32"/>
      <c r="G55" s="32"/>
      <c r="H55" s="203"/>
      <c r="I55" s="5"/>
      <c r="J55" s="5"/>
      <c r="K55" s="32"/>
      <c r="L55" s="5"/>
      <c r="M55" s="20"/>
      <c r="N55" s="3"/>
      <c r="O55" s="5"/>
      <c r="P55" s="4">
        <v>9902</v>
      </c>
      <c r="Q55" s="5">
        <f>J142</f>
        <v>0.54776484996938146</v>
      </c>
      <c r="W55" s="31"/>
      <c r="X55" s="3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3"/>
      <c r="AJ55" s="3"/>
    </row>
    <row r="56" spans="1:39" ht="12.75" customHeight="1" x14ac:dyDescent="0.2">
      <c r="G56" s="32">
        <f>SUM(G46:G52)</f>
        <v>1873</v>
      </c>
      <c r="H56" s="203">
        <f>SUM(H44:H54)</f>
        <v>1581</v>
      </c>
      <c r="I56" s="5">
        <f>I46/B41</f>
        <v>0.50947553988541205</v>
      </c>
      <c r="J56" s="5">
        <f>H56/B41</f>
        <v>0.6967827236668136</v>
      </c>
      <c r="K56" s="5">
        <f>J56-I56</f>
        <v>0.18730718378140154</v>
      </c>
      <c r="L56" s="5"/>
      <c r="M56" s="6"/>
      <c r="N56" s="6"/>
      <c r="O56" s="5"/>
      <c r="P56" s="30" t="s">
        <v>13</v>
      </c>
      <c r="Q56" s="5">
        <f>J165</f>
        <v>0.29315960912052119</v>
      </c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</row>
    <row r="57" spans="1:39" ht="12.75" customHeight="1" x14ac:dyDescent="0.2">
      <c r="I57" s="5"/>
      <c r="J57" s="5"/>
      <c r="L57" s="5"/>
      <c r="M57" s="6"/>
      <c r="N57" s="6"/>
      <c r="O57" s="5"/>
      <c r="P57" s="30" t="s">
        <v>14</v>
      </c>
      <c r="Q57" s="5">
        <f>J186</f>
        <v>0.46417704011065009</v>
      </c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</row>
    <row r="58" spans="1:39" ht="12.75" customHeight="1" x14ac:dyDescent="0.2">
      <c r="A58" s="35" t="s">
        <v>28</v>
      </c>
      <c r="B58" s="35"/>
      <c r="C58" s="35"/>
      <c r="D58" s="36"/>
      <c r="E58" s="36"/>
      <c r="G58" s="37">
        <f>((H44*4)+(H45*5)+(H46*6)+(H47*7)+(H48*8)+(H49*9)+(H50*10)+(H51*11)+(H54*11))/H56</f>
        <v>6.3554712207463631</v>
      </c>
      <c r="I58" s="37">
        <f>B41-H56</f>
        <v>688</v>
      </c>
      <c r="J58" s="37">
        <f>I58*100/B41</f>
        <v>30.321727633318641</v>
      </c>
      <c r="L58" s="5"/>
      <c r="M58" s="6"/>
      <c r="N58" s="6"/>
      <c r="O58" s="5"/>
      <c r="P58" s="30" t="s">
        <v>15</v>
      </c>
      <c r="Q58" s="5">
        <f>J207</f>
        <v>0.27627627627627627</v>
      </c>
      <c r="W58" s="40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3"/>
      <c r="AJ58" s="3"/>
    </row>
    <row r="59" spans="1:39" ht="12.75" customHeight="1" x14ac:dyDescent="0.2">
      <c r="I59" s="5"/>
      <c r="J59" s="5"/>
      <c r="L59" s="5"/>
      <c r="M59" s="6"/>
      <c r="N59" s="6"/>
      <c r="O59" s="5"/>
      <c r="P59" s="30" t="s">
        <v>16</v>
      </c>
      <c r="Q59" s="5">
        <f>J228</f>
        <v>0.55664122137404581</v>
      </c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</row>
    <row r="60" spans="1:39" ht="12.75" customHeight="1" x14ac:dyDescent="0.3">
      <c r="A60" s="44" t="s">
        <v>31</v>
      </c>
      <c r="I60" s="5"/>
      <c r="J60" s="5"/>
      <c r="L60" s="5"/>
      <c r="M60" s="6"/>
      <c r="N60" s="6"/>
      <c r="O60" s="5"/>
      <c r="P60" s="30" t="s">
        <v>17</v>
      </c>
      <c r="Q60" s="5">
        <f>J247</f>
        <v>0.26525198938992045</v>
      </c>
      <c r="W60" s="4"/>
      <c r="X60" s="11" t="s">
        <v>32</v>
      </c>
      <c r="Y60" s="11"/>
      <c r="Z60" s="11"/>
      <c r="AA60" s="11"/>
      <c r="AB60" s="11"/>
      <c r="AC60" s="11"/>
      <c r="AD60" s="11"/>
      <c r="AE60" s="11"/>
      <c r="AF60" s="11"/>
      <c r="AG60" s="11"/>
      <c r="AH60" s="45"/>
      <c r="AI60" s="3"/>
      <c r="AJ60" s="3"/>
    </row>
    <row r="61" spans="1:39" ht="25.5" customHeight="1" x14ac:dyDescent="0.2">
      <c r="B61" s="228" t="s">
        <v>1</v>
      </c>
      <c r="C61" s="229"/>
      <c r="D61" s="229"/>
      <c r="E61" s="229"/>
      <c r="F61" s="229"/>
      <c r="G61" s="229"/>
      <c r="I61" s="7" t="s">
        <v>2</v>
      </c>
      <c r="J61" s="7" t="s">
        <v>3</v>
      </c>
      <c r="K61" s="8" t="s">
        <v>4</v>
      </c>
      <c r="L61" s="7" t="s">
        <v>5</v>
      </c>
      <c r="M61" s="9" t="s">
        <v>6</v>
      </c>
      <c r="N61" s="9" t="s">
        <v>7</v>
      </c>
      <c r="O61" s="10" t="s">
        <v>8</v>
      </c>
      <c r="P61" s="30" t="s">
        <v>18</v>
      </c>
      <c r="Q61" s="5">
        <f>J266</f>
        <v>0.57135416666666672</v>
      </c>
      <c r="X61" s="230" t="s">
        <v>11</v>
      </c>
      <c r="Y61" s="229"/>
      <c r="Z61" s="229"/>
      <c r="AA61" s="229"/>
      <c r="AB61" s="229"/>
      <c r="AC61" s="229"/>
      <c r="AD61" s="229"/>
      <c r="AE61" s="229"/>
      <c r="AF61" s="229"/>
      <c r="AG61" s="229"/>
      <c r="AH61" s="3"/>
      <c r="AI61" s="3"/>
      <c r="AJ61" s="3"/>
    </row>
    <row r="62" spans="1:39" ht="12.75" customHeight="1" x14ac:dyDescent="0.2">
      <c r="A62" s="12" t="s">
        <v>9</v>
      </c>
      <c r="B62" s="13">
        <v>1</v>
      </c>
      <c r="C62" s="13">
        <v>2</v>
      </c>
      <c r="D62" s="13">
        <v>3</v>
      </c>
      <c r="E62" s="13">
        <v>4</v>
      </c>
      <c r="F62" s="13">
        <v>5</v>
      </c>
      <c r="G62" s="13">
        <v>6</v>
      </c>
      <c r="H62" s="201" t="s">
        <v>10</v>
      </c>
      <c r="I62" s="15"/>
      <c r="J62" s="15"/>
      <c r="K62" s="16"/>
      <c r="L62" s="17"/>
      <c r="M62" s="6"/>
      <c r="N62" s="6"/>
      <c r="O62" s="5"/>
      <c r="P62" s="30" t="s">
        <v>19</v>
      </c>
      <c r="Q62" s="5">
        <f>J281</f>
        <v>0.30352941176470588</v>
      </c>
      <c r="W62" s="21" t="s">
        <v>12</v>
      </c>
      <c r="X62" s="1">
        <v>9701</v>
      </c>
      <c r="Y62" s="2">
        <v>9702</v>
      </c>
      <c r="Z62" s="2">
        <v>9801</v>
      </c>
      <c r="AA62" s="2">
        <v>9802</v>
      </c>
      <c r="AB62" s="2">
        <v>9901</v>
      </c>
      <c r="AC62" s="2">
        <v>9902</v>
      </c>
      <c r="AD62" s="22" t="s">
        <v>13</v>
      </c>
      <c r="AE62" s="22" t="s">
        <v>14</v>
      </c>
      <c r="AF62" s="22" t="s">
        <v>15</v>
      </c>
      <c r="AG62" s="22" t="s">
        <v>16</v>
      </c>
      <c r="AH62" s="22" t="s">
        <v>17</v>
      </c>
      <c r="AI62" s="22" t="s">
        <v>18</v>
      </c>
      <c r="AJ62" s="22" t="s">
        <v>19</v>
      </c>
      <c r="AK62" s="22" t="s">
        <v>20</v>
      </c>
      <c r="AL62" s="22" t="s">
        <v>21</v>
      </c>
      <c r="AM62" s="22" t="s">
        <v>22</v>
      </c>
    </row>
    <row r="63" spans="1:39" ht="12.75" customHeight="1" x14ac:dyDescent="0.2">
      <c r="A63" s="13">
        <v>9801</v>
      </c>
      <c r="B63" s="13">
        <v>183</v>
      </c>
      <c r="C63" s="13"/>
      <c r="D63" s="13"/>
      <c r="E63" s="13"/>
      <c r="F63" s="13"/>
      <c r="G63" s="13"/>
      <c r="H63" s="202"/>
      <c r="I63" s="15"/>
      <c r="J63" s="15"/>
      <c r="K63" s="16"/>
      <c r="L63" s="17"/>
      <c r="M63" s="20">
        <f>B63</f>
        <v>183</v>
      </c>
      <c r="N63" s="6"/>
      <c r="O63" s="5"/>
      <c r="P63" s="30" t="s">
        <v>20</v>
      </c>
      <c r="Q63" s="5">
        <f>J296</f>
        <v>0.58056133056133052</v>
      </c>
      <c r="W63" s="24" t="s">
        <v>23</v>
      </c>
      <c r="X63" s="23">
        <f t="shared" ref="X63:AG63" si="27">100%-X41</f>
        <v>0.18076923076923079</v>
      </c>
      <c r="Y63" s="23">
        <f t="shared" si="27"/>
        <v>6.2582635522256513E-2</v>
      </c>
      <c r="Z63" s="23">
        <f t="shared" si="27"/>
        <v>0.32786885245901642</v>
      </c>
      <c r="AA63" s="23">
        <f t="shared" si="27"/>
        <v>0.16755070202808109</v>
      </c>
      <c r="AB63" s="23">
        <f t="shared" si="27"/>
        <v>0.38805970149253732</v>
      </c>
      <c r="AC63" s="23">
        <f t="shared" si="27"/>
        <v>0.25260257195345992</v>
      </c>
      <c r="AD63" s="23">
        <f t="shared" si="27"/>
        <v>0.3876221498371335</v>
      </c>
      <c r="AE63" s="23">
        <f t="shared" si="27"/>
        <v>0.17869986168741359</v>
      </c>
      <c r="AF63" s="23">
        <f t="shared" si="27"/>
        <v>0.29129129129129128</v>
      </c>
      <c r="AG63" s="23">
        <f t="shared" si="27"/>
        <v>0.19022900763358774</v>
      </c>
      <c r="AH63" s="3">
        <f t="shared" ref="AH63:AH67" si="28">O235</f>
        <v>0.24137931034482762</v>
      </c>
      <c r="AI63" s="3">
        <f t="shared" ref="AI63:AI67" si="29">O254</f>
        <v>0.23541666666666672</v>
      </c>
      <c r="AJ63" s="3">
        <f t="shared" ref="AJ63:AJ67" si="30">O271</f>
        <v>0.31529411764705884</v>
      </c>
      <c r="AK63" s="5">
        <f t="shared" ref="AK63:AK66" si="31">O286</f>
        <v>0.20140332640332637</v>
      </c>
      <c r="AL63" s="5">
        <f t="shared" ref="AL63:AL65" si="32">O301</f>
        <v>0.33211678832116787</v>
      </c>
      <c r="AM63" s="5">
        <f t="shared" ref="AM63:AM64" si="33">O315</f>
        <v>0.19279108370879772</v>
      </c>
    </row>
    <row r="64" spans="1:39" ht="12.75" customHeight="1" x14ac:dyDescent="0.2">
      <c r="A64" s="13">
        <v>9802</v>
      </c>
      <c r="B64" s="13"/>
      <c r="C64" s="13">
        <v>121</v>
      </c>
      <c r="D64" s="13"/>
      <c r="E64" s="13"/>
      <c r="F64" s="13"/>
      <c r="G64" s="13"/>
      <c r="H64" s="202"/>
      <c r="I64" s="15"/>
      <c r="J64" s="15"/>
      <c r="K64" s="16"/>
      <c r="L64" s="17">
        <f>C64/B63</f>
        <v>0.66120218579234968</v>
      </c>
      <c r="M64" s="20">
        <v>123</v>
      </c>
      <c r="N64" s="3">
        <f t="shared" ref="N64:N73" si="34">M64/M63</f>
        <v>0.67213114754098358</v>
      </c>
      <c r="O64" s="5">
        <f t="shared" ref="O64:O73" si="35">100%-N64</f>
        <v>0.32786885245901642</v>
      </c>
      <c r="W64" s="24" t="s">
        <v>24</v>
      </c>
      <c r="X64" s="23">
        <f t="shared" ref="X64:AG64" si="36">100%-X42</f>
        <v>0.11267605633802813</v>
      </c>
      <c r="Y64" s="23">
        <f t="shared" si="36"/>
        <v>6.7700987306064886E-2</v>
      </c>
      <c r="Z64" s="23">
        <f t="shared" si="36"/>
        <v>4.065040650406504E-2</v>
      </c>
      <c r="AA64" s="23">
        <f t="shared" si="36"/>
        <v>8.8455772113943065E-2</v>
      </c>
      <c r="AB64" s="23">
        <f t="shared" si="36"/>
        <v>0.19512195121951215</v>
      </c>
      <c r="AC64" s="23">
        <f t="shared" si="36"/>
        <v>7.7427283900040944E-2</v>
      </c>
      <c r="AD64" s="23">
        <f t="shared" si="36"/>
        <v>0.12765957446808507</v>
      </c>
      <c r="AE64" s="23">
        <f t="shared" si="36"/>
        <v>0.10980127989221955</v>
      </c>
      <c r="AF64" s="23">
        <f t="shared" si="36"/>
        <v>0.31355932203389836</v>
      </c>
      <c r="AG64" s="23">
        <f t="shared" si="36"/>
        <v>9.6907993966817485E-2</v>
      </c>
      <c r="AH64" s="3">
        <f t="shared" si="28"/>
        <v>0.28671328671328666</v>
      </c>
      <c r="AI64" s="3">
        <f t="shared" si="29"/>
        <v>1.9414168937329723E-2</v>
      </c>
      <c r="AJ64" s="3">
        <f t="shared" si="30"/>
        <v>0.12371134020618557</v>
      </c>
      <c r="AK64" s="5">
        <f t="shared" si="31"/>
        <v>5.9550927432476364E-2</v>
      </c>
      <c r="AL64" s="5">
        <f t="shared" si="32"/>
        <v>0.11475409836065575</v>
      </c>
      <c r="AM64" s="5">
        <f t="shared" si="33"/>
        <v>5.8460634547591095E-2</v>
      </c>
    </row>
    <row r="65" spans="1:38" ht="12.75" customHeight="1" x14ac:dyDescent="0.2">
      <c r="A65" s="13">
        <v>9901</v>
      </c>
      <c r="B65" s="13"/>
      <c r="C65" s="13"/>
      <c r="D65" s="13">
        <v>107</v>
      </c>
      <c r="E65" s="13"/>
      <c r="F65" s="13"/>
      <c r="G65" s="13"/>
      <c r="H65" s="202"/>
      <c r="I65" s="15"/>
      <c r="J65" s="15"/>
      <c r="K65" s="16"/>
      <c r="L65" s="17">
        <f>D65/C64</f>
        <v>0.88429752066115708</v>
      </c>
      <c r="M65" s="20">
        <v>118</v>
      </c>
      <c r="N65" s="3">
        <f t="shared" si="34"/>
        <v>0.95934959349593496</v>
      </c>
      <c r="O65" s="5">
        <f t="shared" si="35"/>
        <v>4.065040650406504E-2</v>
      </c>
      <c r="W65" s="24" t="s">
        <v>25</v>
      </c>
      <c r="X65" s="23">
        <f t="shared" ref="X65:AG65" si="37">100%-X43</f>
        <v>0.1428571428571429</v>
      </c>
      <c r="Y65" s="23">
        <f t="shared" si="37"/>
        <v>4.2360060514372133E-2</v>
      </c>
      <c r="Z65" s="23">
        <f t="shared" si="37"/>
        <v>0.11864406779661019</v>
      </c>
      <c r="AA65" s="23">
        <f t="shared" si="37"/>
        <v>9.9095394736842146E-2</v>
      </c>
      <c r="AB65" s="23">
        <f t="shared" si="37"/>
        <v>0.28030303030303028</v>
      </c>
      <c r="AC65" s="23">
        <f t="shared" si="37"/>
        <v>5.3730017761989379E-2</v>
      </c>
      <c r="AD65" s="23">
        <f t="shared" si="37"/>
        <v>0.21341463414634143</v>
      </c>
      <c r="AE65" s="23">
        <f t="shared" si="37"/>
        <v>9.8751418842224714E-2</v>
      </c>
      <c r="AF65" s="23">
        <f t="shared" si="37"/>
        <v>-0.11728395061728403</v>
      </c>
      <c r="AG65" s="23">
        <f t="shared" si="37"/>
        <v>8.3089770354906056E-2</v>
      </c>
      <c r="AH65" s="3">
        <f t="shared" si="28"/>
        <v>0.15686274509803921</v>
      </c>
      <c r="AI65" s="3">
        <f t="shared" si="29"/>
        <v>7.0510593956234824E-2</v>
      </c>
      <c r="AJ65" s="3">
        <f t="shared" si="30"/>
        <v>0.17647058823529416</v>
      </c>
      <c r="AK65" s="5">
        <f t="shared" si="31"/>
        <v>7.0934256055363298E-2</v>
      </c>
      <c r="AL65" s="5">
        <f t="shared" si="32"/>
        <v>0.13580246913580252</v>
      </c>
    </row>
    <row r="66" spans="1:38" ht="12.75" customHeight="1" x14ac:dyDescent="0.2">
      <c r="A66" s="13">
        <v>9902</v>
      </c>
      <c r="B66" s="13"/>
      <c r="C66" s="13"/>
      <c r="D66" s="13"/>
      <c r="E66" s="13">
        <v>81</v>
      </c>
      <c r="F66" s="13"/>
      <c r="G66" s="13"/>
      <c r="H66" s="202">
        <v>1</v>
      </c>
      <c r="I66" s="15"/>
      <c r="J66" s="15"/>
      <c r="K66" s="16"/>
      <c r="L66" s="17">
        <f>E66/D65</f>
        <v>0.7570093457943925</v>
      </c>
      <c r="M66" s="20">
        <v>104</v>
      </c>
      <c r="N66" s="3">
        <f t="shared" si="34"/>
        <v>0.88135593220338981</v>
      </c>
      <c r="O66" s="5">
        <f t="shared" si="35"/>
        <v>0.11864406779661019</v>
      </c>
      <c r="W66" s="24" t="s">
        <v>26</v>
      </c>
      <c r="X66" s="23">
        <f t="shared" ref="X66:AG66" si="38">100%-X44</f>
        <v>0.15432098765432101</v>
      </c>
      <c r="Y66" s="23">
        <f t="shared" si="38"/>
        <v>7.2669826224328604E-2</v>
      </c>
      <c r="Z66" s="23">
        <f t="shared" si="38"/>
        <v>0.13461538461538458</v>
      </c>
      <c r="AA66" s="23">
        <f t="shared" si="38"/>
        <v>9.3108169785486083E-2</v>
      </c>
      <c r="AB66" s="23">
        <f t="shared" si="38"/>
        <v>4.2105263157894757E-2</v>
      </c>
      <c r="AC66" s="23">
        <f t="shared" si="38"/>
        <v>6.1004223369310218E-2</v>
      </c>
      <c r="AD66" s="23">
        <f t="shared" si="38"/>
        <v>0.18604651162790697</v>
      </c>
      <c r="AE66" s="23">
        <f t="shared" si="38"/>
        <v>9.6977329974811122E-2</v>
      </c>
      <c r="AF66" s="23">
        <f t="shared" si="38"/>
        <v>0.34254143646408841</v>
      </c>
      <c r="AG66" s="23">
        <f t="shared" si="38"/>
        <v>6.6029143897996412E-2</v>
      </c>
      <c r="AH66" s="3">
        <f t="shared" si="28"/>
        <v>0.17441860465116277</v>
      </c>
      <c r="AI66" s="3">
        <f t="shared" si="29"/>
        <v>8.9312406576980585E-2</v>
      </c>
      <c r="AJ66" s="3">
        <f t="shared" si="30"/>
        <v>0.19047619047619047</v>
      </c>
      <c r="AK66" s="5">
        <f t="shared" si="31"/>
        <v>6.40595903165736E-2</v>
      </c>
    </row>
    <row r="67" spans="1:38" ht="12.75" customHeight="1" x14ac:dyDescent="0.2">
      <c r="A67" s="27" t="s">
        <v>13</v>
      </c>
      <c r="B67" s="13"/>
      <c r="C67" s="13"/>
      <c r="D67" s="13"/>
      <c r="E67" s="13"/>
      <c r="F67" s="13">
        <v>52</v>
      </c>
      <c r="G67" s="13"/>
      <c r="H67" s="202">
        <v>8</v>
      </c>
      <c r="I67" s="15"/>
      <c r="J67" s="15"/>
      <c r="K67" s="16"/>
      <c r="L67" s="17">
        <f>F67/E66</f>
        <v>0.64197530864197527</v>
      </c>
      <c r="M67" s="20">
        <v>90</v>
      </c>
      <c r="N67" s="3">
        <f t="shared" si="34"/>
        <v>0.86538461538461542</v>
      </c>
      <c r="O67" s="5">
        <f t="shared" si="35"/>
        <v>0.13461538461538458</v>
      </c>
      <c r="W67" s="24" t="s">
        <v>27</v>
      </c>
      <c r="X67" s="23">
        <f t="shared" ref="X67:AG67" si="39">100%-X45</f>
        <v>0.20437956204379559</v>
      </c>
      <c r="Y67" s="23">
        <f t="shared" si="39"/>
        <v>7.7796706416808581E-2</v>
      </c>
      <c r="Z67" s="23">
        <f t="shared" si="39"/>
        <v>0.26666666666666672</v>
      </c>
      <c r="AA67" s="23">
        <f t="shared" si="39"/>
        <v>6.9451434323100192E-2</v>
      </c>
      <c r="AB67" s="23">
        <f t="shared" si="39"/>
        <v>0.1648351648351648</v>
      </c>
      <c r="AC67" s="23">
        <f t="shared" si="39"/>
        <v>5.6471764117941081E-2</v>
      </c>
      <c r="AD67" s="23">
        <f t="shared" si="39"/>
        <v>8.5714285714285743E-2</v>
      </c>
      <c r="AE67" s="23">
        <f t="shared" si="39"/>
        <v>6.1831706183170576E-2</v>
      </c>
      <c r="AF67" s="23">
        <f t="shared" si="39"/>
        <v>0.21008403361344541</v>
      </c>
      <c r="AG67" s="23">
        <f t="shared" si="39"/>
        <v>7.5572891272549958E-2</v>
      </c>
      <c r="AH67" s="3">
        <f t="shared" si="28"/>
        <v>0.16901408450704225</v>
      </c>
      <c r="AI67" s="3">
        <f t="shared" si="29"/>
        <v>6.1551087402544113E-2</v>
      </c>
      <c r="AJ67" s="3">
        <f t="shared" si="30"/>
        <v>0.18235294117647061</v>
      </c>
    </row>
    <row r="68" spans="1:38" ht="12.75" customHeight="1" x14ac:dyDescent="0.2">
      <c r="A68" s="27" t="s">
        <v>14</v>
      </c>
      <c r="B68" s="13"/>
      <c r="C68" s="13"/>
      <c r="D68" s="13"/>
      <c r="E68" s="13"/>
      <c r="F68" s="13"/>
      <c r="G68" s="13">
        <v>52</v>
      </c>
      <c r="H68" s="202">
        <v>24</v>
      </c>
      <c r="I68" s="26">
        <f>H68+H67+H66</f>
        <v>33</v>
      </c>
      <c r="J68" s="15"/>
      <c r="K68" s="16"/>
      <c r="L68" s="17">
        <f>G68/F67</f>
        <v>1</v>
      </c>
      <c r="M68" s="20">
        <v>66</v>
      </c>
      <c r="N68" s="3">
        <f t="shared" si="34"/>
        <v>0.73333333333333328</v>
      </c>
      <c r="O68" s="5">
        <f t="shared" si="35"/>
        <v>0.26666666666666672</v>
      </c>
      <c r="W68" s="28"/>
      <c r="X68" s="23"/>
      <c r="Y68" s="23"/>
      <c r="Z68" s="23"/>
      <c r="AA68" s="23"/>
      <c r="AB68" s="23"/>
      <c r="AC68" s="23"/>
      <c r="AD68" s="25"/>
      <c r="AE68" s="25"/>
      <c r="AF68" s="25"/>
      <c r="AG68" s="25"/>
      <c r="AH68" s="29"/>
      <c r="AI68" s="3"/>
      <c r="AJ68" s="3"/>
    </row>
    <row r="69" spans="1:38" ht="12.75" customHeight="1" x14ac:dyDescent="0.2">
      <c r="A69" s="27" t="s">
        <v>15</v>
      </c>
      <c r="B69" s="13"/>
      <c r="C69" s="13"/>
      <c r="D69" s="13"/>
      <c r="E69" s="13"/>
      <c r="F69" s="13"/>
      <c r="G69" s="13">
        <v>28</v>
      </c>
      <c r="H69" s="202">
        <v>19</v>
      </c>
      <c r="I69" s="15"/>
      <c r="J69" s="15"/>
      <c r="K69" s="16"/>
      <c r="L69" s="17"/>
      <c r="M69" s="20">
        <v>29</v>
      </c>
      <c r="N69" s="3">
        <f t="shared" si="34"/>
        <v>0.43939393939393939</v>
      </c>
      <c r="O69" s="5">
        <f t="shared" si="35"/>
        <v>0.56060606060606055</v>
      </c>
      <c r="W69" s="28"/>
      <c r="X69" s="23"/>
      <c r="Y69" s="23"/>
      <c r="Z69" s="23"/>
      <c r="AA69" s="23"/>
      <c r="AB69" s="23"/>
      <c r="AC69" s="25"/>
      <c r="AD69" s="25"/>
      <c r="AE69" s="25"/>
      <c r="AF69" s="25"/>
      <c r="AG69" s="25"/>
      <c r="AH69" s="29"/>
      <c r="AI69" s="3"/>
      <c r="AJ69" s="3"/>
    </row>
    <row r="70" spans="1:38" ht="12.75" customHeight="1" x14ac:dyDescent="0.2">
      <c r="A70" s="27" t="s">
        <v>16</v>
      </c>
      <c r="B70" s="13"/>
      <c r="C70" s="13"/>
      <c r="D70" s="13"/>
      <c r="E70" s="13"/>
      <c r="F70" s="13"/>
      <c r="G70" s="13">
        <v>12</v>
      </c>
      <c r="H70" s="202">
        <v>9</v>
      </c>
      <c r="I70" s="15"/>
      <c r="J70" s="15"/>
      <c r="K70" s="16"/>
      <c r="L70" s="17"/>
      <c r="M70" s="20">
        <v>13</v>
      </c>
      <c r="N70" s="3">
        <f t="shared" si="34"/>
        <v>0.44827586206896552</v>
      </c>
      <c r="O70" s="5">
        <f t="shared" si="35"/>
        <v>0.55172413793103448</v>
      </c>
      <c r="W70" s="27"/>
      <c r="X70" s="23"/>
      <c r="Y70" s="23"/>
      <c r="Z70" s="23"/>
      <c r="AA70" s="23"/>
      <c r="AB70" s="25"/>
      <c r="AC70" s="25"/>
      <c r="AD70" s="25"/>
      <c r="AE70" s="25"/>
      <c r="AF70" s="25"/>
      <c r="AG70" s="25"/>
      <c r="AH70" s="29"/>
      <c r="AI70" s="3"/>
      <c r="AJ70" s="3"/>
    </row>
    <row r="71" spans="1:38" ht="12.75" customHeight="1" x14ac:dyDescent="0.2">
      <c r="A71" s="27" t="s">
        <v>17</v>
      </c>
      <c r="B71" s="13"/>
      <c r="C71" s="13"/>
      <c r="D71" s="13"/>
      <c r="E71" s="13"/>
      <c r="F71" s="13"/>
      <c r="G71" s="13">
        <v>5</v>
      </c>
      <c r="H71" s="202">
        <v>3</v>
      </c>
      <c r="I71" s="15"/>
      <c r="J71" s="15"/>
      <c r="K71" s="16"/>
      <c r="L71" s="17"/>
      <c r="M71" s="20">
        <v>7</v>
      </c>
      <c r="N71" s="3">
        <f t="shared" si="34"/>
        <v>0.53846153846153844</v>
      </c>
      <c r="O71" s="5">
        <f t="shared" si="35"/>
        <v>0.46153846153846156</v>
      </c>
      <c r="W71" s="46"/>
      <c r="X71" s="3"/>
      <c r="Y71" s="3"/>
      <c r="Z71" s="3"/>
      <c r="AA71" s="29"/>
      <c r="AB71" s="29"/>
      <c r="AC71" s="29"/>
      <c r="AD71" s="29"/>
      <c r="AE71" s="29"/>
      <c r="AF71" s="29"/>
      <c r="AG71" s="29"/>
      <c r="AH71" s="29"/>
      <c r="AI71" s="3"/>
      <c r="AJ71" s="3"/>
    </row>
    <row r="72" spans="1:38" ht="12.75" customHeight="1" x14ac:dyDescent="0.2">
      <c r="A72" s="27" t="s">
        <v>18</v>
      </c>
      <c r="B72" s="13"/>
      <c r="C72" s="13"/>
      <c r="D72" s="13"/>
      <c r="E72" s="13"/>
      <c r="F72" s="13"/>
      <c r="G72" s="13">
        <v>4</v>
      </c>
      <c r="H72" s="202">
        <v>1</v>
      </c>
      <c r="I72" s="15"/>
      <c r="J72" s="15"/>
      <c r="K72" s="16"/>
      <c r="L72" s="17"/>
      <c r="M72" s="20">
        <v>5</v>
      </c>
      <c r="N72" s="3">
        <f t="shared" si="34"/>
        <v>0.7142857142857143</v>
      </c>
      <c r="O72" s="5">
        <f t="shared" si="35"/>
        <v>0.2857142857142857</v>
      </c>
      <c r="W72" s="31"/>
      <c r="X72" s="3"/>
      <c r="Y72" s="3"/>
      <c r="Z72" s="29"/>
      <c r="AA72" s="29"/>
      <c r="AB72" s="29"/>
      <c r="AC72" s="29"/>
      <c r="AD72" s="29"/>
      <c r="AE72" s="29"/>
      <c r="AF72" s="29"/>
      <c r="AG72" s="29"/>
      <c r="AH72" s="29"/>
      <c r="AI72" s="3"/>
      <c r="AJ72" s="3"/>
    </row>
    <row r="73" spans="1:38" ht="12.75" customHeight="1" x14ac:dyDescent="0.2">
      <c r="A73" s="27" t="s">
        <v>19</v>
      </c>
      <c r="B73" s="13"/>
      <c r="C73" s="13"/>
      <c r="D73" s="13"/>
      <c r="E73" s="13"/>
      <c r="F73" s="13"/>
      <c r="G73" s="13">
        <f>'Prepa 4'!G73+'Prepa 3'!G74+'Prepa 2'!G72+'Prepa 1'!G70</f>
        <v>0</v>
      </c>
      <c r="H73" s="202">
        <f>'Prepa 4'!H73+'Prepa 3'!H74+'Prepa 2'!H72+'Prepa 1'!H70</f>
        <v>4</v>
      </c>
      <c r="I73" s="15"/>
      <c r="J73" s="15"/>
      <c r="K73" s="16"/>
      <c r="L73" s="17"/>
      <c r="M73" s="20">
        <f>'Prepa 4'!M73+'Prepa 3'!M74+'Prepa 2'!M72+'Prepa 1'!M70</f>
        <v>0</v>
      </c>
      <c r="N73" s="3">
        <f t="shared" si="34"/>
        <v>0</v>
      </c>
      <c r="O73" s="5">
        <f t="shared" si="35"/>
        <v>1</v>
      </c>
      <c r="W73" s="31"/>
      <c r="X73" s="3"/>
      <c r="Y73" s="3"/>
      <c r="Z73" s="29"/>
      <c r="AA73" s="29"/>
      <c r="AB73" s="29"/>
      <c r="AC73" s="29"/>
      <c r="AD73" s="29"/>
      <c r="AE73" s="29"/>
      <c r="AF73" s="29"/>
      <c r="AG73" s="29"/>
      <c r="AH73" s="29"/>
      <c r="AI73" s="3"/>
      <c r="AJ73" s="3"/>
    </row>
    <row r="74" spans="1:38" ht="12.75" customHeight="1" x14ac:dyDescent="0.2">
      <c r="A74" s="27" t="s">
        <v>20</v>
      </c>
      <c r="B74" s="32"/>
      <c r="C74" s="32"/>
      <c r="D74" s="32"/>
      <c r="E74" s="32"/>
      <c r="F74" s="32"/>
      <c r="G74" s="32"/>
      <c r="H74" s="203"/>
      <c r="I74" s="47"/>
      <c r="J74" s="47"/>
      <c r="K74" s="48"/>
      <c r="L74" s="47"/>
      <c r="M74" s="20"/>
      <c r="N74" s="3"/>
      <c r="O74" s="5"/>
      <c r="W74" s="31"/>
      <c r="X74" s="3"/>
      <c r="Y74" s="3"/>
      <c r="Z74" s="29"/>
      <c r="AA74" s="29"/>
      <c r="AB74" s="29"/>
      <c r="AC74" s="29"/>
      <c r="AD74" s="29"/>
      <c r="AE74" s="29"/>
      <c r="AF74" s="29"/>
      <c r="AG74" s="29"/>
      <c r="AH74" s="29"/>
      <c r="AI74" s="3"/>
      <c r="AJ74" s="3"/>
    </row>
    <row r="75" spans="1:38" ht="12.75" customHeight="1" x14ac:dyDescent="0.2">
      <c r="A75" s="27" t="s">
        <v>21</v>
      </c>
      <c r="B75" s="32"/>
      <c r="C75" s="32"/>
      <c r="D75" s="32"/>
      <c r="E75" s="32"/>
      <c r="F75" s="32"/>
      <c r="G75" s="32"/>
      <c r="H75" s="203"/>
      <c r="I75" s="47"/>
      <c r="J75" s="47"/>
      <c r="K75" s="48"/>
      <c r="L75" s="47"/>
      <c r="M75" s="20"/>
      <c r="N75" s="3"/>
      <c r="O75" s="5"/>
      <c r="W75" s="31"/>
      <c r="X75" s="3"/>
      <c r="Y75" s="3"/>
      <c r="Z75" s="29"/>
      <c r="AA75" s="29"/>
      <c r="AB75" s="29"/>
      <c r="AC75" s="29"/>
      <c r="AD75" s="29"/>
      <c r="AE75" s="29"/>
      <c r="AF75" s="29"/>
      <c r="AG75" s="29"/>
      <c r="AH75" s="29"/>
      <c r="AI75" s="3"/>
      <c r="AJ75" s="3"/>
    </row>
    <row r="76" spans="1:38" ht="12.75" customHeight="1" x14ac:dyDescent="0.2">
      <c r="A76" s="31" t="s">
        <v>22</v>
      </c>
      <c r="B76" s="32"/>
      <c r="C76" s="32"/>
      <c r="D76" s="32"/>
      <c r="E76" s="32"/>
      <c r="F76" s="32"/>
      <c r="G76" s="32"/>
      <c r="H76" s="203"/>
      <c r="I76" s="47"/>
      <c r="J76" s="47"/>
      <c r="K76" s="48"/>
      <c r="L76" s="47"/>
      <c r="M76" s="20"/>
      <c r="N76" s="3"/>
      <c r="O76" s="5"/>
      <c r="W76" s="31"/>
      <c r="X76" s="3"/>
      <c r="Y76" s="3"/>
      <c r="Z76" s="29"/>
      <c r="AA76" s="29"/>
      <c r="AB76" s="29"/>
      <c r="AC76" s="29"/>
      <c r="AD76" s="29"/>
      <c r="AE76" s="29"/>
      <c r="AF76" s="29"/>
      <c r="AG76" s="29"/>
      <c r="AH76" s="29"/>
      <c r="AI76" s="3"/>
      <c r="AJ76" s="3"/>
    </row>
    <row r="77" spans="1:38" ht="12.75" customHeight="1" x14ac:dyDescent="0.2">
      <c r="A77" s="27" t="s">
        <v>33</v>
      </c>
      <c r="B77" s="32"/>
      <c r="C77" s="32"/>
      <c r="D77" s="32"/>
      <c r="E77" s="32"/>
      <c r="F77" s="32"/>
      <c r="G77" s="32"/>
      <c r="H77" s="203"/>
      <c r="I77" s="47"/>
      <c r="J77" s="47"/>
      <c r="K77" s="48"/>
      <c r="L77" s="47"/>
      <c r="M77" s="20"/>
      <c r="N77" s="3"/>
      <c r="O77" s="5"/>
      <c r="W77" s="31"/>
      <c r="X77" s="3"/>
      <c r="Y77" s="3"/>
      <c r="Z77" s="29"/>
      <c r="AA77" s="29"/>
      <c r="AB77" s="29"/>
      <c r="AC77" s="29"/>
      <c r="AD77" s="29"/>
      <c r="AE77" s="29"/>
      <c r="AF77" s="29"/>
      <c r="AG77" s="29"/>
      <c r="AH77" s="29"/>
      <c r="AI77" s="3"/>
      <c r="AJ77" s="3"/>
    </row>
    <row r="78" spans="1:38" ht="12.75" customHeight="1" x14ac:dyDescent="0.2">
      <c r="A78" s="31" t="s">
        <v>34</v>
      </c>
      <c r="B78" s="32"/>
      <c r="C78" s="32"/>
      <c r="D78" s="32"/>
      <c r="E78" s="32"/>
      <c r="F78" s="32"/>
      <c r="G78" s="32">
        <v>4</v>
      </c>
      <c r="H78" s="203">
        <v>2</v>
      </c>
      <c r="I78" s="47"/>
      <c r="J78" s="47"/>
      <c r="K78" s="48"/>
      <c r="L78" s="47"/>
      <c r="M78" s="20">
        <v>4</v>
      </c>
      <c r="N78" s="3"/>
      <c r="O78" s="5"/>
      <c r="W78" s="31"/>
      <c r="X78" s="3"/>
      <c r="Y78" s="3"/>
      <c r="Z78" s="29"/>
      <c r="AA78" s="29"/>
      <c r="AB78" s="29"/>
      <c r="AC78" s="29"/>
      <c r="AD78" s="29"/>
      <c r="AE78" s="29"/>
      <c r="AF78" s="29"/>
      <c r="AG78" s="29"/>
      <c r="AH78" s="29"/>
      <c r="AI78" s="3"/>
      <c r="AJ78" s="3"/>
    </row>
    <row r="79" spans="1:38" ht="12.75" customHeight="1" x14ac:dyDescent="0.2">
      <c r="G79" s="32">
        <f>SUM(G68:G73)</f>
        <v>101</v>
      </c>
      <c r="H79" s="205">
        <f>SUM(H66:H78)</f>
        <v>71</v>
      </c>
      <c r="I79" s="47">
        <f>I68/B63</f>
        <v>0.18032786885245902</v>
      </c>
      <c r="J79" s="47">
        <f>H79/B63</f>
        <v>0.38797814207650272</v>
      </c>
      <c r="K79" s="47">
        <f>J79-I79</f>
        <v>0.2076502732240437</v>
      </c>
      <c r="L79" s="47"/>
      <c r="M79" s="6"/>
      <c r="N79" s="6"/>
      <c r="O79" s="5"/>
      <c r="W79" s="31"/>
      <c r="X79" s="3"/>
      <c r="Y79" s="29"/>
      <c r="Z79" s="29"/>
      <c r="AA79" s="29"/>
      <c r="AB79" s="29"/>
      <c r="AC79" s="29"/>
      <c r="AD79" s="29"/>
      <c r="AE79" s="29"/>
      <c r="AF79" s="29"/>
      <c r="AG79" s="29"/>
      <c r="AH79" s="3"/>
      <c r="AI79" s="3"/>
      <c r="AJ79" s="3"/>
    </row>
    <row r="80" spans="1:38" ht="12.75" customHeight="1" x14ac:dyDescent="0.2">
      <c r="A80" s="35" t="s">
        <v>28</v>
      </c>
      <c r="B80" s="35"/>
      <c r="C80" s="35"/>
      <c r="D80" s="36"/>
      <c r="E80" s="36"/>
      <c r="G80" s="37">
        <f>((H66*4)+(H67*5)+(H68*6)+(H69*7)+(H70*8)+(H71*9)+(H72*10)+(H73*11))/H79</f>
        <v>6.676056338028169</v>
      </c>
      <c r="I80" s="5"/>
      <c r="J80" s="5"/>
      <c r="L80" s="5"/>
      <c r="M80" s="6"/>
      <c r="N80" s="6"/>
      <c r="O80" s="5"/>
      <c r="W80" s="32"/>
      <c r="X80" s="11" t="s">
        <v>35</v>
      </c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</row>
    <row r="81" spans="1:52" ht="12.75" customHeight="1" x14ac:dyDescent="0.2">
      <c r="I81" s="5">
        <f>(I79+I56)/2</f>
        <v>0.34490170436893552</v>
      </c>
      <c r="J81" s="49">
        <f>B63-H79</f>
        <v>112</v>
      </c>
      <c r="K81" s="50">
        <f>J81*100%/B63</f>
        <v>0.61202185792349728</v>
      </c>
      <c r="L81" s="5"/>
      <c r="M81" s="6"/>
      <c r="N81" s="6"/>
      <c r="O81" s="5"/>
      <c r="W81" s="51" t="s">
        <v>12</v>
      </c>
      <c r="X81" s="52">
        <v>9701</v>
      </c>
      <c r="Y81" s="53">
        <v>9702</v>
      </c>
      <c r="Z81" s="53">
        <v>9801</v>
      </c>
      <c r="AA81" s="53">
        <v>9802</v>
      </c>
      <c r="AB81" s="53">
        <v>9901</v>
      </c>
      <c r="AC81" s="53">
        <v>9902</v>
      </c>
      <c r="AD81" s="54" t="s">
        <v>13</v>
      </c>
      <c r="AE81" s="54" t="s">
        <v>14</v>
      </c>
      <c r="AF81" s="54" t="s">
        <v>15</v>
      </c>
      <c r="AG81" s="54" t="s">
        <v>16</v>
      </c>
      <c r="AH81" s="54" t="s">
        <v>17</v>
      </c>
      <c r="AI81" s="54" t="s">
        <v>18</v>
      </c>
      <c r="AJ81" s="54" t="s">
        <v>19</v>
      </c>
      <c r="AK81" s="54" t="s">
        <v>20</v>
      </c>
      <c r="AL81" s="54" t="s">
        <v>21</v>
      </c>
      <c r="AM81" s="54" t="s">
        <v>22</v>
      </c>
      <c r="AN81" s="54" t="s">
        <v>33</v>
      </c>
      <c r="AO81" s="54" t="s">
        <v>34</v>
      </c>
      <c r="AP81" s="54" t="s">
        <v>36</v>
      </c>
      <c r="AQ81" s="54" t="s">
        <v>37</v>
      </c>
      <c r="AR81" s="54" t="s">
        <v>38</v>
      </c>
      <c r="AS81" s="54" t="s">
        <v>39</v>
      </c>
      <c r="AT81" s="54" t="s">
        <v>40</v>
      </c>
      <c r="AU81" s="54" t="s">
        <v>41</v>
      </c>
      <c r="AV81" s="54" t="s">
        <v>42</v>
      </c>
      <c r="AW81" s="54" t="s">
        <v>43</v>
      </c>
      <c r="AX81" s="54" t="s">
        <v>44</v>
      </c>
      <c r="AY81" s="54">
        <v>1002</v>
      </c>
      <c r="AZ81" s="54">
        <v>1101</v>
      </c>
    </row>
    <row r="82" spans="1:52" ht="12.75" customHeight="1" x14ac:dyDescent="0.3">
      <c r="A82" s="44" t="s">
        <v>45</v>
      </c>
      <c r="D82" s="55"/>
      <c r="I82" s="5"/>
      <c r="J82" s="5"/>
      <c r="L82" s="5"/>
      <c r="M82" s="6"/>
      <c r="N82" s="6"/>
      <c r="O82" s="5"/>
      <c r="W82" s="56" t="s">
        <v>23</v>
      </c>
      <c r="X82" s="57">
        <f>M20/M18</f>
        <v>0.72692307692307689</v>
      </c>
      <c r="Y82" s="57">
        <f>M43/M41</f>
        <v>0.87395328338475098</v>
      </c>
      <c r="Z82" s="57">
        <f>M65/M63</f>
        <v>0.64480874316939896</v>
      </c>
      <c r="AA82" s="57">
        <f>M87/M85</f>
        <v>0.75881435257410301</v>
      </c>
      <c r="AB82" s="57">
        <f>M111/M109</f>
        <v>0.4925373134328358</v>
      </c>
      <c r="AC82" s="57">
        <f>M129/M127</f>
        <v>0.68952847519902016</v>
      </c>
      <c r="AD82" s="57">
        <f>M151/M149</f>
        <v>0.53420195439739415</v>
      </c>
      <c r="AE82" s="57">
        <f>M173/M171</f>
        <v>0.73112033195020742</v>
      </c>
      <c r="AF82" s="57">
        <f>M195/M193</f>
        <v>0.48648648648648651</v>
      </c>
      <c r="AG82" s="57">
        <f>M215/M213</f>
        <v>0.73129770992366416</v>
      </c>
      <c r="AH82" s="57">
        <f>M236/M234</f>
        <v>0.54111405835543769</v>
      </c>
      <c r="AI82" s="57">
        <f>M255/M253</f>
        <v>0.74973958333333335</v>
      </c>
      <c r="AJ82" s="57">
        <f>M272/M270</f>
        <v>0.6</v>
      </c>
      <c r="AK82" s="57">
        <f>M287/M285</f>
        <v>0.75103950103950101</v>
      </c>
      <c r="AL82" s="58">
        <f>M302/M300</f>
        <v>0.59124087591240881</v>
      </c>
      <c r="AM82" s="58">
        <f>M316/M314</f>
        <v>0.76001897083234526</v>
      </c>
      <c r="AN82" s="58">
        <f>M331/M329</f>
        <v>0.5936794582392777</v>
      </c>
      <c r="AO82" s="58">
        <f>M346/M344</f>
        <v>0.85978374607603769</v>
      </c>
      <c r="AP82" s="58">
        <f>M360/M358</f>
        <v>0.68831168831168832</v>
      </c>
      <c r="AQ82" s="58">
        <f>M374/M372</f>
        <v>0.92572944297082227</v>
      </c>
      <c r="AR82" s="58">
        <f>M391/M389</f>
        <v>1.0622710622710623</v>
      </c>
      <c r="AS82" s="58">
        <f>M406/M404</f>
        <v>1.2396694214876034</v>
      </c>
      <c r="AT82" s="58">
        <f>M420/M418</f>
        <v>0.69354838709677424</v>
      </c>
      <c r="AU82" s="58">
        <v>0.79</v>
      </c>
      <c r="AV82" s="58">
        <f>M449/M447</f>
        <v>0.55873925501432664</v>
      </c>
      <c r="AW82" s="58">
        <f>M462/M460</f>
        <v>0.8034219148161631</v>
      </c>
      <c r="AX82" s="58">
        <f>M476/M474</f>
        <v>0.6742424242424242</v>
      </c>
      <c r="AY82" s="58">
        <f>M489/M487</f>
        <v>0.79784272790535837</v>
      </c>
      <c r="AZ82" s="58">
        <f>M506/M504</f>
        <v>0.73692810457516345</v>
      </c>
    </row>
    <row r="83" spans="1:52" ht="25.5" customHeight="1" x14ac:dyDescent="0.2">
      <c r="B83" s="228" t="s">
        <v>1</v>
      </c>
      <c r="C83" s="229"/>
      <c r="D83" s="229"/>
      <c r="E83" s="229"/>
      <c r="F83" s="229"/>
      <c r="G83" s="229"/>
      <c r="I83" s="7" t="s">
        <v>2</v>
      </c>
      <c r="J83" s="7" t="s">
        <v>3</v>
      </c>
      <c r="K83" s="8" t="s">
        <v>4</v>
      </c>
      <c r="L83" s="7" t="s">
        <v>5</v>
      </c>
      <c r="M83" s="9" t="s">
        <v>6</v>
      </c>
      <c r="N83" s="9" t="s">
        <v>7</v>
      </c>
      <c r="O83" s="10" t="s">
        <v>8</v>
      </c>
      <c r="P83" s="231" t="s">
        <v>4</v>
      </c>
      <c r="Q83" s="229"/>
      <c r="W83" s="4" t="s">
        <v>46</v>
      </c>
      <c r="X83" s="59">
        <f>SUM(X82:AG82)/10</f>
        <v>0.66696717274409389</v>
      </c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</row>
    <row r="84" spans="1:52" ht="12.75" customHeight="1" x14ac:dyDescent="0.2">
      <c r="A84" s="12" t="s">
        <v>9</v>
      </c>
      <c r="B84" s="13">
        <v>1</v>
      </c>
      <c r="C84" s="13">
        <v>2</v>
      </c>
      <c r="D84" s="13">
        <v>3</v>
      </c>
      <c r="E84" s="13">
        <v>4</v>
      </c>
      <c r="F84" s="13">
        <v>5</v>
      </c>
      <c r="G84" s="13">
        <v>6</v>
      </c>
      <c r="H84" s="201" t="s">
        <v>10</v>
      </c>
      <c r="I84" s="41"/>
      <c r="J84" s="15"/>
      <c r="K84" s="16"/>
      <c r="L84" s="17"/>
      <c r="M84" s="6"/>
      <c r="N84" s="6"/>
      <c r="O84" s="5"/>
      <c r="W84" s="4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3"/>
      <c r="AJ84" s="3"/>
    </row>
    <row r="85" spans="1:52" ht="12.75" customHeight="1" x14ac:dyDescent="0.2">
      <c r="A85" s="13">
        <v>9802</v>
      </c>
      <c r="B85" s="13">
        <v>3205</v>
      </c>
      <c r="C85" s="13"/>
      <c r="D85" s="13"/>
      <c r="E85" s="13"/>
      <c r="F85" s="13"/>
      <c r="G85" s="13"/>
      <c r="H85" s="202"/>
      <c r="I85" s="41"/>
      <c r="J85" s="15"/>
      <c r="K85" s="16"/>
      <c r="L85" s="17"/>
      <c r="M85" s="20">
        <f>B85</f>
        <v>3205</v>
      </c>
      <c r="N85" s="6"/>
      <c r="O85" s="5"/>
      <c r="P85" s="4">
        <v>9701</v>
      </c>
      <c r="Q85" s="5">
        <f>K34</f>
        <v>0.15</v>
      </c>
      <c r="W85" s="32"/>
      <c r="X85" s="6"/>
      <c r="Y85" s="32">
        <v>9701</v>
      </c>
      <c r="Z85" s="3">
        <v>0.66666666666666663</v>
      </c>
      <c r="AA85" s="3">
        <v>9701</v>
      </c>
      <c r="AB85" s="3">
        <v>9702</v>
      </c>
      <c r="AC85" s="3">
        <v>9801</v>
      </c>
      <c r="AD85" s="3">
        <v>9802</v>
      </c>
      <c r="AE85" s="3">
        <v>9901</v>
      </c>
      <c r="AF85" s="3">
        <v>9902</v>
      </c>
      <c r="AG85" s="3" t="s">
        <v>13</v>
      </c>
      <c r="AH85" s="3" t="s">
        <v>14</v>
      </c>
      <c r="AI85" s="3" t="s">
        <v>15</v>
      </c>
      <c r="AJ85" s="3" t="s">
        <v>16</v>
      </c>
      <c r="AK85" s="32" t="s">
        <v>17</v>
      </c>
      <c r="AL85" s="32" t="s">
        <v>18</v>
      </c>
      <c r="AM85" s="32" t="s">
        <v>19</v>
      </c>
      <c r="AN85" s="32" t="s">
        <v>20</v>
      </c>
    </row>
    <row r="86" spans="1:52" ht="12.75" customHeight="1" x14ac:dyDescent="0.2">
      <c r="A86" s="13">
        <v>9901</v>
      </c>
      <c r="B86" s="13"/>
      <c r="C86" s="13">
        <v>2663</v>
      </c>
      <c r="D86" s="13"/>
      <c r="E86" s="13"/>
      <c r="F86" s="13"/>
      <c r="G86" s="13"/>
      <c r="H86" s="202"/>
      <c r="I86" s="41"/>
      <c r="J86" s="15"/>
      <c r="K86" s="16"/>
      <c r="L86" s="17">
        <f>C86/B85</f>
        <v>0.83088923556942273</v>
      </c>
      <c r="M86" s="20">
        <v>2668</v>
      </c>
      <c r="N86" s="3">
        <f t="shared" ref="N86:N94" si="40">M86/M85</f>
        <v>0.83244929797191891</v>
      </c>
      <c r="O86" s="5">
        <f t="shared" ref="O86:O94" si="41">100%-N86</f>
        <v>0.16755070202808109</v>
      </c>
      <c r="P86" s="4">
        <v>9702</v>
      </c>
      <c r="Q86" s="5">
        <f>K56</f>
        <v>0.18730718378140154</v>
      </c>
      <c r="W86" s="32"/>
      <c r="X86" s="6"/>
      <c r="Y86" s="32">
        <v>9702</v>
      </c>
      <c r="Z86" s="3">
        <v>0.75816993464052285</v>
      </c>
      <c r="AA86" s="3">
        <v>0.72692307692307689</v>
      </c>
      <c r="AB86" s="3">
        <v>0.87395328338475098</v>
      </c>
      <c r="AC86" s="3">
        <v>0.64480874316939896</v>
      </c>
      <c r="AD86" s="3">
        <v>0.75881435257410301</v>
      </c>
      <c r="AE86" s="3">
        <v>0.4925373134328358</v>
      </c>
      <c r="AF86" s="3">
        <v>0.68952847519902016</v>
      </c>
      <c r="AG86" s="3">
        <v>0.53420195439739415</v>
      </c>
      <c r="AH86" s="3">
        <v>0.73112033195020742</v>
      </c>
      <c r="AI86" s="3">
        <v>0.48648648648648651</v>
      </c>
      <c r="AJ86" s="3">
        <v>0.73129770992366416</v>
      </c>
      <c r="AK86" s="32">
        <v>0.54111405835543769</v>
      </c>
      <c r="AL86" s="32">
        <v>0.74973958333333335</v>
      </c>
      <c r="AM86" s="32">
        <v>0.6</v>
      </c>
      <c r="AN86" s="32">
        <v>0.75103950103950101</v>
      </c>
    </row>
    <row r="87" spans="1:52" ht="12.75" customHeight="1" x14ac:dyDescent="0.2">
      <c r="A87" s="13">
        <v>9902</v>
      </c>
      <c r="B87" s="13"/>
      <c r="C87" s="13"/>
      <c r="D87" s="13">
        <v>2090</v>
      </c>
      <c r="E87" s="13"/>
      <c r="F87" s="13"/>
      <c r="G87" s="13"/>
      <c r="H87" s="202"/>
      <c r="I87" s="41"/>
      <c r="J87" s="15"/>
      <c r="K87" s="16"/>
      <c r="L87" s="17">
        <f>D87/C86</f>
        <v>0.78482914006759297</v>
      </c>
      <c r="M87" s="20">
        <v>2432</v>
      </c>
      <c r="N87" s="3">
        <f t="shared" si="40"/>
        <v>0.91154422788605693</v>
      </c>
      <c r="O87" s="5">
        <f t="shared" si="41"/>
        <v>8.8455772113943065E-2</v>
      </c>
      <c r="P87" s="4">
        <v>9801</v>
      </c>
      <c r="Q87" s="5">
        <f>K79</f>
        <v>0.2076502732240437</v>
      </c>
      <c r="W87" s="32"/>
      <c r="X87" s="6"/>
      <c r="Y87" s="32">
        <v>9801</v>
      </c>
      <c r="Z87" s="3">
        <v>0.48837209302325579</v>
      </c>
      <c r="AA87" s="3"/>
      <c r="AB87" s="3"/>
      <c r="AC87" s="3"/>
      <c r="AD87" s="3"/>
      <c r="AE87" s="3"/>
      <c r="AF87" s="3"/>
      <c r="AG87" s="3"/>
      <c r="AH87" s="3"/>
      <c r="AI87" s="3"/>
      <c r="AJ87" s="3"/>
    </row>
    <row r="88" spans="1:52" ht="12.75" customHeight="1" x14ac:dyDescent="0.2">
      <c r="A88" s="27" t="s">
        <v>13</v>
      </c>
      <c r="B88" s="13"/>
      <c r="C88" s="13"/>
      <c r="D88" s="13"/>
      <c r="E88" s="13">
        <v>1822</v>
      </c>
      <c r="F88" s="13"/>
      <c r="G88" s="13"/>
      <c r="H88" s="202">
        <v>18</v>
      </c>
      <c r="I88" s="41"/>
      <c r="J88" s="15"/>
      <c r="K88" s="16"/>
      <c r="L88" s="17">
        <f>E88/D87</f>
        <v>0.87177033492822964</v>
      </c>
      <c r="M88" s="20">
        <v>2191</v>
      </c>
      <c r="N88" s="3">
        <f t="shared" si="40"/>
        <v>0.90090460526315785</v>
      </c>
      <c r="O88" s="5">
        <f t="shared" si="41"/>
        <v>9.9095394736842146E-2</v>
      </c>
      <c r="P88" s="4">
        <v>9802</v>
      </c>
      <c r="Q88" s="5">
        <f>K102</f>
        <v>0.1794071762870515</v>
      </c>
      <c r="W88" s="31"/>
      <c r="X88" s="6"/>
      <c r="Y88" s="32">
        <v>9802</v>
      </c>
      <c r="Z88" s="3">
        <v>0.90287769784172667</v>
      </c>
      <c r="AA88" s="29"/>
      <c r="AB88" s="29"/>
      <c r="AC88" s="29"/>
      <c r="AD88" s="29"/>
      <c r="AE88" s="29"/>
      <c r="AF88" s="29"/>
      <c r="AG88" s="29"/>
      <c r="AH88" s="29"/>
      <c r="AI88" s="3"/>
      <c r="AJ88" s="3"/>
    </row>
    <row r="89" spans="1:52" ht="12.75" customHeight="1" x14ac:dyDescent="0.2">
      <c r="A89" s="27" t="s">
        <v>14</v>
      </c>
      <c r="B89" s="13"/>
      <c r="C89" s="13"/>
      <c r="D89" s="13"/>
      <c r="E89" s="13"/>
      <c r="F89" s="13">
        <v>1574</v>
      </c>
      <c r="G89" s="13"/>
      <c r="H89" s="202">
        <v>18</v>
      </c>
      <c r="I89" s="41"/>
      <c r="J89" s="15"/>
      <c r="K89" s="16"/>
      <c r="L89" s="17">
        <f>F89/E88</f>
        <v>0.8638858397365532</v>
      </c>
      <c r="M89" s="20">
        <v>1987</v>
      </c>
      <c r="N89" s="3">
        <f t="shared" si="40"/>
        <v>0.90689183021451392</v>
      </c>
      <c r="O89" s="5">
        <f t="shared" si="41"/>
        <v>9.3108169785486083E-2</v>
      </c>
      <c r="P89" s="4">
        <v>9901</v>
      </c>
      <c r="Q89" s="5">
        <f>K121</f>
        <v>0.13059701492537312</v>
      </c>
      <c r="W89" s="31"/>
      <c r="X89" s="6"/>
      <c r="Y89" s="32">
        <v>9901</v>
      </c>
      <c r="Z89" s="3">
        <v>0.84126984126984128</v>
      </c>
      <c r="AA89" s="29"/>
      <c r="AB89" s="29"/>
      <c r="AC89" s="29"/>
      <c r="AD89" s="29"/>
      <c r="AE89" s="29"/>
      <c r="AF89" s="29"/>
      <c r="AG89" s="29"/>
      <c r="AH89" s="29"/>
      <c r="AI89" s="3"/>
      <c r="AJ89" s="3"/>
    </row>
    <row r="90" spans="1:52" ht="12.75" customHeight="1" x14ac:dyDescent="0.2">
      <c r="A90" s="27" t="s">
        <v>15</v>
      </c>
      <c r="B90" s="13"/>
      <c r="C90" s="13"/>
      <c r="D90" s="13"/>
      <c r="E90" s="13"/>
      <c r="F90" s="13"/>
      <c r="G90" s="13">
        <v>1574</v>
      </c>
      <c r="H90" s="202">
        <v>1138</v>
      </c>
      <c r="I90" s="43">
        <f>SUM(H88:H90)</f>
        <v>1174</v>
      </c>
      <c r="J90" s="15"/>
      <c r="K90" s="16"/>
      <c r="L90" s="17">
        <f>G90/F89</f>
        <v>1</v>
      </c>
      <c r="M90" s="20">
        <v>1849</v>
      </c>
      <c r="N90" s="3">
        <f t="shared" si="40"/>
        <v>0.93054856567689981</v>
      </c>
      <c r="O90" s="5">
        <f t="shared" si="41"/>
        <v>6.9451434323100192E-2</v>
      </c>
      <c r="P90" s="4">
        <v>9902</v>
      </c>
      <c r="Q90" s="5">
        <f>K142</f>
        <v>0.16166564605021427</v>
      </c>
      <c r="W90" s="31"/>
      <c r="X90" s="6"/>
      <c r="Y90" s="32">
        <v>9902</v>
      </c>
      <c r="Z90" s="3">
        <v>0.61272727272727268</v>
      </c>
      <c r="AA90" s="29"/>
      <c r="AB90" s="29"/>
      <c r="AC90" s="29"/>
      <c r="AD90" s="29"/>
      <c r="AE90" s="29"/>
      <c r="AF90" s="29"/>
      <c r="AG90" s="29"/>
      <c r="AH90" s="29"/>
      <c r="AI90" s="3"/>
      <c r="AJ90" s="3"/>
    </row>
    <row r="91" spans="1:52" ht="12.75" customHeight="1" x14ac:dyDescent="0.2">
      <c r="A91" s="27" t="s">
        <v>16</v>
      </c>
      <c r="B91" s="13"/>
      <c r="C91" s="13"/>
      <c r="D91" s="13"/>
      <c r="E91" s="13"/>
      <c r="F91" s="13"/>
      <c r="G91" s="13">
        <v>388</v>
      </c>
      <c r="H91" s="202">
        <v>333</v>
      </c>
      <c r="I91" s="41"/>
      <c r="J91" s="15"/>
      <c r="K91" s="16"/>
      <c r="L91" s="17"/>
      <c r="M91" s="20">
        <v>421</v>
      </c>
      <c r="N91" s="3">
        <f t="shared" si="40"/>
        <v>0.22769064359113034</v>
      </c>
      <c r="O91" s="5">
        <f t="shared" si="41"/>
        <v>0.77230935640886966</v>
      </c>
      <c r="P91" s="30" t="s">
        <v>13</v>
      </c>
      <c r="Q91" s="5">
        <f>K165</f>
        <v>0.12377850162866452</v>
      </c>
      <c r="W91" s="31"/>
      <c r="X91" s="3"/>
      <c r="Y91" s="32" t="s">
        <v>13</v>
      </c>
      <c r="Z91" s="3">
        <v>0.38983050847457629</v>
      </c>
      <c r="AA91" s="29"/>
      <c r="AB91" s="29"/>
      <c r="AC91" s="29"/>
      <c r="AD91" s="29"/>
      <c r="AE91" s="29"/>
      <c r="AF91" s="29"/>
      <c r="AG91" s="29"/>
      <c r="AH91" s="29"/>
      <c r="AI91" s="3"/>
      <c r="AJ91" s="3"/>
    </row>
    <row r="92" spans="1:52" ht="12.75" customHeight="1" x14ac:dyDescent="0.2">
      <c r="A92" s="27" t="s">
        <v>17</v>
      </c>
      <c r="B92" s="13"/>
      <c r="C92" s="13"/>
      <c r="D92" s="13"/>
      <c r="E92" s="13"/>
      <c r="F92" s="13"/>
      <c r="G92" s="13">
        <v>146</v>
      </c>
      <c r="H92" s="202">
        <v>153</v>
      </c>
      <c r="I92" s="41"/>
      <c r="J92" s="15"/>
      <c r="K92" s="16"/>
      <c r="L92" s="17"/>
      <c r="M92" s="20">
        <v>159</v>
      </c>
      <c r="N92" s="3">
        <f t="shared" si="40"/>
        <v>0.37767220902612825</v>
      </c>
      <c r="O92" s="5">
        <f t="shared" si="41"/>
        <v>0.62232779097387181</v>
      </c>
      <c r="P92" s="30" t="s">
        <v>14</v>
      </c>
      <c r="Q92" s="5">
        <f>K186</f>
        <v>8.9349930843706793E-2</v>
      </c>
      <c r="W92" s="31"/>
      <c r="X92" s="3"/>
      <c r="Y92" s="32" t="s">
        <v>14</v>
      </c>
      <c r="Z92" s="3">
        <v>0.79192546583850931</v>
      </c>
      <c r="AA92" s="29"/>
      <c r="AB92" s="29"/>
      <c r="AC92" s="29"/>
      <c r="AD92" s="29"/>
      <c r="AE92" s="29"/>
      <c r="AF92" s="29"/>
      <c r="AG92" s="29"/>
      <c r="AH92" s="29"/>
      <c r="AI92" s="3"/>
      <c r="AJ92" s="3"/>
    </row>
    <row r="93" spans="1:52" ht="12.75" customHeight="1" x14ac:dyDescent="0.2">
      <c r="A93" s="27" t="s">
        <v>18</v>
      </c>
      <c r="B93" s="13"/>
      <c r="C93" s="13"/>
      <c r="D93" s="13"/>
      <c r="E93" s="13"/>
      <c r="F93" s="13"/>
      <c r="G93" s="13">
        <v>44</v>
      </c>
      <c r="H93" s="202">
        <v>61</v>
      </c>
      <c r="I93" s="41"/>
      <c r="J93" s="15"/>
      <c r="K93" s="16"/>
      <c r="L93" s="17"/>
      <c r="M93" s="20">
        <v>55</v>
      </c>
      <c r="N93" s="3">
        <f t="shared" si="40"/>
        <v>0.34591194968553457</v>
      </c>
      <c r="O93" s="5">
        <f t="shared" si="41"/>
        <v>0.65408805031446549</v>
      </c>
      <c r="P93" s="30" t="s">
        <v>15</v>
      </c>
      <c r="Q93" s="5">
        <f>K207</f>
        <v>5.4054054054054057E-2</v>
      </c>
      <c r="W93" s="31"/>
      <c r="X93" s="3"/>
      <c r="Y93" s="32" t="s">
        <v>15</v>
      </c>
      <c r="Z93" s="3">
        <v>0.37</v>
      </c>
      <c r="AA93" s="29"/>
      <c r="AB93" s="29"/>
      <c r="AC93" s="29"/>
      <c r="AD93" s="29"/>
      <c r="AE93" s="29"/>
      <c r="AF93" s="29"/>
      <c r="AG93" s="29"/>
      <c r="AH93" s="29"/>
      <c r="AI93" s="3"/>
      <c r="AJ93" s="3"/>
    </row>
    <row r="94" spans="1:52" ht="12.75" customHeight="1" x14ac:dyDescent="0.2">
      <c r="A94" s="27" t="s">
        <v>19</v>
      </c>
      <c r="B94" s="13"/>
      <c r="C94" s="13"/>
      <c r="D94" s="13"/>
      <c r="E94" s="13"/>
      <c r="F94" s="13"/>
      <c r="G94" s="13">
        <f>'Prepa 4'!G92+'Prepa 3'!G93+'Prepa 2'!G91+'Prepa 1'!G89</f>
        <v>10</v>
      </c>
      <c r="H94" s="202">
        <f>'Prepa 4'!H92+'Prepa 3'!H93+'Prepa 2'!H91+'Prepa 1'!H89</f>
        <v>16</v>
      </c>
      <c r="I94" s="41"/>
      <c r="J94" s="15"/>
      <c r="K94" s="16"/>
      <c r="L94" s="17"/>
      <c r="M94" s="20">
        <f>'Prepa 4'!M92+'Prepa 3'!M93+'Prepa 2'!M91+'Prepa 1'!M89</f>
        <v>14</v>
      </c>
      <c r="N94" s="3">
        <f t="shared" si="40"/>
        <v>0.25454545454545452</v>
      </c>
      <c r="O94" s="5">
        <f t="shared" si="41"/>
        <v>0.74545454545454548</v>
      </c>
      <c r="P94" s="30" t="s">
        <v>16</v>
      </c>
      <c r="Q94" s="5">
        <f>K228</f>
        <v>8.7328244274809175E-2</v>
      </c>
      <c r="W94" s="31"/>
      <c r="X94" s="3"/>
      <c r="Y94" s="32" t="s">
        <v>16</v>
      </c>
      <c r="Z94" s="3">
        <v>0.68566493955094987</v>
      </c>
      <c r="AA94" s="29"/>
      <c r="AB94" s="29"/>
      <c r="AC94" s="29"/>
      <c r="AD94" s="29"/>
      <c r="AE94" s="29"/>
      <c r="AF94" s="29"/>
      <c r="AG94" s="29"/>
      <c r="AH94" s="29"/>
      <c r="AI94" s="3"/>
      <c r="AJ94" s="3"/>
    </row>
    <row r="95" spans="1:52" ht="12.75" customHeight="1" x14ac:dyDescent="0.2">
      <c r="A95" s="27" t="s">
        <v>20</v>
      </c>
      <c r="B95" s="32"/>
      <c r="C95" s="32"/>
      <c r="D95" s="32"/>
      <c r="E95" s="32"/>
      <c r="F95" s="32"/>
      <c r="G95" s="60">
        <v>5</v>
      </c>
      <c r="H95" s="202">
        <v>4</v>
      </c>
      <c r="I95" s="5"/>
      <c r="J95" s="5"/>
      <c r="K95" s="32"/>
      <c r="L95" s="5"/>
      <c r="M95" s="20">
        <v>10</v>
      </c>
      <c r="N95" s="3"/>
      <c r="O95" s="5"/>
      <c r="P95" s="30" t="s">
        <v>17</v>
      </c>
      <c r="Q95" s="5">
        <f>K247</f>
        <v>9.8143236074270584E-2</v>
      </c>
      <c r="W95" s="31"/>
      <c r="Y95" s="32" t="s">
        <v>17</v>
      </c>
      <c r="Z95" s="3">
        <v>0.55434782608695654</v>
      </c>
      <c r="AA95" s="29"/>
      <c r="AB95" s="29"/>
      <c r="AC95" s="29"/>
      <c r="AD95" s="29"/>
      <c r="AE95" s="29"/>
      <c r="AF95" s="29"/>
      <c r="AG95" s="29"/>
      <c r="AH95" s="29"/>
      <c r="AI95" s="3"/>
      <c r="AJ95" s="3"/>
    </row>
    <row r="96" spans="1:52" ht="12.75" customHeight="1" x14ac:dyDescent="0.2">
      <c r="A96" s="27" t="s">
        <v>21</v>
      </c>
      <c r="B96" s="32"/>
      <c r="C96" s="32"/>
      <c r="D96" s="32"/>
      <c r="E96" s="32"/>
      <c r="F96" s="32"/>
      <c r="G96" s="60">
        <v>7</v>
      </c>
      <c r="H96" s="202">
        <v>5</v>
      </c>
      <c r="I96" s="5"/>
      <c r="J96" s="5"/>
      <c r="K96" s="32"/>
      <c r="L96" s="5"/>
      <c r="M96" s="20">
        <v>10</v>
      </c>
      <c r="N96" s="3"/>
      <c r="O96" s="5"/>
      <c r="P96" s="30" t="s">
        <v>18</v>
      </c>
      <c r="Q96" s="5">
        <f>K266</f>
        <v>0.10286458333333337</v>
      </c>
      <c r="W96" s="31"/>
      <c r="Y96" s="32" t="s">
        <v>18</v>
      </c>
      <c r="Z96" s="3">
        <v>0.64390896921017404</v>
      </c>
      <c r="AA96" s="29"/>
      <c r="AB96" s="29"/>
      <c r="AC96" s="29"/>
      <c r="AD96" s="29"/>
      <c r="AE96" s="29"/>
      <c r="AF96" s="29"/>
      <c r="AG96" s="29"/>
      <c r="AH96" s="29"/>
      <c r="AI96" s="3"/>
      <c r="AJ96" s="3"/>
    </row>
    <row r="97" spans="1:36" ht="12.75" customHeight="1" x14ac:dyDescent="0.2">
      <c r="A97" s="31" t="s">
        <v>22</v>
      </c>
      <c r="B97" s="32"/>
      <c r="C97" s="32"/>
      <c r="D97" s="32"/>
      <c r="E97" s="32"/>
      <c r="F97" s="32"/>
      <c r="G97" s="60">
        <v>5</v>
      </c>
      <c r="H97" s="202">
        <v>2</v>
      </c>
      <c r="I97" s="5"/>
      <c r="J97" s="5"/>
      <c r="K97" s="32"/>
      <c r="L97" s="5"/>
      <c r="M97" s="20">
        <v>7</v>
      </c>
      <c r="N97" s="3"/>
      <c r="O97" s="5"/>
      <c r="P97" s="30" t="s">
        <v>19</v>
      </c>
      <c r="Q97" s="5">
        <f>K266</f>
        <v>0.10286458333333337</v>
      </c>
      <c r="W97" s="31"/>
      <c r="Y97" s="32" t="s">
        <v>19</v>
      </c>
      <c r="Z97" s="3">
        <v>0.57009345794392519</v>
      </c>
      <c r="AA97" s="29"/>
      <c r="AB97" s="29"/>
      <c r="AC97" s="29"/>
      <c r="AD97" s="29"/>
      <c r="AE97" s="29"/>
      <c r="AF97" s="29"/>
      <c r="AG97" s="29"/>
      <c r="AH97" s="29"/>
      <c r="AI97" s="3"/>
      <c r="AJ97" s="3"/>
    </row>
    <row r="98" spans="1:36" ht="12.75" customHeight="1" x14ac:dyDescent="0.2">
      <c r="A98" s="31" t="s">
        <v>33</v>
      </c>
      <c r="B98" s="32"/>
      <c r="C98" s="32"/>
      <c r="D98" s="32"/>
      <c r="E98" s="32"/>
      <c r="F98" s="32"/>
      <c r="G98" s="32"/>
      <c r="H98" s="202"/>
      <c r="I98" s="5"/>
      <c r="J98" s="5"/>
      <c r="K98" s="32"/>
      <c r="L98" s="5"/>
      <c r="M98" s="20"/>
      <c r="N98" s="3"/>
      <c r="O98" s="5"/>
      <c r="P98" s="30" t="s">
        <v>20</v>
      </c>
      <c r="Q98" s="5">
        <f>K296</f>
        <v>0.10602910602910598</v>
      </c>
      <c r="W98" s="31"/>
      <c r="Z98" s="3"/>
      <c r="AA98" s="29"/>
      <c r="AB98" s="29"/>
      <c r="AC98" s="29"/>
      <c r="AD98" s="29"/>
      <c r="AE98" s="29"/>
      <c r="AF98" s="29"/>
      <c r="AG98" s="29"/>
      <c r="AH98" s="29"/>
      <c r="AI98" s="3"/>
      <c r="AJ98" s="3"/>
    </row>
    <row r="99" spans="1:36" ht="12.75" customHeight="1" x14ac:dyDescent="0.2">
      <c r="A99" s="31" t="s">
        <v>34</v>
      </c>
      <c r="B99" s="32"/>
      <c r="C99" s="32"/>
      <c r="D99" s="32"/>
      <c r="E99" s="32"/>
      <c r="F99" s="32"/>
      <c r="G99" s="32"/>
      <c r="H99" s="202"/>
      <c r="I99" s="5"/>
      <c r="J99" s="5"/>
      <c r="K99" s="32"/>
      <c r="L99" s="5"/>
      <c r="M99" s="20"/>
      <c r="N99" s="3"/>
      <c r="O99" s="5"/>
      <c r="P99" s="30"/>
      <c r="Q99" s="5"/>
      <c r="W99" s="31"/>
      <c r="Z99" s="3"/>
      <c r="AA99" s="29"/>
      <c r="AB99" s="29"/>
      <c r="AC99" s="29"/>
      <c r="AD99" s="29"/>
      <c r="AE99" s="29"/>
      <c r="AF99" s="29"/>
      <c r="AG99" s="29"/>
      <c r="AH99" s="29"/>
      <c r="AI99" s="3"/>
      <c r="AJ99" s="3"/>
    </row>
    <row r="100" spans="1:36" ht="12.75" customHeight="1" x14ac:dyDescent="0.2">
      <c r="A100" s="31" t="s">
        <v>36</v>
      </c>
      <c r="B100" s="32"/>
      <c r="C100" s="32"/>
      <c r="D100" s="32"/>
      <c r="E100" s="32"/>
      <c r="F100" s="32"/>
      <c r="G100" s="32">
        <v>2</v>
      </c>
      <c r="H100" s="202">
        <v>1</v>
      </c>
      <c r="I100" s="5"/>
      <c r="J100" s="5"/>
      <c r="K100" s="32"/>
      <c r="L100" s="5"/>
      <c r="M100" s="20">
        <v>2</v>
      </c>
      <c r="N100" s="3"/>
      <c r="O100" s="5"/>
      <c r="P100" s="30"/>
      <c r="Q100" s="5"/>
      <c r="W100" s="31"/>
      <c r="Z100" s="3"/>
      <c r="AA100" s="29"/>
      <c r="AB100" s="29"/>
      <c r="AC100" s="29"/>
      <c r="AD100" s="29"/>
      <c r="AE100" s="29"/>
      <c r="AF100" s="29"/>
      <c r="AG100" s="29"/>
      <c r="AH100" s="29"/>
      <c r="AI100" s="3"/>
      <c r="AJ100" s="3"/>
    </row>
    <row r="101" spans="1:36" ht="12.75" customHeight="1" x14ac:dyDescent="0.2">
      <c r="A101" s="31" t="s">
        <v>37</v>
      </c>
      <c r="B101" s="32"/>
      <c r="C101" s="32"/>
      <c r="D101" s="32"/>
      <c r="E101" s="32"/>
      <c r="F101" s="32"/>
      <c r="G101" s="32">
        <v>1</v>
      </c>
      <c r="H101" s="202"/>
      <c r="I101" s="5"/>
      <c r="J101" s="5"/>
      <c r="K101" s="32"/>
      <c r="L101" s="5"/>
      <c r="M101" s="20">
        <v>1</v>
      </c>
      <c r="N101" s="3"/>
      <c r="O101" s="5"/>
      <c r="P101" s="30"/>
      <c r="Q101" s="5"/>
      <c r="W101" s="31"/>
      <c r="Z101" s="3"/>
      <c r="AA101" s="29"/>
      <c r="AB101" s="29"/>
      <c r="AC101" s="29"/>
      <c r="AD101" s="29"/>
      <c r="AE101" s="29"/>
      <c r="AF101" s="29"/>
      <c r="AG101" s="29"/>
      <c r="AH101" s="29"/>
      <c r="AI101" s="3"/>
      <c r="AJ101" s="3"/>
    </row>
    <row r="102" spans="1:36" ht="12.75" customHeight="1" x14ac:dyDescent="0.2">
      <c r="H102" s="202">
        <f>SUM(H88:H100)</f>
        <v>1749</v>
      </c>
      <c r="I102" s="5">
        <f>I90/B85</f>
        <v>0.36630265210608426</v>
      </c>
      <c r="J102" s="5">
        <f>H102/B85</f>
        <v>0.54570982839313575</v>
      </c>
      <c r="K102" s="5">
        <f>J102-I102</f>
        <v>0.1794071762870515</v>
      </c>
      <c r="L102" s="5"/>
      <c r="M102" s="6"/>
      <c r="N102" s="6"/>
      <c r="O102" s="5"/>
      <c r="W102" s="32"/>
      <c r="Y102" s="32" t="s">
        <v>20</v>
      </c>
      <c r="Z102" s="3">
        <v>0.73758865248226946</v>
      </c>
      <c r="AA102" s="3"/>
      <c r="AB102" s="3"/>
      <c r="AC102" s="3"/>
      <c r="AD102" s="3"/>
      <c r="AE102" s="3"/>
      <c r="AF102" s="3"/>
      <c r="AG102" s="3"/>
      <c r="AH102" s="3"/>
      <c r="AI102" s="3"/>
      <c r="AJ102" s="3"/>
    </row>
    <row r="103" spans="1:36" ht="12.75" customHeight="1" x14ac:dyDescent="0.2">
      <c r="H103" s="203"/>
      <c r="I103" s="5"/>
      <c r="J103" s="5"/>
      <c r="K103" s="5"/>
      <c r="L103" s="5"/>
      <c r="M103" s="6"/>
      <c r="N103" s="6"/>
      <c r="O103" s="5"/>
      <c r="W103" s="32"/>
      <c r="Y103" s="32">
        <v>401</v>
      </c>
      <c r="Z103" s="3">
        <v>0.59</v>
      </c>
      <c r="AA103" s="3"/>
      <c r="AB103" s="3"/>
      <c r="AC103" s="3"/>
      <c r="AD103" s="3"/>
      <c r="AE103" s="3"/>
      <c r="AF103" s="3"/>
      <c r="AG103" s="3"/>
      <c r="AH103" s="3"/>
      <c r="AI103" s="3"/>
      <c r="AJ103" s="3"/>
    </row>
    <row r="104" spans="1:36" ht="12.75" customHeight="1" x14ac:dyDescent="0.2">
      <c r="A104" s="35" t="s">
        <v>28</v>
      </c>
      <c r="B104" s="35"/>
      <c r="C104" s="35"/>
      <c r="D104" s="36"/>
      <c r="E104" s="36"/>
      <c r="G104" s="37">
        <f>((H88*4)+(H89*5)+(H90*6)+(H91*7)+(H92*8)+(H93*9)+(H94*10)+(H95*11)+(H97*12))/H102</f>
        <v>6.4734133790737562</v>
      </c>
      <c r="I104" s="5"/>
      <c r="J104" s="5"/>
      <c r="L104" s="5"/>
      <c r="M104" s="6"/>
      <c r="N104" s="6"/>
      <c r="O104" s="5"/>
      <c r="W104" s="32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</row>
    <row r="105" spans="1:36" ht="12.75" customHeight="1" x14ac:dyDescent="0.2">
      <c r="I105" s="5"/>
      <c r="J105" s="5"/>
      <c r="L105" s="5"/>
      <c r="M105" s="6"/>
      <c r="N105" s="6"/>
      <c r="O105" s="5"/>
      <c r="W105" s="32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</row>
    <row r="106" spans="1:36" ht="12.75" customHeight="1" x14ac:dyDescent="0.3">
      <c r="A106" s="44" t="s">
        <v>47</v>
      </c>
      <c r="I106" s="5"/>
      <c r="J106" s="5"/>
      <c r="L106" s="5"/>
      <c r="M106" s="6"/>
      <c r="N106" s="6"/>
      <c r="O106" s="5"/>
      <c r="W106" s="44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3"/>
      <c r="AJ106" s="3"/>
    </row>
    <row r="107" spans="1:36" ht="25.5" customHeight="1" x14ac:dyDescent="0.2">
      <c r="B107" s="228" t="s">
        <v>1</v>
      </c>
      <c r="C107" s="229"/>
      <c r="D107" s="229"/>
      <c r="E107" s="229"/>
      <c r="F107" s="229"/>
      <c r="G107" s="229"/>
      <c r="I107" s="7" t="s">
        <v>2</v>
      </c>
      <c r="J107" s="7" t="s">
        <v>3</v>
      </c>
      <c r="K107" s="8" t="s">
        <v>4</v>
      </c>
      <c r="L107" s="7" t="s">
        <v>5</v>
      </c>
      <c r="M107" s="9" t="s">
        <v>6</v>
      </c>
      <c r="N107" s="9" t="s">
        <v>7</v>
      </c>
      <c r="O107" s="10" t="s">
        <v>8</v>
      </c>
      <c r="W107" s="32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</row>
    <row r="108" spans="1:36" ht="12.75" customHeight="1" x14ac:dyDescent="0.2">
      <c r="A108" s="12" t="s">
        <v>9</v>
      </c>
      <c r="B108" s="13">
        <v>1</v>
      </c>
      <c r="C108" s="13">
        <v>2</v>
      </c>
      <c r="D108" s="13">
        <v>3</v>
      </c>
      <c r="E108" s="13">
        <v>4</v>
      </c>
      <c r="F108" s="13">
        <v>5</v>
      </c>
      <c r="G108" s="13">
        <v>6</v>
      </c>
      <c r="H108" s="201" t="s">
        <v>10</v>
      </c>
      <c r="I108" s="41"/>
      <c r="J108" s="15"/>
      <c r="K108" s="16"/>
      <c r="L108" s="17"/>
      <c r="M108" s="6"/>
      <c r="N108" s="6"/>
      <c r="O108" s="5"/>
      <c r="W108" s="4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3"/>
      <c r="AJ108" s="3"/>
    </row>
    <row r="109" spans="1:36" ht="12.75" customHeight="1" x14ac:dyDescent="0.2">
      <c r="A109" s="13">
        <v>9901</v>
      </c>
      <c r="B109" s="13">
        <v>268</v>
      </c>
      <c r="C109" s="13"/>
      <c r="D109" s="13"/>
      <c r="E109" s="13"/>
      <c r="F109" s="13"/>
      <c r="G109" s="13"/>
      <c r="H109" s="202"/>
      <c r="I109" s="41"/>
      <c r="J109" s="15"/>
      <c r="K109" s="16"/>
      <c r="L109" s="17"/>
      <c r="M109" s="20">
        <f>B109</f>
        <v>268</v>
      </c>
      <c r="N109" s="6"/>
      <c r="O109" s="5"/>
      <c r="W109" s="32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</row>
    <row r="110" spans="1:36" ht="12.75" customHeight="1" x14ac:dyDescent="0.2">
      <c r="A110" s="13">
        <v>9902</v>
      </c>
      <c r="B110" s="13"/>
      <c r="C110" s="13">
        <v>154</v>
      </c>
      <c r="D110" s="13"/>
      <c r="E110" s="13"/>
      <c r="F110" s="13"/>
      <c r="G110" s="13"/>
      <c r="H110" s="202"/>
      <c r="I110" s="41"/>
      <c r="J110" s="15"/>
      <c r="K110" s="16"/>
      <c r="L110" s="17">
        <f>C110/B109</f>
        <v>0.57462686567164178</v>
      </c>
      <c r="M110" s="20">
        <v>164</v>
      </c>
      <c r="N110" s="3">
        <f t="shared" ref="N110:N117" si="42">M110/M109</f>
        <v>0.61194029850746268</v>
      </c>
      <c r="O110" s="5">
        <f t="shared" ref="O110:O117" si="43">100%-N110</f>
        <v>0.38805970149253732</v>
      </c>
      <c r="W110" s="32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</row>
    <row r="111" spans="1:36" ht="12.75" customHeight="1" x14ac:dyDescent="0.2">
      <c r="A111" s="27" t="s">
        <v>13</v>
      </c>
      <c r="B111" s="13"/>
      <c r="C111" s="13"/>
      <c r="D111" s="13">
        <v>102</v>
      </c>
      <c r="E111" s="13"/>
      <c r="F111" s="13"/>
      <c r="G111" s="13"/>
      <c r="H111" s="202"/>
      <c r="I111" s="41"/>
      <c r="J111" s="15"/>
      <c r="K111" s="16"/>
      <c r="L111" s="17">
        <f>D111/C110</f>
        <v>0.66233766233766234</v>
      </c>
      <c r="M111" s="20">
        <v>132</v>
      </c>
      <c r="N111" s="3">
        <f t="shared" si="42"/>
        <v>0.80487804878048785</v>
      </c>
      <c r="O111" s="5">
        <f t="shared" si="43"/>
        <v>0.19512195121951215</v>
      </c>
      <c r="W111" s="31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3"/>
      <c r="AJ111" s="3"/>
    </row>
    <row r="112" spans="1:36" ht="12.75" customHeight="1" x14ac:dyDescent="0.2">
      <c r="A112" s="27" t="s">
        <v>14</v>
      </c>
      <c r="B112" s="13"/>
      <c r="C112" s="13"/>
      <c r="D112" s="13"/>
      <c r="E112" s="13">
        <v>66</v>
      </c>
      <c r="F112" s="13"/>
      <c r="G112" s="13"/>
      <c r="H112" s="202">
        <v>1</v>
      </c>
      <c r="I112" s="41"/>
      <c r="J112" s="15"/>
      <c r="K112" s="16"/>
      <c r="L112" s="17">
        <f>E112/D111</f>
        <v>0.6470588235294118</v>
      </c>
      <c r="M112" s="20">
        <v>95</v>
      </c>
      <c r="N112" s="3">
        <f t="shared" si="42"/>
        <v>0.71969696969696972</v>
      </c>
      <c r="O112" s="5">
        <f t="shared" si="43"/>
        <v>0.28030303030303028</v>
      </c>
      <c r="W112" s="31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3"/>
      <c r="AJ112" s="3"/>
    </row>
    <row r="113" spans="1:36" ht="12.75" customHeight="1" x14ac:dyDescent="0.2">
      <c r="A113" s="27" t="s">
        <v>15</v>
      </c>
      <c r="B113" s="13"/>
      <c r="C113" s="13"/>
      <c r="D113" s="13"/>
      <c r="E113" s="13"/>
      <c r="F113" s="13">
        <v>55</v>
      </c>
      <c r="G113" s="13"/>
      <c r="H113" s="202">
        <v>4</v>
      </c>
      <c r="I113" s="41"/>
      <c r="J113" s="15"/>
      <c r="K113" s="16"/>
      <c r="L113" s="17">
        <f>F113/E112</f>
        <v>0.83333333333333337</v>
      </c>
      <c r="M113" s="20">
        <v>91</v>
      </c>
      <c r="N113" s="3">
        <f t="shared" si="42"/>
        <v>0.95789473684210524</v>
      </c>
      <c r="O113" s="5">
        <f t="shared" si="43"/>
        <v>4.2105263157894757E-2</v>
      </c>
      <c r="W113" s="31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3"/>
      <c r="AJ113" s="3"/>
    </row>
    <row r="114" spans="1:36" ht="12.75" customHeight="1" x14ac:dyDescent="0.2">
      <c r="A114" s="27" t="s">
        <v>16</v>
      </c>
      <c r="B114" s="13"/>
      <c r="C114" s="13"/>
      <c r="D114" s="13"/>
      <c r="E114" s="13"/>
      <c r="F114" s="13"/>
      <c r="G114" s="13">
        <v>55</v>
      </c>
      <c r="H114" s="202">
        <v>30</v>
      </c>
      <c r="I114" s="43">
        <f>SUM(H112:H114)</f>
        <v>35</v>
      </c>
      <c r="J114" s="15"/>
      <c r="K114" s="16"/>
      <c r="L114" s="17">
        <f>G114/F113</f>
        <v>1</v>
      </c>
      <c r="M114" s="20">
        <v>76</v>
      </c>
      <c r="N114" s="3">
        <f t="shared" si="42"/>
        <v>0.8351648351648352</v>
      </c>
      <c r="O114" s="5">
        <f t="shared" si="43"/>
        <v>0.1648351648351648</v>
      </c>
      <c r="W114" s="31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3"/>
      <c r="AJ114" s="3"/>
    </row>
    <row r="115" spans="1:36" ht="12.75" customHeight="1" x14ac:dyDescent="0.2">
      <c r="A115" s="27" t="s">
        <v>17</v>
      </c>
      <c r="B115" s="13"/>
      <c r="C115" s="13"/>
      <c r="D115" s="13"/>
      <c r="E115" s="13"/>
      <c r="F115" s="13"/>
      <c r="G115" s="13">
        <v>23</v>
      </c>
      <c r="H115" s="202">
        <v>18</v>
      </c>
      <c r="I115" s="41"/>
      <c r="J115" s="15"/>
      <c r="K115" s="16"/>
      <c r="L115" s="17"/>
      <c r="M115" s="20">
        <v>25</v>
      </c>
      <c r="N115" s="3">
        <f t="shared" si="42"/>
        <v>0.32894736842105265</v>
      </c>
      <c r="O115" s="5">
        <f t="shared" si="43"/>
        <v>0.67105263157894735</v>
      </c>
      <c r="W115" s="31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3"/>
      <c r="AJ115" s="3"/>
    </row>
    <row r="116" spans="1:36" ht="12.75" customHeight="1" x14ac:dyDescent="0.2">
      <c r="A116" s="27" t="s">
        <v>18</v>
      </c>
      <c r="B116" s="13"/>
      <c r="C116" s="13"/>
      <c r="D116" s="13"/>
      <c r="E116" s="13"/>
      <c r="F116" s="13"/>
      <c r="G116" s="13">
        <v>7</v>
      </c>
      <c r="H116" s="202">
        <v>11</v>
      </c>
      <c r="I116" s="41"/>
      <c r="J116" s="15"/>
      <c r="K116" s="16"/>
      <c r="L116" s="17"/>
      <c r="M116" s="20">
        <v>9</v>
      </c>
      <c r="N116" s="3">
        <f t="shared" si="42"/>
        <v>0.36</v>
      </c>
      <c r="O116" s="5">
        <f t="shared" si="43"/>
        <v>0.64</v>
      </c>
      <c r="W116" s="31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3"/>
      <c r="AJ116" s="3"/>
    </row>
    <row r="117" spans="1:36" ht="12.75" customHeight="1" x14ac:dyDescent="0.2">
      <c r="A117" s="61" t="s">
        <v>19</v>
      </c>
      <c r="B117" s="13"/>
      <c r="C117" s="13"/>
      <c r="D117" s="13"/>
      <c r="E117" s="13"/>
      <c r="F117" s="13"/>
      <c r="G117" s="13">
        <f>'Prepa 4'!G110+'Prepa 3'!G112+'Prepa 2'!G110+'Prepa 1'!G110</f>
        <v>1</v>
      </c>
      <c r="H117" s="202">
        <f>'Prepa 4'!H110+'Prepa 3'!H112+'Prepa 2'!H110+'Prepa 1'!H110</f>
        <v>4</v>
      </c>
      <c r="I117" s="41"/>
      <c r="J117" s="15"/>
      <c r="K117" s="16"/>
      <c r="L117" s="17"/>
      <c r="M117" s="20">
        <f>'Prepa 4'!M110+'Prepa 3'!M112+'Prepa 2'!M110+'Prepa 1'!M110</f>
        <v>2</v>
      </c>
      <c r="N117" s="3">
        <f t="shared" si="42"/>
        <v>0.22222222222222221</v>
      </c>
      <c r="O117" s="5">
        <f t="shared" si="43"/>
        <v>0.77777777777777779</v>
      </c>
      <c r="W117" s="31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3"/>
      <c r="AJ117" s="3"/>
    </row>
    <row r="118" spans="1:36" ht="12.75" customHeight="1" x14ac:dyDescent="0.2">
      <c r="A118" s="27" t="s">
        <v>20</v>
      </c>
      <c r="B118" s="32"/>
      <c r="C118" s="32"/>
      <c r="D118" s="32"/>
      <c r="E118" s="32"/>
      <c r="F118" s="32"/>
      <c r="G118" s="60">
        <v>1</v>
      </c>
      <c r="H118" s="203">
        <v>1</v>
      </c>
      <c r="I118" s="5"/>
      <c r="J118" s="5"/>
      <c r="K118" s="32"/>
      <c r="L118" s="5"/>
      <c r="M118" s="20">
        <v>3</v>
      </c>
      <c r="N118" s="3"/>
      <c r="O118" s="5"/>
      <c r="W118" s="31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3"/>
      <c r="AJ118" s="3"/>
    </row>
    <row r="119" spans="1:36" ht="12.75" customHeight="1" x14ac:dyDescent="0.2">
      <c r="A119" s="27" t="s">
        <v>21</v>
      </c>
      <c r="B119" s="32"/>
      <c r="C119" s="32"/>
      <c r="D119" s="32"/>
      <c r="E119" s="32"/>
      <c r="F119" s="32"/>
      <c r="G119" s="60">
        <v>1</v>
      </c>
      <c r="H119" s="203">
        <v>1</v>
      </c>
      <c r="I119" s="5"/>
      <c r="J119" s="5"/>
      <c r="K119" s="32"/>
      <c r="L119" s="5"/>
      <c r="M119" s="20">
        <v>2</v>
      </c>
      <c r="N119" s="3"/>
      <c r="O119" s="5"/>
      <c r="W119" s="31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3"/>
      <c r="AJ119" s="3"/>
    </row>
    <row r="120" spans="1:36" ht="12.75" customHeight="1" x14ac:dyDescent="0.2">
      <c r="A120" s="31" t="s">
        <v>22</v>
      </c>
      <c r="B120" s="32"/>
      <c r="C120" s="32"/>
      <c r="D120" s="32"/>
      <c r="E120" s="32"/>
      <c r="F120" s="32"/>
      <c r="G120" s="32"/>
      <c r="H120" s="203"/>
      <c r="I120" s="5"/>
      <c r="J120" s="5"/>
      <c r="K120" s="32"/>
      <c r="L120" s="5"/>
      <c r="M120" s="20">
        <v>1</v>
      </c>
      <c r="N120" s="3"/>
      <c r="O120" s="5"/>
      <c r="W120" s="31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3"/>
      <c r="AJ120" s="3"/>
    </row>
    <row r="121" spans="1:36" ht="12.75" customHeight="1" x14ac:dyDescent="0.2">
      <c r="A121" s="31"/>
      <c r="B121" s="32"/>
      <c r="C121" s="32"/>
      <c r="D121" s="32"/>
      <c r="E121" s="32"/>
      <c r="F121" s="32"/>
      <c r="G121" s="32"/>
      <c r="H121" s="203">
        <f>SUM(H112:H119)</f>
        <v>70</v>
      </c>
      <c r="I121" s="5">
        <f>I114/B109</f>
        <v>0.13059701492537312</v>
      </c>
      <c r="J121" s="5">
        <f>H121/B109</f>
        <v>0.26119402985074625</v>
      </c>
      <c r="K121" s="5">
        <f>J121-I121</f>
        <v>0.13059701492537312</v>
      </c>
      <c r="L121" s="5"/>
      <c r="M121" s="20"/>
      <c r="N121" s="3"/>
      <c r="O121" s="5"/>
      <c r="W121" s="31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3"/>
      <c r="AJ121" s="3"/>
    </row>
    <row r="122" spans="1:36" ht="12.75" customHeight="1" x14ac:dyDescent="0.2">
      <c r="A122" s="35" t="s">
        <v>28</v>
      </c>
      <c r="B122" s="35"/>
      <c r="C122" s="35"/>
      <c r="D122" s="36"/>
      <c r="E122" s="36"/>
      <c r="G122" s="37">
        <f>((H112*4)+(H113*5)+(H114*6)+(H115*7)+(H116*8)+(H117*9)+(H118*10)+(H119*11))/H121</f>
        <v>6.7857142857142856</v>
      </c>
      <c r="H122" s="206"/>
      <c r="I122" s="5"/>
      <c r="J122" s="5"/>
      <c r="L122" s="5"/>
      <c r="M122" s="6"/>
      <c r="N122" s="6"/>
      <c r="O122" s="5"/>
      <c r="W122" s="32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</row>
    <row r="123" spans="1:36" ht="12.75" customHeight="1" x14ac:dyDescent="0.2">
      <c r="I123" s="5"/>
      <c r="J123" s="5"/>
      <c r="L123" s="5"/>
      <c r="M123" s="6"/>
      <c r="N123" s="6"/>
      <c r="O123" s="5"/>
      <c r="W123" s="32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</row>
    <row r="124" spans="1:36" ht="12.75" customHeight="1" x14ac:dyDescent="0.3">
      <c r="A124" s="44" t="s">
        <v>48</v>
      </c>
      <c r="I124" s="5"/>
      <c r="J124" s="5"/>
      <c r="L124" s="5"/>
      <c r="M124" s="6"/>
      <c r="N124" s="6"/>
      <c r="O124" s="5"/>
      <c r="W124" s="44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3"/>
      <c r="AJ124" s="3"/>
    </row>
    <row r="125" spans="1:36" ht="25.5" customHeight="1" x14ac:dyDescent="0.2">
      <c r="B125" s="228" t="s">
        <v>1</v>
      </c>
      <c r="C125" s="229"/>
      <c r="D125" s="229"/>
      <c r="E125" s="229"/>
      <c r="F125" s="229"/>
      <c r="G125" s="229"/>
      <c r="I125" s="7" t="s">
        <v>2</v>
      </c>
      <c r="J125" s="7" t="s">
        <v>3</v>
      </c>
      <c r="K125" s="8" t="s">
        <v>4</v>
      </c>
      <c r="L125" s="7" t="s">
        <v>5</v>
      </c>
      <c r="M125" s="9" t="s">
        <v>6</v>
      </c>
      <c r="N125" s="9" t="s">
        <v>7</v>
      </c>
      <c r="O125" s="10" t="s">
        <v>8</v>
      </c>
      <c r="W125" s="32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</row>
    <row r="126" spans="1:36" ht="12.75" customHeight="1" x14ac:dyDescent="0.2">
      <c r="A126" s="12" t="s">
        <v>9</v>
      </c>
      <c r="B126" s="13">
        <v>1</v>
      </c>
      <c r="C126" s="13">
        <v>2</v>
      </c>
      <c r="D126" s="13">
        <v>3</v>
      </c>
      <c r="E126" s="13">
        <v>4</v>
      </c>
      <c r="F126" s="13">
        <v>5</v>
      </c>
      <c r="G126" s="13">
        <v>6</v>
      </c>
      <c r="H126" s="201" t="s">
        <v>10</v>
      </c>
      <c r="I126" s="41"/>
      <c r="J126" s="15"/>
      <c r="K126" s="16"/>
      <c r="L126" s="17"/>
      <c r="M126" s="6"/>
      <c r="N126" s="6"/>
      <c r="O126" s="5"/>
      <c r="W126" s="4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3"/>
      <c r="AJ126" s="3"/>
    </row>
    <row r="127" spans="1:36" ht="12.75" customHeight="1" x14ac:dyDescent="0.2">
      <c r="A127" s="13">
        <v>9902</v>
      </c>
      <c r="B127" s="13">
        <v>3266</v>
      </c>
      <c r="C127" s="13"/>
      <c r="D127" s="13"/>
      <c r="E127" s="13"/>
      <c r="F127" s="13"/>
      <c r="G127" s="13"/>
      <c r="H127" s="202"/>
      <c r="I127" s="41"/>
      <c r="J127" s="15"/>
      <c r="K127" s="16"/>
      <c r="L127" s="17"/>
      <c r="M127" s="20">
        <f>B127</f>
        <v>3266</v>
      </c>
      <c r="N127" s="6"/>
      <c r="O127" s="5"/>
      <c r="W127" s="32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</row>
    <row r="128" spans="1:36" ht="12.75" customHeight="1" x14ac:dyDescent="0.2">
      <c r="A128" s="27" t="s">
        <v>13</v>
      </c>
      <c r="B128" s="13"/>
      <c r="C128" s="13">
        <v>2432</v>
      </c>
      <c r="D128" s="13"/>
      <c r="E128" s="13"/>
      <c r="F128" s="13"/>
      <c r="G128" s="13"/>
      <c r="H128" s="202"/>
      <c r="I128" s="41"/>
      <c r="J128" s="15"/>
      <c r="K128" s="16"/>
      <c r="L128" s="17"/>
      <c r="M128" s="20">
        <v>2441</v>
      </c>
      <c r="N128" s="3">
        <f t="shared" ref="N128:N134" si="44">M128/M127</f>
        <v>0.74739742804654008</v>
      </c>
      <c r="O128" s="5">
        <f t="shared" ref="O128:O134" si="45">100%-N128</f>
        <v>0.25260257195345992</v>
      </c>
      <c r="W128" s="31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3"/>
      <c r="AJ128" s="3"/>
    </row>
    <row r="129" spans="1:36" ht="12.75" customHeight="1" x14ac:dyDescent="0.2">
      <c r="A129" s="27" t="s">
        <v>14</v>
      </c>
      <c r="B129" s="13"/>
      <c r="C129" s="13"/>
      <c r="D129" s="13">
        <v>2085</v>
      </c>
      <c r="E129" s="13"/>
      <c r="F129" s="13"/>
      <c r="G129" s="13"/>
      <c r="H129" s="202"/>
      <c r="I129" s="41"/>
      <c r="J129" s="15"/>
      <c r="K129" s="16"/>
      <c r="L129" s="17"/>
      <c r="M129" s="20">
        <v>2252</v>
      </c>
      <c r="N129" s="3">
        <f t="shared" si="44"/>
        <v>0.92257271609995906</v>
      </c>
      <c r="O129" s="5">
        <f t="shared" si="45"/>
        <v>7.7427283900040944E-2</v>
      </c>
      <c r="W129" s="31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3"/>
      <c r="AJ129" s="3"/>
    </row>
    <row r="130" spans="1:36" ht="12.75" customHeight="1" x14ac:dyDescent="0.2">
      <c r="A130" s="27" t="s">
        <v>15</v>
      </c>
      <c r="B130" s="13"/>
      <c r="C130" s="13"/>
      <c r="D130" s="13"/>
      <c r="E130" s="13">
        <v>1850</v>
      </c>
      <c r="F130" s="13"/>
      <c r="G130" s="13"/>
      <c r="H130" s="202">
        <v>16</v>
      </c>
      <c r="I130" s="41"/>
      <c r="J130" s="15"/>
      <c r="K130" s="16"/>
      <c r="L130" s="17"/>
      <c r="M130" s="20">
        <v>2131</v>
      </c>
      <c r="N130" s="3">
        <f t="shared" si="44"/>
        <v>0.94626998223801062</v>
      </c>
      <c r="O130" s="5">
        <f t="shared" si="45"/>
        <v>5.3730017761989379E-2</v>
      </c>
      <c r="W130" s="31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3"/>
      <c r="AJ130" s="3"/>
    </row>
    <row r="131" spans="1:36" ht="12.75" customHeight="1" x14ac:dyDescent="0.2">
      <c r="A131" s="27" t="s">
        <v>16</v>
      </c>
      <c r="B131" s="13"/>
      <c r="C131" s="13"/>
      <c r="D131" s="13"/>
      <c r="E131" s="13"/>
      <c r="F131" s="13">
        <v>1686</v>
      </c>
      <c r="G131" s="13"/>
      <c r="H131" s="202">
        <v>21</v>
      </c>
      <c r="I131" s="41"/>
      <c r="J131" s="15"/>
      <c r="K131" s="16"/>
      <c r="L131" s="17"/>
      <c r="M131" s="20">
        <v>2001</v>
      </c>
      <c r="N131" s="3">
        <f t="shared" si="44"/>
        <v>0.93899577663068978</v>
      </c>
      <c r="O131" s="5">
        <f t="shared" si="45"/>
        <v>6.1004223369310218E-2</v>
      </c>
      <c r="W131" s="31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3"/>
      <c r="AJ131" s="3"/>
    </row>
    <row r="132" spans="1:36" ht="12.75" customHeight="1" x14ac:dyDescent="0.2">
      <c r="A132" s="27" t="s">
        <v>17</v>
      </c>
      <c r="B132" s="13"/>
      <c r="C132" s="13"/>
      <c r="D132" s="13"/>
      <c r="E132" s="13"/>
      <c r="F132" s="13"/>
      <c r="G132" s="13">
        <v>1686</v>
      </c>
      <c r="H132" s="202">
        <v>1224</v>
      </c>
      <c r="I132" s="43">
        <f>SUM(H130:H132)</f>
        <v>1261</v>
      </c>
      <c r="J132" s="15"/>
      <c r="K132" s="16"/>
      <c r="L132" s="17"/>
      <c r="M132" s="20">
        <v>1888</v>
      </c>
      <c r="N132" s="3">
        <f t="shared" si="44"/>
        <v>0.94352823588205892</v>
      </c>
      <c r="O132" s="5">
        <f t="shared" si="45"/>
        <v>5.6471764117941081E-2</v>
      </c>
      <c r="W132" s="31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3"/>
      <c r="AJ132" s="3"/>
    </row>
    <row r="133" spans="1:36" ht="12.75" customHeight="1" x14ac:dyDescent="0.2">
      <c r="A133" s="27" t="s">
        <v>18</v>
      </c>
      <c r="B133" s="13"/>
      <c r="C133" s="13"/>
      <c r="D133" s="13"/>
      <c r="E133" s="13"/>
      <c r="F133" s="13"/>
      <c r="G133" s="13">
        <v>336</v>
      </c>
      <c r="H133" s="202">
        <v>350</v>
      </c>
      <c r="I133" s="41"/>
      <c r="J133" s="15"/>
      <c r="K133" s="16"/>
      <c r="L133" s="17"/>
      <c r="M133" s="20">
        <v>370</v>
      </c>
      <c r="N133" s="3">
        <f t="shared" si="44"/>
        <v>0.19597457627118645</v>
      </c>
      <c r="O133" s="5">
        <f t="shared" si="45"/>
        <v>0.80402542372881358</v>
      </c>
      <c r="W133" s="31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3"/>
      <c r="AJ133" s="3"/>
    </row>
    <row r="134" spans="1:36" ht="12.75" customHeight="1" x14ac:dyDescent="0.2">
      <c r="A134" s="61" t="s">
        <v>19</v>
      </c>
      <c r="B134" s="13"/>
      <c r="C134" s="13"/>
      <c r="D134" s="13"/>
      <c r="E134" s="13"/>
      <c r="F134" s="13"/>
      <c r="G134" s="13">
        <f>'Prepa 4'!G127+'Prepa 3'!G131+'Prepa 2'!G127+'Prepa 1'!G127</f>
        <v>95</v>
      </c>
      <c r="H134" s="202">
        <f>'Prepa 4'!H127+'Prepa 3'!H131+'Prepa 2'!H127+'Prepa 1'!H127</f>
        <v>110</v>
      </c>
      <c r="I134" s="41"/>
      <c r="J134" s="15"/>
      <c r="K134" s="16"/>
      <c r="L134" s="17"/>
      <c r="M134" s="20">
        <f>'Prepa 4'!M127+'Prepa 3'!M131+'Prepa 2'!M127+'Prepa 1'!M127</f>
        <v>119</v>
      </c>
      <c r="N134" s="3">
        <f t="shared" si="44"/>
        <v>0.32162162162162161</v>
      </c>
      <c r="O134" s="5">
        <f t="shared" si="45"/>
        <v>0.67837837837837833</v>
      </c>
      <c r="W134" s="31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3"/>
      <c r="AJ134" s="3"/>
    </row>
    <row r="135" spans="1:36" ht="12.75" customHeight="1" x14ac:dyDescent="0.2">
      <c r="A135" s="27" t="s">
        <v>20</v>
      </c>
      <c r="B135" s="32"/>
      <c r="C135" s="32"/>
      <c r="D135" s="32"/>
      <c r="E135" s="32"/>
      <c r="F135" s="32"/>
      <c r="G135" s="32">
        <v>45</v>
      </c>
      <c r="H135" s="203">
        <v>50</v>
      </c>
      <c r="I135" s="5"/>
      <c r="J135" s="5"/>
      <c r="K135" s="32"/>
      <c r="L135" s="5"/>
      <c r="M135" s="20">
        <v>53</v>
      </c>
      <c r="N135" s="3"/>
      <c r="O135" s="5"/>
      <c r="W135" s="31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3"/>
      <c r="AJ135" s="3"/>
    </row>
    <row r="136" spans="1:36" ht="12.75" customHeight="1" x14ac:dyDescent="0.2">
      <c r="A136" s="27" t="s">
        <v>21</v>
      </c>
      <c r="B136" s="32"/>
      <c r="C136" s="32"/>
      <c r="D136" s="32"/>
      <c r="E136" s="32"/>
      <c r="F136" s="32"/>
      <c r="G136" s="32">
        <v>17</v>
      </c>
      <c r="H136" s="203">
        <v>9</v>
      </c>
      <c r="I136" s="5"/>
      <c r="J136" s="5"/>
      <c r="K136" s="32"/>
      <c r="L136" s="5"/>
      <c r="M136" s="20">
        <v>25</v>
      </c>
      <c r="N136" s="3"/>
      <c r="O136" s="5"/>
      <c r="W136" s="31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3"/>
      <c r="AJ136" s="3"/>
    </row>
    <row r="137" spans="1:36" ht="12.75" customHeight="1" x14ac:dyDescent="0.2">
      <c r="A137" s="31" t="s">
        <v>22</v>
      </c>
      <c r="B137" s="32"/>
      <c r="C137" s="32"/>
      <c r="D137" s="32"/>
      <c r="E137" s="32"/>
      <c r="F137" s="32"/>
      <c r="G137" s="32">
        <v>11</v>
      </c>
      <c r="H137" s="203">
        <v>3</v>
      </c>
      <c r="I137" s="5"/>
      <c r="J137" s="5"/>
      <c r="K137" s="32"/>
      <c r="L137" s="5"/>
      <c r="M137" s="20">
        <v>15</v>
      </c>
      <c r="N137" s="3"/>
      <c r="O137" s="5"/>
      <c r="W137" s="31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3"/>
      <c r="AJ137" s="3"/>
    </row>
    <row r="138" spans="1:36" ht="12.75" customHeight="1" x14ac:dyDescent="0.2">
      <c r="A138" s="31" t="s">
        <v>33</v>
      </c>
      <c r="B138" s="32"/>
      <c r="C138" s="32"/>
      <c r="D138" s="32"/>
      <c r="E138" s="32"/>
      <c r="F138" s="32"/>
      <c r="G138" s="32"/>
      <c r="H138" s="203">
        <v>1</v>
      </c>
      <c r="I138" s="5"/>
      <c r="J138" s="5"/>
      <c r="K138" s="32"/>
      <c r="L138" s="5"/>
      <c r="M138" s="20"/>
      <c r="N138" s="3"/>
      <c r="O138" s="5"/>
      <c r="W138" s="31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3"/>
      <c r="AJ138" s="3"/>
    </row>
    <row r="139" spans="1:36" ht="12.75" customHeight="1" x14ac:dyDescent="0.2">
      <c r="A139" s="31" t="s">
        <v>34</v>
      </c>
      <c r="B139" s="32"/>
      <c r="C139" s="32"/>
      <c r="D139" s="32"/>
      <c r="E139" s="32"/>
      <c r="F139" s="32"/>
      <c r="G139" s="32">
        <v>9</v>
      </c>
      <c r="H139" s="203">
        <v>4</v>
      </c>
      <c r="I139" s="5"/>
      <c r="J139" s="5"/>
      <c r="K139" s="32"/>
      <c r="L139" s="5"/>
      <c r="M139" s="20">
        <v>9</v>
      </c>
      <c r="N139" s="3"/>
      <c r="O139" s="5"/>
      <c r="W139" s="31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3"/>
      <c r="AJ139" s="3"/>
    </row>
    <row r="140" spans="1:36" ht="12.75" customHeight="1" x14ac:dyDescent="0.2">
      <c r="A140" s="31" t="s">
        <v>36</v>
      </c>
      <c r="B140" s="32"/>
      <c r="C140" s="32"/>
      <c r="D140" s="32"/>
      <c r="E140" s="32"/>
      <c r="F140" s="32"/>
      <c r="G140" s="32">
        <v>2</v>
      </c>
      <c r="H140" s="203"/>
      <c r="I140" s="5"/>
      <c r="J140" s="5"/>
      <c r="K140" s="32"/>
      <c r="L140" s="5"/>
      <c r="M140" s="20">
        <v>2</v>
      </c>
      <c r="N140" s="3"/>
      <c r="O140" s="5"/>
      <c r="W140" s="31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3"/>
      <c r="AJ140" s="3"/>
    </row>
    <row r="141" spans="1:36" ht="12.75" customHeight="1" x14ac:dyDescent="0.2">
      <c r="A141" s="31" t="s">
        <v>37</v>
      </c>
      <c r="B141" s="32"/>
      <c r="C141" s="32"/>
      <c r="D141" s="32"/>
      <c r="E141" s="32"/>
      <c r="F141" s="32"/>
      <c r="G141" s="32">
        <v>2</v>
      </c>
      <c r="H141" s="203">
        <v>1</v>
      </c>
      <c r="I141" s="5"/>
      <c r="J141" s="5"/>
      <c r="K141" s="32"/>
      <c r="L141" s="5"/>
      <c r="M141" s="20">
        <v>2</v>
      </c>
      <c r="N141" s="3"/>
      <c r="O141" s="5"/>
      <c r="W141" s="31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3"/>
      <c r="AJ141" s="3"/>
    </row>
    <row r="142" spans="1:36" ht="12.75" customHeight="1" x14ac:dyDescent="0.2">
      <c r="A142" s="62"/>
      <c r="B142" s="32"/>
      <c r="C142" s="32"/>
      <c r="D142" s="32"/>
      <c r="E142" s="32"/>
      <c r="F142" s="32"/>
      <c r="G142" s="32"/>
      <c r="H142" s="203">
        <f>SUM(H130:H141)</f>
        <v>1789</v>
      </c>
      <c r="I142" s="5">
        <f>I132/B127</f>
        <v>0.38609920391916719</v>
      </c>
      <c r="J142" s="5">
        <f>H142/B127</f>
        <v>0.54776484996938146</v>
      </c>
      <c r="K142" s="5">
        <f>J142-I142</f>
        <v>0.16166564605021427</v>
      </c>
      <c r="L142" s="5"/>
      <c r="M142" s="20"/>
      <c r="N142" s="3"/>
      <c r="O142" s="5"/>
      <c r="W142" s="31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3"/>
      <c r="AJ142" s="3"/>
    </row>
    <row r="143" spans="1:36" ht="12.75" customHeight="1" x14ac:dyDescent="0.2">
      <c r="A143" s="35" t="s">
        <v>28</v>
      </c>
      <c r="B143" s="35"/>
      <c r="C143" s="35"/>
      <c r="D143" s="36"/>
      <c r="E143" s="36"/>
      <c r="G143" s="37">
        <f>((H130*4)+(H131*5)+(H132*6)+(H133*7)+(H134*8)+(H135*9)+(H136*10)+(H137*11))/H142</f>
        <v>6.3812185578535496</v>
      </c>
      <c r="I143" s="5"/>
      <c r="J143" s="5"/>
      <c r="L143" s="5"/>
      <c r="M143" s="6"/>
      <c r="N143" s="6"/>
      <c r="O143" s="5"/>
      <c r="W143" s="32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</row>
    <row r="144" spans="1:36" ht="12.75" customHeight="1" x14ac:dyDescent="0.2">
      <c r="I144" s="5"/>
      <c r="J144" s="5"/>
      <c r="L144" s="5"/>
      <c r="M144" s="6"/>
      <c r="N144" s="6"/>
      <c r="O144" s="5"/>
      <c r="W144" s="32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</row>
    <row r="145" spans="1:36" ht="12.75" customHeight="1" x14ac:dyDescent="0.2">
      <c r="I145" s="5"/>
      <c r="J145" s="5"/>
      <c r="L145" s="5"/>
      <c r="M145" s="6"/>
      <c r="N145" s="6"/>
      <c r="O145" s="5"/>
      <c r="W145" s="32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</row>
    <row r="146" spans="1:36" ht="12.75" customHeight="1" x14ac:dyDescent="0.3">
      <c r="A146" s="44" t="s">
        <v>49</v>
      </c>
      <c r="I146" s="5"/>
      <c r="J146" s="5"/>
      <c r="L146" s="5"/>
      <c r="M146" s="6"/>
      <c r="N146" s="6"/>
      <c r="O146" s="5"/>
      <c r="W146" s="44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3"/>
      <c r="AJ146" s="3"/>
    </row>
    <row r="147" spans="1:36" ht="25.5" customHeight="1" x14ac:dyDescent="0.2">
      <c r="B147" s="228" t="s">
        <v>1</v>
      </c>
      <c r="C147" s="229"/>
      <c r="D147" s="229"/>
      <c r="E147" s="229"/>
      <c r="F147" s="229"/>
      <c r="G147" s="229"/>
      <c r="I147" s="7" t="s">
        <v>2</v>
      </c>
      <c r="J147" s="7" t="s">
        <v>3</v>
      </c>
      <c r="K147" s="8" t="s">
        <v>4</v>
      </c>
      <c r="L147" s="7" t="s">
        <v>5</v>
      </c>
      <c r="M147" s="9" t="s">
        <v>6</v>
      </c>
      <c r="N147" s="9" t="s">
        <v>7</v>
      </c>
      <c r="O147" s="10" t="s">
        <v>8</v>
      </c>
      <c r="W147" s="32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</row>
    <row r="148" spans="1:36" ht="12.75" customHeight="1" x14ac:dyDescent="0.2">
      <c r="A148" s="12" t="s">
        <v>9</v>
      </c>
      <c r="B148" s="13">
        <v>1</v>
      </c>
      <c r="C148" s="13">
        <v>2</v>
      </c>
      <c r="D148" s="13">
        <v>3</v>
      </c>
      <c r="E148" s="13">
        <v>4</v>
      </c>
      <c r="F148" s="13">
        <v>5</v>
      </c>
      <c r="G148" s="13">
        <v>6</v>
      </c>
      <c r="H148" s="201" t="s">
        <v>10</v>
      </c>
      <c r="I148" s="41"/>
      <c r="J148" s="15"/>
      <c r="K148" s="16"/>
      <c r="L148" s="17"/>
      <c r="M148" s="6"/>
      <c r="N148" s="6"/>
      <c r="O148" s="5"/>
      <c r="W148" s="4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3"/>
      <c r="AJ148" s="3"/>
    </row>
    <row r="149" spans="1:36" ht="12.75" customHeight="1" x14ac:dyDescent="0.2">
      <c r="A149" s="27" t="s">
        <v>13</v>
      </c>
      <c r="B149" s="13">
        <v>307</v>
      </c>
      <c r="C149" s="13"/>
      <c r="D149" s="13"/>
      <c r="E149" s="13"/>
      <c r="F149" s="13"/>
      <c r="G149" s="13"/>
      <c r="H149" s="202"/>
      <c r="I149" s="41"/>
      <c r="J149" s="15"/>
      <c r="K149" s="16"/>
      <c r="L149" s="17"/>
      <c r="M149" s="20">
        <f>B149</f>
        <v>307</v>
      </c>
      <c r="N149" s="6"/>
      <c r="O149" s="5"/>
      <c r="W149" s="31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3"/>
      <c r="AJ149" s="3"/>
    </row>
    <row r="150" spans="1:36" ht="12.75" customHeight="1" x14ac:dyDescent="0.2">
      <c r="A150" s="27" t="s">
        <v>14</v>
      </c>
      <c r="B150" s="13"/>
      <c r="C150" s="13">
        <v>186</v>
      </c>
      <c r="D150" s="13"/>
      <c r="E150" s="13"/>
      <c r="F150" s="13"/>
      <c r="G150" s="13"/>
      <c r="H150" s="202"/>
      <c r="I150" s="41"/>
      <c r="J150" s="15"/>
      <c r="K150" s="16"/>
      <c r="L150" s="17">
        <f>C150/B149</f>
        <v>0.60586319218241047</v>
      </c>
      <c r="M150" s="20">
        <v>188</v>
      </c>
      <c r="N150" s="3">
        <f t="shared" ref="N150:N155" si="46">M150/M149</f>
        <v>0.6123778501628665</v>
      </c>
      <c r="O150" s="5">
        <f t="shared" ref="O150:O155" si="47">100%-N150</f>
        <v>0.3876221498371335</v>
      </c>
      <c r="W150" s="31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3"/>
      <c r="AJ150" s="3"/>
    </row>
    <row r="151" spans="1:36" ht="12.75" customHeight="1" x14ac:dyDescent="0.2">
      <c r="A151" s="27" t="s">
        <v>15</v>
      </c>
      <c r="B151" s="13"/>
      <c r="C151" s="13"/>
      <c r="D151" s="13">
        <v>139</v>
      </c>
      <c r="E151" s="13"/>
      <c r="F151" s="13"/>
      <c r="G151" s="13"/>
      <c r="H151" s="202"/>
      <c r="I151" s="41"/>
      <c r="J151" s="15"/>
      <c r="K151" s="16"/>
      <c r="L151" s="17">
        <f>D151/C150</f>
        <v>0.74731182795698925</v>
      </c>
      <c r="M151" s="20">
        <v>164</v>
      </c>
      <c r="N151" s="3">
        <f t="shared" si="46"/>
        <v>0.87234042553191493</v>
      </c>
      <c r="O151" s="5">
        <f t="shared" si="47"/>
        <v>0.12765957446808507</v>
      </c>
      <c r="W151" s="31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3"/>
      <c r="AJ151" s="3"/>
    </row>
    <row r="152" spans="1:36" ht="12.75" customHeight="1" x14ac:dyDescent="0.2">
      <c r="A152" s="27" t="s">
        <v>16</v>
      </c>
      <c r="B152" s="13"/>
      <c r="C152" s="13"/>
      <c r="D152" s="13"/>
      <c r="E152" s="13">
        <v>109</v>
      </c>
      <c r="F152" s="13"/>
      <c r="G152" s="13"/>
      <c r="H152" s="202">
        <v>6</v>
      </c>
      <c r="I152" s="41"/>
      <c r="J152" s="15"/>
      <c r="K152" s="16"/>
      <c r="L152" s="17">
        <f>E152/D151</f>
        <v>0.78417266187050361</v>
      </c>
      <c r="M152" s="20">
        <v>129</v>
      </c>
      <c r="N152" s="3">
        <f t="shared" si="46"/>
        <v>0.78658536585365857</v>
      </c>
      <c r="O152" s="5">
        <f t="shared" si="47"/>
        <v>0.21341463414634143</v>
      </c>
      <c r="W152" s="31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3"/>
      <c r="AJ152" s="3"/>
    </row>
    <row r="153" spans="1:36" ht="12.75" customHeight="1" x14ac:dyDescent="0.2">
      <c r="A153" s="27" t="s">
        <v>17</v>
      </c>
      <c r="B153" s="13"/>
      <c r="C153" s="13"/>
      <c r="D153" s="13"/>
      <c r="E153" s="13"/>
      <c r="F153" s="13">
        <v>76</v>
      </c>
      <c r="G153" s="13"/>
      <c r="H153" s="202">
        <v>9</v>
      </c>
      <c r="I153" s="41"/>
      <c r="J153" s="15"/>
      <c r="K153" s="16"/>
      <c r="L153" s="17">
        <f>F153/E152</f>
        <v>0.69724770642201839</v>
      </c>
      <c r="M153" s="20">
        <v>105</v>
      </c>
      <c r="N153" s="3">
        <f t="shared" si="46"/>
        <v>0.81395348837209303</v>
      </c>
      <c r="O153" s="5">
        <f t="shared" si="47"/>
        <v>0.18604651162790697</v>
      </c>
      <c r="W153" s="31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3"/>
      <c r="AJ153" s="3"/>
    </row>
    <row r="154" spans="1:36" ht="12.75" customHeight="1" x14ac:dyDescent="0.2">
      <c r="A154" s="27" t="s">
        <v>18</v>
      </c>
      <c r="B154" s="13"/>
      <c r="C154" s="13"/>
      <c r="D154" s="13"/>
      <c r="E154" s="13"/>
      <c r="F154" s="13"/>
      <c r="G154" s="13">
        <v>76</v>
      </c>
      <c r="H154" s="202">
        <v>37</v>
      </c>
      <c r="I154" s="43">
        <f>SUM(H152:H154)</f>
        <v>52</v>
      </c>
      <c r="J154" s="15"/>
      <c r="K154" s="16"/>
      <c r="L154" s="17">
        <f>G154/F153</f>
        <v>1</v>
      </c>
      <c r="M154" s="20">
        <v>96</v>
      </c>
      <c r="N154" s="3">
        <f t="shared" si="46"/>
        <v>0.91428571428571426</v>
      </c>
      <c r="O154" s="5">
        <f t="shared" si="47"/>
        <v>8.5714285714285743E-2</v>
      </c>
      <c r="W154" s="31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3"/>
      <c r="AJ154" s="3"/>
    </row>
    <row r="155" spans="1:36" ht="12.75" customHeight="1" x14ac:dyDescent="0.2">
      <c r="A155" s="27" t="s">
        <v>19</v>
      </c>
      <c r="B155" s="13"/>
      <c r="C155" s="13"/>
      <c r="D155" s="13"/>
      <c r="E155" s="13"/>
      <c r="F155" s="13"/>
      <c r="G155" s="13">
        <f>'Prepa 4'!G146+'Prepa 3'!G150+'Prepa 2'!G144+'Prepa 1'!G144</f>
        <v>27</v>
      </c>
      <c r="H155" s="202">
        <f>'Prepa 4'!H146+'Prepa 3'!H150+'Prepa 2'!H144+'Prepa 1'!H144</f>
        <v>25</v>
      </c>
      <c r="I155" s="41"/>
      <c r="J155" s="15"/>
      <c r="K155" s="16"/>
      <c r="L155" s="17"/>
      <c r="M155" s="20">
        <f>'Prepa 4'!M146+'Prepa 3'!M150+'Prepa 2'!M144+'Prepa 1'!M144</f>
        <v>32</v>
      </c>
      <c r="N155" s="3">
        <f t="shared" si="46"/>
        <v>0.33333333333333331</v>
      </c>
      <c r="O155" s="5">
        <f t="shared" si="47"/>
        <v>0.66666666666666674</v>
      </c>
      <c r="W155" s="31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3"/>
      <c r="AJ155" s="3"/>
    </row>
    <row r="156" spans="1:36" ht="12.75" customHeight="1" x14ac:dyDescent="0.2">
      <c r="A156" s="27" t="s">
        <v>20</v>
      </c>
      <c r="B156" s="32"/>
      <c r="C156" s="32"/>
      <c r="D156" s="32"/>
      <c r="E156" s="32"/>
      <c r="F156" s="32"/>
      <c r="G156" s="32">
        <v>13</v>
      </c>
      <c r="H156" s="203">
        <v>5</v>
      </c>
      <c r="I156" s="5"/>
      <c r="J156" s="5"/>
      <c r="K156" s="32"/>
      <c r="L156" s="5"/>
      <c r="M156" s="20">
        <v>14</v>
      </c>
      <c r="N156" s="3"/>
      <c r="O156" s="5"/>
      <c r="W156" s="31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3"/>
      <c r="AJ156" s="3"/>
    </row>
    <row r="157" spans="1:36" ht="12.75" customHeight="1" x14ac:dyDescent="0.2">
      <c r="A157" s="27" t="s">
        <v>21</v>
      </c>
      <c r="B157" s="32"/>
      <c r="C157" s="32"/>
      <c r="D157" s="32"/>
      <c r="E157" s="32"/>
      <c r="F157" s="32"/>
      <c r="G157" s="32">
        <v>5</v>
      </c>
      <c r="H157" s="203">
        <v>2</v>
      </c>
      <c r="I157" s="5"/>
      <c r="J157" s="5"/>
      <c r="K157" s="32"/>
      <c r="L157" s="5"/>
      <c r="M157" s="20">
        <v>5</v>
      </c>
      <c r="N157" s="3"/>
      <c r="O157" s="5"/>
      <c r="W157" s="31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3"/>
      <c r="AJ157" s="3"/>
    </row>
    <row r="158" spans="1:36" ht="12.75" customHeight="1" x14ac:dyDescent="0.2">
      <c r="A158" s="31" t="s">
        <v>22</v>
      </c>
      <c r="B158" s="32"/>
      <c r="C158" s="32"/>
      <c r="D158" s="32"/>
      <c r="E158" s="32"/>
      <c r="F158" s="32"/>
      <c r="G158" s="32">
        <v>5</v>
      </c>
      <c r="H158" s="203">
        <v>2</v>
      </c>
      <c r="I158" s="5"/>
      <c r="J158" s="5"/>
      <c r="K158" s="32"/>
      <c r="L158" s="5"/>
      <c r="M158" s="20">
        <v>6</v>
      </c>
      <c r="N158" s="3"/>
      <c r="O158" s="5"/>
      <c r="W158" s="31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3"/>
      <c r="AJ158" s="3"/>
    </row>
    <row r="159" spans="1:36" ht="12.75" customHeight="1" x14ac:dyDescent="0.2">
      <c r="A159" s="31" t="s">
        <v>33</v>
      </c>
      <c r="B159" s="32"/>
      <c r="C159" s="32"/>
      <c r="D159" s="32"/>
      <c r="E159" s="32"/>
      <c r="F159" s="32"/>
      <c r="G159" s="32">
        <v>1</v>
      </c>
      <c r="H159" s="203">
        <v>2</v>
      </c>
      <c r="I159" s="5"/>
      <c r="J159" s="5"/>
      <c r="K159" s="32"/>
      <c r="L159" s="5"/>
      <c r="M159" s="20">
        <v>1</v>
      </c>
      <c r="N159" s="3"/>
      <c r="O159" s="5"/>
      <c r="W159" s="31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3"/>
      <c r="AJ159" s="3"/>
    </row>
    <row r="160" spans="1:36" ht="12.75" customHeight="1" x14ac:dyDescent="0.2">
      <c r="A160" s="31" t="s">
        <v>34</v>
      </c>
      <c r="B160" s="32"/>
      <c r="C160" s="32"/>
      <c r="D160" s="32"/>
      <c r="E160" s="32"/>
      <c r="F160" s="32"/>
      <c r="G160" s="32">
        <v>1</v>
      </c>
      <c r="H160" s="203"/>
      <c r="I160" s="5"/>
      <c r="J160" s="5"/>
      <c r="K160" s="32"/>
      <c r="L160" s="5"/>
      <c r="M160" s="20">
        <v>1</v>
      </c>
      <c r="N160" s="3"/>
      <c r="O160" s="5"/>
      <c r="W160" s="31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3"/>
      <c r="AJ160" s="3"/>
    </row>
    <row r="161" spans="1:36" ht="12.75" customHeight="1" x14ac:dyDescent="0.2">
      <c r="A161" s="31" t="s">
        <v>36</v>
      </c>
      <c r="B161" s="32"/>
      <c r="C161" s="32"/>
      <c r="D161" s="32"/>
      <c r="E161" s="32"/>
      <c r="F161" s="32"/>
      <c r="G161" s="32">
        <v>1</v>
      </c>
      <c r="H161" s="203"/>
      <c r="I161" s="5"/>
      <c r="J161" s="5"/>
      <c r="K161" s="32"/>
      <c r="L161" s="5"/>
      <c r="M161" s="20">
        <v>1</v>
      </c>
      <c r="N161" s="3"/>
      <c r="O161" s="5"/>
      <c r="W161" s="31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3"/>
      <c r="AJ161" s="3"/>
    </row>
    <row r="162" spans="1:36" ht="12.75" customHeight="1" x14ac:dyDescent="0.2">
      <c r="A162" s="31" t="s">
        <v>37</v>
      </c>
      <c r="B162" s="32"/>
      <c r="C162" s="32"/>
      <c r="D162" s="32"/>
      <c r="E162" s="32"/>
      <c r="F162" s="32"/>
      <c r="G162" s="32">
        <v>2</v>
      </c>
      <c r="H162" s="203">
        <v>1</v>
      </c>
      <c r="I162" s="5"/>
      <c r="J162" s="5"/>
      <c r="K162" s="32"/>
      <c r="L162" s="5"/>
      <c r="M162" s="20">
        <v>2</v>
      </c>
      <c r="N162" s="3"/>
      <c r="O162" s="5"/>
      <c r="W162" s="31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3"/>
      <c r="AJ162" s="3"/>
    </row>
    <row r="163" spans="1:36" ht="12.75" customHeight="1" x14ac:dyDescent="0.2">
      <c r="A163" s="31" t="s">
        <v>38</v>
      </c>
      <c r="B163" s="32"/>
      <c r="C163" s="32"/>
      <c r="D163" s="32"/>
      <c r="E163" s="32"/>
      <c r="F163" s="32"/>
      <c r="G163" s="32">
        <v>2</v>
      </c>
      <c r="H163" s="203">
        <v>1</v>
      </c>
      <c r="I163" s="5"/>
      <c r="J163" s="5"/>
      <c r="K163" s="32"/>
      <c r="L163" s="5"/>
      <c r="M163" s="20">
        <v>2</v>
      </c>
      <c r="N163" s="3"/>
      <c r="O163" s="5"/>
      <c r="W163" s="31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3"/>
      <c r="AJ163" s="3"/>
    </row>
    <row r="164" spans="1:36" ht="12.75" customHeight="1" x14ac:dyDescent="0.2">
      <c r="A164" s="31" t="s">
        <v>39</v>
      </c>
      <c r="B164" s="32"/>
      <c r="C164" s="32"/>
      <c r="D164" s="32"/>
      <c r="E164" s="32"/>
      <c r="F164" s="32"/>
      <c r="G164" s="32">
        <v>1</v>
      </c>
      <c r="H164" s="203"/>
      <c r="I164" s="5"/>
      <c r="J164" s="5"/>
      <c r="K164" s="32"/>
      <c r="L164" s="5"/>
      <c r="M164" s="20">
        <v>1</v>
      </c>
      <c r="N164" s="3"/>
      <c r="O164" s="5"/>
      <c r="W164" s="31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3"/>
      <c r="AJ164" s="3"/>
    </row>
    <row r="165" spans="1:36" ht="12.75" customHeight="1" x14ac:dyDescent="0.2">
      <c r="H165" s="206">
        <f>SUM(H152:H163)</f>
        <v>90</v>
      </c>
      <c r="I165" s="5">
        <f>I154/B149</f>
        <v>0.16938110749185667</v>
      </c>
      <c r="J165" s="5">
        <f>H165/B149</f>
        <v>0.29315960912052119</v>
      </c>
      <c r="K165" s="5">
        <f>J165-I165</f>
        <v>0.12377850162866452</v>
      </c>
      <c r="L165" s="5"/>
      <c r="M165" s="6"/>
      <c r="N165" s="6"/>
      <c r="O165" s="5"/>
      <c r="W165" s="32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</row>
    <row r="166" spans="1:36" ht="12.75" customHeight="1" x14ac:dyDescent="0.2">
      <c r="A166" s="35" t="s">
        <v>28</v>
      </c>
      <c r="B166" s="35"/>
      <c r="C166" s="35"/>
      <c r="D166" s="36"/>
      <c r="E166" s="36"/>
      <c r="G166" s="37">
        <f>((H152*4)+(H153*5)+(H154*6)+(H155*7)+(H156*8)+(H157*9)+(H158*10)+(H159*11))/H165</f>
        <v>6.2888888888888888</v>
      </c>
      <c r="I166" s="5"/>
      <c r="J166" s="5"/>
      <c r="L166" s="5"/>
      <c r="M166" s="6"/>
      <c r="N166" s="6"/>
      <c r="O166" s="5"/>
      <c r="W166" s="32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</row>
    <row r="167" spans="1:36" ht="12.75" customHeight="1" x14ac:dyDescent="0.2">
      <c r="I167" s="5"/>
      <c r="J167" s="5"/>
      <c r="L167" s="5"/>
      <c r="M167" s="6"/>
      <c r="N167" s="6"/>
      <c r="O167" s="5"/>
      <c r="W167" s="32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</row>
    <row r="168" spans="1:36" ht="12.75" customHeight="1" x14ac:dyDescent="0.3">
      <c r="A168" s="44" t="s">
        <v>50</v>
      </c>
      <c r="I168" s="5"/>
      <c r="J168" s="5"/>
      <c r="L168" s="5"/>
      <c r="M168" s="6"/>
      <c r="N168" s="6"/>
      <c r="O168" s="5"/>
      <c r="W168" s="44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3"/>
      <c r="AJ168" s="3"/>
    </row>
    <row r="169" spans="1:36" ht="25.5" customHeight="1" x14ac:dyDescent="0.2">
      <c r="B169" s="228" t="s">
        <v>1</v>
      </c>
      <c r="C169" s="229"/>
      <c r="D169" s="229"/>
      <c r="E169" s="229"/>
      <c r="F169" s="229"/>
      <c r="G169" s="229"/>
      <c r="I169" s="7" t="s">
        <v>2</v>
      </c>
      <c r="J169" s="7" t="s">
        <v>3</v>
      </c>
      <c r="K169" s="8" t="s">
        <v>4</v>
      </c>
      <c r="L169" s="7" t="s">
        <v>5</v>
      </c>
      <c r="M169" s="9" t="s">
        <v>6</v>
      </c>
      <c r="N169" s="9" t="s">
        <v>7</v>
      </c>
      <c r="O169" s="10" t="s">
        <v>8</v>
      </c>
      <c r="W169" s="32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</row>
    <row r="170" spans="1:36" ht="12.75" customHeight="1" x14ac:dyDescent="0.2">
      <c r="A170" s="12" t="s">
        <v>9</v>
      </c>
      <c r="B170" s="13">
        <v>1</v>
      </c>
      <c r="C170" s="13">
        <v>2</v>
      </c>
      <c r="D170" s="13">
        <v>3</v>
      </c>
      <c r="E170" s="13">
        <v>4</v>
      </c>
      <c r="F170" s="13">
        <v>5</v>
      </c>
      <c r="G170" s="13">
        <v>6</v>
      </c>
      <c r="H170" s="201" t="s">
        <v>10</v>
      </c>
      <c r="I170" s="41"/>
      <c r="J170" s="15"/>
      <c r="K170" s="16"/>
      <c r="L170" s="17"/>
      <c r="M170" s="6"/>
      <c r="N170" s="6"/>
      <c r="O170" s="5"/>
      <c r="W170" s="4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3"/>
      <c r="AJ170" s="3"/>
    </row>
    <row r="171" spans="1:36" ht="12.75" customHeight="1" x14ac:dyDescent="0.2">
      <c r="A171" s="27" t="s">
        <v>14</v>
      </c>
      <c r="B171" s="13">
        <v>3615</v>
      </c>
      <c r="C171" s="13"/>
      <c r="D171" s="13"/>
      <c r="E171" s="13"/>
      <c r="F171" s="13"/>
      <c r="G171" s="13"/>
      <c r="H171" s="202"/>
      <c r="I171" s="41"/>
      <c r="J171" s="15"/>
      <c r="K171" s="16"/>
      <c r="L171" s="17"/>
      <c r="M171" s="20">
        <f>B171</f>
        <v>3615</v>
      </c>
      <c r="N171" s="6"/>
      <c r="O171" s="5"/>
      <c r="W171" s="31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3"/>
      <c r="AJ171" s="3"/>
    </row>
    <row r="172" spans="1:36" ht="12.75" customHeight="1" x14ac:dyDescent="0.2">
      <c r="A172" s="27" t="s">
        <v>15</v>
      </c>
      <c r="B172" s="13"/>
      <c r="C172" s="13">
        <f>'Prepa 4'!C160+'Prepa 3'!C166+'Prepa 2'!C155+'Prepa 1'!C159</f>
        <v>2960</v>
      </c>
      <c r="D172" s="13"/>
      <c r="E172" s="13"/>
      <c r="F172" s="13"/>
      <c r="G172" s="13"/>
      <c r="H172" s="202"/>
      <c r="I172" s="41"/>
      <c r="J172" s="15"/>
      <c r="K172" s="16"/>
      <c r="L172" s="17">
        <f>C172/B171</f>
        <v>0.81881051175656983</v>
      </c>
      <c r="M172" s="20">
        <f>'Prepa 4'!M160+'Prepa 3'!M166+'Prepa 2'!M155+'Prepa 1'!M159</f>
        <v>2969</v>
      </c>
      <c r="N172" s="3">
        <f t="shared" ref="N172:N176" si="48">M172/M171</f>
        <v>0.82130013831258641</v>
      </c>
      <c r="O172" s="5">
        <f t="shared" ref="O172:O176" si="49">100%-N172</f>
        <v>0.17869986168741359</v>
      </c>
      <c r="W172" s="31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3"/>
      <c r="AJ172" s="3"/>
    </row>
    <row r="173" spans="1:36" ht="12.75" customHeight="1" x14ac:dyDescent="0.2">
      <c r="A173" s="27" t="s">
        <v>16</v>
      </c>
      <c r="B173" s="13"/>
      <c r="C173" s="13"/>
      <c r="D173" s="13">
        <f>'Prepa 4'!D161+'Prepa 3'!D167+'Prepa 2'!D156+'Prepa 1'!D160</f>
        <v>2414</v>
      </c>
      <c r="E173" s="13"/>
      <c r="F173" s="13"/>
      <c r="G173" s="13"/>
      <c r="H173" s="202"/>
      <c r="I173" s="41"/>
      <c r="J173" s="15"/>
      <c r="K173" s="16"/>
      <c r="L173" s="17">
        <f>D173/C172</f>
        <v>0.81554054054054059</v>
      </c>
      <c r="M173" s="20">
        <f>'Prepa 4'!M161+'Prepa 3'!M167+'Prepa 2'!M156+'Prepa 1'!M160</f>
        <v>2643</v>
      </c>
      <c r="N173" s="3">
        <f t="shared" si="48"/>
        <v>0.89019872010778045</v>
      </c>
      <c r="O173" s="5">
        <f t="shared" si="49"/>
        <v>0.10980127989221955</v>
      </c>
      <c r="W173" s="31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3"/>
      <c r="AJ173" s="3"/>
    </row>
    <row r="174" spans="1:36" ht="12.75" customHeight="1" x14ac:dyDescent="0.2">
      <c r="A174" s="27" t="s">
        <v>17</v>
      </c>
      <c r="B174" s="13"/>
      <c r="C174" s="13"/>
      <c r="D174" s="13"/>
      <c r="E174" s="13">
        <f>'Prepa 4'!E162+'Prepa 3'!E168+'Prepa 2'!E157+'Prepa 1'!E161</f>
        <v>2090</v>
      </c>
      <c r="F174" s="13"/>
      <c r="G174" s="13"/>
      <c r="H174" s="202">
        <f>'Prepa 4'!H162+'Prepa 3'!H168+'Prepa 2'!H157+'Prepa 1'!H161</f>
        <v>17</v>
      </c>
      <c r="I174" s="41"/>
      <c r="J174" s="15"/>
      <c r="K174" s="16"/>
      <c r="L174" s="17">
        <f>E174/D173</f>
        <v>0.86578293289146646</v>
      </c>
      <c r="M174" s="20">
        <f>'Prepa 4'!M162+'Prepa 3'!M168+'Prepa 2'!M157+'Prepa 1'!M161</f>
        <v>2382</v>
      </c>
      <c r="N174" s="3">
        <f t="shared" si="48"/>
        <v>0.90124858115777529</v>
      </c>
      <c r="O174" s="5">
        <f t="shared" si="49"/>
        <v>9.8751418842224714E-2</v>
      </c>
      <c r="W174" s="31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3"/>
      <c r="AJ174" s="3"/>
    </row>
    <row r="175" spans="1:36" ht="12.75" customHeight="1" x14ac:dyDescent="0.2">
      <c r="A175" s="27" t="s">
        <v>18</v>
      </c>
      <c r="B175" s="13"/>
      <c r="C175" s="13"/>
      <c r="D175" s="13"/>
      <c r="E175" s="13"/>
      <c r="F175" s="13">
        <f>'Prepa 4'!F163+'Prepa 3'!F169+'Prepa 2'!F158+'Prepa 1'!F162</f>
        <v>1869</v>
      </c>
      <c r="G175" s="13"/>
      <c r="H175" s="202">
        <f>'Prepa 4'!H163+'Prepa 3'!H169+'Prepa 2'!H158+'Prepa 1'!H162</f>
        <v>28</v>
      </c>
      <c r="I175" s="41"/>
      <c r="J175" s="15"/>
      <c r="K175" s="16"/>
      <c r="L175" s="17">
        <f>F175/E174</f>
        <v>0.89425837320574164</v>
      </c>
      <c r="M175" s="20">
        <f>'Prepa 4'!M163+'Prepa 3'!M169+'Prepa 2'!M158+'Prepa 1'!M162</f>
        <v>2151</v>
      </c>
      <c r="N175" s="3">
        <f t="shared" si="48"/>
        <v>0.90302267002518888</v>
      </c>
      <c r="O175" s="5">
        <f t="shared" si="49"/>
        <v>9.6977329974811122E-2</v>
      </c>
      <c r="W175" s="31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3"/>
      <c r="AJ175" s="3"/>
    </row>
    <row r="176" spans="1:36" ht="12.75" customHeight="1" x14ac:dyDescent="0.2">
      <c r="A176" s="61" t="s">
        <v>19</v>
      </c>
      <c r="B176" s="13"/>
      <c r="C176" s="13"/>
      <c r="D176" s="13"/>
      <c r="E176" s="13"/>
      <c r="F176" s="13"/>
      <c r="G176" s="13">
        <f>'Prepa 4'!G164+'Prepa 3'!G170+'Prepa 2'!G159+'Prepa 1'!G163</f>
        <v>1869</v>
      </c>
      <c r="H176" s="202">
        <f>'Prepa 4'!H164+'Prepa 3'!H170+'Prepa 2'!H159+'Prepa 1'!H163</f>
        <v>1310</v>
      </c>
      <c r="I176" s="41"/>
      <c r="J176" s="15"/>
      <c r="K176" s="16"/>
      <c r="L176" s="17">
        <f>G176/F175</f>
        <v>1</v>
      </c>
      <c r="M176" s="20">
        <f>'Prepa 4'!M164+'Prepa 3'!M170+'Prepa 2'!M159+'Prepa 1'!M163</f>
        <v>2018</v>
      </c>
      <c r="N176" s="3">
        <f t="shared" si="48"/>
        <v>0.93816829381682942</v>
      </c>
      <c r="O176" s="5">
        <f t="shared" si="49"/>
        <v>6.1831706183170576E-2</v>
      </c>
      <c r="W176" s="31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3"/>
      <c r="AJ176" s="3"/>
    </row>
    <row r="177" spans="1:36" ht="12.75" customHeight="1" x14ac:dyDescent="0.2">
      <c r="A177" s="27" t="s">
        <v>20</v>
      </c>
      <c r="B177" s="32"/>
      <c r="C177" s="32"/>
      <c r="D177" s="32"/>
      <c r="E177" s="32"/>
      <c r="F177" s="32"/>
      <c r="G177" s="32">
        <v>364</v>
      </c>
      <c r="H177" s="203">
        <v>213</v>
      </c>
      <c r="I177" s="5"/>
      <c r="J177" s="5"/>
      <c r="K177" s="32"/>
      <c r="L177" s="5"/>
      <c r="M177" s="20">
        <v>391</v>
      </c>
      <c r="N177" s="3"/>
      <c r="O177" s="5"/>
      <c r="W177" s="31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3"/>
      <c r="AJ177" s="3"/>
    </row>
    <row r="178" spans="1:36" ht="12.75" customHeight="1" x14ac:dyDescent="0.2">
      <c r="A178" s="27" t="s">
        <v>21</v>
      </c>
      <c r="B178" s="32"/>
      <c r="C178" s="32"/>
      <c r="D178" s="32"/>
      <c r="E178" s="32"/>
      <c r="F178" s="32"/>
      <c r="G178" s="32">
        <v>118</v>
      </c>
      <c r="H178" s="203">
        <v>62</v>
      </c>
      <c r="I178" s="5"/>
      <c r="J178" s="5"/>
      <c r="K178" s="32"/>
      <c r="L178" s="5"/>
      <c r="M178" s="20">
        <v>130</v>
      </c>
      <c r="N178" s="3"/>
      <c r="O178" s="5"/>
      <c r="W178" s="31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3"/>
      <c r="AJ178" s="3"/>
    </row>
    <row r="179" spans="1:36" ht="12.75" customHeight="1" x14ac:dyDescent="0.2">
      <c r="A179" s="31" t="s">
        <v>22</v>
      </c>
      <c r="B179" s="32"/>
      <c r="C179" s="32"/>
      <c r="D179" s="32"/>
      <c r="E179" s="32"/>
      <c r="F179" s="32"/>
      <c r="G179" s="32">
        <v>50</v>
      </c>
      <c r="H179" s="203">
        <v>23</v>
      </c>
      <c r="I179" s="5"/>
      <c r="J179" s="5"/>
      <c r="K179" s="32"/>
      <c r="L179" s="5"/>
      <c r="M179" s="20">
        <v>53</v>
      </c>
      <c r="N179" s="3"/>
      <c r="O179" s="5"/>
      <c r="W179" s="31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3"/>
      <c r="AJ179" s="3"/>
    </row>
    <row r="180" spans="1:36" ht="12.75" customHeight="1" x14ac:dyDescent="0.2">
      <c r="A180" s="31" t="s">
        <v>33</v>
      </c>
      <c r="B180" s="32"/>
      <c r="C180" s="32"/>
      <c r="D180" s="32"/>
      <c r="E180" s="32"/>
      <c r="F180" s="32"/>
      <c r="G180" s="32">
        <v>23</v>
      </c>
      <c r="H180" s="203">
        <v>16</v>
      </c>
      <c r="I180" s="5"/>
      <c r="J180" s="5"/>
      <c r="K180" s="32"/>
      <c r="L180" s="5"/>
      <c r="M180" s="20">
        <v>25</v>
      </c>
      <c r="N180" s="3"/>
      <c r="O180" s="5"/>
      <c r="W180" s="31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3"/>
      <c r="AJ180" s="3"/>
    </row>
    <row r="181" spans="1:36" ht="12.75" customHeight="1" x14ac:dyDescent="0.2">
      <c r="A181" s="31" t="s">
        <v>34</v>
      </c>
      <c r="B181" s="32"/>
      <c r="C181" s="32"/>
      <c r="D181" s="32"/>
      <c r="E181" s="32"/>
      <c r="F181" s="32"/>
      <c r="G181" s="32">
        <v>7</v>
      </c>
      <c r="H181" s="203">
        <v>4</v>
      </c>
      <c r="I181" s="5"/>
      <c r="J181" s="5"/>
      <c r="K181" s="32"/>
      <c r="L181" s="5"/>
      <c r="M181" s="20">
        <v>10</v>
      </c>
      <c r="N181" s="3"/>
      <c r="O181" s="5"/>
      <c r="W181" s="31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3"/>
      <c r="AJ181" s="3"/>
    </row>
    <row r="182" spans="1:36" ht="12.75" customHeight="1" x14ac:dyDescent="0.2">
      <c r="A182" s="31" t="s">
        <v>36</v>
      </c>
      <c r="B182" s="32"/>
      <c r="C182" s="32"/>
      <c r="D182" s="32"/>
      <c r="E182" s="32"/>
      <c r="F182" s="32"/>
      <c r="G182" s="32">
        <v>5</v>
      </c>
      <c r="H182" s="203">
        <v>1</v>
      </c>
      <c r="I182" s="5"/>
      <c r="J182" s="5"/>
      <c r="K182" s="32"/>
      <c r="L182" s="5"/>
      <c r="M182" s="20">
        <v>5</v>
      </c>
      <c r="N182" s="3"/>
      <c r="O182" s="5"/>
      <c r="W182" s="31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3"/>
      <c r="AJ182" s="3"/>
    </row>
    <row r="183" spans="1:36" ht="12.75" customHeight="1" x14ac:dyDescent="0.2">
      <c r="A183" s="31" t="s">
        <v>37</v>
      </c>
      <c r="B183" s="32"/>
      <c r="C183" s="32"/>
      <c r="D183" s="32"/>
      <c r="E183" s="32"/>
      <c r="F183" s="32"/>
      <c r="G183" s="32">
        <v>5</v>
      </c>
      <c r="H183" s="203">
        <v>2</v>
      </c>
      <c r="I183" s="5"/>
      <c r="J183" s="5"/>
      <c r="K183" s="32"/>
      <c r="L183" s="5"/>
      <c r="M183" s="20">
        <v>5</v>
      </c>
      <c r="N183" s="3"/>
      <c r="O183" s="5"/>
      <c r="W183" s="31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3"/>
      <c r="AJ183" s="3"/>
    </row>
    <row r="184" spans="1:36" ht="12.75" customHeight="1" x14ac:dyDescent="0.2">
      <c r="A184" s="31" t="s">
        <v>38</v>
      </c>
      <c r="B184" s="32"/>
      <c r="C184" s="32"/>
      <c r="D184" s="32"/>
      <c r="E184" s="32"/>
      <c r="F184" s="32"/>
      <c r="G184" s="32">
        <v>1</v>
      </c>
      <c r="H184" s="203">
        <v>1</v>
      </c>
      <c r="I184" s="5"/>
      <c r="J184" s="5"/>
      <c r="K184" s="32"/>
      <c r="L184" s="5"/>
      <c r="M184" s="20">
        <v>1</v>
      </c>
      <c r="N184" s="3"/>
      <c r="O184" s="5"/>
      <c r="W184" s="31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3"/>
      <c r="AJ184" s="3"/>
    </row>
    <row r="185" spans="1:36" ht="12.75" customHeight="1" x14ac:dyDescent="0.2">
      <c r="A185" s="31" t="s">
        <v>39</v>
      </c>
      <c r="B185" s="32"/>
      <c r="C185" s="32"/>
      <c r="D185" s="32"/>
      <c r="E185" s="32"/>
      <c r="F185" s="32"/>
      <c r="G185" s="32">
        <v>1</v>
      </c>
      <c r="H185" s="203">
        <v>1</v>
      </c>
      <c r="I185" s="5"/>
      <c r="J185" s="5"/>
      <c r="K185" s="32"/>
      <c r="L185" s="5"/>
      <c r="M185" s="20">
        <v>1</v>
      </c>
      <c r="N185" s="3"/>
      <c r="O185" s="5"/>
      <c r="W185" s="31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3"/>
      <c r="AJ185" s="3"/>
    </row>
    <row r="186" spans="1:36" ht="12.75" customHeight="1" x14ac:dyDescent="0.2">
      <c r="H186" s="206">
        <f>SUM(H174:H185)</f>
        <v>1678</v>
      </c>
      <c r="I186" s="5">
        <f>SUM(H174:H176)/B171</f>
        <v>0.37482710926694329</v>
      </c>
      <c r="J186" s="5">
        <f>H186/B171</f>
        <v>0.46417704011065009</v>
      </c>
      <c r="K186" s="5">
        <f>J186-I186</f>
        <v>8.9349930843706793E-2</v>
      </c>
      <c r="L186" s="5"/>
      <c r="M186" s="6"/>
      <c r="N186" s="6"/>
      <c r="O186" s="5"/>
      <c r="W186" s="32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</row>
    <row r="187" spans="1:36" ht="12.75" customHeight="1" x14ac:dyDescent="0.2">
      <c r="A187" s="35" t="s">
        <v>28</v>
      </c>
      <c r="B187" s="35"/>
      <c r="C187" s="35"/>
      <c r="D187" s="36"/>
      <c r="E187" s="36"/>
      <c r="G187" s="37">
        <f>((H174*4)+(H175*5)+(H176*6)+(H177*7)+(H178*8)+(H179*9)+(H180*10))/H186</f>
        <v>6.2109654350417163</v>
      </c>
      <c r="I187" s="5"/>
      <c r="J187" s="5"/>
      <c r="L187" s="5"/>
      <c r="M187" s="6"/>
      <c r="N187" s="6"/>
      <c r="O187" s="5"/>
      <c r="W187" s="32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</row>
    <row r="188" spans="1:36" ht="12.75" customHeight="1" x14ac:dyDescent="0.2">
      <c r="I188" s="5"/>
      <c r="J188" s="5"/>
      <c r="L188" s="5"/>
      <c r="M188" s="6"/>
      <c r="N188" s="6"/>
      <c r="O188" s="5"/>
      <c r="W188" s="32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</row>
    <row r="189" spans="1:36" ht="12.75" customHeight="1" x14ac:dyDescent="0.2">
      <c r="I189" s="5"/>
      <c r="J189" s="5"/>
      <c r="L189" s="5"/>
      <c r="M189" s="6"/>
      <c r="N189" s="6"/>
      <c r="O189" s="5"/>
      <c r="W189" s="32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</row>
    <row r="190" spans="1:36" ht="12.75" customHeight="1" x14ac:dyDescent="0.3">
      <c r="A190" s="44" t="s">
        <v>51</v>
      </c>
      <c r="I190" s="5"/>
      <c r="J190" s="5"/>
      <c r="L190" s="5"/>
      <c r="M190" s="6"/>
      <c r="N190" s="6"/>
      <c r="O190" s="5"/>
      <c r="W190" s="44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3"/>
      <c r="AJ190" s="3"/>
    </row>
    <row r="191" spans="1:36" ht="25.5" customHeight="1" x14ac:dyDescent="0.2">
      <c r="B191" s="228" t="s">
        <v>1</v>
      </c>
      <c r="C191" s="229"/>
      <c r="D191" s="229"/>
      <c r="E191" s="229"/>
      <c r="F191" s="229"/>
      <c r="G191" s="229"/>
      <c r="I191" s="7" t="s">
        <v>2</v>
      </c>
      <c r="J191" s="7" t="s">
        <v>3</v>
      </c>
      <c r="K191" s="8" t="s">
        <v>4</v>
      </c>
      <c r="L191" s="7" t="s">
        <v>5</v>
      </c>
      <c r="M191" s="9" t="s">
        <v>6</v>
      </c>
      <c r="N191" s="9" t="s">
        <v>7</v>
      </c>
      <c r="O191" s="10" t="s">
        <v>8</v>
      </c>
      <c r="W191" s="32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</row>
    <row r="192" spans="1:36" ht="12.75" customHeight="1" x14ac:dyDescent="0.2">
      <c r="A192" s="12" t="s">
        <v>9</v>
      </c>
      <c r="B192" s="13">
        <v>1</v>
      </c>
      <c r="C192" s="13">
        <v>2</v>
      </c>
      <c r="D192" s="13">
        <v>3</v>
      </c>
      <c r="E192" s="13">
        <v>4</v>
      </c>
      <c r="F192" s="13">
        <v>5</v>
      </c>
      <c r="G192" s="13">
        <v>6</v>
      </c>
      <c r="H192" s="201" t="s">
        <v>10</v>
      </c>
      <c r="I192" s="41"/>
      <c r="J192" s="15"/>
      <c r="K192" s="16"/>
      <c r="L192" s="17"/>
      <c r="M192" s="6"/>
      <c r="N192" s="6"/>
      <c r="O192" s="5"/>
      <c r="W192" s="4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3"/>
      <c r="AJ192" s="3"/>
    </row>
    <row r="193" spans="1:36" ht="12.75" customHeight="1" x14ac:dyDescent="0.2">
      <c r="A193" s="27" t="s">
        <v>15</v>
      </c>
      <c r="B193" s="13">
        <f>'Prepa 4'!B179+'Prepa 3'!B184+'Prepa 2'!B173+'Prepa 1'!B174</f>
        <v>333</v>
      </c>
      <c r="C193" s="13"/>
      <c r="D193" s="13"/>
      <c r="E193" s="13"/>
      <c r="F193" s="13"/>
      <c r="G193" s="13"/>
      <c r="H193" s="202"/>
      <c r="I193" s="41"/>
      <c r="J193" s="15"/>
      <c r="K193" s="16"/>
      <c r="L193" s="17"/>
      <c r="M193" s="20">
        <f>B193</f>
        <v>333</v>
      </c>
      <c r="N193" s="6"/>
      <c r="O193" s="5"/>
      <c r="W193" s="31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3"/>
      <c r="AJ193" s="3"/>
    </row>
    <row r="194" spans="1:36" ht="12.75" customHeight="1" x14ac:dyDescent="0.2">
      <c r="A194" s="27" t="s">
        <v>16</v>
      </c>
      <c r="B194" s="13"/>
      <c r="C194" s="13">
        <f>'Prepa 4'!C180+'Prepa 3'!C185+'Prepa 2'!C174+'Prepa 1'!C175</f>
        <v>214</v>
      </c>
      <c r="D194" s="13"/>
      <c r="E194" s="13"/>
      <c r="F194" s="13"/>
      <c r="G194" s="13"/>
      <c r="H194" s="202"/>
      <c r="I194" s="41"/>
      <c r="J194" s="15"/>
      <c r="K194" s="16"/>
      <c r="L194" s="17">
        <f>C194/B193</f>
        <v>0.64264264264264259</v>
      </c>
      <c r="M194" s="20">
        <f>'Prepa 4'!M180+'Prepa 3'!M185+'Prepa 2'!M174+'Prepa 1'!M175</f>
        <v>236</v>
      </c>
      <c r="N194" s="3">
        <f t="shared" ref="N194:N198" si="50">M194/M193</f>
        <v>0.70870870870870872</v>
      </c>
      <c r="O194" s="5">
        <f t="shared" ref="O194:O198" si="51">100%-N194</f>
        <v>0.29129129129129128</v>
      </c>
      <c r="W194" s="31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3"/>
      <c r="AJ194" s="3"/>
    </row>
    <row r="195" spans="1:36" ht="12.75" customHeight="1" x14ac:dyDescent="0.2">
      <c r="A195" s="27" t="s">
        <v>17</v>
      </c>
      <c r="B195" s="13"/>
      <c r="C195" s="13"/>
      <c r="D195" s="13">
        <f>'Prepa 4'!D181+'Prepa 3'!D186+'Prepa 2'!D175+'Prepa 1'!D176</f>
        <v>145</v>
      </c>
      <c r="E195" s="13"/>
      <c r="F195" s="13"/>
      <c r="G195" s="13"/>
      <c r="H195" s="202"/>
      <c r="I195" s="41"/>
      <c r="J195" s="15"/>
      <c r="K195" s="16"/>
      <c r="L195" s="17">
        <f>D195/C194</f>
        <v>0.67757009345794394</v>
      </c>
      <c r="M195" s="20">
        <f>'Prepa 4'!M181+'Prepa 3'!M186+'Prepa 2'!M175+'Prepa 1'!M176</f>
        <v>162</v>
      </c>
      <c r="N195" s="3">
        <f t="shared" si="50"/>
        <v>0.68644067796610164</v>
      </c>
      <c r="O195" s="5">
        <f t="shared" si="51"/>
        <v>0.31355932203389836</v>
      </c>
      <c r="W195" s="31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3"/>
      <c r="AJ195" s="3"/>
    </row>
    <row r="196" spans="1:36" ht="12.75" customHeight="1" x14ac:dyDescent="0.2">
      <c r="A196" s="27" t="s">
        <v>18</v>
      </c>
      <c r="B196" s="13"/>
      <c r="C196" s="13"/>
      <c r="D196" s="13"/>
      <c r="E196" s="13">
        <f>'Prepa 4'!E182+'Prepa 3'!E187+'Prepa 2'!E176+'Prepa 1'!E177</f>
        <v>112</v>
      </c>
      <c r="F196" s="13"/>
      <c r="G196" s="13"/>
      <c r="H196" s="202"/>
      <c r="I196" s="41"/>
      <c r="J196" s="15"/>
      <c r="K196" s="16"/>
      <c r="L196" s="17">
        <f>E196/D195</f>
        <v>0.77241379310344827</v>
      </c>
      <c r="M196" s="20">
        <f>'Prepa 4'!M182+'Prepa 3'!M187+'Prepa 2'!M176+'Prepa 1'!M177</f>
        <v>181</v>
      </c>
      <c r="N196" s="3">
        <f t="shared" si="50"/>
        <v>1.117283950617284</v>
      </c>
      <c r="O196" s="5">
        <f t="shared" si="51"/>
        <v>-0.11728395061728403</v>
      </c>
      <c r="W196" s="31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3"/>
      <c r="AJ196" s="3"/>
    </row>
    <row r="197" spans="1:36" ht="12.75" customHeight="1" x14ac:dyDescent="0.2">
      <c r="A197" s="61" t="s">
        <v>19</v>
      </c>
      <c r="B197" s="13"/>
      <c r="C197" s="13"/>
      <c r="D197" s="13"/>
      <c r="E197" s="13"/>
      <c r="F197" s="13">
        <f>'Prepa 4'!F183+'Prepa 3'!F188+'Prepa 2'!F177+'Prepa 1'!F178</f>
        <v>95</v>
      </c>
      <c r="G197" s="13"/>
      <c r="H197" s="202">
        <v>8</v>
      </c>
      <c r="I197" s="41"/>
      <c r="J197" s="15"/>
      <c r="K197" s="16"/>
      <c r="L197" s="17">
        <f>F197/E196</f>
        <v>0.8482142857142857</v>
      </c>
      <c r="M197" s="20">
        <f>'Prepa 4'!M183+'Prepa 3'!M188+'Prepa 2'!M177+'Prepa 1'!M178</f>
        <v>119</v>
      </c>
      <c r="N197" s="3">
        <f t="shared" si="50"/>
        <v>0.65745856353591159</v>
      </c>
      <c r="O197" s="5">
        <f t="shared" si="51"/>
        <v>0.34254143646408841</v>
      </c>
      <c r="W197" s="31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3"/>
      <c r="AJ197" s="3"/>
    </row>
    <row r="198" spans="1:36" ht="12.75" customHeight="1" x14ac:dyDescent="0.2">
      <c r="A198" s="27" t="s">
        <v>20</v>
      </c>
      <c r="B198" s="32"/>
      <c r="C198" s="32"/>
      <c r="D198" s="32"/>
      <c r="E198" s="32"/>
      <c r="F198" s="32"/>
      <c r="G198" s="32">
        <v>90</v>
      </c>
      <c r="H198" s="203">
        <v>66</v>
      </c>
      <c r="I198" s="63">
        <f>SUM(H197:H198)</f>
        <v>74</v>
      </c>
      <c r="J198" s="5"/>
      <c r="K198" s="32"/>
      <c r="L198" s="5">
        <f>G198/F197</f>
        <v>0.94736842105263153</v>
      </c>
      <c r="M198" s="20">
        <v>94</v>
      </c>
      <c r="N198" s="3">
        <f t="shared" si="50"/>
        <v>0.78991596638655459</v>
      </c>
      <c r="O198" s="5">
        <f t="shared" si="51"/>
        <v>0.21008403361344541</v>
      </c>
      <c r="W198" s="31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3"/>
      <c r="AJ198" s="3"/>
    </row>
    <row r="199" spans="1:36" ht="12.75" customHeight="1" x14ac:dyDescent="0.2">
      <c r="A199" s="27" t="s">
        <v>21</v>
      </c>
      <c r="B199" s="32"/>
      <c r="C199" s="32"/>
      <c r="D199" s="32"/>
      <c r="E199" s="32"/>
      <c r="F199" s="32"/>
      <c r="G199" s="32">
        <v>17</v>
      </c>
      <c r="H199" s="203">
        <v>6</v>
      </c>
      <c r="I199" s="63"/>
      <c r="J199" s="5"/>
      <c r="K199" s="32"/>
      <c r="L199" s="5"/>
      <c r="M199" s="20">
        <v>24</v>
      </c>
      <c r="N199" s="3"/>
      <c r="O199" s="5"/>
      <c r="W199" s="31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3"/>
      <c r="AJ199" s="3"/>
    </row>
    <row r="200" spans="1:36" ht="12.75" customHeight="1" x14ac:dyDescent="0.2">
      <c r="A200" s="31" t="s">
        <v>22</v>
      </c>
      <c r="B200" s="32"/>
      <c r="C200" s="32"/>
      <c r="D200" s="32"/>
      <c r="E200" s="32"/>
      <c r="F200" s="32"/>
      <c r="G200" s="32">
        <v>14</v>
      </c>
      <c r="H200" s="203">
        <v>8</v>
      </c>
      <c r="I200" s="63"/>
      <c r="J200" s="5"/>
      <c r="K200" s="32"/>
      <c r="L200" s="5"/>
      <c r="M200" s="20">
        <v>17</v>
      </c>
      <c r="N200" s="3"/>
      <c r="O200" s="5"/>
      <c r="W200" s="31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3"/>
      <c r="AJ200" s="3"/>
    </row>
    <row r="201" spans="1:36" ht="12.75" customHeight="1" x14ac:dyDescent="0.2">
      <c r="A201" s="31" t="s">
        <v>33</v>
      </c>
      <c r="B201" s="32"/>
      <c r="C201" s="32"/>
      <c r="D201" s="32"/>
      <c r="E201" s="32"/>
      <c r="F201" s="32"/>
      <c r="G201" s="32">
        <v>7</v>
      </c>
      <c r="H201" s="203">
        <v>3</v>
      </c>
      <c r="I201" s="63"/>
      <c r="J201" s="5"/>
      <c r="K201" s="32"/>
      <c r="L201" s="5"/>
      <c r="M201" s="20">
        <v>7</v>
      </c>
      <c r="N201" s="3"/>
      <c r="O201" s="5"/>
      <c r="W201" s="31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3"/>
      <c r="AJ201" s="3"/>
    </row>
    <row r="202" spans="1:36" ht="12.75" customHeight="1" x14ac:dyDescent="0.2">
      <c r="A202" s="31" t="s">
        <v>34</v>
      </c>
      <c r="B202" s="32"/>
      <c r="C202" s="32"/>
      <c r="D202" s="32"/>
      <c r="E202" s="32"/>
      <c r="F202" s="32"/>
      <c r="G202" s="32">
        <v>1</v>
      </c>
      <c r="H202" s="203"/>
      <c r="I202" s="63"/>
      <c r="J202" s="5"/>
      <c r="K202" s="32"/>
      <c r="L202" s="5"/>
      <c r="M202" s="20">
        <v>2</v>
      </c>
      <c r="N202" s="3"/>
      <c r="O202" s="5"/>
      <c r="W202" s="31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3"/>
      <c r="AJ202" s="3"/>
    </row>
    <row r="203" spans="1:36" ht="12.75" customHeight="1" x14ac:dyDescent="0.2">
      <c r="A203" s="31" t="s">
        <v>36</v>
      </c>
      <c r="B203" s="32"/>
      <c r="C203" s="32"/>
      <c r="D203" s="32"/>
      <c r="E203" s="32"/>
      <c r="F203" s="32"/>
      <c r="G203" s="32">
        <v>2</v>
      </c>
      <c r="H203" s="203">
        <v>1</v>
      </c>
      <c r="I203" s="63"/>
      <c r="J203" s="5"/>
      <c r="K203" s="32"/>
      <c r="L203" s="5"/>
      <c r="M203" s="20">
        <v>2</v>
      </c>
      <c r="N203" s="3"/>
      <c r="O203" s="5"/>
      <c r="W203" s="31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3"/>
      <c r="AJ203" s="3"/>
    </row>
    <row r="204" spans="1:36" ht="12.75" customHeight="1" x14ac:dyDescent="0.2">
      <c r="A204" s="31" t="s">
        <v>37</v>
      </c>
      <c r="B204" s="32"/>
      <c r="C204" s="32"/>
      <c r="D204" s="32"/>
      <c r="E204" s="32"/>
      <c r="F204" s="32"/>
      <c r="G204" s="32"/>
      <c r="H204" s="203"/>
      <c r="I204" s="63"/>
      <c r="J204" s="5"/>
      <c r="K204" s="32"/>
      <c r="L204" s="5"/>
      <c r="M204" s="20"/>
      <c r="N204" s="3"/>
      <c r="O204" s="5"/>
      <c r="W204" s="31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3"/>
      <c r="AJ204" s="3"/>
    </row>
    <row r="205" spans="1:36" ht="12.75" customHeight="1" x14ac:dyDescent="0.2">
      <c r="A205" s="31" t="s">
        <v>38</v>
      </c>
      <c r="B205" s="32"/>
      <c r="C205" s="32"/>
      <c r="D205" s="32"/>
      <c r="E205" s="32"/>
      <c r="F205" s="32"/>
      <c r="G205" s="32"/>
      <c r="H205" s="203"/>
      <c r="I205" s="63"/>
      <c r="J205" s="5"/>
      <c r="K205" s="32"/>
      <c r="L205" s="5"/>
      <c r="M205" s="20"/>
      <c r="N205" s="3"/>
      <c r="O205" s="5"/>
      <c r="W205" s="31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3"/>
      <c r="AJ205" s="3"/>
    </row>
    <row r="206" spans="1:36" ht="12.75" customHeight="1" x14ac:dyDescent="0.2">
      <c r="A206" s="31" t="s">
        <v>39</v>
      </c>
      <c r="B206" s="32"/>
      <c r="C206" s="32"/>
      <c r="D206" s="32"/>
      <c r="E206" s="32"/>
      <c r="F206" s="32"/>
      <c r="G206" s="32"/>
      <c r="H206" s="203"/>
      <c r="I206" s="63"/>
      <c r="J206" s="5"/>
      <c r="K206" s="32"/>
      <c r="L206" s="5"/>
      <c r="M206" s="20"/>
      <c r="N206" s="3"/>
      <c r="O206" s="5"/>
      <c r="W206" s="31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3"/>
      <c r="AJ206" s="3"/>
    </row>
    <row r="207" spans="1:36" ht="12.75" customHeight="1" x14ac:dyDescent="0.2">
      <c r="H207" s="206">
        <f>SUM(H197:H203)</f>
        <v>92</v>
      </c>
      <c r="I207" s="5">
        <f>I198/B193</f>
        <v>0.22222222222222221</v>
      </c>
      <c r="J207" s="5">
        <f>H207/B193</f>
        <v>0.27627627627627627</v>
      </c>
      <c r="K207" s="5">
        <f>J207-I207</f>
        <v>5.4054054054054057E-2</v>
      </c>
      <c r="L207" s="5"/>
      <c r="M207" s="6"/>
      <c r="N207" s="6"/>
      <c r="O207" s="5"/>
      <c r="W207" s="32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</row>
    <row r="208" spans="1:36" ht="12.75" customHeight="1" x14ac:dyDescent="0.2">
      <c r="A208" s="35" t="s">
        <v>28</v>
      </c>
      <c r="B208" s="35"/>
      <c r="C208" s="35"/>
      <c r="D208" s="36"/>
      <c r="E208" s="36"/>
      <c r="G208" s="37">
        <f>((H197*5)+(H198*6)+(H199*7)+(H200*8)+(H201*9))/H207</f>
        <v>6.1847826086956523</v>
      </c>
      <c r="I208" s="5"/>
      <c r="J208" s="5"/>
      <c r="L208" s="5"/>
      <c r="M208" s="6"/>
      <c r="N208" s="6"/>
      <c r="O208" s="5"/>
      <c r="W208" s="32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</row>
    <row r="209" spans="1:36" ht="12.75" customHeight="1" x14ac:dyDescent="0.2">
      <c r="I209" s="5"/>
      <c r="J209" s="5"/>
      <c r="L209" s="5"/>
      <c r="M209" s="6"/>
      <c r="N209" s="6"/>
      <c r="O209" s="5"/>
      <c r="W209" s="32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</row>
    <row r="210" spans="1:36" ht="12.75" customHeight="1" x14ac:dyDescent="0.3">
      <c r="A210" s="44" t="s">
        <v>52</v>
      </c>
      <c r="I210" s="5"/>
      <c r="J210" s="5"/>
      <c r="L210" s="5"/>
      <c r="M210" s="6"/>
      <c r="N210" s="6"/>
      <c r="O210" s="5"/>
      <c r="W210" s="44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3"/>
      <c r="AJ210" s="3"/>
    </row>
    <row r="211" spans="1:36" ht="25.5" customHeight="1" x14ac:dyDescent="0.2">
      <c r="B211" s="228" t="s">
        <v>1</v>
      </c>
      <c r="C211" s="229"/>
      <c r="D211" s="229"/>
      <c r="E211" s="229"/>
      <c r="F211" s="229"/>
      <c r="G211" s="229"/>
      <c r="I211" s="7" t="s">
        <v>2</v>
      </c>
      <c r="J211" s="7" t="s">
        <v>3</v>
      </c>
      <c r="K211" s="8" t="s">
        <v>4</v>
      </c>
      <c r="L211" s="7" t="s">
        <v>5</v>
      </c>
      <c r="M211" s="9" t="s">
        <v>6</v>
      </c>
      <c r="N211" s="9" t="s">
        <v>7</v>
      </c>
      <c r="O211" s="10" t="s">
        <v>8</v>
      </c>
      <c r="W211" s="32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</row>
    <row r="212" spans="1:36" ht="12.75" customHeight="1" x14ac:dyDescent="0.2">
      <c r="A212" s="12" t="s">
        <v>9</v>
      </c>
      <c r="B212" s="13">
        <v>1</v>
      </c>
      <c r="C212" s="13">
        <v>2</v>
      </c>
      <c r="D212" s="13">
        <v>3</v>
      </c>
      <c r="E212" s="13">
        <v>4</v>
      </c>
      <c r="F212" s="13">
        <v>5</v>
      </c>
      <c r="G212" s="13">
        <v>6</v>
      </c>
      <c r="H212" s="201" t="s">
        <v>10</v>
      </c>
      <c r="I212" s="41"/>
      <c r="J212" s="15"/>
      <c r="K212" s="16"/>
      <c r="L212" s="17"/>
      <c r="M212" s="6"/>
      <c r="N212" s="6"/>
      <c r="O212" s="5"/>
      <c r="W212" s="4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3"/>
      <c r="AJ212" s="3"/>
    </row>
    <row r="213" spans="1:36" ht="12.75" customHeight="1" x14ac:dyDescent="0.2">
      <c r="A213" s="27" t="s">
        <v>16</v>
      </c>
      <c r="B213" s="13">
        <f>'Prepa 4'!B197+'Prepa 3'!B201+'Prepa 2'!B190+'Prepa 1'!B191</f>
        <v>3275</v>
      </c>
      <c r="C213" s="13"/>
      <c r="D213" s="13"/>
      <c r="E213" s="13"/>
      <c r="F213" s="13"/>
      <c r="G213" s="13"/>
      <c r="H213" s="202"/>
      <c r="I213" s="41"/>
      <c r="J213" s="15"/>
      <c r="K213" s="16"/>
      <c r="L213" s="17"/>
      <c r="M213" s="20">
        <f>B213</f>
        <v>3275</v>
      </c>
      <c r="N213" s="6"/>
      <c r="O213" s="5"/>
      <c r="W213" s="31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3"/>
      <c r="AJ213" s="3"/>
    </row>
    <row r="214" spans="1:36" ht="12.75" customHeight="1" x14ac:dyDescent="0.2">
      <c r="A214" s="27" t="s">
        <v>17</v>
      </c>
      <c r="B214" s="13"/>
      <c r="C214" s="13">
        <f>'Prepa 4'!C198+'Prepa 3'!C202+'Prepa 2'!C191+'Prepa 1'!C192</f>
        <v>2639</v>
      </c>
      <c r="D214" s="13"/>
      <c r="E214" s="13"/>
      <c r="F214" s="13"/>
      <c r="G214" s="13"/>
      <c r="H214" s="202"/>
      <c r="I214" s="41"/>
      <c r="J214" s="15"/>
      <c r="K214" s="16"/>
      <c r="L214" s="17">
        <f>C214/B213</f>
        <v>0.80580152671755723</v>
      </c>
      <c r="M214" s="20">
        <f>'Prepa 4'!M198+'Prepa 3'!M202+'Prepa 2'!M191+'Prepa 1'!M192</f>
        <v>2652</v>
      </c>
      <c r="N214" s="3">
        <f t="shared" ref="N214:N218" si="52">M214/M213</f>
        <v>0.80977099236641226</v>
      </c>
      <c r="O214" s="5">
        <f t="shared" ref="O214:O218" si="53">100%-N214</f>
        <v>0.19022900763358774</v>
      </c>
      <c r="W214" s="31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3"/>
      <c r="AJ214" s="3"/>
    </row>
    <row r="215" spans="1:36" ht="12.75" customHeight="1" x14ac:dyDescent="0.2">
      <c r="A215" s="27" t="s">
        <v>18</v>
      </c>
      <c r="B215" s="13"/>
      <c r="C215" s="13"/>
      <c r="D215" s="13">
        <f>'Prepa 4'!D199+'Prepa 3'!D203+'Prepa 2'!D192+'Prepa 1'!D193</f>
        <v>2246</v>
      </c>
      <c r="E215" s="13"/>
      <c r="F215" s="13"/>
      <c r="G215" s="13"/>
      <c r="H215" s="202"/>
      <c r="I215" s="41"/>
      <c r="J215" s="15"/>
      <c r="K215" s="16"/>
      <c r="L215" s="17">
        <f>D215/C214</f>
        <v>0.85107995452823038</v>
      </c>
      <c r="M215" s="20">
        <f>'Prepa 4'!M199+'Prepa 3'!M203+'Prepa 2'!M192+'Prepa 1'!M193</f>
        <v>2395</v>
      </c>
      <c r="N215" s="3">
        <f t="shared" si="52"/>
        <v>0.90309200603318251</v>
      </c>
      <c r="O215" s="5">
        <f t="shared" si="53"/>
        <v>9.6907993966817485E-2</v>
      </c>
      <c r="W215" s="31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3"/>
      <c r="AJ215" s="3"/>
    </row>
    <row r="216" spans="1:36" ht="12.75" customHeight="1" x14ac:dyDescent="0.2">
      <c r="A216" s="61" t="s">
        <v>19</v>
      </c>
      <c r="B216" s="13"/>
      <c r="C216" s="13"/>
      <c r="D216" s="13"/>
      <c r="E216" s="13">
        <f>'Prepa 4'!E200+'Prepa 3'!E204+'Prepa 2'!E193+'Prepa 1'!E194</f>
        <v>1851</v>
      </c>
      <c r="F216" s="13"/>
      <c r="G216" s="13"/>
      <c r="H216" s="202">
        <v>16</v>
      </c>
      <c r="I216" s="41"/>
      <c r="J216" s="15"/>
      <c r="K216" s="16"/>
      <c r="L216" s="17">
        <f>E216/D215</f>
        <v>0.82413178984861979</v>
      </c>
      <c r="M216" s="20">
        <f>'Prepa 4'!M200+'Prepa 3'!M204+'Prepa 2'!M193+'Prepa 1'!M194</f>
        <v>2196</v>
      </c>
      <c r="N216" s="3">
        <f t="shared" si="52"/>
        <v>0.91691022964509394</v>
      </c>
      <c r="O216" s="5">
        <f t="shared" si="53"/>
        <v>8.3089770354906056E-2</v>
      </c>
      <c r="W216" s="31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3"/>
      <c r="AJ216" s="3"/>
    </row>
    <row r="217" spans="1:36" ht="12.75" customHeight="1" x14ac:dyDescent="0.2">
      <c r="A217" s="27" t="s">
        <v>20</v>
      </c>
      <c r="B217" s="32"/>
      <c r="C217" s="32"/>
      <c r="D217" s="32"/>
      <c r="E217" s="32"/>
      <c r="F217" s="32">
        <v>1731</v>
      </c>
      <c r="G217" s="32"/>
      <c r="H217" s="203">
        <v>41</v>
      </c>
      <c r="I217" s="5"/>
      <c r="J217" s="5"/>
      <c r="K217" s="32"/>
      <c r="L217" s="5">
        <f>F217/E216</f>
        <v>0.93517017828200977</v>
      </c>
      <c r="M217" s="20">
        <v>2051</v>
      </c>
      <c r="N217" s="3">
        <f t="shared" si="52"/>
        <v>0.93397085610200359</v>
      </c>
      <c r="O217" s="5">
        <f t="shared" si="53"/>
        <v>6.6029143897996412E-2</v>
      </c>
      <c r="W217" s="31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3"/>
      <c r="AJ217" s="3"/>
    </row>
    <row r="218" spans="1:36" ht="12.75" customHeight="1" x14ac:dyDescent="0.2">
      <c r="A218" s="27" t="s">
        <v>21</v>
      </c>
      <c r="B218" s="32"/>
      <c r="C218" s="32"/>
      <c r="D218" s="32"/>
      <c r="E218" s="32"/>
      <c r="F218" s="32"/>
      <c r="G218" s="32">
        <v>1731</v>
      </c>
      <c r="H218" s="203">
        <v>1480</v>
      </c>
      <c r="I218" s="63"/>
      <c r="J218" s="5"/>
      <c r="K218" s="32"/>
      <c r="L218" s="5">
        <f>G218/F217</f>
        <v>1</v>
      </c>
      <c r="M218" s="20">
        <v>1896</v>
      </c>
      <c r="N218" s="3">
        <f t="shared" si="52"/>
        <v>0.92442710872745004</v>
      </c>
      <c r="O218" s="5">
        <f t="shared" si="53"/>
        <v>7.5572891272549958E-2</v>
      </c>
      <c r="W218" s="31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3"/>
      <c r="AJ218" s="3"/>
    </row>
    <row r="219" spans="1:36" ht="12.75" customHeight="1" x14ac:dyDescent="0.2">
      <c r="A219" s="31" t="s">
        <v>22</v>
      </c>
      <c r="B219" s="32"/>
      <c r="C219" s="32"/>
      <c r="D219" s="32"/>
      <c r="E219" s="32"/>
      <c r="F219" s="32"/>
      <c r="G219" s="32">
        <v>316</v>
      </c>
      <c r="H219" s="203">
        <v>181</v>
      </c>
      <c r="I219" s="5"/>
      <c r="J219" s="5"/>
      <c r="K219" s="32"/>
      <c r="L219" s="5"/>
      <c r="M219" s="20">
        <v>351</v>
      </c>
      <c r="N219" s="3"/>
      <c r="O219" s="5"/>
      <c r="W219" s="31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3"/>
      <c r="AJ219" s="3"/>
    </row>
    <row r="220" spans="1:36" ht="12.75" customHeight="1" x14ac:dyDescent="0.2">
      <c r="A220" s="31" t="s">
        <v>33</v>
      </c>
      <c r="B220" s="32"/>
      <c r="C220" s="32"/>
      <c r="D220" s="32"/>
      <c r="E220" s="32"/>
      <c r="F220" s="32"/>
      <c r="G220" s="32">
        <v>93</v>
      </c>
      <c r="H220" s="203">
        <v>65</v>
      </c>
      <c r="I220" s="5"/>
      <c r="J220" s="5"/>
      <c r="K220" s="32"/>
      <c r="L220" s="5"/>
      <c r="M220" s="20">
        <v>105</v>
      </c>
      <c r="N220" s="3"/>
      <c r="O220" s="5"/>
      <c r="W220" s="31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3"/>
      <c r="AJ220" s="3"/>
    </row>
    <row r="221" spans="1:36" ht="12.75" customHeight="1" x14ac:dyDescent="0.2">
      <c r="A221" s="31" t="s">
        <v>34</v>
      </c>
      <c r="B221" s="32"/>
      <c r="C221" s="32"/>
      <c r="D221" s="32"/>
      <c r="E221" s="32"/>
      <c r="F221" s="32"/>
      <c r="G221" s="32">
        <v>39</v>
      </c>
      <c r="H221" s="203">
        <v>25</v>
      </c>
      <c r="I221" s="5"/>
      <c r="J221" s="5"/>
      <c r="K221" s="32"/>
      <c r="L221" s="5"/>
      <c r="M221" s="20">
        <v>47</v>
      </c>
      <c r="N221" s="3"/>
      <c r="O221" s="5"/>
      <c r="W221" s="31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3"/>
      <c r="AJ221" s="3"/>
    </row>
    <row r="222" spans="1:36" ht="12.75" customHeight="1" x14ac:dyDescent="0.2">
      <c r="A222" s="31" t="s">
        <v>36</v>
      </c>
      <c r="B222" s="32"/>
      <c r="C222" s="32"/>
      <c r="D222" s="32"/>
      <c r="E222" s="32"/>
      <c r="F222" s="32"/>
      <c r="G222" s="32">
        <v>15</v>
      </c>
      <c r="H222" s="203">
        <v>8</v>
      </c>
      <c r="I222" s="5"/>
      <c r="J222" s="5"/>
      <c r="K222" s="32"/>
      <c r="L222" s="5"/>
      <c r="M222" s="20">
        <v>16</v>
      </c>
      <c r="N222" s="3"/>
      <c r="O222" s="5"/>
      <c r="W222" s="31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3"/>
      <c r="AJ222" s="3"/>
    </row>
    <row r="223" spans="1:36" ht="12.75" customHeight="1" x14ac:dyDescent="0.2">
      <c r="A223" s="31" t="s">
        <v>37</v>
      </c>
      <c r="B223" s="32"/>
      <c r="C223" s="32"/>
      <c r="D223" s="32"/>
      <c r="E223" s="32"/>
      <c r="F223" s="32"/>
      <c r="G223" s="32">
        <v>5</v>
      </c>
      <c r="H223" s="203">
        <v>4</v>
      </c>
      <c r="I223" s="5"/>
      <c r="J223" s="5"/>
      <c r="K223" s="32"/>
      <c r="L223" s="5"/>
      <c r="M223" s="20">
        <v>6</v>
      </c>
      <c r="N223" s="3"/>
      <c r="O223" s="5"/>
      <c r="W223" s="31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3"/>
      <c r="AJ223" s="3"/>
    </row>
    <row r="224" spans="1:36" ht="12.75" customHeight="1" x14ac:dyDescent="0.2">
      <c r="A224" s="31" t="s">
        <v>38</v>
      </c>
      <c r="B224" s="32"/>
      <c r="C224" s="32"/>
      <c r="D224" s="32"/>
      <c r="E224" s="32"/>
      <c r="F224" s="32"/>
      <c r="G224" s="32">
        <v>1</v>
      </c>
      <c r="H224" s="203">
        <v>1</v>
      </c>
      <c r="I224" s="5"/>
      <c r="J224" s="5"/>
      <c r="K224" s="32"/>
      <c r="L224" s="5"/>
      <c r="M224" s="20">
        <v>3</v>
      </c>
      <c r="N224" s="3"/>
      <c r="O224" s="5"/>
      <c r="W224" s="31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3"/>
      <c r="AJ224" s="3"/>
    </row>
    <row r="225" spans="1:36" ht="12.75" customHeight="1" x14ac:dyDescent="0.2">
      <c r="A225" s="31" t="s">
        <v>39</v>
      </c>
      <c r="B225" s="32"/>
      <c r="C225" s="32"/>
      <c r="D225" s="32"/>
      <c r="E225" s="32"/>
      <c r="F225" s="32"/>
      <c r="G225" s="32">
        <v>2</v>
      </c>
      <c r="H225" s="203">
        <v>1</v>
      </c>
      <c r="I225" s="5"/>
      <c r="J225" s="5"/>
      <c r="K225" s="32"/>
      <c r="L225" s="5"/>
      <c r="M225" s="20">
        <v>2</v>
      </c>
      <c r="N225" s="3"/>
      <c r="O225" s="5"/>
      <c r="W225" s="31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3"/>
      <c r="AJ225" s="3"/>
    </row>
    <row r="226" spans="1:36" ht="12.75" customHeight="1" x14ac:dyDescent="0.2">
      <c r="A226" s="31" t="s">
        <v>40</v>
      </c>
      <c r="B226" s="32"/>
      <c r="C226" s="32"/>
      <c r="D226" s="32"/>
      <c r="E226" s="32"/>
      <c r="F226" s="32"/>
      <c r="G226" s="32">
        <v>1</v>
      </c>
      <c r="H226" s="203"/>
      <c r="I226" s="5"/>
      <c r="J226" s="5"/>
      <c r="K226" s="32"/>
      <c r="L226" s="5"/>
      <c r="M226" s="20">
        <v>1</v>
      </c>
      <c r="N226" s="3"/>
      <c r="O226" s="5"/>
      <c r="W226" s="31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3"/>
      <c r="AJ226" s="3"/>
    </row>
    <row r="227" spans="1:36" ht="12.75" customHeight="1" x14ac:dyDescent="0.2">
      <c r="A227" s="31" t="s">
        <v>40</v>
      </c>
      <c r="B227" s="32"/>
      <c r="C227" s="32"/>
      <c r="D227" s="32"/>
      <c r="E227" s="32"/>
      <c r="F227" s="32"/>
      <c r="G227" s="32">
        <v>1</v>
      </c>
      <c r="H227" s="203">
        <v>1</v>
      </c>
      <c r="I227" s="5"/>
      <c r="J227" s="5"/>
      <c r="K227" s="32"/>
      <c r="L227" s="5"/>
      <c r="M227" s="20">
        <v>1</v>
      </c>
      <c r="N227" s="3"/>
      <c r="O227" s="5"/>
      <c r="W227" s="31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3"/>
      <c r="AJ227" s="3"/>
    </row>
    <row r="228" spans="1:36" ht="12.75" customHeight="1" x14ac:dyDescent="0.2">
      <c r="H228" s="206">
        <f>SUM(H216:H227)</f>
        <v>1823</v>
      </c>
      <c r="I228" s="5">
        <f>SUM(H216:H218)/B213</f>
        <v>0.46931297709923664</v>
      </c>
      <c r="J228" s="5">
        <f>H228/B213</f>
        <v>0.55664122137404581</v>
      </c>
      <c r="K228" s="5">
        <f>J228-I228</f>
        <v>8.7328244274809175E-2</v>
      </c>
      <c r="L228" s="5"/>
      <c r="M228" s="6"/>
      <c r="N228" s="6"/>
      <c r="O228" s="5"/>
      <c r="P228" s="32"/>
      <c r="Q228" s="32"/>
      <c r="R228" s="32"/>
      <c r="S228" s="32"/>
      <c r="T228" s="32"/>
      <c r="W228" s="32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</row>
    <row r="229" spans="1:36" ht="12.75" customHeight="1" x14ac:dyDescent="0.2">
      <c r="A229" s="35" t="s">
        <v>28</v>
      </c>
      <c r="B229" s="35"/>
      <c r="C229" s="35"/>
      <c r="D229" s="36"/>
      <c r="E229" s="36"/>
      <c r="G229" s="37">
        <f>((H216*4)+(H217*5)+(H218*6)+(H219*7)+(H220*8))/H228</f>
        <v>5.9989029072956663</v>
      </c>
      <c r="I229" s="5"/>
      <c r="J229" s="5"/>
      <c r="K229" s="5"/>
      <c r="L229" s="5"/>
      <c r="M229" s="6"/>
      <c r="N229" s="6"/>
      <c r="O229" s="5"/>
      <c r="P229" s="32"/>
      <c r="Q229" s="32"/>
      <c r="R229" s="32"/>
      <c r="S229" s="3"/>
      <c r="T229" s="32"/>
      <c r="W229" s="32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</row>
    <row r="230" spans="1:36" ht="12.75" customHeight="1" x14ac:dyDescent="0.2">
      <c r="I230" s="5"/>
      <c r="J230" s="5"/>
      <c r="L230" s="5"/>
      <c r="M230" s="6"/>
      <c r="N230" s="6"/>
      <c r="O230" s="5"/>
      <c r="P230" s="32"/>
      <c r="Q230" s="32"/>
      <c r="R230" s="32"/>
      <c r="S230" s="32"/>
      <c r="T230" s="32"/>
      <c r="W230" s="32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</row>
    <row r="231" spans="1:36" ht="12.75" customHeight="1" x14ac:dyDescent="0.3">
      <c r="A231" s="44" t="s">
        <v>53</v>
      </c>
      <c r="I231" s="5"/>
      <c r="J231" s="5"/>
      <c r="L231" s="5"/>
      <c r="M231" s="6"/>
      <c r="N231" s="6"/>
      <c r="O231" s="5"/>
      <c r="W231" s="44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3"/>
      <c r="AJ231" s="3"/>
    </row>
    <row r="232" spans="1:36" ht="25.5" customHeight="1" x14ac:dyDescent="0.2">
      <c r="B232" s="228" t="s">
        <v>1</v>
      </c>
      <c r="C232" s="229"/>
      <c r="D232" s="229"/>
      <c r="E232" s="229"/>
      <c r="F232" s="229"/>
      <c r="G232" s="229"/>
      <c r="I232" s="7" t="s">
        <v>2</v>
      </c>
      <c r="J232" s="7" t="s">
        <v>3</v>
      </c>
      <c r="K232" s="8" t="s">
        <v>4</v>
      </c>
      <c r="L232" s="7" t="s">
        <v>5</v>
      </c>
      <c r="M232" s="9" t="s">
        <v>6</v>
      </c>
      <c r="N232" s="9" t="s">
        <v>7</v>
      </c>
      <c r="O232" s="10" t="s">
        <v>8</v>
      </c>
      <c r="W232" s="32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</row>
    <row r="233" spans="1:36" ht="12.75" customHeight="1" x14ac:dyDescent="0.2">
      <c r="A233" s="12" t="s">
        <v>9</v>
      </c>
      <c r="B233" s="13">
        <v>1</v>
      </c>
      <c r="C233" s="13">
        <v>2</v>
      </c>
      <c r="D233" s="13">
        <v>3</v>
      </c>
      <c r="E233" s="13">
        <v>4</v>
      </c>
      <c r="F233" s="13">
        <v>5</v>
      </c>
      <c r="G233" s="13">
        <v>6</v>
      </c>
      <c r="H233" s="201" t="s">
        <v>10</v>
      </c>
      <c r="I233" s="41"/>
      <c r="J233" s="15"/>
      <c r="K233" s="16"/>
      <c r="L233" s="17"/>
      <c r="M233" s="6"/>
      <c r="N233" s="6"/>
      <c r="O233" s="5"/>
      <c r="W233" s="4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3"/>
      <c r="AJ233" s="3"/>
    </row>
    <row r="234" spans="1:36" ht="12.75" customHeight="1" x14ac:dyDescent="0.2">
      <c r="A234" s="27" t="s">
        <v>17</v>
      </c>
      <c r="B234" s="13">
        <f>'Prepa 4'!B216+'Prepa 3'!B218+'Prepa 2'!B211+'Prepa 1'!B208</f>
        <v>377</v>
      </c>
      <c r="C234" s="13"/>
      <c r="D234" s="13"/>
      <c r="E234" s="13"/>
      <c r="F234" s="13"/>
      <c r="G234" s="13"/>
      <c r="H234" s="202"/>
      <c r="I234" s="41"/>
      <c r="J234" s="15"/>
      <c r="K234" s="16"/>
      <c r="L234" s="17"/>
      <c r="M234" s="20">
        <f>B234</f>
        <v>377</v>
      </c>
      <c r="N234" s="6"/>
      <c r="O234" s="5"/>
      <c r="W234" s="31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3"/>
      <c r="AJ234" s="3"/>
    </row>
    <row r="235" spans="1:36" ht="12.75" customHeight="1" x14ac:dyDescent="0.2">
      <c r="A235" s="27" t="s">
        <v>18</v>
      </c>
      <c r="B235" s="13"/>
      <c r="C235" s="13">
        <f>'Prepa 4'!C217+'Prepa 3'!C219+'Prepa 2'!C212+'Prepa 1'!C209</f>
        <v>276</v>
      </c>
      <c r="D235" s="13"/>
      <c r="E235" s="13"/>
      <c r="F235" s="13"/>
      <c r="G235" s="13"/>
      <c r="H235" s="202"/>
      <c r="I235" s="41"/>
      <c r="J235" s="15"/>
      <c r="K235" s="16"/>
      <c r="L235" s="17">
        <f>C235/B234</f>
        <v>0.73209549071618041</v>
      </c>
      <c r="M235" s="20">
        <f>'Prepa 4'!M217+'Prepa 3'!M219+'Prepa 2'!M212+'Prepa 1'!M209</f>
        <v>286</v>
      </c>
      <c r="N235" s="3">
        <f t="shared" ref="N235:N239" si="54">M235/M234</f>
        <v>0.75862068965517238</v>
      </c>
      <c r="O235" s="5">
        <f t="shared" ref="O235:O239" si="55">100%-N235</f>
        <v>0.24137931034482762</v>
      </c>
      <c r="W235" s="31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3"/>
      <c r="AJ235" s="3"/>
    </row>
    <row r="236" spans="1:36" ht="12.75" customHeight="1" x14ac:dyDescent="0.2">
      <c r="A236" s="31" t="s">
        <v>19</v>
      </c>
      <c r="B236" s="13"/>
      <c r="C236" s="13"/>
      <c r="D236" s="13">
        <f>'Prepa 4'!D218+'Prepa 3'!D220+'Prepa 2'!D213+'Prepa 1'!D210</f>
        <v>159</v>
      </c>
      <c r="E236" s="13"/>
      <c r="F236" s="13"/>
      <c r="G236" s="13"/>
      <c r="H236" s="202">
        <v>1</v>
      </c>
      <c r="I236" s="41"/>
      <c r="J236" s="41"/>
      <c r="K236" s="41"/>
      <c r="L236" s="17">
        <f>D236/C235</f>
        <v>0.57608695652173914</v>
      </c>
      <c r="M236" s="20">
        <f>'Prepa 4'!M218+'Prepa 3'!M220+'Prepa 2'!M213+'Prepa 1'!M210</f>
        <v>204</v>
      </c>
      <c r="N236" s="3">
        <f t="shared" si="54"/>
        <v>0.71328671328671334</v>
      </c>
      <c r="O236" s="5">
        <f t="shared" si="55"/>
        <v>0.28671328671328666</v>
      </c>
      <c r="W236" s="31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3"/>
      <c r="AJ236" s="3"/>
    </row>
    <row r="237" spans="1:36" ht="12.75" customHeight="1" x14ac:dyDescent="0.2">
      <c r="A237" s="27" t="s">
        <v>20</v>
      </c>
      <c r="B237" s="32"/>
      <c r="C237" s="32"/>
      <c r="D237" s="32"/>
      <c r="E237" s="32">
        <v>121</v>
      </c>
      <c r="F237" s="32"/>
      <c r="G237" s="32"/>
      <c r="H237" s="203">
        <v>4</v>
      </c>
      <c r="I237" s="5"/>
      <c r="J237" s="5"/>
      <c r="K237" s="5"/>
      <c r="L237" s="5">
        <f>E237/D236</f>
        <v>0.76100628930817615</v>
      </c>
      <c r="M237" s="20">
        <v>172</v>
      </c>
      <c r="N237" s="3">
        <f t="shared" si="54"/>
        <v>0.84313725490196079</v>
      </c>
      <c r="O237" s="5">
        <f t="shared" si="55"/>
        <v>0.15686274509803921</v>
      </c>
      <c r="W237" s="31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3"/>
      <c r="AJ237" s="3"/>
    </row>
    <row r="238" spans="1:36" ht="12.75" customHeight="1" x14ac:dyDescent="0.2">
      <c r="A238" s="27" t="s">
        <v>21</v>
      </c>
      <c r="B238" s="32"/>
      <c r="C238" s="32"/>
      <c r="D238" s="32"/>
      <c r="E238" s="32"/>
      <c r="F238" s="32">
        <v>93</v>
      </c>
      <c r="G238" s="32"/>
      <c r="H238" s="203">
        <v>8</v>
      </c>
      <c r="I238" s="5"/>
      <c r="J238" s="5"/>
      <c r="K238" s="5"/>
      <c r="L238" s="5">
        <f>F238/E237</f>
        <v>0.76859504132231404</v>
      </c>
      <c r="M238" s="20">
        <v>142</v>
      </c>
      <c r="N238" s="3">
        <f t="shared" si="54"/>
        <v>0.82558139534883723</v>
      </c>
      <c r="O238" s="5">
        <f t="shared" si="55"/>
        <v>0.17441860465116277</v>
      </c>
      <c r="W238" s="31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3"/>
      <c r="AJ238" s="3"/>
    </row>
    <row r="239" spans="1:36" ht="12.75" customHeight="1" x14ac:dyDescent="0.2">
      <c r="A239" s="31" t="s">
        <v>22</v>
      </c>
      <c r="B239" s="32"/>
      <c r="C239" s="32"/>
      <c r="D239" s="32"/>
      <c r="E239" s="32"/>
      <c r="F239" s="32"/>
      <c r="G239" s="32">
        <v>93</v>
      </c>
      <c r="H239" s="203">
        <v>50</v>
      </c>
      <c r="I239" s="5"/>
      <c r="J239" s="5"/>
      <c r="K239" s="5"/>
      <c r="L239" s="5">
        <f>G239/F238</f>
        <v>1</v>
      </c>
      <c r="M239" s="20">
        <v>118</v>
      </c>
      <c r="N239" s="3">
        <f t="shared" si="54"/>
        <v>0.83098591549295775</v>
      </c>
      <c r="O239" s="5">
        <f t="shared" si="55"/>
        <v>0.16901408450704225</v>
      </c>
      <c r="W239" s="31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3"/>
      <c r="AJ239" s="3"/>
    </row>
    <row r="240" spans="1:36" ht="12.75" customHeight="1" x14ac:dyDescent="0.2">
      <c r="A240" s="31" t="s">
        <v>33</v>
      </c>
      <c r="B240" s="32"/>
      <c r="C240" s="32"/>
      <c r="D240" s="32"/>
      <c r="E240" s="32"/>
      <c r="F240" s="32"/>
      <c r="G240" s="32">
        <v>42</v>
      </c>
      <c r="H240" s="203">
        <v>22</v>
      </c>
      <c r="I240" s="5"/>
      <c r="J240" s="5"/>
      <c r="K240" s="5"/>
      <c r="L240" s="5"/>
      <c r="M240" s="20">
        <v>51</v>
      </c>
      <c r="N240" s="3"/>
      <c r="O240" s="5"/>
      <c r="W240" s="31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3"/>
      <c r="AJ240" s="3"/>
    </row>
    <row r="241" spans="1:36" ht="12.75" customHeight="1" x14ac:dyDescent="0.2">
      <c r="A241" s="31" t="s">
        <v>34</v>
      </c>
      <c r="B241" s="32"/>
      <c r="C241" s="32"/>
      <c r="D241" s="32"/>
      <c r="E241" s="32"/>
      <c r="F241" s="32"/>
      <c r="G241" s="32">
        <v>18</v>
      </c>
      <c r="H241" s="203">
        <v>3</v>
      </c>
      <c r="I241" s="5"/>
      <c r="J241" s="5"/>
      <c r="K241" s="5"/>
      <c r="L241" s="5"/>
      <c r="M241" s="20">
        <v>22</v>
      </c>
      <c r="N241" s="3"/>
      <c r="O241" s="5"/>
      <c r="W241" s="31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3"/>
      <c r="AJ241" s="3"/>
    </row>
    <row r="242" spans="1:36" ht="12.75" customHeight="1" x14ac:dyDescent="0.2">
      <c r="A242" s="31" t="s">
        <v>36</v>
      </c>
      <c r="B242" s="32"/>
      <c r="C242" s="32"/>
      <c r="D242" s="32"/>
      <c r="E242" s="32"/>
      <c r="F242" s="32"/>
      <c r="G242" s="32">
        <v>12</v>
      </c>
      <c r="H242" s="203">
        <v>7</v>
      </c>
      <c r="I242" s="5"/>
      <c r="J242" s="5"/>
      <c r="K242" s="5"/>
      <c r="L242" s="5"/>
      <c r="M242" s="20">
        <v>16</v>
      </c>
      <c r="N242" s="3"/>
      <c r="O242" s="5"/>
      <c r="W242" s="31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3"/>
      <c r="AJ242" s="3"/>
    </row>
    <row r="243" spans="1:36" ht="12.75" customHeight="1" x14ac:dyDescent="0.2">
      <c r="A243" s="31" t="s">
        <v>37</v>
      </c>
      <c r="B243" s="32"/>
      <c r="C243" s="32"/>
      <c r="D243" s="32"/>
      <c r="E243" s="32"/>
      <c r="F243" s="32"/>
      <c r="G243" s="32">
        <v>4</v>
      </c>
      <c r="H243" s="203"/>
      <c r="I243" s="5"/>
      <c r="J243" s="5"/>
      <c r="K243" s="5"/>
      <c r="L243" s="5"/>
      <c r="M243" s="20">
        <v>6</v>
      </c>
      <c r="N243" s="3"/>
      <c r="O243" s="5"/>
      <c r="W243" s="31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3"/>
      <c r="AJ243" s="3"/>
    </row>
    <row r="244" spans="1:36" ht="12.75" customHeight="1" x14ac:dyDescent="0.2">
      <c r="A244" s="31" t="s">
        <v>38</v>
      </c>
      <c r="B244" s="32"/>
      <c r="C244" s="32"/>
      <c r="D244" s="32"/>
      <c r="E244" s="32"/>
      <c r="F244" s="32"/>
      <c r="G244" s="32">
        <v>4</v>
      </c>
      <c r="H244" s="203">
        <v>3</v>
      </c>
      <c r="I244" s="5"/>
      <c r="J244" s="5"/>
      <c r="K244" s="5"/>
      <c r="L244" s="5"/>
      <c r="M244" s="20">
        <v>5</v>
      </c>
      <c r="N244" s="3"/>
      <c r="O244" s="5"/>
      <c r="W244" s="31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3"/>
      <c r="AJ244" s="3"/>
    </row>
    <row r="245" spans="1:36" ht="12.75" customHeight="1" x14ac:dyDescent="0.2">
      <c r="A245" s="31" t="s">
        <v>39</v>
      </c>
      <c r="B245" s="32"/>
      <c r="C245" s="32"/>
      <c r="D245" s="32"/>
      <c r="E245" s="32"/>
      <c r="F245" s="32"/>
      <c r="G245" s="32">
        <v>1</v>
      </c>
      <c r="H245" s="203">
        <v>1</v>
      </c>
      <c r="I245" s="5"/>
      <c r="J245" s="5"/>
      <c r="K245" s="5"/>
      <c r="L245" s="5"/>
      <c r="M245" s="20">
        <v>1</v>
      </c>
      <c r="N245" s="3"/>
      <c r="O245" s="5"/>
      <c r="W245" s="31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3"/>
      <c r="AJ245" s="3"/>
    </row>
    <row r="246" spans="1:36" ht="12.75" customHeight="1" x14ac:dyDescent="0.2">
      <c r="A246" s="31" t="s">
        <v>40</v>
      </c>
      <c r="B246" s="32"/>
      <c r="C246" s="32"/>
      <c r="D246" s="32"/>
      <c r="E246" s="32"/>
      <c r="F246" s="32"/>
      <c r="G246" s="32">
        <v>1</v>
      </c>
      <c r="H246" s="203">
        <v>1</v>
      </c>
      <c r="I246" s="5"/>
      <c r="J246" s="5"/>
      <c r="K246" s="5"/>
      <c r="L246" s="5"/>
      <c r="M246" s="20">
        <v>1</v>
      </c>
      <c r="N246" s="3"/>
      <c r="O246" s="5"/>
      <c r="W246" s="31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3"/>
      <c r="AJ246" s="3"/>
    </row>
    <row r="247" spans="1:36" ht="12.75" customHeight="1" x14ac:dyDescent="0.2">
      <c r="H247" s="206">
        <f>SUM(H236:H246)</f>
        <v>100</v>
      </c>
      <c r="I247" s="5">
        <f>SUM(H236:H239)/B234</f>
        <v>0.16710875331564987</v>
      </c>
      <c r="J247" s="5">
        <f>H247/B234</f>
        <v>0.26525198938992045</v>
      </c>
      <c r="K247" s="5">
        <f>J247-I247</f>
        <v>9.8143236074270584E-2</v>
      </c>
      <c r="L247" s="5"/>
      <c r="M247" s="6"/>
      <c r="N247" s="6"/>
      <c r="O247" s="5"/>
      <c r="W247" s="32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</row>
    <row r="248" spans="1:36" ht="12.75" customHeight="1" x14ac:dyDescent="0.2">
      <c r="A248" s="35" t="s">
        <v>28</v>
      </c>
      <c r="B248" s="35"/>
      <c r="C248" s="35"/>
      <c r="D248" s="36"/>
      <c r="E248" s="36"/>
      <c r="G248" s="37">
        <f>((H236*4)+(H237*5)+(H238*6)+(H239*7+(H240*8)))/H247</f>
        <v>5.98</v>
      </c>
      <c r="I248" s="5"/>
      <c r="J248" s="5"/>
      <c r="K248" s="5"/>
      <c r="L248" s="5"/>
      <c r="M248" s="6"/>
      <c r="N248" s="6"/>
      <c r="O248" s="5"/>
      <c r="W248" s="32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</row>
    <row r="249" spans="1:36" ht="12.75" customHeight="1" x14ac:dyDescent="0.2">
      <c r="I249" s="5"/>
      <c r="J249" s="5"/>
      <c r="L249" s="5"/>
      <c r="M249" s="6"/>
      <c r="N249" s="6"/>
      <c r="O249" s="5"/>
      <c r="W249" s="32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</row>
    <row r="250" spans="1:36" ht="12.75" customHeight="1" x14ac:dyDescent="0.3">
      <c r="A250" s="44" t="s">
        <v>54</v>
      </c>
      <c r="I250" s="5"/>
      <c r="J250" s="5"/>
      <c r="L250" s="5"/>
      <c r="M250" s="6"/>
      <c r="N250" s="6"/>
      <c r="O250" s="5"/>
      <c r="W250" s="44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3"/>
      <c r="AJ250" s="3"/>
    </row>
    <row r="251" spans="1:36" ht="25.5" customHeight="1" x14ac:dyDescent="0.2">
      <c r="B251" s="228" t="s">
        <v>1</v>
      </c>
      <c r="C251" s="229"/>
      <c r="D251" s="229"/>
      <c r="E251" s="229"/>
      <c r="F251" s="229"/>
      <c r="G251" s="229"/>
      <c r="I251" s="7" t="s">
        <v>2</v>
      </c>
      <c r="J251" s="7" t="s">
        <v>3</v>
      </c>
      <c r="K251" s="8" t="s">
        <v>4</v>
      </c>
      <c r="L251" s="7" t="s">
        <v>5</v>
      </c>
      <c r="M251" s="9" t="s">
        <v>6</v>
      </c>
      <c r="N251" s="9" t="s">
        <v>7</v>
      </c>
      <c r="O251" s="10" t="s">
        <v>8</v>
      </c>
      <c r="W251" s="32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</row>
    <row r="252" spans="1:36" ht="12.75" customHeight="1" x14ac:dyDescent="0.2">
      <c r="A252" s="12" t="s">
        <v>9</v>
      </c>
      <c r="B252" s="13">
        <v>1</v>
      </c>
      <c r="C252" s="13">
        <v>2</v>
      </c>
      <c r="D252" s="13">
        <v>3</v>
      </c>
      <c r="E252" s="13">
        <v>4</v>
      </c>
      <c r="F252" s="13">
        <v>5</v>
      </c>
      <c r="G252" s="13">
        <v>6</v>
      </c>
      <c r="H252" s="201" t="s">
        <v>10</v>
      </c>
      <c r="I252" s="41"/>
      <c r="J252" s="15"/>
      <c r="K252" s="16"/>
      <c r="L252" s="17"/>
      <c r="M252" s="6"/>
      <c r="N252" s="6"/>
      <c r="O252" s="5"/>
      <c r="W252" s="4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3"/>
      <c r="AJ252" s="3"/>
    </row>
    <row r="253" spans="1:36" ht="12.75" customHeight="1" x14ac:dyDescent="0.2">
      <c r="A253" s="27" t="s">
        <v>18</v>
      </c>
      <c r="B253" s="13">
        <f>'Prepa 4'!B234+'Prepa 3'!B236+'Prepa 2'!B229+'Prepa 1'!B226</f>
        <v>3840</v>
      </c>
      <c r="C253" s="13"/>
      <c r="D253" s="13"/>
      <c r="E253" s="13"/>
      <c r="F253" s="13"/>
      <c r="G253" s="13"/>
      <c r="H253" s="202"/>
      <c r="I253" s="41"/>
      <c r="J253" s="15"/>
      <c r="K253" s="16"/>
      <c r="L253" s="17"/>
      <c r="M253" s="20">
        <f>B253</f>
        <v>3840</v>
      </c>
      <c r="N253" s="6"/>
      <c r="O253" s="5"/>
      <c r="W253" s="31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3"/>
      <c r="AJ253" s="3"/>
    </row>
    <row r="254" spans="1:36" ht="12.75" customHeight="1" x14ac:dyDescent="0.2">
      <c r="A254" s="27" t="s">
        <v>19</v>
      </c>
      <c r="B254" s="13"/>
      <c r="C254" s="13">
        <f>'Prepa 4'!C235+'Prepa 3'!C237+'Prepa 2'!C230+'Prepa 1'!C227</f>
        <v>2918</v>
      </c>
      <c r="D254" s="13"/>
      <c r="E254" s="13"/>
      <c r="F254" s="13"/>
      <c r="G254" s="13"/>
      <c r="H254" s="203"/>
      <c r="I254" s="41"/>
      <c r="J254" s="15"/>
      <c r="K254" s="16"/>
      <c r="L254" s="17">
        <f>C254/B253</f>
        <v>0.75989583333333333</v>
      </c>
      <c r="M254" s="20">
        <f>'Prepa 4'!M235+'Prepa 3'!M237+'Prepa 2'!M230+'Prepa 1'!M227</f>
        <v>2936</v>
      </c>
      <c r="N254" s="3">
        <f t="shared" ref="N254:N258" si="56">M254/M253</f>
        <v>0.76458333333333328</v>
      </c>
      <c r="O254" s="5">
        <f t="shared" ref="O254:O258" si="57">100%-N254</f>
        <v>0.23541666666666672</v>
      </c>
      <c r="W254" s="31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3"/>
      <c r="AJ254" s="3"/>
    </row>
    <row r="255" spans="1:36" ht="12.75" customHeight="1" x14ac:dyDescent="0.2">
      <c r="A255" s="27" t="s">
        <v>20</v>
      </c>
      <c r="B255" s="32"/>
      <c r="C255" s="32"/>
      <c r="D255" s="32">
        <v>2646</v>
      </c>
      <c r="E255" s="32"/>
      <c r="F255" s="32"/>
      <c r="G255" s="32"/>
      <c r="H255" s="203"/>
      <c r="I255" s="5"/>
      <c r="J255" s="5"/>
      <c r="K255" s="32"/>
      <c r="L255" s="5">
        <f>D255/C254</f>
        <v>0.90678546949965733</v>
      </c>
      <c r="M255" s="20">
        <v>2879</v>
      </c>
      <c r="N255" s="3">
        <f t="shared" si="56"/>
        <v>0.98058583106267028</v>
      </c>
      <c r="O255" s="5">
        <f t="shared" si="57"/>
        <v>1.9414168937329723E-2</v>
      </c>
      <c r="W255" s="31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3"/>
      <c r="AJ255" s="3"/>
    </row>
    <row r="256" spans="1:36" ht="12.75" customHeight="1" x14ac:dyDescent="0.2">
      <c r="A256" s="27" t="s">
        <v>21</v>
      </c>
      <c r="B256" s="32"/>
      <c r="C256" s="32"/>
      <c r="D256" s="32"/>
      <c r="E256" s="32">
        <v>2348</v>
      </c>
      <c r="F256" s="32"/>
      <c r="G256" s="32"/>
      <c r="H256" s="203">
        <v>36</v>
      </c>
      <c r="I256" s="5"/>
      <c r="J256" s="5"/>
      <c r="K256" s="32"/>
      <c r="L256" s="5">
        <f>E256/D255</f>
        <v>0.8873771730914588</v>
      </c>
      <c r="M256" s="20">
        <v>2676</v>
      </c>
      <c r="N256" s="3">
        <f t="shared" si="56"/>
        <v>0.92948940604376518</v>
      </c>
      <c r="O256" s="5">
        <f t="shared" si="57"/>
        <v>7.0510593956234824E-2</v>
      </c>
      <c r="W256" s="31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3"/>
      <c r="AJ256" s="3"/>
    </row>
    <row r="257" spans="1:36" ht="12.75" customHeight="1" x14ac:dyDescent="0.2">
      <c r="A257" s="31" t="s">
        <v>22</v>
      </c>
      <c r="B257" s="32"/>
      <c r="C257" s="32"/>
      <c r="D257" s="32"/>
      <c r="E257" s="32"/>
      <c r="F257" s="32">
        <v>2100</v>
      </c>
      <c r="G257" s="32"/>
      <c r="H257" s="203">
        <v>41</v>
      </c>
      <c r="I257" s="5"/>
      <c r="J257" s="5"/>
      <c r="K257" s="32"/>
      <c r="L257" s="5">
        <f>F257/E256</f>
        <v>0.89437819420783649</v>
      </c>
      <c r="M257" s="20">
        <v>2437</v>
      </c>
      <c r="N257" s="3">
        <f t="shared" si="56"/>
        <v>0.91068759342301941</v>
      </c>
      <c r="O257" s="5">
        <f t="shared" si="57"/>
        <v>8.9312406576980585E-2</v>
      </c>
      <c r="W257" s="31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3"/>
      <c r="AJ257" s="3"/>
    </row>
    <row r="258" spans="1:36" ht="12.75" customHeight="1" x14ac:dyDescent="0.2">
      <c r="A258" s="31" t="s">
        <v>33</v>
      </c>
      <c r="B258" s="32"/>
      <c r="C258" s="32"/>
      <c r="D258" s="32"/>
      <c r="E258" s="32"/>
      <c r="F258" s="32"/>
      <c r="G258" s="32">
        <v>2100</v>
      </c>
      <c r="H258" s="203">
        <v>1722</v>
      </c>
      <c r="I258" s="5"/>
      <c r="J258" s="5"/>
      <c r="K258" s="32"/>
      <c r="L258" s="5">
        <f>G258/F257</f>
        <v>1</v>
      </c>
      <c r="M258" s="20">
        <v>2287</v>
      </c>
      <c r="N258" s="3">
        <f t="shared" si="56"/>
        <v>0.93844891259745589</v>
      </c>
      <c r="O258" s="5">
        <f t="shared" si="57"/>
        <v>6.1551087402544113E-2</v>
      </c>
      <c r="W258" s="31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3"/>
      <c r="AJ258" s="3"/>
    </row>
    <row r="259" spans="1:36" ht="12.75" customHeight="1" x14ac:dyDescent="0.2">
      <c r="A259" s="31" t="s">
        <v>34</v>
      </c>
      <c r="B259" s="32"/>
      <c r="C259" s="32"/>
      <c r="D259" s="32"/>
      <c r="E259" s="32"/>
      <c r="F259" s="32"/>
      <c r="G259" s="32">
        <v>433</v>
      </c>
      <c r="H259" s="203">
        <v>261</v>
      </c>
      <c r="I259" s="5"/>
      <c r="J259" s="5"/>
      <c r="K259" s="32"/>
      <c r="L259" s="5"/>
      <c r="M259" s="20">
        <v>457</v>
      </c>
      <c r="N259" s="3"/>
      <c r="O259" s="5"/>
      <c r="W259" s="31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3"/>
      <c r="AJ259" s="3"/>
    </row>
    <row r="260" spans="1:36" ht="12.75" customHeight="1" x14ac:dyDescent="0.2">
      <c r="A260" s="31" t="s">
        <v>36</v>
      </c>
      <c r="B260" s="32"/>
      <c r="C260" s="32"/>
      <c r="D260" s="32"/>
      <c r="E260" s="32"/>
      <c r="F260" s="32"/>
      <c r="G260" s="32">
        <v>153</v>
      </c>
      <c r="H260" s="203">
        <v>94</v>
      </c>
      <c r="I260" s="5"/>
      <c r="J260" s="5"/>
      <c r="K260" s="32"/>
      <c r="L260" s="5"/>
      <c r="M260" s="20">
        <v>163</v>
      </c>
      <c r="N260" s="3"/>
      <c r="O260" s="5"/>
      <c r="W260" s="31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3"/>
      <c r="AJ260" s="3"/>
    </row>
    <row r="261" spans="1:36" ht="12.75" customHeight="1" x14ac:dyDescent="0.2">
      <c r="A261" s="31" t="s">
        <v>37</v>
      </c>
      <c r="B261" s="32"/>
      <c r="C261" s="32"/>
      <c r="D261" s="32"/>
      <c r="E261" s="32"/>
      <c r="F261" s="32"/>
      <c r="G261" s="32">
        <v>47</v>
      </c>
      <c r="H261" s="203">
        <v>23</v>
      </c>
      <c r="I261" s="5"/>
      <c r="J261" s="5"/>
      <c r="K261" s="32"/>
      <c r="L261" s="5"/>
      <c r="M261" s="20">
        <v>50</v>
      </c>
      <c r="N261" s="3"/>
      <c r="O261" s="5"/>
      <c r="W261" s="31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3"/>
      <c r="AJ261" s="3"/>
    </row>
    <row r="262" spans="1:36" ht="12.75" customHeight="1" x14ac:dyDescent="0.2">
      <c r="A262" s="31" t="s">
        <v>38</v>
      </c>
      <c r="B262" s="32"/>
      <c r="C262" s="32"/>
      <c r="D262" s="32"/>
      <c r="E262" s="32"/>
      <c r="F262" s="32"/>
      <c r="G262" s="32">
        <v>22</v>
      </c>
      <c r="H262" s="203">
        <v>10</v>
      </c>
      <c r="I262" s="5"/>
      <c r="J262" s="5"/>
      <c r="K262" s="32"/>
      <c r="L262" s="5"/>
      <c r="M262" s="20">
        <v>24</v>
      </c>
      <c r="N262" s="3"/>
      <c r="O262" s="5"/>
      <c r="W262" s="31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3"/>
      <c r="AJ262" s="3"/>
    </row>
    <row r="263" spans="1:36" ht="12.75" customHeight="1" x14ac:dyDescent="0.2">
      <c r="A263" s="31" t="s">
        <v>39</v>
      </c>
      <c r="B263" s="32"/>
      <c r="C263" s="32"/>
      <c r="D263" s="32"/>
      <c r="E263" s="32"/>
      <c r="F263" s="32"/>
      <c r="G263" s="32">
        <v>14</v>
      </c>
      <c r="H263" s="203">
        <v>4</v>
      </c>
      <c r="I263" s="5"/>
      <c r="J263" s="5"/>
      <c r="K263" s="32"/>
      <c r="L263" s="5"/>
      <c r="M263" s="20">
        <v>17</v>
      </c>
      <c r="N263" s="3"/>
      <c r="O263" s="5"/>
      <c r="W263" s="31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3"/>
      <c r="AJ263" s="3"/>
    </row>
    <row r="264" spans="1:36" ht="12.75" customHeight="1" x14ac:dyDescent="0.2">
      <c r="A264" s="31" t="s">
        <v>40</v>
      </c>
      <c r="B264" s="32"/>
      <c r="C264" s="32"/>
      <c r="D264" s="32"/>
      <c r="E264" s="32"/>
      <c r="F264" s="32"/>
      <c r="G264" s="32">
        <v>5</v>
      </c>
      <c r="H264" s="203">
        <v>3</v>
      </c>
      <c r="I264" s="5"/>
      <c r="J264" s="5"/>
      <c r="K264" s="32"/>
      <c r="L264" s="5"/>
      <c r="M264" s="20">
        <v>5</v>
      </c>
      <c r="N264" s="3"/>
      <c r="O264" s="5"/>
      <c r="W264" s="31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3"/>
      <c r="AJ264" s="3"/>
    </row>
    <row r="265" spans="1:36" ht="12.75" customHeight="1" x14ac:dyDescent="0.2">
      <c r="A265" s="31" t="s">
        <v>41</v>
      </c>
      <c r="B265" s="32"/>
      <c r="C265" s="32"/>
      <c r="D265" s="32"/>
      <c r="E265" s="32"/>
      <c r="F265" s="32"/>
      <c r="G265" s="32">
        <v>1</v>
      </c>
      <c r="H265" s="203"/>
      <c r="I265" s="5"/>
      <c r="J265" s="5"/>
      <c r="K265" s="32"/>
      <c r="L265" s="5"/>
      <c r="M265" s="20">
        <v>1</v>
      </c>
      <c r="N265" s="3"/>
      <c r="O265" s="5"/>
      <c r="W265" s="31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3"/>
      <c r="AJ265" s="3"/>
    </row>
    <row r="266" spans="1:36" ht="12.75" customHeight="1" x14ac:dyDescent="0.2">
      <c r="H266" s="206">
        <f>SUM(H256:H264)</f>
        <v>2194</v>
      </c>
      <c r="I266" s="3">
        <f>SUM(H256:H258)/B253</f>
        <v>0.46848958333333335</v>
      </c>
      <c r="J266" s="5">
        <f>H266/B253</f>
        <v>0.57135416666666672</v>
      </c>
      <c r="K266" s="5">
        <f>J266-I266</f>
        <v>0.10286458333333337</v>
      </c>
      <c r="L266" s="5"/>
      <c r="M266" s="6"/>
      <c r="N266" s="6"/>
      <c r="O266" s="5"/>
      <c r="W266" s="32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</row>
    <row r="267" spans="1:36" ht="12.75" customHeight="1" x14ac:dyDescent="0.3">
      <c r="A267" s="44" t="s">
        <v>55</v>
      </c>
      <c r="I267" s="5"/>
      <c r="J267" s="5"/>
      <c r="L267" s="5"/>
      <c r="M267" s="6"/>
      <c r="N267" s="6"/>
      <c r="O267" s="5"/>
      <c r="W267" s="44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3"/>
      <c r="AJ267" s="3"/>
    </row>
    <row r="268" spans="1:36" ht="25.5" customHeight="1" x14ac:dyDescent="0.2">
      <c r="B268" s="228" t="s">
        <v>1</v>
      </c>
      <c r="C268" s="229"/>
      <c r="D268" s="229"/>
      <c r="E268" s="229"/>
      <c r="F268" s="229"/>
      <c r="G268" s="229"/>
      <c r="I268" s="7" t="s">
        <v>2</v>
      </c>
      <c r="J268" s="7" t="s">
        <v>3</v>
      </c>
      <c r="K268" s="8" t="s">
        <v>4</v>
      </c>
      <c r="L268" s="7" t="s">
        <v>5</v>
      </c>
      <c r="M268" s="9" t="s">
        <v>6</v>
      </c>
      <c r="N268" s="9" t="s">
        <v>7</v>
      </c>
      <c r="O268" s="10" t="s">
        <v>8</v>
      </c>
      <c r="W268" s="32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</row>
    <row r="269" spans="1:36" ht="12.75" customHeight="1" x14ac:dyDescent="0.2">
      <c r="A269" s="12" t="s">
        <v>9</v>
      </c>
      <c r="B269" s="13">
        <v>1</v>
      </c>
      <c r="C269" s="13">
        <v>2</v>
      </c>
      <c r="D269" s="13">
        <v>3</v>
      </c>
      <c r="E269" s="13">
        <v>4</v>
      </c>
      <c r="F269" s="13">
        <v>5</v>
      </c>
      <c r="G269" s="13">
        <v>6</v>
      </c>
      <c r="H269" s="201" t="s">
        <v>10</v>
      </c>
      <c r="I269" s="41"/>
      <c r="J269" s="15"/>
      <c r="K269" s="16"/>
      <c r="L269" s="17"/>
      <c r="M269" s="6"/>
      <c r="N269" s="6"/>
      <c r="O269" s="5"/>
      <c r="W269" s="4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3"/>
      <c r="AJ269" s="3"/>
    </row>
    <row r="270" spans="1:36" ht="12.75" customHeight="1" x14ac:dyDescent="0.2">
      <c r="A270" s="27" t="s">
        <v>19</v>
      </c>
      <c r="B270" s="13">
        <f>'Prepa 4'!B251+'Prepa 3'!B252+'Prepa 2'!B247+'Prepa 1'!B243</f>
        <v>425</v>
      </c>
      <c r="C270" s="13"/>
      <c r="D270" s="13"/>
      <c r="E270" s="13"/>
      <c r="F270" s="13"/>
      <c r="G270" s="13"/>
      <c r="H270" s="202"/>
      <c r="I270" s="41"/>
      <c r="J270" s="15"/>
      <c r="K270" s="16"/>
      <c r="L270" s="17"/>
      <c r="M270" s="20">
        <f>B270</f>
        <v>425</v>
      </c>
      <c r="N270" s="6"/>
      <c r="O270" s="5"/>
      <c r="W270" s="31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3"/>
      <c r="AJ270" s="3"/>
    </row>
    <row r="271" spans="1:36" ht="12.75" customHeight="1" x14ac:dyDescent="0.2">
      <c r="A271" s="27" t="s">
        <v>20</v>
      </c>
      <c r="B271" s="13"/>
      <c r="C271" s="32">
        <v>290</v>
      </c>
      <c r="D271" s="13"/>
      <c r="E271" s="13"/>
      <c r="F271" s="13"/>
      <c r="G271" s="13"/>
      <c r="H271" s="202"/>
      <c r="I271" s="41"/>
      <c r="J271" s="41"/>
      <c r="K271" s="41"/>
      <c r="L271" s="17">
        <f>C271/B270</f>
        <v>0.68235294117647061</v>
      </c>
      <c r="M271" s="20">
        <v>291</v>
      </c>
      <c r="N271" s="3">
        <f t="shared" ref="N271:N275" si="58">M271/M270</f>
        <v>0.68470588235294116</v>
      </c>
      <c r="O271" s="5">
        <f t="shared" ref="O271:O275" si="59">100%-N271</f>
        <v>0.31529411764705884</v>
      </c>
      <c r="W271" s="31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3"/>
      <c r="AJ271" s="3"/>
    </row>
    <row r="272" spans="1:36" ht="12.75" customHeight="1" x14ac:dyDescent="0.2">
      <c r="A272" s="27" t="s">
        <v>21</v>
      </c>
      <c r="B272" s="32"/>
      <c r="C272" s="32"/>
      <c r="D272" s="32">
        <v>212</v>
      </c>
      <c r="E272" s="32"/>
      <c r="F272" s="32"/>
      <c r="G272" s="32"/>
      <c r="H272" s="203"/>
      <c r="I272" s="5"/>
      <c r="J272" s="5"/>
      <c r="K272" s="5"/>
      <c r="L272" s="5">
        <f>D272/C271</f>
        <v>0.73103448275862071</v>
      </c>
      <c r="M272" s="20">
        <v>255</v>
      </c>
      <c r="N272" s="3">
        <f t="shared" si="58"/>
        <v>0.87628865979381443</v>
      </c>
      <c r="O272" s="5">
        <f t="shared" si="59"/>
        <v>0.12371134020618557</v>
      </c>
      <c r="W272" s="31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3"/>
      <c r="AJ272" s="3"/>
    </row>
    <row r="273" spans="1:36" ht="12.75" customHeight="1" x14ac:dyDescent="0.2">
      <c r="A273" s="31" t="s">
        <v>22</v>
      </c>
      <c r="B273" s="32"/>
      <c r="C273" s="32"/>
      <c r="D273" s="32"/>
      <c r="E273" s="32">
        <v>153</v>
      </c>
      <c r="F273" s="32"/>
      <c r="G273" s="32"/>
      <c r="H273" s="203">
        <v>6</v>
      </c>
      <c r="I273" s="5"/>
      <c r="J273" s="5"/>
      <c r="K273" s="5"/>
      <c r="L273" s="5">
        <f>E273/D272</f>
        <v>0.72169811320754718</v>
      </c>
      <c r="M273" s="20">
        <v>210</v>
      </c>
      <c r="N273" s="3">
        <f t="shared" si="58"/>
        <v>0.82352941176470584</v>
      </c>
      <c r="O273" s="5">
        <f t="shared" si="59"/>
        <v>0.17647058823529416</v>
      </c>
      <c r="W273" s="31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3"/>
      <c r="AJ273" s="3"/>
    </row>
    <row r="274" spans="1:36" ht="12.75" customHeight="1" x14ac:dyDescent="0.2">
      <c r="A274" s="31" t="s">
        <v>33</v>
      </c>
      <c r="B274" s="32"/>
      <c r="C274" s="32"/>
      <c r="E274" s="32"/>
      <c r="F274" s="32">
        <v>109</v>
      </c>
      <c r="G274" s="32"/>
      <c r="H274" s="203">
        <v>11</v>
      </c>
      <c r="I274" s="5"/>
      <c r="J274" s="5"/>
      <c r="K274" s="5"/>
      <c r="L274" s="5">
        <f>F274/E273</f>
        <v>0.71241830065359479</v>
      </c>
      <c r="M274" s="20">
        <v>170</v>
      </c>
      <c r="N274" s="3">
        <f t="shared" si="58"/>
        <v>0.80952380952380953</v>
      </c>
      <c r="O274" s="5">
        <f t="shared" si="59"/>
        <v>0.19047619047619047</v>
      </c>
      <c r="W274" s="31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3"/>
      <c r="AJ274" s="3"/>
    </row>
    <row r="275" spans="1:36" ht="12.75" customHeight="1" x14ac:dyDescent="0.2">
      <c r="A275" s="31" t="s">
        <v>34</v>
      </c>
      <c r="B275" s="3"/>
      <c r="C275" s="32"/>
      <c r="D275" s="32"/>
      <c r="E275" s="32"/>
      <c r="F275" s="32"/>
      <c r="G275" s="32">
        <v>109</v>
      </c>
      <c r="H275" s="203">
        <v>70</v>
      </c>
      <c r="I275" s="5"/>
      <c r="J275" s="5"/>
      <c r="L275" s="5">
        <f>G275/F274</f>
        <v>1</v>
      </c>
      <c r="M275" s="20">
        <v>139</v>
      </c>
      <c r="N275" s="3">
        <f t="shared" si="58"/>
        <v>0.81764705882352939</v>
      </c>
      <c r="O275" s="5">
        <f t="shared" si="59"/>
        <v>0.18235294117647061</v>
      </c>
      <c r="W275" s="32"/>
      <c r="AI275" s="3"/>
      <c r="AJ275" s="3"/>
    </row>
    <row r="276" spans="1:36" ht="12.75" customHeight="1" x14ac:dyDescent="0.2">
      <c r="A276" s="31" t="s">
        <v>36</v>
      </c>
      <c r="B276" s="3"/>
      <c r="C276" s="32"/>
      <c r="D276" s="32"/>
      <c r="E276" s="32"/>
      <c r="F276" s="32"/>
      <c r="G276" s="32">
        <v>57</v>
      </c>
      <c r="H276" s="203">
        <v>25</v>
      </c>
      <c r="I276" s="5"/>
      <c r="J276" s="5"/>
      <c r="L276" s="5"/>
      <c r="M276" s="20">
        <v>63</v>
      </c>
      <c r="N276" s="3"/>
      <c r="O276" s="5"/>
      <c r="W276" s="32"/>
      <c r="AI276" s="3"/>
      <c r="AJ276" s="3"/>
    </row>
    <row r="277" spans="1:36" ht="12.75" customHeight="1" x14ac:dyDescent="0.2">
      <c r="A277" s="31" t="s">
        <v>37</v>
      </c>
      <c r="B277" s="3"/>
      <c r="C277" s="32"/>
      <c r="D277" s="32"/>
      <c r="E277" s="32"/>
      <c r="F277" s="32"/>
      <c r="G277" s="32">
        <v>21</v>
      </c>
      <c r="H277" s="203">
        <v>10</v>
      </c>
      <c r="I277" s="5"/>
      <c r="J277" s="5"/>
      <c r="L277" s="5"/>
      <c r="M277" s="20">
        <v>24</v>
      </c>
      <c r="N277" s="3"/>
      <c r="O277" s="5"/>
      <c r="W277" s="32"/>
      <c r="AI277" s="3"/>
      <c r="AJ277" s="3"/>
    </row>
    <row r="278" spans="1:36" ht="12.75" customHeight="1" x14ac:dyDescent="0.2">
      <c r="A278" s="31" t="s">
        <v>38</v>
      </c>
      <c r="B278" s="3"/>
      <c r="C278" s="32"/>
      <c r="D278" s="32"/>
      <c r="E278" s="32"/>
      <c r="F278" s="32"/>
      <c r="G278" s="32">
        <v>9</v>
      </c>
      <c r="H278" s="203">
        <v>5</v>
      </c>
      <c r="I278" s="5"/>
      <c r="J278" s="5"/>
      <c r="L278" s="5"/>
      <c r="M278" s="20">
        <v>10</v>
      </c>
      <c r="N278" s="3"/>
      <c r="O278" s="5"/>
      <c r="W278" s="32"/>
      <c r="AI278" s="3"/>
      <c r="AJ278" s="3"/>
    </row>
    <row r="279" spans="1:36" ht="12.75" customHeight="1" x14ac:dyDescent="0.2">
      <c r="A279" s="31" t="s">
        <v>39</v>
      </c>
      <c r="B279" s="3"/>
      <c r="C279" s="32"/>
      <c r="D279" s="32"/>
      <c r="E279" s="32"/>
      <c r="F279" s="32"/>
      <c r="G279" s="32">
        <v>3</v>
      </c>
      <c r="H279" s="203">
        <v>2</v>
      </c>
      <c r="I279" s="5"/>
      <c r="J279" s="5"/>
      <c r="L279" s="5"/>
      <c r="M279" s="20">
        <v>3</v>
      </c>
      <c r="N279" s="3"/>
      <c r="O279" s="5"/>
      <c r="W279" s="32"/>
      <c r="AI279" s="3"/>
      <c r="AJ279" s="3"/>
    </row>
    <row r="280" spans="1:36" ht="12.75" customHeight="1" x14ac:dyDescent="0.2">
      <c r="A280" s="31" t="s">
        <v>40</v>
      </c>
      <c r="B280" s="3"/>
      <c r="C280" s="32"/>
      <c r="D280" s="32"/>
      <c r="E280" s="32"/>
      <c r="F280" s="32"/>
      <c r="G280" s="32">
        <v>1</v>
      </c>
      <c r="H280" s="203"/>
      <c r="I280" s="5"/>
      <c r="J280" s="5"/>
      <c r="L280" s="5"/>
      <c r="M280" s="20">
        <v>1</v>
      </c>
      <c r="N280" s="3"/>
      <c r="O280" s="5"/>
      <c r="W280" s="32"/>
      <c r="AI280" s="3"/>
      <c r="AJ280" s="3"/>
    </row>
    <row r="281" spans="1:36" ht="12.75" customHeight="1" x14ac:dyDescent="0.2">
      <c r="A281" s="64"/>
      <c r="B281" s="3"/>
      <c r="C281" s="32"/>
      <c r="D281" s="32"/>
      <c r="E281" s="32"/>
      <c r="F281" s="32"/>
      <c r="G281" s="32"/>
      <c r="H281" s="206">
        <f>SUM(H273:H279)</f>
        <v>129</v>
      </c>
      <c r="I281" s="5">
        <f>SUM(H273:H275)/B270</f>
        <v>0.20470588235294118</v>
      </c>
      <c r="J281" s="5">
        <f>H281/B270</f>
        <v>0.30352941176470588</v>
      </c>
      <c r="K281" s="5">
        <f>J281-I281</f>
        <v>9.8823529411764699E-2</v>
      </c>
      <c r="L281" s="5"/>
      <c r="M281" s="6"/>
      <c r="N281" s="6"/>
      <c r="O281" s="5"/>
      <c r="W281" s="32"/>
      <c r="AI281" s="3"/>
      <c r="AJ281" s="3"/>
    </row>
    <row r="282" spans="1:36" ht="12.75" customHeight="1" x14ac:dyDescent="0.3">
      <c r="A282" s="44" t="s">
        <v>56</v>
      </c>
      <c r="I282" s="5"/>
      <c r="J282" s="5"/>
      <c r="L282" s="5"/>
      <c r="M282" s="6"/>
      <c r="N282" s="6"/>
      <c r="O282" s="5"/>
      <c r="W282" s="32"/>
      <c r="AI282" s="3"/>
      <c r="AJ282" s="3"/>
    </row>
    <row r="283" spans="1:36" ht="25.5" customHeight="1" x14ac:dyDescent="0.2">
      <c r="B283" s="228" t="s">
        <v>1</v>
      </c>
      <c r="C283" s="229"/>
      <c r="D283" s="229"/>
      <c r="E283" s="229"/>
      <c r="F283" s="229"/>
      <c r="G283" s="229"/>
      <c r="I283" s="7" t="s">
        <v>2</v>
      </c>
      <c r="J283" s="7" t="s">
        <v>3</v>
      </c>
      <c r="K283" s="8" t="s">
        <v>4</v>
      </c>
      <c r="L283" s="7" t="s">
        <v>5</v>
      </c>
      <c r="M283" s="9" t="s">
        <v>6</v>
      </c>
      <c r="N283" s="9" t="s">
        <v>7</v>
      </c>
      <c r="O283" s="10" t="s">
        <v>8</v>
      </c>
      <c r="W283" s="32"/>
      <c r="AI283" s="3"/>
      <c r="AJ283" s="3"/>
    </row>
    <row r="284" spans="1:36" ht="12.75" customHeight="1" x14ac:dyDescent="0.2">
      <c r="A284" s="12" t="s">
        <v>9</v>
      </c>
      <c r="B284" s="13">
        <v>1</v>
      </c>
      <c r="C284" s="13">
        <v>2</v>
      </c>
      <c r="D284" s="13">
        <v>3</v>
      </c>
      <c r="E284" s="13">
        <v>4</v>
      </c>
      <c r="F284" s="13">
        <v>5</v>
      </c>
      <c r="G284" s="13">
        <v>6</v>
      </c>
      <c r="H284" s="201" t="s">
        <v>10</v>
      </c>
      <c r="I284" s="41"/>
      <c r="J284" s="15"/>
      <c r="K284" s="16"/>
      <c r="L284" s="17"/>
      <c r="M284" s="6"/>
      <c r="N284" s="6"/>
      <c r="O284" s="5"/>
      <c r="W284" s="32"/>
      <c r="AI284" s="3"/>
      <c r="AJ284" s="3"/>
    </row>
    <row r="285" spans="1:36" ht="12.75" customHeight="1" x14ac:dyDescent="0.2">
      <c r="A285" s="27" t="s">
        <v>20</v>
      </c>
      <c r="B285" s="13">
        <v>3848</v>
      </c>
      <c r="C285" s="13"/>
      <c r="D285" s="13"/>
      <c r="E285" s="13"/>
      <c r="F285" s="13"/>
      <c r="G285" s="13"/>
      <c r="H285" s="202"/>
      <c r="I285" s="41"/>
      <c r="J285" s="15"/>
      <c r="K285" s="16"/>
      <c r="L285" s="17"/>
      <c r="M285" s="20">
        <f>B285</f>
        <v>3848</v>
      </c>
      <c r="N285" s="6"/>
      <c r="O285" s="5"/>
      <c r="W285" s="32"/>
      <c r="AI285" s="3"/>
      <c r="AJ285" s="3"/>
    </row>
    <row r="286" spans="1:36" ht="12.75" customHeight="1" x14ac:dyDescent="0.2">
      <c r="A286" s="27" t="s">
        <v>21</v>
      </c>
      <c r="B286" s="13"/>
      <c r="C286" s="13">
        <v>3084</v>
      </c>
      <c r="D286" s="13"/>
      <c r="E286" s="13"/>
      <c r="F286" s="13"/>
      <c r="G286" s="13"/>
      <c r="H286" s="202"/>
      <c r="I286" s="41"/>
      <c r="J286" s="41"/>
      <c r="K286" s="41"/>
      <c r="L286" s="17">
        <f>C286/B285</f>
        <v>0.80145530145530142</v>
      </c>
      <c r="M286" s="20">
        <v>3073</v>
      </c>
      <c r="N286" s="3">
        <f t="shared" ref="N286:N290" si="60">M286/M285</f>
        <v>0.79859667359667363</v>
      </c>
      <c r="O286" s="5">
        <f t="shared" ref="O286:O290" si="61">100%-N286</f>
        <v>0.20140332640332637</v>
      </c>
      <c r="W286" s="32"/>
      <c r="AI286" s="3"/>
      <c r="AJ286" s="3"/>
    </row>
    <row r="287" spans="1:36" ht="12.75" customHeight="1" x14ac:dyDescent="0.2">
      <c r="A287" s="31" t="s">
        <v>22</v>
      </c>
      <c r="B287" s="32"/>
      <c r="C287" s="32"/>
      <c r="D287" s="32">
        <v>2660</v>
      </c>
      <c r="E287" s="32"/>
      <c r="F287" s="32"/>
      <c r="G287" s="32"/>
      <c r="H287" s="203"/>
      <c r="I287" s="5"/>
      <c r="J287" s="5"/>
      <c r="K287" s="5"/>
      <c r="L287" s="5">
        <f>D287/C286</f>
        <v>0.86251621271076528</v>
      </c>
      <c r="M287" s="20">
        <v>2890</v>
      </c>
      <c r="N287" s="3">
        <f t="shared" si="60"/>
        <v>0.94044907256752364</v>
      </c>
      <c r="O287" s="5">
        <f t="shared" si="61"/>
        <v>5.9550927432476364E-2</v>
      </c>
      <c r="W287" s="32"/>
      <c r="AI287" s="3"/>
      <c r="AJ287" s="3"/>
    </row>
    <row r="288" spans="1:36" ht="12.75" customHeight="1" x14ac:dyDescent="0.2">
      <c r="A288" s="31" t="s">
        <v>33</v>
      </c>
      <c r="B288" s="32"/>
      <c r="C288" s="32"/>
      <c r="D288" s="32"/>
      <c r="E288" s="32">
        <v>2316</v>
      </c>
      <c r="F288" s="32"/>
      <c r="G288" s="32"/>
      <c r="H288" s="203">
        <v>22</v>
      </c>
      <c r="I288" s="5"/>
      <c r="J288" s="5"/>
      <c r="K288" s="5"/>
      <c r="L288" s="5">
        <f>E288/D287</f>
        <v>0.87067669172932327</v>
      </c>
      <c r="M288" s="20">
        <v>2685</v>
      </c>
      <c r="N288" s="3">
        <f t="shared" si="60"/>
        <v>0.9290657439446367</v>
      </c>
      <c r="O288" s="5">
        <f t="shared" si="61"/>
        <v>7.0934256055363298E-2</v>
      </c>
      <c r="W288" s="32"/>
      <c r="AI288" s="3"/>
      <c r="AJ288" s="3"/>
    </row>
    <row r="289" spans="1:36" ht="12.75" customHeight="1" x14ac:dyDescent="0.2">
      <c r="A289" s="31" t="s">
        <v>34</v>
      </c>
      <c r="B289" s="3"/>
      <c r="C289" s="32"/>
      <c r="D289" s="32"/>
      <c r="E289" s="32"/>
      <c r="F289" s="32">
        <v>2095</v>
      </c>
      <c r="G289" s="32"/>
      <c r="H289" s="203">
        <v>31</v>
      </c>
      <c r="I289" s="5"/>
      <c r="J289" s="5"/>
      <c r="L289" s="5">
        <f>F289/E288</f>
        <v>0.90457685664939547</v>
      </c>
      <c r="M289" s="20">
        <v>2513</v>
      </c>
      <c r="N289" s="3">
        <f t="shared" si="60"/>
        <v>0.9359404096834264</v>
      </c>
      <c r="O289" s="5">
        <f t="shared" si="61"/>
        <v>6.40595903165736E-2</v>
      </c>
      <c r="W289" s="32"/>
      <c r="AI289" s="3"/>
      <c r="AJ289" s="3"/>
    </row>
    <row r="290" spans="1:36" ht="12.75" customHeight="1" x14ac:dyDescent="0.2">
      <c r="A290" s="31" t="s">
        <v>36</v>
      </c>
      <c r="B290" s="3"/>
      <c r="C290" s="32"/>
      <c r="D290" s="32"/>
      <c r="E290" s="32"/>
      <c r="F290" s="32"/>
      <c r="G290" s="32">
        <v>2095</v>
      </c>
      <c r="H290" s="203">
        <v>1773</v>
      </c>
      <c r="I290" s="5"/>
      <c r="J290" s="5"/>
      <c r="L290" s="5">
        <f>G290/F289</f>
        <v>1</v>
      </c>
      <c r="M290" s="20">
        <v>2371</v>
      </c>
      <c r="N290" s="3">
        <f t="shared" si="60"/>
        <v>0.94349383207321924</v>
      </c>
      <c r="O290" s="5">
        <f t="shared" si="61"/>
        <v>5.6506167926780759E-2</v>
      </c>
      <c r="W290" s="32"/>
      <c r="AI290" s="3"/>
      <c r="AJ290" s="3"/>
    </row>
    <row r="291" spans="1:36" ht="12.75" customHeight="1" x14ac:dyDescent="0.2">
      <c r="A291" s="31" t="s">
        <v>37</v>
      </c>
      <c r="B291" s="3"/>
      <c r="C291" s="32"/>
      <c r="D291" s="32"/>
      <c r="E291" s="32"/>
      <c r="F291" s="32"/>
      <c r="G291" s="32">
        <v>461</v>
      </c>
      <c r="H291" s="203">
        <v>257</v>
      </c>
      <c r="I291" s="5"/>
      <c r="J291" s="5"/>
      <c r="L291" s="5"/>
      <c r="M291" s="20">
        <v>491</v>
      </c>
      <c r="N291" s="3"/>
      <c r="O291" s="5"/>
      <c r="W291" s="32"/>
      <c r="AI291" s="3"/>
      <c r="AJ291" s="3"/>
    </row>
    <row r="292" spans="1:36" ht="12.75" customHeight="1" x14ac:dyDescent="0.2">
      <c r="A292" s="31" t="s">
        <v>38</v>
      </c>
      <c r="B292" s="3"/>
      <c r="C292" s="32"/>
      <c r="D292" s="32"/>
      <c r="E292" s="32"/>
      <c r="F292" s="32"/>
      <c r="G292" s="32">
        <v>165</v>
      </c>
      <c r="H292" s="203">
        <v>115</v>
      </c>
      <c r="I292" s="5"/>
      <c r="J292" s="5"/>
      <c r="L292" s="5"/>
      <c r="M292" s="20">
        <v>179</v>
      </c>
      <c r="N292" s="3"/>
      <c r="O292" s="5"/>
      <c r="W292" s="32"/>
      <c r="AI292" s="3"/>
      <c r="AJ292" s="3"/>
    </row>
    <row r="293" spans="1:36" ht="12.75" customHeight="1" x14ac:dyDescent="0.2">
      <c r="A293" s="31" t="s">
        <v>39</v>
      </c>
      <c r="B293" s="3"/>
      <c r="C293" s="32"/>
      <c r="D293" s="32"/>
      <c r="E293" s="32"/>
      <c r="F293" s="32"/>
      <c r="G293" s="32">
        <v>42</v>
      </c>
      <c r="H293" s="203">
        <v>22</v>
      </c>
      <c r="I293" s="5"/>
      <c r="J293" s="5"/>
      <c r="L293" s="5"/>
      <c r="M293" s="20">
        <v>45</v>
      </c>
      <c r="N293" s="3"/>
      <c r="O293" s="5"/>
      <c r="W293" s="32"/>
      <c r="AI293" s="3"/>
      <c r="AJ293" s="3"/>
    </row>
    <row r="294" spans="1:36" ht="12.75" customHeight="1" x14ac:dyDescent="0.2">
      <c r="A294" s="31" t="s">
        <v>40</v>
      </c>
      <c r="B294" s="3"/>
      <c r="C294" s="32"/>
      <c r="D294" s="32"/>
      <c r="E294" s="32"/>
      <c r="F294" s="32"/>
      <c r="G294" s="32">
        <v>18</v>
      </c>
      <c r="H294" s="203">
        <v>11</v>
      </c>
      <c r="I294" s="5"/>
      <c r="J294" s="5"/>
      <c r="L294" s="5"/>
      <c r="M294" s="20">
        <v>19</v>
      </c>
      <c r="N294" s="3"/>
      <c r="O294" s="5"/>
      <c r="W294" s="32"/>
      <c r="AI294" s="3"/>
      <c r="AJ294" s="3"/>
    </row>
    <row r="295" spans="1:36" ht="12.75" customHeight="1" x14ac:dyDescent="0.2">
      <c r="A295" s="31" t="s">
        <v>41</v>
      </c>
      <c r="B295" s="3"/>
      <c r="C295" s="32"/>
      <c r="D295" s="32"/>
      <c r="E295" s="32"/>
      <c r="F295" s="32"/>
      <c r="G295" s="32">
        <v>4</v>
      </c>
      <c r="H295" s="203">
        <v>3</v>
      </c>
      <c r="I295" s="5"/>
      <c r="J295" s="5"/>
      <c r="L295" s="5"/>
      <c r="M295" s="20">
        <v>4</v>
      </c>
      <c r="N295" s="3"/>
      <c r="O295" s="5"/>
      <c r="W295" s="32"/>
      <c r="AI295" s="3"/>
      <c r="AJ295" s="3"/>
    </row>
    <row r="296" spans="1:36" ht="12.75" customHeight="1" x14ac:dyDescent="0.2">
      <c r="A296" s="3"/>
      <c r="B296" s="3"/>
      <c r="C296" s="32"/>
      <c r="D296" s="32"/>
      <c r="E296" s="32"/>
      <c r="F296" s="32"/>
      <c r="G296" s="32"/>
      <c r="H296" s="206">
        <f>SUM(H288:H295)</f>
        <v>2234</v>
      </c>
      <c r="I296" s="5">
        <f>SUM(H288:H290)/B285</f>
        <v>0.47453222453222454</v>
      </c>
      <c r="J296" s="5">
        <f>H296/B285</f>
        <v>0.58056133056133052</v>
      </c>
      <c r="K296" s="5">
        <f>J296-I296</f>
        <v>0.10602910602910598</v>
      </c>
      <c r="L296" s="5"/>
      <c r="M296" s="6"/>
      <c r="N296" s="6"/>
      <c r="O296" s="5"/>
      <c r="W296" s="32"/>
      <c r="AI296" s="3"/>
      <c r="AJ296" s="3"/>
    </row>
    <row r="297" spans="1:36" ht="12.75" customHeight="1" x14ac:dyDescent="0.3">
      <c r="A297" s="44" t="s">
        <v>57</v>
      </c>
      <c r="I297" s="5"/>
      <c r="J297" s="5"/>
      <c r="L297" s="5"/>
      <c r="M297" s="6"/>
      <c r="N297" s="6"/>
      <c r="O297" s="5"/>
      <c r="W297" s="32"/>
      <c r="AI297" s="3"/>
      <c r="AJ297" s="3"/>
    </row>
    <row r="298" spans="1:36" ht="25.5" customHeight="1" x14ac:dyDescent="0.2">
      <c r="B298" s="228" t="s">
        <v>1</v>
      </c>
      <c r="C298" s="229"/>
      <c r="D298" s="229"/>
      <c r="E298" s="229"/>
      <c r="F298" s="229"/>
      <c r="G298" s="229"/>
      <c r="I298" s="7" t="s">
        <v>2</v>
      </c>
      <c r="J298" s="7" t="s">
        <v>3</v>
      </c>
      <c r="K298" s="8" t="s">
        <v>4</v>
      </c>
      <c r="L298" s="7" t="s">
        <v>5</v>
      </c>
      <c r="M298" s="9" t="s">
        <v>6</v>
      </c>
      <c r="N298" s="9" t="s">
        <v>7</v>
      </c>
      <c r="O298" s="10" t="s">
        <v>8</v>
      </c>
      <c r="W298" s="32"/>
      <c r="AI298" s="3"/>
      <c r="AJ298" s="3"/>
    </row>
    <row r="299" spans="1:36" ht="12.75" customHeight="1" x14ac:dyDescent="0.2">
      <c r="A299" s="12" t="s">
        <v>9</v>
      </c>
      <c r="B299" s="13">
        <v>1</v>
      </c>
      <c r="C299" s="13">
        <v>2</v>
      </c>
      <c r="D299" s="13">
        <v>3</v>
      </c>
      <c r="E299" s="13">
        <v>4</v>
      </c>
      <c r="F299" s="13">
        <v>5</v>
      </c>
      <c r="G299" s="13">
        <v>6</v>
      </c>
      <c r="H299" s="201" t="s">
        <v>10</v>
      </c>
      <c r="I299" s="41"/>
      <c r="J299" s="15"/>
      <c r="K299" s="16"/>
      <c r="L299" s="17"/>
      <c r="M299" s="6"/>
      <c r="N299" s="6"/>
      <c r="O299" s="5"/>
      <c r="W299" s="32"/>
      <c r="AI299" s="3"/>
      <c r="AJ299" s="3"/>
    </row>
    <row r="300" spans="1:36" ht="12.75" customHeight="1" x14ac:dyDescent="0.2">
      <c r="A300" s="31" t="s">
        <v>21</v>
      </c>
      <c r="B300" s="13">
        <v>548</v>
      </c>
      <c r="C300" s="13"/>
      <c r="D300" s="13"/>
      <c r="E300" s="13"/>
      <c r="F300" s="13"/>
      <c r="G300" s="13"/>
      <c r="H300" s="202"/>
      <c r="I300" s="41"/>
      <c r="J300" s="15"/>
      <c r="K300" s="16"/>
      <c r="L300" s="17"/>
      <c r="M300" s="20">
        <f>B300</f>
        <v>548</v>
      </c>
      <c r="N300" s="6"/>
      <c r="O300" s="5"/>
      <c r="W300" s="32"/>
      <c r="AI300" s="3"/>
      <c r="AJ300" s="3"/>
    </row>
    <row r="301" spans="1:36" ht="12.75" customHeight="1" x14ac:dyDescent="0.2">
      <c r="A301" s="31" t="s">
        <v>22</v>
      </c>
      <c r="B301" s="13"/>
      <c r="C301" s="13">
        <v>350</v>
      </c>
      <c r="D301" s="13"/>
      <c r="E301" s="13"/>
      <c r="F301" s="13"/>
      <c r="G301" s="13"/>
      <c r="H301" s="203"/>
      <c r="I301" s="41"/>
      <c r="J301" s="41"/>
      <c r="K301" s="41"/>
      <c r="L301" s="17">
        <f>C301/B300</f>
        <v>0.63868613138686137</v>
      </c>
      <c r="M301" s="20">
        <v>366</v>
      </c>
      <c r="N301" s="3">
        <f t="shared" ref="N301:N305" si="62">M301/M300</f>
        <v>0.66788321167883213</v>
      </c>
      <c r="O301" s="5">
        <f t="shared" ref="O301:O305" si="63">100%-N301</f>
        <v>0.33211678832116787</v>
      </c>
      <c r="W301" s="32"/>
      <c r="AI301" s="3"/>
      <c r="AJ301" s="3"/>
    </row>
    <row r="302" spans="1:36" ht="12.75" customHeight="1" x14ac:dyDescent="0.2">
      <c r="A302" s="31" t="s">
        <v>33</v>
      </c>
      <c r="D302" s="32">
        <v>261</v>
      </c>
      <c r="H302" s="203"/>
      <c r="I302" s="5"/>
      <c r="J302" s="5"/>
      <c r="L302" s="5">
        <f>D302/C301</f>
        <v>0.74571428571428566</v>
      </c>
      <c r="M302" s="20">
        <v>324</v>
      </c>
      <c r="N302" s="3">
        <f t="shared" si="62"/>
        <v>0.88524590163934425</v>
      </c>
      <c r="O302" s="5">
        <f t="shared" si="63"/>
        <v>0.11475409836065575</v>
      </c>
      <c r="W302" s="32"/>
      <c r="AI302" s="3"/>
      <c r="AJ302" s="3"/>
    </row>
    <row r="303" spans="1:36" ht="12.75" customHeight="1" x14ac:dyDescent="0.2">
      <c r="A303" s="31" t="s">
        <v>34</v>
      </c>
      <c r="E303" s="32">
        <v>179</v>
      </c>
      <c r="H303" s="203"/>
      <c r="I303" s="5"/>
      <c r="J303" s="5"/>
      <c r="L303" s="5">
        <f>E303/D302</f>
        <v>0.68582375478927204</v>
      </c>
      <c r="M303" s="20">
        <v>280</v>
      </c>
      <c r="N303" s="3">
        <f t="shared" si="62"/>
        <v>0.86419753086419748</v>
      </c>
      <c r="O303" s="5">
        <f t="shared" si="63"/>
        <v>0.13580246913580252</v>
      </c>
      <c r="W303" s="32"/>
      <c r="AI303" s="3"/>
      <c r="AJ303" s="3"/>
    </row>
    <row r="304" spans="1:36" ht="12.75" customHeight="1" x14ac:dyDescent="0.2">
      <c r="A304" s="31" t="s">
        <v>36</v>
      </c>
      <c r="F304" s="32">
        <v>139</v>
      </c>
      <c r="H304" s="203">
        <v>12</v>
      </c>
      <c r="I304" s="5"/>
      <c r="J304" s="5"/>
      <c r="L304" s="5">
        <f>F304/E303</f>
        <v>0.77653631284916202</v>
      </c>
      <c r="M304" s="20">
        <v>224</v>
      </c>
      <c r="N304" s="3">
        <f t="shared" si="62"/>
        <v>0.8</v>
      </c>
      <c r="O304" s="5">
        <f t="shared" si="63"/>
        <v>0.19999999999999996</v>
      </c>
      <c r="W304" s="32"/>
      <c r="AI304" s="3"/>
      <c r="AJ304" s="3"/>
    </row>
    <row r="305" spans="1:36" ht="12.75" customHeight="1" x14ac:dyDescent="0.2">
      <c r="A305" s="31" t="s">
        <v>37</v>
      </c>
      <c r="G305" s="32">
        <v>139</v>
      </c>
      <c r="H305" s="203">
        <v>111</v>
      </c>
      <c r="I305" s="5"/>
      <c r="J305" s="5"/>
      <c r="L305" s="5">
        <f>G305/F304</f>
        <v>1</v>
      </c>
      <c r="M305" s="20">
        <v>182</v>
      </c>
      <c r="N305" s="3">
        <f t="shared" si="62"/>
        <v>0.8125</v>
      </c>
      <c r="O305" s="5">
        <f t="shared" si="63"/>
        <v>0.1875</v>
      </c>
      <c r="W305" s="32"/>
      <c r="AI305" s="3"/>
      <c r="AJ305" s="3"/>
    </row>
    <row r="306" spans="1:36" ht="12.75" customHeight="1" x14ac:dyDescent="0.2">
      <c r="A306" s="31" t="s">
        <v>38</v>
      </c>
      <c r="G306" s="32">
        <v>56</v>
      </c>
      <c r="H306" s="203">
        <v>30</v>
      </c>
      <c r="I306" s="5"/>
      <c r="J306" s="5"/>
      <c r="L306" s="5"/>
      <c r="M306" s="20">
        <v>58</v>
      </c>
      <c r="N306" s="3"/>
      <c r="O306" s="5"/>
      <c r="W306" s="32"/>
      <c r="AI306" s="3"/>
      <c r="AJ306" s="3"/>
    </row>
    <row r="307" spans="1:36" ht="12.75" customHeight="1" x14ac:dyDescent="0.2">
      <c r="A307" s="31" t="s">
        <v>39</v>
      </c>
      <c r="G307" s="32">
        <v>20</v>
      </c>
      <c r="H307" s="203">
        <v>11</v>
      </c>
      <c r="I307" s="5"/>
      <c r="J307" s="5"/>
      <c r="L307" s="5"/>
      <c r="M307" s="20">
        <v>22</v>
      </c>
      <c r="N307" s="3"/>
      <c r="O307" s="5"/>
      <c r="W307" s="32"/>
      <c r="AI307" s="3"/>
      <c r="AJ307" s="3"/>
    </row>
    <row r="308" spans="1:36" ht="12.75" customHeight="1" x14ac:dyDescent="0.2">
      <c r="A308" s="31" t="s">
        <v>40</v>
      </c>
      <c r="G308" s="32">
        <v>9</v>
      </c>
      <c r="H308" s="203">
        <v>5</v>
      </c>
      <c r="I308" s="5"/>
      <c r="J308" s="5"/>
      <c r="L308" s="5"/>
      <c r="M308" s="20">
        <v>9</v>
      </c>
      <c r="N308" s="3"/>
      <c r="O308" s="5"/>
      <c r="W308" s="32"/>
      <c r="AI308" s="3"/>
      <c r="AJ308" s="3"/>
    </row>
    <row r="309" spans="1:36" ht="12.75" customHeight="1" x14ac:dyDescent="0.2">
      <c r="A309" s="31" t="s">
        <v>41</v>
      </c>
      <c r="G309" s="32">
        <v>3</v>
      </c>
      <c r="H309" s="203">
        <v>2</v>
      </c>
      <c r="I309" s="5"/>
      <c r="J309" s="5"/>
      <c r="L309" s="5"/>
      <c r="M309" s="20">
        <v>4</v>
      </c>
      <c r="N309" s="3"/>
      <c r="O309" s="5"/>
      <c r="W309" s="32"/>
      <c r="AI309" s="3"/>
      <c r="AJ309" s="3"/>
    </row>
    <row r="310" spans="1:36" ht="12.75" customHeight="1" x14ac:dyDescent="0.2">
      <c r="H310" s="206">
        <f>SUM(H304:H309)</f>
        <v>171</v>
      </c>
      <c r="I310" s="5">
        <f>SUM(H304:H305)/B300</f>
        <v>0.22445255474452555</v>
      </c>
      <c r="J310" s="5">
        <f>H310/B300</f>
        <v>0.31204379562043794</v>
      </c>
      <c r="K310" s="5">
        <f>J310-I310</f>
        <v>8.7591240875912385E-2</v>
      </c>
      <c r="L310" s="5"/>
      <c r="M310" s="6"/>
      <c r="N310" s="6"/>
      <c r="O310" s="5"/>
      <c r="W310" s="32"/>
      <c r="AI310" s="3"/>
      <c r="AJ310" s="3"/>
    </row>
    <row r="311" spans="1:36" ht="12.75" customHeight="1" x14ac:dyDescent="0.3">
      <c r="A311" s="44" t="s">
        <v>58</v>
      </c>
      <c r="I311" s="5"/>
      <c r="J311" s="5"/>
      <c r="L311" s="5"/>
      <c r="M311" s="6"/>
      <c r="N311" s="6"/>
      <c r="O311" s="5"/>
      <c r="W311" s="32"/>
      <c r="AI311" s="3"/>
      <c r="AJ311" s="3"/>
    </row>
    <row r="312" spans="1:36" ht="25.5" customHeight="1" x14ac:dyDescent="0.2">
      <c r="B312" s="228" t="s">
        <v>1</v>
      </c>
      <c r="C312" s="229"/>
      <c r="D312" s="229"/>
      <c r="E312" s="229"/>
      <c r="F312" s="229"/>
      <c r="G312" s="229"/>
      <c r="I312" s="7" t="s">
        <v>2</v>
      </c>
      <c r="J312" s="7" t="s">
        <v>3</v>
      </c>
      <c r="K312" s="8" t="s">
        <v>4</v>
      </c>
      <c r="L312" s="7" t="s">
        <v>5</v>
      </c>
      <c r="M312" s="9" t="s">
        <v>6</v>
      </c>
      <c r="N312" s="9" t="s">
        <v>7</v>
      </c>
      <c r="O312" s="10" t="s">
        <v>8</v>
      </c>
      <c r="W312" s="32"/>
      <c r="AI312" s="3"/>
      <c r="AJ312" s="3"/>
    </row>
    <row r="313" spans="1:36" ht="12.75" customHeight="1" x14ac:dyDescent="0.2">
      <c r="A313" s="12" t="s">
        <v>9</v>
      </c>
      <c r="B313" s="13">
        <v>1</v>
      </c>
      <c r="C313" s="13">
        <v>2</v>
      </c>
      <c r="D313" s="13">
        <v>3</v>
      </c>
      <c r="E313" s="13">
        <v>4</v>
      </c>
      <c r="F313" s="13">
        <v>5</v>
      </c>
      <c r="G313" s="13">
        <v>6</v>
      </c>
      <c r="H313" s="201" t="s">
        <v>10</v>
      </c>
      <c r="I313" s="41"/>
      <c r="J313" s="15"/>
      <c r="K313" s="16"/>
      <c r="L313" s="17"/>
      <c r="M313" s="6"/>
      <c r="N313" s="6"/>
      <c r="O313" s="5"/>
      <c r="W313" s="32"/>
      <c r="AI313" s="3"/>
      <c r="AJ313" s="3"/>
    </row>
    <row r="314" spans="1:36" ht="12.75" customHeight="1" x14ac:dyDescent="0.2">
      <c r="A314" s="31" t="s">
        <v>22</v>
      </c>
      <c r="B314" s="13">
        <v>4217</v>
      </c>
      <c r="C314" s="13"/>
      <c r="D314" s="13"/>
      <c r="E314" s="13"/>
      <c r="F314" s="13"/>
      <c r="G314" s="13"/>
      <c r="H314" s="202"/>
      <c r="I314" s="41"/>
      <c r="J314" s="15"/>
      <c r="K314" s="16"/>
      <c r="L314" s="17"/>
      <c r="M314" s="20">
        <f>B314</f>
        <v>4217</v>
      </c>
      <c r="N314" s="6"/>
      <c r="O314" s="5"/>
      <c r="W314" s="32"/>
      <c r="AI314" s="3"/>
      <c r="AJ314" s="3"/>
    </row>
    <row r="315" spans="1:36" ht="12.75" customHeight="1" x14ac:dyDescent="0.2">
      <c r="A315" s="31" t="s">
        <v>33</v>
      </c>
      <c r="B315" s="13"/>
      <c r="C315" s="13">
        <v>3386</v>
      </c>
      <c r="D315" s="13"/>
      <c r="E315" s="13"/>
      <c r="F315" s="13"/>
      <c r="G315" s="13"/>
      <c r="H315" s="202"/>
      <c r="I315" s="41"/>
      <c r="J315" s="41"/>
      <c r="K315" s="41"/>
      <c r="L315" s="17">
        <f>C315/B314</f>
        <v>0.80294047901351673</v>
      </c>
      <c r="M315" s="20">
        <v>3404</v>
      </c>
      <c r="N315" s="3">
        <f t="shared" ref="N315:N319" si="64">M315/M314</f>
        <v>0.80720891629120228</v>
      </c>
      <c r="O315" s="5">
        <f t="shared" ref="O315:O319" si="65">100%-N315</f>
        <v>0.19279108370879772</v>
      </c>
      <c r="W315" s="32"/>
      <c r="AI315" s="3"/>
      <c r="AJ315" s="3"/>
    </row>
    <row r="316" spans="1:36" ht="12.75" customHeight="1" x14ac:dyDescent="0.2">
      <c r="A316" s="31" t="s">
        <v>34</v>
      </c>
      <c r="D316" s="32">
        <v>2959</v>
      </c>
      <c r="H316" s="202"/>
      <c r="I316" s="5"/>
      <c r="J316" s="5"/>
      <c r="L316" s="5">
        <f>D316/C315</f>
        <v>0.8738924985233314</v>
      </c>
      <c r="M316" s="20">
        <v>3205</v>
      </c>
      <c r="N316" s="3">
        <f t="shared" si="64"/>
        <v>0.94153936545240891</v>
      </c>
      <c r="O316" s="5">
        <f t="shared" si="65"/>
        <v>5.8460634547591095E-2</v>
      </c>
      <c r="W316" s="32"/>
      <c r="AI316" s="3"/>
      <c r="AJ316" s="3"/>
    </row>
    <row r="317" spans="1:36" ht="12.75" customHeight="1" x14ac:dyDescent="0.2">
      <c r="A317" s="31" t="s">
        <v>36</v>
      </c>
      <c r="E317" s="32">
        <v>2686</v>
      </c>
      <c r="H317" s="202">
        <v>18</v>
      </c>
      <c r="I317" s="5"/>
      <c r="J317" s="5"/>
      <c r="L317" s="5">
        <f>E317/D316</f>
        <v>0.90773910104765121</v>
      </c>
      <c r="M317" s="20">
        <v>3033</v>
      </c>
      <c r="N317" s="3">
        <f t="shared" si="64"/>
        <v>0.94633385335413411</v>
      </c>
      <c r="O317" s="5">
        <f t="shared" si="65"/>
        <v>5.3666146645865886E-2</v>
      </c>
      <c r="W317" s="32"/>
      <c r="AI317" s="3"/>
      <c r="AJ317" s="3"/>
    </row>
    <row r="318" spans="1:36" ht="12.75" customHeight="1" x14ac:dyDescent="0.2">
      <c r="A318" s="31" t="s">
        <v>37</v>
      </c>
      <c r="F318" s="32">
        <v>2435</v>
      </c>
      <c r="H318" s="202">
        <v>26</v>
      </c>
      <c r="I318" s="5"/>
      <c r="J318" s="5"/>
      <c r="L318" s="5">
        <f>F318/E317</f>
        <v>0.90655249441548769</v>
      </c>
      <c r="M318" s="20">
        <v>2834</v>
      </c>
      <c r="N318" s="3">
        <f t="shared" si="64"/>
        <v>0.93438839432904719</v>
      </c>
      <c r="O318" s="5">
        <f t="shared" si="65"/>
        <v>6.5611605670952811E-2</v>
      </c>
      <c r="W318" s="32"/>
      <c r="AI318" s="3"/>
      <c r="AJ318" s="3"/>
    </row>
    <row r="319" spans="1:36" ht="12.75" customHeight="1" x14ac:dyDescent="0.2">
      <c r="A319" s="31" t="s">
        <v>38</v>
      </c>
      <c r="G319" s="32">
        <v>2435</v>
      </c>
      <c r="H319" s="203">
        <v>2115</v>
      </c>
      <c r="I319" s="5"/>
      <c r="J319" s="5"/>
      <c r="L319" s="5">
        <f>G319/F318</f>
        <v>1</v>
      </c>
      <c r="M319" s="20">
        <v>2692</v>
      </c>
      <c r="N319" s="3">
        <f t="shared" si="64"/>
        <v>0.94989414255469307</v>
      </c>
      <c r="O319" s="5">
        <f t="shared" si="65"/>
        <v>5.0105857445306934E-2</v>
      </c>
      <c r="W319" s="32"/>
      <c r="AI319" s="3"/>
      <c r="AJ319" s="3"/>
    </row>
    <row r="320" spans="1:36" ht="12.75" customHeight="1" x14ac:dyDescent="0.2">
      <c r="A320" s="31" t="s">
        <v>39</v>
      </c>
      <c r="G320" s="32">
        <v>467</v>
      </c>
      <c r="H320" s="203">
        <v>278</v>
      </c>
      <c r="I320" s="5"/>
      <c r="J320" s="5"/>
      <c r="L320" s="5"/>
      <c r="M320" s="20">
        <v>495</v>
      </c>
      <c r="N320" s="3"/>
      <c r="O320" s="5"/>
      <c r="W320" s="32"/>
      <c r="AI320" s="3"/>
      <c r="AJ320" s="3"/>
    </row>
    <row r="321" spans="1:36" ht="12.75" customHeight="1" x14ac:dyDescent="0.2">
      <c r="A321" s="31" t="s">
        <v>40</v>
      </c>
      <c r="G321" s="32">
        <v>139</v>
      </c>
      <c r="H321" s="203">
        <v>84</v>
      </c>
      <c r="I321" s="5"/>
      <c r="J321" s="5"/>
      <c r="L321" s="5"/>
      <c r="M321" s="20">
        <v>142</v>
      </c>
      <c r="N321" s="3"/>
      <c r="O321" s="5"/>
      <c r="W321" s="32"/>
      <c r="AI321" s="3"/>
      <c r="AJ321" s="3"/>
    </row>
    <row r="322" spans="1:36" ht="12.75" customHeight="1" x14ac:dyDescent="0.2">
      <c r="A322" s="31" t="s">
        <v>41</v>
      </c>
      <c r="G322" s="32">
        <v>31</v>
      </c>
      <c r="H322" s="203">
        <v>13</v>
      </c>
      <c r="I322" s="5"/>
      <c r="J322" s="5"/>
      <c r="L322" s="5"/>
      <c r="M322" s="20">
        <v>31</v>
      </c>
      <c r="N322" s="3"/>
      <c r="O322" s="5"/>
      <c r="W322" s="32"/>
      <c r="AI322" s="3"/>
      <c r="AJ322" s="3"/>
    </row>
    <row r="323" spans="1:36" ht="12.75" customHeight="1" x14ac:dyDescent="0.2">
      <c r="A323" s="31" t="s">
        <v>42</v>
      </c>
      <c r="G323" s="32">
        <v>3</v>
      </c>
      <c r="H323" s="203">
        <v>3</v>
      </c>
      <c r="I323" s="5"/>
      <c r="J323" s="5"/>
      <c r="L323" s="5"/>
      <c r="M323" s="20">
        <v>3</v>
      </c>
      <c r="N323" s="3"/>
      <c r="O323" s="5"/>
      <c r="W323" s="32"/>
      <c r="AI323" s="3"/>
      <c r="AJ323" s="3"/>
    </row>
    <row r="324" spans="1:36" ht="12.75" customHeight="1" x14ac:dyDescent="0.2">
      <c r="A324" s="31"/>
      <c r="H324" s="203"/>
      <c r="I324" s="5"/>
      <c r="J324" s="5"/>
      <c r="L324" s="5"/>
      <c r="M324" s="20"/>
      <c r="N324" s="3"/>
      <c r="O324" s="5"/>
      <c r="W324" s="32"/>
      <c r="AI324" s="3"/>
      <c r="AJ324" s="3"/>
    </row>
    <row r="325" spans="1:36" ht="12.75" customHeight="1" x14ac:dyDescent="0.2">
      <c r="H325" s="206">
        <f>SUM(H317:H323)</f>
        <v>2537</v>
      </c>
      <c r="I325" s="5">
        <f>SUM(H317:H319)/B314</f>
        <v>0.51197533791795113</v>
      </c>
      <c r="J325" s="5">
        <f>H325/B314</f>
        <v>0.6016125207493479</v>
      </c>
      <c r="K325" s="5">
        <f>J325-I325</f>
        <v>8.9637182831396767E-2</v>
      </c>
      <c r="L325" s="5"/>
      <c r="M325" s="6"/>
      <c r="N325" s="6"/>
      <c r="O325" s="5"/>
      <c r="W325" s="32"/>
      <c r="AI325" s="3"/>
      <c r="AJ325" s="3"/>
    </row>
    <row r="326" spans="1:36" ht="12.75" customHeight="1" x14ac:dyDescent="0.3">
      <c r="A326" s="44" t="s">
        <v>59</v>
      </c>
      <c r="I326" s="5"/>
      <c r="J326" s="5"/>
      <c r="L326" s="5"/>
      <c r="M326" s="6"/>
      <c r="N326" s="6"/>
      <c r="O326" s="5"/>
      <c r="W326" s="32"/>
      <c r="AI326" s="3"/>
      <c r="AJ326" s="3"/>
    </row>
    <row r="327" spans="1:36" ht="25.5" customHeight="1" x14ac:dyDescent="0.2">
      <c r="B327" s="228" t="s">
        <v>1</v>
      </c>
      <c r="C327" s="229"/>
      <c r="D327" s="229"/>
      <c r="E327" s="229"/>
      <c r="F327" s="229"/>
      <c r="G327" s="229"/>
      <c r="I327" s="7" t="s">
        <v>2</v>
      </c>
      <c r="J327" s="7" t="s">
        <v>3</v>
      </c>
      <c r="K327" s="8" t="s">
        <v>4</v>
      </c>
      <c r="L327" s="7" t="s">
        <v>5</v>
      </c>
      <c r="M327" s="9" t="s">
        <v>6</v>
      </c>
      <c r="N327" s="9" t="s">
        <v>7</v>
      </c>
      <c r="O327" s="10" t="s">
        <v>8</v>
      </c>
      <c r="W327" s="32"/>
      <c r="AI327" s="3"/>
      <c r="AJ327" s="3"/>
    </row>
    <row r="328" spans="1:36" ht="12.75" customHeight="1" x14ac:dyDescent="0.2">
      <c r="A328" s="12" t="s">
        <v>9</v>
      </c>
      <c r="B328" s="13">
        <v>1</v>
      </c>
      <c r="C328" s="13">
        <v>2</v>
      </c>
      <c r="D328" s="13">
        <v>3</v>
      </c>
      <c r="E328" s="13">
        <v>4</v>
      </c>
      <c r="F328" s="13">
        <v>5</v>
      </c>
      <c r="G328" s="13">
        <v>6</v>
      </c>
      <c r="H328" s="201" t="s">
        <v>10</v>
      </c>
      <c r="I328" s="41"/>
      <c r="J328" s="15"/>
      <c r="K328" s="16"/>
      <c r="L328" s="17"/>
      <c r="M328" s="6"/>
      <c r="N328" s="6"/>
      <c r="O328" s="5"/>
      <c r="W328" s="32"/>
      <c r="AI328" s="3"/>
      <c r="AJ328" s="3"/>
    </row>
    <row r="329" spans="1:36" ht="12.75" customHeight="1" x14ac:dyDescent="0.2">
      <c r="A329" s="31" t="s">
        <v>33</v>
      </c>
      <c r="B329" s="13">
        <v>443</v>
      </c>
      <c r="C329" s="13"/>
      <c r="D329" s="13"/>
      <c r="E329" s="13"/>
      <c r="F329" s="13"/>
      <c r="G329" s="13"/>
      <c r="H329" s="202"/>
      <c r="I329" s="41"/>
      <c r="J329" s="15"/>
      <c r="K329" s="16"/>
      <c r="L329" s="17"/>
      <c r="M329" s="20">
        <f>B329</f>
        <v>443</v>
      </c>
      <c r="N329" s="6"/>
      <c r="O329" s="5"/>
      <c r="W329" s="32"/>
      <c r="AI329" s="3"/>
      <c r="AJ329" s="3"/>
    </row>
    <row r="330" spans="1:36" ht="12.75" customHeight="1" x14ac:dyDescent="0.2">
      <c r="A330" s="31" t="s">
        <v>34</v>
      </c>
      <c r="B330" s="13"/>
      <c r="C330" s="13">
        <v>291</v>
      </c>
      <c r="D330" s="13"/>
      <c r="E330" s="13"/>
      <c r="F330" s="13"/>
      <c r="G330" s="13"/>
      <c r="H330" s="203"/>
      <c r="I330" s="41"/>
      <c r="J330" s="41"/>
      <c r="K330" s="41"/>
      <c r="L330" s="17">
        <f>C330/B329</f>
        <v>0.65688487584650113</v>
      </c>
      <c r="M330" s="20">
        <v>306</v>
      </c>
      <c r="N330" s="3">
        <f t="shared" ref="N330:N335" si="66">M330/M329</f>
        <v>0.69074492099322804</v>
      </c>
      <c r="O330" s="5">
        <f t="shared" ref="O330:O335" si="67">100%-N330</f>
        <v>0.30925507900677196</v>
      </c>
      <c r="W330" s="32"/>
      <c r="AI330" s="3"/>
      <c r="AJ330" s="3"/>
    </row>
    <row r="331" spans="1:36" ht="12.75" customHeight="1" x14ac:dyDescent="0.2">
      <c r="A331" s="31" t="s">
        <v>36</v>
      </c>
      <c r="D331" s="32">
        <v>204</v>
      </c>
      <c r="H331" s="203"/>
      <c r="I331" s="5"/>
      <c r="J331" s="5"/>
      <c r="L331" s="5">
        <f>D331/C330</f>
        <v>0.7010309278350515</v>
      </c>
      <c r="M331" s="20">
        <v>263</v>
      </c>
      <c r="N331" s="3">
        <f t="shared" si="66"/>
        <v>0.85947712418300659</v>
      </c>
      <c r="O331" s="5">
        <f t="shared" si="67"/>
        <v>0.14052287581699341</v>
      </c>
      <c r="W331" s="32"/>
      <c r="AI331" s="3"/>
      <c r="AJ331" s="3"/>
    </row>
    <row r="332" spans="1:36" ht="12.75" customHeight="1" x14ac:dyDescent="0.2">
      <c r="A332" s="31" t="s">
        <v>37</v>
      </c>
      <c r="E332" s="32">
        <v>151</v>
      </c>
      <c r="H332" s="203">
        <v>13</v>
      </c>
      <c r="I332" s="5"/>
      <c r="J332" s="5"/>
      <c r="L332" s="5">
        <f>E332/D331</f>
        <v>0.74019607843137258</v>
      </c>
      <c r="M332" s="20">
        <v>218</v>
      </c>
      <c r="N332" s="3">
        <f t="shared" si="66"/>
        <v>0.82889733840304181</v>
      </c>
      <c r="O332" s="5">
        <f t="shared" si="67"/>
        <v>0.17110266159695819</v>
      </c>
      <c r="W332" s="32"/>
      <c r="AI332" s="3"/>
      <c r="AJ332" s="3"/>
    </row>
    <row r="333" spans="1:36" ht="12.75" customHeight="1" x14ac:dyDescent="0.2">
      <c r="A333" s="31" t="s">
        <v>38</v>
      </c>
      <c r="F333" s="32">
        <v>118</v>
      </c>
      <c r="H333" s="203">
        <v>6</v>
      </c>
      <c r="I333" s="5"/>
      <c r="J333" s="5"/>
      <c r="L333" s="5">
        <f>F333/E332</f>
        <v>0.7814569536423841</v>
      </c>
      <c r="M333" s="20">
        <v>175</v>
      </c>
      <c r="N333" s="3">
        <f t="shared" si="66"/>
        <v>0.80275229357798161</v>
      </c>
      <c r="O333" s="5">
        <f t="shared" si="67"/>
        <v>0.19724770642201839</v>
      </c>
      <c r="W333" s="32"/>
      <c r="AI333" s="3"/>
      <c r="AJ333" s="3"/>
    </row>
    <row r="334" spans="1:36" ht="12.75" customHeight="1" x14ac:dyDescent="0.2">
      <c r="A334" s="31" t="s">
        <v>39</v>
      </c>
      <c r="G334" s="32">
        <v>118</v>
      </c>
      <c r="H334" s="203">
        <v>80</v>
      </c>
      <c r="I334" s="5"/>
      <c r="J334" s="5"/>
      <c r="L334" s="5">
        <f>G334/F333</f>
        <v>1</v>
      </c>
      <c r="M334" s="20">
        <v>151</v>
      </c>
      <c r="N334" s="3">
        <f t="shared" si="66"/>
        <v>0.86285714285714288</v>
      </c>
      <c r="O334" s="5">
        <f t="shared" si="67"/>
        <v>0.13714285714285712</v>
      </c>
      <c r="W334" s="32"/>
      <c r="AI334" s="3"/>
      <c r="AJ334" s="3"/>
    </row>
    <row r="335" spans="1:36" ht="12.75" customHeight="1" x14ac:dyDescent="0.2">
      <c r="A335" s="31" t="s">
        <v>40</v>
      </c>
      <c r="G335" s="32">
        <v>56</v>
      </c>
      <c r="H335" s="203">
        <v>38</v>
      </c>
      <c r="I335" s="5"/>
      <c r="J335" s="5"/>
      <c r="L335" s="5"/>
      <c r="M335" s="20">
        <v>57</v>
      </c>
      <c r="N335" s="3">
        <f t="shared" si="66"/>
        <v>0.37748344370860926</v>
      </c>
      <c r="O335" s="5">
        <f t="shared" si="67"/>
        <v>0.6225165562913908</v>
      </c>
      <c r="W335" s="32"/>
      <c r="AI335" s="3"/>
      <c r="AJ335" s="3"/>
    </row>
    <row r="336" spans="1:36" ht="12.75" customHeight="1" x14ac:dyDescent="0.2">
      <c r="A336" s="31" t="s">
        <v>41</v>
      </c>
      <c r="G336" s="32">
        <v>11</v>
      </c>
      <c r="H336" s="203">
        <v>3</v>
      </c>
      <c r="I336" s="5"/>
      <c r="J336" s="5"/>
      <c r="L336" s="5"/>
      <c r="M336" s="20">
        <v>13</v>
      </c>
      <c r="N336" s="3"/>
      <c r="O336" s="5"/>
      <c r="W336" s="32"/>
      <c r="AI336" s="3"/>
      <c r="AJ336" s="3"/>
    </row>
    <row r="337" spans="1:36" ht="12.75" customHeight="1" x14ac:dyDescent="0.2">
      <c r="A337" s="31" t="s">
        <v>42</v>
      </c>
      <c r="G337" s="32">
        <v>2</v>
      </c>
      <c r="H337" s="203">
        <v>1</v>
      </c>
      <c r="I337" s="5"/>
      <c r="J337" s="5"/>
      <c r="L337" s="5"/>
      <c r="M337" s="20">
        <v>3</v>
      </c>
      <c r="N337" s="3"/>
      <c r="O337" s="5"/>
      <c r="W337" s="32"/>
      <c r="AI337" s="3"/>
      <c r="AJ337" s="3"/>
    </row>
    <row r="338" spans="1:36" ht="12.75" customHeight="1" x14ac:dyDescent="0.2">
      <c r="A338" s="31" t="s">
        <v>43</v>
      </c>
      <c r="G338" s="32">
        <v>2</v>
      </c>
      <c r="H338" s="203"/>
      <c r="I338" s="5"/>
      <c r="J338" s="5"/>
      <c r="L338" s="5"/>
      <c r="M338" s="20">
        <v>2</v>
      </c>
      <c r="N338" s="3"/>
      <c r="O338" s="5"/>
      <c r="W338" s="32"/>
      <c r="AI338" s="3"/>
      <c r="AJ338" s="3"/>
    </row>
    <row r="339" spans="1:36" ht="12.75" customHeight="1" x14ac:dyDescent="0.2">
      <c r="A339" s="31"/>
      <c r="H339" s="203"/>
      <c r="I339" s="5"/>
      <c r="J339" s="5"/>
      <c r="L339" s="5"/>
      <c r="M339" s="20"/>
      <c r="N339" s="3"/>
      <c r="O339" s="5"/>
      <c r="W339" s="32"/>
      <c r="AI339" s="3"/>
      <c r="AJ339" s="3"/>
    </row>
    <row r="340" spans="1:36" ht="12.75" customHeight="1" x14ac:dyDescent="0.2">
      <c r="H340" s="206">
        <f>SUM(H332:H337)</f>
        <v>141</v>
      </c>
      <c r="I340" s="5">
        <f>SUM(H332:H334)/B329</f>
        <v>0.2234762979683973</v>
      </c>
      <c r="J340" s="5">
        <f>H340/B329</f>
        <v>0.31828442437923249</v>
      </c>
      <c r="K340" s="5">
        <f>J340-I340</f>
        <v>9.4808126410835192E-2</v>
      </c>
      <c r="L340" s="5"/>
      <c r="M340" s="6"/>
      <c r="N340" s="6"/>
      <c r="O340" s="5"/>
      <c r="W340" s="32"/>
      <c r="AI340" s="3"/>
      <c r="AJ340" s="3"/>
    </row>
    <row r="341" spans="1:36" ht="12.75" customHeight="1" x14ac:dyDescent="0.3">
      <c r="A341" s="44" t="s">
        <v>60</v>
      </c>
      <c r="I341" s="5"/>
      <c r="J341" s="5"/>
      <c r="L341" s="5"/>
      <c r="M341" s="6"/>
      <c r="N341" s="6"/>
      <c r="O341" s="5"/>
      <c r="W341" s="32"/>
      <c r="AI341" s="3"/>
      <c r="AJ341" s="3"/>
    </row>
    <row r="342" spans="1:36" ht="25.5" customHeight="1" x14ac:dyDescent="0.2">
      <c r="B342" s="228" t="s">
        <v>1</v>
      </c>
      <c r="C342" s="229"/>
      <c r="D342" s="229"/>
      <c r="E342" s="229"/>
      <c r="F342" s="229"/>
      <c r="G342" s="229"/>
      <c r="I342" s="7" t="s">
        <v>2</v>
      </c>
      <c r="J342" s="7" t="s">
        <v>3</v>
      </c>
      <c r="K342" s="8" t="s">
        <v>4</v>
      </c>
      <c r="L342" s="7" t="s">
        <v>5</v>
      </c>
      <c r="M342" s="9" t="s">
        <v>6</v>
      </c>
      <c r="N342" s="9" t="s">
        <v>7</v>
      </c>
      <c r="O342" s="10" t="s">
        <v>8</v>
      </c>
      <c r="W342" s="32"/>
      <c r="AI342" s="3"/>
      <c r="AJ342" s="3"/>
    </row>
    <row r="343" spans="1:36" ht="12.75" customHeight="1" x14ac:dyDescent="0.2">
      <c r="A343" s="12" t="s">
        <v>9</v>
      </c>
      <c r="B343" s="13">
        <v>1</v>
      </c>
      <c r="C343" s="13">
        <v>2</v>
      </c>
      <c r="D343" s="13">
        <v>3</v>
      </c>
      <c r="E343" s="13">
        <v>4</v>
      </c>
      <c r="F343" s="13">
        <v>5</v>
      </c>
      <c r="G343" s="13">
        <v>6</v>
      </c>
      <c r="H343" s="201" t="s">
        <v>10</v>
      </c>
      <c r="I343" s="41"/>
      <c r="J343" s="15"/>
      <c r="K343" s="16"/>
      <c r="L343" s="17"/>
      <c r="M343" s="6"/>
      <c r="N343" s="6"/>
      <c r="O343" s="5"/>
      <c r="W343" s="32"/>
      <c r="AI343" s="3"/>
      <c r="AJ343" s="3"/>
    </row>
    <row r="344" spans="1:36" ht="12.75" customHeight="1" x14ac:dyDescent="0.2">
      <c r="A344" s="31" t="s">
        <v>34</v>
      </c>
      <c r="B344" s="13">
        <v>2867</v>
      </c>
      <c r="C344" s="13"/>
      <c r="D344" s="13"/>
      <c r="E344" s="13"/>
      <c r="F344" s="13"/>
      <c r="G344" s="13"/>
      <c r="H344" s="202"/>
      <c r="I344" s="41"/>
      <c r="J344" s="15"/>
      <c r="K344" s="16"/>
      <c r="L344" s="17"/>
      <c r="M344" s="20">
        <f>B344</f>
        <v>2867</v>
      </c>
      <c r="N344" s="6"/>
      <c r="O344" s="5"/>
      <c r="W344" s="32"/>
      <c r="AI344" s="3"/>
      <c r="AJ344" s="3"/>
    </row>
    <row r="345" spans="1:36" ht="12.75" customHeight="1" x14ac:dyDescent="0.2">
      <c r="A345" s="31" t="s">
        <v>36</v>
      </c>
      <c r="B345" s="13"/>
      <c r="C345" s="13">
        <v>2624</v>
      </c>
      <c r="D345" s="13"/>
      <c r="E345" s="13"/>
      <c r="F345" s="13"/>
      <c r="G345" s="13"/>
      <c r="H345" s="203"/>
      <c r="I345" s="41"/>
      <c r="J345" s="41"/>
      <c r="K345" s="41"/>
      <c r="L345" s="17">
        <f>C345/B344</f>
        <v>0.91524241367282877</v>
      </c>
      <c r="M345" s="20">
        <v>2634</v>
      </c>
      <c r="N345" s="3">
        <f t="shared" ref="N345:N349" si="68">M345/M344</f>
        <v>0.91873038018835018</v>
      </c>
      <c r="O345" s="5">
        <f t="shared" ref="O345:O349" si="69">100%-N345</f>
        <v>8.1269619811649818E-2</v>
      </c>
      <c r="W345" s="32"/>
      <c r="AI345" s="3"/>
      <c r="AJ345" s="3"/>
    </row>
    <row r="346" spans="1:36" ht="12.75" customHeight="1" x14ac:dyDescent="0.2">
      <c r="A346" s="31" t="s">
        <v>37</v>
      </c>
      <c r="D346" s="32">
        <v>2342</v>
      </c>
      <c r="H346" s="203"/>
      <c r="I346" s="5"/>
      <c r="J346" s="5"/>
      <c r="L346" s="5">
        <f>D346/C345</f>
        <v>0.89253048780487809</v>
      </c>
      <c r="M346" s="20">
        <v>2465</v>
      </c>
      <c r="N346" s="3">
        <f t="shared" si="68"/>
        <v>0.93583902809415342</v>
      </c>
      <c r="O346" s="5">
        <f t="shared" si="69"/>
        <v>6.4160971905846576E-2</v>
      </c>
      <c r="W346" s="32"/>
      <c r="AI346" s="3"/>
      <c r="AJ346" s="3"/>
    </row>
    <row r="347" spans="1:36" ht="12.75" customHeight="1" x14ac:dyDescent="0.2">
      <c r="A347" s="31" t="s">
        <v>38</v>
      </c>
      <c r="E347" s="32">
        <v>2204</v>
      </c>
      <c r="F347" s="65"/>
      <c r="H347" s="203">
        <v>16</v>
      </c>
      <c r="I347" s="5"/>
      <c r="J347" s="5"/>
      <c r="L347" s="5">
        <f>E347/D346</f>
        <v>0.94107600341588382</v>
      </c>
      <c r="M347" s="20">
        <v>2318</v>
      </c>
      <c r="N347" s="3">
        <f t="shared" si="68"/>
        <v>0.94036511156186608</v>
      </c>
      <c r="O347" s="5">
        <f t="shared" si="69"/>
        <v>5.9634888438133915E-2</v>
      </c>
      <c r="W347" s="32"/>
      <c r="AI347" s="3"/>
      <c r="AJ347" s="3"/>
    </row>
    <row r="348" spans="1:36" ht="12.75" customHeight="1" x14ac:dyDescent="0.2">
      <c r="A348" s="31" t="s">
        <v>39</v>
      </c>
      <c r="F348" s="32">
        <v>2200</v>
      </c>
      <c r="H348" s="203">
        <v>18</v>
      </c>
      <c r="I348" s="5"/>
      <c r="J348" s="5"/>
      <c r="L348" s="5">
        <f>F348/E347</f>
        <v>0.99818511796733211</v>
      </c>
      <c r="M348" s="20">
        <v>2219</v>
      </c>
      <c r="N348" s="3">
        <f t="shared" si="68"/>
        <v>0.95729076790336498</v>
      </c>
      <c r="O348" s="5">
        <f t="shared" si="69"/>
        <v>4.2709232096635019E-2</v>
      </c>
      <c r="W348" s="32"/>
      <c r="AI348" s="3"/>
      <c r="AJ348" s="3"/>
    </row>
    <row r="349" spans="1:36" ht="12.75" customHeight="1" x14ac:dyDescent="0.2">
      <c r="A349" s="31" t="s">
        <v>40</v>
      </c>
      <c r="G349" s="32">
        <v>2151</v>
      </c>
      <c r="H349" s="203">
        <v>1888</v>
      </c>
      <c r="I349" s="5"/>
      <c r="J349" s="5"/>
      <c r="L349" s="5">
        <f>G349/B344</f>
        <v>0.75026159748866406</v>
      </c>
      <c r="M349" s="20">
        <v>2157</v>
      </c>
      <c r="N349" s="3">
        <f t="shared" si="68"/>
        <v>0.97205948625506988</v>
      </c>
      <c r="O349" s="5">
        <f t="shared" si="69"/>
        <v>2.7940513744930118E-2</v>
      </c>
      <c r="W349" s="32"/>
      <c r="AI349" s="3"/>
      <c r="AJ349" s="3"/>
    </row>
    <row r="350" spans="1:36" ht="12.75" customHeight="1" x14ac:dyDescent="0.2">
      <c r="A350" s="31" t="s">
        <v>41</v>
      </c>
      <c r="G350" s="32">
        <v>202</v>
      </c>
      <c r="H350" s="203">
        <v>128</v>
      </c>
      <c r="I350" s="5"/>
      <c r="J350" s="5"/>
      <c r="L350" s="5"/>
      <c r="M350" s="20">
        <v>212</v>
      </c>
      <c r="N350" s="3"/>
      <c r="O350" s="5"/>
      <c r="W350" s="32"/>
      <c r="AI350" s="3"/>
      <c r="AJ350" s="3"/>
    </row>
    <row r="351" spans="1:36" ht="12.75" customHeight="1" x14ac:dyDescent="0.2">
      <c r="A351" s="31" t="s">
        <v>42</v>
      </c>
      <c r="G351" s="32">
        <v>22</v>
      </c>
      <c r="H351" s="203">
        <v>16</v>
      </c>
      <c r="I351" s="5"/>
      <c r="J351" s="5"/>
      <c r="L351" s="5"/>
      <c r="M351" s="20">
        <v>25</v>
      </c>
      <c r="N351" s="3"/>
      <c r="O351" s="5"/>
      <c r="W351" s="32"/>
      <c r="AI351" s="3"/>
      <c r="AJ351" s="3"/>
    </row>
    <row r="352" spans="1:36" ht="12.75" customHeight="1" x14ac:dyDescent="0.2">
      <c r="A352" s="31" t="s">
        <v>43</v>
      </c>
      <c r="G352" s="32">
        <v>5</v>
      </c>
      <c r="H352" s="203">
        <v>4</v>
      </c>
      <c r="I352" s="5"/>
      <c r="J352" s="5"/>
      <c r="L352" s="5"/>
      <c r="M352" s="20">
        <v>6</v>
      </c>
      <c r="N352" s="3"/>
      <c r="O352" s="5"/>
      <c r="W352" s="32"/>
      <c r="AI352" s="3"/>
      <c r="AJ352" s="3"/>
    </row>
    <row r="353" spans="1:36" ht="12.75" customHeight="1" x14ac:dyDescent="0.2">
      <c r="A353" s="31"/>
      <c r="H353" s="203"/>
      <c r="I353" s="5"/>
      <c r="J353" s="5"/>
      <c r="L353" s="5"/>
      <c r="M353" s="20"/>
      <c r="N353" s="3"/>
      <c r="O353" s="5"/>
      <c r="W353" s="32"/>
      <c r="AI353" s="3"/>
      <c r="AJ353" s="3"/>
    </row>
    <row r="354" spans="1:36" ht="12.75" customHeight="1" x14ac:dyDescent="0.2">
      <c r="H354" s="206">
        <f>SUM(H347:H352)</f>
        <v>2070</v>
      </c>
      <c r="I354" s="5">
        <f>SUM(H347:H349)/B344</f>
        <v>0.67038716428322287</v>
      </c>
      <c r="J354" s="5">
        <f>H354/B344</f>
        <v>0.72200906871294035</v>
      </c>
      <c r="K354" s="5">
        <f>J354-I354</f>
        <v>5.162190442971748E-2</v>
      </c>
      <c r="L354" s="5"/>
      <c r="M354" s="6"/>
      <c r="N354" s="6"/>
      <c r="O354" s="5"/>
      <c r="W354" s="32"/>
      <c r="AI354" s="3"/>
      <c r="AJ354" s="3"/>
    </row>
    <row r="355" spans="1:36" ht="12.75" customHeight="1" x14ac:dyDescent="0.3">
      <c r="A355" s="44" t="s">
        <v>61</v>
      </c>
      <c r="I355" s="5"/>
      <c r="J355" s="5"/>
      <c r="L355" s="5"/>
      <c r="M355" s="6"/>
      <c r="N355" s="6"/>
      <c r="O355" s="5"/>
      <c r="W355" s="32"/>
      <c r="AI355" s="3"/>
      <c r="AJ355" s="3"/>
    </row>
    <row r="356" spans="1:36" ht="25.5" customHeight="1" x14ac:dyDescent="0.2">
      <c r="B356" s="228" t="s">
        <v>1</v>
      </c>
      <c r="C356" s="229"/>
      <c r="D356" s="229"/>
      <c r="E356" s="229"/>
      <c r="F356" s="229"/>
      <c r="G356" s="229"/>
      <c r="I356" s="7" t="s">
        <v>2</v>
      </c>
      <c r="J356" s="7" t="s">
        <v>3</v>
      </c>
      <c r="K356" s="8" t="s">
        <v>4</v>
      </c>
      <c r="L356" s="7" t="s">
        <v>5</v>
      </c>
      <c r="M356" s="9" t="s">
        <v>6</v>
      </c>
      <c r="N356" s="9" t="s">
        <v>7</v>
      </c>
      <c r="O356" s="10" t="s">
        <v>8</v>
      </c>
      <c r="W356" s="32"/>
      <c r="AI356" s="3"/>
      <c r="AJ356" s="3"/>
    </row>
    <row r="357" spans="1:36" ht="12.75" customHeight="1" x14ac:dyDescent="0.2">
      <c r="A357" s="12" t="s">
        <v>9</v>
      </c>
      <c r="B357" s="13">
        <v>1</v>
      </c>
      <c r="C357" s="13">
        <v>2</v>
      </c>
      <c r="D357" s="13">
        <v>3</v>
      </c>
      <c r="E357" s="13">
        <v>4</v>
      </c>
      <c r="F357" s="13">
        <v>5</v>
      </c>
      <c r="G357" s="13">
        <v>6</v>
      </c>
      <c r="H357" s="201" t="s">
        <v>10</v>
      </c>
      <c r="I357" s="41"/>
      <c r="J357" s="15"/>
      <c r="K357" s="16"/>
      <c r="L357" s="17"/>
      <c r="M357" s="6"/>
      <c r="N357" s="6"/>
      <c r="O357" s="5"/>
      <c r="W357" s="32"/>
      <c r="AI357" s="3"/>
      <c r="AJ357" s="3"/>
    </row>
    <row r="358" spans="1:36" ht="12.75" customHeight="1" x14ac:dyDescent="0.2">
      <c r="A358" s="31" t="s">
        <v>36</v>
      </c>
      <c r="B358" s="13">
        <v>308</v>
      </c>
      <c r="C358" s="13"/>
      <c r="D358" s="13"/>
      <c r="E358" s="13"/>
      <c r="F358" s="13"/>
      <c r="G358" s="13"/>
      <c r="H358" s="202"/>
      <c r="I358" s="41"/>
      <c r="J358" s="15"/>
      <c r="K358" s="16"/>
      <c r="L358" s="17"/>
      <c r="M358" s="20">
        <f>B358</f>
        <v>308</v>
      </c>
      <c r="N358" s="6"/>
      <c r="O358" s="5"/>
      <c r="W358" s="32"/>
      <c r="AI358" s="3"/>
      <c r="AJ358" s="3"/>
    </row>
    <row r="359" spans="1:36" ht="12.75" customHeight="1" x14ac:dyDescent="0.2">
      <c r="A359" s="31" t="s">
        <v>37</v>
      </c>
      <c r="B359" s="13"/>
      <c r="C359" s="13">
        <v>232</v>
      </c>
      <c r="D359" s="13"/>
      <c r="E359" s="13"/>
      <c r="F359" s="13"/>
      <c r="G359" s="13"/>
      <c r="H359" s="203"/>
      <c r="I359" s="41"/>
      <c r="J359" s="41"/>
      <c r="K359" s="41"/>
      <c r="L359" s="17">
        <f>C359/B358</f>
        <v>0.75324675324675328</v>
      </c>
      <c r="M359" s="20">
        <v>242</v>
      </c>
      <c r="N359" s="3">
        <f t="shared" ref="N359:N363" si="70">M359/M358</f>
        <v>0.7857142857142857</v>
      </c>
      <c r="O359" s="5">
        <f t="shared" ref="O359:O363" si="71">100%-N359</f>
        <v>0.2142857142857143</v>
      </c>
      <c r="W359" s="32"/>
      <c r="AI359" s="3"/>
      <c r="AJ359" s="3"/>
    </row>
    <row r="360" spans="1:36" ht="12.75" customHeight="1" x14ac:dyDescent="0.2">
      <c r="A360" s="31" t="s">
        <v>38</v>
      </c>
      <c r="D360" s="32">
        <v>169</v>
      </c>
      <c r="H360" s="203"/>
      <c r="I360" s="5"/>
      <c r="J360" s="5"/>
      <c r="L360" s="5">
        <f>D360/C359</f>
        <v>0.72844827586206895</v>
      </c>
      <c r="M360" s="20">
        <v>212</v>
      </c>
      <c r="N360" s="3">
        <f t="shared" si="70"/>
        <v>0.87603305785123964</v>
      </c>
      <c r="O360" s="5">
        <f t="shared" si="71"/>
        <v>0.12396694214876036</v>
      </c>
      <c r="W360" s="32"/>
      <c r="AI360" s="3"/>
      <c r="AJ360" s="3"/>
    </row>
    <row r="361" spans="1:36" ht="12.75" customHeight="1" x14ac:dyDescent="0.2">
      <c r="A361" s="31" t="s">
        <v>39</v>
      </c>
      <c r="E361" s="32">
        <v>138</v>
      </c>
      <c r="H361" s="203"/>
      <c r="I361" s="5"/>
      <c r="J361" s="5"/>
      <c r="L361" s="5">
        <f>E361/D360</f>
        <v>0.81656804733727806</v>
      </c>
      <c r="M361" s="20">
        <v>179</v>
      </c>
      <c r="N361" s="3">
        <f t="shared" si="70"/>
        <v>0.84433962264150941</v>
      </c>
      <c r="O361" s="5">
        <f t="shared" si="71"/>
        <v>0.15566037735849059</v>
      </c>
      <c r="W361" s="32"/>
      <c r="AI361" s="3"/>
      <c r="AJ361" s="3"/>
    </row>
    <row r="362" spans="1:36" ht="12.75" customHeight="1" x14ac:dyDescent="0.2">
      <c r="A362" s="31" t="s">
        <v>40</v>
      </c>
      <c r="F362" s="32">
        <v>129</v>
      </c>
      <c r="H362" s="203">
        <v>1</v>
      </c>
      <c r="I362" s="5"/>
      <c r="J362" s="5"/>
      <c r="L362" s="5">
        <f>F362/E361</f>
        <v>0.93478260869565222</v>
      </c>
      <c r="M362" s="20">
        <v>169</v>
      </c>
      <c r="N362" s="3">
        <f t="shared" si="70"/>
        <v>0.94413407821229045</v>
      </c>
      <c r="O362" s="5">
        <f t="shared" si="71"/>
        <v>5.5865921787709549E-2</v>
      </c>
      <c r="W362" s="32"/>
      <c r="AI362" s="3"/>
      <c r="AJ362" s="3"/>
    </row>
    <row r="363" spans="1:36" ht="12.75" customHeight="1" x14ac:dyDescent="0.2">
      <c r="A363" s="31" t="s">
        <v>41</v>
      </c>
      <c r="G363" s="32">
        <v>112</v>
      </c>
      <c r="H363" s="203">
        <v>82</v>
      </c>
      <c r="I363" s="5"/>
      <c r="J363" s="5"/>
      <c r="L363" s="5">
        <f>G363/F362</f>
        <v>0.86821705426356588</v>
      </c>
      <c r="M363" s="20">
        <v>148</v>
      </c>
      <c r="N363" s="3">
        <f t="shared" si="70"/>
        <v>0.87573964497041423</v>
      </c>
      <c r="O363" s="5">
        <f t="shared" si="71"/>
        <v>0.12426035502958577</v>
      </c>
      <c r="W363" s="32"/>
      <c r="AI363" s="3"/>
      <c r="AJ363" s="3"/>
    </row>
    <row r="364" spans="1:36" ht="12.75" customHeight="1" x14ac:dyDescent="0.2">
      <c r="A364" s="31" t="s">
        <v>42</v>
      </c>
      <c r="G364" s="32">
        <v>32</v>
      </c>
      <c r="H364" s="203">
        <v>23</v>
      </c>
      <c r="I364" s="5"/>
      <c r="J364" s="5"/>
      <c r="L364" s="5"/>
      <c r="M364" s="20">
        <v>48</v>
      </c>
      <c r="N364" s="3"/>
      <c r="O364" s="5"/>
      <c r="W364" s="32"/>
      <c r="AI364" s="3"/>
      <c r="AJ364" s="3"/>
    </row>
    <row r="365" spans="1:36" ht="12.75" customHeight="1" x14ac:dyDescent="0.2">
      <c r="A365" s="31" t="s">
        <v>43</v>
      </c>
      <c r="G365" s="32">
        <v>8</v>
      </c>
      <c r="H365" s="203">
        <v>2</v>
      </c>
      <c r="I365" s="5"/>
      <c r="J365" s="5"/>
      <c r="L365" s="5"/>
      <c r="M365" s="20">
        <v>12</v>
      </c>
      <c r="N365" s="3"/>
      <c r="O365" s="5"/>
      <c r="W365" s="32"/>
      <c r="AI365" s="3"/>
      <c r="AJ365" s="3"/>
    </row>
    <row r="366" spans="1:36" ht="12.75" customHeight="1" x14ac:dyDescent="0.2">
      <c r="A366" s="31" t="s">
        <v>44</v>
      </c>
      <c r="H366" s="203"/>
      <c r="I366" s="5"/>
      <c r="J366" s="5"/>
      <c r="L366" s="5"/>
      <c r="M366" s="20"/>
      <c r="N366" s="3"/>
      <c r="O366" s="5"/>
      <c r="W366" s="32"/>
      <c r="AI366" s="3"/>
      <c r="AJ366" s="3"/>
    </row>
    <row r="367" spans="1:36" ht="12.75" customHeight="1" x14ac:dyDescent="0.2">
      <c r="A367" s="31"/>
      <c r="H367" s="203"/>
      <c r="I367" s="5"/>
      <c r="J367" s="5"/>
      <c r="L367" s="5"/>
      <c r="M367" s="20"/>
      <c r="N367" s="3"/>
      <c r="O367" s="5"/>
      <c r="W367" s="32"/>
      <c r="AI367" s="3"/>
      <c r="AJ367" s="3"/>
    </row>
    <row r="368" spans="1:36" ht="12.75" customHeight="1" x14ac:dyDescent="0.2">
      <c r="H368" s="206">
        <f>SUM(H362:H365)</f>
        <v>108</v>
      </c>
      <c r="I368" s="5">
        <f>SUM(H362:H363)/B358</f>
        <v>0.26948051948051949</v>
      </c>
      <c r="J368" s="5">
        <f>H368/B358</f>
        <v>0.35064935064935066</v>
      </c>
      <c r="K368" s="5">
        <f>J368-I368</f>
        <v>8.1168831168831168E-2</v>
      </c>
      <c r="L368" s="5"/>
      <c r="M368" s="6"/>
      <c r="N368" s="6"/>
      <c r="O368" s="5"/>
      <c r="W368" s="32"/>
      <c r="AI368" s="3"/>
      <c r="AJ368" s="3"/>
    </row>
    <row r="369" spans="1:36" ht="12.75" customHeight="1" x14ac:dyDescent="0.3">
      <c r="A369" s="44" t="s">
        <v>62</v>
      </c>
      <c r="I369" s="5"/>
      <c r="J369" s="5"/>
      <c r="L369" s="5"/>
      <c r="M369" s="6"/>
      <c r="N369" s="6"/>
      <c r="O369" s="5"/>
      <c r="W369" s="32"/>
      <c r="AI369" s="3"/>
      <c r="AJ369" s="3"/>
    </row>
    <row r="370" spans="1:36" ht="25.5" customHeight="1" x14ac:dyDescent="0.2">
      <c r="B370" s="228" t="s">
        <v>1</v>
      </c>
      <c r="C370" s="229"/>
      <c r="D370" s="229"/>
      <c r="E370" s="229"/>
      <c r="F370" s="229"/>
      <c r="G370" s="229"/>
      <c r="I370" s="7" t="s">
        <v>2</v>
      </c>
      <c r="J370" s="7" t="s">
        <v>3</v>
      </c>
      <c r="K370" s="8" t="s">
        <v>4</v>
      </c>
      <c r="L370" s="7" t="s">
        <v>5</v>
      </c>
      <c r="M370" s="9" t="s">
        <v>6</v>
      </c>
      <c r="N370" s="9" t="s">
        <v>7</v>
      </c>
      <c r="O370" s="10" t="s">
        <v>8</v>
      </c>
      <c r="W370" s="32"/>
      <c r="AI370" s="3"/>
      <c r="AJ370" s="3"/>
    </row>
    <row r="371" spans="1:36" ht="12.75" customHeight="1" x14ac:dyDescent="0.2">
      <c r="A371" s="12" t="s">
        <v>9</v>
      </c>
      <c r="B371" s="13">
        <v>1</v>
      </c>
      <c r="C371" s="13">
        <v>2</v>
      </c>
      <c r="D371" s="13">
        <v>3</v>
      </c>
      <c r="E371" s="13">
        <v>4</v>
      </c>
      <c r="F371" s="13">
        <v>5</v>
      </c>
      <c r="G371" s="13">
        <v>6</v>
      </c>
      <c r="H371" s="201" t="s">
        <v>10</v>
      </c>
      <c r="I371" s="41"/>
      <c r="J371" s="15"/>
      <c r="K371" s="16"/>
      <c r="L371" s="17"/>
      <c r="M371" s="6"/>
      <c r="N371" s="6"/>
      <c r="O371" s="5"/>
      <c r="W371" s="32"/>
      <c r="AI371" s="3"/>
      <c r="AJ371" s="3"/>
    </row>
    <row r="372" spans="1:36" ht="12.75" customHeight="1" x14ac:dyDescent="0.2">
      <c r="A372" s="31" t="s">
        <v>37</v>
      </c>
      <c r="B372" s="13">
        <v>2262</v>
      </c>
      <c r="C372" s="13"/>
      <c r="D372" s="13"/>
      <c r="E372" s="13"/>
      <c r="F372" s="13"/>
      <c r="G372" s="13"/>
      <c r="H372" s="203"/>
      <c r="I372" s="41"/>
      <c r="J372" s="15"/>
      <c r="K372" s="16"/>
      <c r="L372" s="17"/>
      <c r="M372" s="20">
        <f>B372</f>
        <v>2262</v>
      </c>
      <c r="N372" s="6"/>
      <c r="O372" s="5"/>
      <c r="W372" s="32"/>
      <c r="AI372" s="3"/>
      <c r="AJ372" s="3"/>
    </row>
    <row r="373" spans="1:36" ht="12.75" customHeight="1" x14ac:dyDescent="0.2">
      <c r="A373" s="31" t="s">
        <v>38</v>
      </c>
      <c r="B373" s="13"/>
      <c r="C373" s="13">
        <v>2134</v>
      </c>
      <c r="D373" s="13"/>
      <c r="E373" s="13"/>
      <c r="F373" s="13"/>
      <c r="G373" s="13"/>
      <c r="H373" s="203"/>
      <c r="I373" s="41"/>
      <c r="J373" s="41"/>
      <c r="K373" s="41"/>
      <c r="L373" s="17">
        <f>C373/B372</f>
        <v>0.94341290893015028</v>
      </c>
      <c r="M373" s="20">
        <v>2160</v>
      </c>
      <c r="N373" s="3">
        <f t="shared" ref="N373:N377" si="72">M373/M372</f>
        <v>0.95490716180371349</v>
      </c>
      <c r="O373" s="5">
        <f t="shared" ref="O373:O377" si="73">100%-N373</f>
        <v>4.5092838196286511E-2</v>
      </c>
      <c r="W373" s="32"/>
      <c r="AI373" s="3"/>
      <c r="AJ373" s="3"/>
    </row>
    <row r="374" spans="1:36" ht="12.75" customHeight="1" x14ac:dyDescent="0.2">
      <c r="A374" s="31" t="s">
        <v>39</v>
      </c>
      <c r="D374" s="32">
        <v>1980</v>
      </c>
      <c r="H374" s="203"/>
      <c r="I374" s="5"/>
      <c r="J374" s="5"/>
      <c r="L374" s="5">
        <f>D374/C373</f>
        <v>0.92783505154639179</v>
      </c>
      <c r="M374" s="20">
        <v>2094</v>
      </c>
      <c r="N374" s="3">
        <f t="shared" si="72"/>
        <v>0.96944444444444444</v>
      </c>
      <c r="O374" s="5">
        <f t="shared" si="73"/>
        <v>3.0555555555555558E-2</v>
      </c>
      <c r="W374" s="32"/>
      <c r="AI374" s="3"/>
      <c r="AJ374" s="3"/>
    </row>
    <row r="375" spans="1:36" ht="12.75" customHeight="1" x14ac:dyDescent="0.2">
      <c r="A375" s="31" t="s">
        <v>40</v>
      </c>
      <c r="E375" s="32">
        <v>1887</v>
      </c>
      <c r="H375" s="203">
        <v>14</v>
      </c>
      <c r="I375" s="5"/>
      <c r="J375" s="5"/>
      <c r="L375" s="5">
        <f>E375/D374</f>
        <v>0.95303030303030301</v>
      </c>
      <c r="M375" s="20">
        <v>2034</v>
      </c>
      <c r="N375" s="3">
        <f t="shared" si="72"/>
        <v>0.97134670487106012</v>
      </c>
      <c r="O375" s="5">
        <f t="shared" si="73"/>
        <v>2.8653295128939882E-2</v>
      </c>
      <c r="W375" s="32"/>
      <c r="AI375" s="3"/>
      <c r="AJ375" s="3"/>
    </row>
    <row r="376" spans="1:36" ht="12.75" customHeight="1" x14ac:dyDescent="0.2">
      <c r="A376" s="31" t="s">
        <v>41</v>
      </c>
      <c r="F376" s="32">
        <v>1733</v>
      </c>
      <c r="H376" s="203">
        <v>1</v>
      </c>
      <c r="I376" s="5"/>
      <c r="J376" s="5"/>
      <c r="L376" s="5">
        <f>F376/E375</f>
        <v>0.91838897721250667</v>
      </c>
      <c r="M376" s="20">
        <v>1926</v>
      </c>
      <c r="N376" s="3">
        <f t="shared" si="72"/>
        <v>0.94690265486725667</v>
      </c>
      <c r="O376" s="5">
        <f t="shared" si="73"/>
        <v>5.3097345132743334E-2</v>
      </c>
      <c r="W376" s="32"/>
      <c r="AI376" s="3"/>
      <c r="AJ376" s="3"/>
    </row>
    <row r="377" spans="1:36" ht="12.75" customHeight="1" x14ac:dyDescent="0.2">
      <c r="A377" s="31" t="s">
        <v>42</v>
      </c>
      <c r="G377" s="32">
        <v>1624</v>
      </c>
      <c r="H377" s="203">
        <v>1015</v>
      </c>
      <c r="I377" s="5"/>
      <c r="J377" s="5"/>
      <c r="L377" s="5">
        <f>G377/F376</f>
        <v>0.9371032890940566</v>
      </c>
      <c r="M377" s="20">
        <v>1844</v>
      </c>
      <c r="N377" s="3">
        <f t="shared" si="72"/>
        <v>0.95742471443406019</v>
      </c>
      <c r="O377" s="5">
        <f t="shared" si="73"/>
        <v>4.2575285565939813E-2</v>
      </c>
      <c r="W377" s="32"/>
      <c r="AI377" s="3"/>
      <c r="AJ377" s="3"/>
    </row>
    <row r="378" spans="1:36" ht="12.75" customHeight="1" x14ac:dyDescent="0.2">
      <c r="A378" s="31" t="s">
        <v>43</v>
      </c>
      <c r="G378" s="32">
        <v>254</v>
      </c>
      <c r="H378" s="203">
        <v>75</v>
      </c>
      <c r="I378" s="5"/>
      <c r="J378" s="5"/>
      <c r="L378" s="5"/>
      <c r="M378" s="20">
        <v>345</v>
      </c>
      <c r="N378" s="3"/>
      <c r="O378" s="5"/>
      <c r="W378" s="32"/>
      <c r="AI378" s="3"/>
      <c r="AJ378" s="3"/>
    </row>
    <row r="379" spans="1:36" ht="12.75" customHeight="1" x14ac:dyDescent="0.2">
      <c r="A379" s="31" t="s">
        <v>44</v>
      </c>
      <c r="G379" s="32">
        <v>103</v>
      </c>
      <c r="H379" s="203">
        <v>43</v>
      </c>
      <c r="I379" s="5"/>
      <c r="J379" s="5"/>
      <c r="L379" s="5"/>
      <c r="M379" s="20">
        <v>119</v>
      </c>
      <c r="N379" s="3"/>
      <c r="O379" s="5"/>
      <c r="W379" s="32"/>
      <c r="AI379" s="3"/>
      <c r="AJ379" s="3"/>
    </row>
    <row r="380" spans="1:36" ht="12.75" customHeight="1" x14ac:dyDescent="0.2">
      <c r="A380" s="31" t="s">
        <v>63</v>
      </c>
      <c r="G380" s="32">
        <v>30</v>
      </c>
      <c r="H380" s="203">
        <v>5</v>
      </c>
      <c r="I380" s="5"/>
      <c r="J380" s="5"/>
      <c r="L380" s="5"/>
      <c r="M380" s="20">
        <v>37</v>
      </c>
      <c r="N380" s="3"/>
      <c r="O380" s="5"/>
      <c r="W380" s="32"/>
      <c r="AI380" s="3"/>
      <c r="AJ380" s="3"/>
    </row>
    <row r="381" spans="1:36" ht="12.75" customHeight="1" x14ac:dyDescent="0.2">
      <c r="A381" s="31" t="s">
        <v>64</v>
      </c>
      <c r="G381" s="32">
        <v>3</v>
      </c>
      <c r="H381" s="203">
        <v>1</v>
      </c>
      <c r="I381" s="5"/>
      <c r="J381" s="5"/>
      <c r="L381" s="5"/>
      <c r="M381" s="20">
        <v>5</v>
      </c>
      <c r="N381" s="3"/>
      <c r="O381" s="5"/>
      <c r="W381" s="32"/>
      <c r="AI381" s="3"/>
      <c r="AJ381" s="3"/>
    </row>
    <row r="382" spans="1:36" ht="12.75" customHeight="1" x14ac:dyDescent="0.2">
      <c r="A382" s="31" t="s">
        <v>65</v>
      </c>
      <c r="G382" s="32">
        <v>2</v>
      </c>
      <c r="H382" s="203">
        <v>1</v>
      </c>
      <c r="I382" s="5"/>
      <c r="J382" s="5"/>
      <c r="L382" s="5"/>
      <c r="M382" s="20">
        <v>3</v>
      </c>
      <c r="N382" s="3"/>
      <c r="O382" s="5"/>
      <c r="W382" s="32"/>
      <c r="AI382" s="3"/>
      <c r="AJ382" s="3"/>
    </row>
    <row r="383" spans="1:36" ht="12.75" customHeight="1" x14ac:dyDescent="0.2">
      <c r="A383" s="31" t="s">
        <v>66</v>
      </c>
      <c r="G383" s="32">
        <v>1</v>
      </c>
      <c r="H383" s="203">
        <v>1</v>
      </c>
      <c r="I383" s="5"/>
      <c r="J383" s="5"/>
      <c r="L383" s="5"/>
      <c r="M383" s="20">
        <v>1</v>
      </c>
      <c r="N383" s="3"/>
      <c r="O383" s="5"/>
      <c r="W383" s="32"/>
      <c r="AI383" s="3"/>
      <c r="AJ383" s="3"/>
    </row>
    <row r="384" spans="1:36" ht="12.75" customHeight="1" x14ac:dyDescent="0.2">
      <c r="A384" s="31"/>
      <c r="H384" s="203"/>
      <c r="I384" s="5"/>
      <c r="J384" s="5"/>
      <c r="L384" s="5"/>
      <c r="M384" s="20"/>
      <c r="N384" s="3"/>
      <c r="O384" s="5"/>
      <c r="W384" s="32"/>
      <c r="AI384" s="3"/>
      <c r="AJ384" s="3"/>
    </row>
    <row r="385" spans="1:36" ht="12.75" customHeight="1" x14ac:dyDescent="0.2">
      <c r="H385" s="206">
        <f>SUM(H375:H383)</f>
        <v>1156</v>
      </c>
      <c r="I385" s="5">
        <f>SUM(H375:H377)/B372</f>
        <v>0.45534924845269675</v>
      </c>
      <c r="J385" s="5">
        <f>H385/B372</f>
        <v>0.51105216622458005</v>
      </c>
      <c r="K385" s="5">
        <f>J385-I385</f>
        <v>5.5702917771883298E-2</v>
      </c>
      <c r="L385" s="5"/>
      <c r="M385" s="6"/>
      <c r="N385" s="6"/>
      <c r="O385" s="5"/>
      <c r="W385" s="32"/>
      <c r="AI385" s="3"/>
      <c r="AJ385" s="3"/>
    </row>
    <row r="386" spans="1:36" ht="12.75" customHeight="1" x14ac:dyDescent="0.3">
      <c r="A386" s="44" t="s">
        <v>67</v>
      </c>
      <c r="I386" s="5"/>
      <c r="J386" s="5"/>
      <c r="L386" s="5"/>
      <c r="M386" s="6"/>
      <c r="N386" s="6"/>
      <c r="O386" s="5"/>
      <c r="W386" s="32"/>
      <c r="AI386" s="3"/>
      <c r="AJ386" s="3"/>
    </row>
    <row r="387" spans="1:36" ht="25.5" customHeight="1" x14ac:dyDescent="0.2">
      <c r="B387" s="228" t="s">
        <v>1</v>
      </c>
      <c r="C387" s="229"/>
      <c r="D387" s="229"/>
      <c r="E387" s="229"/>
      <c r="F387" s="229"/>
      <c r="G387" s="229"/>
      <c r="I387" s="7" t="s">
        <v>2</v>
      </c>
      <c r="J387" s="7" t="s">
        <v>3</v>
      </c>
      <c r="K387" s="8" t="s">
        <v>4</v>
      </c>
      <c r="L387" s="7" t="s">
        <v>5</v>
      </c>
      <c r="M387" s="9" t="s">
        <v>6</v>
      </c>
      <c r="N387" s="9" t="s">
        <v>7</v>
      </c>
      <c r="O387" s="10" t="s">
        <v>8</v>
      </c>
      <c r="W387" s="32"/>
      <c r="AI387" s="3"/>
      <c r="AJ387" s="3"/>
    </row>
    <row r="388" spans="1:36" ht="12.75" customHeight="1" x14ac:dyDescent="0.2">
      <c r="A388" s="12" t="s">
        <v>9</v>
      </c>
      <c r="B388" s="13">
        <v>1</v>
      </c>
      <c r="C388" s="13">
        <v>2</v>
      </c>
      <c r="D388" s="13">
        <v>3</v>
      </c>
      <c r="E388" s="13">
        <v>4</v>
      </c>
      <c r="F388" s="13">
        <v>5</v>
      </c>
      <c r="G388" s="13">
        <v>6</v>
      </c>
      <c r="H388" s="201" t="s">
        <v>10</v>
      </c>
      <c r="I388" s="41"/>
      <c r="J388" s="15"/>
      <c r="K388" s="16"/>
      <c r="L388" s="17"/>
      <c r="M388" s="6"/>
      <c r="N388" s="6"/>
      <c r="O388" s="5"/>
      <c r="W388" s="32"/>
      <c r="AI388" s="3"/>
      <c r="AJ388" s="3"/>
    </row>
    <row r="389" spans="1:36" ht="12.75" customHeight="1" x14ac:dyDescent="0.2">
      <c r="A389" s="31" t="s">
        <v>38</v>
      </c>
      <c r="B389" s="13">
        <v>273</v>
      </c>
      <c r="C389" s="13"/>
      <c r="D389" s="13"/>
      <c r="E389" s="13"/>
      <c r="F389" s="13"/>
      <c r="G389" s="13"/>
      <c r="H389" s="203"/>
      <c r="I389" s="41"/>
      <c r="J389" s="15"/>
      <c r="K389" s="16"/>
      <c r="L389" s="17"/>
      <c r="M389" s="20">
        <f>B389</f>
        <v>273</v>
      </c>
      <c r="N389" s="6"/>
      <c r="O389" s="5"/>
      <c r="W389" s="32"/>
      <c r="AI389" s="3"/>
      <c r="AJ389" s="3"/>
    </row>
    <row r="390" spans="1:36" ht="12.75" customHeight="1" x14ac:dyDescent="0.2">
      <c r="A390" s="31" t="s">
        <v>39</v>
      </c>
      <c r="B390" s="13"/>
      <c r="C390" s="13">
        <v>317</v>
      </c>
      <c r="D390" s="13"/>
      <c r="E390" s="13"/>
      <c r="F390" s="13"/>
      <c r="G390" s="13"/>
      <c r="H390" s="203"/>
      <c r="I390" s="41"/>
      <c r="J390" s="41"/>
      <c r="K390" s="41"/>
      <c r="L390" s="17">
        <f>C390/B389</f>
        <v>1.1611721611721613</v>
      </c>
      <c r="M390" s="20">
        <v>319</v>
      </c>
      <c r="N390" s="3">
        <f t="shared" ref="N390:N394" si="74">M390/M389</f>
        <v>1.1684981684981686</v>
      </c>
      <c r="O390" s="5">
        <f t="shared" ref="O390:O394" si="75">100%-N390</f>
        <v>-0.16849816849816857</v>
      </c>
      <c r="W390" s="32"/>
      <c r="AI390" s="3"/>
      <c r="AJ390" s="3"/>
    </row>
    <row r="391" spans="1:36" ht="12.75" customHeight="1" x14ac:dyDescent="0.2">
      <c r="A391" s="31" t="s">
        <v>40</v>
      </c>
      <c r="D391" s="32">
        <v>247</v>
      </c>
      <c r="H391" s="203"/>
      <c r="I391" s="5"/>
      <c r="J391" s="5"/>
      <c r="L391" s="5">
        <f>D391/C390</f>
        <v>0.77917981072555209</v>
      </c>
      <c r="M391" s="20">
        <v>290</v>
      </c>
      <c r="N391" s="3">
        <f t="shared" si="74"/>
        <v>0.90909090909090906</v>
      </c>
      <c r="O391" s="5">
        <f t="shared" si="75"/>
        <v>9.0909090909090939E-2</v>
      </c>
      <c r="W391" s="32"/>
      <c r="AI391" s="3"/>
      <c r="AJ391" s="3"/>
    </row>
    <row r="392" spans="1:36" ht="12.75" customHeight="1" x14ac:dyDescent="0.2">
      <c r="A392" s="31" t="s">
        <v>41</v>
      </c>
      <c r="E392" s="32">
        <v>202</v>
      </c>
      <c r="H392" s="203"/>
      <c r="I392" s="5"/>
      <c r="J392" s="5"/>
      <c r="L392" s="5">
        <f>E392/D391</f>
        <v>0.81781376518218618</v>
      </c>
      <c r="M392" s="20">
        <v>257</v>
      </c>
      <c r="N392" s="3">
        <f t="shared" si="74"/>
        <v>0.88620689655172413</v>
      </c>
      <c r="O392" s="5">
        <f t="shared" si="75"/>
        <v>0.11379310344827587</v>
      </c>
      <c r="W392" s="32"/>
      <c r="AI392" s="3"/>
      <c r="AJ392" s="3"/>
    </row>
    <row r="393" spans="1:36" ht="12.75" customHeight="1" x14ac:dyDescent="0.2">
      <c r="A393" s="31" t="s">
        <v>42</v>
      </c>
      <c r="F393" s="32">
        <v>171</v>
      </c>
      <c r="H393" s="203"/>
      <c r="I393" s="5"/>
      <c r="J393" s="5"/>
      <c r="L393" s="5">
        <f>F393/E392</f>
        <v>0.84653465346534651</v>
      </c>
      <c r="M393" s="20">
        <v>229</v>
      </c>
      <c r="N393" s="3">
        <f t="shared" si="74"/>
        <v>0.8910505836575876</v>
      </c>
      <c r="O393" s="5">
        <f t="shared" si="75"/>
        <v>0.1089494163424124</v>
      </c>
      <c r="W393" s="32"/>
      <c r="AI393" s="3"/>
      <c r="AJ393" s="3"/>
    </row>
    <row r="394" spans="1:36" ht="12.75" customHeight="1" x14ac:dyDescent="0.2">
      <c r="A394" s="31" t="s">
        <v>43</v>
      </c>
      <c r="G394" s="32">
        <v>150</v>
      </c>
      <c r="H394" s="203">
        <v>85</v>
      </c>
      <c r="I394" s="5"/>
      <c r="J394" s="5"/>
      <c r="L394" s="5">
        <f>G394/F393</f>
        <v>0.8771929824561403</v>
      </c>
      <c r="M394" s="20">
        <v>205</v>
      </c>
      <c r="N394" s="3">
        <f t="shared" si="74"/>
        <v>0.89519650655021832</v>
      </c>
      <c r="O394" s="5">
        <f t="shared" si="75"/>
        <v>0.10480349344978168</v>
      </c>
      <c r="W394" s="32"/>
      <c r="AI394" s="3"/>
      <c r="AJ394" s="3"/>
    </row>
    <row r="395" spans="1:36" ht="12.75" customHeight="1" x14ac:dyDescent="0.2">
      <c r="A395" s="31" t="s">
        <v>44</v>
      </c>
      <c r="G395" s="32">
        <v>57</v>
      </c>
      <c r="H395" s="203">
        <v>24</v>
      </c>
      <c r="I395" s="5"/>
      <c r="J395" s="5"/>
      <c r="L395" s="5"/>
      <c r="M395" s="20">
        <v>70</v>
      </c>
      <c r="N395" s="3"/>
      <c r="O395" s="5"/>
      <c r="W395" s="32"/>
      <c r="AI395" s="3"/>
      <c r="AJ395" s="3"/>
    </row>
    <row r="396" spans="1:36" ht="12.75" customHeight="1" x14ac:dyDescent="0.2">
      <c r="A396" s="31" t="s">
        <v>63</v>
      </c>
      <c r="G396" s="32">
        <v>17</v>
      </c>
      <c r="H396" s="203">
        <v>6</v>
      </c>
      <c r="I396" s="5"/>
      <c r="J396" s="5"/>
      <c r="L396" s="5"/>
      <c r="M396" s="20">
        <v>23</v>
      </c>
      <c r="N396" s="3"/>
      <c r="O396" s="5"/>
      <c r="W396" s="32"/>
      <c r="AI396" s="3"/>
      <c r="AJ396" s="3"/>
    </row>
    <row r="397" spans="1:36" ht="12.75" customHeight="1" x14ac:dyDescent="0.2">
      <c r="A397" s="31" t="s">
        <v>64</v>
      </c>
      <c r="G397" s="32">
        <v>7</v>
      </c>
      <c r="H397" s="203">
        <v>3</v>
      </c>
      <c r="I397" s="5"/>
      <c r="J397" s="5"/>
      <c r="L397" s="5"/>
      <c r="M397" s="20">
        <v>9</v>
      </c>
      <c r="N397" s="3"/>
      <c r="O397" s="5"/>
      <c r="W397" s="32"/>
      <c r="AI397" s="3"/>
      <c r="AJ397" s="3"/>
    </row>
    <row r="398" spans="1:36" ht="12.75" customHeight="1" x14ac:dyDescent="0.2">
      <c r="A398" s="31" t="s">
        <v>65</v>
      </c>
      <c r="G398" s="32">
        <v>1</v>
      </c>
      <c r="H398" s="203"/>
      <c r="I398" s="5"/>
      <c r="J398" s="5"/>
      <c r="L398" s="5"/>
      <c r="M398" s="20">
        <v>1</v>
      </c>
      <c r="N398" s="3"/>
      <c r="O398" s="5"/>
      <c r="W398" s="32"/>
      <c r="AI398" s="3"/>
      <c r="AJ398" s="3"/>
    </row>
    <row r="399" spans="1:36" ht="12.75" customHeight="1" x14ac:dyDescent="0.2">
      <c r="A399" s="31" t="s">
        <v>66</v>
      </c>
      <c r="H399" s="203"/>
      <c r="I399" s="5"/>
      <c r="J399" s="5"/>
      <c r="L399" s="5"/>
      <c r="M399" s="20"/>
      <c r="N399" s="3"/>
      <c r="O399" s="5"/>
      <c r="W399" s="32"/>
      <c r="AI399" s="3"/>
      <c r="AJ399" s="3"/>
    </row>
    <row r="400" spans="1:36" ht="12.75" customHeight="1" x14ac:dyDescent="0.2">
      <c r="H400" s="206">
        <f>SUM(H394:H397)</f>
        <v>118</v>
      </c>
      <c r="I400" s="5">
        <f>H394/B389</f>
        <v>0.31135531135531136</v>
      </c>
      <c r="J400" s="5">
        <f>H394/B389</f>
        <v>0.31135531135531136</v>
      </c>
      <c r="K400" s="5">
        <f>J400-I400</f>
        <v>0</v>
      </c>
      <c r="L400" s="5"/>
      <c r="M400" s="6"/>
      <c r="N400" s="6"/>
      <c r="O400" s="5"/>
      <c r="AI400" s="3"/>
      <c r="AJ400" s="3"/>
    </row>
    <row r="401" spans="1:36" ht="12.75" customHeight="1" x14ac:dyDescent="0.3">
      <c r="A401" s="44" t="s">
        <v>68</v>
      </c>
      <c r="I401" s="5"/>
      <c r="J401" s="5"/>
      <c r="L401" s="5"/>
      <c r="M401" s="6"/>
      <c r="N401" s="6"/>
      <c r="O401" s="5"/>
      <c r="AI401" s="3"/>
      <c r="AJ401" s="3"/>
    </row>
    <row r="402" spans="1:36" ht="25.5" customHeight="1" x14ac:dyDescent="0.2">
      <c r="B402" s="228" t="s">
        <v>1</v>
      </c>
      <c r="C402" s="229"/>
      <c r="D402" s="229"/>
      <c r="E402" s="229"/>
      <c r="F402" s="229"/>
      <c r="G402" s="229"/>
      <c r="I402" s="7" t="s">
        <v>2</v>
      </c>
      <c r="J402" s="7" t="s">
        <v>3</v>
      </c>
      <c r="K402" s="8" t="s">
        <v>4</v>
      </c>
      <c r="L402" s="7" t="s">
        <v>5</v>
      </c>
      <c r="M402" s="9" t="s">
        <v>6</v>
      </c>
      <c r="N402" s="9" t="s">
        <v>7</v>
      </c>
      <c r="O402" s="5"/>
      <c r="AI402" s="3"/>
      <c r="AJ402" s="3"/>
    </row>
    <row r="403" spans="1:36" ht="12.75" customHeight="1" x14ac:dyDescent="0.2">
      <c r="A403" s="12" t="s">
        <v>9</v>
      </c>
      <c r="B403" s="13">
        <v>1</v>
      </c>
      <c r="C403" s="13">
        <v>2</v>
      </c>
      <c r="D403" s="13">
        <v>3</v>
      </c>
      <c r="E403" s="13">
        <v>4</v>
      </c>
      <c r="F403" s="13">
        <v>5</v>
      </c>
      <c r="G403" s="13">
        <v>6</v>
      </c>
      <c r="H403" s="201" t="s">
        <v>10</v>
      </c>
      <c r="I403" s="41"/>
      <c r="J403" s="15"/>
      <c r="K403" s="16"/>
      <c r="L403" s="17"/>
      <c r="M403" s="6"/>
      <c r="N403" s="6"/>
      <c r="O403" s="5"/>
      <c r="AI403" s="3"/>
      <c r="AJ403" s="3"/>
    </row>
    <row r="404" spans="1:36" ht="12.75" customHeight="1" x14ac:dyDescent="0.2">
      <c r="A404" s="31" t="s">
        <v>39</v>
      </c>
      <c r="B404" s="13">
        <v>1815</v>
      </c>
      <c r="C404" s="13"/>
      <c r="D404" s="13"/>
      <c r="E404" s="13"/>
      <c r="F404" s="13"/>
      <c r="G404" s="13"/>
      <c r="H404" s="202"/>
      <c r="I404" s="41"/>
      <c r="J404" s="15"/>
      <c r="K404" s="16"/>
      <c r="L404" s="17"/>
      <c r="M404" s="20">
        <f>B404</f>
        <v>1815</v>
      </c>
      <c r="N404" s="6"/>
      <c r="O404" s="5"/>
      <c r="AI404" s="3"/>
      <c r="AJ404" s="3"/>
    </row>
    <row r="405" spans="1:36" ht="12.75" customHeight="1" x14ac:dyDescent="0.2">
      <c r="A405" s="31" t="s">
        <v>40</v>
      </c>
      <c r="B405" s="13"/>
      <c r="C405" s="13">
        <v>2391</v>
      </c>
      <c r="D405" s="13"/>
      <c r="E405" s="13"/>
      <c r="F405" s="13"/>
      <c r="G405" s="13"/>
      <c r="H405" s="203"/>
      <c r="I405" s="41"/>
      <c r="J405" s="41"/>
      <c r="K405" s="41"/>
      <c r="L405" s="17">
        <f>C405/B404</f>
        <v>1.3173553719008264</v>
      </c>
      <c r="M405" s="20">
        <v>2409</v>
      </c>
      <c r="N405" s="3">
        <f t="shared" ref="N405:N409" si="76">M405/M404</f>
        <v>1.3272727272727274</v>
      </c>
      <c r="O405" s="5">
        <f t="shared" ref="O405:O409" si="77">100%-N405</f>
        <v>-0.32727272727272738</v>
      </c>
      <c r="AI405" s="3"/>
      <c r="AJ405" s="3"/>
    </row>
    <row r="406" spans="1:36" ht="12.75" customHeight="1" x14ac:dyDescent="0.2">
      <c r="A406" s="31" t="s">
        <v>41</v>
      </c>
      <c r="D406" s="32">
        <v>2044</v>
      </c>
      <c r="H406" s="203"/>
      <c r="I406" s="5"/>
      <c r="J406" s="5"/>
      <c r="L406" s="5">
        <f>D406/C405</f>
        <v>0.85487243831033044</v>
      </c>
      <c r="M406" s="20">
        <v>2250</v>
      </c>
      <c r="N406" s="3">
        <f t="shared" si="76"/>
        <v>0.93399750933997505</v>
      </c>
      <c r="O406" s="5">
        <f t="shared" si="77"/>
        <v>6.6002490660024948E-2</v>
      </c>
      <c r="AI406" s="3"/>
      <c r="AJ406" s="3"/>
    </row>
    <row r="407" spans="1:36" ht="12.75" customHeight="1" x14ac:dyDescent="0.2">
      <c r="A407" s="31" t="s">
        <v>42</v>
      </c>
      <c r="E407" s="32">
        <v>1915</v>
      </c>
      <c r="H407" s="203"/>
      <c r="I407" s="5"/>
      <c r="J407" s="5"/>
      <c r="L407" s="5">
        <f>E407/D406</f>
        <v>0.9368884540117417</v>
      </c>
      <c r="M407" s="20">
        <v>2151</v>
      </c>
      <c r="N407" s="3">
        <f t="shared" si="76"/>
        <v>0.95599999999999996</v>
      </c>
      <c r="O407" s="5">
        <f t="shared" si="77"/>
        <v>4.4000000000000039E-2</v>
      </c>
      <c r="AI407" s="3"/>
      <c r="AJ407" s="3"/>
    </row>
    <row r="408" spans="1:36" ht="12.75" customHeight="1" x14ac:dyDescent="0.2">
      <c r="A408" s="31" t="s">
        <v>43</v>
      </c>
      <c r="F408" s="32">
        <v>1890</v>
      </c>
      <c r="H408" s="203"/>
      <c r="I408" s="5"/>
      <c r="J408" s="5"/>
      <c r="L408" s="5">
        <f>F408/E407</f>
        <v>0.98694516971279378</v>
      </c>
      <c r="M408" s="20">
        <v>2065</v>
      </c>
      <c r="N408" s="3">
        <f t="shared" si="76"/>
        <v>0.96001859600185957</v>
      </c>
      <c r="O408" s="5">
        <f t="shared" si="77"/>
        <v>3.998140399814043E-2</v>
      </c>
      <c r="AI408" s="3"/>
      <c r="AJ408" s="3"/>
    </row>
    <row r="409" spans="1:36" ht="12.75" customHeight="1" x14ac:dyDescent="0.2">
      <c r="A409" s="31" t="s">
        <v>44</v>
      </c>
      <c r="G409" s="32">
        <v>1867</v>
      </c>
      <c r="H409" s="203">
        <v>1096</v>
      </c>
      <c r="I409" s="5"/>
      <c r="J409" s="5"/>
      <c r="L409" s="5">
        <f>G409/F408</f>
        <v>0.98783068783068784</v>
      </c>
      <c r="M409" s="20">
        <v>1430</v>
      </c>
      <c r="N409" s="3">
        <f t="shared" si="76"/>
        <v>0.69249394673123488</v>
      </c>
      <c r="O409" s="5">
        <f t="shared" si="77"/>
        <v>0.30750605326876512</v>
      </c>
      <c r="AI409" s="3"/>
      <c r="AJ409" s="3"/>
    </row>
    <row r="410" spans="1:36" ht="12.75" customHeight="1" x14ac:dyDescent="0.2">
      <c r="A410" s="31" t="s">
        <v>63</v>
      </c>
      <c r="G410" s="32">
        <v>307</v>
      </c>
      <c r="H410" s="203">
        <v>83</v>
      </c>
      <c r="I410" s="5"/>
      <c r="J410" s="5"/>
      <c r="L410" s="5"/>
      <c r="M410" s="20">
        <v>353</v>
      </c>
      <c r="N410" s="3"/>
      <c r="O410" s="5"/>
      <c r="AI410" s="3"/>
      <c r="AJ410" s="3"/>
    </row>
    <row r="411" spans="1:36" ht="12.75" customHeight="1" x14ac:dyDescent="0.2">
      <c r="A411" s="31" t="s">
        <v>64</v>
      </c>
      <c r="G411" s="32">
        <v>82</v>
      </c>
      <c r="H411" s="203">
        <v>33</v>
      </c>
      <c r="I411" s="5"/>
      <c r="J411" s="5"/>
      <c r="L411" s="5"/>
      <c r="M411" s="20">
        <v>92</v>
      </c>
      <c r="N411" s="3"/>
      <c r="O411" s="5"/>
      <c r="AI411" s="3"/>
      <c r="AJ411" s="3"/>
    </row>
    <row r="412" spans="1:36" ht="12.75" customHeight="1" x14ac:dyDescent="0.2">
      <c r="A412" s="31" t="s">
        <v>65</v>
      </c>
      <c r="G412" s="32">
        <v>18</v>
      </c>
      <c r="H412" s="203">
        <v>8</v>
      </c>
      <c r="I412" s="5"/>
      <c r="J412" s="5"/>
      <c r="L412" s="5"/>
      <c r="M412" s="20">
        <v>22</v>
      </c>
      <c r="N412" s="3"/>
      <c r="O412" s="5"/>
      <c r="AI412" s="3"/>
      <c r="AJ412" s="3"/>
    </row>
    <row r="413" spans="1:36" ht="12.75" customHeight="1" x14ac:dyDescent="0.2">
      <c r="A413" s="31" t="s">
        <v>66</v>
      </c>
      <c r="G413" s="32">
        <v>2</v>
      </c>
      <c r="H413" s="203">
        <v>1</v>
      </c>
      <c r="I413" s="5"/>
      <c r="J413" s="5"/>
      <c r="L413" s="5"/>
      <c r="M413" s="20">
        <v>2</v>
      </c>
      <c r="N413" s="3"/>
      <c r="O413" s="5"/>
      <c r="AI413" s="3"/>
      <c r="AJ413" s="3"/>
    </row>
    <row r="414" spans="1:36" ht="12.75" customHeight="1" x14ac:dyDescent="0.2">
      <c r="H414" s="206">
        <f>SUM(H409:H413)</f>
        <v>1221</v>
      </c>
      <c r="I414" s="5">
        <f>H409/B404</f>
        <v>0.60385674931129474</v>
      </c>
      <c r="J414" s="5">
        <f>H414/B404</f>
        <v>0.67272727272727273</v>
      </c>
      <c r="K414" s="5">
        <f>J414-I414</f>
        <v>6.8870523415977991E-2</v>
      </c>
      <c r="L414" s="5"/>
      <c r="M414" s="6"/>
      <c r="N414" s="6"/>
      <c r="O414" s="5"/>
      <c r="AI414" s="3"/>
      <c r="AJ414" s="3"/>
    </row>
    <row r="415" spans="1:36" ht="12.75" customHeight="1" x14ac:dyDescent="0.3">
      <c r="A415" s="44" t="s">
        <v>69</v>
      </c>
      <c r="I415" s="5"/>
      <c r="J415" s="5"/>
      <c r="L415" s="5"/>
      <c r="M415" s="6"/>
      <c r="N415" s="6"/>
      <c r="O415" s="5"/>
      <c r="AI415" s="3"/>
      <c r="AJ415" s="3"/>
    </row>
    <row r="416" spans="1:36" ht="25.5" customHeight="1" x14ac:dyDescent="0.2">
      <c r="B416" s="228" t="s">
        <v>1</v>
      </c>
      <c r="C416" s="229"/>
      <c r="D416" s="229"/>
      <c r="E416" s="229"/>
      <c r="F416" s="229"/>
      <c r="G416" s="229"/>
      <c r="I416" s="7" t="s">
        <v>2</v>
      </c>
      <c r="J416" s="7" t="s">
        <v>3</v>
      </c>
      <c r="K416" s="8" t="s">
        <v>4</v>
      </c>
      <c r="L416" s="7" t="s">
        <v>5</v>
      </c>
      <c r="M416" s="9" t="s">
        <v>6</v>
      </c>
      <c r="N416" s="9" t="s">
        <v>7</v>
      </c>
      <c r="O416" s="5"/>
      <c r="AI416" s="3"/>
      <c r="AJ416" s="3"/>
    </row>
    <row r="417" spans="1:36" ht="12.75" customHeight="1" x14ac:dyDescent="0.2">
      <c r="A417" s="12" t="s">
        <v>9</v>
      </c>
      <c r="B417" s="13">
        <v>1</v>
      </c>
      <c r="C417" s="13">
        <v>2</v>
      </c>
      <c r="D417" s="13">
        <v>3</v>
      </c>
      <c r="E417" s="13">
        <v>4</v>
      </c>
      <c r="F417" s="13">
        <v>5</v>
      </c>
      <c r="G417" s="13">
        <v>6</v>
      </c>
      <c r="H417" s="201" t="s">
        <v>10</v>
      </c>
      <c r="I417" s="41"/>
      <c r="J417" s="15"/>
      <c r="K417" s="16"/>
      <c r="L417" s="17"/>
      <c r="M417" s="6"/>
      <c r="N417" s="6"/>
      <c r="O417" s="5"/>
      <c r="AI417" s="3"/>
      <c r="AJ417" s="3"/>
    </row>
    <row r="418" spans="1:36" ht="12.75" customHeight="1" x14ac:dyDescent="0.2">
      <c r="A418" s="31" t="s">
        <v>40</v>
      </c>
      <c r="B418" s="13">
        <v>372</v>
      </c>
      <c r="C418" s="13"/>
      <c r="D418" s="13"/>
      <c r="E418" s="13"/>
      <c r="F418" s="13"/>
      <c r="G418" s="13"/>
      <c r="H418" s="203"/>
      <c r="I418" s="41"/>
      <c r="J418" s="15"/>
      <c r="K418" s="16"/>
      <c r="L418" s="17"/>
      <c r="M418" s="20">
        <f>B418</f>
        <v>372</v>
      </c>
      <c r="N418" s="6"/>
      <c r="O418" s="5"/>
      <c r="AI418" s="3"/>
      <c r="AJ418" s="3"/>
    </row>
    <row r="419" spans="1:36" ht="12.75" customHeight="1" x14ac:dyDescent="0.2">
      <c r="A419" s="31" t="s">
        <v>41</v>
      </c>
      <c r="B419" s="13"/>
      <c r="C419" s="13">
        <v>276</v>
      </c>
      <c r="D419" s="13"/>
      <c r="E419" s="13"/>
      <c r="F419" s="13"/>
      <c r="G419" s="13"/>
      <c r="H419" s="203"/>
      <c r="I419" s="41"/>
      <c r="J419" s="41"/>
      <c r="K419" s="41"/>
      <c r="L419" s="17">
        <f>C419/B418</f>
        <v>0.74193548387096775</v>
      </c>
      <c r="M419" s="20">
        <v>288</v>
      </c>
      <c r="N419" s="3">
        <f t="shared" ref="N419:N423" si="78">M419/M418</f>
        <v>0.77419354838709675</v>
      </c>
      <c r="O419" s="5">
        <f t="shared" ref="O419:O423" si="79">100%-N419</f>
        <v>0.22580645161290325</v>
      </c>
      <c r="AI419" s="3"/>
      <c r="AJ419" s="3"/>
    </row>
    <row r="420" spans="1:36" ht="12.75" customHeight="1" x14ac:dyDescent="0.2">
      <c r="A420" s="31" t="s">
        <v>42</v>
      </c>
      <c r="D420" s="32">
        <v>213</v>
      </c>
      <c r="H420" s="203"/>
      <c r="I420" s="5"/>
      <c r="J420" s="5"/>
      <c r="L420" s="5">
        <f>D420/C419</f>
        <v>0.77173913043478259</v>
      </c>
      <c r="M420" s="20">
        <v>258</v>
      </c>
      <c r="N420" s="3">
        <f t="shared" si="78"/>
        <v>0.89583333333333337</v>
      </c>
      <c r="O420" s="5">
        <f t="shared" si="79"/>
        <v>0.10416666666666663</v>
      </c>
      <c r="AI420" s="3"/>
      <c r="AJ420" s="3"/>
    </row>
    <row r="421" spans="1:36" ht="12.75" customHeight="1" x14ac:dyDescent="0.2">
      <c r="A421" s="31" t="s">
        <v>43</v>
      </c>
      <c r="E421" s="32">
        <v>173</v>
      </c>
      <c r="H421" s="203"/>
      <c r="I421" s="5"/>
      <c r="J421" s="5"/>
      <c r="L421" s="5">
        <f>E421/D420</f>
        <v>0.81220657276995301</v>
      </c>
      <c r="M421" s="20">
        <v>231</v>
      </c>
      <c r="N421" s="3">
        <f t="shared" si="78"/>
        <v>0.89534883720930236</v>
      </c>
      <c r="O421" s="5">
        <f t="shared" si="79"/>
        <v>0.10465116279069764</v>
      </c>
      <c r="AI421" s="3"/>
      <c r="AJ421" s="3"/>
    </row>
    <row r="422" spans="1:36" ht="12.75" customHeight="1" x14ac:dyDescent="0.2">
      <c r="A422" s="31" t="s">
        <v>44</v>
      </c>
      <c r="F422" s="32">
        <v>130</v>
      </c>
      <c r="H422" s="203">
        <v>1</v>
      </c>
      <c r="I422" s="5"/>
      <c r="J422" s="5"/>
      <c r="L422" s="5">
        <f>F422/E421</f>
        <v>0.75144508670520227</v>
      </c>
      <c r="M422" s="20">
        <v>190</v>
      </c>
      <c r="N422" s="3">
        <f t="shared" si="78"/>
        <v>0.82251082251082253</v>
      </c>
      <c r="O422" s="5">
        <f t="shared" si="79"/>
        <v>0.17748917748917747</v>
      </c>
      <c r="AI422" s="3"/>
      <c r="AJ422" s="3"/>
    </row>
    <row r="423" spans="1:36" ht="12.75" customHeight="1" x14ac:dyDescent="0.2">
      <c r="A423" s="31" t="s">
        <v>63</v>
      </c>
      <c r="G423" s="32">
        <v>113</v>
      </c>
      <c r="H423" s="203">
        <v>59</v>
      </c>
      <c r="I423" s="5"/>
      <c r="J423" s="5"/>
      <c r="L423" s="5">
        <f>G423/F422</f>
        <v>0.86923076923076925</v>
      </c>
      <c r="M423" s="20">
        <v>188</v>
      </c>
      <c r="N423" s="3">
        <f t="shared" si="78"/>
        <v>0.98947368421052628</v>
      </c>
      <c r="O423" s="5">
        <f t="shared" si="79"/>
        <v>1.0526315789473717E-2</v>
      </c>
      <c r="AI423" s="3"/>
      <c r="AJ423" s="3"/>
    </row>
    <row r="424" spans="1:36" ht="12.75" customHeight="1" x14ac:dyDescent="0.2">
      <c r="A424" s="31" t="s">
        <v>64</v>
      </c>
      <c r="G424" s="32">
        <v>57</v>
      </c>
      <c r="H424" s="203">
        <v>20</v>
      </c>
      <c r="I424" s="5"/>
      <c r="J424" s="5"/>
      <c r="L424" s="5"/>
      <c r="M424" s="20">
        <v>66</v>
      </c>
      <c r="N424" s="3"/>
      <c r="O424" s="5"/>
      <c r="AI424" s="3"/>
      <c r="AJ424" s="3"/>
    </row>
    <row r="425" spans="1:36" ht="12.75" customHeight="1" x14ac:dyDescent="0.2">
      <c r="A425" s="31" t="s">
        <v>65</v>
      </c>
      <c r="G425" s="32">
        <v>23</v>
      </c>
      <c r="H425" s="203">
        <v>6</v>
      </c>
      <c r="I425" s="5"/>
      <c r="J425" s="5"/>
      <c r="L425" s="5"/>
      <c r="M425" s="20">
        <v>28</v>
      </c>
      <c r="N425" s="3"/>
      <c r="O425" s="5"/>
      <c r="AI425" s="3"/>
      <c r="AJ425" s="3"/>
    </row>
    <row r="426" spans="1:36" ht="12.75" customHeight="1" x14ac:dyDescent="0.2">
      <c r="A426" s="31" t="s">
        <v>66</v>
      </c>
      <c r="G426" s="32">
        <v>6</v>
      </c>
      <c r="H426" s="203">
        <v>2</v>
      </c>
      <c r="I426" s="5"/>
      <c r="J426" s="5"/>
      <c r="L426" s="5"/>
      <c r="M426" s="20">
        <v>9</v>
      </c>
      <c r="N426" s="3"/>
      <c r="O426" s="5"/>
      <c r="AI426" s="3"/>
      <c r="AJ426" s="3"/>
    </row>
    <row r="427" spans="1:36" ht="12.75" customHeight="1" x14ac:dyDescent="0.2">
      <c r="A427" s="31" t="s">
        <v>70</v>
      </c>
      <c r="G427" s="32">
        <v>1</v>
      </c>
      <c r="H427" s="203"/>
      <c r="I427" s="5"/>
      <c r="J427" s="5"/>
      <c r="L427" s="5"/>
      <c r="M427" s="20">
        <v>1</v>
      </c>
      <c r="N427" s="3"/>
      <c r="O427" s="5"/>
      <c r="AI427" s="3"/>
      <c r="AJ427" s="3"/>
    </row>
    <row r="428" spans="1:36" ht="12.75" customHeight="1" x14ac:dyDescent="0.2">
      <c r="A428" s="31" t="s">
        <v>71</v>
      </c>
      <c r="H428" s="203"/>
      <c r="I428" s="5"/>
      <c r="J428" s="5"/>
      <c r="L428" s="5"/>
      <c r="M428" s="20"/>
      <c r="N428" s="3"/>
      <c r="O428" s="5"/>
      <c r="AI428" s="3"/>
      <c r="AJ428" s="3"/>
    </row>
    <row r="429" spans="1:36" ht="12.75" customHeight="1" x14ac:dyDescent="0.2">
      <c r="H429" s="206">
        <f>SUM(H422:H426)</f>
        <v>88</v>
      </c>
      <c r="I429" s="5">
        <f>SUM(H422:H423)/B418</f>
        <v>0.16129032258064516</v>
      </c>
      <c r="J429" s="5">
        <f>H429/B418</f>
        <v>0.23655913978494625</v>
      </c>
      <c r="K429" s="5">
        <f>J429-I429</f>
        <v>7.5268817204301092E-2</v>
      </c>
      <c r="L429" s="5"/>
      <c r="M429" s="6"/>
      <c r="N429" s="6"/>
      <c r="O429" s="5"/>
      <c r="AI429" s="3"/>
      <c r="AJ429" s="3"/>
    </row>
    <row r="430" spans="1:36" ht="12.75" customHeight="1" x14ac:dyDescent="0.3">
      <c r="A430" s="44" t="s">
        <v>72</v>
      </c>
      <c r="I430" s="5"/>
      <c r="J430" s="5"/>
      <c r="L430" s="5"/>
      <c r="M430" s="6"/>
      <c r="N430" s="6"/>
      <c r="O430" s="5"/>
      <c r="AI430" s="3"/>
      <c r="AJ430" s="3"/>
    </row>
    <row r="431" spans="1:36" ht="25.5" customHeight="1" x14ac:dyDescent="0.2">
      <c r="B431" s="228" t="s">
        <v>1</v>
      </c>
      <c r="C431" s="229"/>
      <c r="D431" s="229"/>
      <c r="E431" s="229"/>
      <c r="F431" s="229"/>
      <c r="G431" s="229"/>
      <c r="I431" s="7" t="s">
        <v>2</v>
      </c>
      <c r="J431" s="7" t="s">
        <v>3</v>
      </c>
      <c r="K431" s="8" t="s">
        <v>4</v>
      </c>
      <c r="L431" s="7" t="s">
        <v>5</v>
      </c>
      <c r="M431" s="9" t="s">
        <v>6</v>
      </c>
      <c r="N431" s="9" t="s">
        <v>7</v>
      </c>
      <c r="O431" s="5"/>
      <c r="AI431" s="3"/>
      <c r="AJ431" s="3"/>
    </row>
    <row r="432" spans="1:36" ht="12.75" customHeight="1" x14ac:dyDescent="0.2">
      <c r="A432" s="12" t="s">
        <v>9</v>
      </c>
      <c r="B432" s="13">
        <v>1</v>
      </c>
      <c r="C432" s="13">
        <v>2</v>
      </c>
      <c r="D432" s="13">
        <v>3</v>
      </c>
      <c r="E432" s="13">
        <v>4</v>
      </c>
      <c r="F432" s="13">
        <v>5</v>
      </c>
      <c r="G432" s="13">
        <v>6</v>
      </c>
      <c r="H432" s="201" t="s">
        <v>10</v>
      </c>
      <c r="I432" s="41"/>
      <c r="J432" s="15"/>
      <c r="K432" s="16"/>
      <c r="L432" s="17"/>
      <c r="M432" s="6"/>
      <c r="N432" s="6"/>
      <c r="O432" s="5"/>
      <c r="AI432" s="3"/>
      <c r="AJ432" s="3"/>
    </row>
    <row r="433" spans="1:36" ht="12.75" customHeight="1" x14ac:dyDescent="0.2">
      <c r="A433" s="31" t="s">
        <v>41</v>
      </c>
      <c r="B433" s="13">
        <v>1803</v>
      </c>
      <c r="C433" s="13"/>
      <c r="D433" s="13"/>
      <c r="E433" s="13"/>
      <c r="F433" s="13"/>
      <c r="G433" s="13"/>
      <c r="H433" s="202"/>
      <c r="I433" s="41"/>
      <c r="J433" s="15"/>
      <c r="K433" s="16"/>
      <c r="L433" s="17"/>
      <c r="M433" s="20">
        <f>B433</f>
        <v>1803</v>
      </c>
      <c r="N433" s="6"/>
      <c r="O433" s="5"/>
      <c r="AI433" s="3"/>
      <c r="AJ433" s="3"/>
    </row>
    <row r="434" spans="1:36" ht="12.75" customHeight="1" x14ac:dyDescent="0.2">
      <c r="A434" s="31" t="s">
        <v>42</v>
      </c>
      <c r="B434" s="13"/>
      <c r="C434" s="13">
        <v>2331</v>
      </c>
      <c r="D434" s="13"/>
      <c r="E434" s="13"/>
      <c r="F434" s="13"/>
      <c r="G434" s="13"/>
      <c r="H434" s="203"/>
      <c r="I434" s="41"/>
      <c r="J434" s="41"/>
      <c r="K434" s="41"/>
      <c r="L434" s="17">
        <f>C434/B433</f>
        <v>1.2928452579034941</v>
      </c>
      <c r="M434" s="20">
        <v>2350</v>
      </c>
      <c r="N434" s="3">
        <f t="shared" ref="N434:N438" si="80">M434/M433</f>
        <v>1.3033832501386577</v>
      </c>
      <c r="O434" s="5">
        <f t="shared" ref="O434:O438" si="81">100%-N434</f>
        <v>-0.30338325013865775</v>
      </c>
      <c r="AI434" s="3"/>
      <c r="AJ434" s="3"/>
    </row>
    <row r="435" spans="1:36" ht="12.75" customHeight="1" x14ac:dyDescent="0.2">
      <c r="A435" s="31" t="s">
        <v>43</v>
      </c>
      <c r="D435" s="32">
        <v>2028</v>
      </c>
      <c r="H435" s="203"/>
      <c r="I435" s="5"/>
      <c r="J435" s="5"/>
      <c r="L435" s="5">
        <f>D435/C434</f>
        <v>0.87001287001286998</v>
      </c>
      <c r="M435" s="20">
        <v>2190</v>
      </c>
      <c r="N435" s="3">
        <f t="shared" si="80"/>
        <v>0.93191489361702129</v>
      </c>
      <c r="O435" s="5">
        <f t="shared" si="81"/>
        <v>6.8085106382978711E-2</v>
      </c>
      <c r="AI435" s="3"/>
      <c r="AJ435" s="3"/>
    </row>
    <row r="436" spans="1:36" ht="12.75" customHeight="1" x14ac:dyDescent="0.2">
      <c r="A436" s="31" t="s">
        <v>44</v>
      </c>
      <c r="E436" s="32">
        <v>1980</v>
      </c>
      <c r="H436" s="203"/>
      <c r="I436" s="5"/>
      <c r="J436" s="5"/>
      <c r="L436" s="5">
        <f>E436/D435</f>
        <v>0.97633136094674555</v>
      </c>
      <c r="M436" s="20">
        <v>2180</v>
      </c>
      <c r="N436" s="3">
        <f t="shared" si="80"/>
        <v>0.99543378995433784</v>
      </c>
      <c r="O436" s="5">
        <f t="shared" si="81"/>
        <v>4.5662100456621557E-3</v>
      </c>
      <c r="AI436" s="3"/>
      <c r="AJ436" s="3"/>
    </row>
    <row r="437" spans="1:36" ht="12.75" customHeight="1" x14ac:dyDescent="0.2">
      <c r="A437" s="31" t="s">
        <v>63</v>
      </c>
      <c r="F437" s="32">
        <v>1952</v>
      </c>
      <c r="H437" s="203">
        <v>3</v>
      </c>
      <c r="I437" s="5"/>
      <c r="J437" s="5"/>
      <c r="L437" s="5">
        <f>F437/E436</f>
        <v>0.98585858585858588</v>
      </c>
      <c r="M437" s="20">
        <v>2042</v>
      </c>
      <c r="N437" s="3">
        <f t="shared" si="80"/>
        <v>0.93669724770642204</v>
      </c>
      <c r="O437" s="5">
        <f t="shared" si="81"/>
        <v>6.3302752293577957E-2</v>
      </c>
      <c r="AI437" s="3"/>
      <c r="AJ437" s="3"/>
    </row>
    <row r="438" spans="1:36" ht="12.75" customHeight="1" x14ac:dyDescent="0.2">
      <c r="A438" s="31" t="s">
        <v>64</v>
      </c>
      <c r="G438" s="32">
        <v>1897</v>
      </c>
      <c r="H438" s="203">
        <v>1161</v>
      </c>
      <c r="I438" s="5"/>
      <c r="J438" s="5"/>
      <c r="L438" s="5">
        <f>G438/F437</f>
        <v>0.97182377049180324</v>
      </c>
      <c r="M438" s="20">
        <v>1962</v>
      </c>
      <c r="N438" s="3">
        <f t="shared" si="80"/>
        <v>0.96082272282076397</v>
      </c>
      <c r="O438" s="5">
        <f t="shared" si="81"/>
        <v>3.9177277179236025E-2</v>
      </c>
      <c r="AI438" s="3"/>
      <c r="AJ438" s="3"/>
    </row>
    <row r="439" spans="1:36" ht="12.75" customHeight="1" x14ac:dyDescent="0.2">
      <c r="A439" s="31" t="s">
        <v>65</v>
      </c>
      <c r="G439" s="32">
        <v>229</v>
      </c>
      <c r="H439" s="203">
        <v>80</v>
      </c>
      <c r="I439" s="5"/>
      <c r="J439" s="5"/>
      <c r="L439" s="5"/>
      <c r="M439" s="20">
        <v>281</v>
      </c>
      <c r="N439" s="3"/>
      <c r="O439" s="5"/>
      <c r="AI439" s="3"/>
      <c r="AJ439" s="3"/>
    </row>
    <row r="440" spans="1:36" ht="12.75" customHeight="1" x14ac:dyDescent="0.2">
      <c r="A440" s="31" t="s">
        <v>66</v>
      </c>
      <c r="G440" s="32">
        <v>66</v>
      </c>
      <c r="H440" s="203">
        <v>28</v>
      </c>
      <c r="I440" s="5"/>
      <c r="J440" s="5"/>
      <c r="L440" s="5"/>
      <c r="M440" s="20">
        <v>77</v>
      </c>
      <c r="N440" s="3"/>
      <c r="O440" s="5"/>
      <c r="AI440" s="3"/>
      <c r="AJ440" s="3"/>
    </row>
    <row r="441" spans="1:36" ht="12.75" customHeight="1" x14ac:dyDescent="0.2">
      <c r="A441" s="31" t="s">
        <v>70</v>
      </c>
      <c r="G441" s="32">
        <v>11</v>
      </c>
      <c r="H441" s="203">
        <v>3</v>
      </c>
      <c r="I441" s="5"/>
      <c r="J441" s="5"/>
      <c r="L441" s="5"/>
      <c r="M441" s="20">
        <v>13</v>
      </c>
      <c r="N441" s="3"/>
      <c r="O441" s="5"/>
      <c r="AI441" s="3"/>
      <c r="AJ441" s="3"/>
    </row>
    <row r="442" spans="1:36" ht="12.75" customHeight="1" x14ac:dyDescent="0.2">
      <c r="A442" s="31" t="s">
        <v>71</v>
      </c>
      <c r="G442" s="32">
        <v>1</v>
      </c>
      <c r="H442" s="203">
        <v>1</v>
      </c>
      <c r="I442" s="5"/>
      <c r="J442" s="5"/>
      <c r="L442" s="5"/>
      <c r="M442" s="20">
        <v>2</v>
      </c>
      <c r="N442" s="3"/>
      <c r="O442" s="5"/>
      <c r="AI442" s="3"/>
      <c r="AJ442" s="3"/>
    </row>
    <row r="443" spans="1:36" ht="12.75" customHeight="1" x14ac:dyDescent="0.2">
      <c r="H443" s="206">
        <f>SUM(H437:H442)</f>
        <v>1276</v>
      </c>
      <c r="I443" s="5">
        <f>SUM(H437:H438)/B433</f>
        <v>0.64559068219633942</v>
      </c>
      <c r="J443" s="5">
        <f>H443/B433</f>
        <v>0.70770937326677763</v>
      </c>
      <c r="K443" s="5">
        <f>J443-I443</f>
        <v>6.2118691070438214E-2</v>
      </c>
      <c r="L443" s="5"/>
      <c r="M443" s="6"/>
      <c r="N443" s="6"/>
      <c r="O443" s="5"/>
      <c r="AI443" s="3"/>
      <c r="AJ443" s="3"/>
    </row>
    <row r="444" spans="1:36" ht="12.75" customHeight="1" x14ac:dyDescent="0.3">
      <c r="A444" s="44" t="s">
        <v>73</v>
      </c>
      <c r="I444" s="5"/>
      <c r="J444" s="5"/>
      <c r="L444" s="5"/>
      <c r="M444" s="6"/>
      <c r="N444" s="6"/>
      <c r="O444" s="5"/>
      <c r="AI444" s="3"/>
      <c r="AJ444" s="3"/>
    </row>
    <row r="445" spans="1:36" ht="25.5" customHeight="1" x14ac:dyDescent="0.2">
      <c r="B445" s="228" t="s">
        <v>1</v>
      </c>
      <c r="C445" s="229"/>
      <c r="D445" s="229"/>
      <c r="E445" s="229"/>
      <c r="F445" s="229"/>
      <c r="G445" s="229"/>
      <c r="I445" s="7" t="s">
        <v>2</v>
      </c>
      <c r="J445" s="7" t="s">
        <v>3</v>
      </c>
      <c r="K445" s="8" t="s">
        <v>4</v>
      </c>
      <c r="L445" s="7" t="s">
        <v>5</v>
      </c>
      <c r="M445" s="9" t="s">
        <v>6</v>
      </c>
      <c r="N445" s="9" t="s">
        <v>7</v>
      </c>
      <c r="O445" s="5"/>
      <c r="AI445" s="3"/>
      <c r="AJ445" s="3"/>
    </row>
    <row r="446" spans="1:36" ht="12.75" customHeight="1" x14ac:dyDescent="0.2">
      <c r="A446" s="12" t="s">
        <v>9</v>
      </c>
      <c r="B446" s="13">
        <v>1</v>
      </c>
      <c r="C446" s="13">
        <v>2</v>
      </c>
      <c r="D446" s="13">
        <v>3</v>
      </c>
      <c r="E446" s="13">
        <v>4</v>
      </c>
      <c r="F446" s="13">
        <v>5</v>
      </c>
      <c r="G446" s="13">
        <v>6</v>
      </c>
      <c r="H446" s="201" t="s">
        <v>10</v>
      </c>
      <c r="I446" s="41"/>
      <c r="J446" s="15"/>
      <c r="K446" s="16"/>
      <c r="L446" s="17"/>
      <c r="M446" s="6"/>
      <c r="N446" s="6"/>
      <c r="O446" s="5"/>
      <c r="AI446" s="3"/>
      <c r="AJ446" s="3"/>
    </row>
    <row r="447" spans="1:36" ht="12.75" customHeight="1" x14ac:dyDescent="0.2">
      <c r="A447" s="31" t="s">
        <v>42</v>
      </c>
      <c r="B447" s="13">
        <v>349</v>
      </c>
      <c r="C447" s="13"/>
      <c r="D447" s="13"/>
      <c r="E447" s="13"/>
      <c r="F447" s="13"/>
      <c r="G447" s="13"/>
      <c r="H447" s="203"/>
      <c r="I447" s="41"/>
      <c r="J447" s="15"/>
      <c r="K447" s="16"/>
      <c r="L447" s="17"/>
      <c r="M447" s="20">
        <f>B447</f>
        <v>349</v>
      </c>
      <c r="N447" s="6"/>
      <c r="O447" s="5"/>
      <c r="AI447" s="3"/>
      <c r="AJ447" s="3"/>
    </row>
    <row r="448" spans="1:36" ht="12.75" customHeight="1" x14ac:dyDescent="0.2">
      <c r="A448" s="31" t="s">
        <v>43</v>
      </c>
      <c r="B448" s="13"/>
      <c r="C448" s="13">
        <v>222</v>
      </c>
      <c r="D448" s="13"/>
      <c r="E448" s="13"/>
      <c r="F448" s="13"/>
      <c r="G448" s="13"/>
      <c r="H448" s="203"/>
      <c r="I448" s="41"/>
      <c r="J448" s="41"/>
      <c r="K448" s="41"/>
      <c r="L448" s="17">
        <f>C448/B447</f>
        <v>0.63610315186246413</v>
      </c>
      <c r="M448" s="20">
        <v>223</v>
      </c>
      <c r="N448" s="3">
        <f t="shared" ref="N448:N452" si="82">M448/M447</f>
        <v>0.63896848137535822</v>
      </c>
      <c r="O448" s="5">
        <f t="shared" ref="O448:O452" si="83">100%-N448</f>
        <v>0.36103151862464178</v>
      </c>
      <c r="AI448" s="3"/>
      <c r="AJ448" s="3"/>
    </row>
    <row r="449" spans="1:36" ht="12.75" customHeight="1" x14ac:dyDescent="0.2">
      <c r="A449" s="31" t="s">
        <v>44</v>
      </c>
      <c r="D449" s="32">
        <v>210</v>
      </c>
      <c r="H449" s="203"/>
      <c r="I449" s="5"/>
      <c r="J449" s="5"/>
      <c r="L449" s="5">
        <f>D449/C448</f>
        <v>0.94594594594594594</v>
      </c>
      <c r="M449" s="20">
        <v>195</v>
      </c>
      <c r="N449" s="3">
        <f t="shared" si="82"/>
        <v>0.87443946188340804</v>
      </c>
      <c r="O449" s="5">
        <f t="shared" si="83"/>
        <v>0.12556053811659196</v>
      </c>
      <c r="AI449" s="3"/>
      <c r="AJ449" s="3"/>
    </row>
    <row r="450" spans="1:36" ht="12.75" customHeight="1" x14ac:dyDescent="0.2">
      <c r="A450" s="31" t="s">
        <v>63</v>
      </c>
      <c r="E450" s="32">
        <v>163</v>
      </c>
      <c r="H450" s="203"/>
      <c r="I450" s="5"/>
      <c r="J450" s="5"/>
      <c r="L450" s="5">
        <f>E450/D449</f>
        <v>0.77619047619047621</v>
      </c>
      <c r="M450" s="20">
        <v>188</v>
      </c>
      <c r="N450" s="3">
        <f t="shared" si="82"/>
        <v>0.96410256410256412</v>
      </c>
      <c r="O450" s="5">
        <f t="shared" si="83"/>
        <v>3.5897435897435881E-2</v>
      </c>
      <c r="AI450" s="3"/>
      <c r="AJ450" s="3"/>
    </row>
    <row r="451" spans="1:36" ht="12.75" customHeight="1" x14ac:dyDescent="0.2">
      <c r="A451" s="31" t="s">
        <v>64</v>
      </c>
      <c r="F451" s="32">
        <v>144</v>
      </c>
      <c r="H451" s="203"/>
      <c r="I451" s="5"/>
      <c r="J451" s="5"/>
      <c r="L451" s="5">
        <f>F451/E450</f>
        <v>0.8834355828220859</v>
      </c>
      <c r="M451" s="20">
        <v>169</v>
      </c>
      <c r="N451" s="3">
        <f t="shared" si="82"/>
        <v>0.89893617021276595</v>
      </c>
      <c r="O451" s="5">
        <f t="shared" si="83"/>
        <v>0.10106382978723405</v>
      </c>
      <c r="AI451" s="3"/>
      <c r="AJ451" s="3"/>
    </row>
    <row r="452" spans="1:36" ht="12.75" customHeight="1" x14ac:dyDescent="0.2">
      <c r="A452" s="31" t="s">
        <v>65</v>
      </c>
      <c r="G452" s="32">
        <v>132</v>
      </c>
      <c r="H452" s="203">
        <v>75</v>
      </c>
      <c r="I452" s="5"/>
      <c r="J452" s="5"/>
      <c r="L452" s="5">
        <f>G452/F451</f>
        <v>0.91666666666666663</v>
      </c>
      <c r="M452" s="20">
        <v>160</v>
      </c>
      <c r="N452" s="3">
        <f t="shared" si="82"/>
        <v>0.94674556213017746</v>
      </c>
      <c r="O452" s="5">
        <f t="shared" si="83"/>
        <v>5.3254437869822535E-2</v>
      </c>
      <c r="AI452" s="3"/>
      <c r="AJ452" s="3"/>
    </row>
    <row r="453" spans="1:36" ht="12.75" customHeight="1" x14ac:dyDescent="0.2">
      <c r="A453" s="31" t="s">
        <v>66</v>
      </c>
      <c r="G453" s="32">
        <v>34</v>
      </c>
      <c r="H453" s="203">
        <v>16</v>
      </c>
      <c r="I453" s="5"/>
      <c r="J453" s="5"/>
      <c r="L453" s="5"/>
      <c r="M453" s="20">
        <v>40</v>
      </c>
      <c r="N453" s="3"/>
      <c r="O453" s="5"/>
      <c r="AI453" s="3"/>
      <c r="AJ453" s="3"/>
    </row>
    <row r="454" spans="1:36" ht="12.75" customHeight="1" x14ac:dyDescent="0.2">
      <c r="A454" s="31" t="s">
        <v>70</v>
      </c>
      <c r="G454" s="32">
        <v>7</v>
      </c>
      <c r="H454" s="203">
        <v>2</v>
      </c>
      <c r="I454" s="5"/>
      <c r="J454" s="5"/>
      <c r="L454" s="5"/>
      <c r="M454" s="20">
        <v>8</v>
      </c>
      <c r="N454" s="3"/>
      <c r="O454" s="5"/>
      <c r="AI454" s="3"/>
      <c r="AJ454" s="3"/>
    </row>
    <row r="455" spans="1:36" ht="12.75" customHeight="1" x14ac:dyDescent="0.2">
      <c r="A455" s="31" t="s">
        <v>71</v>
      </c>
      <c r="H455" s="203"/>
      <c r="I455" s="5"/>
      <c r="J455" s="5"/>
      <c r="L455" s="5"/>
      <c r="M455" s="20"/>
      <c r="N455" s="3"/>
      <c r="O455" s="5"/>
      <c r="AI455" s="3"/>
      <c r="AJ455" s="3"/>
    </row>
    <row r="456" spans="1:36" ht="12.75" customHeight="1" x14ac:dyDescent="0.2">
      <c r="H456" s="206">
        <f>SUM(H452:H454)</f>
        <v>93</v>
      </c>
      <c r="I456" s="5">
        <f>H452/B447</f>
        <v>0.2148997134670487</v>
      </c>
      <c r="J456" s="5">
        <f>H456/B447</f>
        <v>0.26647564469914042</v>
      </c>
      <c r="K456" s="5">
        <f>J456-I456</f>
        <v>5.1575931232091726E-2</v>
      </c>
      <c r="L456" s="5"/>
      <c r="M456" s="6"/>
      <c r="N456" s="6"/>
      <c r="O456" s="5"/>
      <c r="AI456" s="3"/>
      <c r="AJ456" s="3"/>
    </row>
    <row r="457" spans="1:36" ht="12.75" customHeight="1" x14ac:dyDescent="0.3">
      <c r="A457" s="44" t="s">
        <v>74</v>
      </c>
      <c r="I457" s="5"/>
      <c r="J457" s="5"/>
      <c r="L457" s="5"/>
      <c r="M457" s="6"/>
      <c r="N457" s="6"/>
      <c r="O457" s="5"/>
      <c r="AI457" s="3"/>
      <c r="AJ457" s="3"/>
    </row>
    <row r="458" spans="1:36" ht="25.5" customHeight="1" x14ac:dyDescent="0.2">
      <c r="B458" s="228" t="s">
        <v>1</v>
      </c>
      <c r="C458" s="229"/>
      <c r="D458" s="229"/>
      <c r="E458" s="229"/>
      <c r="F458" s="229"/>
      <c r="G458" s="229"/>
      <c r="I458" s="7" t="s">
        <v>2</v>
      </c>
      <c r="J458" s="7" t="s">
        <v>3</v>
      </c>
      <c r="K458" s="8" t="s">
        <v>4</v>
      </c>
      <c r="L458" s="7" t="s">
        <v>5</v>
      </c>
      <c r="M458" s="9" t="s">
        <v>6</v>
      </c>
      <c r="N458" s="9" t="s">
        <v>7</v>
      </c>
      <c r="O458" s="5"/>
      <c r="AI458" s="3"/>
      <c r="AJ458" s="3"/>
    </row>
    <row r="459" spans="1:36" ht="12.75" customHeight="1" x14ac:dyDescent="0.2">
      <c r="A459" s="12" t="s">
        <v>9</v>
      </c>
      <c r="B459" s="13">
        <v>1</v>
      </c>
      <c r="C459" s="13">
        <v>2</v>
      </c>
      <c r="D459" s="13">
        <v>3</v>
      </c>
      <c r="E459" s="13">
        <v>4</v>
      </c>
      <c r="F459" s="13">
        <v>5</v>
      </c>
      <c r="G459" s="13">
        <v>6</v>
      </c>
      <c r="H459" s="201" t="s">
        <v>10</v>
      </c>
      <c r="I459" s="41"/>
      <c r="J459" s="15"/>
      <c r="K459" s="16"/>
      <c r="L459" s="17"/>
      <c r="M459" s="6"/>
      <c r="N459" s="6"/>
      <c r="O459" s="5"/>
      <c r="AI459" s="3"/>
      <c r="AJ459" s="3"/>
    </row>
    <row r="460" spans="1:36" ht="12.75" customHeight="1" x14ac:dyDescent="0.2">
      <c r="A460" s="31" t="s">
        <v>43</v>
      </c>
      <c r="B460" s="13">
        <v>2747</v>
      </c>
      <c r="C460" s="13"/>
      <c r="D460" s="13"/>
      <c r="E460" s="13"/>
      <c r="F460" s="13"/>
      <c r="G460" s="13"/>
      <c r="H460" s="202"/>
      <c r="I460" s="41"/>
      <c r="J460" s="15"/>
      <c r="K460" s="16"/>
      <c r="L460" s="17"/>
      <c r="M460" s="20">
        <f>B460</f>
        <v>2747</v>
      </c>
      <c r="N460" s="6"/>
      <c r="O460" s="5"/>
      <c r="AI460" s="3"/>
      <c r="AJ460" s="3"/>
    </row>
    <row r="461" spans="1:36" ht="12.75" customHeight="1" x14ac:dyDescent="0.2">
      <c r="A461" s="31" t="s">
        <v>44</v>
      </c>
      <c r="B461" s="13"/>
      <c r="C461" s="13">
        <v>2305</v>
      </c>
      <c r="D461" s="13"/>
      <c r="E461" s="13"/>
      <c r="F461" s="13"/>
      <c r="G461" s="13"/>
      <c r="H461" s="203"/>
      <c r="I461" s="41"/>
      <c r="J461" s="41"/>
      <c r="K461" s="41"/>
      <c r="L461" s="17">
        <f>C461/B460</f>
        <v>0.83909719694211871</v>
      </c>
      <c r="M461" s="20">
        <v>1542</v>
      </c>
      <c r="N461" s="3">
        <f t="shared" ref="N461:N465" si="84">M461/M460</f>
        <v>0.56133964324717878</v>
      </c>
      <c r="O461" s="5">
        <f t="shared" ref="O461:O465" si="85">100%-N461</f>
        <v>0.43866035675282122</v>
      </c>
      <c r="AI461" s="3"/>
      <c r="AJ461" s="3"/>
    </row>
    <row r="462" spans="1:36" ht="12.75" customHeight="1" x14ac:dyDescent="0.2">
      <c r="A462" s="32">
        <v>1002</v>
      </c>
      <c r="D462" s="32">
        <v>2156</v>
      </c>
      <c r="H462" s="203"/>
      <c r="I462" s="5"/>
      <c r="J462" s="5"/>
      <c r="L462" s="5">
        <f>D462/C461</f>
        <v>0.93535791757049891</v>
      </c>
      <c r="M462" s="20">
        <v>2207</v>
      </c>
      <c r="N462" s="3">
        <f t="shared" si="84"/>
        <v>1.4312581063553826</v>
      </c>
      <c r="O462" s="5">
        <f t="shared" si="85"/>
        <v>-0.43125810635538264</v>
      </c>
      <c r="AI462" s="3"/>
      <c r="AJ462" s="3"/>
    </row>
    <row r="463" spans="1:36" ht="12.75" customHeight="1" x14ac:dyDescent="0.2">
      <c r="A463" s="31" t="s">
        <v>64</v>
      </c>
      <c r="E463" s="32">
        <v>2083</v>
      </c>
      <c r="H463" s="203"/>
      <c r="I463" s="5"/>
      <c r="J463" s="5"/>
      <c r="L463" s="5">
        <f>E463/D462</f>
        <v>0.96614100185528762</v>
      </c>
      <c r="M463" s="20">
        <v>2157</v>
      </c>
      <c r="N463" s="3">
        <f t="shared" si="84"/>
        <v>0.97734481196193923</v>
      </c>
      <c r="O463" s="5">
        <f t="shared" si="85"/>
        <v>2.265518803806077E-2</v>
      </c>
      <c r="AI463" s="3"/>
      <c r="AJ463" s="3"/>
    </row>
    <row r="464" spans="1:36" ht="12.75" customHeight="1" x14ac:dyDescent="0.2">
      <c r="A464" s="31" t="s">
        <v>65</v>
      </c>
      <c r="F464" s="32">
        <v>1953</v>
      </c>
      <c r="H464" s="203"/>
      <c r="I464" s="5"/>
      <c r="J464" s="5"/>
      <c r="L464" s="5">
        <f>F464/E463</f>
        <v>0.93759001440230438</v>
      </c>
      <c r="M464" s="20">
        <v>2065</v>
      </c>
      <c r="N464" s="3">
        <f t="shared" si="84"/>
        <v>0.95734816875289752</v>
      </c>
      <c r="O464" s="5">
        <f t="shared" si="85"/>
        <v>4.2651831247102479E-2</v>
      </c>
      <c r="AI464" s="3"/>
      <c r="AJ464" s="3"/>
    </row>
    <row r="465" spans="1:36" ht="12.75" customHeight="1" x14ac:dyDescent="0.2">
      <c r="A465" s="31" t="s">
        <v>66</v>
      </c>
      <c r="G465" s="32">
        <v>1896</v>
      </c>
      <c r="H465" s="203">
        <v>1117</v>
      </c>
      <c r="I465" s="5"/>
      <c r="J465" s="5"/>
      <c r="L465" s="5">
        <f>G465/F464</f>
        <v>0.97081413210445466</v>
      </c>
      <c r="M465" s="20">
        <v>1971</v>
      </c>
      <c r="N465" s="3">
        <f t="shared" si="84"/>
        <v>0.95447941888619858</v>
      </c>
      <c r="O465" s="5">
        <f t="shared" si="85"/>
        <v>4.5520581113801417E-2</v>
      </c>
      <c r="AI465" s="3"/>
      <c r="AJ465" s="3"/>
    </row>
    <row r="466" spans="1:36" ht="12.75" customHeight="1" x14ac:dyDescent="0.2">
      <c r="A466" s="31" t="s">
        <v>70</v>
      </c>
      <c r="G466" s="32">
        <v>205</v>
      </c>
      <c r="H466" s="203">
        <v>113</v>
      </c>
      <c r="I466" s="5"/>
      <c r="J466" s="5"/>
      <c r="L466" s="5"/>
      <c r="M466" s="20">
        <v>256</v>
      </c>
      <c r="N466" s="3"/>
      <c r="O466" s="5"/>
      <c r="AI466" s="3"/>
      <c r="AJ466" s="3"/>
    </row>
    <row r="467" spans="1:36" ht="12.75" customHeight="1" x14ac:dyDescent="0.2">
      <c r="A467" s="31" t="s">
        <v>71</v>
      </c>
      <c r="G467" s="32">
        <v>59</v>
      </c>
      <c r="H467" s="203">
        <v>18</v>
      </c>
      <c r="I467" s="5"/>
      <c r="J467" s="5"/>
      <c r="L467" s="5"/>
      <c r="M467" s="20">
        <v>73</v>
      </c>
      <c r="N467" s="3"/>
      <c r="O467" s="5"/>
      <c r="AI467" s="3"/>
      <c r="AJ467" s="3"/>
    </row>
    <row r="468" spans="1:36" ht="12.75" customHeight="1" x14ac:dyDescent="0.2">
      <c r="A468" s="31" t="s">
        <v>75</v>
      </c>
      <c r="G468" s="32">
        <v>11</v>
      </c>
      <c r="H468" s="203">
        <v>2</v>
      </c>
      <c r="I468" s="5"/>
      <c r="J468" s="5"/>
      <c r="L468" s="5"/>
      <c r="M468" s="20">
        <v>13</v>
      </c>
      <c r="N468" s="3"/>
      <c r="O468" s="5"/>
      <c r="AI468" s="3"/>
      <c r="AJ468" s="3"/>
    </row>
    <row r="469" spans="1:36" ht="12.75" customHeight="1" x14ac:dyDescent="0.2">
      <c r="A469" s="31" t="s">
        <v>76</v>
      </c>
      <c r="G469" s="32">
        <v>1</v>
      </c>
      <c r="H469" s="203"/>
      <c r="I469" s="5"/>
      <c r="J469" s="5"/>
      <c r="L469" s="5"/>
      <c r="M469" s="20">
        <v>1</v>
      </c>
      <c r="N469" s="3"/>
      <c r="O469" s="5"/>
      <c r="AI469" s="3"/>
      <c r="AJ469" s="3"/>
    </row>
    <row r="470" spans="1:36" ht="12.75" customHeight="1" x14ac:dyDescent="0.2">
      <c r="H470" s="206">
        <f>SUM(H465:H468)</f>
        <v>1250</v>
      </c>
      <c r="I470" s="5">
        <f>H465/B460</f>
        <v>0.40662540953767745</v>
      </c>
      <c r="J470" s="5">
        <f>H470/B460</f>
        <v>0.45504186385147433</v>
      </c>
      <c r="K470" s="5">
        <f>J470-I470</f>
        <v>4.8416454313796875E-2</v>
      </c>
      <c r="L470" s="5"/>
      <c r="M470" s="6"/>
      <c r="N470" s="6"/>
      <c r="O470" s="5"/>
      <c r="AI470" s="3"/>
      <c r="AJ470" s="3"/>
    </row>
    <row r="471" spans="1:36" ht="12.75" customHeight="1" x14ac:dyDescent="0.3">
      <c r="A471" s="44" t="s">
        <v>77</v>
      </c>
      <c r="I471" s="5"/>
      <c r="J471" s="5"/>
      <c r="L471" s="5"/>
      <c r="M471" s="6"/>
      <c r="N471" s="6"/>
      <c r="O471" s="5"/>
      <c r="AI471" s="3"/>
      <c r="AJ471" s="3"/>
    </row>
    <row r="472" spans="1:36" ht="25.5" customHeight="1" x14ac:dyDescent="0.2">
      <c r="B472" s="228" t="s">
        <v>1</v>
      </c>
      <c r="C472" s="229"/>
      <c r="D472" s="229"/>
      <c r="E472" s="229"/>
      <c r="F472" s="229"/>
      <c r="G472" s="229"/>
      <c r="I472" s="7" t="s">
        <v>2</v>
      </c>
      <c r="J472" s="7" t="s">
        <v>3</v>
      </c>
      <c r="K472" s="8" t="s">
        <v>4</v>
      </c>
      <c r="L472" s="7" t="s">
        <v>5</v>
      </c>
      <c r="M472" s="9" t="s">
        <v>6</v>
      </c>
      <c r="N472" s="9" t="s">
        <v>7</v>
      </c>
      <c r="O472" s="5"/>
      <c r="AI472" s="3"/>
      <c r="AJ472" s="3"/>
    </row>
    <row r="473" spans="1:36" ht="12.75" customHeight="1" x14ac:dyDescent="0.2">
      <c r="A473" s="12" t="s">
        <v>9</v>
      </c>
      <c r="B473" s="13">
        <v>1</v>
      </c>
      <c r="C473" s="13">
        <v>2</v>
      </c>
      <c r="D473" s="13">
        <v>3</v>
      </c>
      <c r="E473" s="13">
        <v>4</v>
      </c>
      <c r="F473" s="13">
        <v>5</v>
      </c>
      <c r="G473" s="13">
        <v>6</v>
      </c>
      <c r="H473" s="201" t="s">
        <v>10</v>
      </c>
      <c r="I473" s="41"/>
      <c r="J473" s="15"/>
      <c r="K473" s="16"/>
      <c r="L473" s="17"/>
      <c r="M473" s="6"/>
      <c r="N473" s="6"/>
      <c r="O473" s="5"/>
      <c r="AI473" s="3"/>
      <c r="AJ473" s="3"/>
    </row>
    <row r="474" spans="1:36" ht="15" customHeight="1" x14ac:dyDescent="0.25">
      <c r="A474" s="31" t="s">
        <v>44</v>
      </c>
      <c r="B474" s="13">
        <v>396</v>
      </c>
      <c r="C474" s="13"/>
      <c r="D474" s="13"/>
      <c r="E474" s="13"/>
      <c r="F474" s="13"/>
      <c r="G474" s="13"/>
      <c r="H474" s="203"/>
      <c r="I474" s="41"/>
      <c r="J474" s="15"/>
      <c r="K474" s="16"/>
      <c r="L474" s="17"/>
      <c r="M474" s="20">
        <f>B474</f>
        <v>396</v>
      </c>
      <c r="N474" s="6"/>
      <c r="O474" s="5"/>
      <c r="Q474" s="66" t="s">
        <v>78</v>
      </c>
      <c r="AI474" s="3"/>
      <c r="AJ474" s="3"/>
    </row>
    <row r="475" spans="1:36" ht="15" customHeight="1" x14ac:dyDescent="0.25">
      <c r="A475" s="32">
        <v>1002</v>
      </c>
      <c r="B475" s="13"/>
      <c r="C475" s="13">
        <v>289</v>
      </c>
      <c r="D475" s="13"/>
      <c r="E475" s="13"/>
      <c r="F475" s="13"/>
      <c r="G475" s="13"/>
      <c r="H475" s="203"/>
      <c r="I475" s="41"/>
      <c r="J475" s="41"/>
      <c r="K475" s="41"/>
      <c r="L475" s="17">
        <f>C475/B474</f>
        <v>0.72979797979797978</v>
      </c>
      <c r="M475" s="20">
        <v>289</v>
      </c>
      <c r="N475" s="3">
        <f t="shared" ref="N475:N479" si="86">M475/M474</f>
        <v>0.72979797979797978</v>
      </c>
      <c r="O475" s="5">
        <f t="shared" ref="O475:O479" si="87">100%-N475</f>
        <v>0.27020202020202022</v>
      </c>
      <c r="Q475" s="66"/>
      <c r="AI475" s="3"/>
      <c r="AJ475" s="3"/>
    </row>
    <row r="476" spans="1:36" ht="15" customHeight="1" x14ac:dyDescent="0.25">
      <c r="A476" s="31" t="s">
        <v>64</v>
      </c>
      <c r="D476" s="32">
        <v>249</v>
      </c>
      <c r="H476" s="203"/>
      <c r="I476" s="5"/>
      <c r="J476" s="5"/>
      <c r="L476" s="5">
        <f>D476/C475</f>
        <v>0.86159169550173009</v>
      </c>
      <c r="M476" s="20">
        <v>267</v>
      </c>
      <c r="N476" s="3">
        <f t="shared" si="86"/>
        <v>0.92387543252595161</v>
      </c>
      <c r="O476" s="5">
        <f t="shared" si="87"/>
        <v>7.6124567474048388E-2</v>
      </c>
      <c r="Q476" s="67">
        <f>M476/M474</f>
        <v>0.6742424242424242</v>
      </c>
      <c r="AI476" s="3"/>
      <c r="AJ476" s="3"/>
    </row>
    <row r="477" spans="1:36" ht="15" customHeight="1" x14ac:dyDescent="0.25">
      <c r="A477" s="31" t="s">
        <v>65</v>
      </c>
      <c r="E477" s="32">
        <v>219</v>
      </c>
      <c r="H477" s="203"/>
      <c r="I477" s="5"/>
      <c r="J477" s="5"/>
      <c r="L477" s="5">
        <f>E477/D476</f>
        <v>0.87951807228915657</v>
      </c>
      <c r="M477" s="20">
        <v>240</v>
      </c>
      <c r="N477" s="3">
        <f t="shared" si="86"/>
        <v>0.898876404494382</v>
      </c>
      <c r="O477" s="5">
        <f t="shared" si="87"/>
        <v>0.101123595505618</v>
      </c>
      <c r="Q477" s="66"/>
      <c r="AI477" s="3"/>
      <c r="AJ477" s="3"/>
    </row>
    <row r="478" spans="1:36" ht="15" customHeight="1" x14ac:dyDescent="0.25">
      <c r="A478" s="32">
        <v>1201</v>
      </c>
      <c r="F478" s="32">
        <v>187</v>
      </c>
      <c r="H478" s="203">
        <v>3</v>
      </c>
      <c r="I478" s="5"/>
      <c r="J478" s="5"/>
      <c r="L478" s="5">
        <f>F478/E477</f>
        <v>0.85388127853881279</v>
      </c>
      <c r="M478" s="20">
        <v>219</v>
      </c>
      <c r="N478" s="3">
        <f t="shared" si="86"/>
        <v>0.91249999999999998</v>
      </c>
      <c r="O478" s="5">
        <f t="shared" si="87"/>
        <v>8.7500000000000022E-2</v>
      </c>
      <c r="Q478" s="66"/>
      <c r="AI478" s="3"/>
      <c r="AJ478" s="3"/>
    </row>
    <row r="479" spans="1:36" ht="15" customHeight="1" x14ac:dyDescent="0.25">
      <c r="A479" s="32">
        <v>1202</v>
      </c>
      <c r="G479" s="32">
        <v>158</v>
      </c>
      <c r="H479" s="203">
        <v>98</v>
      </c>
      <c r="I479" s="5"/>
      <c r="J479" s="5"/>
      <c r="L479" s="5">
        <f>G479/F478</f>
        <v>0.84491978609625673</v>
      </c>
      <c r="M479" s="20">
        <v>186</v>
      </c>
      <c r="N479" s="3">
        <f t="shared" si="86"/>
        <v>0.84931506849315064</v>
      </c>
      <c r="O479" s="5">
        <f t="shared" si="87"/>
        <v>0.15068493150684936</v>
      </c>
      <c r="Q479" s="66"/>
      <c r="AI479" s="3"/>
      <c r="AJ479" s="3"/>
    </row>
    <row r="480" spans="1:36" ht="15" customHeight="1" x14ac:dyDescent="0.25">
      <c r="A480" s="32">
        <v>1301</v>
      </c>
      <c r="G480" s="32">
        <v>40</v>
      </c>
      <c r="H480" s="203">
        <v>14</v>
      </c>
      <c r="I480" s="5"/>
      <c r="J480" s="5"/>
      <c r="L480" s="5"/>
      <c r="M480" s="20">
        <v>46</v>
      </c>
      <c r="N480" s="3"/>
      <c r="O480" s="5"/>
      <c r="Q480" s="66"/>
      <c r="AI480" s="3"/>
      <c r="AJ480" s="3"/>
    </row>
    <row r="481" spans="1:36" ht="15" customHeight="1" x14ac:dyDescent="0.25">
      <c r="A481" s="32">
        <v>1302</v>
      </c>
      <c r="G481" s="32">
        <v>10</v>
      </c>
      <c r="H481" s="203">
        <v>4</v>
      </c>
      <c r="I481" s="5"/>
      <c r="J481" s="5"/>
      <c r="L481" s="5"/>
      <c r="M481" s="20">
        <v>12</v>
      </c>
      <c r="N481" s="3"/>
      <c r="O481" s="5"/>
      <c r="Q481" s="66"/>
      <c r="AI481" s="3"/>
      <c r="AJ481" s="3"/>
    </row>
    <row r="482" spans="1:36" ht="15" customHeight="1" x14ac:dyDescent="0.25">
      <c r="A482" s="32">
        <v>1401</v>
      </c>
      <c r="G482" s="32">
        <v>2</v>
      </c>
      <c r="H482" s="203">
        <v>1</v>
      </c>
      <c r="I482" s="5"/>
      <c r="J482" s="5"/>
      <c r="L482" s="5"/>
      <c r="M482" s="20">
        <v>2</v>
      </c>
      <c r="N482" s="3"/>
      <c r="O482" s="5"/>
      <c r="Q482" s="66"/>
      <c r="AI482" s="3"/>
      <c r="AJ482" s="3"/>
    </row>
    <row r="483" spans="1:36" ht="15" customHeight="1" x14ac:dyDescent="0.25">
      <c r="H483" s="206">
        <f>SUM(H478:H482)</f>
        <v>120</v>
      </c>
      <c r="I483" s="5">
        <f>(H479+H478)/B474</f>
        <v>0.25505050505050503</v>
      </c>
      <c r="J483" s="5">
        <f>H483/B474</f>
        <v>0.30303030303030304</v>
      </c>
      <c r="K483" s="5">
        <f>J483-I483</f>
        <v>4.7979797979798011E-2</v>
      </c>
      <c r="L483" s="5"/>
      <c r="M483" s="6"/>
      <c r="N483" s="6"/>
      <c r="O483" s="5"/>
      <c r="Q483" s="66"/>
      <c r="AI483" s="3"/>
      <c r="AJ483" s="3"/>
    </row>
    <row r="484" spans="1:36" ht="15" customHeight="1" x14ac:dyDescent="0.3">
      <c r="A484" s="44" t="s">
        <v>79</v>
      </c>
      <c r="I484" s="5"/>
      <c r="J484" s="5"/>
      <c r="L484" s="5"/>
      <c r="M484" s="6"/>
      <c r="N484" s="6"/>
      <c r="O484" s="5"/>
      <c r="Q484" s="66"/>
      <c r="AI484" s="3"/>
      <c r="AJ484" s="3"/>
    </row>
    <row r="485" spans="1:36" ht="26.25" customHeight="1" x14ac:dyDescent="0.25">
      <c r="B485" s="228" t="s">
        <v>1</v>
      </c>
      <c r="C485" s="229"/>
      <c r="D485" s="229"/>
      <c r="E485" s="229"/>
      <c r="F485" s="229"/>
      <c r="G485" s="229"/>
      <c r="I485" s="7" t="s">
        <v>2</v>
      </c>
      <c r="J485" s="7" t="s">
        <v>3</v>
      </c>
      <c r="K485" s="8" t="s">
        <v>4</v>
      </c>
      <c r="L485" s="7" t="s">
        <v>5</v>
      </c>
      <c r="M485" s="9" t="s">
        <v>6</v>
      </c>
      <c r="N485" s="9" t="s">
        <v>7</v>
      </c>
      <c r="O485" s="5"/>
      <c r="Q485" s="66"/>
      <c r="AI485" s="3"/>
      <c r="AJ485" s="3"/>
    </row>
    <row r="486" spans="1:36" ht="15" customHeight="1" x14ac:dyDescent="0.25">
      <c r="A486" s="12" t="s">
        <v>9</v>
      </c>
      <c r="B486" s="13">
        <v>1</v>
      </c>
      <c r="C486" s="13">
        <v>2</v>
      </c>
      <c r="D486" s="13">
        <v>3</v>
      </c>
      <c r="E486" s="13">
        <v>4</v>
      </c>
      <c r="F486" s="13">
        <v>5</v>
      </c>
      <c r="G486" s="13">
        <v>6</v>
      </c>
      <c r="H486" s="201" t="s">
        <v>10</v>
      </c>
      <c r="I486" s="41"/>
      <c r="J486" s="15"/>
      <c r="K486" s="16"/>
      <c r="L486" s="17"/>
      <c r="M486" s="6"/>
      <c r="N486" s="6"/>
      <c r="O486" s="5"/>
      <c r="Q486" s="66"/>
      <c r="AI486" s="3"/>
      <c r="AJ486" s="3"/>
    </row>
    <row r="487" spans="1:36" ht="15" customHeight="1" x14ac:dyDescent="0.25">
      <c r="A487" s="31" t="s">
        <v>63</v>
      </c>
      <c r="B487" s="13">
        <v>2874</v>
      </c>
      <c r="C487" s="13"/>
      <c r="D487" s="13"/>
      <c r="E487" s="13"/>
      <c r="F487" s="13"/>
      <c r="G487" s="13"/>
      <c r="H487" s="203"/>
      <c r="I487" s="41"/>
      <c r="J487" s="15"/>
      <c r="K487" s="16"/>
      <c r="L487" s="17"/>
      <c r="M487" s="20">
        <f>B487</f>
        <v>2874</v>
      </c>
      <c r="N487" s="6"/>
      <c r="O487" s="5"/>
      <c r="Q487" s="66"/>
      <c r="AI487" s="3"/>
      <c r="AJ487" s="3"/>
    </row>
    <row r="488" spans="1:36" ht="15" customHeight="1" x14ac:dyDescent="0.25">
      <c r="A488" s="31" t="s">
        <v>64</v>
      </c>
      <c r="B488" s="13"/>
      <c r="C488" s="13">
        <v>2396</v>
      </c>
      <c r="D488" s="13"/>
      <c r="E488" s="13"/>
      <c r="F488" s="13"/>
      <c r="G488" s="13"/>
      <c r="H488" s="203"/>
      <c r="I488" s="41"/>
      <c r="J488" s="41"/>
      <c r="K488" s="41"/>
      <c r="L488" s="17">
        <f>C488/B487</f>
        <v>0.83368128044537226</v>
      </c>
      <c r="M488" s="20">
        <v>2401</v>
      </c>
      <c r="N488" s="3">
        <f t="shared" ref="N488:N492" si="88">M488/M487</f>
        <v>0.83542101600556717</v>
      </c>
      <c r="O488" s="5">
        <f t="shared" ref="O488:O492" si="89">100%-N488</f>
        <v>0.16457898399443283</v>
      </c>
      <c r="Q488" s="66"/>
      <c r="AI488" s="3"/>
      <c r="AJ488" s="3"/>
    </row>
    <row r="489" spans="1:36" ht="15" customHeight="1" x14ac:dyDescent="0.25">
      <c r="A489" s="31" t="s">
        <v>65</v>
      </c>
      <c r="D489" s="32">
        <v>2225</v>
      </c>
      <c r="H489" s="203"/>
      <c r="I489" s="5"/>
      <c r="J489" s="5"/>
      <c r="L489" s="5">
        <f>D489/C488</f>
        <v>0.92863105175292149</v>
      </c>
      <c r="M489" s="20">
        <v>2293</v>
      </c>
      <c r="N489" s="3">
        <f t="shared" si="88"/>
        <v>0.95501874219075389</v>
      </c>
      <c r="O489" s="5">
        <f t="shared" si="89"/>
        <v>4.4981257809246111E-2</v>
      </c>
      <c r="Q489" s="67">
        <f>M489/M487</f>
        <v>0.79784272790535837</v>
      </c>
      <c r="AI489" s="3"/>
      <c r="AJ489" s="3"/>
    </row>
    <row r="490" spans="1:36" ht="15" customHeight="1" x14ac:dyDescent="0.25">
      <c r="A490" s="32">
        <v>1201</v>
      </c>
      <c r="E490" s="32">
        <v>2113</v>
      </c>
      <c r="H490" s="203"/>
      <c r="I490" s="5"/>
      <c r="J490" s="5"/>
      <c r="L490" s="5">
        <f>E490/D489</f>
        <v>0.94966292134831465</v>
      </c>
      <c r="M490" s="20">
        <v>2209</v>
      </c>
      <c r="N490" s="3">
        <f t="shared" si="88"/>
        <v>0.96336676842564328</v>
      </c>
      <c r="O490" s="5">
        <f t="shared" si="89"/>
        <v>3.6633231574356717E-2</v>
      </c>
      <c r="Q490" s="66"/>
      <c r="AI490" s="3"/>
      <c r="AJ490" s="3"/>
    </row>
    <row r="491" spans="1:36" ht="12.75" customHeight="1" x14ac:dyDescent="0.2">
      <c r="A491" s="32">
        <v>1202</v>
      </c>
      <c r="F491" s="32">
        <v>1913</v>
      </c>
      <c r="H491" s="203">
        <v>11</v>
      </c>
      <c r="I491" s="5"/>
      <c r="J491" s="5"/>
      <c r="L491" s="5">
        <f>F491/E490</f>
        <v>0.90534784666351165</v>
      </c>
      <c r="M491" s="20">
        <v>2076</v>
      </c>
      <c r="N491" s="3">
        <f t="shared" si="88"/>
        <v>0.93979176097781802</v>
      </c>
      <c r="O491" s="5">
        <f t="shared" si="89"/>
        <v>6.0208239022181975E-2</v>
      </c>
      <c r="AI491" s="3"/>
      <c r="AJ491" s="3"/>
    </row>
    <row r="492" spans="1:36" ht="12.75" customHeight="1" x14ac:dyDescent="0.2">
      <c r="A492" s="32">
        <v>1301</v>
      </c>
      <c r="G492" s="32">
        <v>1845</v>
      </c>
      <c r="H492" s="203">
        <v>1072</v>
      </c>
      <c r="I492" s="5"/>
      <c r="J492" s="5"/>
      <c r="L492" s="5">
        <f>G492/F491</f>
        <v>0.96445373758494513</v>
      </c>
      <c r="M492" s="20">
        <v>1966</v>
      </c>
      <c r="N492" s="3">
        <f t="shared" si="88"/>
        <v>0.94701348747591518</v>
      </c>
      <c r="O492" s="5">
        <f t="shared" si="89"/>
        <v>5.2986512524084817E-2</v>
      </c>
      <c r="AI492" s="3"/>
      <c r="AJ492" s="3"/>
    </row>
    <row r="493" spans="1:36" ht="12.75" customHeight="1" x14ac:dyDescent="0.2">
      <c r="A493" s="32">
        <v>1302</v>
      </c>
      <c r="G493" s="32">
        <v>226</v>
      </c>
      <c r="H493" s="203">
        <v>59</v>
      </c>
      <c r="I493" s="5"/>
      <c r="J493" s="5"/>
      <c r="L493" s="5"/>
      <c r="M493" s="20">
        <v>295</v>
      </c>
      <c r="N493" s="3"/>
      <c r="O493" s="5"/>
      <c r="AI493" s="3"/>
      <c r="AJ493" s="3"/>
    </row>
    <row r="494" spans="1:36" ht="12.75" customHeight="1" x14ac:dyDescent="0.2">
      <c r="A494" s="32">
        <v>1401</v>
      </c>
      <c r="G494" s="32">
        <v>62</v>
      </c>
      <c r="H494" s="203">
        <v>26</v>
      </c>
      <c r="I494" s="5"/>
      <c r="J494" s="5"/>
      <c r="L494" s="5"/>
      <c r="M494" s="20">
        <v>62</v>
      </c>
      <c r="N494" s="3"/>
      <c r="O494" s="5"/>
      <c r="AI494" s="3"/>
      <c r="AJ494" s="3"/>
    </row>
    <row r="495" spans="1:36" ht="12.75" customHeight="1" x14ac:dyDescent="0.2">
      <c r="A495" s="32">
        <v>1402</v>
      </c>
      <c r="G495" s="32">
        <v>15</v>
      </c>
      <c r="H495" s="203">
        <v>7</v>
      </c>
      <c r="I495" s="5"/>
      <c r="J495" s="5"/>
      <c r="L495" s="5"/>
      <c r="M495" s="20">
        <v>18</v>
      </c>
      <c r="N495" s="3"/>
      <c r="O495" s="5"/>
      <c r="AI495" s="3"/>
      <c r="AJ495" s="3"/>
    </row>
    <row r="496" spans="1:36" ht="12.75" customHeight="1" x14ac:dyDescent="0.2">
      <c r="A496" s="32">
        <v>1501</v>
      </c>
      <c r="G496" s="32">
        <v>1</v>
      </c>
      <c r="H496" s="203">
        <v>1</v>
      </c>
      <c r="I496" s="5"/>
      <c r="J496" s="5"/>
      <c r="L496" s="5"/>
      <c r="M496" s="20">
        <v>1</v>
      </c>
      <c r="N496" s="3"/>
      <c r="O496" s="5"/>
      <c r="AI496" s="3"/>
      <c r="AJ496" s="3"/>
    </row>
    <row r="497" spans="1:36" ht="12.75" customHeight="1" x14ac:dyDescent="0.2">
      <c r="A497" s="32">
        <v>1502</v>
      </c>
      <c r="H497" s="203"/>
      <c r="I497" s="5"/>
      <c r="J497" s="5"/>
      <c r="L497" s="5"/>
      <c r="M497" s="20"/>
      <c r="N497" s="3"/>
      <c r="O497" s="5"/>
      <c r="AI497" s="3"/>
      <c r="AJ497" s="3"/>
    </row>
    <row r="498" spans="1:36" ht="12.75" customHeight="1" x14ac:dyDescent="0.2">
      <c r="H498" s="206">
        <f>SUM(H491:H496)</f>
        <v>1176</v>
      </c>
      <c r="I498" s="5">
        <f>SUM(H491:H492)/B487</f>
        <v>0.37682672233820458</v>
      </c>
      <c r="J498" s="5">
        <f>H498/B487</f>
        <v>0.40918580375782881</v>
      </c>
      <c r="K498" s="5">
        <f>J498-I498</f>
        <v>3.2359081419624236E-2</v>
      </c>
      <c r="L498" s="5"/>
      <c r="M498" s="6"/>
      <c r="N498" s="6"/>
      <c r="O498" s="5"/>
      <c r="AI498" s="3"/>
      <c r="AJ498" s="3"/>
    </row>
    <row r="499" spans="1:36" ht="12.75" customHeight="1" x14ac:dyDescent="0.2">
      <c r="I499" s="5"/>
      <c r="J499" s="5"/>
      <c r="L499" s="5"/>
      <c r="M499" s="6"/>
      <c r="N499" s="6"/>
      <c r="O499" s="5"/>
      <c r="AI499" s="3"/>
      <c r="AJ499" s="3"/>
    </row>
    <row r="500" spans="1:36" ht="12.75" customHeight="1" x14ac:dyDescent="0.2">
      <c r="I500" s="5"/>
      <c r="J500" s="5"/>
      <c r="L500" s="5"/>
      <c r="M500" s="6"/>
      <c r="N500" s="6"/>
      <c r="O500" s="5"/>
      <c r="AI500" s="3"/>
      <c r="AJ500" s="3"/>
    </row>
    <row r="501" spans="1:36" ht="12.75" customHeight="1" x14ac:dyDescent="0.3">
      <c r="A501" s="44" t="s">
        <v>80</v>
      </c>
      <c r="I501" s="5"/>
      <c r="J501" s="5"/>
      <c r="L501" s="5"/>
      <c r="M501" s="6"/>
      <c r="N501" s="6"/>
      <c r="O501" s="5"/>
      <c r="AI501" s="3"/>
      <c r="AJ501" s="3"/>
    </row>
    <row r="502" spans="1:36" ht="25.5" customHeight="1" x14ac:dyDescent="0.2">
      <c r="B502" s="228" t="s">
        <v>1</v>
      </c>
      <c r="C502" s="229"/>
      <c r="D502" s="229"/>
      <c r="E502" s="229"/>
      <c r="F502" s="229"/>
      <c r="G502" s="229"/>
      <c r="I502" s="7" t="s">
        <v>2</v>
      </c>
      <c r="J502" s="7" t="s">
        <v>3</v>
      </c>
      <c r="K502" s="8" t="s">
        <v>4</v>
      </c>
      <c r="L502" s="7" t="s">
        <v>5</v>
      </c>
      <c r="M502" s="9" t="s">
        <v>6</v>
      </c>
      <c r="N502" s="9" t="s">
        <v>7</v>
      </c>
      <c r="O502" s="5"/>
      <c r="AI502" s="3"/>
      <c r="AJ502" s="3"/>
    </row>
    <row r="503" spans="1:36" ht="12.75" customHeight="1" x14ac:dyDescent="0.2">
      <c r="A503" s="12" t="s">
        <v>9</v>
      </c>
      <c r="B503" s="13">
        <v>1</v>
      </c>
      <c r="C503" s="13">
        <v>2</v>
      </c>
      <c r="D503" s="13">
        <v>3</v>
      </c>
      <c r="E503" s="13">
        <v>4</v>
      </c>
      <c r="F503" s="13">
        <v>5</v>
      </c>
      <c r="G503" s="13">
        <v>6</v>
      </c>
      <c r="H503" s="201" t="s">
        <v>10</v>
      </c>
      <c r="I503" s="41"/>
      <c r="J503" s="15"/>
      <c r="K503" s="16"/>
      <c r="L503" s="17"/>
      <c r="M503" s="6"/>
      <c r="N503" s="6"/>
      <c r="O503" s="5"/>
      <c r="AI503" s="3"/>
      <c r="AJ503" s="3"/>
    </row>
    <row r="504" spans="1:36" ht="12.75" customHeight="1" x14ac:dyDescent="0.2">
      <c r="A504" s="31" t="s">
        <v>64</v>
      </c>
      <c r="B504" s="13">
        <v>612</v>
      </c>
      <c r="C504" s="13"/>
      <c r="D504" s="13"/>
      <c r="E504" s="13"/>
      <c r="F504" s="13"/>
      <c r="G504" s="13"/>
      <c r="H504" s="202"/>
      <c r="I504" s="41"/>
      <c r="J504" s="15"/>
      <c r="K504" s="16"/>
      <c r="L504" s="17"/>
      <c r="M504" s="20">
        <f>B504</f>
        <v>612</v>
      </c>
      <c r="N504" s="6"/>
      <c r="O504" s="5"/>
      <c r="AI504" s="3"/>
      <c r="AJ504" s="3"/>
    </row>
    <row r="505" spans="1:36" ht="12.75" customHeight="1" x14ac:dyDescent="0.2">
      <c r="A505" s="31" t="s">
        <v>65</v>
      </c>
      <c r="B505" s="13"/>
      <c r="C505" s="13">
        <v>474</v>
      </c>
      <c r="D505" s="13"/>
      <c r="E505" s="13"/>
      <c r="F505" s="13"/>
      <c r="G505" s="13"/>
      <c r="H505" s="203"/>
      <c r="I505" s="41"/>
      <c r="J505" s="41"/>
      <c r="K505" s="41"/>
      <c r="L505" s="17">
        <f>C505/B504</f>
        <v>0.77450980392156865</v>
      </c>
      <c r="M505" s="20">
        <v>476</v>
      </c>
      <c r="N505" s="3">
        <f t="shared" ref="N505:N509" si="90">M505/M504</f>
        <v>0.77777777777777779</v>
      </c>
      <c r="O505" s="5">
        <f t="shared" ref="O505:O509" si="91">100%-N505</f>
        <v>0.22222222222222221</v>
      </c>
      <c r="AI505" s="3"/>
      <c r="AJ505" s="3"/>
    </row>
    <row r="506" spans="1:36" ht="12.75" customHeight="1" x14ac:dyDescent="0.2">
      <c r="A506" s="32">
        <v>1201</v>
      </c>
      <c r="D506" s="32">
        <v>419</v>
      </c>
      <c r="H506" s="203"/>
      <c r="I506" s="5"/>
      <c r="J506" s="5"/>
      <c r="L506" s="5">
        <f>D506/C505</f>
        <v>0.88396624472573837</v>
      </c>
      <c r="M506" s="20">
        <v>451</v>
      </c>
      <c r="N506" s="3">
        <f t="shared" si="90"/>
        <v>0.94747899159663862</v>
      </c>
      <c r="O506" s="5">
        <f t="shared" si="91"/>
        <v>5.252100840336138E-2</v>
      </c>
      <c r="Q506" s="3">
        <f>M506/M504</f>
        <v>0.73692810457516345</v>
      </c>
      <c r="AI506" s="3"/>
      <c r="AJ506" s="3"/>
    </row>
    <row r="507" spans="1:36" ht="12.75" customHeight="1" x14ac:dyDescent="0.2">
      <c r="A507" s="32">
        <v>1202</v>
      </c>
      <c r="E507" s="32">
        <v>342</v>
      </c>
      <c r="H507" s="203"/>
      <c r="I507" s="5"/>
      <c r="J507" s="5"/>
      <c r="L507" s="5">
        <f>E507/D506</f>
        <v>0.81622911694510736</v>
      </c>
      <c r="M507" s="20">
        <v>399</v>
      </c>
      <c r="N507" s="3">
        <f t="shared" si="90"/>
        <v>0.88470066518847001</v>
      </c>
      <c r="O507" s="5">
        <f t="shared" si="91"/>
        <v>0.11529933481152999</v>
      </c>
      <c r="AI507" s="3"/>
      <c r="AJ507" s="3"/>
    </row>
    <row r="508" spans="1:36" ht="12.75" customHeight="1" x14ac:dyDescent="0.2">
      <c r="A508" s="32">
        <v>1301</v>
      </c>
      <c r="F508" s="32">
        <v>273</v>
      </c>
      <c r="H508" s="203"/>
      <c r="I508" s="5"/>
      <c r="J508" s="5"/>
      <c r="L508" s="5">
        <f>F508/E507</f>
        <v>0.79824561403508776</v>
      </c>
      <c r="M508" s="20">
        <v>331</v>
      </c>
      <c r="N508" s="3">
        <f t="shared" si="90"/>
        <v>0.82957393483709274</v>
      </c>
      <c r="O508" s="5">
        <f t="shared" si="91"/>
        <v>0.17042606516290726</v>
      </c>
      <c r="AI508" s="3"/>
      <c r="AJ508" s="3"/>
    </row>
    <row r="509" spans="1:36" ht="12.75" customHeight="1" x14ac:dyDescent="0.2">
      <c r="A509" s="32">
        <v>1302</v>
      </c>
      <c r="G509" s="32">
        <v>228</v>
      </c>
      <c r="H509" s="203">
        <v>198</v>
      </c>
      <c r="I509" s="5"/>
      <c r="J509" s="5"/>
      <c r="L509" s="5">
        <f>G509/F508</f>
        <v>0.8351648351648352</v>
      </c>
      <c r="M509" s="20">
        <v>286</v>
      </c>
      <c r="N509" s="3">
        <f t="shared" si="90"/>
        <v>0.86404833836858008</v>
      </c>
      <c r="O509" s="5">
        <f t="shared" si="91"/>
        <v>0.13595166163141992</v>
      </c>
      <c r="AI509" s="3"/>
      <c r="AJ509" s="3"/>
    </row>
    <row r="510" spans="1:36" ht="12.75" customHeight="1" x14ac:dyDescent="0.2">
      <c r="A510" s="32">
        <v>1401</v>
      </c>
      <c r="G510" s="32">
        <v>77</v>
      </c>
      <c r="H510" s="203">
        <v>36</v>
      </c>
      <c r="I510" s="5"/>
      <c r="J510" s="5"/>
      <c r="L510" s="5"/>
      <c r="M510" s="20">
        <v>77</v>
      </c>
      <c r="N510" s="3"/>
      <c r="O510" s="5"/>
      <c r="AI510" s="3"/>
      <c r="AJ510" s="3"/>
    </row>
    <row r="511" spans="1:36" ht="12.75" customHeight="1" x14ac:dyDescent="0.2">
      <c r="A511" s="32">
        <v>1402</v>
      </c>
      <c r="G511" s="32">
        <v>27</v>
      </c>
      <c r="H511" s="203">
        <v>10</v>
      </c>
      <c r="I511" s="5"/>
      <c r="J511" s="5"/>
      <c r="L511" s="5"/>
      <c r="M511" s="20">
        <v>30</v>
      </c>
      <c r="N511" s="3"/>
      <c r="O511" s="5"/>
      <c r="AI511" s="3"/>
      <c r="AJ511" s="3"/>
    </row>
    <row r="512" spans="1:36" ht="12.75" customHeight="1" x14ac:dyDescent="0.2">
      <c r="A512" s="32">
        <v>1501</v>
      </c>
      <c r="G512" s="32">
        <v>3</v>
      </c>
      <c r="H512" s="203">
        <v>2</v>
      </c>
      <c r="I512" s="5"/>
      <c r="J512" s="5"/>
      <c r="L512" s="5"/>
      <c r="M512" s="20">
        <v>4</v>
      </c>
      <c r="N512" s="3"/>
      <c r="O512" s="5"/>
      <c r="AI512" s="3"/>
      <c r="AJ512" s="3"/>
    </row>
    <row r="513" spans="1:36" ht="12.75" customHeight="1" x14ac:dyDescent="0.2">
      <c r="A513" s="32">
        <v>1502</v>
      </c>
      <c r="H513" s="203"/>
      <c r="I513" s="5"/>
      <c r="J513" s="5"/>
      <c r="L513" s="5"/>
      <c r="M513" s="20"/>
      <c r="N513" s="3"/>
      <c r="O513" s="5"/>
      <c r="AI513" s="3"/>
      <c r="AJ513" s="3"/>
    </row>
    <row r="514" spans="1:36" ht="12.75" customHeight="1" x14ac:dyDescent="0.2">
      <c r="H514" s="206">
        <f>SUM(H509:H512)</f>
        <v>246</v>
      </c>
      <c r="I514" s="5">
        <f>H509/B504</f>
        <v>0.3235294117647059</v>
      </c>
      <c r="J514" s="5">
        <f>H514/B504</f>
        <v>0.40196078431372551</v>
      </c>
      <c r="K514" s="5">
        <f>J514-I514</f>
        <v>7.8431372549019607E-2</v>
      </c>
      <c r="L514" s="5"/>
      <c r="M514" s="6"/>
      <c r="N514" s="6"/>
      <c r="O514" s="5"/>
      <c r="AI514" s="3"/>
      <c r="AJ514" s="3"/>
    </row>
    <row r="515" spans="1:36" ht="12.75" customHeight="1" x14ac:dyDescent="0.2">
      <c r="I515" s="5"/>
      <c r="J515" s="5"/>
      <c r="L515" s="5"/>
      <c r="M515" s="6"/>
      <c r="N515" s="6"/>
      <c r="O515" s="5"/>
      <c r="AI515" s="3"/>
      <c r="AJ515" s="3"/>
    </row>
    <row r="516" spans="1:36" ht="12.75" customHeight="1" x14ac:dyDescent="0.3">
      <c r="A516" s="44" t="s">
        <v>81</v>
      </c>
      <c r="I516" s="5"/>
      <c r="J516" s="5"/>
      <c r="L516" s="5"/>
      <c r="M516" s="6"/>
      <c r="N516" s="6"/>
      <c r="O516" s="5"/>
      <c r="AI516" s="3"/>
      <c r="AJ516" s="3"/>
    </row>
    <row r="517" spans="1:36" ht="25.5" customHeight="1" x14ac:dyDescent="0.2">
      <c r="B517" s="228" t="s">
        <v>1</v>
      </c>
      <c r="C517" s="229"/>
      <c r="D517" s="229"/>
      <c r="E517" s="229"/>
      <c r="F517" s="229"/>
      <c r="G517" s="229"/>
      <c r="I517" s="7" t="s">
        <v>2</v>
      </c>
      <c r="J517" s="7" t="s">
        <v>3</v>
      </c>
      <c r="K517" s="8" t="s">
        <v>4</v>
      </c>
      <c r="L517" s="7" t="s">
        <v>5</v>
      </c>
      <c r="M517" s="9" t="s">
        <v>6</v>
      </c>
      <c r="N517" s="9" t="s">
        <v>7</v>
      </c>
      <c r="O517" s="5"/>
      <c r="AI517" s="3"/>
      <c r="AJ517" s="3"/>
    </row>
    <row r="518" spans="1:36" ht="12.75" customHeight="1" x14ac:dyDescent="0.2">
      <c r="A518" s="12" t="s">
        <v>9</v>
      </c>
      <c r="B518" s="13">
        <v>1</v>
      </c>
      <c r="C518" s="13">
        <v>2</v>
      </c>
      <c r="D518" s="13">
        <v>3</v>
      </c>
      <c r="E518" s="13">
        <v>4</v>
      </c>
      <c r="F518" s="13">
        <v>5</v>
      </c>
      <c r="G518" s="13">
        <v>6</v>
      </c>
      <c r="H518" s="201" t="s">
        <v>10</v>
      </c>
      <c r="I518" s="41"/>
      <c r="J518" s="15"/>
      <c r="K518" s="16"/>
      <c r="L518" s="17"/>
      <c r="M518" s="6"/>
      <c r="N518" s="6"/>
      <c r="O518" s="5"/>
      <c r="AI518" s="3"/>
      <c r="AJ518" s="3"/>
    </row>
    <row r="519" spans="1:36" ht="12.75" customHeight="1" x14ac:dyDescent="0.2">
      <c r="A519" s="31" t="s">
        <v>65</v>
      </c>
      <c r="B519" s="13">
        <v>2924</v>
      </c>
      <c r="C519" s="13"/>
      <c r="D519" s="13"/>
      <c r="E519" s="13"/>
      <c r="F519" s="13"/>
      <c r="G519" s="13"/>
      <c r="H519" s="203"/>
      <c r="I519" s="41"/>
      <c r="J519" s="15"/>
      <c r="K519" s="16"/>
      <c r="L519" s="17"/>
      <c r="M519" s="20">
        <f>B519</f>
        <v>2924</v>
      </c>
      <c r="N519" s="6"/>
      <c r="O519" s="5"/>
      <c r="AI519" s="3"/>
      <c r="AJ519" s="3"/>
    </row>
    <row r="520" spans="1:36" ht="12.75" customHeight="1" x14ac:dyDescent="0.2">
      <c r="A520" s="32">
        <v>1201</v>
      </c>
      <c r="B520" s="13"/>
      <c r="C520" s="13">
        <v>2379</v>
      </c>
      <c r="D520" s="13"/>
      <c r="E520" s="13"/>
      <c r="F520" s="13"/>
      <c r="G520" s="13"/>
      <c r="H520" s="203"/>
      <c r="I520" s="41"/>
      <c r="J520" s="41"/>
      <c r="K520" s="41"/>
      <c r="L520" s="17">
        <f>C520/B519</f>
        <v>0.81361149110807118</v>
      </c>
      <c r="M520" s="20">
        <v>2383</v>
      </c>
      <c r="N520" s="3">
        <f t="shared" ref="N520:N524" si="92">M520/M519</f>
        <v>0.81497948016415867</v>
      </c>
      <c r="O520" s="5">
        <f t="shared" ref="O520:O524" si="93">100%-N520</f>
        <v>0.18502051983584133</v>
      </c>
      <c r="AI520" s="3"/>
      <c r="AJ520" s="3"/>
    </row>
    <row r="521" spans="1:36" ht="12.75" customHeight="1" x14ac:dyDescent="0.2">
      <c r="A521" s="32">
        <v>1202</v>
      </c>
      <c r="D521" s="32">
        <v>2211</v>
      </c>
      <c r="H521" s="203"/>
      <c r="I521" s="5"/>
      <c r="J521" s="5"/>
      <c r="L521" s="5">
        <f>D521/C520</f>
        <v>0.92938209331651955</v>
      </c>
      <c r="M521" s="20">
        <v>2304</v>
      </c>
      <c r="N521" s="3">
        <f t="shared" si="92"/>
        <v>0.96684851028115826</v>
      </c>
      <c r="O521" s="5">
        <f t="shared" si="93"/>
        <v>3.3151489718841742E-2</v>
      </c>
      <c r="Q521" s="3">
        <f>M521/M519</f>
        <v>0.78796169630642954</v>
      </c>
      <c r="AI521" s="3"/>
      <c r="AJ521" s="3"/>
    </row>
    <row r="522" spans="1:36" ht="12.75" customHeight="1" x14ac:dyDescent="0.2">
      <c r="A522" s="32">
        <v>1301</v>
      </c>
      <c r="E522" s="32">
        <v>2108</v>
      </c>
      <c r="H522" s="203"/>
      <c r="I522" s="5"/>
      <c r="J522" s="5"/>
      <c r="L522" s="5">
        <f>E522/D521</f>
        <v>0.95341474445952057</v>
      </c>
      <c r="M522" s="20">
        <v>2212</v>
      </c>
      <c r="N522" s="3">
        <f t="shared" si="92"/>
        <v>0.96006944444444442</v>
      </c>
      <c r="O522" s="5">
        <f t="shared" si="93"/>
        <v>3.993055555555558E-2</v>
      </c>
      <c r="AI522" s="3"/>
      <c r="AJ522" s="3"/>
    </row>
    <row r="523" spans="1:36" ht="12.75" customHeight="1" x14ac:dyDescent="0.2">
      <c r="A523" s="32">
        <v>1302</v>
      </c>
      <c r="F523" s="32">
        <v>1936</v>
      </c>
      <c r="H523" s="203"/>
      <c r="I523" s="5"/>
      <c r="J523" s="5"/>
      <c r="L523" s="5">
        <f>F523/E522</f>
        <v>0.91840607210626191</v>
      </c>
      <c r="M523" s="20">
        <v>2084</v>
      </c>
      <c r="N523" s="3">
        <f t="shared" si="92"/>
        <v>0.94213381555153708</v>
      </c>
      <c r="O523" s="5">
        <f t="shared" si="93"/>
        <v>5.7866184448462921E-2</v>
      </c>
      <c r="AI523" s="3"/>
      <c r="AJ523" s="3"/>
    </row>
    <row r="524" spans="1:36" ht="12.75" customHeight="1" x14ac:dyDescent="0.2">
      <c r="A524" s="32">
        <v>1401</v>
      </c>
      <c r="G524" s="32">
        <v>1864</v>
      </c>
      <c r="H524" s="203">
        <v>1205</v>
      </c>
      <c r="I524" s="5"/>
      <c r="J524" s="5"/>
      <c r="L524" s="5">
        <f>G524/F523</f>
        <v>0.96280991735537191</v>
      </c>
      <c r="M524" s="20">
        <f>1967</f>
        <v>1967</v>
      </c>
      <c r="N524" s="3">
        <f t="shared" si="92"/>
        <v>0.94385796545105571</v>
      </c>
      <c r="O524" s="5">
        <f t="shared" si="93"/>
        <v>5.6142034548944286E-2</v>
      </c>
      <c r="AI524" s="3"/>
      <c r="AJ524" s="3"/>
    </row>
    <row r="525" spans="1:36" ht="12.75" customHeight="1" x14ac:dyDescent="0.2">
      <c r="A525" s="32">
        <v>1402</v>
      </c>
      <c r="G525" s="6">
        <v>500</v>
      </c>
      <c r="H525" s="203">
        <v>79</v>
      </c>
      <c r="I525" s="5"/>
      <c r="J525" s="5"/>
      <c r="L525" s="5"/>
      <c r="M525" s="20">
        <v>700</v>
      </c>
      <c r="N525" s="3"/>
      <c r="O525" s="5"/>
      <c r="AI525" s="3"/>
      <c r="AJ525" s="3"/>
    </row>
    <row r="526" spans="1:36" ht="12.75" customHeight="1" x14ac:dyDescent="0.2">
      <c r="A526" s="32">
        <v>1501</v>
      </c>
      <c r="G526" s="32">
        <v>62</v>
      </c>
      <c r="H526" s="203"/>
      <c r="I526" s="5"/>
      <c r="J526" s="5"/>
      <c r="L526" s="5"/>
      <c r="M526" s="20">
        <v>74</v>
      </c>
      <c r="N526" s="3"/>
      <c r="O526" s="5"/>
      <c r="AI526" s="3"/>
      <c r="AJ526" s="3"/>
    </row>
    <row r="527" spans="1:36" ht="12.75" customHeight="1" x14ac:dyDescent="0.2">
      <c r="A527" s="32">
        <v>1502</v>
      </c>
      <c r="G527" s="32">
        <v>6</v>
      </c>
      <c r="H527" s="203"/>
      <c r="I527" s="5"/>
      <c r="J527" s="5"/>
      <c r="L527" s="5"/>
      <c r="M527" s="20"/>
      <c r="N527" s="3"/>
      <c r="O527" s="5"/>
      <c r="AI527" s="3"/>
      <c r="AJ527" s="3"/>
    </row>
    <row r="528" spans="1:36" ht="12.75" customHeight="1" x14ac:dyDescent="0.2">
      <c r="H528" s="206">
        <f>SUM(H524:H525)</f>
        <v>1284</v>
      </c>
      <c r="I528" s="5">
        <f>H524/B519</f>
        <v>0.41210670314637482</v>
      </c>
      <c r="J528" s="5">
        <f>H528/B519</f>
        <v>0.43912448700410395</v>
      </c>
      <c r="K528" s="5">
        <f>J528-I528</f>
        <v>2.7017783857729127E-2</v>
      </c>
      <c r="L528" s="5"/>
      <c r="M528" s="6"/>
      <c r="N528" s="6"/>
      <c r="O528" s="5"/>
      <c r="AI528" s="3"/>
      <c r="AJ528" s="3"/>
    </row>
    <row r="529" spans="1:36" ht="12.75" customHeight="1" x14ac:dyDescent="0.3">
      <c r="A529" s="44" t="s">
        <v>82</v>
      </c>
      <c r="I529" s="5"/>
      <c r="J529" s="5"/>
      <c r="L529" s="5"/>
      <c r="M529" s="6"/>
      <c r="N529" s="6"/>
      <c r="O529" s="5"/>
      <c r="AI529" s="3"/>
      <c r="AJ529" s="3"/>
    </row>
    <row r="530" spans="1:36" ht="25.5" customHeight="1" x14ac:dyDescent="0.2">
      <c r="B530" s="228" t="s">
        <v>1</v>
      </c>
      <c r="C530" s="229"/>
      <c r="D530" s="229"/>
      <c r="E530" s="229"/>
      <c r="F530" s="229"/>
      <c r="G530" s="229"/>
      <c r="I530" s="7" t="s">
        <v>2</v>
      </c>
      <c r="J530" s="7" t="s">
        <v>3</v>
      </c>
      <c r="K530" s="8" t="s">
        <v>4</v>
      </c>
      <c r="L530" s="7" t="s">
        <v>5</v>
      </c>
      <c r="M530" s="9" t="s">
        <v>6</v>
      </c>
      <c r="N530" s="9" t="s">
        <v>7</v>
      </c>
      <c r="O530" s="5"/>
      <c r="AI530" s="3"/>
      <c r="AJ530" s="3"/>
    </row>
    <row r="531" spans="1:36" ht="12.75" customHeight="1" x14ac:dyDescent="0.2">
      <c r="A531" s="12" t="s">
        <v>9</v>
      </c>
      <c r="B531" s="13">
        <v>1</v>
      </c>
      <c r="C531" s="13">
        <v>2</v>
      </c>
      <c r="D531" s="13">
        <v>3</v>
      </c>
      <c r="E531" s="13">
        <v>4</v>
      </c>
      <c r="F531" s="13">
        <v>5</v>
      </c>
      <c r="G531" s="13">
        <v>6</v>
      </c>
      <c r="H531" s="201" t="s">
        <v>10</v>
      </c>
      <c r="I531" s="41"/>
      <c r="J531" s="15"/>
      <c r="K531" s="16"/>
      <c r="L531" s="17"/>
      <c r="M531" s="6"/>
      <c r="N531" s="6"/>
      <c r="O531" s="5"/>
      <c r="AI531" s="3"/>
      <c r="AJ531" s="3"/>
    </row>
    <row r="532" spans="1:36" ht="12.75" customHeight="1" x14ac:dyDescent="0.2">
      <c r="A532" s="31" t="s">
        <v>66</v>
      </c>
      <c r="B532" s="13">
        <v>609</v>
      </c>
      <c r="C532" s="13"/>
      <c r="D532" s="13"/>
      <c r="E532" s="13"/>
      <c r="F532" s="13"/>
      <c r="G532" s="13"/>
      <c r="H532" s="203"/>
      <c r="I532" s="41"/>
      <c r="J532" s="15"/>
      <c r="K532" s="16"/>
      <c r="L532" s="17"/>
      <c r="M532" s="20">
        <f>B532</f>
        <v>609</v>
      </c>
      <c r="N532" s="6"/>
      <c r="O532" s="5"/>
      <c r="AI532" s="3"/>
      <c r="AJ532" s="3"/>
    </row>
    <row r="533" spans="1:36" ht="12.75" customHeight="1" x14ac:dyDescent="0.2">
      <c r="A533" s="32">
        <v>1202</v>
      </c>
      <c r="B533" s="13"/>
      <c r="C533" s="13">
        <v>393</v>
      </c>
      <c r="D533" s="13"/>
      <c r="E533" s="13"/>
      <c r="F533" s="13"/>
      <c r="G533" s="13"/>
      <c r="H533" s="203"/>
      <c r="I533" s="41"/>
      <c r="J533" s="41"/>
      <c r="K533" s="41"/>
      <c r="L533" s="17">
        <f>C533/B532</f>
        <v>0.64532019704433496</v>
      </c>
      <c r="M533" s="20">
        <v>395</v>
      </c>
      <c r="N533" s="3">
        <f t="shared" ref="N533:N537" si="94">M533/M532</f>
        <v>0.64860426929392445</v>
      </c>
      <c r="O533" s="5">
        <f t="shared" ref="O533:O537" si="95">100%-N533</f>
        <v>0.35139573070607555</v>
      </c>
      <c r="AI533" s="3"/>
      <c r="AJ533" s="3"/>
    </row>
    <row r="534" spans="1:36" ht="12.75" customHeight="1" x14ac:dyDescent="0.2">
      <c r="A534" s="32">
        <v>1301</v>
      </c>
      <c r="D534" s="32">
        <v>342</v>
      </c>
      <c r="H534" s="203"/>
      <c r="I534" s="5"/>
      <c r="J534" s="5"/>
      <c r="L534" s="17">
        <f>D534/C533</f>
        <v>0.87022900763358779</v>
      </c>
      <c r="M534" s="20">
        <v>362</v>
      </c>
      <c r="N534" s="3">
        <f t="shared" si="94"/>
        <v>0.91645569620253164</v>
      </c>
      <c r="O534" s="5">
        <f t="shared" si="95"/>
        <v>8.3544303797468356E-2</v>
      </c>
      <c r="Q534" s="3">
        <f>M534/M532</f>
        <v>0.59441707717569792</v>
      </c>
      <c r="AI534" s="3"/>
      <c r="AJ534" s="3"/>
    </row>
    <row r="535" spans="1:36" ht="12.75" customHeight="1" x14ac:dyDescent="0.2">
      <c r="A535" s="32">
        <v>1302</v>
      </c>
      <c r="E535" s="32">
        <v>297</v>
      </c>
      <c r="H535" s="203"/>
      <c r="I535" s="5"/>
      <c r="J535" s="5"/>
      <c r="L535" s="17">
        <f>E535/D534</f>
        <v>0.86842105263157898</v>
      </c>
      <c r="M535" s="20">
        <v>331</v>
      </c>
      <c r="N535" s="3">
        <f t="shared" si="94"/>
        <v>0.91436464088397795</v>
      </c>
      <c r="O535" s="5">
        <f t="shared" si="95"/>
        <v>8.5635359116022047E-2</v>
      </c>
      <c r="AI535" s="3"/>
      <c r="AJ535" s="3"/>
    </row>
    <row r="536" spans="1:36" ht="12.75" customHeight="1" x14ac:dyDescent="0.2">
      <c r="A536" s="32">
        <v>1401</v>
      </c>
      <c r="F536" s="32">
        <v>278</v>
      </c>
      <c r="H536" s="203"/>
      <c r="I536" s="5"/>
      <c r="J536" s="5"/>
      <c r="L536" s="5">
        <f>F536/E535</f>
        <v>0.93602693602693599</v>
      </c>
      <c r="M536" s="20">
        <v>286</v>
      </c>
      <c r="N536" s="3">
        <f t="shared" si="94"/>
        <v>0.86404833836858008</v>
      </c>
      <c r="O536" s="5">
        <f t="shared" si="95"/>
        <v>0.13595166163141992</v>
      </c>
      <c r="AI536" s="3"/>
      <c r="AJ536" s="3"/>
    </row>
    <row r="537" spans="1:36" ht="12.75" customHeight="1" x14ac:dyDescent="0.2">
      <c r="A537" s="32">
        <v>1402</v>
      </c>
      <c r="G537" s="32">
        <v>262</v>
      </c>
      <c r="H537" s="203">
        <v>210</v>
      </c>
      <c r="I537" s="5"/>
      <c r="J537" s="5"/>
      <c r="L537" s="5">
        <f>G537/F536</f>
        <v>0.94244604316546765</v>
      </c>
      <c r="M537" s="20">
        <v>326</v>
      </c>
      <c r="N537" s="3">
        <f t="shared" si="94"/>
        <v>1.1398601398601398</v>
      </c>
      <c r="O537" s="5">
        <f t="shared" si="95"/>
        <v>-0.13986013986013979</v>
      </c>
      <c r="AI537" s="3"/>
      <c r="AJ537" s="3"/>
    </row>
    <row r="538" spans="1:36" ht="12.75" customHeight="1" x14ac:dyDescent="0.2">
      <c r="A538" s="32">
        <v>1501</v>
      </c>
      <c r="G538" s="32">
        <v>74</v>
      </c>
      <c r="H538" s="203">
        <v>54</v>
      </c>
      <c r="I538" s="5"/>
      <c r="J538" s="5"/>
      <c r="L538" s="5"/>
      <c r="M538" s="20">
        <v>86</v>
      </c>
      <c r="N538" s="3"/>
      <c r="O538" s="5"/>
      <c r="AI538" s="3"/>
      <c r="AJ538" s="3"/>
    </row>
    <row r="539" spans="1:36" ht="12.75" customHeight="1" x14ac:dyDescent="0.2">
      <c r="A539" s="32">
        <v>1502</v>
      </c>
      <c r="G539" s="32">
        <v>14</v>
      </c>
      <c r="H539" s="203">
        <v>7</v>
      </c>
      <c r="I539" s="5"/>
      <c r="J539" s="5"/>
      <c r="L539" s="5"/>
      <c r="M539" s="20">
        <v>14</v>
      </c>
      <c r="N539" s="3"/>
      <c r="O539" s="5"/>
      <c r="AI539" s="3"/>
      <c r="AJ539" s="3"/>
    </row>
    <row r="540" spans="1:36" ht="12.75" customHeight="1" x14ac:dyDescent="0.2">
      <c r="A540" s="31" t="s">
        <v>83</v>
      </c>
      <c r="G540" s="32">
        <v>2</v>
      </c>
      <c r="H540" s="203">
        <v>1</v>
      </c>
      <c r="I540" s="5"/>
      <c r="J540" s="5"/>
      <c r="L540" s="5"/>
      <c r="M540" s="20">
        <v>5</v>
      </c>
      <c r="N540" s="3"/>
      <c r="O540" s="5"/>
      <c r="AI540" s="3"/>
      <c r="AJ540" s="3"/>
    </row>
    <row r="541" spans="1:36" ht="12.75" customHeight="1" x14ac:dyDescent="0.2">
      <c r="H541" s="206">
        <f>SUM(H537:H540)</f>
        <v>272</v>
      </c>
      <c r="I541" s="5">
        <f>H537/B532</f>
        <v>0.34482758620689657</v>
      </c>
      <c r="J541" s="5">
        <f>H541/B532</f>
        <v>0.44663382594417078</v>
      </c>
      <c r="K541" s="5">
        <f>J541-I541</f>
        <v>0.10180623973727421</v>
      </c>
      <c r="L541" s="5"/>
      <c r="M541" s="6"/>
      <c r="N541" s="6"/>
      <c r="O541" s="5"/>
      <c r="AI541" s="3"/>
      <c r="AJ541" s="3"/>
    </row>
    <row r="542" spans="1:36" ht="12.75" customHeight="1" x14ac:dyDescent="0.3">
      <c r="A542" s="44" t="s">
        <v>84</v>
      </c>
      <c r="I542" s="5"/>
      <c r="J542" s="5"/>
      <c r="L542" s="5"/>
      <c r="M542" s="6"/>
      <c r="N542" s="6"/>
      <c r="O542" s="5"/>
      <c r="AI542" s="3"/>
      <c r="AJ542" s="3"/>
    </row>
    <row r="543" spans="1:36" ht="25.5" customHeight="1" x14ac:dyDescent="0.2">
      <c r="B543" s="228" t="s">
        <v>1</v>
      </c>
      <c r="C543" s="229"/>
      <c r="D543" s="229"/>
      <c r="E543" s="229"/>
      <c r="F543" s="229"/>
      <c r="G543" s="229"/>
      <c r="I543" s="7" t="s">
        <v>2</v>
      </c>
      <c r="J543" s="7" t="s">
        <v>3</v>
      </c>
      <c r="K543" s="8" t="s">
        <v>4</v>
      </c>
      <c r="L543" s="7" t="s">
        <v>5</v>
      </c>
      <c r="M543" s="9" t="s">
        <v>6</v>
      </c>
      <c r="N543" s="9" t="s">
        <v>7</v>
      </c>
      <c r="O543" s="5"/>
      <c r="AI543" s="3"/>
      <c r="AJ543" s="3"/>
    </row>
    <row r="544" spans="1:36" ht="12.75" customHeight="1" x14ac:dyDescent="0.2">
      <c r="A544" s="12" t="s">
        <v>9</v>
      </c>
      <c r="B544" s="13">
        <v>1</v>
      </c>
      <c r="C544" s="13">
        <v>2</v>
      </c>
      <c r="D544" s="13">
        <v>3</v>
      </c>
      <c r="E544" s="13">
        <v>4</v>
      </c>
      <c r="F544" s="13">
        <v>5</v>
      </c>
      <c r="G544" s="13">
        <v>6</v>
      </c>
      <c r="H544" s="201" t="s">
        <v>10</v>
      </c>
      <c r="I544" s="41"/>
      <c r="J544" s="15"/>
      <c r="K544" s="16"/>
      <c r="L544" s="17"/>
      <c r="M544" s="6"/>
      <c r="N544" s="6"/>
      <c r="O544" s="5"/>
      <c r="AI544" s="3"/>
      <c r="AJ544" s="3"/>
    </row>
    <row r="545" spans="1:36" ht="12.75" customHeight="1" x14ac:dyDescent="0.2">
      <c r="A545" s="31" t="s">
        <v>70</v>
      </c>
      <c r="B545" s="13">
        <v>3476</v>
      </c>
      <c r="C545" s="13"/>
      <c r="D545" s="13"/>
      <c r="E545" s="13"/>
      <c r="F545" s="13"/>
      <c r="G545" s="13"/>
      <c r="H545" s="202"/>
      <c r="I545" s="41"/>
      <c r="J545" s="15"/>
      <c r="K545" s="16"/>
      <c r="L545" s="17"/>
      <c r="M545" s="20">
        <f>B545</f>
        <v>3476</v>
      </c>
      <c r="N545" s="6"/>
      <c r="O545" s="5"/>
      <c r="AI545" s="3"/>
      <c r="AJ545" s="3"/>
    </row>
    <row r="546" spans="1:36" ht="12.75" customHeight="1" x14ac:dyDescent="0.2">
      <c r="A546" s="32">
        <v>1301</v>
      </c>
      <c r="B546" s="13"/>
      <c r="C546" s="13">
        <v>2443</v>
      </c>
      <c r="D546" s="13"/>
      <c r="E546" s="13"/>
      <c r="F546" s="13"/>
      <c r="G546" s="13"/>
      <c r="H546" s="203"/>
      <c r="I546" s="41"/>
      <c r="J546" s="41"/>
      <c r="K546" s="41"/>
      <c r="L546" s="17">
        <f>C546/B545</f>
        <v>0.70281933256616802</v>
      </c>
      <c r="M546" s="20">
        <v>2451</v>
      </c>
      <c r="N546" s="3">
        <f t="shared" ref="N546:N550" si="96">M546/M545</f>
        <v>0.70512082853855007</v>
      </c>
      <c r="O546" s="5">
        <f t="shared" ref="O546:O550" si="97">100%-N546</f>
        <v>0.29487917146144993</v>
      </c>
      <c r="AI546" s="3"/>
      <c r="AJ546" s="3"/>
    </row>
    <row r="547" spans="1:36" ht="12.75" customHeight="1" x14ac:dyDescent="0.2">
      <c r="A547" s="32">
        <v>1302</v>
      </c>
      <c r="D547" s="32">
        <v>2252</v>
      </c>
      <c r="H547" s="203"/>
      <c r="I547" s="5"/>
      <c r="J547" s="5"/>
      <c r="L547" s="17">
        <f>D547/C546</f>
        <v>0.92181743757674994</v>
      </c>
      <c r="M547" s="20">
        <v>2345</v>
      </c>
      <c r="N547" s="3">
        <f t="shared" si="96"/>
        <v>0.95675234598123216</v>
      </c>
      <c r="O547" s="5">
        <f t="shared" si="97"/>
        <v>4.3247654018767845E-2</v>
      </c>
      <c r="Q547" s="3">
        <f>M547/M545</f>
        <v>0.67462600690448793</v>
      </c>
      <c r="AI547" s="3"/>
      <c r="AJ547" s="3"/>
    </row>
    <row r="548" spans="1:36" ht="12.75" customHeight="1" x14ac:dyDescent="0.2">
      <c r="A548" s="32">
        <v>1401</v>
      </c>
      <c r="E548" s="32">
        <v>2223</v>
      </c>
      <c r="H548" s="203"/>
      <c r="I548" s="5"/>
      <c r="J548" s="5"/>
      <c r="L548" s="17">
        <f>E548/D547</f>
        <v>0.9871225577264654</v>
      </c>
      <c r="M548" s="20">
        <v>2280</v>
      </c>
      <c r="N548" s="3">
        <f t="shared" si="96"/>
        <v>0.97228144989339016</v>
      </c>
      <c r="O548" s="5">
        <f t="shared" si="97"/>
        <v>2.7718550106609841E-2</v>
      </c>
      <c r="AI548" s="3"/>
      <c r="AJ548" s="3"/>
    </row>
    <row r="549" spans="1:36" ht="12.75" customHeight="1" x14ac:dyDescent="0.2">
      <c r="A549" s="32">
        <v>1402</v>
      </c>
      <c r="F549" s="32">
        <v>2009</v>
      </c>
      <c r="H549" s="203">
        <v>4</v>
      </c>
      <c r="I549" s="5"/>
      <c r="J549" s="5"/>
      <c r="L549" s="5">
        <f>F549/E548</f>
        <v>0.9037336932073774</v>
      </c>
      <c r="M549" s="20">
        <v>2148</v>
      </c>
      <c r="N549" s="3">
        <f t="shared" si="96"/>
        <v>0.94210526315789478</v>
      </c>
      <c r="O549" s="5">
        <f t="shared" si="97"/>
        <v>5.7894736842105221E-2</v>
      </c>
      <c r="AI549" s="3"/>
      <c r="AJ549" s="3"/>
    </row>
    <row r="550" spans="1:36" ht="12.75" customHeight="1" x14ac:dyDescent="0.2">
      <c r="A550" s="32">
        <v>1501</v>
      </c>
      <c r="G550" s="32">
        <v>1947</v>
      </c>
      <c r="H550" s="203">
        <v>1644</v>
      </c>
      <c r="I550" s="5"/>
      <c r="J550" s="5"/>
      <c r="L550" s="5">
        <f>G550/F549</f>
        <v>0.96913887506221996</v>
      </c>
      <c r="M550" s="20">
        <v>2071</v>
      </c>
      <c r="N550" s="3">
        <f t="shared" si="96"/>
        <v>0.96415270018621979</v>
      </c>
      <c r="O550" s="5">
        <f t="shared" si="97"/>
        <v>3.5847299813780209E-2</v>
      </c>
      <c r="AI550" s="3"/>
      <c r="AJ550" s="3"/>
    </row>
    <row r="551" spans="1:36" ht="12.75" customHeight="1" x14ac:dyDescent="0.2">
      <c r="A551" s="32">
        <v>1502</v>
      </c>
      <c r="G551" s="32">
        <v>271</v>
      </c>
      <c r="H551" s="203">
        <v>146</v>
      </c>
      <c r="I551" s="5"/>
      <c r="J551" s="5"/>
      <c r="L551" s="5"/>
      <c r="M551" s="20">
        <v>355</v>
      </c>
      <c r="N551" s="3"/>
      <c r="O551" s="5"/>
      <c r="AI551" s="3"/>
      <c r="AJ551" s="3"/>
    </row>
    <row r="552" spans="1:36" ht="12.75" customHeight="1" x14ac:dyDescent="0.2">
      <c r="A552" s="31" t="s">
        <v>83</v>
      </c>
      <c r="G552" s="32">
        <v>85</v>
      </c>
      <c r="H552" s="203">
        <v>66</v>
      </c>
      <c r="I552" s="5"/>
      <c r="J552" s="5"/>
      <c r="L552" s="5"/>
      <c r="M552" s="20">
        <v>91</v>
      </c>
      <c r="N552" s="3"/>
      <c r="O552" s="5"/>
      <c r="AI552" s="3"/>
      <c r="AJ552" s="3"/>
    </row>
    <row r="553" spans="1:36" ht="12.75" customHeight="1" x14ac:dyDescent="0.2">
      <c r="A553" s="32">
        <v>1602</v>
      </c>
      <c r="G553" s="32">
        <v>11</v>
      </c>
      <c r="H553" s="203">
        <v>7</v>
      </c>
      <c r="I553" s="5"/>
      <c r="J553" s="5"/>
      <c r="L553" s="5"/>
      <c r="M553" s="20">
        <v>14</v>
      </c>
      <c r="N553" s="3"/>
      <c r="O553" s="5"/>
      <c r="AI553" s="3"/>
      <c r="AJ553" s="3"/>
    </row>
    <row r="554" spans="1:36" ht="12.75" customHeight="1" x14ac:dyDescent="0.2">
      <c r="A554" s="32">
        <v>1701</v>
      </c>
      <c r="G554" s="32">
        <v>2</v>
      </c>
      <c r="H554" s="203"/>
      <c r="I554" s="5"/>
      <c r="J554" s="5"/>
      <c r="L554" s="5"/>
      <c r="M554" s="20">
        <v>2</v>
      </c>
      <c r="N554" s="3"/>
      <c r="O554" s="5"/>
      <c r="AI554" s="3"/>
      <c r="AJ554" s="3"/>
    </row>
    <row r="555" spans="1:36" ht="12.75" customHeight="1" x14ac:dyDescent="0.2">
      <c r="G555" s="32">
        <v>1</v>
      </c>
      <c r="H555" s="203"/>
      <c r="I555" s="5"/>
      <c r="J555" s="5"/>
      <c r="L555" s="5"/>
      <c r="M555" s="20">
        <v>1</v>
      </c>
      <c r="N555" s="3"/>
      <c r="O555" s="5"/>
      <c r="AI555" s="3"/>
      <c r="AJ555" s="3"/>
    </row>
    <row r="556" spans="1:36" ht="12.75" customHeight="1" x14ac:dyDescent="0.2">
      <c r="H556" s="206">
        <f>SUM(H549:H553)</f>
        <v>1867</v>
      </c>
      <c r="I556" s="5">
        <f>SUM(H549:H550)/B545</f>
        <v>0.47410817031070196</v>
      </c>
      <c r="J556" s="5">
        <f>H556/B545</f>
        <v>0.53711162255466049</v>
      </c>
      <c r="K556" s="5">
        <f>J556-I556</f>
        <v>6.3003452243958535E-2</v>
      </c>
      <c r="L556" s="5"/>
      <c r="M556" s="6"/>
      <c r="N556" s="6"/>
      <c r="O556" s="5"/>
      <c r="AI556" s="3"/>
      <c r="AJ556" s="3"/>
    </row>
    <row r="557" spans="1:36" ht="12.75" customHeight="1" x14ac:dyDescent="0.2">
      <c r="I557" s="5"/>
      <c r="J557" s="5"/>
      <c r="K557" s="5"/>
      <c r="L557" s="5"/>
      <c r="M557" s="6"/>
      <c r="N557" s="6"/>
      <c r="O557" s="5"/>
      <c r="AI557" s="3"/>
      <c r="AJ557" s="3"/>
    </row>
    <row r="558" spans="1:36" ht="12.75" customHeight="1" x14ac:dyDescent="0.2">
      <c r="I558" s="5"/>
      <c r="J558" s="5"/>
      <c r="K558" s="5"/>
      <c r="L558" s="5"/>
      <c r="M558" s="6"/>
      <c r="N558" s="6"/>
      <c r="O558" s="5"/>
      <c r="AI558" s="3"/>
      <c r="AJ558" s="3"/>
    </row>
    <row r="559" spans="1:36" ht="12.75" customHeight="1" x14ac:dyDescent="0.2">
      <c r="I559" s="5"/>
      <c r="J559" s="5"/>
      <c r="K559" s="5"/>
      <c r="L559" s="5"/>
      <c r="M559" s="6"/>
      <c r="N559" s="6"/>
      <c r="O559" s="5"/>
      <c r="AI559" s="3"/>
      <c r="AJ559" s="3"/>
    </row>
    <row r="560" spans="1:36" ht="12.75" customHeight="1" x14ac:dyDescent="0.3">
      <c r="A560" s="44" t="s">
        <v>85</v>
      </c>
      <c r="I560" s="5"/>
      <c r="J560" s="5"/>
      <c r="L560" s="5"/>
      <c r="M560" s="6"/>
      <c r="N560" s="6"/>
      <c r="O560" s="5"/>
      <c r="AI560" s="3"/>
      <c r="AJ560" s="3"/>
    </row>
    <row r="561" spans="1:36" ht="25.5" customHeight="1" x14ac:dyDescent="0.2">
      <c r="B561" s="228" t="s">
        <v>1</v>
      </c>
      <c r="C561" s="229"/>
      <c r="D561" s="229"/>
      <c r="E561" s="229"/>
      <c r="F561" s="229"/>
      <c r="G561" s="229"/>
      <c r="I561" s="7" t="s">
        <v>2</v>
      </c>
      <c r="J561" s="7" t="s">
        <v>3</v>
      </c>
      <c r="K561" s="8" t="s">
        <v>4</v>
      </c>
      <c r="L561" s="7" t="s">
        <v>5</v>
      </c>
      <c r="M561" s="9" t="s">
        <v>6</v>
      </c>
      <c r="N561" s="9" t="s">
        <v>7</v>
      </c>
      <c r="O561" s="5"/>
      <c r="AI561" s="3"/>
      <c r="AJ561" s="3"/>
    </row>
    <row r="562" spans="1:36" ht="12.75" customHeight="1" x14ac:dyDescent="0.2">
      <c r="A562" s="12" t="s">
        <v>9</v>
      </c>
      <c r="B562" s="13">
        <v>1</v>
      </c>
      <c r="C562" s="13">
        <v>2</v>
      </c>
      <c r="D562" s="13">
        <v>3</v>
      </c>
      <c r="E562" s="13">
        <v>4</v>
      </c>
      <c r="F562" s="13">
        <v>5</v>
      </c>
      <c r="G562" s="13">
        <v>6</v>
      </c>
      <c r="H562" s="201" t="s">
        <v>10</v>
      </c>
      <c r="I562" s="41"/>
      <c r="J562" s="15"/>
      <c r="K562" s="16"/>
      <c r="L562" s="17"/>
      <c r="M562" s="6"/>
      <c r="N562" s="6"/>
      <c r="O562" s="5"/>
      <c r="AI562" s="3"/>
      <c r="AJ562" s="3"/>
    </row>
    <row r="563" spans="1:36" ht="12.75" customHeight="1" x14ac:dyDescent="0.2">
      <c r="A563" s="31" t="s">
        <v>71</v>
      </c>
      <c r="B563" s="13">
        <v>569</v>
      </c>
      <c r="C563" s="13"/>
      <c r="D563" s="13"/>
      <c r="E563" s="13"/>
      <c r="F563" s="13"/>
      <c r="G563" s="13"/>
      <c r="H563" s="202"/>
      <c r="I563" s="41"/>
      <c r="J563" s="15"/>
      <c r="K563" s="16"/>
      <c r="L563" s="17"/>
      <c r="M563" s="20">
        <f>B563</f>
        <v>569</v>
      </c>
      <c r="N563" s="6"/>
      <c r="O563" s="5"/>
      <c r="AI563" s="3"/>
      <c r="AJ563" s="3"/>
    </row>
    <row r="564" spans="1:36" ht="12.75" customHeight="1" x14ac:dyDescent="0.2">
      <c r="A564" s="32">
        <v>1302</v>
      </c>
      <c r="B564" s="13"/>
      <c r="C564" s="13">
        <v>324</v>
      </c>
      <c r="D564" s="13"/>
      <c r="E564" s="13"/>
      <c r="F564" s="13"/>
      <c r="G564" s="13"/>
      <c r="H564" s="203"/>
      <c r="I564" s="41"/>
      <c r="J564" s="41"/>
      <c r="K564" s="41"/>
      <c r="L564" s="17">
        <f>C564/B563</f>
        <v>0.56942003514938488</v>
      </c>
      <c r="M564" s="20">
        <v>327</v>
      </c>
      <c r="N564" s="3">
        <f t="shared" ref="N564:N568" si="98">M564/M563</f>
        <v>0.57469244288224952</v>
      </c>
      <c r="O564" s="5">
        <f t="shared" ref="O564:O568" si="99">100%-N564</f>
        <v>0.42530755711775048</v>
      </c>
      <c r="Q564" s="3"/>
      <c r="AI564" s="3"/>
      <c r="AJ564" s="3"/>
    </row>
    <row r="565" spans="1:36" ht="12.75" customHeight="1" x14ac:dyDescent="0.2">
      <c r="A565" s="32">
        <v>1401</v>
      </c>
      <c r="D565" s="32">
        <v>321</v>
      </c>
      <c r="H565" s="203"/>
      <c r="I565" s="5"/>
      <c r="J565" s="5"/>
      <c r="L565" s="17">
        <f>D565/C564</f>
        <v>0.9907407407407407</v>
      </c>
      <c r="M565" s="20">
        <v>325</v>
      </c>
      <c r="N565" s="3">
        <f t="shared" si="98"/>
        <v>0.99388379204892963</v>
      </c>
      <c r="O565" s="5">
        <f t="shared" si="99"/>
        <v>6.1162079510703737E-3</v>
      </c>
      <c r="Q565" s="3">
        <f>M565/M563</f>
        <v>0.5711775043936731</v>
      </c>
      <c r="AI565" s="3"/>
      <c r="AJ565" s="3"/>
    </row>
    <row r="566" spans="1:36" ht="12.75" customHeight="1" x14ac:dyDescent="0.2">
      <c r="A566" s="32">
        <v>1402</v>
      </c>
      <c r="E566" s="32">
        <v>248</v>
      </c>
      <c r="H566" s="203"/>
      <c r="I566" s="5"/>
      <c r="J566" s="5"/>
      <c r="L566" s="17">
        <f>E566/D565</f>
        <v>0.77258566978193144</v>
      </c>
      <c r="M566" s="20">
        <v>269</v>
      </c>
      <c r="N566" s="3">
        <f t="shared" si="98"/>
        <v>0.82769230769230773</v>
      </c>
      <c r="O566" s="5">
        <f t="shared" si="99"/>
        <v>0.17230769230769227</v>
      </c>
      <c r="Q566" s="3"/>
      <c r="AI566" s="3"/>
      <c r="AJ566" s="3"/>
    </row>
    <row r="567" spans="1:36" ht="12.75" customHeight="1" x14ac:dyDescent="0.2">
      <c r="A567" s="32">
        <v>1501</v>
      </c>
      <c r="F567" s="32">
        <v>151</v>
      </c>
      <c r="H567" s="203"/>
      <c r="I567" s="5"/>
      <c r="J567" s="5"/>
      <c r="L567" s="5">
        <f>F567/E566</f>
        <v>0.6088709677419355</v>
      </c>
      <c r="M567" s="20">
        <v>237</v>
      </c>
      <c r="N567" s="3">
        <f t="shared" si="98"/>
        <v>0.8810408921933085</v>
      </c>
      <c r="O567" s="5">
        <f t="shared" si="99"/>
        <v>0.1189591078066915</v>
      </c>
      <c r="Q567" s="3"/>
      <c r="AI567" s="3"/>
      <c r="AJ567" s="3"/>
    </row>
    <row r="568" spans="1:36" ht="12.75" customHeight="1" x14ac:dyDescent="0.2">
      <c r="A568" s="32">
        <v>1502</v>
      </c>
      <c r="G568" s="32">
        <v>151</v>
      </c>
      <c r="H568" s="203">
        <f>25+92</f>
        <v>117</v>
      </c>
      <c r="I568" s="5"/>
      <c r="J568" s="5"/>
      <c r="L568" s="5">
        <f>G568/F567</f>
        <v>1</v>
      </c>
      <c r="M568" s="20">
        <v>217</v>
      </c>
      <c r="N568" s="3">
        <f t="shared" si="98"/>
        <v>0.91561181434599159</v>
      </c>
      <c r="O568" s="5">
        <f t="shared" si="99"/>
        <v>8.4388185654008407E-2</v>
      </c>
      <c r="Q568" s="3"/>
      <c r="AI568" s="3"/>
      <c r="AJ568" s="3"/>
    </row>
    <row r="569" spans="1:36" ht="12.75" customHeight="1" x14ac:dyDescent="0.2">
      <c r="A569" s="31" t="s">
        <v>83</v>
      </c>
      <c r="G569" s="32">
        <v>59</v>
      </c>
      <c r="H569" s="203">
        <v>28</v>
      </c>
      <c r="I569" s="5"/>
      <c r="J569" s="5"/>
      <c r="L569" s="5"/>
      <c r="M569" s="20">
        <v>70</v>
      </c>
      <c r="N569" s="3"/>
      <c r="O569" s="5"/>
      <c r="Q569" s="3"/>
      <c r="AI569" s="3"/>
      <c r="AJ569" s="3"/>
    </row>
    <row r="570" spans="1:36" ht="12.75" customHeight="1" x14ac:dyDescent="0.2">
      <c r="A570" s="32">
        <v>1602</v>
      </c>
      <c r="G570" s="32">
        <v>15</v>
      </c>
      <c r="H570" s="203">
        <v>14</v>
      </c>
      <c r="I570" s="5"/>
      <c r="J570" s="5"/>
      <c r="L570" s="5"/>
      <c r="M570" s="20">
        <v>19</v>
      </c>
      <c r="N570" s="3"/>
      <c r="O570" s="5"/>
      <c r="Q570" s="3"/>
      <c r="AI570" s="3"/>
      <c r="AJ570" s="3"/>
    </row>
    <row r="571" spans="1:36" ht="12.75" customHeight="1" x14ac:dyDescent="0.2">
      <c r="A571" s="32">
        <v>1701</v>
      </c>
      <c r="G571" s="32">
        <v>1</v>
      </c>
      <c r="H571" s="203"/>
      <c r="I571" s="5"/>
      <c r="J571" s="5"/>
      <c r="L571" s="5"/>
      <c r="M571" s="20">
        <v>1</v>
      </c>
      <c r="N571" s="3"/>
      <c r="O571" s="5"/>
      <c r="Q571" s="3"/>
      <c r="AI571" s="3"/>
      <c r="AJ571" s="3"/>
    </row>
    <row r="572" spans="1:36" ht="12.75" customHeight="1" x14ac:dyDescent="0.2">
      <c r="A572" s="32" t="s">
        <v>86</v>
      </c>
      <c r="H572" s="206">
        <f>SUM(H568:H570)</f>
        <v>159</v>
      </c>
      <c r="I572" s="5">
        <f>SUM(H567:H568)/B563</f>
        <v>0.20562390158172231</v>
      </c>
      <c r="J572" s="5">
        <f>H572/B563</f>
        <v>0.27943760984182775</v>
      </c>
      <c r="K572" s="5">
        <f>J572-I572</f>
        <v>7.3813708260105443E-2</v>
      </c>
      <c r="L572" s="5"/>
      <c r="M572" s="6"/>
      <c r="N572" s="6"/>
      <c r="O572" s="5"/>
      <c r="Q572" s="3"/>
      <c r="AI572" s="3"/>
      <c r="AJ572" s="3"/>
    </row>
    <row r="573" spans="1:36" ht="12.75" customHeight="1" x14ac:dyDescent="0.2">
      <c r="I573" s="5"/>
      <c r="J573" s="5"/>
      <c r="L573" s="5"/>
      <c r="M573" s="6"/>
      <c r="N573" s="6"/>
      <c r="O573" s="5"/>
      <c r="Q573" s="3"/>
      <c r="AI573" s="3"/>
      <c r="AJ573" s="3"/>
    </row>
    <row r="574" spans="1:36" ht="12.75" customHeight="1" x14ac:dyDescent="0.2">
      <c r="I574" s="5"/>
      <c r="J574" s="5"/>
      <c r="L574" s="5"/>
      <c r="M574" s="6"/>
      <c r="N574" s="6"/>
      <c r="O574" s="5"/>
      <c r="Q574" s="3"/>
      <c r="AI574" s="3"/>
      <c r="AJ574" s="3"/>
    </row>
    <row r="575" spans="1:36" ht="12.75" customHeight="1" x14ac:dyDescent="0.2">
      <c r="I575" s="5"/>
      <c r="J575" s="5"/>
      <c r="L575" s="5"/>
      <c r="M575" s="6"/>
      <c r="N575" s="6"/>
      <c r="O575" s="5"/>
      <c r="Q575" s="3"/>
      <c r="AI575" s="3"/>
      <c r="AJ575" s="3"/>
    </row>
    <row r="576" spans="1:36" ht="12.75" customHeight="1" x14ac:dyDescent="0.2">
      <c r="I576" s="5"/>
      <c r="J576" s="5"/>
      <c r="L576" s="5"/>
      <c r="M576" s="6"/>
      <c r="N576" s="6"/>
      <c r="O576" s="5"/>
      <c r="Q576" s="3"/>
      <c r="AI576" s="3"/>
      <c r="AJ576" s="3"/>
    </row>
    <row r="577" spans="1:36" ht="12.75" customHeight="1" x14ac:dyDescent="0.3">
      <c r="A577" s="44" t="s">
        <v>87</v>
      </c>
      <c r="I577" s="5"/>
      <c r="J577" s="5"/>
      <c r="L577" s="5"/>
      <c r="M577" s="6"/>
      <c r="N577" s="6"/>
      <c r="O577" s="5"/>
      <c r="Q577" s="3"/>
      <c r="AI577" s="3"/>
      <c r="AJ577" s="3"/>
    </row>
    <row r="578" spans="1:36" ht="25.5" customHeight="1" x14ac:dyDescent="0.2">
      <c r="B578" s="228" t="s">
        <v>1</v>
      </c>
      <c r="C578" s="229"/>
      <c r="D578" s="229"/>
      <c r="E578" s="229"/>
      <c r="F578" s="229"/>
      <c r="G578" s="229"/>
      <c r="I578" s="7" t="s">
        <v>2</v>
      </c>
      <c r="J578" s="7" t="s">
        <v>3</v>
      </c>
      <c r="K578" s="8" t="s">
        <v>4</v>
      </c>
      <c r="L578" s="7" t="s">
        <v>5</v>
      </c>
      <c r="M578" s="9" t="s">
        <v>6</v>
      </c>
      <c r="N578" s="9" t="s">
        <v>7</v>
      </c>
      <c r="O578" s="5"/>
      <c r="Q578" s="3"/>
      <c r="AI578" s="3"/>
      <c r="AJ578" s="3"/>
    </row>
    <row r="579" spans="1:36" ht="12.75" customHeight="1" x14ac:dyDescent="0.2">
      <c r="A579" s="12" t="s">
        <v>9</v>
      </c>
      <c r="B579" s="13">
        <v>1</v>
      </c>
      <c r="C579" s="13">
        <v>2</v>
      </c>
      <c r="D579" s="13">
        <v>3</v>
      </c>
      <c r="E579" s="13">
        <v>4</v>
      </c>
      <c r="F579" s="13">
        <v>5</v>
      </c>
      <c r="G579" s="13">
        <v>6</v>
      </c>
      <c r="H579" s="201" t="s">
        <v>10</v>
      </c>
      <c r="I579" s="41"/>
      <c r="J579" s="15"/>
      <c r="K579" s="16"/>
      <c r="L579" s="17"/>
      <c r="M579" s="6"/>
      <c r="N579" s="6"/>
      <c r="O579" s="5"/>
      <c r="Q579" s="3"/>
      <c r="AI579" s="3"/>
      <c r="AJ579" s="3"/>
    </row>
    <row r="580" spans="1:36" ht="12.75" customHeight="1" x14ac:dyDescent="0.2">
      <c r="A580" s="31" t="s">
        <v>75</v>
      </c>
      <c r="B580" s="13">
        <v>3506</v>
      </c>
      <c r="C580" s="13"/>
      <c r="D580" s="13"/>
      <c r="E580" s="13"/>
      <c r="F580" s="13"/>
      <c r="G580" s="13"/>
      <c r="H580" s="202"/>
      <c r="I580" s="41"/>
      <c r="J580" s="15"/>
      <c r="K580" s="16"/>
      <c r="L580" s="17"/>
      <c r="M580" s="20">
        <f>B580</f>
        <v>3506</v>
      </c>
      <c r="N580" s="6"/>
      <c r="O580" s="5"/>
      <c r="Q580" s="3"/>
      <c r="AI580" s="3"/>
      <c r="AJ580" s="3"/>
    </row>
    <row r="581" spans="1:36" ht="12.75" customHeight="1" x14ac:dyDescent="0.2">
      <c r="A581" s="32">
        <v>1401</v>
      </c>
      <c r="B581" s="13"/>
      <c r="C581" s="13">
        <v>2661</v>
      </c>
      <c r="D581" s="13"/>
      <c r="E581" s="13"/>
      <c r="F581" s="13"/>
      <c r="G581" s="13"/>
      <c r="H581" s="203">
        <v>1</v>
      </c>
      <c r="I581" s="41"/>
      <c r="J581" s="41"/>
      <c r="K581" s="41"/>
      <c r="L581" s="17">
        <f>C581/B580</f>
        <v>0.75898459783228756</v>
      </c>
      <c r="M581" s="20">
        <v>3420</v>
      </c>
      <c r="N581" s="3">
        <f t="shared" ref="N581:N585" si="100">M581/M580</f>
        <v>0.97547062179121502</v>
      </c>
      <c r="O581" s="5">
        <f t="shared" ref="O581:O585" si="101">100%-N581</f>
        <v>2.452937820878498E-2</v>
      </c>
      <c r="Q581" s="3"/>
      <c r="AI581" s="3"/>
      <c r="AJ581" s="3"/>
    </row>
    <row r="582" spans="1:36" ht="12.75" customHeight="1" x14ac:dyDescent="0.2">
      <c r="A582" s="32">
        <v>1402</v>
      </c>
      <c r="D582" s="32">
        <v>2416</v>
      </c>
      <c r="H582" s="203"/>
      <c r="I582" s="5"/>
      <c r="J582" s="5"/>
      <c r="L582" s="17">
        <f>D582/C581</f>
        <v>0.90792934986847051</v>
      </c>
      <c r="M582" s="20">
        <v>2497</v>
      </c>
      <c r="N582" s="3">
        <f t="shared" si="100"/>
        <v>0.7301169590643275</v>
      </c>
      <c r="O582" s="5">
        <f t="shared" si="101"/>
        <v>0.2698830409356725</v>
      </c>
      <c r="Q582" s="3">
        <f>M582/M580</f>
        <v>0.71220764403879067</v>
      </c>
      <c r="AI582" s="3"/>
      <c r="AJ582" s="3"/>
    </row>
    <row r="583" spans="1:36" ht="12.75" customHeight="1" x14ac:dyDescent="0.2">
      <c r="A583" s="32">
        <v>1501</v>
      </c>
      <c r="E583" s="32">
        <v>2314</v>
      </c>
      <c r="H583" s="203">
        <v>11</v>
      </c>
      <c r="I583" s="5"/>
      <c r="J583" s="5"/>
      <c r="L583" s="17">
        <f>E583/D582</f>
        <v>0.95778145695364236</v>
      </c>
      <c r="M583" s="20">
        <v>2422</v>
      </c>
      <c r="N583" s="3">
        <f t="shared" si="100"/>
        <v>0.96996395674809777</v>
      </c>
      <c r="O583" s="5">
        <f t="shared" si="101"/>
        <v>3.0036043251902234E-2</v>
      </c>
      <c r="Q583" s="3"/>
      <c r="AI583" s="3"/>
      <c r="AJ583" s="3"/>
    </row>
    <row r="584" spans="1:36" ht="12.75" customHeight="1" x14ac:dyDescent="0.2">
      <c r="A584" s="32">
        <v>1502</v>
      </c>
      <c r="F584" s="32">
        <v>2258</v>
      </c>
      <c r="H584" s="203">
        <v>5</v>
      </c>
      <c r="I584" s="5"/>
      <c r="J584" s="5"/>
      <c r="L584" s="17">
        <f>F584/E583</f>
        <v>0.97579948141745898</v>
      </c>
      <c r="M584" s="20">
        <v>2459</v>
      </c>
      <c r="N584" s="3">
        <f t="shared" si="100"/>
        <v>1.0152766308835672</v>
      </c>
      <c r="O584" s="5">
        <f t="shared" si="101"/>
        <v>-1.5276630883567233E-2</v>
      </c>
      <c r="Q584" s="3"/>
      <c r="AI584" s="3"/>
      <c r="AJ584" s="3"/>
    </row>
    <row r="585" spans="1:36" ht="12.75" customHeight="1" x14ac:dyDescent="0.2">
      <c r="A585" s="31" t="s">
        <v>83</v>
      </c>
      <c r="G585" s="32">
        <v>2198</v>
      </c>
      <c r="H585" s="203">
        <v>1810</v>
      </c>
      <c r="I585" s="5"/>
      <c r="J585" s="5"/>
      <c r="L585" s="5">
        <f>G585/F584</f>
        <v>0.9734278122232064</v>
      </c>
      <c r="M585" s="20">
        <v>2344</v>
      </c>
      <c r="N585" s="3">
        <f t="shared" si="100"/>
        <v>0.953233021553477</v>
      </c>
      <c r="O585" s="5">
        <f t="shared" si="101"/>
        <v>4.6766978446523E-2</v>
      </c>
      <c r="Q585" s="3"/>
      <c r="AI585" s="3"/>
      <c r="AJ585" s="3"/>
    </row>
    <row r="586" spans="1:36" ht="12.75" customHeight="1" x14ac:dyDescent="0.2">
      <c r="A586" s="32">
        <v>1602</v>
      </c>
      <c r="G586" s="32">
        <v>298</v>
      </c>
      <c r="H586" s="203">
        <v>151</v>
      </c>
      <c r="I586" s="5"/>
      <c r="J586" s="5"/>
      <c r="L586" s="5"/>
      <c r="M586" s="20">
        <v>386</v>
      </c>
      <c r="N586" s="3"/>
      <c r="O586" s="5"/>
      <c r="Q586" s="3"/>
      <c r="AI586" s="3"/>
      <c r="AJ586" s="3"/>
    </row>
    <row r="587" spans="1:36" ht="12.75" customHeight="1" x14ac:dyDescent="0.2">
      <c r="A587" s="32">
        <v>1701</v>
      </c>
      <c r="G587" s="32">
        <v>89</v>
      </c>
      <c r="H587" s="206">
        <v>61</v>
      </c>
      <c r="I587" s="5"/>
      <c r="J587" s="5"/>
      <c r="L587" s="5"/>
      <c r="M587" s="6">
        <v>116</v>
      </c>
      <c r="N587" s="6"/>
      <c r="O587" s="5"/>
      <c r="AI587" s="3"/>
      <c r="AJ587" s="3"/>
    </row>
    <row r="588" spans="1:36" ht="12.75" customHeight="1" x14ac:dyDescent="0.2">
      <c r="A588" s="32">
        <v>1702</v>
      </c>
      <c r="G588" s="32">
        <v>9</v>
      </c>
      <c r="H588" s="206">
        <v>15</v>
      </c>
      <c r="I588" s="5"/>
      <c r="J588" s="5"/>
      <c r="K588" s="5"/>
      <c r="L588" s="5"/>
      <c r="M588" s="6">
        <v>20</v>
      </c>
      <c r="N588" s="6"/>
      <c r="O588" s="5"/>
      <c r="AI588" s="3"/>
      <c r="AJ588" s="3"/>
    </row>
    <row r="589" spans="1:36" ht="12.75" customHeight="1" x14ac:dyDescent="0.2">
      <c r="A589" s="32">
        <v>1801</v>
      </c>
      <c r="G589" s="32">
        <v>1</v>
      </c>
      <c r="I589" s="5"/>
      <c r="J589" s="5"/>
      <c r="K589" s="5"/>
      <c r="L589" s="5"/>
      <c r="M589" s="6">
        <v>1</v>
      </c>
      <c r="N589" s="6"/>
      <c r="O589" s="5"/>
      <c r="AI589" s="3"/>
      <c r="AJ589" s="3"/>
    </row>
    <row r="590" spans="1:36" ht="12.75" customHeight="1" x14ac:dyDescent="0.2">
      <c r="H590" s="206">
        <f>SUM(H585:H586)</f>
        <v>1961</v>
      </c>
      <c r="I590" s="5">
        <f>H585/B580</f>
        <v>0.51625784369652028</v>
      </c>
      <c r="J590" s="5">
        <f>H590/B580</f>
        <v>0.5593268682258985</v>
      </c>
      <c r="K590" s="5">
        <f>J590-I590</f>
        <v>4.3069024529378219E-2</v>
      </c>
      <c r="L590" s="5"/>
      <c r="M590" s="6"/>
      <c r="N590" s="6"/>
      <c r="O590" s="5"/>
      <c r="AI590" s="3"/>
      <c r="AJ590" s="3"/>
    </row>
    <row r="591" spans="1:36" ht="12.75" customHeight="1" x14ac:dyDescent="0.2">
      <c r="I591" s="5"/>
      <c r="J591" s="5"/>
      <c r="K591" s="5"/>
      <c r="L591" s="5"/>
      <c r="M591" s="6"/>
      <c r="N591" s="6"/>
      <c r="O591" s="5"/>
      <c r="AI591" s="3"/>
      <c r="AJ591" s="3"/>
    </row>
    <row r="592" spans="1:36" ht="12.75" customHeight="1" x14ac:dyDescent="0.2">
      <c r="I592" s="5"/>
      <c r="J592" s="5"/>
      <c r="K592" s="5"/>
      <c r="L592" s="5"/>
      <c r="M592" s="6"/>
      <c r="N592" s="6"/>
      <c r="O592" s="5"/>
      <c r="AI592" s="3"/>
      <c r="AJ592" s="3"/>
    </row>
    <row r="593" spans="1:36" ht="12.75" customHeight="1" x14ac:dyDescent="0.3">
      <c r="A593" s="44" t="s">
        <v>88</v>
      </c>
      <c r="I593" s="5"/>
      <c r="J593" s="5"/>
      <c r="L593" s="5"/>
      <c r="M593" s="6"/>
      <c r="N593" s="6"/>
      <c r="O593" s="5"/>
      <c r="AI593" s="3"/>
      <c r="AJ593" s="3"/>
    </row>
    <row r="594" spans="1:36" ht="25.5" customHeight="1" x14ac:dyDescent="0.2">
      <c r="B594" s="228" t="s">
        <v>1</v>
      </c>
      <c r="C594" s="229"/>
      <c r="D594" s="229"/>
      <c r="E594" s="229"/>
      <c r="F594" s="229"/>
      <c r="G594" s="229"/>
      <c r="I594" s="7" t="s">
        <v>2</v>
      </c>
      <c r="J594" s="7" t="s">
        <v>3</v>
      </c>
      <c r="K594" s="8" t="s">
        <v>4</v>
      </c>
      <c r="L594" s="7" t="s">
        <v>5</v>
      </c>
      <c r="M594" s="9" t="s">
        <v>6</v>
      </c>
      <c r="N594" s="9" t="s">
        <v>7</v>
      </c>
      <c r="O594" s="5"/>
      <c r="AI594" s="3"/>
      <c r="AJ594" s="3"/>
    </row>
    <row r="595" spans="1:36" ht="12.75" customHeight="1" x14ac:dyDescent="0.2">
      <c r="A595" s="12" t="s">
        <v>9</v>
      </c>
      <c r="B595" s="13">
        <v>1</v>
      </c>
      <c r="C595" s="13">
        <v>2</v>
      </c>
      <c r="D595" s="13">
        <v>3</v>
      </c>
      <c r="E595" s="13">
        <v>4</v>
      </c>
      <c r="F595" s="13">
        <v>5</v>
      </c>
      <c r="G595" s="13">
        <v>6</v>
      </c>
      <c r="H595" s="201" t="s">
        <v>10</v>
      </c>
      <c r="I595" s="41"/>
      <c r="J595" s="15"/>
      <c r="K595" s="16"/>
      <c r="L595" s="17"/>
      <c r="M595" s="6"/>
      <c r="N595" s="6"/>
      <c r="O595" s="5"/>
      <c r="AI595" s="3"/>
      <c r="AJ595" s="3"/>
    </row>
    <row r="596" spans="1:36" ht="12.75" customHeight="1" x14ac:dyDescent="0.2">
      <c r="A596" s="31" t="s">
        <v>76</v>
      </c>
      <c r="B596" s="13">
        <v>518</v>
      </c>
      <c r="C596" s="13"/>
      <c r="D596" s="13"/>
      <c r="E596" s="13"/>
      <c r="F596" s="13"/>
      <c r="G596" s="13"/>
      <c r="H596" s="202"/>
      <c r="I596" s="41"/>
      <c r="J596" s="15"/>
      <c r="K596" s="16"/>
      <c r="L596" s="17"/>
      <c r="M596" s="20">
        <f>B596</f>
        <v>518</v>
      </c>
      <c r="N596" s="6"/>
      <c r="O596" s="5"/>
      <c r="AI596" s="3"/>
      <c r="AJ596" s="3"/>
    </row>
    <row r="597" spans="1:36" ht="12.75" customHeight="1" x14ac:dyDescent="0.2">
      <c r="A597" s="32">
        <v>1402</v>
      </c>
      <c r="B597" s="13"/>
      <c r="C597" s="13">
        <v>307</v>
      </c>
      <c r="D597" s="13"/>
      <c r="E597" s="13"/>
      <c r="F597" s="13"/>
      <c r="G597" s="13"/>
      <c r="H597" s="203"/>
      <c r="I597" s="41"/>
      <c r="J597" s="41"/>
      <c r="K597" s="41"/>
      <c r="L597" s="17">
        <f>C597/B596</f>
        <v>0.5926640926640927</v>
      </c>
      <c r="M597" s="20">
        <v>309</v>
      </c>
      <c r="N597" s="3">
        <f t="shared" ref="N597:N601" si="102">M597/M596</f>
        <v>0.59652509652509655</v>
      </c>
      <c r="O597" s="5">
        <f t="shared" ref="O597:O601" si="103">100%-N597</f>
        <v>0.40347490347490345</v>
      </c>
      <c r="AI597" s="3"/>
      <c r="AJ597" s="3"/>
    </row>
    <row r="598" spans="1:36" ht="12.75" customHeight="1" x14ac:dyDescent="0.2">
      <c r="A598" s="32">
        <v>1501</v>
      </c>
      <c r="D598" s="32">
        <v>280</v>
      </c>
      <c r="H598" s="203"/>
      <c r="I598" s="5"/>
      <c r="J598" s="5"/>
      <c r="L598" s="5">
        <f>D598/C597</f>
        <v>0.91205211726384361</v>
      </c>
      <c r="M598" s="20">
        <v>288</v>
      </c>
      <c r="N598" s="3">
        <f t="shared" si="102"/>
        <v>0.93203883495145634</v>
      </c>
      <c r="O598" s="5">
        <f t="shared" si="103"/>
        <v>6.7961165048543659E-2</v>
      </c>
      <c r="Q598" s="3">
        <f>M598/M596</f>
        <v>0.55598455598455598</v>
      </c>
      <c r="AI598" s="3"/>
      <c r="AJ598" s="3"/>
    </row>
    <row r="599" spans="1:36" ht="12.75" customHeight="1" x14ac:dyDescent="0.2">
      <c r="A599" s="32">
        <v>1502</v>
      </c>
      <c r="E599" s="32">
        <v>237</v>
      </c>
      <c r="H599" s="203"/>
      <c r="I599" s="5"/>
      <c r="J599" s="5"/>
      <c r="L599" s="5">
        <f>E599/D598</f>
        <v>0.84642857142857142</v>
      </c>
      <c r="M599" s="20">
        <v>262</v>
      </c>
      <c r="N599" s="3">
        <f t="shared" si="102"/>
        <v>0.90972222222222221</v>
      </c>
      <c r="O599" s="5">
        <f t="shared" si="103"/>
        <v>9.027777777777779E-2</v>
      </c>
      <c r="AI599" s="3"/>
      <c r="AJ599" s="3"/>
    </row>
    <row r="600" spans="1:36" ht="12.75" customHeight="1" x14ac:dyDescent="0.2">
      <c r="A600" s="31" t="s">
        <v>83</v>
      </c>
      <c r="F600" s="32">
        <v>206</v>
      </c>
      <c r="H600" s="203">
        <v>3</v>
      </c>
      <c r="I600" s="5"/>
      <c r="J600" s="5"/>
      <c r="L600" s="5">
        <f>F600/E599</f>
        <v>0.86919831223628696</v>
      </c>
      <c r="M600" s="20">
        <v>233</v>
      </c>
      <c r="N600" s="3">
        <f t="shared" si="102"/>
        <v>0.88931297709923662</v>
      </c>
      <c r="O600" s="5">
        <f t="shared" si="103"/>
        <v>0.11068702290076338</v>
      </c>
      <c r="AI600" s="3"/>
      <c r="AJ600" s="3"/>
    </row>
    <row r="601" spans="1:36" ht="12.75" customHeight="1" x14ac:dyDescent="0.2">
      <c r="A601" s="32">
        <v>1602</v>
      </c>
      <c r="G601" s="32">
        <v>172</v>
      </c>
      <c r="H601" s="203">
        <f>81+8</f>
        <v>89</v>
      </c>
      <c r="I601" s="5"/>
      <c r="J601" s="5"/>
      <c r="L601" s="5">
        <f>G601/F600</f>
        <v>0.83495145631067957</v>
      </c>
      <c r="M601" s="20">
        <v>199</v>
      </c>
      <c r="N601" s="3">
        <f t="shared" si="102"/>
        <v>0.85407725321888417</v>
      </c>
      <c r="O601" s="5">
        <f t="shared" si="103"/>
        <v>0.14592274678111583</v>
      </c>
      <c r="AI601" s="3"/>
      <c r="AJ601" s="3"/>
    </row>
    <row r="602" spans="1:36" ht="12.75" customHeight="1" x14ac:dyDescent="0.2">
      <c r="A602" s="32">
        <v>1701</v>
      </c>
      <c r="G602" s="32">
        <v>53</v>
      </c>
      <c r="H602" s="206">
        <v>37</v>
      </c>
      <c r="I602" s="5"/>
      <c r="J602" s="5"/>
      <c r="L602" s="5"/>
      <c r="M602" s="6">
        <v>67</v>
      </c>
      <c r="N602" s="6"/>
      <c r="O602" s="5"/>
      <c r="AI602" s="3"/>
      <c r="AJ602" s="3"/>
    </row>
    <row r="603" spans="1:36" ht="12.75" customHeight="1" x14ac:dyDescent="0.2">
      <c r="A603" s="32">
        <v>1702</v>
      </c>
      <c r="G603" s="32">
        <v>11</v>
      </c>
      <c r="H603" s="206">
        <v>8</v>
      </c>
      <c r="I603" s="5"/>
      <c r="J603" s="5"/>
      <c r="L603" s="5"/>
      <c r="M603" s="6">
        <v>14</v>
      </c>
      <c r="N603" s="6"/>
      <c r="O603" s="5"/>
      <c r="AI603" s="3"/>
      <c r="AJ603" s="3"/>
    </row>
    <row r="604" spans="1:36" ht="12.75" customHeight="1" x14ac:dyDescent="0.2">
      <c r="A604" s="32">
        <v>1801</v>
      </c>
      <c r="G604" s="32">
        <v>4</v>
      </c>
      <c r="H604" s="203">
        <v>4</v>
      </c>
      <c r="I604" s="5"/>
      <c r="J604" s="5"/>
      <c r="L604" s="5"/>
      <c r="M604" s="6">
        <v>5</v>
      </c>
      <c r="N604" s="6"/>
      <c r="O604" s="5"/>
      <c r="AI604" s="3"/>
      <c r="AJ604" s="3"/>
    </row>
    <row r="605" spans="1:36" ht="12.75" customHeight="1" x14ac:dyDescent="0.2">
      <c r="H605" s="206">
        <f>SUM(H600:H604)</f>
        <v>141</v>
      </c>
      <c r="I605" s="5">
        <f>SUM(H600:H601)/B596</f>
        <v>0.17760617760617761</v>
      </c>
      <c r="J605" s="5">
        <f>H605/B596</f>
        <v>0.27220077220077221</v>
      </c>
      <c r="K605" s="5">
        <f>J605-I605</f>
        <v>9.45945945945946E-2</v>
      </c>
      <c r="L605" s="5"/>
      <c r="M605" s="6"/>
      <c r="N605" s="6"/>
      <c r="O605" s="5"/>
      <c r="AI605" s="3"/>
      <c r="AJ605" s="3"/>
    </row>
    <row r="606" spans="1:36" ht="12.75" customHeight="1" x14ac:dyDescent="0.2">
      <c r="I606" s="5"/>
      <c r="J606" s="5"/>
      <c r="L606" s="5"/>
      <c r="M606" s="6"/>
      <c r="N606" s="6"/>
      <c r="O606" s="5"/>
      <c r="AI606" s="3"/>
      <c r="AJ606" s="3"/>
    </row>
    <row r="607" spans="1:36" ht="12.75" customHeight="1" x14ac:dyDescent="0.2">
      <c r="I607" s="5"/>
      <c r="J607" s="5"/>
      <c r="L607" s="5"/>
      <c r="M607" s="6"/>
      <c r="N607" s="6"/>
      <c r="O607" s="5"/>
      <c r="AI607" s="3"/>
      <c r="AJ607" s="3"/>
    </row>
    <row r="608" spans="1:36" ht="12.75" customHeight="1" x14ac:dyDescent="0.3">
      <c r="A608" s="44" t="s">
        <v>89</v>
      </c>
      <c r="I608" s="5"/>
      <c r="J608" s="5"/>
      <c r="L608" s="5"/>
      <c r="M608" s="6"/>
      <c r="N608" s="6"/>
      <c r="O608" s="5"/>
      <c r="AI608" s="3"/>
      <c r="AJ608" s="3"/>
    </row>
    <row r="609" spans="1:36" ht="25.5" customHeight="1" x14ac:dyDescent="0.2">
      <c r="B609" s="228" t="s">
        <v>1</v>
      </c>
      <c r="C609" s="229"/>
      <c r="D609" s="229"/>
      <c r="E609" s="229"/>
      <c r="F609" s="229"/>
      <c r="G609" s="229"/>
      <c r="I609" s="7" t="s">
        <v>2</v>
      </c>
      <c r="J609" s="7" t="s">
        <v>3</v>
      </c>
      <c r="K609" s="8" t="s">
        <v>4</v>
      </c>
      <c r="L609" s="7" t="s">
        <v>5</v>
      </c>
      <c r="M609" s="9" t="s">
        <v>6</v>
      </c>
      <c r="N609" s="9" t="s">
        <v>7</v>
      </c>
      <c r="O609" s="5"/>
      <c r="AI609" s="3"/>
      <c r="AJ609" s="3"/>
    </row>
    <row r="610" spans="1:36" ht="12.75" customHeight="1" x14ac:dyDescent="0.2">
      <c r="A610" s="12" t="s">
        <v>9</v>
      </c>
      <c r="B610" s="13">
        <v>1</v>
      </c>
      <c r="C610" s="13">
        <v>2</v>
      </c>
      <c r="D610" s="13">
        <v>3</v>
      </c>
      <c r="E610" s="13">
        <v>4</v>
      </c>
      <c r="F610" s="13">
        <v>5</v>
      </c>
      <c r="G610" s="13">
        <v>6</v>
      </c>
      <c r="H610" s="201" t="s">
        <v>10</v>
      </c>
      <c r="I610" s="41"/>
      <c r="J610" s="15"/>
      <c r="K610" s="16"/>
      <c r="L610" s="17"/>
      <c r="M610" s="6"/>
      <c r="N610" s="6"/>
      <c r="O610" s="5"/>
      <c r="AI610" s="3"/>
      <c r="AJ610" s="3"/>
    </row>
    <row r="611" spans="1:36" ht="12.75" customHeight="1" x14ac:dyDescent="0.2">
      <c r="A611" s="31" t="s">
        <v>90</v>
      </c>
      <c r="B611" s="13">
        <v>5130</v>
      </c>
      <c r="C611" s="13"/>
      <c r="D611" s="13"/>
      <c r="E611" s="13"/>
      <c r="F611" s="13"/>
      <c r="G611" s="13"/>
      <c r="H611" s="202"/>
      <c r="I611" s="41"/>
      <c r="J611" s="15"/>
      <c r="K611" s="16"/>
      <c r="L611" s="17"/>
      <c r="M611" s="20">
        <f>B611</f>
        <v>5130</v>
      </c>
      <c r="N611" s="6"/>
      <c r="O611" s="5"/>
      <c r="AI611" s="3"/>
      <c r="AJ611" s="3"/>
    </row>
    <row r="612" spans="1:36" ht="12.75" customHeight="1" x14ac:dyDescent="0.2">
      <c r="A612" s="32">
        <v>1501</v>
      </c>
      <c r="B612" s="13"/>
      <c r="C612" s="13">
        <v>3727</v>
      </c>
      <c r="D612" s="13"/>
      <c r="E612" s="13"/>
      <c r="F612" s="13"/>
      <c r="G612" s="13"/>
      <c r="H612" s="203"/>
      <c r="I612" s="41"/>
      <c r="J612" s="41"/>
      <c r="K612" s="41"/>
      <c r="L612" s="17">
        <f>C612/B611</f>
        <v>0.72651072124756333</v>
      </c>
      <c r="M612" s="20">
        <v>3784</v>
      </c>
      <c r="N612" s="3">
        <f t="shared" ref="N612:N615" si="104">M612/M611</f>
        <v>0.73762183235867451</v>
      </c>
      <c r="O612" s="5">
        <f t="shared" ref="O612:O615" si="105">100%-N612</f>
        <v>0.26237816764132549</v>
      </c>
      <c r="AI612" s="3"/>
      <c r="AJ612" s="3"/>
    </row>
    <row r="613" spans="1:36" ht="12.75" customHeight="1" x14ac:dyDescent="0.2">
      <c r="A613" s="32">
        <v>1502</v>
      </c>
      <c r="D613" s="32">
        <v>3485</v>
      </c>
      <c r="I613" s="5"/>
      <c r="J613" s="5"/>
      <c r="L613" s="17">
        <f>D613/C612</f>
        <v>0.9350684196404615</v>
      </c>
      <c r="M613" s="20">
        <v>3707</v>
      </c>
      <c r="N613" s="3">
        <f t="shared" si="104"/>
        <v>0.97965116279069764</v>
      </c>
      <c r="O613" s="5">
        <f t="shared" si="105"/>
        <v>2.0348837209302362E-2</v>
      </c>
      <c r="Q613" s="3">
        <f>M613/M611</f>
        <v>0.72261208576998048</v>
      </c>
      <c r="AI613" s="3"/>
      <c r="AJ613" s="3"/>
    </row>
    <row r="614" spans="1:36" ht="12.75" customHeight="1" x14ac:dyDescent="0.2">
      <c r="A614" s="31" t="s">
        <v>83</v>
      </c>
      <c r="E614" s="32">
        <v>3300</v>
      </c>
      <c r="I614" s="5"/>
      <c r="J614" s="5"/>
      <c r="L614" s="5">
        <f>E614/D613</f>
        <v>0.94691535150645623</v>
      </c>
      <c r="M614" s="20">
        <v>3534</v>
      </c>
      <c r="N614" s="3">
        <f t="shared" si="104"/>
        <v>0.95333153493390888</v>
      </c>
      <c r="O614" s="5">
        <f t="shared" si="105"/>
        <v>4.6668465066091125E-2</v>
      </c>
      <c r="Q614" s="3"/>
      <c r="AI614" s="3"/>
      <c r="AJ614" s="3"/>
    </row>
    <row r="615" spans="1:36" ht="12.75" customHeight="1" x14ac:dyDescent="0.2">
      <c r="A615" s="32">
        <v>1602</v>
      </c>
      <c r="F615" s="32">
        <v>2942</v>
      </c>
      <c r="H615" s="206">
        <v>5</v>
      </c>
      <c r="I615" s="5"/>
      <c r="J615" s="5"/>
      <c r="L615" s="5">
        <f>F615/E614</f>
        <v>0.89151515151515148</v>
      </c>
      <c r="M615" s="20">
        <v>3322</v>
      </c>
      <c r="N615" s="3">
        <f t="shared" si="104"/>
        <v>0.94001131861912846</v>
      </c>
      <c r="O615" s="5">
        <f t="shared" si="105"/>
        <v>5.9988681380871545E-2</v>
      </c>
      <c r="Q615" s="3"/>
      <c r="AI615" s="3"/>
      <c r="AJ615" s="3"/>
    </row>
    <row r="616" spans="1:36" ht="12.75" customHeight="1" x14ac:dyDescent="0.2">
      <c r="A616" s="32">
        <v>1701</v>
      </c>
      <c r="G616" s="32">
        <v>3247</v>
      </c>
      <c r="H616" s="206">
        <v>2154</v>
      </c>
      <c r="I616" s="5"/>
      <c r="J616" s="5"/>
      <c r="L616" s="5"/>
      <c r="M616" s="6">
        <v>3548</v>
      </c>
      <c r="N616" s="6"/>
      <c r="O616" s="5"/>
      <c r="AI616" s="3"/>
      <c r="AJ616" s="3"/>
    </row>
    <row r="617" spans="1:36" ht="12.75" customHeight="1" x14ac:dyDescent="0.2">
      <c r="A617" s="32">
        <v>1702</v>
      </c>
      <c r="G617" s="32">
        <v>495</v>
      </c>
      <c r="H617" s="206">
        <v>395</v>
      </c>
      <c r="I617" s="5"/>
      <c r="J617" s="5"/>
      <c r="L617" s="5"/>
      <c r="M617" s="6">
        <v>696</v>
      </c>
      <c r="N617" s="6"/>
      <c r="O617" s="5"/>
      <c r="AI617" s="3"/>
      <c r="AJ617" s="3"/>
    </row>
    <row r="618" spans="1:36" ht="12.75" customHeight="1" x14ac:dyDescent="0.2">
      <c r="A618" s="32">
        <v>1801</v>
      </c>
      <c r="G618" s="32">
        <v>203</v>
      </c>
      <c r="H618" s="206">
        <v>168</v>
      </c>
      <c r="I618" s="5"/>
      <c r="J618" s="5"/>
      <c r="L618" s="5"/>
      <c r="M618" s="6">
        <v>252</v>
      </c>
      <c r="N618" s="6"/>
      <c r="O618" s="5"/>
      <c r="AI618" s="3"/>
      <c r="AJ618" s="3"/>
    </row>
    <row r="619" spans="1:36" ht="12.75" customHeight="1" x14ac:dyDescent="0.2">
      <c r="A619" s="32">
        <v>1802</v>
      </c>
      <c r="G619" s="32">
        <v>32</v>
      </c>
      <c r="H619" s="206">
        <v>32</v>
      </c>
      <c r="I619" s="5"/>
      <c r="J619" s="5"/>
      <c r="L619" s="5"/>
      <c r="M619" s="6">
        <v>44</v>
      </c>
      <c r="N619" s="6"/>
      <c r="O619" s="5"/>
      <c r="AI619" s="3"/>
      <c r="AJ619" s="3"/>
    </row>
    <row r="620" spans="1:36" ht="12.75" customHeight="1" x14ac:dyDescent="0.2">
      <c r="A620" s="32">
        <v>1901</v>
      </c>
      <c r="G620" s="32">
        <v>2</v>
      </c>
      <c r="H620" s="206">
        <v>3</v>
      </c>
      <c r="I620" s="5"/>
      <c r="J620" s="5"/>
      <c r="L620" s="5"/>
      <c r="M620" s="6">
        <v>3</v>
      </c>
      <c r="N620" s="6"/>
      <c r="O620" s="5"/>
      <c r="AI620" s="3"/>
      <c r="AJ620" s="3"/>
    </row>
    <row r="621" spans="1:36" ht="12.75" customHeight="1" x14ac:dyDescent="0.2">
      <c r="I621" s="5"/>
      <c r="J621" s="5"/>
      <c r="L621" s="5"/>
      <c r="M621" s="6"/>
      <c r="N621" s="6"/>
      <c r="O621" s="5"/>
      <c r="AI621" s="3"/>
      <c r="AJ621" s="3"/>
    </row>
    <row r="622" spans="1:36" ht="12.75" customHeight="1" x14ac:dyDescent="0.2">
      <c r="H622" s="206">
        <f>SUM(H615:H620)</f>
        <v>2757</v>
      </c>
      <c r="I622" s="5">
        <f>SUM(H615:H616)/B611</f>
        <v>0.42085769980506821</v>
      </c>
      <c r="J622" s="5">
        <f>H622/B611</f>
        <v>0.53742690058479536</v>
      </c>
      <c r="K622" s="5">
        <f>J622-I622</f>
        <v>0.11656920077972716</v>
      </c>
      <c r="L622" s="5"/>
      <c r="M622" s="6"/>
      <c r="N622" s="6"/>
      <c r="O622" s="5"/>
      <c r="AI622" s="3"/>
      <c r="AJ622" s="3"/>
    </row>
    <row r="623" spans="1:36" ht="12.75" customHeight="1" x14ac:dyDescent="0.2">
      <c r="I623" s="5"/>
      <c r="J623" s="5"/>
      <c r="L623" s="5"/>
      <c r="M623" s="6"/>
      <c r="N623" s="6"/>
      <c r="O623" s="5"/>
      <c r="AI623" s="3"/>
      <c r="AJ623" s="3"/>
    </row>
    <row r="624" spans="1:36" ht="12.75" customHeight="1" x14ac:dyDescent="0.2">
      <c r="I624" s="5"/>
      <c r="J624" s="5"/>
      <c r="L624" s="5"/>
      <c r="M624" s="6"/>
      <c r="N624" s="6"/>
      <c r="O624" s="5"/>
      <c r="AI624" s="3"/>
      <c r="AJ624" s="3"/>
    </row>
    <row r="625" spans="1:36" ht="12.75" customHeight="1" x14ac:dyDescent="0.2">
      <c r="I625" s="5"/>
      <c r="J625" s="5"/>
      <c r="L625" s="5"/>
      <c r="M625" s="6"/>
      <c r="N625" s="6"/>
      <c r="O625" s="5"/>
      <c r="AI625" s="3"/>
      <c r="AJ625" s="3"/>
    </row>
    <row r="626" spans="1:36" ht="12.75" customHeight="1" x14ac:dyDescent="0.3">
      <c r="A626" s="44" t="s">
        <v>91</v>
      </c>
      <c r="I626" s="5"/>
      <c r="J626" s="5"/>
      <c r="L626" s="5"/>
      <c r="M626" s="6"/>
      <c r="N626" s="6"/>
      <c r="O626" s="5"/>
      <c r="AI626" s="3"/>
      <c r="AJ626" s="3"/>
    </row>
    <row r="627" spans="1:36" ht="25.5" customHeight="1" x14ac:dyDescent="0.2">
      <c r="B627" s="228" t="s">
        <v>1</v>
      </c>
      <c r="C627" s="229"/>
      <c r="D627" s="229"/>
      <c r="E627" s="229"/>
      <c r="F627" s="229"/>
      <c r="G627" s="229"/>
      <c r="I627" s="7" t="s">
        <v>2</v>
      </c>
      <c r="J627" s="7" t="s">
        <v>3</v>
      </c>
      <c r="K627" s="8" t="s">
        <v>4</v>
      </c>
      <c r="L627" s="7" t="s">
        <v>5</v>
      </c>
      <c r="M627" s="9" t="s">
        <v>6</v>
      </c>
      <c r="N627" s="9" t="s">
        <v>7</v>
      </c>
      <c r="O627" s="5"/>
      <c r="AI627" s="3"/>
      <c r="AJ627" s="3"/>
    </row>
    <row r="628" spans="1:36" ht="12.75" customHeight="1" x14ac:dyDescent="0.2">
      <c r="A628" s="12" t="s">
        <v>9</v>
      </c>
      <c r="B628" s="13">
        <v>1</v>
      </c>
      <c r="C628" s="13">
        <v>2</v>
      </c>
      <c r="D628" s="13">
        <v>3</v>
      </c>
      <c r="E628" s="13">
        <v>4</v>
      </c>
      <c r="F628" s="13">
        <v>5</v>
      </c>
      <c r="G628" s="13">
        <v>6</v>
      </c>
      <c r="H628" s="201" t="s">
        <v>10</v>
      </c>
      <c r="I628" s="41"/>
      <c r="J628" s="15"/>
      <c r="K628" s="16"/>
      <c r="L628" s="17"/>
      <c r="M628" s="6"/>
      <c r="N628" s="6"/>
      <c r="O628" s="5"/>
      <c r="AI628" s="3"/>
      <c r="AJ628" s="3"/>
    </row>
    <row r="629" spans="1:36" ht="12.75" customHeight="1" x14ac:dyDescent="0.2">
      <c r="A629" s="31" t="s">
        <v>92</v>
      </c>
      <c r="B629" s="13">
        <v>452</v>
      </c>
      <c r="C629" s="13"/>
      <c r="D629" s="13"/>
      <c r="E629" s="13"/>
      <c r="F629" s="13"/>
      <c r="G629" s="13"/>
      <c r="H629" s="202"/>
      <c r="I629" s="41"/>
      <c r="J629" s="15"/>
      <c r="K629" s="16"/>
      <c r="L629" s="17"/>
      <c r="M629" s="20">
        <f>B629</f>
        <v>452</v>
      </c>
      <c r="N629" s="6"/>
      <c r="O629" s="5"/>
      <c r="AI629" s="3"/>
      <c r="AJ629" s="3"/>
    </row>
    <row r="630" spans="1:36" ht="12.75" customHeight="1" x14ac:dyDescent="0.2">
      <c r="A630" s="32">
        <v>1502</v>
      </c>
      <c r="B630" s="13"/>
      <c r="C630" s="13">
        <v>389</v>
      </c>
      <c r="D630" s="13"/>
      <c r="E630" s="13"/>
      <c r="F630" s="13"/>
      <c r="G630" s="13"/>
      <c r="H630" s="203"/>
      <c r="I630" s="41"/>
      <c r="J630" s="41"/>
      <c r="K630" s="41"/>
      <c r="L630" s="17">
        <f>C630/B629</f>
        <v>0.86061946902654862</v>
      </c>
      <c r="M630" s="20">
        <v>324</v>
      </c>
      <c r="N630" s="3">
        <f t="shared" ref="N630:N634" si="106">M630/M629</f>
        <v>0.7168141592920354</v>
      </c>
      <c r="O630" s="5">
        <f t="shared" ref="O630:O634" si="107">100%-N630</f>
        <v>0.2831858407079646</v>
      </c>
      <c r="AI630" s="3"/>
      <c r="AJ630" s="3"/>
    </row>
    <row r="631" spans="1:36" ht="12.75" customHeight="1" x14ac:dyDescent="0.2">
      <c r="A631" s="31" t="s">
        <v>83</v>
      </c>
      <c r="D631" s="32">
        <v>195</v>
      </c>
      <c r="I631" s="5"/>
      <c r="J631" s="5"/>
      <c r="L631" s="5">
        <f>D631/C630</f>
        <v>0.50128534704370176</v>
      </c>
      <c r="M631" s="20">
        <v>222</v>
      </c>
      <c r="N631" s="3">
        <f t="shared" si="106"/>
        <v>0.68518518518518523</v>
      </c>
      <c r="O631" s="5">
        <f t="shared" si="107"/>
        <v>0.31481481481481477</v>
      </c>
      <c r="Q631" s="3">
        <f>M631/M629</f>
        <v>0.49115044247787609</v>
      </c>
      <c r="AI631" s="3"/>
      <c r="AJ631" s="3"/>
    </row>
    <row r="632" spans="1:36" ht="12.75" customHeight="1" x14ac:dyDescent="0.2">
      <c r="A632" s="32">
        <v>1602</v>
      </c>
      <c r="E632" s="32">
        <v>143</v>
      </c>
      <c r="H632" s="206">
        <v>1</v>
      </c>
      <c r="I632" s="5"/>
      <c r="J632" s="5"/>
      <c r="L632" s="5">
        <f>E632/D631</f>
        <v>0.73333333333333328</v>
      </c>
      <c r="M632" s="20">
        <v>187</v>
      </c>
      <c r="N632" s="3">
        <f t="shared" si="106"/>
        <v>0.84234234234234229</v>
      </c>
      <c r="O632" s="5">
        <f t="shared" si="107"/>
        <v>0.15765765765765771</v>
      </c>
      <c r="AI632" s="3"/>
      <c r="AJ632" s="3"/>
    </row>
    <row r="633" spans="1:36" ht="12.75" customHeight="1" x14ac:dyDescent="0.2">
      <c r="A633" s="32">
        <v>1701</v>
      </c>
      <c r="F633" s="32">
        <v>143</v>
      </c>
      <c r="H633" s="206">
        <v>4</v>
      </c>
      <c r="I633" s="5"/>
      <c r="J633" s="5"/>
      <c r="L633" s="5">
        <f>F633/E632</f>
        <v>1</v>
      </c>
      <c r="M633" s="6">
        <v>187</v>
      </c>
      <c r="N633" s="3">
        <f t="shared" si="106"/>
        <v>1</v>
      </c>
      <c r="O633" s="5">
        <f t="shared" si="107"/>
        <v>0</v>
      </c>
      <c r="AI633" s="3"/>
      <c r="AJ633" s="3"/>
    </row>
    <row r="634" spans="1:36" ht="12.75" customHeight="1" x14ac:dyDescent="0.2">
      <c r="A634" s="68">
        <v>1702</v>
      </c>
      <c r="B634" s="68"/>
      <c r="C634" s="68"/>
      <c r="D634" s="68"/>
      <c r="E634" s="68"/>
      <c r="F634" s="68"/>
      <c r="G634" s="68">
        <v>101</v>
      </c>
      <c r="H634" s="207">
        <v>61</v>
      </c>
      <c r="I634" s="69"/>
      <c r="J634" s="69"/>
      <c r="K634" s="68"/>
      <c r="L634" s="69">
        <f>G634/F633</f>
        <v>0.70629370629370625</v>
      </c>
      <c r="M634" s="70">
        <v>125</v>
      </c>
      <c r="N634" s="71">
        <f t="shared" si="106"/>
        <v>0.66844919786096257</v>
      </c>
      <c r="O634" s="69">
        <f t="shared" si="107"/>
        <v>0.33155080213903743</v>
      </c>
      <c r="AI634" s="3"/>
      <c r="AJ634" s="3"/>
    </row>
    <row r="635" spans="1:36" ht="12.75" customHeight="1" x14ac:dyDescent="0.2">
      <c r="A635" s="32">
        <v>1801</v>
      </c>
      <c r="G635" s="32">
        <v>38</v>
      </c>
      <c r="H635" s="206">
        <v>25</v>
      </c>
      <c r="I635" s="5"/>
      <c r="J635" s="5"/>
      <c r="L635" s="5"/>
      <c r="M635" s="6">
        <v>57</v>
      </c>
      <c r="N635" s="6"/>
      <c r="O635" s="5"/>
      <c r="AI635" s="3"/>
      <c r="AJ635" s="3"/>
    </row>
    <row r="636" spans="1:36" ht="12.75" customHeight="1" x14ac:dyDescent="0.2">
      <c r="A636" s="32">
        <v>1802</v>
      </c>
      <c r="G636" s="32">
        <v>17</v>
      </c>
      <c r="H636" s="206">
        <v>12</v>
      </c>
      <c r="I636" s="5"/>
      <c r="J636" s="5"/>
      <c r="L636" s="5"/>
      <c r="M636" s="6">
        <v>19</v>
      </c>
      <c r="N636" s="6"/>
      <c r="O636" s="5"/>
      <c r="AI636" s="3"/>
      <c r="AJ636" s="3"/>
    </row>
    <row r="637" spans="1:36" ht="12.75" customHeight="1" x14ac:dyDescent="0.2">
      <c r="A637" s="32">
        <v>1901</v>
      </c>
      <c r="G637" s="32">
        <v>1</v>
      </c>
      <c r="H637" s="206">
        <v>2</v>
      </c>
      <c r="I637" s="5"/>
      <c r="J637" s="5"/>
      <c r="L637" s="5"/>
      <c r="M637" s="6">
        <v>2</v>
      </c>
      <c r="N637" s="6"/>
      <c r="O637" s="5"/>
      <c r="AI637" s="3"/>
      <c r="AJ637" s="3"/>
    </row>
    <row r="638" spans="1:36" ht="12.75" customHeight="1" x14ac:dyDescent="0.2">
      <c r="I638" s="5"/>
      <c r="J638" s="5"/>
      <c r="L638" s="5"/>
      <c r="M638" s="6"/>
      <c r="N638" s="6"/>
      <c r="O638" s="5"/>
      <c r="AI638" s="3"/>
      <c r="AJ638" s="3"/>
    </row>
    <row r="639" spans="1:36" ht="12.75" customHeight="1" x14ac:dyDescent="0.2">
      <c r="I639" s="5"/>
      <c r="J639" s="5"/>
      <c r="L639" s="5"/>
      <c r="M639" s="6"/>
      <c r="N639" s="6"/>
      <c r="O639" s="5"/>
      <c r="AI639" s="3"/>
      <c r="AJ639" s="3"/>
    </row>
    <row r="640" spans="1:36" ht="12.75" customHeight="1" x14ac:dyDescent="0.3">
      <c r="A640" s="44"/>
      <c r="H640" s="206">
        <f>SUM(H632:H637)</f>
        <v>105</v>
      </c>
      <c r="I640" s="5">
        <f>SUM(H632:H634)/B629</f>
        <v>0.14601769911504425</v>
      </c>
      <c r="J640" s="5">
        <f>H640/B629</f>
        <v>0.23230088495575221</v>
      </c>
      <c r="K640" s="5">
        <f>J640-I640</f>
        <v>8.628318584070796E-2</v>
      </c>
      <c r="L640" s="5"/>
      <c r="M640" s="6"/>
      <c r="N640" s="6"/>
      <c r="O640" s="5"/>
      <c r="AI640" s="3"/>
      <c r="AJ640" s="3"/>
    </row>
    <row r="641" spans="1:36" ht="12.75" customHeight="1" x14ac:dyDescent="0.3">
      <c r="A641" s="44"/>
      <c r="I641" s="5"/>
      <c r="J641" s="5"/>
      <c r="L641" s="5"/>
      <c r="M641" s="6"/>
      <c r="N641" s="6"/>
      <c r="O641" s="5"/>
      <c r="AI641" s="3"/>
      <c r="AJ641" s="3"/>
    </row>
    <row r="642" spans="1:36" ht="12.75" customHeight="1" x14ac:dyDescent="0.3">
      <c r="A642" s="44"/>
      <c r="I642" s="5"/>
      <c r="J642" s="5"/>
      <c r="L642" s="5"/>
      <c r="M642" s="6"/>
      <c r="N642" s="6"/>
      <c r="O642" s="5"/>
      <c r="AI642" s="3"/>
      <c r="AJ642" s="3"/>
    </row>
    <row r="643" spans="1:36" ht="12.75" customHeight="1" x14ac:dyDescent="0.3">
      <c r="A643" s="44" t="s">
        <v>93</v>
      </c>
      <c r="I643" s="5"/>
      <c r="J643" s="5"/>
      <c r="L643" s="5"/>
      <c r="M643" s="6"/>
      <c r="N643" s="6"/>
      <c r="O643" s="5"/>
      <c r="AI643" s="3"/>
      <c r="AJ643" s="3"/>
    </row>
    <row r="644" spans="1:36" ht="25.5" customHeight="1" x14ac:dyDescent="0.2">
      <c r="B644" s="228" t="s">
        <v>1</v>
      </c>
      <c r="C644" s="229"/>
      <c r="D644" s="229"/>
      <c r="E644" s="229"/>
      <c r="F644" s="229"/>
      <c r="G644" s="229"/>
      <c r="I644" s="7" t="s">
        <v>2</v>
      </c>
      <c r="J644" s="7" t="s">
        <v>3</v>
      </c>
      <c r="K644" s="8" t="s">
        <v>4</v>
      </c>
      <c r="L644" s="7" t="s">
        <v>5</v>
      </c>
      <c r="M644" s="9" t="s">
        <v>6</v>
      </c>
      <c r="N644" s="9" t="s">
        <v>7</v>
      </c>
      <c r="O644" s="5"/>
      <c r="AI644" s="3"/>
      <c r="AJ644" s="3"/>
    </row>
    <row r="645" spans="1:36" ht="12.75" customHeight="1" x14ac:dyDescent="0.2">
      <c r="A645" s="12" t="s">
        <v>9</v>
      </c>
      <c r="B645" s="13">
        <v>1</v>
      </c>
      <c r="C645" s="13">
        <v>2</v>
      </c>
      <c r="D645" s="13">
        <v>3</v>
      </c>
      <c r="E645" s="13">
        <v>4</v>
      </c>
      <c r="F645" s="13">
        <v>5</v>
      </c>
      <c r="G645" s="13">
        <v>6</v>
      </c>
      <c r="H645" s="201" t="s">
        <v>10</v>
      </c>
      <c r="I645" s="41"/>
      <c r="J645" s="15"/>
      <c r="K645" s="16"/>
      <c r="L645" s="17"/>
      <c r="M645" s="6"/>
      <c r="N645" s="6"/>
      <c r="O645" s="5"/>
      <c r="AI645" s="3"/>
      <c r="AJ645" s="3"/>
    </row>
    <row r="646" spans="1:36" ht="12.75" customHeight="1" x14ac:dyDescent="0.2">
      <c r="A646" s="31" t="s">
        <v>94</v>
      </c>
      <c r="B646" s="13">
        <v>6204</v>
      </c>
      <c r="C646" s="13"/>
      <c r="D646" s="13"/>
      <c r="E646" s="13"/>
      <c r="F646" s="13"/>
      <c r="G646" s="13"/>
      <c r="H646" s="202"/>
      <c r="I646" s="41"/>
      <c r="J646" s="15"/>
      <c r="K646" s="16"/>
      <c r="L646" s="17"/>
      <c r="M646" s="20">
        <f>B646</f>
        <v>6204</v>
      </c>
      <c r="N646" s="6"/>
      <c r="O646" s="5"/>
      <c r="AI646" s="3"/>
      <c r="AJ646" s="3"/>
    </row>
    <row r="647" spans="1:36" ht="12.75" customHeight="1" x14ac:dyDescent="0.2">
      <c r="A647" s="31" t="s">
        <v>83</v>
      </c>
      <c r="B647" s="13"/>
      <c r="C647" s="13">
        <v>4653</v>
      </c>
      <c r="D647" s="13"/>
      <c r="E647" s="13"/>
      <c r="F647" s="13"/>
      <c r="G647" s="13"/>
      <c r="H647" s="203"/>
      <c r="I647" s="41"/>
      <c r="J647" s="41"/>
      <c r="K647" s="41"/>
      <c r="L647" s="17">
        <f>C647/B646</f>
        <v>0.75</v>
      </c>
      <c r="M647" s="20">
        <v>4701</v>
      </c>
      <c r="N647" s="3">
        <f t="shared" ref="N647:N651" si="108">M647/M646</f>
        <v>0.75773694390715662</v>
      </c>
      <c r="O647" s="5">
        <f t="shared" ref="O647:O651" si="109">100%-N647</f>
        <v>0.24226305609284338</v>
      </c>
      <c r="AI647" s="3"/>
      <c r="AJ647" s="3"/>
    </row>
    <row r="648" spans="1:36" ht="12.75" customHeight="1" x14ac:dyDescent="0.2">
      <c r="A648" s="32">
        <v>1602</v>
      </c>
      <c r="D648" s="32">
        <v>4184</v>
      </c>
      <c r="I648" s="5"/>
      <c r="J648" s="5"/>
      <c r="L648" s="5">
        <f>D648/C647</f>
        <v>0.89920481409843112</v>
      </c>
      <c r="M648" s="20">
        <v>4482</v>
      </c>
      <c r="N648" s="3">
        <f t="shared" si="108"/>
        <v>0.95341416719846839</v>
      </c>
      <c r="O648" s="5">
        <f t="shared" si="109"/>
        <v>4.6585832801531613E-2</v>
      </c>
      <c r="Q648" s="3">
        <f>M648/M646</f>
        <v>0.72243713733075432</v>
      </c>
      <c r="AI648" s="3"/>
      <c r="AJ648" s="3"/>
    </row>
    <row r="649" spans="1:36" ht="12.75" customHeight="1" x14ac:dyDescent="0.2">
      <c r="A649" s="32">
        <v>1701</v>
      </c>
      <c r="E649" s="32">
        <v>4184</v>
      </c>
      <c r="I649" s="5"/>
      <c r="J649" s="5"/>
      <c r="L649" s="5">
        <f>E649/D648</f>
        <v>1</v>
      </c>
      <c r="M649" s="6">
        <v>4482</v>
      </c>
      <c r="N649" s="3">
        <f t="shared" si="108"/>
        <v>1</v>
      </c>
      <c r="O649" s="5">
        <f t="shared" si="109"/>
        <v>0</v>
      </c>
      <c r="AI649" s="3"/>
      <c r="AJ649" s="3"/>
    </row>
    <row r="650" spans="1:36" ht="12.75" customHeight="1" x14ac:dyDescent="0.2">
      <c r="A650" s="32">
        <v>1702</v>
      </c>
      <c r="F650" s="32">
        <v>3608</v>
      </c>
      <c r="H650" s="206">
        <v>9</v>
      </c>
      <c r="I650" s="5"/>
      <c r="J650" s="5"/>
      <c r="L650" s="5">
        <f>F650/E649</f>
        <v>0.86233269598470363</v>
      </c>
      <c r="M650" s="6">
        <v>3923</v>
      </c>
      <c r="N650" s="3">
        <f t="shared" si="108"/>
        <v>0.87527889335118247</v>
      </c>
      <c r="O650" s="5">
        <f t="shared" si="109"/>
        <v>0.12472110664881753</v>
      </c>
      <c r="AI650" s="3"/>
      <c r="AJ650" s="3"/>
    </row>
    <row r="651" spans="1:36" ht="12.75" customHeight="1" x14ac:dyDescent="0.2">
      <c r="A651" s="68">
        <v>1801</v>
      </c>
      <c r="B651" s="68"/>
      <c r="C651" s="68"/>
      <c r="D651" s="68"/>
      <c r="E651" s="68"/>
      <c r="F651" s="68"/>
      <c r="G651" s="68">
        <v>3608</v>
      </c>
      <c r="H651" s="207">
        <v>2712</v>
      </c>
      <c r="I651" s="69"/>
      <c r="J651" s="69"/>
      <c r="K651" s="68"/>
      <c r="L651" s="69">
        <f>G651/F650</f>
        <v>1</v>
      </c>
      <c r="M651" s="70">
        <v>3923</v>
      </c>
      <c r="N651" s="71">
        <f t="shared" si="108"/>
        <v>1</v>
      </c>
      <c r="O651" s="69">
        <f t="shared" si="109"/>
        <v>0</v>
      </c>
      <c r="AI651" s="3"/>
      <c r="AJ651" s="3"/>
    </row>
    <row r="652" spans="1:36" ht="12.75" customHeight="1" x14ac:dyDescent="0.2">
      <c r="A652" s="32">
        <v>1802</v>
      </c>
      <c r="G652" s="32">
        <v>645</v>
      </c>
      <c r="H652" s="206">
        <v>416</v>
      </c>
      <c r="I652" s="5"/>
      <c r="J652" s="5"/>
      <c r="L652" s="5"/>
      <c r="M652" s="6">
        <v>893</v>
      </c>
      <c r="N652" s="6"/>
      <c r="O652" s="5"/>
      <c r="AI652" s="3"/>
      <c r="AJ652" s="3"/>
    </row>
    <row r="653" spans="1:36" ht="12.75" customHeight="1" x14ac:dyDescent="0.2">
      <c r="A653" s="32">
        <v>1901</v>
      </c>
      <c r="G653" s="32">
        <v>233</v>
      </c>
      <c r="H653" s="206">
        <v>200</v>
      </c>
      <c r="I653" s="5"/>
      <c r="J653" s="5"/>
      <c r="L653" s="5"/>
      <c r="M653" s="6">
        <v>288</v>
      </c>
      <c r="N653" s="6"/>
      <c r="O653" s="5"/>
      <c r="AI653" s="3"/>
      <c r="AJ653" s="3"/>
    </row>
    <row r="654" spans="1:36" ht="12.75" customHeight="1" x14ac:dyDescent="0.2">
      <c r="A654" s="32">
        <v>1902</v>
      </c>
      <c r="G654" s="32">
        <v>31</v>
      </c>
      <c r="I654" s="5"/>
      <c r="J654" s="5"/>
      <c r="L654" s="5"/>
      <c r="M654" s="6">
        <v>43</v>
      </c>
      <c r="N654" s="6"/>
      <c r="O654" s="5"/>
      <c r="AI654" s="3"/>
      <c r="AJ654" s="3"/>
    </row>
    <row r="655" spans="1:36" ht="12.75" customHeight="1" x14ac:dyDescent="0.2">
      <c r="A655" s="32">
        <v>2001</v>
      </c>
      <c r="G655" s="32">
        <v>5</v>
      </c>
      <c r="H655" s="206">
        <v>5</v>
      </c>
      <c r="I655" s="5"/>
      <c r="J655" s="5"/>
      <c r="L655" s="5"/>
      <c r="M655" s="6">
        <v>5</v>
      </c>
      <c r="N655" s="6"/>
      <c r="O655" s="5"/>
      <c r="AI655" s="3"/>
      <c r="AJ655" s="3"/>
    </row>
    <row r="656" spans="1:36" ht="12.75" customHeight="1" x14ac:dyDescent="0.2">
      <c r="H656" s="206">
        <f>SUM(H649:H655)</f>
        <v>3342</v>
      </c>
      <c r="I656" s="5">
        <f>SUM(H648:H651)/B646</f>
        <v>0.4385880077369439</v>
      </c>
      <c r="J656" s="5">
        <f>H656/B646</f>
        <v>0.53868471953578334</v>
      </c>
      <c r="K656" s="5">
        <f>J656-I656</f>
        <v>0.10009671179883944</v>
      </c>
      <c r="L656" s="5"/>
      <c r="M656" s="6"/>
      <c r="N656" s="6"/>
      <c r="O656" s="5"/>
      <c r="AI656" s="3"/>
      <c r="AJ656" s="3"/>
    </row>
    <row r="657" spans="1:36" ht="12.75" customHeight="1" x14ac:dyDescent="0.2">
      <c r="I657" s="5"/>
      <c r="J657" s="5"/>
      <c r="L657" s="5"/>
      <c r="M657" s="6"/>
      <c r="N657" s="6"/>
      <c r="O657" s="5"/>
      <c r="AI657" s="3"/>
      <c r="AJ657" s="3"/>
    </row>
    <row r="658" spans="1:36" ht="12.75" customHeight="1" x14ac:dyDescent="0.2">
      <c r="I658" s="5"/>
      <c r="J658" s="5"/>
      <c r="L658" s="5"/>
      <c r="M658" s="6"/>
      <c r="N658" s="6"/>
      <c r="O658" s="5"/>
      <c r="AI658" s="3"/>
      <c r="AJ658" s="3"/>
    </row>
    <row r="659" spans="1:36" ht="12.75" customHeight="1" x14ac:dyDescent="0.2">
      <c r="I659" s="5"/>
      <c r="J659" s="5"/>
      <c r="L659" s="5"/>
      <c r="M659" s="6"/>
      <c r="N659" s="6"/>
      <c r="O659" s="5"/>
      <c r="AI659" s="3"/>
      <c r="AJ659" s="3"/>
    </row>
    <row r="660" spans="1:36" ht="12.75" customHeight="1" x14ac:dyDescent="0.3">
      <c r="A660" s="44" t="s">
        <v>95</v>
      </c>
      <c r="I660" s="5"/>
      <c r="J660" s="5"/>
      <c r="L660" s="5"/>
      <c r="M660" s="6"/>
      <c r="N660" s="6"/>
      <c r="O660" s="5"/>
      <c r="AI660" s="3"/>
      <c r="AJ660" s="3"/>
    </row>
    <row r="661" spans="1:36" ht="25.5" customHeight="1" x14ac:dyDescent="0.2">
      <c r="B661" s="228" t="s">
        <v>1</v>
      </c>
      <c r="C661" s="229"/>
      <c r="D661" s="229"/>
      <c r="E661" s="229"/>
      <c r="F661" s="229"/>
      <c r="G661" s="229"/>
      <c r="I661" s="7" t="s">
        <v>2</v>
      </c>
      <c r="J661" s="7" t="s">
        <v>3</v>
      </c>
      <c r="K661" s="8" t="s">
        <v>4</v>
      </c>
      <c r="L661" s="7" t="s">
        <v>5</v>
      </c>
      <c r="M661" s="9" t="s">
        <v>6</v>
      </c>
      <c r="N661" s="9" t="s">
        <v>7</v>
      </c>
      <c r="O661" s="5"/>
      <c r="AI661" s="3"/>
      <c r="AJ661" s="3"/>
    </row>
    <row r="662" spans="1:36" ht="12.75" customHeight="1" x14ac:dyDescent="0.2">
      <c r="A662" s="12" t="s">
        <v>9</v>
      </c>
      <c r="B662" s="13">
        <v>1</v>
      </c>
      <c r="C662" s="13">
        <v>2</v>
      </c>
      <c r="D662" s="13">
        <v>3</v>
      </c>
      <c r="E662" s="13">
        <v>4</v>
      </c>
      <c r="F662" s="13">
        <v>5</v>
      </c>
      <c r="G662" s="13">
        <v>6</v>
      </c>
      <c r="H662" s="201" t="s">
        <v>10</v>
      </c>
      <c r="I662" s="41"/>
      <c r="J662" s="15"/>
      <c r="K662" s="16"/>
      <c r="L662" s="17"/>
      <c r="M662" s="6"/>
      <c r="N662" s="6"/>
      <c r="O662" s="5"/>
      <c r="AI662" s="3"/>
      <c r="AJ662" s="3"/>
    </row>
    <row r="663" spans="1:36" ht="12.75" customHeight="1" x14ac:dyDescent="0.2">
      <c r="A663" s="31" t="s">
        <v>83</v>
      </c>
      <c r="B663" s="13">
        <v>427</v>
      </c>
      <c r="C663" s="13"/>
      <c r="D663" s="13"/>
      <c r="E663" s="13"/>
      <c r="F663" s="13"/>
      <c r="G663" s="13"/>
      <c r="H663" s="202"/>
      <c r="I663" s="41"/>
      <c r="J663" s="15"/>
      <c r="K663" s="16"/>
      <c r="L663" s="17"/>
      <c r="M663" s="20">
        <f>B663</f>
        <v>427</v>
      </c>
      <c r="N663" s="6"/>
      <c r="O663" s="5"/>
      <c r="AI663" s="3"/>
      <c r="AJ663" s="3"/>
    </row>
    <row r="664" spans="1:36" ht="12.75" customHeight="1" x14ac:dyDescent="0.2">
      <c r="A664" s="32">
        <v>1602</v>
      </c>
      <c r="B664" s="13"/>
      <c r="C664" s="13">
        <v>240</v>
      </c>
      <c r="D664" s="13"/>
      <c r="E664" s="13"/>
      <c r="F664" s="13"/>
      <c r="G664" s="13"/>
      <c r="H664" s="203"/>
      <c r="I664" s="41"/>
      <c r="J664" s="41"/>
      <c r="K664" s="41"/>
      <c r="L664" s="17">
        <f>C664/B663</f>
        <v>0.56206088992974235</v>
      </c>
      <c r="M664" s="20">
        <v>243</v>
      </c>
      <c r="N664" s="3">
        <f t="shared" ref="N664:N668" si="110">M664/M663</f>
        <v>0.56908665105386413</v>
      </c>
      <c r="O664" s="5">
        <f t="shared" ref="O664:O668" si="111">100%-N664</f>
        <v>0.43091334894613587</v>
      </c>
      <c r="P664" s="11"/>
      <c r="AI664" s="3"/>
      <c r="AJ664" s="3"/>
    </row>
    <row r="665" spans="1:36" ht="12.75" customHeight="1" x14ac:dyDescent="0.2">
      <c r="A665" s="32">
        <v>1701</v>
      </c>
      <c r="D665" s="4">
        <v>240</v>
      </c>
      <c r="I665" s="5"/>
      <c r="J665" s="5"/>
      <c r="L665" s="5">
        <f>D665/C664</f>
        <v>1</v>
      </c>
      <c r="M665" s="6">
        <v>243</v>
      </c>
      <c r="N665" s="3">
        <f t="shared" si="110"/>
        <v>1</v>
      </c>
      <c r="O665" s="5">
        <f t="shared" si="111"/>
        <v>0</v>
      </c>
      <c r="P665" s="11">
        <f>M665/M663</f>
        <v>0.56908665105386413</v>
      </c>
      <c r="AI665" s="3"/>
      <c r="AJ665" s="3"/>
    </row>
    <row r="666" spans="1:36" ht="12.75" customHeight="1" x14ac:dyDescent="0.2">
      <c r="A666" s="32">
        <v>1702</v>
      </c>
      <c r="E666" s="32">
        <v>190</v>
      </c>
      <c r="I666" s="5"/>
      <c r="J666" s="5"/>
      <c r="L666" s="5">
        <f>E666/D665</f>
        <v>0.79166666666666663</v>
      </c>
      <c r="M666" s="6">
        <v>230</v>
      </c>
      <c r="N666" s="3">
        <f t="shared" si="110"/>
        <v>0.94650205761316875</v>
      </c>
      <c r="O666" s="5">
        <f t="shared" si="111"/>
        <v>5.3497942386831254E-2</v>
      </c>
      <c r="AI666" s="3"/>
      <c r="AJ666" s="3"/>
    </row>
    <row r="667" spans="1:36" ht="12.75" customHeight="1" x14ac:dyDescent="0.2">
      <c r="A667" s="32">
        <v>1801</v>
      </c>
      <c r="F667" s="32">
        <v>190</v>
      </c>
      <c r="H667" s="206">
        <v>1</v>
      </c>
      <c r="I667" s="5"/>
      <c r="J667" s="5"/>
      <c r="L667" s="5">
        <f>F667/E666</f>
        <v>1</v>
      </c>
      <c r="M667" s="6">
        <v>213</v>
      </c>
      <c r="N667" s="3">
        <f t="shared" si="110"/>
        <v>0.92608695652173911</v>
      </c>
      <c r="O667" s="5">
        <f t="shared" si="111"/>
        <v>7.3913043478260887E-2</v>
      </c>
      <c r="AI667" s="3"/>
      <c r="AJ667" s="3"/>
    </row>
    <row r="668" spans="1:36" ht="12.75" customHeight="1" x14ac:dyDescent="0.2">
      <c r="A668" s="68">
        <v>1802</v>
      </c>
      <c r="B668" s="68"/>
      <c r="C668" s="68"/>
      <c r="D668" s="68"/>
      <c r="E668" s="68"/>
      <c r="F668" s="68"/>
      <c r="G668" s="68">
        <v>147</v>
      </c>
      <c r="H668" s="207">
        <v>61</v>
      </c>
      <c r="I668" s="69"/>
      <c r="J668" s="69"/>
      <c r="K668" s="68"/>
      <c r="L668" s="69">
        <f>G668/F667</f>
        <v>0.77368421052631575</v>
      </c>
      <c r="M668" s="70">
        <v>169</v>
      </c>
      <c r="N668" s="3">
        <f t="shared" si="110"/>
        <v>0.79342723004694837</v>
      </c>
      <c r="O668" s="5">
        <f t="shared" si="111"/>
        <v>0.20657276995305163</v>
      </c>
      <c r="AI668" s="3"/>
      <c r="AJ668" s="3"/>
    </row>
    <row r="669" spans="1:36" ht="12.75" customHeight="1" x14ac:dyDescent="0.2">
      <c r="A669" s="32">
        <v>1901</v>
      </c>
      <c r="G669" s="32">
        <v>52</v>
      </c>
      <c r="H669" s="206">
        <v>31</v>
      </c>
      <c r="I669" s="5"/>
      <c r="J669" s="5"/>
      <c r="L669" s="5"/>
      <c r="M669" s="6">
        <v>56</v>
      </c>
      <c r="N669" s="6"/>
      <c r="O669" s="5"/>
      <c r="AI669" s="3"/>
      <c r="AJ669" s="3"/>
    </row>
    <row r="670" spans="1:36" ht="12.75" customHeight="1" x14ac:dyDescent="0.2">
      <c r="A670" s="32">
        <v>1902</v>
      </c>
      <c r="G670" s="32">
        <v>12</v>
      </c>
      <c r="I670" s="5"/>
      <c r="J670" s="5"/>
      <c r="L670" s="5"/>
      <c r="M670" s="6">
        <v>17</v>
      </c>
      <c r="N670" s="6"/>
      <c r="O670" s="5"/>
      <c r="AI670" s="3"/>
      <c r="AJ670" s="3"/>
    </row>
    <row r="671" spans="1:36" ht="12.75" customHeight="1" x14ac:dyDescent="0.2">
      <c r="A671" s="32">
        <v>2001</v>
      </c>
      <c r="G671" s="32">
        <v>5</v>
      </c>
      <c r="H671" s="206">
        <v>5</v>
      </c>
      <c r="I671" s="5"/>
      <c r="J671" s="5"/>
      <c r="L671" s="5"/>
      <c r="M671" s="6">
        <v>5</v>
      </c>
      <c r="N671" s="6"/>
      <c r="O671" s="5"/>
      <c r="AI671" s="3"/>
      <c r="AJ671" s="3"/>
    </row>
    <row r="672" spans="1:36" ht="12.75" customHeight="1" x14ac:dyDescent="0.2">
      <c r="H672" s="206">
        <f>SUM(H666:H671)</f>
        <v>98</v>
      </c>
      <c r="I672" s="5">
        <f>SUM(H665:H669)/B663</f>
        <v>0.21779859484777517</v>
      </c>
      <c r="J672" s="5">
        <f>H672/B663</f>
        <v>0.22950819672131148</v>
      </c>
      <c r="K672" s="5">
        <f>J672-I672</f>
        <v>1.1709601873536313E-2</v>
      </c>
      <c r="L672" s="5"/>
      <c r="M672" s="6"/>
      <c r="N672" s="6"/>
      <c r="O672" s="5"/>
      <c r="AI672" s="3"/>
      <c r="AJ672" s="3"/>
    </row>
    <row r="673" spans="1:36" ht="12.75" customHeight="1" x14ac:dyDescent="0.2">
      <c r="I673" s="5"/>
      <c r="J673" s="5"/>
      <c r="L673" s="5"/>
      <c r="M673" s="6"/>
      <c r="N673" s="6"/>
      <c r="O673" s="5"/>
      <c r="AI673" s="3"/>
      <c r="AJ673" s="3"/>
    </row>
    <row r="674" spans="1:36" ht="12.75" customHeight="1" x14ac:dyDescent="0.2">
      <c r="I674" s="5"/>
      <c r="J674" s="5"/>
      <c r="L674" s="5"/>
      <c r="M674" s="6"/>
      <c r="N674" s="6"/>
      <c r="O674" s="5"/>
      <c r="AI674" s="3"/>
      <c r="AJ674" s="3"/>
    </row>
    <row r="675" spans="1:36" ht="12.75" customHeight="1" x14ac:dyDescent="0.3">
      <c r="A675" s="44" t="s">
        <v>96</v>
      </c>
      <c r="I675" s="5"/>
      <c r="J675" s="5"/>
      <c r="L675" s="5"/>
      <c r="M675" s="6"/>
      <c r="N675" s="6"/>
      <c r="O675" s="5"/>
      <c r="AI675" s="3"/>
      <c r="AJ675" s="3"/>
    </row>
    <row r="676" spans="1:36" ht="25.5" customHeight="1" x14ac:dyDescent="0.2">
      <c r="B676" s="228" t="s">
        <v>1</v>
      </c>
      <c r="C676" s="229"/>
      <c r="D676" s="229"/>
      <c r="E676" s="229"/>
      <c r="F676" s="229"/>
      <c r="G676" s="229"/>
      <c r="I676" s="7" t="s">
        <v>2</v>
      </c>
      <c r="J676" s="7" t="s">
        <v>3</v>
      </c>
      <c r="K676" s="8" t="s">
        <v>4</v>
      </c>
      <c r="L676" s="7" t="s">
        <v>5</v>
      </c>
      <c r="M676" s="9" t="s">
        <v>6</v>
      </c>
      <c r="N676" s="9" t="s">
        <v>7</v>
      </c>
      <c r="O676" s="5"/>
      <c r="AI676" s="3"/>
      <c r="AJ676" s="3"/>
    </row>
    <row r="677" spans="1:36" ht="12.75" customHeight="1" x14ac:dyDescent="0.2">
      <c r="A677" s="12" t="s">
        <v>9</v>
      </c>
      <c r="B677" s="13">
        <v>1</v>
      </c>
      <c r="C677" s="13">
        <v>2</v>
      </c>
      <c r="D677" s="13">
        <v>3</v>
      </c>
      <c r="E677" s="13">
        <v>4</v>
      </c>
      <c r="F677" s="13">
        <v>5</v>
      </c>
      <c r="G677" s="13">
        <v>6</v>
      </c>
      <c r="H677" s="201" t="s">
        <v>10</v>
      </c>
      <c r="I677" s="41"/>
      <c r="J677" s="15"/>
      <c r="K677" s="16"/>
      <c r="L677" s="17"/>
      <c r="M677" s="6"/>
      <c r="N677" s="6"/>
      <c r="O677" s="5"/>
      <c r="AI677" s="3"/>
      <c r="AJ677" s="3"/>
    </row>
    <row r="678" spans="1:36" ht="12.75" customHeight="1" x14ac:dyDescent="0.2">
      <c r="A678" s="31" t="s">
        <v>97</v>
      </c>
      <c r="B678" s="13">
        <v>7744</v>
      </c>
      <c r="C678" s="13"/>
      <c r="D678" s="13"/>
      <c r="E678" s="13"/>
      <c r="F678" s="13"/>
      <c r="G678" s="13"/>
      <c r="H678" s="202"/>
      <c r="I678" s="41"/>
      <c r="J678" s="15"/>
      <c r="K678" s="16"/>
      <c r="L678" s="17"/>
      <c r="M678" s="20">
        <f>B678</f>
        <v>7744</v>
      </c>
      <c r="N678" s="6"/>
      <c r="O678" s="5"/>
      <c r="AI678" s="3"/>
      <c r="AJ678" s="3"/>
    </row>
    <row r="679" spans="1:36" ht="12.75" customHeight="1" x14ac:dyDescent="0.2">
      <c r="A679" s="32">
        <v>1701</v>
      </c>
      <c r="B679" s="13"/>
      <c r="C679" s="12">
        <v>6330</v>
      </c>
      <c r="D679" s="13"/>
      <c r="E679" s="13"/>
      <c r="F679" s="13"/>
      <c r="G679" s="13"/>
      <c r="H679" s="203"/>
      <c r="I679" s="41"/>
      <c r="J679" s="41"/>
      <c r="K679" s="41"/>
      <c r="L679" s="17">
        <f>C679/B678</f>
        <v>0.81740702479338845</v>
      </c>
      <c r="M679" s="20">
        <v>6378</v>
      </c>
      <c r="N679" s="3">
        <f t="shared" ref="N679:N683" si="112">M679/M678</f>
        <v>0.8236053719008265</v>
      </c>
      <c r="O679" s="5">
        <f t="shared" ref="O679:O683" si="113">100%-N679</f>
        <v>0.1763946280991735</v>
      </c>
      <c r="P679" s="11"/>
      <c r="AI679" s="3"/>
      <c r="AJ679" s="3"/>
    </row>
    <row r="680" spans="1:36" ht="12.75" customHeight="1" x14ac:dyDescent="0.2">
      <c r="A680" s="32">
        <v>1702</v>
      </c>
      <c r="D680" s="32">
        <v>5325</v>
      </c>
      <c r="I680" s="5"/>
      <c r="J680" s="5"/>
      <c r="L680" s="5">
        <f>D680/C679</f>
        <v>0.84123222748815163</v>
      </c>
      <c r="M680" s="6">
        <v>5663</v>
      </c>
      <c r="N680" s="3">
        <f t="shared" si="112"/>
        <v>0.88789589212919406</v>
      </c>
      <c r="O680" s="5">
        <f t="shared" si="113"/>
        <v>0.11210410787080594</v>
      </c>
      <c r="P680" s="11">
        <f>M680/M678</f>
        <v>0.73127582644628097</v>
      </c>
      <c r="AI680" s="3"/>
      <c r="AJ680" s="3"/>
    </row>
    <row r="681" spans="1:36" ht="12.75" customHeight="1" x14ac:dyDescent="0.2">
      <c r="A681" s="32">
        <v>1801</v>
      </c>
      <c r="B681" s="32"/>
      <c r="C681" s="32"/>
      <c r="D681" s="32"/>
      <c r="E681" s="32">
        <v>5325</v>
      </c>
      <c r="F681" s="32"/>
      <c r="G681" s="32"/>
      <c r="H681" s="206">
        <v>1</v>
      </c>
      <c r="I681" s="5"/>
      <c r="J681" s="5"/>
      <c r="K681" s="32"/>
      <c r="L681" s="5">
        <f>E681/D680</f>
        <v>1</v>
      </c>
      <c r="M681" s="6">
        <v>5663</v>
      </c>
      <c r="N681" s="3">
        <f t="shared" si="112"/>
        <v>1</v>
      </c>
      <c r="O681" s="5">
        <f t="shared" si="113"/>
        <v>0</v>
      </c>
      <c r="AI681" s="3"/>
      <c r="AJ681" s="3"/>
    </row>
    <row r="682" spans="1:36" ht="12.75" customHeight="1" x14ac:dyDescent="0.2">
      <c r="A682" s="32">
        <v>1802</v>
      </c>
      <c r="B682" s="32"/>
      <c r="C682" s="32"/>
      <c r="D682" s="32"/>
      <c r="E682" s="32"/>
      <c r="F682" s="32">
        <v>5325</v>
      </c>
      <c r="G682" s="32"/>
      <c r="H682" s="206">
        <v>14</v>
      </c>
      <c r="I682" s="5"/>
      <c r="J682" s="5"/>
      <c r="K682" s="32"/>
      <c r="L682" s="5">
        <f>F682/E681</f>
        <v>1</v>
      </c>
      <c r="M682" s="6">
        <v>5663</v>
      </c>
      <c r="N682" s="3">
        <f t="shared" si="112"/>
        <v>1</v>
      </c>
      <c r="O682" s="5">
        <f t="shared" si="113"/>
        <v>0</v>
      </c>
      <c r="AI682" s="3"/>
      <c r="AJ682" s="3"/>
    </row>
    <row r="683" spans="1:36" ht="12.75" customHeight="1" x14ac:dyDescent="0.2">
      <c r="A683" s="68">
        <v>1901</v>
      </c>
      <c r="B683" s="68"/>
      <c r="C683" s="68"/>
      <c r="D683" s="68"/>
      <c r="E683" s="68"/>
      <c r="F683" s="68"/>
      <c r="G683" s="68">
        <v>4170</v>
      </c>
      <c r="H683" s="207">
        <v>3187</v>
      </c>
      <c r="I683" s="69"/>
      <c r="J683" s="69"/>
      <c r="K683" s="68"/>
      <c r="L683" s="69">
        <f>G683/F682</f>
        <v>0.78309859154929573</v>
      </c>
      <c r="M683" s="70">
        <v>4270</v>
      </c>
      <c r="N683" s="3">
        <f t="shared" si="112"/>
        <v>0.75401730531520395</v>
      </c>
      <c r="O683" s="5">
        <f t="shared" si="113"/>
        <v>0.24598269468479605</v>
      </c>
      <c r="AI683" s="3"/>
      <c r="AJ683" s="3"/>
    </row>
    <row r="684" spans="1:36" ht="12.75" customHeight="1" x14ac:dyDescent="0.2">
      <c r="A684" s="32">
        <v>1902</v>
      </c>
      <c r="B684" s="32"/>
      <c r="C684" s="32"/>
      <c r="D684" s="32"/>
      <c r="E684" s="32"/>
      <c r="F684" s="32"/>
      <c r="G684" s="32">
        <v>478</v>
      </c>
      <c r="H684" s="206"/>
      <c r="I684" s="5"/>
      <c r="J684" s="5"/>
      <c r="K684" s="32"/>
      <c r="L684" s="5"/>
      <c r="M684" s="6">
        <v>637</v>
      </c>
      <c r="N684" s="3"/>
      <c r="O684" s="5"/>
      <c r="AI684" s="3"/>
      <c r="AJ684" s="3"/>
    </row>
    <row r="685" spans="1:36" ht="12.75" customHeight="1" x14ac:dyDescent="0.2">
      <c r="A685" s="32">
        <v>2001</v>
      </c>
      <c r="B685" s="32"/>
      <c r="C685" s="32"/>
      <c r="D685" s="32"/>
      <c r="E685" s="32"/>
      <c r="F685" s="32"/>
      <c r="G685" s="32">
        <v>203</v>
      </c>
      <c r="H685" s="206">
        <v>203</v>
      </c>
      <c r="I685" s="5"/>
      <c r="J685" s="5"/>
      <c r="K685" s="32"/>
      <c r="L685" s="5"/>
      <c r="M685" s="6">
        <v>251</v>
      </c>
      <c r="N685" s="3"/>
      <c r="O685" s="5"/>
      <c r="AI685" s="3"/>
      <c r="AJ685" s="3"/>
    </row>
    <row r="686" spans="1:36" ht="12.75" customHeight="1" x14ac:dyDescent="0.2">
      <c r="A686" s="32">
        <v>2002</v>
      </c>
      <c r="B686" s="32"/>
      <c r="C686" s="32"/>
      <c r="D686" s="32"/>
      <c r="E686" s="32"/>
      <c r="F686" s="32"/>
      <c r="G686" s="32">
        <v>40</v>
      </c>
      <c r="H686" s="206">
        <v>40</v>
      </c>
      <c r="I686" s="5"/>
      <c r="J686" s="5"/>
      <c r="K686" s="32"/>
      <c r="L686" s="5"/>
      <c r="M686" s="6">
        <v>39</v>
      </c>
      <c r="N686" s="3"/>
      <c r="O686" s="5"/>
      <c r="AI686" s="3"/>
      <c r="AJ686" s="3"/>
    </row>
    <row r="687" spans="1:36" ht="12.75" customHeight="1" x14ac:dyDescent="0.2">
      <c r="A687" s="32">
        <v>2101</v>
      </c>
      <c r="B687" s="32"/>
      <c r="C687" s="32"/>
      <c r="D687" s="32"/>
      <c r="E687" s="32"/>
      <c r="F687" s="32"/>
      <c r="G687" s="32">
        <v>3</v>
      </c>
      <c r="H687" s="206">
        <v>3</v>
      </c>
      <c r="I687" s="5"/>
      <c r="J687" s="5"/>
      <c r="K687" s="32"/>
      <c r="L687" s="5"/>
      <c r="M687" s="6">
        <v>3</v>
      </c>
      <c r="N687" s="3"/>
      <c r="O687" s="5"/>
      <c r="AI687" s="3"/>
      <c r="AJ687" s="3"/>
    </row>
    <row r="688" spans="1:36" ht="12.75" customHeight="1" x14ac:dyDescent="0.2">
      <c r="H688" s="206">
        <f>SUM(H679:H687)</f>
        <v>3448</v>
      </c>
      <c r="I688" s="5">
        <f>H683/B678</f>
        <v>0.41154442148760328</v>
      </c>
      <c r="J688" s="5">
        <f>H688/B678</f>
        <v>0.44524793388429751</v>
      </c>
      <c r="K688" s="5">
        <f>J688-I688</f>
        <v>3.3703512396694224E-2</v>
      </c>
      <c r="L688" s="5"/>
      <c r="M688" s="6"/>
      <c r="N688" s="6"/>
      <c r="O688" s="5"/>
      <c r="AI688" s="3"/>
      <c r="AJ688" s="3"/>
    </row>
    <row r="689" spans="1:36" ht="12.75" customHeight="1" x14ac:dyDescent="0.2">
      <c r="I689" s="5"/>
      <c r="J689" s="5"/>
      <c r="L689" s="5"/>
      <c r="M689" s="6"/>
      <c r="N689" s="6"/>
      <c r="O689" s="5" t="s">
        <v>98</v>
      </c>
      <c r="AI689" s="3"/>
      <c r="AJ689" s="3"/>
    </row>
    <row r="690" spans="1:36" ht="12.75" customHeight="1" x14ac:dyDescent="0.2">
      <c r="I690" s="5"/>
      <c r="J690" s="5"/>
      <c r="L690" s="5"/>
      <c r="M690" s="6"/>
      <c r="N690" s="6"/>
      <c r="O690" s="5"/>
      <c r="AI690" s="3"/>
      <c r="AJ690" s="3"/>
    </row>
    <row r="691" spans="1:36" ht="26.25" customHeight="1" x14ac:dyDescent="0.4">
      <c r="A691" s="4"/>
      <c r="B691" s="220" t="s">
        <v>99</v>
      </c>
      <c r="C691" s="221"/>
      <c r="D691" s="221"/>
      <c r="E691" s="221"/>
      <c r="F691" s="221"/>
      <c r="G691" s="221"/>
      <c r="H691" s="72">
        <v>1701</v>
      </c>
      <c r="I691" s="73"/>
      <c r="J691" s="73"/>
      <c r="K691" s="73"/>
      <c r="L691" s="73"/>
      <c r="M691" s="73"/>
      <c r="N691" s="32"/>
      <c r="O691" s="32"/>
      <c r="P691" s="32"/>
      <c r="AI691" s="3"/>
      <c r="AJ691" s="3"/>
    </row>
    <row r="692" spans="1:36" ht="20.25" x14ac:dyDescent="0.2">
      <c r="A692" s="222" t="s">
        <v>9</v>
      </c>
      <c r="B692" s="223" t="s">
        <v>100</v>
      </c>
      <c r="C692" s="224"/>
      <c r="D692" s="224"/>
      <c r="E692" s="224"/>
      <c r="F692" s="224"/>
      <c r="G692" s="224"/>
      <c r="H692" s="225" t="s">
        <v>10</v>
      </c>
      <c r="I692" s="219" t="s">
        <v>2</v>
      </c>
      <c r="J692" s="219" t="s">
        <v>3</v>
      </c>
      <c r="K692" s="227" t="s">
        <v>4</v>
      </c>
      <c r="L692" s="219" t="s">
        <v>5</v>
      </c>
      <c r="M692" s="217" t="s">
        <v>6</v>
      </c>
      <c r="N692" s="217" t="s">
        <v>7</v>
      </c>
      <c r="O692" s="219" t="s">
        <v>8</v>
      </c>
      <c r="P692" s="32"/>
      <c r="AI692" s="3"/>
      <c r="AJ692" s="3"/>
    </row>
    <row r="693" spans="1:36" ht="15.75" x14ac:dyDescent="0.25">
      <c r="A693" s="218"/>
      <c r="B693" s="74" t="s">
        <v>101</v>
      </c>
      <c r="C693" s="74" t="s">
        <v>102</v>
      </c>
      <c r="D693" s="74" t="s">
        <v>103</v>
      </c>
      <c r="E693" s="74" t="s">
        <v>104</v>
      </c>
      <c r="F693" s="74" t="s">
        <v>105</v>
      </c>
      <c r="G693" s="74" t="s">
        <v>106</v>
      </c>
      <c r="H693" s="226"/>
      <c r="I693" s="218"/>
      <c r="J693" s="218"/>
      <c r="K693" s="218"/>
      <c r="L693" s="218"/>
      <c r="M693" s="218"/>
      <c r="N693" s="218"/>
      <c r="O693" s="218"/>
      <c r="P693" s="32"/>
      <c r="AI693" s="3"/>
      <c r="AJ693" s="3"/>
    </row>
    <row r="694" spans="1:36" ht="15.75" x14ac:dyDescent="0.25">
      <c r="A694" s="74">
        <v>1701</v>
      </c>
      <c r="B694" s="139">
        <v>759</v>
      </c>
      <c r="C694" s="139"/>
      <c r="D694" s="139"/>
      <c r="E694" s="139"/>
      <c r="F694" s="139"/>
      <c r="G694" s="139"/>
      <c r="H694" s="140"/>
      <c r="I694" s="141"/>
      <c r="J694" s="142"/>
      <c r="K694" s="143"/>
      <c r="L694" s="144"/>
      <c r="M694" s="145">
        <f>B694</f>
        <v>759</v>
      </c>
      <c r="N694" s="146"/>
      <c r="O694" s="144"/>
      <c r="P694" s="32"/>
      <c r="AI694" s="3"/>
      <c r="AJ694" s="3"/>
    </row>
    <row r="695" spans="1:36" ht="15.75" x14ac:dyDescent="0.25">
      <c r="A695" s="74" t="s">
        <v>107</v>
      </c>
      <c r="B695" s="139"/>
      <c r="C695" s="139">
        <v>305</v>
      </c>
      <c r="D695" s="139"/>
      <c r="E695" s="139"/>
      <c r="F695" s="139"/>
      <c r="G695" s="139"/>
      <c r="H695" s="140"/>
      <c r="I695" s="147"/>
      <c r="J695" s="148"/>
      <c r="K695" s="149"/>
      <c r="L695" s="150">
        <f>IF(C695=0,"",C695/B694)</f>
        <v>0.40184453227931488</v>
      </c>
      <c r="M695" s="151">
        <v>359</v>
      </c>
      <c r="N695" s="152">
        <f t="shared" ref="N695:N699" si="114">IF(M695=0,"",M695/M694)</f>
        <v>0.47299077733860345</v>
      </c>
      <c r="O695" s="152">
        <f t="shared" ref="O695:O699" si="115">IF(M695=0,"",100%-N695)</f>
        <v>0.52700922266139649</v>
      </c>
      <c r="P695" s="32"/>
      <c r="AI695" s="3"/>
      <c r="AJ695" s="3"/>
    </row>
    <row r="696" spans="1:36" ht="15.75" customHeight="1" x14ac:dyDescent="0.25">
      <c r="A696" s="74" t="s">
        <v>108</v>
      </c>
      <c r="B696" s="139"/>
      <c r="C696" s="139"/>
      <c r="D696" s="139">
        <v>305</v>
      </c>
      <c r="E696" s="139"/>
      <c r="F696" s="139"/>
      <c r="G696" s="139"/>
      <c r="H696" s="140"/>
      <c r="I696" s="147"/>
      <c r="J696" s="148"/>
      <c r="K696" s="149"/>
      <c r="L696" s="153">
        <f>IF(D696=0,"",D696/C695)</f>
        <v>1</v>
      </c>
      <c r="M696" s="151">
        <v>359</v>
      </c>
      <c r="N696" s="154">
        <f t="shared" si="114"/>
        <v>1</v>
      </c>
      <c r="O696" s="154">
        <f t="shared" si="115"/>
        <v>0</v>
      </c>
      <c r="P696" s="11">
        <f>M696/M694</f>
        <v>0.47299077733860345</v>
      </c>
      <c r="AI696" s="3"/>
      <c r="AJ696" s="3"/>
    </row>
    <row r="697" spans="1:36" ht="15.75" customHeight="1" x14ac:dyDescent="0.25">
      <c r="A697" s="74" t="s">
        <v>109</v>
      </c>
      <c r="B697" s="139"/>
      <c r="C697" s="139"/>
      <c r="D697" s="139"/>
      <c r="E697" s="139">
        <v>304</v>
      </c>
      <c r="F697" s="139"/>
      <c r="G697" s="139"/>
      <c r="H697" s="140"/>
      <c r="I697" s="147"/>
      <c r="J697" s="148"/>
      <c r="K697" s="149"/>
      <c r="L697" s="153">
        <f>IF(E697=0,"",E697/D696)</f>
        <v>0.99672131147540988</v>
      </c>
      <c r="M697" s="151">
        <v>359</v>
      </c>
      <c r="N697" s="154">
        <f t="shared" si="114"/>
        <v>1</v>
      </c>
      <c r="O697" s="154">
        <f t="shared" si="115"/>
        <v>0</v>
      </c>
      <c r="P697" s="32"/>
      <c r="AI697" s="3"/>
      <c r="AJ697" s="3"/>
    </row>
    <row r="698" spans="1:36" ht="15.75" customHeight="1" x14ac:dyDescent="0.25">
      <c r="A698" s="74" t="s">
        <v>110</v>
      </c>
      <c r="B698" s="139"/>
      <c r="C698" s="139"/>
      <c r="D698" s="139"/>
      <c r="E698" s="139"/>
      <c r="F698" s="139">
        <v>187</v>
      </c>
      <c r="G698" s="139"/>
      <c r="H698" s="140"/>
      <c r="I698" s="147"/>
      <c r="J698" s="148"/>
      <c r="K698" s="149"/>
      <c r="L698" s="153">
        <f>F698/E697</f>
        <v>0.61513157894736847</v>
      </c>
      <c r="M698" s="151">
        <v>211</v>
      </c>
      <c r="N698" s="154">
        <f t="shared" si="114"/>
        <v>0.58774373259052926</v>
      </c>
      <c r="O698" s="154">
        <f t="shared" si="115"/>
        <v>0.41225626740947074</v>
      </c>
      <c r="P698" s="32"/>
      <c r="AI698" s="3"/>
      <c r="AJ698" s="3"/>
    </row>
    <row r="699" spans="1:36" ht="15.75" customHeight="1" x14ac:dyDescent="0.25">
      <c r="A699" s="74">
        <v>1902</v>
      </c>
      <c r="B699" s="139"/>
      <c r="C699" s="139"/>
      <c r="D699" s="139"/>
      <c r="E699" s="139"/>
      <c r="F699" s="139"/>
      <c r="G699" s="139">
        <v>85</v>
      </c>
      <c r="H699" s="140">
        <v>42</v>
      </c>
      <c r="I699" s="147"/>
      <c r="J699" s="148"/>
      <c r="K699" s="149"/>
      <c r="L699" s="153">
        <f>IF(G699=0,"",G699/F698)</f>
        <v>0.45454545454545453</v>
      </c>
      <c r="M699" s="155">
        <v>106</v>
      </c>
      <c r="N699" s="154">
        <f t="shared" si="114"/>
        <v>0.50236966824644547</v>
      </c>
      <c r="O699" s="154">
        <f t="shared" si="115"/>
        <v>0.49763033175355453</v>
      </c>
      <c r="P699" s="32"/>
      <c r="AI699" s="3"/>
      <c r="AJ699" s="3"/>
    </row>
    <row r="700" spans="1:36" ht="15.75" customHeight="1" x14ac:dyDescent="0.25">
      <c r="A700" s="75" t="s">
        <v>111</v>
      </c>
      <c r="B700" s="139"/>
      <c r="C700" s="139"/>
      <c r="D700" s="139"/>
      <c r="E700" s="139"/>
      <c r="F700" s="139"/>
      <c r="G700" s="139">
        <v>42</v>
      </c>
      <c r="H700" s="140">
        <v>41</v>
      </c>
      <c r="I700" s="147"/>
      <c r="J700" s="148"/>
      <c r="K700" s="156"/>
      <c r="L700" s="157"/>
      <c r="M700" s="155">
        <v>55</v>
      </c>
      <c r="N700" s="158"/>
      <c r="O700" s="159"/>
      <c r="P700" s="32"/>
      <c r="AI700" s="3"/>
      <c r="AJ700" s="3"/>
    </row>
    <row r="701" spans="1:36" ht="15.75" customHeight="1" x14ac:dyDescent="0.25">
      <c r="A701" s="75" t="s">
        <v>112</v>
      </c>
      <c r="B701" s="139"/>
      <c r="C701" s="139"/>
      <c r="D701" s="139"/>
      <c r="E701" s="139"/>
      <c r="F701" s="139"/>
      <c r="G701" s="139">
        <v>10</v>
      </c>
      <c r="H701" s="140">
        <v>10</v>
      </c>
      <c r="I701" s="147"/>
      <c r="J701" s="148"/>
      <c r="K701" s="156"/>
      <c r="L701" s="157"/>
      <c r="M701" s="155">
        <v>10</v>
      </c>
      <c r="N701" s="158"/>
      <c r="O701" s="159"/>
      <c r="P701" s="32"/>
      <c r="AI701" s="3"/>
      <c r="AJ701" s="3"/>
    </row>
    <row r="702" spans="1:36" ht="15.75" customHeight="1" x14ac:dyDescent="0.25">
      <c r="A702" s="75" t="s">
        <v>113</v>
      </c>
      <c r="B702" s="139"/>
      <c r="C702" s="139"/>
      <c r="D702" s="139"/>
      <c r="E702" s="139"/>
      <c r="F702" s="139"/>
      <c r="G702" s="139">
        <v>0</v>
      </c>
      <c r="H702" s="140"/>
      <c r="I702" s="147"/>
      <c r="J702" s="148"/>
      <c r="K702" s="156"/>
      <c r="L702" s="157"/>
      <c r="M702" s="155">
        <v>0</v>
      </c>
      <c r="N702" s="158"/>
      <c r="O702" s="159"/>
      <c r="P702" s="32"/>
      <c r="AI702" s="3"/>
      <c r="AJ702" s="3"/>
    </row>
    <row r="703" spans="1:36" ht="15.75" customHeight="1" x14ac:dyDescent="0.25">
      <c r="A703" s="75" t="s">
        <v>115</v>
      </c>
      <c r="B703" s="160"/>
      <c r="C703" s="160"/>
      <c r="D703" s="160"/>
      <c r="E703" s="160"/>
      <c r="F703" s="160"/>
      <c r="G703" s="160"/>
      <c r="H703" s="140"/>
      <c r="I703" s="161"/>
      <c r="J703" s="162"/>
      <c r="K703" s="163"/>
      <c r="L703" s="164"/>
      <c r="M703" s="155"/>
      <c r="N703" s="165"/>
      <c r="O703" s="166"/>
      <c r="P703" s="32"/>
      <c r="AI703" s="3"/>
      <c r="AJ703" s="3"/>
    </row>
    <row r="704" spans="1:36" ht="18" customHeight="1" x14ac:dyDescent="0.25">
      <c r="A704" s="31"/>
      <c r="B704" s="232" t="s">
        <v>114</v>
      </c>
      <c r="C704" s="232"/>
      <c r="D704" s="232"/>
      <c r="E704" s="232"/>
      <c r="F704" s="232"/>
      <c r="G704" s="232"/>
      <c r="H704" s="138">
        <f>SUM(H694:H703)</f>
        <v>93</v>
      </c>
      <c r="I704" s="77">
        <f>IF(H699=0,"",H699/B694)</f>
        <v>5.533596837944664E-2</v>
      </c>
      <c r="J704" s="77">
        <f>IF(H704=0,"",H704/B694)</f>
        <v>0.1225296442687747</v>
      </c>
      <c r="K704" s="77">
        <f>IF(H699=0,"",J704-I704)</f>
        <v>6.7193675889328064E-2</v>
      </c>
      <c r="L704" s="5"/>
      <c r="M704" s="32"/>
      <c r="N704" s="23"/>
      <c r="O704" s="5"/>
      <c r="P704" s="32"/>
      <c r="AI704" s="3"/>
      <c r="AJ704" s="3"/>
    </row>
    <row r="705" spans="1:36" ht="12.75" customHeight="1" x14ac:dyDescent="0.2">
      <c r="I705" s="5"/>
      <c r="J705" s="5"/>
      <c r="L705" s="5"/>
      <c r="M705" s="6"/>
      <c r="N705" s="6"/>
      <c r="O705" s="5"/>
      <c r="AI705" s="3"/>
      <c r="AJ705" s="3"/>
    </row>
    <row r="706" spans="1:36" ht="12.75" customHeight="1" x14ac:dyDescent="0.2">
      <c r="I706" s="5"/>
      <c r="J706" s="5"/>
      <c r="L706" s="5"/>
      <c r="M706" s="6"/>
      <c r="N706" s="6"/>
      <c r="O706" s="5"/>
      <c r="AI706" s="3"/>
      <c r="AJ706" s="3"/>
    </row>
    <row r="707" spans="1:36" ht="26.25" customHeight="1" x14ac:dyDescent="0.4">
      <c r="A707" s="4"/>
      <c r="B707" s="220" t="s">
        <v>99</v>
      </c>
      <c r="C707" s="221"/>
      <c r="D707" s="221"/>
      <c r="E707" s="221"/>
      <c r="F707" s="221"/>
      <c r="G707" s="221"/>
      <c r="H707" s="72">
        <v>1702</v>
      </c>
      <c r="I707" s="73"/>
      <c r="J707" s="73"/>
      <c r="K707" s="73"/>
      <c r="L707" s="73"/>
      <c r="M707" s="73"/>
      <c r="N707" s="32"/>
      <c r="O707" s="32"/>
      <c r="P707" s="32"/>
      <c r="AI707" s="3"/>
      <c r="AJ707" s="3"/>
    </row>
    <row r="708" spans="1:36" ht="20.25" customHeight="1" x14ac:dyDescent="0.2">
      <c r="A708" s="222" t="s">
        <v>9</v>
      </c>
      <c r="B708" s="223" t="s">
        <v>100</v>
      </c>
      <c r="C708" s="224"/>
      <c r="D708" s="224"/>
      <c r="E708" s="224"/>
      <c r="F708" s="224"/>
      <c r="G708" s="224"/>
      <c r="H708" s="225" t="s">
        <v>10</v>
      </c>
      <c r="I708" s="219" t="s">
        <v>2</v>
      </c>
      <c r="J708" s="219" t="s">
        <v>3</v>
      </c>
      <c r="K708" s="227" t="s">
        <v>4</v>
      </c>
      <c r="L708" s="219" t="s">
        <v>5</v>
      </c>
      <c r="M708" s="217" t="s">
        <v>6</v>
      </c>
      <c r="N708" s="217" t="s">
        <v>7</v>
      </c>
      <c r="O708" s="219" t="s">
        <v>8</v>
      </c>
      <c r="P708" s="32"/>
      <c r="AI708" s="3"/>
      <c r="AJ708" s="3"/>
    </row>
    <row r="709" spans="1:36" ht="15.75" customHeight="1" x14ac:dyDescent="0.25">
      <c r="A709" s="218"/>
      <c r="B709" s="74" t="s">
        <v>101</v>
      </c>
      <c r="C709" s="74" t="s">
        <v>102</v>
      </c>
      <c r="D709" s="74" t="s">
        <v>103</v>
      </c>
      <c r="E709" s="74" t="s">
        <v>104</v>
      </c>
      <c r="F709" s="74" t="s">
        <v>105</v>
      </c>
      <c r="G709" s="74" t="s">
        <v>106</v>
      </c>
      <c r="H709" s="226"/>
      <c r="I709" s="218"/>
      <c r="J709" s="218"/>
      <c r="K709" s="218"/>
      <c r="L709" s="218"/>
      <c r="M709" s="218"/>
      <c r="N709" s="218"/>
      <c r="O709" s="218"/>
      <c r="P709" s="32"/>
      <c r="AI709" s="3"/>
      <c r="AJ709" s="3"/>
    </row>
    <row r="710" spans="1:36" ht="15.75" customHeight="1" x14ac:dyDescent="0.25">
      <c r="A710" s="74">
        <v>1702</v>
      </c>
      <c r="B710" s="139">
        <v>7790</v>
      </c>
      <c r="C710" s="139"/>
      <c r="D710" s="139"/>
      <c r="E710" s="139"/>
      <c r="F710" s="139"/>
      <c r="G710" s="139"/>
      <c r="H710" s="140"/>
      <c r="I710" s="141"/>
      <c r="J710" s="142"/>
      <c r="K710" s="143"/>
      <c r="L710" s="144"/>
      <c r="M710" s="145">
        <f>B710</f>
        <v>7790</v>
      </c>
      <c r="N710" s="146"/>
      <c r="O710" s="144"/>
      <c r="P710" s="32"/>
      <c r="AI710" s="3"/>
      <c r="AJ710" s="3"/>
    </row>
    <row r="711" spans="1:36" ht="15.75" customHeight="1" x14ac:dyDescent="0.25">
      <c r="A711" s="74" t="s">
        <v>108</v>
      </c>
      <c r="B711" s="139"/>
      <c r="C711" s="139">
        <v>6892</v>
      </c>
      <c r="D711" s="139"/>
      <c r="E711" s="139"/>
      <c r="F711" s="139"/>
      <c r="G711" s="139"/>
      <c r="H711" s="140"/>
      <c r="I711" s="147"/>
      <c r="J711" s="148"/>
      <c r="K711" s="149"/>
      <c r="L711" s="150">
        <f>IF(C711=0,"",C711/B710)</f>
        <v>0.88472400513478822</v>
      </c>
      <c r="M711" s="151">
        <v>6904</v>
      </c>
      <c r="N711" s="152">
        <f t="shared" ref="N711:N715" si="116">IF(M711=0,"",M711/M710)</f>
        <v>0.8862644415917843</v>
      </c>
      <c r="O711" s="152">
        <f t="shared" ref="O711:O715" si="117">IF(M711=0,"",100%-N711)</f>
        <v>0.1137355584082157</v>
      </c>
      <c r="P711" s="32"/>
      <c r="AI711" s="3"/>
      <c r="AJ711" s="3"/>
    </row>
    <row r="712" spans="1:36" ht="15.75" customHeight="1" x14ac:dyDescent="0.25">
      <c r="A712" s="74" t="s">
        <v>109</v>
      </c>
      <c r="B712" s="139"/>
      <c r="C712" s="139"/>
      <c r="D712" s="139">
        <v>6618</v>
      </c>
      <c r="E712" s="139"/>
      <c r="F712" s="139"/>
      <c r="G712" s="139"/>
      <c r="H712" s="140"/>
      <c r="I712" s="147"/>
      <c r="J712" s="148"/>
      <c r="K712" s="149"/>
      <c r="L712" s="153">
        <f>IF(D712=0,"",D712/C711)</f>
        <v>0.96024376088218222</v>
      </c>
      <c r="M712" s="151">
        <v>6825</v>
      </c>
      <c r="N712" s="154">
        <f t="shared" si="116"/>
        <v>0.98855735805330247</v>
      </c>
      <c r="O712" s="154">
        <f t="shared" si="117"/>
        <v>1.1442641946697529E-2</v>
      </c>
      <c r="P712" s="11">
        <f>M712/M710</f>
        <v>0.87612323491655975</v>
      </c>
      <c r="AI712" s="3"/>
      <c r="AJ712" s="3"/>
    </row>
    <row r="713" spans="1:36" ht="15.75" customHeight="1" x14ac:dyDescent="0.25">
      <c r="A713" s="74" t="s">
        <v>110</v>
      </c>
      <c r="B713" s="139"/>
      <c r="C713" s="139"/>
      <c r="D713" s="139"/>
      <c r="E713" s="139">
        <v>4968</v>
      </c>
      <c r="F713" s="139"/>
      <c r="G713" s="139"/>
      <c r="H713" s="140"/>
      <c r="I713" s="147"/>
      <c r="J713" s="148"/>
      <c r="K713" s="149"/>
      <c r="L713" s="153">
        <f>IF(E713=0,"",E713/D712)</f>
        <v>0.75067996373526746</v>
      </c>
      <c r="M713" s="151">
        <v>5189</v>
      </c>
      <c r="N713" s="154">
        <f t="shared" si="116"/>
        <v>0.76029304029304035</v>
      </c>
      <c r="O713" s="154">
        <f t="shared" si="117"/>
        <v>0.23970695970695965</v>
      </c>
      <c r="P713" s="32"/>
      <c r="AI713" s="3"/>
      <c r="AJ713" s="3"/>
    </row>
    <row r="714" spans="1:36" ht="15.75" customHeight="1" x14ac:dyDescent="0.25">
      <c r="A714" s="74">
        <v>1902</v>
      </c>
      <c r="B714" s="139"/>
      <c r="C714" s="139"/>
      <c r="D714" s="139"/>
      <c r="E714" s="139"/>
      <c r="F714" s="139">
        <v>3086</v>
      </c>
      <c r="G714" s="139"/>
      <c r="H714" s="140"/>
      <c r="I714" s="147"/>
      <c r="J714" s="148"/>
      <c r="K714" s="149"/>
      <c r="L714" s="153">
        <f>IF(F714=0,"",F714/E713)</f>
        <v>0.62117552334943638</v>
      </c>
      <c r="M714" s="151">
        <v>3473</v>
      </c>
      <c r="N714" s="154">
        <f t="shared" si="116"/>
        <v>0.66930044324532667</v>
      </c>
      <c r="O714" s="154">
        <f t="shared" si="117"/>
        <v>0.33069955675467333</v>
      </c>
      <c r="P714" s="32"/>
      <c r="AI714" s="3"/>
      <c r="AJ714" s="3"/>
    </row>
    <row r="715" spans="1:36" ht="15.75" customHeight="1" x14ac:dyDescent="0.25">
      <c r="A715" s="74">
        <v>2001</v>
      </c>
      <c r="B715" s="139"/>
      <c r="C715" s="139"/>
      <c r="D715" s="139"/>
      <c r="E715" s="139"/>
      <c r="F715" s="139"/>
      <c r="G715" s="139">
        <v>2929</v>
      </c>
      <c r="H715" s="140">
        <v>2480</v>
      </c>
      <c r="I715" s="147"/>
      <c r="J715" s="148"/>
      <c r="K715" s="149"/>
      <c r="L715" s="153">
        <f>IF(G715=0,"",G715/F714)</f>
        <v>0.94912508101101745</v>
      </c>
      <c r="M715" s="155">
        <v>3161</v>
      </c>
      <c r="N715" s="154">
        <f t="shared" si="116"/>
        <v>0.91016412323639506</v>
      </c>
      <c r="O715" s="154">
        <f t="shared" si="117"/>
        <v>8.9835876763604938E-2</v>
      </c>
      <c r="P715" s="32"/>
      <c r="AI715" s="3"/>
      <c r="AJ715" s="3"/>
    </row>
    <row r="716" spans="1:36" ht="15.75" customHeight="1" x14ac:dyDescent="0.25">
      <c r="A716" s="75" t="s">
        <v>112</v>
      </c>
      <c r="B716" s="139"/>
      <c r="C716" s="139"/>
      <c r="D716" s="139"/>
      <c r="E716" s="139"/>
      <c r="F716" s="139"/>
      <c r="G716" s="139">
        <v>543</v>
      </c>
      <c r="H716" s="140">
        <v>466</v>
      </c>
      <c r="I716" s="147"/>
      <c r="J716" s="148"/>
      <c r="K716" s="156"/>
      <c r="L716" s="157"/>
      <c r="M716" s="155">
        <v>663</v>
      </c>
      <c r="N716" s="158"/>
      <c r="O716" s="159"/>
      <c r="P716" s="32"/>
      <c r="AI716" s="3"/>
      <c r="AJ716" s="3"/>
    </row>
    <row r="717" spans="1:36" ht="15.75" customHeight="1" x14ac:dyDescent="0.25">
      <c r="A717" s="75" t="s">
        <v>113</v>
      </c>
      <c r="B717" s="139"/>
      <c r="C717" s="139"/>
      <c r="D717" s="139"/>
      <c r="E717" s="139"/>
      <c r="F717" s="139"/>
      <c r="G717" s="139">
        <v>182</v>
      </c>
      <c r="H717" s="140">
        <v>145</v>
      </c>
      <c r="I717" s="147"/>
      <c r="J717" s="148"/>
      <c r="K717" s="156"/>
      <c r="L717" s="157"/>
      <c r="M717" s="174">
        <v>225</v>
      </c>
      <c r="N717" s="158"/>
      <c r="O717" s="159"/>
      <c r="P717" s="32"/>
      <c r="AI717" s="3"/>
      <c r="AJ717" s="3"/>
    </row>
    <row r="718" spans="1:36" ht="15.75" customHeight="1" x14ac:dyDescent="0.25">
      <c r="A718" s="75" t="s">
        <v>115</v>
      </c>
      <c r="B718" s="139"/>
      <c r="C718" s="139"/>
      <c r="D718" s="139"/>
      <c r="E718" s="139"/>
      <c r="F718" s="139"/>
      <c r="G718" s="139">
        <v>42</v>
      </c>
      <c r="H718" s="183">
        <v>42</v>
      </c>
      <c r="I718" s="147"/>
      <c r="J718" s="171"/>
      <c r="K718" s="172"/>
      <c r="L718" s="173"/>
      <c r="M718" s="181">
        <v>44</v>
      </c>
      <c r="N718" s="175"/>
      <c r="O718" s="159"/>
      <c r="P718" s="32"/>
      <c r="AI718" s="3"/>
      <c r="AJ718" s="3"/>
    </row>
    <row r="719" spans="1:36" ht="15.75" x14ac:dyDescent="0.25">
      <c r="A719" s="167" t="s">
        <v>116</v>
      </c>
      <c r="B719" s="160"/>
      <c r="C719" s="160"/>
      <c r="D719" s="160"/>
      <c r="E719" s="160"/>
      <c r="F719" s="160"/>
      <c r="G719" s="182">
        <v>9</v>
      </c>
      <c r="H719" s="185">
        <v>6</v>
      </c>
      <c r="I719" s="171"/>
      <c r="J719" s="171"/>
      <c r="K719" s="172"/>
      <c r="L719" s="173"/>
      <c r="M719" s="181">
        <v>9</v>
      </c>
      <c r="N719" s="175"/>
      <c r="O719" s="179"/>
      <c r="P719" s="32"/>
      <c r="AI719" s="3"/>
      <c r="AJ719" s="3"/>
    </row>
    <row r="720" spans="1:36" ht="15.75" customHeight="1" x14ac:dyDescent="0.25">
      <c r="A720" s="169" t="s">
        <v>117</v>
      </c>
      <c r="B720" s="170"/>
      <c r="C720" s="170"/>
      <c r="D720" s="170"/>
      <c r="E720" s="170"/>
      <c r="F720" s="170"/>
      <c r="G720" s="170">
        <v>1</v>
      </c>
      <c r="H720" s="184"/>
      <c r="I720" s="161"/>
      <c r="J720" s="162"/>
      <c r="K720" s="176"/>
      <c r="L720" s="177"/>
      <c r="M720" s="181">
        <v>1</v>
      </c>
      <c r="N720" s="178"/>
      <c r="O720" s="180"/>
      <c r="P720" s="32"/>
      <c r="AI720" s="3"/>
      <c r="AJ720" s="3"/>
    </row>
    <row r="721" spans="1:36" ht="18" customHeight="1" x14ac:dyDescent="0.25">
      <c r="A721" s="168"/>
      <c r="B721" s="232" t="s">
        <v>114</v>
      </c>
      <c r="C721" s="232"/>
      <c r="D721" s="232"/>
      <c r="E721" s="232"/>
      <c r="F721" s="232"/>
      <c r="G721" s="232"/>
      <c r="H721" s="138">
        <f>SUM(H710:H719)</f>
        <v>3139</v>
      </c>
      <c r="I721" s="77">
        <f>IF(H715=0,"",H715/B710)</f>
        <v>0.31835686777920413</v>
      </c>
      <c r="J721" s="77">
        <f>IF(H721=0,"",H721/B710)</f>
        <v>0.40295250320924264</v>
      </c>
      <c r="K721" s="77">
        <f>IF(H715=0,"",J721-I721)</f>
        <v>8.4595635430038507E-2</v>
      </c>
      <c r="L721" s="5"/>
      <c r="M721" s="32"/>
      <c r="N721" s="23"/>
      <c r="O721" s="5"/>
      <c r="P721" s="32"/>
      <c r="AI721" s="3"/>
      <c r="AJ721" s="3"/>
    </row>
    <row r="722" spans="1:36" ht="12.75" customHeight="1" x14ac:dyDescent="0.2">
      <c r="I722" s="5"/>
      <c r="J722" s="5"/>
      <c r="L722" s="5"/>
      <c r="M722" s="6"/>
      <c r="N722" s="6"/>
      <c r="O722" s="5"/>
      <c r="AI722" s="3"/>
      <c r="AJ722" s="3"/>
    </row>
    <row r="723" spans="1:36" ht="12.75" customHeight="1" x14ac:dyDescent="0.2">
      <c r="I723" s="5"/>
      <c r="J723" s="5"/>
      <c r="L723" s="5"/>
      <c r="M723" s="6"/>
      <c r="N723" s="6"/>
      <c r="O723" s="5"/>
      <c r="AI723" s="3"/>
      <c r="AJ723" s="3"/>
    </row>
    <row r="724" spans="1:36" ht="26.25" x14ac:dyDescent="0.4">
      <c r="A724" s="4"/>
      <c r="B724" s="220" t="s">
        <v>99</v>
      </c>
      <c r="C724" s="221"/>
      <c r="D724" s="221"/>
      <c r="E724" s="221"/>
      <c r="F724" s="221"/>
      <c r="G724" s="221"/>
      <c r="H724" s="72">
        <v>1801</v>
      </c>
      <c r="I724" s="73"/>
      <c r="J724" s="73"/>
      <c r="K724" s="73"/>
      <c r="L724" s="73"/>
      <c r="M724" s="73"/>
      <c r="N724" s="32"/>
      <c r="O724" s="32"/>
      <c r="P724" s="32"/>
      <c r="AI724" s="3"/>
      <c r="AJ724" s="3"/>
    </row>
    <row r="725" spans="1:36" ht="20.25" x14ac:dyDescent="0.2">
      <c r="A725" s="222" t="s">
        <v>9</v>
      </c>
      <c r="B725" s="223" t="s">
        <v>100</v>
      </c>
      <c r="C725" s="224"/>
      <c r="D725" s="224"/>
      <c r="E725" s="224"/>
      <c r="F725" s="224"/>
      <c r="G725" s="224"/>
      <c r="H725" s="225" t="s">
        <v>10</v>
      </c>
      <c r="I725" s="219" t="s">
        <v>2</v>
      </c>
      <c r="J725" s="219" t="s">
        <v>3</v>
      </c>
      <c r="K725" s="227" t="s">
        <v>4</v>
      </c>
      <c r="L725" s="219" t="s">
        <v>5</v>
      </c>
      <c r="M725" s="217" t="s">
        <v>6</v>
      </c>
      <c r="N725" s="217" t="s">
        <v>7</v>
      </c>
      <c r="O725" s="219" t="s">
        <v>8</v>
      </c>
      <c r="P725" s="32"/>
      <c r="AI725" s="3"/>
      <c r="AJ725" s="3"/>
    </row>
    <row r="726" spans="1:36" ht="15.75" customHeight="1" x14ac:dyDescent="0.25">
      <c r="A726" s="218"/>
      <c r="B726" s="74" t="s">
        <v>101</v>
      </c>
      <c r="C726" s="74" t="s">
        <v>102</v>
      </c>
      <c r="D726" s="74" t="s">
        <v>103</v>
      </c>
      <c r="E726" s="74" t="s">
        <v>104</v>
      </c>
      <c r="F726" s="74" t="s">
        <v>105</v>
      </c>
      <c r="G726" s="74" t="s">
        <v>106</v>
      </c>
      <c r="H726" s="226"/>
      <c r="I726" s="218"/>
      <c r="J726" s="218"/>
      <c r="K726" s="218"/>
      <c r="L726" s="218"/>
      <c r="M726" s="218"/>
      <c r="N726" s="218"/>
      <c r="O726" s="218"/>
      <c r="P726" s="32"/>
      <c r="AI726" s="3"/>
      <c r="AJ726" s="3"/>
    </row>
    <row r="727" spans="1:36" ht="15.75" x14ac:dyDescent="0.25">
      <c r="A727" s="74">
        <v>1801</v>
      </c>
      <c r="B727" s="139">
        <v>755</v>
      </c>
      <c r="C727" s="139"/>
      <c r="D727" s="139"/>
      <c r="E727" s="139"/>
      <c r="F727" s="139"/>
      <c r="G727" s="139"/>
      <c r="H727" s="140"/>
      <c r="I727" s="141"/>
      <c r="J727" s="142"/>
      <c r="K727" s="143"/>
      <c r="L727" s="144"/>
      <c r="M727" s="145">
        <f>B727</f>
        <v>755</v>
      </c>
      <c r="N727" s="146"/>
      <c r="O727" s="144"/>
      <c r="P727" s="32"/>
      <c r="AI727" s="3"/>
      <c r="AJ727" s="3"/>
    </row>
    <row r="728" spans="1:36" ht="15.75" customHeight="1" x14ac:dyDescent="0.25">
      <c r="A728" s="74">
        <v>1802</v>
      </c>
      <c r="B728" s="139"/>
      <c r="C728" s="139">
        <v>476</v>
      </c>
      <c r="D728" s="139"/>
      <c r="E728" s="139"/>
      <c r="F728" s="139"/>
      <c r="G728" s="139"/>
      <c r="H728" s="140"/>
      <c r="I728" s="147"/>
      <c r="J728" s="148"/>
      <c r="K728" s="149"/>
      <c r="L728" s="150">
        <f>IF(C728=0,"",C728/B727)</f>
        <v>0.63046357615894044</v>
      </c>
      <c r="M728" s="151">
        <v>478</v>
      </c>
      <c r="N728" s="152">
        <f t="shared" ref="N728:N732" si="118">IF(M728=0,"",M728/M727)</f>
        <v>0.63311258278145699</v>
      </c>
      <c r="O728" s="152">
        <f t="shared" ref="O728:O732" si="119">IF(M728=0,"",100%-N728)</f>
        <v>0.36688741721854301</v>
      </c>
      <c r="P728" s="32"/>
      <c r="AI728" s="3"/>
      <c r="AJ728" s="3"/>
    </row>
    <row r="729" spans="1:36" ht="15.75" customHeight="1" x14ac:dyDescent="0.25">
      <c r="A729" s="74">
        <v>1901</v>
      </c>
      <c r="B729" s="139"/>
      <c r="C729" s="139"/>
      <c r="D729" s="139">
        <v>308</v>
      </c>
      <c r="E729" s="139"/>
      <c r="F729" s="139"/>
      <c r="G729" s="139"/>
      <c r="H729" s="140"/>
      <c r="I729" s="147"/>
      <c r="J729" s="148"/>
      <c r="K729" s="149"/>
      <c r="L729" s="153">
        <f>IF(D729=0,"",D729/C728)</f>
        <v>0.6470588235294118</v>
      </c>
      <c r="M729" s="151">
        <v>324</v>
      </c>
      <c r="N729" s="154">
        <f t="shared" si="118"/>
        <v>0.67782426778242677</v>
      </c>
      <c r="O729" s="154">
        <f t="shared" si="119"/>
        <v>0.32217573221757323</v>
      </c>
      <c r="P729" s="11">
        <f>M729/M727</f>
        <v>0.4291390728476821</v>
      </c>
      <c r="AI729" s="3"/>
      <c r="AJ729" s="3"/>
    </row>
    <row r="730" spans="1:36" ht="15.75" customHeight="1" x14ac:dyDescent="0.25">
      <c r="A730" s="74">
        <v>1902</v>
      </c>
      <c r="B730" s="139"/>
      <c r="C730" s="139"/>
      <c r="D730" s="139"/>
      <c r="E730" s="139">
        <v>147</v>
      </c>
      <c r="F730" s="139"/>
      <c r="G730" s="139"/>
      <c r="H730" s="140"/>
      <c r="I730" s="147"/>
      <c r="J730" s="148"/>
      <c r="K730" s="149"/>
      <c r="L730" s="153">
        <f>IF(E730=0,"",E730/D729)</f>
        <v>0.47727272727272729</v>
      </c>
      <c r="M730" s="151">
        <v>172</v>
      </c>
      <c r="N730" s="154">
        <f t="shared" si="118"/>
        <v>0.53086419753086422</v>
      </c>
      <c r="O730" s="154">
        <f t="shared" si="119"/>
        <v>0.46913580246913578</v>
      </c>
      <c r="P730" s="32"/>
      <c r="AI730" s="3"/>
      <c r="AJ730" s="3"/>
    </row>
    <row r="731" spans="1:36" ht="15.75" customHeight="1" x14ac:dyDescent="0.25">
      <c r="A731" s="74">
        <v>2001</v>
      </c>
      <c r="B731" s="139"/>
      <c r="C731" s="139"/>
      <c r="D731" s="139"/>
      <c r="E731" s="139"/>
      <c r="F731" s="139">
        <v>118</v>
      </c>
      <c r="G731" s="139"/>
      <c r="H731" s="140">
        <v>1</v>
      </c>
      <c r="I731" s="147"/>
      <c r="J731" s="148"/>
      <c r="K731" s="149"/>
      <c r="L731" s="153">
        <f>IF(F731=0,"",F731/E730)</f>
        <v>0.80272108843537415</v>
      </c>
      <c r="M731" s="151">
        <v>147</v>
      </c>
      <c r="N731" s="154">
        <f t="shared" si="118"/>
        <v>0.85465116279069764</v>
      </c>
      <c r="O731" s="154">
        <f t="shared" si="119"/>
        <v>0.14534883720930236</v>
      </c>
      <c r="P731" s="32"/>
      <c r="AI731" s="3"/>
      <c r="AJ731" s="3"/>
    </row>
    <row r="732" spans="1:36" ht="15.75" customHeight="1" x14ac:dyDescent="0.25">
      <c r="A732" s="74">
        <v>2002</v>
      </c>
      <c r="B732" s="139"/>
      <c r="C732" s="139"/>
      <c r="D732" s="139"/>
      <c r="E732" s="139"/>
      <c r="F732" s="139"/>
      <c r="G732" s="139">
        <v>111</v>
      </c>
      <c r="H732" s="140">
        <v>69</v>
      </c>
      <c r="I732" s="147"/>
      <c r="J732" s="148"/>
      <c r="K732" s="149"/>
      <c r="L732" s="153">
        <f>IF(G732=0,"",G732/F731)</f>
        <v>0.94067796610169496</v>
      </c>
      <c r="M732" s="155">
        <v>128</v>
      </c>
      <c r="N732" s="154">
        <f t="shared" si="118"/>
        <v>0.87074829931972786</v>
      </c>
      <c r="O732" s="154">
        <f t="shared" si="119"/>
        <v>0.12925170068027214</v>
      </c>
      <c r="P732" s="32"/>
      <c r="AI732" s="3"/>
      <c r="AJ732" s="3"/>
    </row>
    <row r="733" spans="1:36" ht="15.75" customHeight="1" x14ac:dyDescent="0.25">
      <c r="A733" s="75" t="s">
        <v>113</v>
      </c>
      <c r="B733" s="139"/>
      <c r="C733" s="139"/>
      <c r="D733" s="139"/>
      <c r="E733" s="139"/>
      <c r="F733" s="139"/>
      <c r="G733" s="139">
        <v>47</v>
      </c>
      <c r="H733" s="140">
        <v>30</v>
      </c>
      <c r="I733" s="147"/>
      <c r="J733" s="148"/>
      <c r="K733" s="156"/>
      <c r="L733" s="157"/>
      <c r="M733" s="155">
        <v>55</v>
      </c>
      <c r="N733" s="158"/>
      <c r="O733" s="159"/>
      <c r="P733" s="32"/>
      <c r="AI733" s="3"/>
      <c r="AJ733" s="3"/>
    </row>
    <row r="734" spans="1:36" ht="15.75" customHeight="1" x14ac:dyDescent="0.25">
      <c r="A734" s="75" t="s">
        <v>115</v>
      </c>
      <c r="B734" s="139"/>
      <c r="C734" s="139"/>
      <c r="D734" s="139"/>
      <c r="E734" s="139"/>
      <c r="F734" s="139"/>
      <c r="G734" s="139">
        <v>16</v>
      </c>
      <c r="H734" s="140"/>
      <c r="I734" s="147"/>
      <c r="J734" s="148"/>
      <c r="K734" s="156"/>
      <c r="L734" s="157"/>
      <c r="M734" s="155">
        <v>21</v>
      </c>
      <c r="N734" s="158"/>
      <c r="O734" s="159"/>
      <c r="P734" s="32"/>
      <c r="AI734" s="3"/>
      <c r="AJ734" s="3"/>
    </row>
    <row r="735" spans="1:36" ht="15.75" customHeight="1" x14ac:dyDescent="0.25">
      <c r="A735" s="75" t="s">
        <v>116</v>
      </c>
      <c r="B735" s="139"/>
      <c r="C735" s="139"/>
      <c r="D735" s="139"/>
      <c r="E735" s="139"/>
      <c r="F735" s="139"/>
      <c r="G735" s="139">
        <v>5</v>
      </c>
      <c r="H735" s="140">
        <v>2</v>
      </c>
      <c r="I735" s="147"/>
      <c r="J735" s="148"/>
      <c r="K735" s="156"/>
      <c r="L735" s="157"/>
      <c r="M735" s="155">
        <v>5</v>
      </c>
      <c r="N735" s="158"/>
      <c r="O735" s="159"/>
      <c r="P735" s="32"/>
      <c r="AI735" s="3"/>
      <c r="AJ735" s="3"/>
    </row>
    <row r="736" spans="1:36" ht="15.75" x14ac:dyDescent="0.25">
      <c r="A736" s="75" t="s">
        <v>117</v>
      </c>
      <c r="B736" s="160"/>
      <c r="C736" s="160"/>
      <c r="D736" s="160"/>
      <c r="E736" s="160"/>
      <c r="F736" s="160"/>
      <c r="G736" s="160">
        <v>2</v>
      </c>
      <c r="H736" s="140">
        <v>2</v>
      </c>
      <c r="I736" s="161"/>
      <c r="J736" s="162"/>
      <c r="K736" s="163"/>
      <c r="L736" s="164"/>
      <c r="M736" s="155">
        <v>2</v>
      </c>
      <c r="N736" s="165"/>
      <c r="O736" s="166"/>
      <c r="P736" s="32"/>
      <c r="AI736" s="3"/>
      <c r="AJ736" s="3"/>
    </row>
    <row r="737" spans="1:36" ht="18" customHeight="1" x14ac:dyDescent="0.25">
      <c r="A737" s="31"/>
      <c r="B737" s="232" t="s">
        <v>114</v>
      </c>
      <c r="C737" s="232"/>
      <c r="D737" s="232"/>
      <c r="E737" s="232"/>
      <c r="F737" s="232"/>
      <c r="G737" s="232"/>
      <c r="H737" s="138">
        <f>SUM(H727:H736)</f>
        <v>104</v>
      </c>
      <c r="I737" s="77">
        <f>SUM(H731:H732)/B727</f>
        <v>9.2715231788079472E-2</v>
      </c>
      <c r="J737" s="77">
        <f>IF(H737=0,"",H737/B727)</f>
        <v>0.13774834437086092</v>
      </c>
      <c r="K737" s="77">
        <f>IF(H735=0,"",J737-I737)</f>
        <v>4.5033112582781448E-2</v>
      </c>
      <c r="L737" s="5"/>
      <c r="M737" s="32"/>
      <c r="N737" s="23"/>
      <c r="O737" s="5"/>
      <c r="P737" s="32"/>
      <c r="AI737" s="3"/>
      <c r="AJ737" s="3"/>
    </row>
    <row r="738" spans="1:36" ht="12.75" customHeight="1" x14ac:dyDescent="0.2">
      <c r="I738" s="5"/>
      <c r="J738" s="5"/>
      <c r="L738" s="5"/>
      <c r="M738" s="6"/>
      <c r="N738" s="6"/>
      <c r="O738" s="5"/>
      <c r="AI738" s="3"/>
      <c r="AJ738" s="3"/>
    </row>
    <row r="739" spans="1:36" ht="12.75" customHeight="1" x14ac:dyDescent="0.2">
      <c r="I739" s="5"/>
      <c r="J739" s="5"/>
      <c r="L739" s="5"/>
      <c r="M739" s="6"/>
      <c r="N739" s="6"/>
      <c r="O739" s="5"/>
      <c r="AI739" s="3"/>
      <c r="AJ739" s="3"/>
    </row>
    <row r="740" spans="1:36" ht="26.25" customHeight="1" x14ac:dyDescent="0.4">
      <c r="A740" s="4"/>
      <c r="B740" s="220" t="s">
        <v>99</v>
      </c>
      <c r="C740" s="221"/>
      <c r="D740" s="221"/>
      <c r="E740" s="221"/>
      <c r="F740" s="221"/>
      <c r="G740" s="221"/>
      <c r="H740" s="72">
        <v>1802</v>
      </c>
      <c r="I740" s="73"/>
      <c r="J740" s="73"/>
      <c r="K740" s="73"/>
      <c r="L740" s="73"/>
      <c r="M740" s="73"/>
      <c r="N740" s="32"/>
      <c r="O740" s="32"/>
      <c r="P740" s="32"/>
      <c r="AI740" s="3"/>
      <c r="AJ740" s="3"/>
    </row>
    <row r="741" spans="1:36" ht="20.25" customHeight="1" x14ac:dyDescent="0.2">
      <c r="A741" s="222" t="s">
        <v>9</v>
      </c>
      <c r="B741" s="223" t="s">
        <v>100</v>
      </c>
      <c r="C741" s="224"/>
      <c r="D741" s="224"/>
      <c r="E741" s="224"/>
      <c r="F741" s="224"/>
      <c r="G741" s="224"/>
      <c r="H741" s="225" t="s">
        <v>10</v>
      </c>
      <c r="I741" s="219" t="s">
        <v>2</v>
      </c>
      <c r="J741" s="219" t="s">
        <v>3</v>
      </c>
      <c r="K741" s="227" t="s">
        <v>4</v>
      </c>
      <c r="L741" s="219" t="s">
        <v>5</v>
      </c>
      <c r="M741" s="217" t="s">
        <v>6</v>
      </c>
      <c r="N741" s="217" t="s">
        <v>7</v>
      </c>
      <c r="O741" s="219" t="s">
        <v>8</v>
      </c>
      <c r="P741" s="32"/>
      <c r="AI741" s="3"/>
      <c r="AJ741" s="3"/>
    </row>
    <row r="742" spans="1:36" ht="15.75" customHeight="1" x14ac:dyDescent="0.25">
      <c r="A742" s="218"/>
      <c r="B742" s="74" t="s">
        <v>101</v>
      </c>
      <c r="C742" s="74" t="s">
        <v>102</v>
      </c>
      <c r="D742" s="74" t="s">
        <v>103</v>
      </c>
      <c r="E742" s="74" t="s">
        <v>104</v>
      </c>
      <c r="F742" s="74" t="s">
        <v>105</v>
      </c>
      <c r="G742" s="74" t="s">
        <v>106</v>
      </c>
      <c r="H742" s="226"/>
      <c r="I742" s="218"/>
      <c r="J742" s="218"/>
      <c r="K742" s="218"/>
      <c r="L742" s="218"/>
      <c r="M742" s="218"/>
      <c r="N742" s="218"/>
      <c r="O742" s="218"/>
      <c r="P742" s="32"/>
      <c r="AI742" s="3"/>
      <c r="AJ742" s="3"/>
    </row>
    <row r="743" spans="1:36" ht="15.75" x14ac:dyDescent="0.25">
      <c r="A743" s="74">
        <v>1802</v>
      </c>
      <c r="B743" s="139">
        <v>9482</v>
      </c>
      <c r="C743" s="139"/>
      <c r="D743" s="139"/>
      <c r="E743" s="139"/>
      <c r="F743" s="139"/>
      <c r="G743" s="139"/>
      <c r="H743" s="140"/>
      <c r="I743" s="141"/>
      <c r="J743" s="142"/>
      <c r="K743" s="143"/>
      <c r="L743" s="144"/>
      <c r="M743" s="145">
        <f>B743</f>
        <v>9482</v>
      </c>
      <c r="N743" s="146"/>
      <c r="O743" s="144"/>
      <c r="P743" s="32"/>
      <c r="AI743" s="3"/>
      <c r="AJ743" s="3"/>
    </row>
    <row r="744" spans="1:36" ht="15.75" customHeight="1" x14ac:dyDescent="0.25">
      <c r="A744" s="74">
        <v>1901</v>
      </c>
      <c r="B744" s="139"/>
      <c r="C744" s="139">
        <v>6228</v>
      </c>
      <c r="D744" s="139"/>
      <c r="E744" s="139"/>
      <c r="F744" s="139"/>
      <c r="G744" s="139"/>
      <c r="H744" s="140"/>
      <c r="I744" s="147"/>
      <c r="J744" s="148"/>
      <c r="K744" s="149"/>
      <c r="L744" s="150">
        <f>IF(C744=0,"",C744/B743)</f>
        <v>0.65682345496730643</v>
      </c>
      <c r="M744" s="151">
        <v>6251</v>
      </c>
      <c r="N744" s="152">
        <f t="shared" ref="N744:N748" si="120">IF(M744=0,"",M744/M743)</f>
        <v>0.65924910356464883</v>
      </c>
      <c r="O744" s="152">
        <f t="shared" ref="O744:O748" si="121">IF(M744=0,"",100%-N744)</f>
        <v>0.34075089643535117</v>
      </c>
      <c r="P744" s="32"/>
      <c r="AI744" s="3"/>
      <c r="AJ744" s="3"/>
    </row>
    <row r="745" spans="1:36" ht="15.75" customHeight="1" x14ac:dyDescent="0.25">
      <c r="A745" s="74">
        <v>1902</v>
      </c>
      <c r="B745" s="139"/>
      <c r="C745" s="139"/>
      <c r="D745" s="139">
        <v>3813</v>
      </c>
      <c r="E745" s="139"/>
      <c r="F745" s="139"/>
      <c r="G745" s="139"/>
      <c r="H745" s="140"/>
      <c r="I745" s="147"/>
      <c r="J745" s="148"/>
      <c r="K745" s="149"/>
      <c r="L745" s="153">
        <f>IF(D745=0,"",D745/C744)</f>
        <v>0.61223506743737954</v>
      </c>
      <c r="M745" s="151">
        <v>3927</v>
      </c>
      <c r="N745" s="154">
        <f t="shared" si="120"/>
        <v>0.62821948488241885</v>
      </c>
      <c r="O745" s="154">
        <f t="shared" si="121"/>
        <v>0.37178051511758115</v>
      </c>
      <c r="P745" s="11">
        <f>M745/M743</f>
        <v>0.41415313225058004</v>
      </c>
      <c r="AI745" s="3"/>
      <c r="AJ745" s="3"/>
    </row>
    <row r="746" spans="1:36" ht="15.75" customHeight="1" x14ac:dyDescent="0.25">
      <c r="A746" s="74">
        <v>2001</v>
      </c>
      <c r="B746" s="139"/>
      <c r="C746" s="139"/>
      <c r="D746" s="139"/>
      <c r="E746" s="139">
        <v>3570</v>
      </c>
      <c r="F746" s="139"/>
      <c r="G746" s="139"/>
      <c r="H746" s="140"/>
      <c r="I746" s="147"/>
      <c r="J746" s="148"/>
      <c r="K746" s="149"/>
      <c r="L746" s="153">
        <f>IF(E746=0,"",E746/D745)</f>
        <v>0.93627065302911094</v>
      </c>
      <c r="M746" s="151">
        <v>3777</v>
      </c>
      <c r="N746" s="154">
        <f t="shared" si="120"/>
        <v>0.96180290297937354</v>
      </c>
      <c r="O746" s="154">
        <f t="shared" si="121"/>
        <v>3.8197097020626458E-2</v>
      </c>
      <c r="P746" s="32"/>
      <c r="AI746" s="3"/>
      <c r="AJ746" s="3"/>
    </row>
    <row r="747" spans="1:36" ht="15.75" customHeight="1" x14ac:dyDescent="0.25">
      <c r="A747" s="74">
        <v>2002</v>
      </c>
      <c r="B747" s="139"/>
      <c r="C747" s="139"/>
      <c r="D747" s="139"/>
      <c r="E747" s="139"/>
      <c r="F747" s="139">
        <v>3511</v>
      </c>
      <c r="G747" s="139"/>
      <c r="H747" s="140">
        <v>2</v>
      </c>
      <c r="I747" s="147"/>
      <c r="J747" s="148"/>
      <c r="K747" s="149"/>
      <c r="L747" s="153">
        <f>IF(F747=0,"",F747/E746)</f>
        <v>0.98347338935574224</v>
      </c>
      <c r="M747" s="151">
        <v>3674</v>
      </c>
      <c r="N747" s="154">
        <f t="shared" si="120"/>
        <v>0.97272967963992585</v>
      </c>
      <c r="O747" s="154">
        <f t="shared" si="121"/>
        <v>2.7270320360074152E-2</v>
      </c>
      <c r="P747" s="32"/>
      <c r="AI747" s="3"/>
      <c r="AJ747" s="3"/>
    </row>
    <row r="748" spans="1:36" ht="15.75" customHeight="1" x14ac:dyDescent="0.25">
      <c r="A748" s="74">
        <v>2101</v>
      </c>
      <c r="B748" s="139"/>
      <c r="C748" s="139"/>
      <c r="D748" s="139"/>
      <c r="E748" s="139"/>
      <c r="F748" s="139"/>
      <c r="G748" s="139">
        <v>3364</v>
      </c>
      <c r="H748" s="140">
        <v>2638</v>
      </c>
      <c r="I748" s="147"/>
      <c r="J748" s="148"/>
      <c r="K748" s="149"/>
      <c r="L748" s="153">
        <f>IF(G748=0,"",G748/F747)</f>
        <v>0.95813158644260898</v>
      </c>
      <c r="M748" s="155">
        <v>3544</v>
      </c>
      <c r="N748" s="154">
        <f t="shared" si="120"/>
        <v>0.96461622210125209</v>
      </c>
      <c r="O748" s="154">
        <f t="shared" si="121"/>
        <v>3.5383777898747915E-2</v>
      </c>
      <c r="P748" s="32"/>
      <c r="AI748" s="3"/>
      <c r="AJ748" s="3"/>
    </row>
    <row r="749" spans="1:36" ht="15.75" x14ac:dyDescent="0.25">
      <c r="A749" s="75" t="s">
        <v>115</v>
      </c>
      <c r="B749" s="139"/>
      <c r="C749" s="139"/>
      <c r="D749" s="139"/>
      <c r="E749" s="139"/>
      <c r="F749" s="139"/>
      <c r="G749" s="139">
        <v>576</v>
      </c>
      <c r="H749" s="140">
        <v>477</v>
      </c>
      <c r="I749" s="147"/>
      <c r="J749" s="148"/>
      <c r="K749" s="156"/>
      <c r="L749" s="157"/>
      <c r="M749" s="155">
        <v>676</v>
      </c>
      <c r="N749" s="158"/>
      <c r="O749" s="159"/>
      <c r="P749" s="32"/>
      <c r="AI749" s="3"/>
      <c r="AJ749" s="3"/>
    </row>
    <row r="750" spans="1:36" ht="15.75" x14ac:dyDescent="0.25">
      <c r="A750" s="75" t="s">
        <v>116</v>
      </c>
      <c r="B750" s="139"/>
      <c r="C750" s="139"/>
      <c r="D750" s="139"/>
      <c r="E750" s="139"/>
      <c r="F750" s="139"/>
      <c r="G750" s="139">
        <v>184</v>
      </c>
      <c r="H750" s="140">
        <v>133</v>
      </c>
      <c r="I750" s="147"/>
      <c r="J750" s="148"/>
      <c r="K750" s="156"/>
      <c r="L750" s="157"/>
      <c r="M750" s="155">
        <v>218</v>
      </c>
      <c r="N750" s="158"/>
      <c r="O750" s="159"/>
      <c r="P750" s="32"/>
      <c r="AI750" s="3"/>
      <c r="AJ750" s="3"/>
    </row>
    <row r="751" spans="1:36" ht="15.75" x14ac:dyDescent="0.25">
      <c r="A751" s="75" t="s">
        <v>117</v>
      </c>
      <c r="B751" s="139"/>
      <c r="C751" s="139"/>
      <c r="D751" s="139"/>
      <c r="E751" s="139"/>
      <c r="F751" s="139"/>
      <c r="G751" s="139">
        <v>19</v>
      </c>
      <c r="H751" s="140">
        <v>16</v>
      </c>
      <c r="I751" s="147"/>
      <c r="J751" s="148"/>
      <c r="K751" s="156"/>
      <c r="L751" s="157"/>
      <c r="M751" s="155">
        <v>36</v>
      </c>
      <c r="N751" s="158"/>
      <c r="O751" s="159"/>
      <c r="P751" s="32"/>
      <c r="AI751" s="3"/>
      <c r="AJ751" s="3"/>
    </row>
    <row r="752" spans="1:36" ht="15.75" x14ac:dyDescent="0.25">
      <c r="A752" s="75" t="s">
        <v>132</v>
      </c>
      <c r="B752" s="160"/>
      <c r="C752" s="160"/>
      <c r="D752" s="160"/>
      <c r="E752" s="160"/>
      <c r="F752" s="160"/>
      <c r="G752" s="160">
        <v>7</v>
      </c>
      <c r="H752" s="140">
        <v>7</v>
      </c>
      <c r="I752" s="161"/>
      <c r="J752" s="162"/>
      <c r="K752" s="163"/>
      <c r="L752" s="164"/>
      <c r="M752" s="155">
        <v>7</v>
      </c>
      <c r="N752" s="165"/>
      <c r="O752" s="166"/>
      <c r="P752" s="32"/>
      <c r="AI752" s="3"/>
      <c r="AJ752" s="3"/>
    </row>
    <row r="753" spans="1:36" ht="18" customHeight="1" x14ac:dyDescent="0.25">
      <c r="A753" s="31"/>
      <c r="B753" s="232" t="s">
        <v>114</v>
      </c>
      <c r="C753" s="232"/>
      <c r="D753" s="232"/>
      <c r="E753" s="232"/>
      <c r="F753" s="232"/>
      <c r="G753" s="232"/>
      <c r="H753" s="138">
        <f>SUM(H743:H752)</f>
        <v>3273</v>
      </c>
      <c r="I753" s="77">
        <f>(SUM(H747:H748)/B743)</f>
        <v>0.27842227378190254</v>
      </c>
      <c r="J753" s="77">
        <f>IF(H753=0,"",H753/B743)</f>
        <v>0.34518034170006329</v>
      </c>
      <c r="K753" s="77">
        <f>J753-I753</f>
        <v>6.6758067918160746E-2</v>
      </c>
      <c r="L753" s="5"/>
      <c r="M753" s="32"/>
      <c r="N753" s="23"/>
      <c r="O753" s="5"/>
      <c r="P753" s="32"/>
      <c r="AI753" s="3"/>
      <c r="AJ753" s="3"/>
    </row>
    <row r="754" spans="1:36" ht="12.75" customHeight="1" x14ac:dyDescent="0.2">
      <c r="I754" s="5"/>
      <c r="J754" s="5"/>
      <c r="L754" s="5"/>
      <c r="M754" s="6"/>
      <c r="N754" s="6"/>
      <c r="O754" s="5"/>
      <c r="AI754" s="3"/>
      <c r="AJ754" s="3"/>
    </row>
    <row r="755" spans="1:36" ht="12.75" customHeight="1" x14ac:dyDescent="0.2">
      <c r="I755" s="5"/>
      <c r="J755" s="5"/>
      <c r="L755" s="5"/>
      <c r="M755" s="6"/>
      <c r="N755" s="6"/>
      <c r="O755" s="5"/>
      <c r="AI755" s="3"/>
      <c r="AJ755" s="3"/>
    </row>
    <row r="756" spans="1:36" ht="26.25" x14ac:dyDescent="0.4">
      <c r="A756" s="4"/>
      <c r="B756" s="220" t="s">
        <v>99</v>
      </c>
      <c r="C756" s="221"/>
      <c r="D756" s="221"/>
      <c r="E756" s="221"/>
      <c r="F756" s="221"/>
      <c r="G756" s="221"/>
      <c r="H756" s="72">
        <v>1901</v>
      </c>
      <c r="I756" s="73"/>
      <c r="J756" s="73"/>
      <c r="K756" s="73"/>
      <c r="L756" s="73"/>
      <c r="M756" s="73"/>
      <c r="N756" s="32"/>
      <c r="O756" s="32"/>
      <c r="P756" s="32"/>
      <c r="AI756" s="3"/>
      <c r="AJ756" s="3"/>
    </row>
    <row r="757" spans="1:36" ht="20.25" x14ac:dyDescent="0.2">
      <c r="A757" s="222" t="s">
        <v>9</v>
      </c>
      <c r="B757" s="223" t="s">
        <v>100</v>
      </c>
      <c r="C757" s="224"/>
      <c r="D757" s="224"/>
      <c r="E757" s="224"/>
      <c r="F757" s="224"/>
      <c r="G757" s="224"/>
      <c r="H757" s="225" t="s">
        <v>10</v>
      </c>
      <c r="I757" s="219" t="s">
        <v>2</v>
      </c>
      <c r="J757" s="219" t="s">
        <v>3</v>
      </c>
      <c r="K757" s="227" t="s">
        <v>4</v>
      </c>
      <c r="L757" s="219" t="s">
        <v>5</v>
      </c>
      <c r="M757" s="217" t="s">
        <v>6</v>
      </c>
      <c r="N757" s="217" t="s">
        <v>7</v>
      </c>
      <c r="O757" s="219" t="s">
        <v>8</v>
      </c>
      <c r="P757" s="32"/>
      <c r="AI757" s="3"/>
      <c r="AJ757" s="3"/>
    </row>
    <row r="758" spans="1:36" ht="15.75" x14ac:dyDescent="0.25">
      <c r="A758" s="218"/>
      <c r="B758" s="74" t="s">
        <v>101</v>
      </c>
      <c r="C758" s="74" t="s">
        <v>102</v>
      </c>
      <c r="D758" s="74" t="s">
        <v>103</v>
      </c>
      <c r="E758" s="74" t="s">
        <v>104</v>
      </c>
      <c r="F758" s="74" t="s">
        <v>105</v>
      </c>
      <c r="G758" s="74" t="s">
        <v>106</v>
      </c>
      <c r="H758" s="226"/>
      <c r="I758" s="218"/>
      <c r="J758" s="218"/>
      <c r="K758" s="218"/>
      <c r="L758" s="218"/>
      <c r="M758" s="218"/>
      <c r="N758" s="218"/>
      <c r="O758" s="218"/>
      <c r="P758" s="32"/>
      <c r="AI758" s="3"/>
      <c r="AJ758" s="3"/>
    </row>
    <row r="759" spans="1:36" ht="15.75" customHeight="1" x14ac:dyDescent="0.25">
      <c r="A759" s="74">
        <v>1901</v>
      </c>
      <c r="B759" s="139">
        <v>604</v>
      </c>
      <c r="C759" s="139"/>
      <c r="D759" s="139"/>
      <c r="E759" s="139"/>
      <c r="F759" s="139"/>
      <c r="G759" s="139"/>
      <c r="H759" s="140"/>
      <c r="I759" s="141"/>
      <c r="J759" s="142"/>
      <c r="K759" s="143"/>
      <c r="L759" s="144"/>
      <c r="M759" s="145">
        <f>B759</f>
        <v>604</v>
      </c>
      <c r="N759" s="146"/>
      <c r="O759" s="144"/>
      <c r="P759" s="32"/>
      <c r="AI759" s="3"/>
      <c r="AJ759" s="3"/>
    </row>
    <row r="760" spans="1:36" ht="15.75" customHeight="1" x14ac:dyDescent="0.25">
      <c r="A760" s="74">
        <v>1902</v>
      </c>
      <c r="B760" s="139"/>
      <c r="C760" s="139">
        <v>255</v>
      </c>
      <c r="D760" s="139"/>
      <c r="E760" s="139"/>
      <c r="F760" s="139"/>
      <c r="G760" s="139"/>
      <c r="H760" s="140"/>
      <c r="I760" s="147"/>
      <c r="J760" s="148"/>
      <c r="K760" s="149"/>
      <c r="L760" s="150">
        <f>IF(C760=0,"",C760/B759)</f>
        <v>0.42218543046357615</v>
      </c>
      <c r="M760" s="151">
        <v>257</v>
      </c>
      <c r="N760" s="152">
        <f t="shared" ref="N760:N764" si="122">IF(M760=0,"",M760/M759)</f>
        <v>0.42549668874172186</v>
      </c>
      <c r="O760" s="152">
        <f t="shared" ref="O760:O764" si="123">IF(M760=0,"",100%-N760)</f>
        <v>0.57450331125827814</v>
      </c>
      <c r="P760" s="32"/>
      <c r="AI760" s="3"/>
      <c r="AJ760" s="3"/>
    </row>
    <row r="761" spans="1:36" ht="15.75" customHeight="1" x14ac:dyDescent="0.25">
      <c r="A761" s="74">
        <v>2001</v>
      </c>
      <c r="B761" s="139"/>
      <c r="C761" s="139"/>
      <c r="D761" s="139">
        <v>206</v>
      </c>
      <c r="E761" s="139"/>
      <c r="F761" s="139"/>
      <c r="G761" s="139"/>
      <c r="H761" s="140"/>
      <c r="I761" s="147"/>
      <c r="J761" s="148"/>
      <c r="K761" s="149"/>
      <c r="L761" s="153">
        <f>IF(D761=0,"",D761/C760)</f>
        <v>0.80784313725490198</v>
      </c>
      <c r="M761" s="151">
        <v>217</v>
      </c>
      <c r="N761" s="154">
        <f t="shared" si="122"/>
        <v>0.8443579766536965</v>
      </c>
      <c r="O761" s="154">
        <f t="shared" si="123"/>
        <v>0.1556420233463035</v>
      </c>
      <c r="P761" s="11">
        <f>M761/M759</f>
        <v>0.35927152317880795</v>
      </c>
      <c r="AI761" s="3"/>
      <c r="AJ761" s="3"/>
    </row>
    <row r="762" spans="1:36" ht="15.75" customHeight="1" x14ac:dyDescent="0.25">
      <c r="A762" s="74">
        <v>2002</v>
      </c>
      <c r="B762" s="139"/>
      <c r="C762" s="139"/>
      <c r="D762" s="139"/>
      <c r="E762" s="139">
        <v>183</v>
      </c>
      <c r="F762" s="139"/>
      <c r="G762" s="139"/>
      <c r="H762" s="140"/>
      <c r="I762" s="147"/>
      <c r="J762" s="148"/>
      <c r="K762" s="149"/>
      <c r="L762" s="153">
        <f>IF(E762=0,"",E762/D761)</f>
        <v>0.88834951456310685</v>
      </c>
      <c r="M762" s="151">
        <v>202</v>
      </c>
      <c r="N762" s="154">
        <f t="shared" si="122"/>
        <v>0.93087557603686633</v>
      </c>
      <c r="O762" s="154">
        <f t="shared" si="123"/>
        <v>6.9124423963133674E-2</v>
      </c>
      <c r="P762" s="32"/>
      <c r="AI762" s="3"/>
      <c r="AJ762" s="3"/>
    </row>
    <row r="763" spans="1:36" ht="15.75" customHeight="1" x14ac:dyDescent="0.25">
      <c r="A763" s="74">
        <v>2101</v>
      </c>
      <c r="B763" s="139"/>
      <c r="C763" s="139"/>
      <c r="D763" s="139"/>
      <c r="E763" s="139"/>
      <c r="F763" s="139">
        <v>158</v>
      </c>
      <c r="G763" s="139"/>
      <c r="H763" s="140"/>
      <c r="I763" s="147"/>
      <c r="J763" s="148"/>
      <c r="K763" s="149"/>
      <c r="L763" s="153">
        <f>IF(F763=0,"",F763/E762)</f>
        <v>0.86338797814207646</v>
      </c>
      <c r="M763" s="151">
        <v>177</v>
      </c>
      <c r="N763" s="154">
        <f t="shared" si="122"/>
        <v>0.87623762376237624</v>
      </c>
      <c r="O763" s="154">
        <f t="shared" si="123"/>
        <v>0.12376237623762376</v>
      </c>
      <c r="P763" s="32"/>
      <c r="AI763" s="3"/>
      <c r="AJ763" s="3"/>
    </row>
    <row r="764" spans="1:36" ht="15.75" customHeight="1" x14ac:dyDescent="0.25">
      <c r="A764" s="74">
        <v>2102</v>
      </c>
      <c r="B764" s="139"/>
      <c r="C764" s="139"/>
      <c r="D764" s="139"/>
      <c r="E764" s="139"/>
      <c r="F764" s="139"/>
      <c r="G764" s="139">
        <v>154</v>
      </c>
      <c r="H764" s="140">
        <v>150</v>
      </c>
      <c r="I764" s="147"/>
      <c r="J764" s="148"/>
      <c r="K764" s="149"/>
      <c r="L764" s="153">
        <f>IF(G764=0,"",G764/F763)</f>
        <v>0.97468354430379744</v>
      </c>
      <c r="M764" s="155">
        <v>167</v>
      </c>
      <c r="N764" s="154">
        <f t="shared" si="122"/>
        <v>0.94350282485875703</v>
      </c>
      <c r="O764" s="154">
        <f t="shared" si="123"/>
        <v>5.6497175141242972E-2</v>
      </c>
      <c r="P764" s="32"/>
      <c r="AI764" s="3"/>
      <c r="AJ764" s="3"/>
    </row>
    <row r="765" spans="1:36" ht="15.75" customHeight="1" x14ac:dyDescent="0.25">
      <c r="A765" s="75" t="s">
        <v>116</v>
      </c>
      <c r="B765" s="139"/>
      <c r="C765" s="139"/>
      <c r="D765" s="139"/>
      <c r="E765" s="139"/>
      <c r="F765" s="139"/>
      <c r="G765" s="139">
        <v>43</v>
      </c>
      <c r="H765" s="140">
        <v>22</v>
      </c>
      <c r="I765" s="147"/>
      <c r="J765" s="148"/>
      <c r="K765" s="156"/>
      <c r="L765" s="157"/>
      <c r="M765" s="155">
        <v>50</v>
      </c>
      <c r="N765" s="158"/>
      <c r="O765" s="159"/>
      <c r="P765" s="32"/>
      <c r="AI765" s="3"/>
      <c r="AJ765" s="3"/>
    </row>
    <row r="766" spans="1:36" ht="15.75" customHeight="1" x14ac:dyDescent="0.25">
      <c r="A766" s="75" t="s">
        <v>117</v>
      </c>
      <c r="B766" s="139"/>
      <c r="C766" s="139"/>
      <c r="D766" s="139"/>
      <c r="E766" s="139"/>
      <c r="F766" s="139"/>
      <c r="G766" s="139">
        <v>4</v>
      </c>
      <c r="H766" s="140">
        <v>2</v>
      </c>
      <c r="I766" s="147"/>
      <c r="J766" s="148"/>
      <c r="K766" s="156"/>
      <c r="L766" s="157"/>
      <c r="M766" s="155">
        <v>7</v>
      </c>
      <c r="N766" s="158"/>
      <c r="O766" s="159"/>
      <c r="P766" s="32"/>
      <c r="AI766" s="3"/>
      <c r="AJ766" s="3"/>
    </row>
    <row r="767" spans="1:36" ht="15.75" customHeight="1" x14ac:dyDescent="0.25">
      <c r="A767" s="75" t="s">
        <v>132</v>
      </c>
      <c r="B767" s="139"/>
      <c r="C767" s="139"/>
      <c r="D767" s="139"/>
      <c r="E767" s="139"/>
      <c r="F767" s="139"/>
      <c r="G767" s="139">
        <v>1</v>
      </c>
      <c r="H767" s="140">
        <v>1</v>
      </c>
      <c r="I767" s="147"/>
      <c r="J767" s="148"/>
      <c r="K767" s="156"/>
      <c r="L767" s="157"/>
      <c r="M767" s="155">
        <v>1</v>
      </c>
      <c r="N767" s="158"/>
      <c r="O767" s="159"/>
      <c r="P767" s="32"/>
      <c r="AI767" s="3"/>
      <c r="AJ767" s="3"/>
    </row>
    <row r="768" spans="1:36" ht="15.75" x14ac:dyDescent="0.25">
      <c r="A768" s="75" t="s">
        <v>120</v>
      </c>
      <c r="B768" s="160"/>
      <c r="C768" s="160"/>
      <c r="D768" s="160"/>
      <c r="E768" s="160"/>
      <c r="F768" s="160"/>
      <c r="G768" s="160"/>
      <c r="H768" s="140"/>
      <c r="I768" s="161"/>
      <c r="J768" s="162"/>
      <c r="K768" s="163"/>
      <c r="L768" s="164"/>
      <c r="M768" s="155"/>
      <c r="N768" s="165"/>
      <c r="O768" s="166"/>
      <c r="P768" s="32"/>
      <c r="AI768" s="3"/>
      <c r="AJ768" s="3"/>
    </row>
    <row r="769" spans="1:36" ht="18" customHeight="1" x14ac:dyDescent="0.25">
      <c r="A769" s="31"/>
      <c r="B769" s="232" t="s">
        <v>114</v>
      </c>
      <c r="C769" s="232"/>
      <c r="D769" s="232"/>
      <c r="E769" s="232"/>
      <c r="F769" s="232"/>
      <c r="G769" s="232"/>
      <c r="H769" s="138">
        <f>SUM(H759:H768)</f>
        <v>175</v>
      </c>
      <c r="I769" s="77">
        <f>IF(H764=0,"",H764/B759)</f>
        <v>0.24834437086092714</v>
      </c>
      <c r="J769" s="77">
        <f>IF(H769=0,"",H769/B759)</f>
        <v>0.28973509933774833</v>
      </c>
      <c r="K769" s="77">
        <f>J769-I769</f>
        <v>4.1390728476821181E-2</v>
      </c>
      <c r="L769" s="5"/>
      <c r="M769" s="32"/>
      <c r="N769" s="23"/>
      <c r="O769" s="5"/>
      <c r="P769" s="32"/>
      <c r="AI769" s="3"/>
      <c r="AJ769" s="3"/>
    </row>
    <row r="770" spans="1:36" ht="12.75" customHeight="1" x14ac:dyDescent="0.2">
      <c r="I770" s="5"/>
      <c r="J770" s="5"/>
      <c r="L770" s="5"/>
      <c r="M770" s="6"/>
      <c r="N770" s="6"/>
      <c r="O770" s="5"/>
      <c r="AI770" s="3"/>
      <c r="AJ770" s="3"/>
    </row>
    <row r="771" spans="1:36" ht="12.75" customHeight="1" x14ac:dyDescent="0.2">
      <c r="I771" s="5"/>
      <c r="J771" s="5"/>
      <c r="L771" s="5"/>
      <c r="M771" s="6"/>
      <c r="N771" s="6"/>
      <c r="O771" s="5"/>
      <c r="AI771" s="3"/>
      <c r="AJ771" s="3"/>
    </row>
    <row r="772" spans="1:36" ht="26.25" customHeight="1" x14ac:dyDescent="0.4">
      <c r="A772" s="4"/>
      <c r="B772" s="220" t="s">
        <v>99</v>
      </c>
      <c r="C772" s="221"/>
      <c r="D772" s="221"/>
      <c r="E772" s="221"/>
      <c r="F772" s="221"/>
      <c r="G772" s="221"/>
      <c r="H772" s="72">
        <v>1902</v>
      </c>
      <c r="I772" s="73"/>
      <c r="J772" s="73"/>
      <c r="K772" s="73"/>
      <c r="L772" s="73"/>
      <c r="M772" s="73"/>
      <c r="N772" s="32"/>
      <c r="O772" s="32"/>
      <c r="P772" s="32"/>
      <c r="AI772" s="3"/>
      <c r="AJ772" s="3"/>
    </row>
    <row r="773" spans="1:36" ht="20.25" customHeight="1" x14ac:dyDescent="0.2">
      <c r="A773" s="222" t="s">
        <v>9</v>
      </c>
      <c r="B773" s="223" t="s">
        <v>100</v>
      </c>
      <c r="C773" s="224"/>
      <c r="D773" s="224"/>
      <c r="E773" s="224"/>
      <c r="F773" s="224"/>
      <c r="G773" s="224"/>
      <c r="H773" s="225" t="s">
        <v>10</v>
      </c>
      <c r="I773" s="219" t="s">
        <v>2</v>
      </c>
      <c r="J773" s="219" t="s">
        <v>3</v>
      </c>
      <c r="K773" s="227" t="s">
        <v>4</v>
      </c>
      <c r="L773" s="219" t="s">
        <v>5</v>
      </c>
      <c r="M773" s="217" t="s">
        <v>6</v>
      </c>
      <c r="N773" s="217" t="s">
        <v>7</v>
      </c>
      <c r="O773" s="219" t="s">
        <v>8</v>
      </c>
      <c r="P773" s="32"/>
      <c r="AI773" s="3"/>
      <c r="AJ773" s="3"/>
    </row>
    <row r="774" spans="1:36" ht="15.75" customHeight="1" x14ac:dyDescent="0.25">
      <c r="A774" s="218"/>
      <c r="B774" s="74" t="s">
        <v>101</v>
      </c>
      <c r="C774" s="74" t="s">
        <v>102</v>
      </c>
      <c r="D774" s="74" t="s">
        <v>103</v>
      </c>
      <c r="E774" s="74" t="s">
        <v>104</v>
      </c>
      <c r="F774" s="74" t="s">
        <v>105</v>
      </c>
      <c r="G774" s="74" t="s">
        <v>106</v>
      </c>
      <c r="H774" s="226"/>
      <c r="I774" s="218"/>
      <c r="J774" s="218"/>
      <c r="K774" s="218"/>
      <c r="L774" s="218"/>
      <c r="M774" s="218"/>
      <c r="N774" s="218"/>
      <c r="O774" s="218"/>
      <c r="P774" s="32"/>
      <c r="AI774" s="3"/>
      <c r="AJ774" s="3"/>
    </row>
    <row r="775" spans="1:36" ht="15.75" customHeight="1" x14ac:dyDescent="0.25">
      <c r="A775" s="74">
        <v>1902</v>
      </c>
      <c r="B775" s="139">
        <v>5119</v>
      </c>
      <c r="C775" s="139"/>
      <c r="D775" s="139"/>
      <c r="E775" s="139"/>
      <c r="F775" s="139"/>
      <c r="G775" s="139"/>
      <c r="H775" s="140"/>
      <c r="I775" s="141"/>
      <c r="J775" s="142"/>
      <c r="K775" s="143"/>
      <c r="L775" s="144"/>
      <c r="M775" s="145">
        <f>B775</f>
        <v>5119</v>
      </c>
      <c r="N775" s="146"/>
      <c r="O775" s="144"/>
      <c r="P775" s="32"/>
      <c r="AI775" s="3"/>
      <c r="AJ775" s="3"/>
    </row>
    <row r="776" spans="1:36" ht="15.75" customHeight="1" x14ac:dyDescent="0.25">
      <c r="A776" s="74">
        <v>2001</v>
      </c>
      <c r="B776" s="139"/>
      <c r="C776" s="139">
        <v>4430</v>
      </c>
      <c r="D776" s="139"/>
      <c r="E776" s="139"/>
      <c r="F776" s="139"/>
      <c r="G776" s="139"/>
      <c r="H776" s="140"/>
      <c r="I776" s="147"/>
      <c r="J776" s="148"/>
      <c r="K776" s="149"/>
      <c r="L776" s="150">
        <f>IF(C776=0,"",C776/B775)</f>
        <v>0.86540339910138697</v>
      </c>
      <c r="M776" s="151">
        <v>4430</v>
      </c>
      <c r="N776" s="152">
        <f t="shared" ref="N776:N780" si="124">IF(M776=0,"",M776/M775)</f>
        <v>0.86540339910138697</v>
      </c>
      <c r="O776" s="152">
        <f t="shared" ref="O776:O780" si="125">IF(M776=0,"",100%-N776)</f>
        <v>0.13459660089861303</v>
      </c>
      <c r="P776" s="32"/>
      <c r="AI776" s="3"/>
      <c r="AJ776" s="3"/>
    </row>
    <row r="777" spans="1:36" ht="15.75" customHeight="1" x14ac:dyDescent="0.25">
      <c r="A777" s="74">
        <v>2002</v>
      </c>
      <c r="B777" s="139"/>
      <c r="C777" s="139"/>
      <c r="D777" s="139">
        <v>3809</v>
      </c>
      <c r="E777" s="139"/>
      <c r="F777" s="139"/>
      <c r="G777" s="139"/>
      <c r="H777" s="140"/>
      <c r="I777" s="147"/>
      <c r="J777" s="148"/>
      <c r="K777" s="149"/>
      <c r="L777" s="153">
        <f>IF(D777=0,"",D777/C776)</f>
        <v>0.85981941309255083</v>
      </c>
      <c r="M777" s="151">
        <v>4348</v>
      </c>
      <c r="N777" s="154">
        <f t="shared" si="124"/>
        <v>0.98148984198645595</v>
      </c>
      <c r="O777" s="154">
        <f t="shared" si="125"/>
        <v>1.8510158013544054E-2</v>
      </c>
      <c r="P777" s="11">
        <f>M777/M775</f>
        <v>0.84938464543856218</v>
      </c>
      <c r="AI777" s="3"/>
      <c r="AJ777" s="3"/>
    </row>
    <row r="778" spans="1:36" ht="15.75" customHeight="1" x14ac:dyDescent="0.25">
      <c r="A778" s="74">
        <v>2101</v>
      </c>
      <c r="B778" s="139"/>
      <c r="C778" s="139"/>
      <c r="D778" s="139"/>
      <c r="E778" s="139">
        <v>3497</v>
      </c>
      <c r="F778" s="139"/>
      <c r="G778" s="139"/>
      <c r="H778" s="140">
        <v>1</v>
      </c>
      <c r="I778" s="147"/>
      <c r="J778" s="148"/>
      <c r="K778" s="149"/>
      <c r="L778" s="153">
        <f>IF(E778=0,"",E778/D777)</f>
        <v>0.91808873720136519</v>
      </c>
      <c r="M778" s="151">
        <v>4202</v>
      </c>
      <c r="N778" s="154">
        <f t="shared" si="124"/>
        <v>0.96642134314627415</v>
      </c>
      <c r="O778" s="154">
        <f t="shared" si="125"/>
        <v>3.3578656853725852E-2</v>
      </c>
      <c r="P778" s="32"/>
      <c r="AI778" s="3"/>
      <c r="AJ778" s="3"/>
    </row>
    <row r="779" spans="1:36" ht="15.75" customHeight="1" x14ac:dyDescent="0.25">
      <c r="A779" s="74">
        <v>2102</v>
      </c>
      <c r="B779" s="139"/>
      <c r="C779" s="139"/>
      <c r="D779" s="139"/>
      <c r="E779" s="139"/>
      <c r="F779" s="139">
        <v>3322</v>
      </c>
      <c r="G779" s="139"/>
      <c r="H779" s="140">
        <v>39</v>
      </c>
      <c r="I779" s="147"/>
      <c r="J779" s="148"/>
      <c r="K779" s="149"/>
      <c r="L779" s="153">
        <f>IF(F779=0,"",F779/E778)</f>
        <v>0.94995710609093509</v>
      </c>
      <c r="M779" s="151">
        <v>4202</v>
      </c>
      <c r="N779" s="154">
        <f t="shared" si="124"/>
        <v>1</v>
      </c>
      <c r="O779" s="154">
        <f t="shared" si="125"/>
        <v>0</v>
      </c>
      <c r="P779" s="32"/>
      <c r="AI779" s="3"/>
      <c r="AJ779" s="3"/>
    </row>
    <row r="780" spans="1:36" ht="15.75" customHeight="1" x14ac:dyDescent="0.25">
      <c r="A780" s="74">
        <v>2201</v>
      </c>
      <c r="B780" s="139"/>
      <c r="C780" s="139"/>
      <c r="D780" s="139"/>
      <c r="E780" s="139"/>
      <c r="F780" s="139"/>
      <c r="G780" s="139">
        <v>3242</v>
      </c>
      <c r="H780" s="140">
        <v>2753</v>
      </c>
      <c r="I780" s="147"/>
      <c r="J780" s="148"/>
      <c r="K780" s="149"/>
      <c r="L780" s="153">
        <f>IF(G780=0,"",G780/F779)</f>
        <v>0.9759181216134859</v>
      </c>
      <c r="M780" s="155">
        <v>3945</v>
      </c>
      <c r="N780" s="154">
        <f t="shared" si="124"/>
        <v>0.938838648262732</v>
      </c>
      <c r="O780" s="154">
        <f t="shared" si="125"/>
        <v>6.1161351737267999E-2</v>
      </c>
      <c r="P780" s="32"/>
      <c r="AI780" s="3"/>
      <c r="AJ780" s="3"/>
    </row>
    <row r="781" spans="1:36" ht="15.75" customHeight="1" x14ac:dyDescent="0.25">
      <c r="A781" s="75" t="s">
        <v>117</v>
      </c>
      <c r="B781" s="139"/>
      <c r="C781" s="139"/>
      <c r="D781" s="139"/>
      <c r="E781" s="139"/>
      <c r="F781" s="139"/>
      <c r="G781" s="139">
        <v>606</v>
      </c>
      <c r="H781" s="140">
        <v>371</v>
      </c>
      <c r="I781" s="147"/>
      <c r="J781" s="148"/>
      <c r="K781" s="156"/>
      <c r="L781" s="157"/>
      <c r="M781" s="155">
        <v>948</v>
      </c>
      <c r="N781" s="158"/>
      <c r="O781" s="159"/>
      <c r="P781" s="32"/>
      <c r="AI781" s="3"/>
      <c r="AJ781" s="3"/>
    </row>
    <row r="782" spans="1:36" ht="15.75" customHeight="1" x14ac:dyDescent="0.25">
      <c r="A782" s="75" t="s">
        <v>132</v>
      </c>
      <c r="B782" s="139"/>
      <c r="C782" s="139"/>
      <c r="D782" s="139"/>
      <c r="E782" s="139"/>
      <c r="F782" s="139"/>
      <c r="G782" s="139">
        <v>371</v>
      </c>
      <c r="H782" s="140">
        <v>276</v>
      </c>
      <c r="I782" s="147"/>
      <c r="J782" s="148"/>
      <c r="K782" s="156"/>
      <c r="L782" s="157"/>
      <c r="M782" s="155">
        <v>440</v>
      </c>
      <c r="N782" s="158"/>
      <c r="O782" s="159"/>
      <c r="P782" s="32"/>
      <c r="AI782" s="3"/>
      <c r="AJ782" s="3"/>
    </row>
    <row r="783" spans="1:36" ht="15.75" customHeight="1" x14ac:dyDescent="0.25">
      <c r="A783" s="75" t="s">
        <v>120</v>
      </c>
      <c r="B783" s="139"/>
      <c r="C783" s="139"/>
      <c r="D783" s="139"/>
      <c r="E783" s="139"/>
      <c r="F783" s="139"/>
      <c r="G783" s="139">
        <v>100</v>
      </c>
      <c r="H783" s="183">
        <v>74</v>
      </c>
      <c r="I783" s="147"/>
      <c r="J783" s="148"/>
      <c r="K783" s="156"/>
      <c r="L783" s="157"/>
      <c r="M783" s="174">
        <v>122</v>
      </c>
      <c r="N783" s="158"/>
      <c r="O783" s="159"/>
      <c r="P783" s="32"/>
      <c r="AI783" s="3"/>
      <c r="AJ783" s="3"/>
    </row>
    <row r="784" spans="1:36" ht="15.75" customHeight="1" x14ac:dyDescent="0.25">
      <c r="A784" s="75" t="s">
        <v>133</v>
      </c>
      <c r="B784" s="139"/>
      <c r="C784" s="139"/>
      <c r="D784" s="139"/>
      <c r="E784" s="139"/>
      <c r="F784" s="139"/>
      <c r="G784" s="186">
        <v>14</v>
      </c>
      <c r="H784" s="185">
        <v>11</v>
      </c>
      <c r="I784" s="171"/>
      <c r="J784" s="171"/>
      <c r="K784" s="172"/>
      <c r="L784" s="173"/>
      <c r="M784" s="181">
        <v>16</v>
      </c>
      <c r="N784" s="175"/>
      <c r="O784" s="179"/>
      <c r="P784" s="32"/>
      <c r="AI784" s="3"/>
      <c r="AJ784" s="3"/>
    </row>
    <row r="785" spans="1:36" s="131" customFormat="1" ht="15.75" x14ac:dyDescent="0.25">
      <c r="A785" s="75" t="s">
        <v>124</v>
      </c>
      <c r="B785" s="160"/>
      <c r="C785" s="160"/>
      <c r="D785" s="160"/>
      <c r="E785" s="160"/>
      <c r="F785" s="160"/>
      <c r="G785" s="160">
        <v>2</v>
      </c>
      <c r="H785" s="187">
        <v>2</v>
      </c>
      <c r="I785" s="161"/>
      <c r="J785" s="162"/>
      <c r="K785" s="163"/>
      <c r="L785" s="164"/>
      <c r="M785" s="155">
        <v>2</v>
      </c>
      <c r="N785" s="165"/>
      <c r="O785" s="166"/>
      <c r="P785" s="32"/>
      <c r="AI785" s="3"/>
      <c r="AJ785" s="3"/>
    </row>
    <row r="786" spans="1:36" ht="18" customHeight="1" x14ac:dyDescent="0.25">
      <c r="A786" s="31"/>
      <c r="B786" s="232" t="s">
        <v>114</v>
      </c>
      <c r="C786" s="232"/>
      <c r="D786" s="232"/>
      <c r="E786" s="232"/>
      <c r="F786" s="232"/>
      <c r="G786" s="232"/>
      <c r="H786" s="138">
        <f>SUM(H775:H785)</f>
        <v>3527</v>
      </c>
      <c r="I786" s="77">
        <f>SUM(H778:H780)/B775</f>
        <v>0.54561437780816568</v>
      </c>
      <c r="J786" s="77">
        <f>IF(H786=0,"",H786/B775)</f>
        <v>0.68900175815588982</v>
      </c>
      <c r="K786" s="77">
        <f>J786-I786</f>
        <v>0.14338738034772414</v>
      </c>
      <c r="L786" s="5"/>
      <c r="M786" s="32"/>
      <c r="N786" s="23"/>
      <c r="O786" s="5"/>
      <c r="P786" s="32"/>
      <c r="AI786" s="3"/>
      <c r="AJ786" s="3"/>
    </row>
    <row r="787" spans="1:36" ht="12.75" customHeight="1" x14ac:dyDescent="0.2">
      <c r="I787" s="5"/>
      <c r="J787" s="5"/>
      <c r="L787" s="5"/>
      <c r="M787" s="6"/>
      <c r="N787" s="6"/>
      <c r="O787" s="5"/>
      <c r="AI787" s="3"/>
      <c r="AJ787" s="3"/>
    </row>
    <row r="788" spans="1:36" ht="12.75" customHeight="1" x14ac:dyDescent="0.2">
      <c r="I788" s="5"/>
      <c r="J788" s="5"/>
      <c r="L788" s="5"/>
      <c r="M788" s="6"/>
      <c r="N788" s="6"/>
      <c r="O788" s="5"/>
      <c r="AI788" s="3"/>
      <c r="AJ788" s="3"/>
    </row>
    <row r="789" spans="1:36" ht="26.25" x14ac:dyDescent="0.4">
      <c r="A789" s="4"/>
      <c r="B789" s="220" t="s">
        <v>99</v>
      </c>
      <c r="C789" s="221"/>
      <c r="D789" s="221"/>
      <c r="E789" s="221"/>
      <c r="F789" s="221"/>
      <c r="G789" s="221"/>
      <c r="H789" s="72">
        <v>2002</v>
      </c>
      <c r="I789" s="73"/>
      <c r="J789" s="73"/>
      <c r="K789" s="73"/>
      <c r="L789" s="73"/>
      <c r="M789" s="73"/>
      <c r="N789" s="32"/>
      <c r="O789" s="32"/>
      <c r="P789" s="32"/>
      <c r="AI789" s="3"/>
      <c r="AJ789" s="3"/>
    </row>
    <row r="790" spans="1:36" ht="20.25" x14ac:dyDescent="0.2">
      <c r="A790" s="222" t="s">
        <v>9</v>
      </c>
      <c r="B790" s="223" t="s">
        <v>100</v>
      </c>
      <c r="C790" s="224"/>
      <c r="D790" s="224"/>
      <c r="E790" s="224"/>
      <c r="F790" s="224"/>
      <c r="G790" s="224"/>
      <c r="H790" s="225" t="s">
        <v>10</v>
      </c>
      <c r="I790" s="219" t="s">
        <v>2</v>
      </c>
      <c r="J790" s="219" t="s">
        <v>3</v>
      </c>
      <c r="K790" s="227" t="s">
        <v>4</v>
      </c>
      <c r="L790" s="219" t="s">
        <v>5</v>
      </c>
      <c r="M790" s="217" t="s">
        <v>6</v>
      </c>
      <c r="N790" s="217" t="s">
        <v>7</v>
      </c>
      <c r="O790" s="219" t="s">
        <v>8</v>
      </c>
      <c r="P790" s="32"/>
      <c r="AI790" s="3"/>
      <c r="AJ790" s="3"/>
    </row>
    <row r="791" spans="1:36" ht="15.75" x14ac:dyDescent="0.25">
      <c r="A791" s="218"/>
      <c r="B791" s="74" t="s">
        <v>101</v>
      </c>
      <c r="C791" s="74" t="s">
        <v>102</v>
      </c>
      <c r="D791" s="74" t="s">
        <v>103</v>
      </c>
      <c r="E791" s="74" t="s">
        <v>104</v>
      </c>
      <c r="F791" s="74" t="s">
        <v>105</v>
      </c>
      <c r="G791" s="74" t="s">
        <v>106</v>
      </c>
      <c r="H791" s="226"/>
      <c r="I791" s="218"/>
      <c r="J791" s="218"/>
      <c r="K791" s="218"/>
      <c r="L791" s="218"/>
      <c r="M791" s="218"/>
      <c r="N791" s="218"/>
      <c r="O791" s="218"/>
      <c r="P791" s="32"/>
      <c r="AI791" s="3"/>
      <c r="AJ791" s="3"/>
    </row>
    <row r="792" spans="1:36" ht="15.75" x14ac:dyDescent="0.25">
      <c r="A792" s="74">
        <v>2002</v>
      </c>
      <c r="B792" s="139">
        <v>4905</v>
      </c>
      <c r="C792" s="139"/>
      <c r="D792" s="139"/>
      <c r="E792" s="139"/>
      <c r="F792" s="139"/>
      <c r="G792" s="139"/>
      <c r="H792" s="140"/>
      <c r="I792" s="141"/>
      <c r="J792" s="142"/>
      <c r="K792" s="143"/>
      <c r="L792" s="144"/>
      <c r="M792" s="145">
        <f>B792</f>
        <v>4905</v>
      </c>
      <c r="N792" s="146"/>
      <c r="O792" s="144"/>
      <c r="P792" s="32"/>
      <c r="AI792" s="3"/>
      <c r="AJ792" s="3"/>
    </row>
    <row r="793" spans="1:36" ht="15.75" x14ac:dyDescent="0.25">
      <c r="A793" s="74">
        <v>2101</v>
      </c>
      <c r="B793" s="139"/>
      <c r="C793" s="139">
        <v>3963</v>
      </c>
      <c r="D793" s="139"/>
      <c r="E793" s="139"/>
      <c r="F793" s="139"/>
      <c r="G793" s="139"/>
      <c r="H793" s="140"/>
      <c r="I793" s="147"/>
      <c r="J793" s="148"/>
      <c r="K793" s="149"/>
      <c r="L793" s="150">
        <f>IF(C793=0,"",C793/B792)</f>
        <v>0.80795107033639146</v>
      </c>
      <c r="M793" s="151">
        <v>4076</v>
      </c>
      <c r="N793" s="152">
        <f t="shared" ref="N793:N797" si="126">IF(M793=0,"",M793/M792)</f>
        <v>0.83098878695208966</v>
      </c>
      <c r="O793" s="152">
        <f t="shared" ref="O793:O797" si="127">IF(M793=0,"",100%-N793)</f>
        <v>0.16901121304791034</v>
      </c>
      <c r="P793" s="32"/>
      <c r="AI793" s="3"/>
      <c r="AJ793" s="3"/>
    </row>
    <row r="794" spans="1:36" ht="15.75" customHeight="1" x14ac:dyDescent="0.25">
      <c r="A794" s="74">
        <v>2102</v>
      </c>
      <c r="B794" s="139"/>
      <c r="C794" s="139"/>
      <c r="D794" s="139">
        <v>3849</v>
      </c>
      <c r="E794" s="139"/>
      <c r="F794" s="139"/>
      <c r="G794" s="139"/>
      <c r="H794" s="140"/>
      <c r="I794" s="147"/>
      <c r="J794" s="148"/>
      <c r="K794" s="149"/>
      <c r="L794" s="153">
        <f>IF(D794=0,"",D794/C793)</f>
        <v>0.97123391370174106</v>
      </c>
      <c r="M794" s="151">
        <v>4228</v>
      </c>
      <c r="N794" s="154">
        <f t="shared" si="126"/>
        <v>1.0372914622178606</v>
      </c>
      <c r="O794" s="154">
        <f t="shared" si="127"/>
        <v>-3.7291462217860616E-2</v>
      </c>
      <c r="P794" s="11">
        <f>M794/M792</f>
        <v>0.86197757390417939</v>
      </c>
      <c r="AI794" s="3"/>
      <c r="AJ794" s="3"/>
    </row>
    <row r="795" spans="1:36" ht="15.75" customHeight="1" x14ac:dyDescent="0.25">
      <c r="A795" s="74">
        <v>2201</v>
      </c>
      <c r="B795" s="139"/>
      <c r="C795" s="139"/>
      <c r="D795" s="139"/>
      <c r="E795" s="139">
        <v>3560</v>
      </c>
      <c r="F795" s="139"/>
      <c r="G795" s="139"/>
      <c r="H795" s="140">
        <v>2</v>
      </c>
      <c r="I795" s="147"/>
      <c r="J795" s="148"/>
      <c r="K795" s="149"/>
      <c r="L795" s="153">
        <f>IF(E795=0,"",E795/D794)</f>
        <v>0.92491556248376205</v>
      </c>
      <c r="M795" s="151">
        <v>4060</v>
      </c>
      <c r="N795" s="154">
        <f t="shared" si="126"/>
        <v>0.96026490066225167</v>
      </c>
      <c r="O795" s="154">
        <f t="shared" si="127"/>
        <v>3.9735099337748325E-2</v>
      </c>
      <c r="P795" s="32"/>
      <c r="AI795" s="3"/>
      <c r="AJ795" s="3"/>
    </row>
    <row r="796" spans="1:36" ht="15.75" customHeight="1" x14ac:dyDescent="0.25">
      <c r="A796" s="74">
        <v>2202</v>
      </c>
      <c r="B796" s="139"/>
      <c r="C796" s="139"/>
      <c r="D796" s="139"/>
      <c r="E796" s="139"/>
      <c r="F796" s="139">
        <v>3191</v>
      </c>
      <c r="G796" s="139"/>
      <c r="H796" s="140">
        <v>22</v>
      </c>
      <c r="I796" s="147"/>
      <c r="J796" s="148"/>
      <c r="K796" s="149"/>
      <c r="L796" s="153">
        <f>IF(F796=0,"",F796/E795)</f>
        <v>0.89634831460674158</v>
      </c>
      <c r="M796" s="151">
        <v>3817</v>
      </c>
      <c r="N796" s="154">
        <f t="shared" si="126"/>
        <v>0.94014778325123149</v>
      </c>
      <c r="O796" s="154">
        <f t="shared" si="127"/>
        <v>5.9852216748768505E-2</v>
      </c>
      <c r="P796" s="32"/>
      <c r="AI796" s="3"/>
      <c r="AJ796" s="3"/>
    </row>
    <row r="797" spans="1:36" ht="15.75" customHeight="1" x14ac:dyDescent="0.25">
      <c r="A797" s="74">
        <v>2301</v>
      </c>
      <c r="B797" s="139"/>
      <c r="C797" s="139"/>
      <c r="D797" s="139"/>
      <c r="E797" s="139"/>
      <c r="F797" s="139"/>
      <c r="G797" s="139">
        <v>3161</v>
      </c>
      <c r="H797" s="140">
        <v>2679</v>
      </c>
      <c r="I797" s="147"/>
      <c r="J797" s="148"/>
      <c r="K797" s="149"/>
      <c r="L797" s="153">
        <f>IF(G797=0,"",G797/F796)</f>
        <v>0.99059855844562827</v>
      </c>
      <c r="M797" s="155">
        <v>3636</v>
      </c>
      <c r="N797" s="154">
        <f t="shared" si="126"/>
        <v>0.95258056064972496</v>
      </c>
      <c r="O797" s="154">
        <f t="shared" si="127"/>
        <v>4.7419439350275039E-2</v>
      </c>
      <c r="P797" s="32"/>
      <c r="AI797" s="3"/>
      <c r="AJ797" s="3"/>
    </row>
    <row r="798" spans="1:36" ht="15.75" customHeight="1" x14ac:dyDescent="0.25">
      <c r="A798" s="75" t="s">
        <v>120</v>
      </c>
      <c r="B798" s="139"/>
      <c r="C798" s="139"/>
      <c r="D798" s="139"/>
      <c r="E798" s="139"/>
      <c r="F798" s="139"/>
      <c r="G798" s="139">
        <v>620</v>
      </c>
      <c r="H798" s="140">
        <v>389</v>
      </c>
      <c r="I798" s="147"/>
      <c r="J798" s="148"/>
      <c r="K798" s="156"/>
      <c r="L798" s="157"/>
      <c r="M798" s="155">
        <v>820</v>
      </c>
      <c r="N798" s="158"/>
      <c r="O798" s="159"/>
      <c r="P798" s="32"/>
      <c r="AI798" s="3"/>
      <c r="AJ798" s="3"/>
    </row>
    <row r="799" spans="1:36" ht="15.75" customHeight="1" x14ac:dyDescent="0.25">
      <c r="A799" s="75" t="s">
        <v>133</v>
      </c>
      <c r="B799" s="139"/>
      <c r="C799" s="139"/>
      <c r="D799" s="139"/>
      <c r="E799" s="139"/>
      <c r="F799" s="139"/>
      <c r="G799" s="139">
        <v>287</v>
      </c>
      <c r="H799" s="140">
        <v>219</v>
      </c>
      <c r="I799" s="147"/>
      <c r="J799" s="148"/>
      <c r="K799" s="156"/>
      <c r="L799" s="157"/>
      <c r="M799" s="155">
        <v>321</v>
      </c>
      <c r="N799" s="158"/>
      <c r="O799" s="159"/>
      <c r="P799" s="32"/>
      <c r="AI799" s="3"/>
      <c r="AJ799" s="3"/>
    </row>
    <row r="800" spans="1:36" ht="15.75" customHeight="1" x14ac:dyDescent="0.25">
      <c r="A800" s="75" t="s">
        <v>124</v>
      </c>
      <c r="B800" s="139"/>
      <c r="C800" s="139"/>
      <c r="D800" s="139"/>
      <c r="E800" s="139"/>
      <c r="F800" s="139"/>
      <c r="G800" s="139">
        <v>64</v>
      </c>
      <c r="H800" s="140">
        <v>51</v>
      </c>
      <c r="I800" s="147"/>
      <c r="J800" s="148"/>
      <c r="K800" s="156"/>
      <c r="L800" s="157"/>
      <c r="M800" s="155">
        <v>76</v>
      </c>
      <c r="N800" s="158"/>
      <c r="O800" s="159"/>
      <c r="P800" s="32"/>
      <c r="AI800" s="3"/>
      <c r="AJ800" s="3"/>
    </row>
    <row r="801" spans="1:36" ht="15.75" customHeight="1" x14ac:dyDescent="0.25">
      <c r="A801" s="75" t="s">
        <v>135</v>
      </c>
      <c r="B801" s="160"/>
      <c r="C801" s="160"/>
      <c r="D801" s="160"/>
      <c r="E801" s="160"/>
      <c r="F801" s="160"/>
      <c r="G801" s="160">
        <v>4</v>
      </c>
      <c r="H801" s="140">
        <v>4</v>
      </c>
      <c r="I801" s="161"/>
      <c r="J801" s="162"/>
      <c r="K801" s="163"/>
      <c r="L801" s="164"/>
      <c r="M801" s="155">
        <v>4</v>
      </c>
      <c r="N801" s="165"/>
      <c r="O801" s="166"/>
      <c r="P801" s="32"/>
      <c r="AI801" s="3"/>
      <c r="AJ801" s="3"/>
    </row>
    <row r="802" spans="1:36" ht="18" customHeight="1" x14ac:dyDescent="0.25">
      <c r="A802" s="31"/>
      <c r="B802" s="232" t="s">
        <v>114</v>
      </c>
      <c r="C802" s="232"/>
      <c r="D802" s="232"/>
      <c r="E802" s="232"/>
      <c r="F802" s="232"/>
      <c r="G802" s="232"/>
      <c r="H802" s="138">
        <f>SUM(H792:H801)</f>
        <v>3366</v>
      </c>
      <c r="I802" s="77">
        <f>((SUM(H795:H797))/B792)</f>
        <v>0.55107033639143732</v>
      </c>
      <c r="J802" s="77">
        <f>IF(H802=0,"",H802/B792)</f>
        <v>0.68623853211009178</v>
      </c>
      <c r="K802" s="77">
        <f>J802-I802</f>
        <v>0.13516819571865446</v>
      </c>
      <c r="L802" s="5"/>
      <c r="M802" s="32"/>
      <c r="N802" s="23"/>
      <c r="O802" s="5"/>
      <c r="P802" s="32"/>
      <c r="AI802" s="3"/>
      <c r="AJ802" s="3"/>
    </row>
    <row r="803" spans="1:36" ht="12.75" customHeight="1" x14ac:dyDescent="0.2">
      <c r="I803" s="5"/>
      <c r="J803" s="5"/>
      <c r="L803" s="5"/>
      <c r="M803" s="6"/>
      <c r="N803" s="6"/>
      <c r="O803" s="5"/>
      <c r="AI803" s="3"/>
      <c r="AJ803" s="3"/>
    </row>
    <row r="804" spans="1:36" ht="12.75" customHeight="1" x14ac:dyDescent="0.2">
      <c r="I804" s="5"/>
      <c r="J804" s="5"/>
      <c r="L804" s="5"/>
      <c r="M804" s="6"/>
      <c r="N804" s="6"/>
      <c r="O804" s="5"/>
      <c r="AI804" s="3"/>
      <c r="AJ804" s="3"/>
    </row>
    <row r="805" spans="1:36" ht="26.25" customHeight="1" x14ac:dyDescent="0.4">
      <c r="A805" s="4"/>
      <c r="B805" s="220" t="s">
        <v>99</v>
      </c>
      <c r="C805" s="221"/>
      <c r="D805" s="221"/>
      <c r="E805" s="221"/>
      <c r="F805" s="221"/>
      <c r="G805" s="221"/>
      <c r="H805" s="72">
        <v>2102</v>
      </c>
      <c r="I805" s="73"/>
      <c r="J805" s="73"/>
      <c r="K805" s="73"/>
      <c r="L805" s="73"/>
      <c r="M805" s="73"/>
      <c r="N805" s="32"/>
      <c r="O805" s="32"/>
      <c r="P805" s="32"/>
      <c r="AI805" s="3"/>
      <c r="AJ805" s="3"/>
    </row>
    <row r="806" spans="1:36" ht="20.25" customHeight="1" x14ac:dyDescent="0.2">
      <c r="A806" s="222" t="s">
        <v>9</v>
      </c>
      <c r="B806" s="223" t="s">
        <v>100</v>
      </c>
      <c r="C806" s="224"/>
      <c r="D806" s="224"/>
      <c r="E806" s="224"/>
      <c r="F806" s="224"/>
      <c r="G806" s="224"/>
      <c r="H806" s="225" t="s">
        <v>10</v>
      </c>
      <c r="I806" s="219" t="s">
        <v>2</v>
      </c>
      <c r="J806" s="219" t="s">
        <v>3</v>
      </c>
      <c r="K806" s="227" t="s">
        <v>4</v>
      </c>
      <c r="L806" s="219" t="s">
        <v>5</v>
      </c>
      <c r="M806" s="217" t="s">
        <v>6</v>
      </c>
      <c r="N806" s="217" t="s">
        <v>7</v>
      </c>
      <c r="O806" s="219" t="s">
        <v>8</v>
      </c>
      <c r="P806" s="32"/>
      <c r="AI806" s="3"/>
      <c r="AJ806" s="3"/>
    </row>
    <row r="807" spans="1:36" ht="15.75" customHeight="1" x14ac:dyDescent="0.25">
      <c r="A807" s="218"/>
      <c r="B807" s="74" t="s">
        <v>101</v>
      </c>
      <c r="C807" s="74" t="s">
        <v>102</v>
      </c>
      <c r="D807" s="74" t="s">
        <v>103</v>
      </c>
      <c r="E807" s="74" t="s">
        <v>104</v>
      </c>
      <c r="F807" s="74" t="s">
        <v>105</v>
      </c>
      <c r="G807" s="74" t="s">
        <v>106</v>
      </c>
      <c r="H807" s="226"/>
      <c r="I807" s="218"/>
      <c r="J807" s="218"/>
      <c r="K807" s="218"/>
      <c r="L807" s="218"/>
      <c r="M807" s="218"/>
      <c r="N807" s="218"/>
      <c r="O807" s="218"/>
      <c r="P807" s="32"/>
      <c r="AI807" s="3"/>
      <c r="AJ807" s="3"/>
    </row>
    <row r="808" spans="1:36" ht="15.75" customHeight="1" x14ac:dyDescent="0.25">
      <c r="A808" s="74">
        <v>2102</v>
      </c>
      <c r="B808" s="139">
        <v>5462</v>
      </c>
      <c r="C808" s="139"/>
      <c r="D808" s="139"/>
      <c r="E808" s="139"/>
      <c r="F808" s="139"/>
      <c r="G808" s="139"/>
      <c r="H808" s="140"/>
      <c r="I808" s="141"/>
      <c r="J808" s="142"/>
      <c r="K808" s="143"/>
      <c r="L808" s="144"/>
      <c r="M808" s="145">
        <f>B808</f>
        <v>5462</v>
      </c>
      <c r="N808" s="146"/>
      <c r="O808" s="144"/>
      <c r="P808" s="32"/>
      <c r="AI808" s="3"/>
      <c r="AJ808" s="3"/>
    </row>
    <row r="809" spans="1:36" ht="15.75" customHeight="1" x14ac:dyDescent="0.25">
      <c r="A809" s="74">
        <v>2201</v>
      </c>
      <c r="B809" s="139"/>
      <c r="C809" s="139">
        <v>4398</v>
      </c>
      <c r="D809" s="139"/>
      <c r="E809" s="139"/>
      <c r="F809" s="139"/>
      <c r="G809" s="139"/>
      <c r="H809" s="140">
        <v>2</v>
      </c>
      <c r="I809" s="147"/>
      <c r="J809" s="148"/>
      <c r="K809" s="149"/>
      <c r="L809" s="150">
        <f>IF(C809=0,"",C809/B808)</f>
        <v>0.80519956060051268</v>
      </c>
      <c r="M809" s="151">
        <v>4517</v>
      </c>
      <c r="N809" s="152">
        <f t="shared" ref="N809:N813" si="128">IF(M809=0,"",M809/M808)</f>
        <v>0.82698645184913955</v>
      </c>
      <c r="O809" s="152">
        <f t="shared" ref="O809:O813" si="129">IF(M809=0,"",100%-N809)</f>
        <v>0.17301354815086045</v>
      </c>
      <c r="P809" s="32"/>
      <c r="AI809" s="3"/>
      <c r="AJ809" s="3"/>
    </row>
    <row r="810" spans="1:36" ht="15.75" customHeight="1" x14ac:dyDescent="0.25">
      <c r="A810" s="74">
        <v>2202</v>
      </c>
      <c r="B810" s="139"/>
      <c r="C810" s="139"/>
      <c r="D810" s="139">
        <v>3784</v>
      </c>
      <c r="E810" s="139"/>
      <c r="F810" s="139"/>
      <c r="G810" s="139"/>
      <c r="H810" s="140">
        <v>1</v>
      </c>
      <c r="I810" s="147"/>
      <c r="J810" s="148"/>
      <c r="K810" s="149"/>
      <c r="L810" s="153">
        <f>IF(D810=0,"",D810/C809)</f>
        <v>0.86039108685766252</v>
      </c>
      <c r="M810" s="151">
        <v>4245</v>
      </c>
      <c r="N810" s="154">
        <f t="shared" si="128"/>
        <v>0.93978304184193051</v>
      </c>
      <c r="O810" s="154">
        <f t="shared" si="129"/>
        <v>6.0216958158069489E-2</v>
      </c>
      <c r="P810" s="11">
        <f>M810/M808</f>
        <v>0.77718784328084956</v>
      </c>
      <c r="AI810" s="3"/>
      <c r="AJ810" s="3"/>
    </row>
    <row r="811" spans="1:36" ht="15.75" customHeight="1" x14ac:dyDescent="0.25">
      <c r="A811" s="74">
        <v>2301</v>
      </c>
      <c r="B811" s="139"/>
      <c r="C811" s="139"/>
      <c r="D811" s="139"/>
      <c r="E811" s="139">
        <v>3360</v>
      </c>
      <c r="F811" s="139"/>
      <c r="G811" s="139"/>
      <c r="H811" s="140">
        <v>16</v>
      </c>
      <c r="I811" s="147"/>
      <c r="J811" s="148"/>
      <c r="K811" s="149"/>
      <c r="L811" s="153">
        <f>IF(E811=0,"",E811/D810)</f>
        <v>0.88794926004228325</v>
      </c>
      <c r="M811" s="151">
        <v>3878</v>
      </c>
      <c r="N811" s="154">
        <f t="shared" si="128"/>
        <v>0.91354534746760896</v>
      </c>
      <c r="O811" s="154">
        <f t="shared" si="129"/>
        <v>8.6454652532391041E-2</v>
      </c>
      <c r="P811" s="32"/>
      <c r="AI811" s="3"/>
      <c r="AJ811" s="3"/>
    </row>
    <row r="812" spans="1:36" ht="15.75" customHeight="1" x14ac:dyDescent="0.25">
      <c r="A812" s="74">
        <v>2302</v>
      </c>
      <c r="B812" s="139"/>
      <c r="C812" s="139"/>
      <c r="D812" s="139"/>
      <c r="E812" s="139"/>
      <c r="F812" s="188">
        <v>3360</v>
      </c>
      <c r="G812" s="139"/>
      <c r="H812" s="140"/>
      <c r="I812" s="147"/>
      <c r="J812" s="148"/>
      <c r="K812" s="149"/>
      <c r="L812" s="153">
        <f>IF(F812=0,"",F812/E811)</f>
        <v>1</v>
      </c>
      <c r="M812" s="189">
        <v>3878</v>
      </c>
      <c r="N812" s="154">
        <f t="shared" si="128"/>
        <v>1</v>
      </c>
      <c r="O812" s="154">
        <f t="shared" si="129"/>
        <v>0</v>
      </c>
      <c r="P812" s="32"/>
      <c r="AI812" s="3"/>
      <c r="AJ812" s="3"/>
    </row>
    <row r="813" spans="1:36" ht="15.75" customHeight="1" x14ac:dyDescent="0.25">
      <c r="A813" s="74">
        <v>2401</v>
      </c>
      <c r="B813" s="139"/>
      <c r="C813" s="139"/>
      <c r="D813" s="139"/>
      <c r="E813" s="139"/>
      <c r="F813" s="139"/>
      <c r="G813" s="139">
        <v>3308</v>
      </c>
      <c r="H813" s="140">
        <v>2733</v>
      </c>
      <c r="I813" s="147"/>
      <c r="J813" s="148"/>
      <c r="K813" s="149"/>
      <c r="L813" s="153">
        <f>IF(G813=0,"",G813/F812)</f>
        <v>0.98452380952380958</v>
      </c>
      <c r="M813" s="155">
        <v>3734</v>
      </c>
      <c r="N813" s="154">
        <f t="shared" si="128"/>
        <v>0.96286745745229496</v>
      </c>
      <c r="O813" s="154">
        <f t="shared" si="129"/>
        <v>3.7132542547705039E-2</v>
      </c>
      <c r="P813" s="32"/>
      <c r="AI813" s="3"/>
      <c r="AJ813" s="3"/>
    </row>
    <row r="814" spans="1:36" ht="15.75" customHeight="1" x14ac:dyDescent="0.25">
      <c r="A814" s="75" t="s">
        <v>124</v>
      </c>
      <c r="B814" s="139"/>
      <c r="C814" s="139"/>
      <c r="D814" s="139"/>
      <c r="E814" s="139"/>
      <c r="F814" s="139"/>
      <c r="G814" s="139">
        <v>631</v>
      </c>
      <c r="H814" s="140">
        <v>405</v>
      </c>
      <c r="I814" s="147"/>
      <c r="J814" s="148"/>
      <c r="K814" s="156"/>
      <c r="L814" s="157"/>
      <c r="M814" s="155">
        <v>818</v>
      </c>
      <c r="N814" s="158"/>
      <c r="O814" s="159"/>
      <c r="P814" s="32"/>
      <c r="AI814" s="3"/>
      <c r="AJ814" s="3"/>
    </row>
    <row r="815" spans="1:36" ht="15.75" customHeight="1" x14ac:dyDescent="0.25">
      <c r="A815" s="75" t="s">
        <v>135</v>
      </c>
      <c r="B815" s="139"/>
      <c r="C815" s="139"/>
      <c r="D815" s="139"/>
      <c r="E815" s="139"/>
      <c r="F815" s="139"/>
      <c r="G815" s="139">
        <v>259</v>
      </c>
      <c r="H815" s="140">
        <v>222</v>
      </c>
      <c r="I815" s="147"/>
      <c r="J815" s="148"/>
      <c r="K815" s="156"/>
      <c r="L815" s="157"/>
      <c r="M815" s="155">
        <v>312</v>
      </c>
      <c r="N815" s="158"/>
      <c r="O815" s="159"/>
      <c r="P815" s="32"/>
      <c r="AI815" s="3"/>
      <c r="AJ815" s="3"/>
    </row>
    <row r="816" spans="1:36" ht="15.75" customHeight="1" x14ac:dyDescent="0.25">
      <c r="A816" s="75" t="s">
        <v>118</v>
      </c>
      <c r="B816" s="139"/>
      <c r="C816" s="139"/>
      <c r="D816" s="139"/>
      <c r="E816" s="139"/>
      <c r="F816" s="139"/>
      <c r="G816" s="139">
        <v>57</v>
      </c>
      <c r="H816" s="140">
        <v>45</v>
      </c>
      <c r="I816" s="147"/>
      <c r="J816" s="148"/>
      <c r="K816" s="156"/>
      <c r="L816" s="157"/>
      <c r="M816" s="155">
        <v>73</v>
      </c>
      <c r="N816" s="158"/>
      <c r="O816" s="159"/>
      <c r="P816" s="32"/>
      <c r="AI816" s="3"/>
      <c r="AJ816" s="3"/>
    </row>
    <row r="817" spans="1:36" ht="15.75" x14ac:dyDescent="0.25">
      <c r="A817" s="75" t="s">
        <v>138</v>
      </c>
      <c r="B817" s="160"/>
      <c r="C817" s="160"/>
      <c r="D817" s="160"/>
      <c r="E817" s="160"/>
      <c r="F817" s="160"/>
      <c r="G817" s="160"/>
      <c r="H817" s="140"/>
      <c r="I817" s="161"/>
      <c r="J817" s="162"/>
      <c r="K817" s="163"/>
      <c r="L817" s="164"/>
      <c r="M817" s="155"/>
      <c r="N817" s="165"/>
      <c r="O817" s="166"/>
      <c r="P817" s="32"/>
      <c r="AI817" s="3"/>
      <c r="AJ817" s="3"/>
    </row>
    <row r="818" spans="1:36" ht="18" customHeight="1" x14ac:dyDescent="0.25">
      <c r="A818" s="31"/>
      <c r="B818" s="232" t="s">
        <v>114</v>
      </c>
      <c r="C818" s="232"/>
      <c r="D818" s="232"/>
      <c r="E818" s="232"/>
      <c r="F818" s="232"/>
      <c r="G818" s="232"/>
      <c r="H818" s="138">
        <f>SUM(H808:H817)</f>
        <v>3424</v>
      </c>
      <c r="I818" s="77">
        <f>((SUM(H809:H813))/B808)</f>
        <v>0.50384474551446357</v>
      </c>
      <c r="J818" s="77">
        <f>IF(H818=0,"",H818/B808)</f>
        <v>0.62687660197729766</v>
      </c>
      <c r="K818" s="77">
        <f>J818-I818</f>
        <v>0.1230318564628341</v>
      </c>
      <c r="L818" s="5"/>
      <c r="M818" s="32"/>
      <c r="N818" s="23"/>
      <c r="O818" s="5"/>
      <c r="P818" s="32"/>
      <c r="AI818" s="3"/>
      <c r="AJ818" s="3"/>
    </row>
    <row r="819" spans="1:36" ht="12.75" customHeight="1" x14ac:dyDescent="0.25">
      <c r="A819" s="31"/>
      <c r="B819" s="32"/>
      <c r="C819" s="78"/>
      <c r="D819" s="78"/>
      <c r="E819" s="78"/>
      <c r="F819" s="78"/>
      <c r="G819" s="78"/>
      <c r="H819" s="79"/>
      <c r="I819" s="80"/>
      <c r="J819" s="80"/>
      <c r="K819" s="80"/>
      <c r="L819" s="5"/>
      <c r="M819" s="32"/>
      <c r="N819" s="23"/>
      <c r="O819" s="5"/>
      <c r="P819" s="32"/>
      <c r="AI819" s="3"/>
      <c r="AJ819" s="3"/>
    </row>
    <row r="820" spans="1:36" ht="12.75" customHeight="1" x14ac:dyDescent="0.25">
      <c r="A820" s="31"/>
      <c r="B820" s="32"/>
      <c r="C820" s="78"/>
      <c r="D820" s="78"/>
      <c r="E820" s="78"/>
      <c r="F820" s="78"/>
      <c r="G820" s="78"/>
      <c r="H820" s="79"/>
      <c r="I820" s="80"/>
      <c r="J820" s="80"/>
      <c r="K820" s="80"/>
      <c r="L820" s="5"/>
      <c r="M820" s="32"/>
      <c r="N820" s="23"/>
      <c r="O820" s="5"/>
      <c r="P820" s="32"/>
      <c r="AI820" s="3"/>
      <c r="AJ820" s="3"/>
    </row>
    <row r="821" spans="1:36" ht="26.25" x14ac:dyDescent="0.4">
      <c r="A821" s="4"/>
      <c r="B821" s="220" t="s">
        <v>99</v>
      </c>
      <c r="C821" s="221"/>
      <c r="D821" s="221"/>
      <c r="E821" s="221"/>
      <c r="F821" s="221"/>
      <c r="G821" s="221"/>
      <c r="H821" s="72">
        <v>2202</v>
      </c>
      <c r="I821" s="73"/>
      <c r="J821" s="73"/>
      <c r="K821" s="73"/>
      <c r="L821" s="73"/>
      <c r="M821" s="73"/>
      <c r="N821" s="32"/>
      <c r="O821" s="32"/>
      <c r="P821" s="32"/>
      <c r="AI821" s="3"/>
      <c r="AJ821" s="3"/>
    </row>
    <row r="822" spans="1:36" ht="18" customHeight="1" x14ac:dyDescent="0.2">
      <c r="A822" s="222" t="s">
        <v>9</v>
      </c>
      <c r="B822" s="223" t="s">
        <v>100</v>
      </c>
      <c r="C822" s="224"/>
      <c r="D822" s="224"/>
      <c r="E822" s="224"/>
      <c r="F822" s="224"/>
      <c r="G822" s="224"/>
      <c r="H822" s="225" t="s">
        <v>10</v>
      </c>
      <c r="I822" s="219" t="s">
        <v>2</v>
      </c>
      <c r="J822" s="219" t="s">
        <v>3</v>
      </c>
      <c r="K822" s="227" t="s">
        <v>4</v>
      </c>
      <c r="L822" s="219" t="s">
        <v>5</v>
      </c>
      <c r="M822" s="217" t="s">
        <v>6</v>
      </c>
      <c r="N822" s="217" t="s">
        <v>7</v>
      </c>
      <c r="O822" s="219" t="s">
        <v>8</v>
      </c>
      <c r="P822" s="32"/>
      <c r="AI822" s="3"/>
      <c r="AJ822" s="3"/>
    </row>
    <row r="823" spans="1:36" ht="18" customHeight="1" x14ac:dyDescent="0.25">
      <c r="A823" s="218"/>
      <c r="B823" s="74" t="s">
        <v>101</v>
      </c>
      <c r="C823" s="74" t="s">
        <v>102</v>
      </c>
      <c r="D823" s="74" t="s">
        <v>103</v>
      </c>
      <c r="E823" s="74" t="s">
        <v>104</v>
      </c>
      <c r="F823" s="74" t="s">
        <v>105</v>
      </c>
      <c r="G823" s="74" t="s">
        <v>106</v>
      </c>
      <c r="H823" s="226"/>
      <c r="I823" s="218"/>
      <c r="J823" s="218"/>
      <c r="K823" s="218"/>
      <c r="L823" s="218"/>
      <c r="M823" s="218"/>
      <c r="N823" s="218"/>
      <c r="O823" s="218"/>
      <c r="P823" s="32"/>
      <c r="AI823" s="3"/>
      <c r="AJ823" s="3"/>
    </row>
    <row r="824" spans="1:36" ht="15.75" x14ac:dyDescent="0.25">
      <c r="A824" s="74">
        <v>2202</v>
      </c>
      <c r="B824" s="139">
        <v>5012</v>
      </c>
      <c r="C824" s="139"/>
      <c r="D824" s="139"/>
      <c r="E824" s="139"/>
      <c r="F824" s="139"/>
      <c r="G824" s="139"/>
      <c r="H824" s="140"/>
      <c r="I824" s="141"/>
      <c r="J824" s="142"/>
      <c r="K824" s="143"/>
      <c r="L824" s="144"/>
      <c r="M824" s="145">
        <f>B824</f>
        <v>5012</v>
      </c>
      <c r="N824" s="146"/>
      <c r="O824" s="144"/>
      <c r="P824" s="32"/>
      <c r="AI824" s="3"/>
      <c r="AJ824" s="3"/>
    </row>
    <row r="825" spans="1:36" ht="15.75" x14ac:dyDescent="0.25">
      <c r="A825" s="74">
        <v>2301</v>
      </c>
      <c r="B825" s="139"/>
      <c r="C825" s="139">
        <v>4411</v>
      </c>
      <c r="D825" s="139"/>
      <c r="E825" s="139"/>
      <c r="F825" s="139"/>
      <c r="G825" s="139"/>
      <c r="H825" s="140"/>
      <c r="I825" s="147"/>
      <c r="J825" s="148"/>
      <c r="K825" s="149"/>
      <c r="L825" s="150">
        <f>IF(C825=0,"",C825/B824)</f>
        <v>0.88008778930566645</v>
      </c>
      <c r="M825" s="151">
        <v>4631</v>
      </c>
      <c r="N825" s="152">
        <f t="shared" ref="N825:N829" si="130">IF(M825=0,"",M825/M824)</f>
        <v>0.92398244213886671</v>
      </c>
      <c r="O825" s="152">
        <f t="shared" ref="O825:O829" si="131">IF(M825=0,"",100%-N825)</f>
        <v>7.6017557861133289E-2</v>
      </c>
      <c r="P825" s="32"/>
      <c r="AI825" s="3"/>
      <c r="AJ825" s="3"/>
    </row>
    <row r="826" spans="1:36" ht="15.75" customHeight="1" x14ac:dyDescent="0.25">
      <c r="A826" s="74">
        <v>2302</v>
      </c>
      <c r="B826" s="139"/>
      <c r="C826" s="139"/>
      <c r="D826" s="139">
        <v>4090</v>
      </c>
      <c r="E826" s="139"/>
      <c r="F826" s="139"/>
      <c r="G826" s="139"/>
      <c r="H826" s="140"/>
      <c r="I826" s="147"/>
      <c r="J826" s="148"/>
      <c r="K826" s="149"/>
      <c r="L826" s="153">
        <f>IF(D826=0,"",D826/C825)</f>
        <v>0.9272273860802539</v>
      </c>
      <c r="M826" s="151">
        <v>4411</v>
      </c>
      <c r="N826" s="154">
        <f t="shared" si="130"/>
        <v>0.95249406175771967</v>
      </c>
      <c r="O826" s="154">
        <f t="shared" si="131"/>
        <v>4.7505938242280332E-2</v>
      </c>
      <c r="P826" s="11">
        <f>M826/M824</f>
        <v>0.88008778930566645</v>
      </c>
      <c r="AI826" s="3"/>
      <c r="AJ826" s="3"/>
    </row>
    <row r="827" spans="1:36" ht="15.75" customHeight="1" x14ac:dyDescent="0.25">
      <c r="A827" s="74">
        <v>2401</v>
      </c>
      <c r="B827" s="139"/>
      <c r="C827" s="139"/>
      <c r="D827" s="139"/>
      <c r="E827" s="139">
        <v>3849</v>
      </c>
      <c r="F827" s="139"/>
      <c r="G827" s="139"/>
      <c r="H827" s="140">
        <v>1</v>
      </c>
      <c r="I827" s="147"/>
      <c r="J827" s="148"/>
      <c r="K827" s="149"/>
      <c r="L827" s="153">
        <f>IF(E827=0,"",E827/D826)</f>
        <v>0.94107579462102686</v>
      </c>
      <c r="M827" s="151">
        <v>4235</v>
      </c>
      <c r="N827" s="154">
        <f t="shared" si="130"/>
        <v>0.96009975062344144</v>
      </c>
      <c r="O827" s="154">
        <f t="shared" si="131"/>
        <v>3.9900249376558561E-2</v>
      </c>
      <c r="P827" s="32"/>
      <c r="AI827" s="3"/>
      <c r="AJ827" s="3"/>
    </row>
    <row r="828" spans="1:36" ht="15.75" customHeight="1" x14ac:dyDescent="0.25">
      <c r="A828" s="74">
        <v>2402</v>
      </c>
      <c r="B828" s="139"/>
      <c r="C828" s="139"/>
      <c r="D828" s="139"/>
      <c r="E828" s="139"/>
      <c r="F828" s="139">
        <v>3565</v>
      </c>
      <c r="G828" s="139"/>
      <c r="H828" s="140">
        <v>37</v>
      </c>
      <c r="I828" s="147"/>
      <c r="J828" s="148"/>
      <c r="K828" s="149"/>
      <c r="L828" s="153">
        <f>IF(F828=0,"",F828/E827)</f>
        <v>0.92621460119511556</v>
      </c>
      <c r="M828" s="151">
        <v>3971</v>
      </c>
      <c r="N828" s="154">
        <f t="shared" si="130"/>
        <v>0.93766233766233764</v>
      </c>
      <c r="O828" s="154">
        <f t="shared" si="131"/>
        <v>6.2337662337662358E-2</v>
      </c>
      <c r="P828" s="32"/>
      <c r="AI828" s="3"/>
      <c r="AJ828" s="3"/>
    </row>
    <row r="829" spans="1:36" ht="15.75" customHeight="1" x14ac:dyDescent="0.25">
      <c r="A829" s="74">
        <v>2501</v>
      </c>
      <c r="B829" s="139"/>
      <c r="C829" s="139"/>
      <c r="D829" s="139"/>
      <c r="E829" s="139"/>
      <c r="F829" s="139"/>
      <c r="G829" s="139">
        <v>3416</v>
      </c>
      <c r="H829" s="140">
        <v>2817</v>
      </c>
      <c r="I829" s="147"/>
      <c r="J829" s="148"/>
      <c r="K829" s="149"/>
      <c r="L829" s="153">
        <f>IF(G829=0,"",G829/F828)</f>
        <v>0.95820476858345016</v>
      </c>
      <c r="M829" s="155">
        <v>3785</v>
      </c>
      <c r="N829" s="154">
        <f t="shared" si="130"/>
        <v>0.95316041299420806</v>
      </c>
      <c r="O829" s="154">
        <f t="shared" si="131"/>
        <v>4.6839587005791938E-2</v>
      </c>
      <c r="P829" s="32"/>
      <c r="AI829" s="3"/>
      <c r="AJ829" s="3"/>
    </row>
    <row r="830" spans="1:36" ht="15.75" customHeight="1" x14ac:dyDescent="0.25">
      <c r="A830" s="75" t="s">
        <v>118</v>
      </c>
      <c r="B830" s="139"/>
      <c r="C830" s="139"/>
      <c r="D830" s="139"/>
      <c r="E830" s="139"/>
      <c r="F830" s="139"/>
      <c r="G830" s="139">
        <v>601</v>
      </c>
      <c r="H830" s="140">
        <v>385</v>
      </c>
      <c r="I830" s="147"/>
      <c r="J830" s="148"/>
      <c r="K830" s="156"/>
      <c r="L830" s="157"/>
      <c r="M830" s="155">
        <v>810</v>
      </c>
      <c r="N830" s="158"/>
      <c r="O830" s="159"/>
      <c r="P830" s="32"/>
      <c r="AI830" s="3"/>
      <c r="AJ830" s="3"/>
    </row>
    <row r="831" spans="1:36" ht="15.75" customHeight="1" x14ac:dyDescent="0.25">
      <c r="A831" s="75" t="s">
        <v>138</v>
      </c>
      <c r="B831" s="139"/>
      <c r="C831" s="139"/>
      <c r="D831" s="139"/>
      <c r="E831" s="139"/>
      <c r="F831" s="139"/>
      <c r="G831" s="139"/>
      <c r="H831" s="140"/>
      <c r="I831" s="147"/>
      <c r="J831" s="148"/>
      <c r="K831" s="156"/>
      <c r="L831" s="157"/>
      <c r="M831" s="155"/>
      <c r="N831" s="158"/>
      <c r="O831" s="159"/>
      <c r="P831" s="32"/>
      <c r="AI831" s="3"/>
      <c r="AJ831" s="3"/>
    </row>
    <row r="832" spans="1:36" ht="15.75" customHeight="1" x14ac:dyDescent="0.25">
      <c r="A832" s="75" t="s">
        <v>134</v>
      </c>
      <c r="B832" s="139"/>
      <c r="C832" s="139"/>
      <c r="D832" s="139"/>
      <c r="E832" s="139"/>
      <c r="F832" s="139"/>
      <c r="G832" s="139"/>
      <c r="H832" s="140"/>
      <c r="I832" s="147"/>
      <c r="J832" s="148"/>
      <c r="K832" s="156"/>
      <c r="L832" s="157"/>
      <c r="M832" s="155"/>
      <c r="N832" s="158"/>
      <c r="O832" s="159"/>
      <c r="P832" s="32"/>
      <c r="AI832" s="3"/>
      <c r="AJ832" s="3"/>
    </row>
    <row r="833" spans="1:36" ht="15.75" customHeight="1" x14ac:dyDescent="0.25">
      <c r="A833" s="75" t="s">
        <v>136</v>
      </c>
      <c r="B833" s="160"/>
      <c r="C833" s="160"/>
      <c r="D833" s="160"/>
      <c r="E833" s="160"/>
      <c r="F833" s="160"/>
      <c r="G833" s="160"/>
      <c r="H833" s="140"/>
      <c r="I833" s="161"/>
      <c r="J833" s="162"/>
      <c r="K833" s="163"/>
      <c r="L833" s="164"/>
      <c r="M833" s="155"/>
      <c r="N833" s="165"/>
      <c r="O833" s="166"/>
      <c r="P833" s="32"/>
      <c r="AI833" s="3"/>
      <c r="AJ833" s="3"/>
    </row>
    <row r="834" spans="1:36" ht="18" customHeight="1" x14ac:dyDescent="0.25">
      <c r="A834" s="31"/>
      <c r="B834" s="232" t="s">
        <v>114</v>
      </c>
      <c r="C834" s="232"/>
      <c r="D834" s="232"/>
      <c r="E834" s="232"/>
      <c r="F834" s="232"/>
      <c r="G834" s="232"/>
      <c r="H834" s="138">
        <f>SUM(H824:H833)</f>
        <v>3240</v>
      </c>
      <c r="I834" s="77">
        <f>((SUM(H825:H829))/B824)</f>
        <v>0.569632881085395</v>
      </c>
      <c r="J834" s="77">
        <f>IF(H834=0,"",H834/B824)</f>
        <v>0.64644852354349558</v>
      </c>
      <c r="K834" s="77">
        <f>J834-I834</f>
        <v>7.6815642458100575E-2</v>
      </c>
      <c r="L834" s="5"/>
      <c r="M834" s="32"/>
      <c r="N834" s="23"/>
      <c r="O834" s="5"/>
      <c r="P834" s="32"/>
      <c r="AI834" s="3"/>
      <c r="AJ834" s="3"/>
    </row>
    <row r="835" spans="1:36" ht="12.75" customHeight="1" x14ac:dyDescent="0.25">
      <c r="A835" s="31"/>
      <c r="B835" s="32"/>
      <c r="C835" s="78"/>
      <c r="D835" s="78"/>
      <c r="E835" s="78"/>
      <c r="F835" s="78"/>
      <c r="G835" s="78"/>
      <c r="H835" s="79"/>
      <c r="I835" s="80"/>
      <c r="J835" s="80"/>
      <c r="K835" s="80"/>
      <c r="L835" s="5"/>
      <c r="M835" s="32"/>
      <c r="N835" s="23"/>
      <c r="O835" s="5"/>
      <c r="P835" s="32"/>
      <c r="AI835" s="3"/>
      <c r="AJ835" s="3"/>
    </row>
    <row r="836" spans="1:36" ht="12.75" customHeight="1" x14ac:dyDescent="0.25">
      <c r="A836" s="31"/>
      <c r="B836" s="32"/>
      <c r="C836" s="78"/>
      <c r="D836" s="78"/>
      <c r="E836" s="78"/>
      <c r="F836" s="78"/>
      <c r="G836" s="78"/>
      <c r="H836" s="79"/>
      <c r="I836" s="80"/>
      <c r="J836" s="80"/>
      <c r="K836" s="80"/>
      <c r="L836" s="5"/>
      <c r="M836" s="32"/>
      <c r="N836" s="23"/>
      <c r="O836" s="5"/>
      <c r="P836" s="32"/>
      <c r="AI836" s="3"/>
      <c r="AJ836" s="3"/>
    </row>
    <row r="837" spans="1:36" ht="26.25" x14ac:dyDescent="0.4">
      <c r="A837" s="4"/>
      <c r="B837" s="220" t="s">
        <v>99</v>
      </c>
      <c r="C837" s="221"/>
      <c r="D837" s="221"/>
      <c r="E837" s="221"/>
      <c r="F837" s="221"/>
      <c r="G837" s="221"/>
      <c r="H837" s="72">
        <v>2302</v>
      </c>
      <c r="I837" s="73"/>
      <c r="J837" s="73"/>
      <c r="K837" s="73"/>
      <c r="L837" s="73"/>
      <c r="M837" s="73"/>
      <c r="N837" s="32"/>
      <c r="O837" s="32"/>
      <c r="P837" s="32"/>
      <c r="AI837" s="3"/>
      <c r="AJ837" s="3"/>
    </row>
    <row r="838" spans="1:36" ht="20.25" x14ac:dyDescent="0.2">
      <c r="A838" s="222" t="s">
        <v>9</v>
      </c>
      <c r="B838" s="223" t="s">
        <v>100</v>
      </c>
      <c r="C838" s="224"/>
      <c r="D838" s="224"/>
      <c r="E838" s="224"/>
      <c r="F838" s="224"/>
      <c r="G838" s="224"/>
      <c r="H838" s="225" t="s">
        <v>10</v>
      </c>
      <c r="I838" s="219" t="s">
        <v>2</v>
      </c>
      <c r="J838" s="219" t="s">
        <v>3</v>
      </c>
      <c r="K838" s="227" t="s">
        <v>4</v>
      </c>
      <c r="L838" s="219" t="s">
        <v>5</v>
      </c>
      <c r="M838" s="217" t="s">
        <v>6</v>
      </c>
      <c r="N838" s="217" t="s">
        <v>7</v>
      </c>
      <c r="O838" s="219" t="s">
        <v>8</v>
      </c>
      <c r="P838" s="32"/>
      <c r="AI838" s="3"/>
      <c r="AJ838" s="3"/>
    </row>
    <row r="839" spans="1:36" ht="15.75" x14ac:dyDescent="0.25">
      <c r="A839" s="218"/>
      <c r="B839" s="74" t="s">
        <v>101</v>
      </c>
      <c r="C839" s="74" t="s">
        <v>102</v>
      </c>
      <c r="D839" s="74" t="s">
        <v>103</v>
      </c>
      <c r="E839" s="74" t="s">
        <v>104</v>
      </c>
      <c r="F839" s="74" t="s">
        <v>105</v>
      </c>
      <c r="G839" s="74" t="s">
        <v>106</v>
      </c>
      <c r="H839" s="226"/>
      <c r="I839" s="218"/>
      <c r="J839" s="218"/>
      <c r="K839" s="218"/>
      <c r="L839" s="218"/>
      <c r="M839" s="218"/>
      <c r="N839" s="218"/>
      <c r="O839" s="218"/>
      <c r="P839" s="32"/>
      <c r="AI839" s="3"/>
      <c r="AJ839" s="3"/>
    </row>
    <row r="840" spans="1:36" ht="15.75" customHeight="1" x14ac:dyDescent="0.25">
      <c r="A840" s="74">
        <v>2302</v>
      </c>
      <c r="B840" s="139">
        <v>5019</v>
      </c>
      <c r="C840" s="139"/>
      <c r="D840" s="139"/>
      <c r="E840" s="139"/>
      <c r="F840" s="139"/>
      <c r="G840" s="139"/>
      <c r="H840" s="140"/>
      <c r="I840" s="141"/>
      <c r="J840" s="142"/>
      <c r="K840" s="143"/>
      <c r="L840" s="144"/>
      <c r="M840" s="145">
        <f>B840</f>
        <v>5019</v>
      </c>
      <c r="N840" s="146"/>
      <c r="O840" s="144"/>
      <c r="P840" s="32"/>
      <c r="AI840" s="3"/>
      <c r="AJ840" s="3"/>
    </row>
    <row r="841" spans="1:36" ht="15.75" customHeight="1" x14ac:dyDescent="0.25">
      <c r="A841" s="74">
        <v>2401</v>
      </c>
      <c r="B841" s="139"/>
      <c r="C841" s="139">
        <v>4437</v>
      </c>
      <c r="D841" s="139"/>
      <c r="E841" s="139"/>
      <c r="F841" s="139"/>
      <c r="G841" s="139"/>
      <c r="H841" s="140"/>
      <c r="I841" s="147"/>
      <c r="J841" s="148"/>
      <c r="K841" s="149"/>
      <c r="L841" s="150">
        <f>IF(C841=0,"",C841/B840)</f>
        <v>0.88404064554692174</v>
      </c>
      <c r="M841" s="151">
        <v>4529</v>
      </c>
      <c r="N841" s="152">
        <f t="shared" ref="N841:N845" si="132">IF(M841=0,"",M841/M840)</f>
        <v>0.90237099023709899</v>
      </c>
      <c r="O841" s="152">
        <f t="shared" ref="O841:O845" si="133">IF(M841=0,"",100%-N841)</f>
        <v>9.7629009762901009E-2</v>
      </c>
      <c r="P841" s="32"/>
      <c r="AI841" s="3"/>
      <c r="AJ841" s="3"/>
    </row>
    <row r="842" spans="1:36" ht="15.75" customHeight="1" x14ac:dyDescent="0.25">
      <c r="A842" s="74">
        <v>2402</v>
      </c>
      <c r="B842" s="139"/>
      <c r="C842" s="139"/>
      <c r="D842" s="139">
        <v>4075</v>
      </c>
      <c r="E842" s="139"/>
      <c r="F842" s="139"/>
      <c r="G842" s="139"/>
      <c r="H842" s="140"/>
      <c r="I842" s="147"/>
      <c r="J842" s="148"/>
      <c r="K842" s="149"/>
      <c r="L842" s="153">
        <f>IF(D842=0,"",D842/C841)</f>
        <v>0.91841334234843364</v>
      </c>
      <c r="M842" s="151">
        <v>4338</v>
      </c>
      <c r="N842" s="154">
        <f t="shared" si="132"/>
        <v>0.95782733495252814</v>
      </c>
      <c r="O842" s="154">
        <f t="shared" si="133"/>
        <v>4.2172665047471858E-2</v>
      </c>
      <c r="P842" s="11">
        <f>M842/M840</f>
        <v>0.86431560071727431</v>
      </c>
      <c r="AI842" s="3"/>
      <c r="AJ842" s="3"/>
    </row>
    <row r="843" spans="1:36" ht="15.75" customHeight="1" x14ac:dyDescent="0.25">
      <c r="A843" s="74">
        <v>2501</v>
      </c>
      <c r="B843" s="139"/>
      <c r="C843" s="139"/>
      <c r="D843" s="139"/>
      <c r="E843" s="139">
        <v>3784</v>
      </c>
      <c r="F843" s="139"/>
      <c r="G843" s="139"/>
      <c r="H843" s="140"/>
      <c r="I843" s="147"/>
      <c r="J843" s="148"/>
      <c r="K843" s="149"/>
      <c r="L843" s="153">
        <f>IF(E843=0,"",E843/D842)</f>
        <v>0.92858895705521471</v>
      </c>
      <c r="M843" s="151">
        <v>4173</v>
      </c>
      <c r="N843" s="154">
        <f t="shared" si="132"/>
        <v>0.96196403872752423</v>
      </c>
      <c r="O843" s="154">
        <f t="shared" si="133"/>
        <v>3.8035961272475771E-2</v>
      </c>
      <c r="P843" s="32"/>
      <c r="AI843" s="3"/>
      <c r="AJ843" s="3"/>
    </row>
    <row r="844" spans="1:36" ht="15.75" customHeight="1" x14ac:dyDescent="0.25">
      <c r="A844" s="74">
        <v>2502</v>
      </c>
      <c r="B844" s="139"/>
      <c r="C844" s="139"/>
      <c r="D844" s="139"/>
      <c r="E844" s="139"/>
      <c r="F844" s="139">
        <v>3602</v>
      </c>
      <c r="G844" s="139"/>
      <c r="H844" s="140">
        <v>1</v>
      </c>
      <c r="I844" s="147"/>
      <c r="J844" s="148"/>
      <c r="K844" s="149"/>
      <c r="L844" s="153">
        <f>IF(F844=0,"",F844/E843)</f>
        <v>0.95190274841437628</v>
      </c>
      <c r="M844" s="151">
        <v>3972</v>
      </c>
      <c r="N844" s="154">
        <f t="shared" si="132"/>
        <v>0.95183321351545647</v>
      </c>
      <c r="O844" s="154">
        <f t="shared" si="133"/>
        <v>4.8166786484543533E-2</v>
      </c>
      <c r="P844" s="32"/>
      <c r="AI844" s="3"/>
      <c r="AJ844" s="3"/>
    </row>
    <row r="845" spans="1:36" ht="15.75" customHeight="1" x14ac:dyDescent="0.25">
      <c r="A845" s="74">
        <v>2601</v>
      </c>
      <c r="B845" s="139"/>
      <c r="C845" s="139"/>
      <c r="D845" s="139"/>
      <c r="E845" s="139"/>
      <c r="F845" s="139"/>
      <c r="G845" s="139"/>
      <c r="H845" s="140"/>
      <c r="I845" s="147"/>
      <c r="J845" s="148"/>
      <c r="K845" s="149"/>
      <c r="L845" s="153" t="str">
        <f>IF(G845=0,"",G845/F844)</f>
        <v/>
      </c>
      <c r="M845" s="155"/>
      <c r="N845" s="154" t="str">
        <f t="shared" si="132"/>
        <v/>
      </c>
      <c r="O845" s="154" t="str">
        <f t="shared" si="133"/>
        <v/>
      </c>
      <c r="P845" s="32"/>
      <c r="AI845" s="3"/>
      <c r="AJ845" s="3"/>
    </row>
    <row r="846" spans="1:36" ht="15.75" customHeight="1" x14ac:dyDescent="0.25">
      <c r="A846" s="75" t="s">
        <v>134</v>
      </c>
      <c r="B846" s="139"/>
      <c r="C846" s="139"/>
      <c r="D846" s="139"/>
      <c r="E846" s="139"/>
      <c r="F846" s="139"/>
      <c r="G846" s="139"/>
      <c r="H846" s="140"/>
      <c r="I846" s="147"/>
      <c r="J846" s="148"/>
      <c r="K846" s="156"/>
      <c r="L846" s="157"/>
      <c r="M846" s="155"/>
      <c r="N846" s="158"/>
      <c r="O846" s="159"/>
      <c r="P846" s="32"/>
      <c r="AI846" s="3"/>
      <c r="AJ846" s="3"/>
    </row>
    <row r="847" spans="1:36" ht="15.75" customHeight="1" x14ac:dyDescent="0.25">
      <c r="A847" s="75" t="s">
        <v>136</v>
      </c>
      <c r="B847" s="139"/>
      <c r="C847" s="139"/>
      <c r="D847" s="139"/>
      <c r="E847" s="139"/>
      <c r="F847" s="139"/>
      <c r="G847" s="139"/>
      <c r="H847" s="140"/>
      <c r="I847" s="147"/>
      <c r="J847" s="148"/>
      <c r="K847" s="156"/>
      <c r="L847" s="157"/>
      <c r="M847" s="155"/>
      <c r="N847" s="158"/>
      <c r="O847" s="159"/>
      <c r="P847" s="32"/>
      <c r="AI847" s="3"/>
      <c r="AJ847" s="3"/>
    </row>
    <row r="848" spans="1:36" ht="15.75" customHeight="1" x14ac:dyDescent="0.25">
      <c r="A848" s="75" t="s">
        <v>137</v>
      </c>
      <c r="B848" s="139"/>
      <c r="C848" s="139"/>
      <c r="D848" s="139"/>
      <c r="E848" s="139"/>
      <c r="F848" s="139"/>
      <c r="G848" s="139"/>
      <c r="H848" s="140"/>
      <c r="I848" s="147"/>
      <c r="J848" s="148"/>
      <c r="K848" s="156"/>
      <c r="L848" s="157"/>
      <c r="M848" s="155"/>
      <c r="N848" s="158"/>
      <c r="O848" s="159"/>
      <c r="P848" s="32"/>
      <c r="AI848" s="3"/>
      <c r="AJ848" s="3"/>
    </row>
    <row r="849" spans="1:36" ht="15.75" customHeight="1" x14ac:dyDescent="0.25">
      <c r="A849" s="75" t="s">
        <v>139</v>
      </c>
      <c r="B849" s="160"/>
      <c r="C849" s="160"/>
      <c r="D849" s="160"/>
      <c r="E849" s="160"/>
      <c r="F849" s="160"/>
      <c r="G849" s="160"/>
      <c r="H849" s="140"/>
      <c r="I849" s="161"/>
      <c r="J849" s="162"/>
      <c r="K849" s="163"/>
      <c r="L849" s="164"/>
      <c r="M849" s="155"/>
      <c r="N849" s="165"/>
      <c r="O849" s="166"/>
      <c r="P849" s="32"/>
      <c r="AI849" s="3"/>
      <c r="AJ849" s="3"/>
    </row>
    <row r="850" spans="1:36" ht="18" customHeight="1" x14ac:dyDescent="0.25">
      <c r="A850" s="31"/>
      <c r="B850" s="232" t="s">
        <v>114</v>
      </c>
      <c r="C850" s="232"/>
      <c r="D850" s="232"/>
      <c r="E850" s="232"/>
      <c r="F850" s="232"/>
      <c r="G850" s="232"/>
      <c r="H850" s="138">
        <f>SUM(H840:H849)</f>
        <v>1</v>
      </c>
      <c r="I850" s="77">
        <f>((SUM(H841:H845))/B840)</f>
        <v>1.9924287706714485E-4</v>
      </c>
      <c r="J850" s="77">
        <f>IF(H850=0,"",H850/B840)</f>
        <v>1.9924287706714485E-4</v>
      </c>
      <c r="K850" s="77">
        <f>J850-I850</f>
        <v>0</v>
      </c>
      <c r="L850" s="5"/>
      <c r="M850" s="32"/>
      <c r="N850" s="23"/>
      <c r="O850" s="5"/>
      <c r="P850" s="32"/>
      <c r="AI850" s="3"/>
      <c r="AJ850" s="3"/>
    </row>
    <row r="851" spans="1:36" ht="12.75" customHeight="1" x14ac:dyDescent="0.25">
      <c r="A851" s="31"/>
      <c r="B851" s="32"/>
      <c r="C851" s="78"/>
      <c r="D851" s="78"/>
      <c r="E851" s="78"/>
      <c r="F851" s="78"/>
      <c r="G851" s="78"/>
      <c r="H851" s="79"/>
      <c r="I851" s="80"/>
      <c r="J851" s="80"/>
      <c r="K851" s="80"/>
      <c r="L851" s="5"/>
      <c r="M851" s="32"/>
      <c r="N851" s="23"/>
      <c r="O851" s="5"/>
      <c r="P851" s="32"/>
      <c r="AI851" s="3"/>
      <c r="AJ851" s="3"/>
    </row>
    <row r="852" spans="1:36" ht="12.75" customHeight="1" x14ac:dyDescent="0.25">
      <c r="A852" s="31"/>
      <c r="B852" s="32"/>
      <c r="C852" s="78"/>
      <c r="D852" s="78"/>
      <c r="E852" s="78"/>
      <c r="F852" s="78"/>
      <c r="G852" s="78"/>
      <c r="H852" s="79"/>
      <c r="I852" s="80"/>
      <c r="J852" s="80"/>
      <c r="K852" s="80"/>
      <c r="L852" s="5"/>
      <c r="M852" s="32"/>
      <c r="N852" s="23"/>
      <c r="O852" s="5"/>
      <c r="P852" s="32"/>
      <c r="AI852" s="3"/>
      <c r="AJ852" s="3"/>
    </row>
    <row r="853" spans="1:36" ht="26.25" x14ac:dyDescent="0.4">
      <c r="A853" s="4"/>
      <c r="B853" s="220" t="s">
        <v>99</v>
      </c>
      <c r="C853" s="221"/>
      <c r="D853" s="221"/>
      <c r="E853" s="221"/>
      <c r="F853" s="221"/>
      <c r="G853" s="221"/>
      <c r="H853" s="72">
        <v>2401</v>
      </c>
      <c r="I853" s="73"/>
      <c r="J853" s="73"/>
      <c r="K853" s="73"/>
      <c r="L853" s="73"/>
      <c r="M853" s="73"/>
      <c r="N853" s="32"/>
      <c r="O853" s="32"/>
      <c r="P853" s="32"/>
      <c r="AI853" s="3"/>
      <c r="AJ853" s="3"/>
    </row>
    <row r="854" spans="1:36" ht="20.25" x14ac:dyDescent="0.2">
      <c r="A854" s="222" t="s">
        <v>9</v>
      </c>
      <c r="B854" s="223" t="s">
        <v>100</v>
      </c>
      <c r="C854" s="224"/>
      <c r="D854" s="224"/>
      <c r="E854" s="224"/>
      <c r="F854" s="224"/>
      <c r="G854" s="224"/>
      <c r="H854" s="225" t="s">
        <v>10</v>
      </c>
      <c r="I854" s="219" t="s">
        <v>2</v>
      </c>
      <c r="J854" s="219" t="s">
        <v>3</v>
      </c>
      <c r="K854" s="227" t="s">
        <v>4</v>
      </c>
      <c r="L854" s="219" t="s">
        <v>5</v>
      </c>
      <c r="M854" s="217" t="s">
        <v>6</v>
      </c>
      <c r="N854" s="217" t="s">
        <v>7</v>
      </c>
      <c r="O854" s="219" t="s">
        <v>8</v>
      </c>
      <c r="P854" s="32"/>
      <c r="AI854" s="3"/>
      <c r="AJ854" s="3"/>
    </row>
    <row r="855" spans="1:36" ht="15.75" x14ac:dyDescent="0.25">
      <c r="A855" s="218"/>
      <c r="B855" s="74" t="s">
        <v>101</v>
      </c>
      <c r="C855" s="74" t="s">
        <v>102</v>
      </c>
      <c r="D855" s="74" t="s">
        <v>103</v>
      </c>
      <c r="E855" s="74" t="s">
        <v>104</v>
      </c>
      <c r="F855" s="74" t="s">
        <v>105</v>
      </c>
      <c r="G855" s="74" t="s">
        <v>106</v>
      </c>
      <c r="H855" s="226"/>
      <c r="I855" s="218"/>
      <c r="J855" s="218"/>
      <c r="K855" s="218"/>
      <c r="L855" s="218"/>
      <c r="M855" s="218"/>
      <c r="N855" s="218"/>
      <c r="O855" s="218"/>
      <c r="P855" s="32"/>
      <c r="AI855" s="3"/>
      <c r="AJ855" s="3"/>
    </row>
    <row r="856" spans="1:36" ht="15.75" customHeight="1" x14ac:dyDescent="0.25">
      <c r="A856" s="74">
        <v>2401</v>
      </c>
      <c r="B856" s="139">
        <v>235</v>
      </c>
      <c r="C856" s="139"/>
      <c r="D856" s="139"/>
      <c r="E856" s="139"/>
      <c r="F856" s="139"/>
      <c r="G856" s="139"/>
      <c r="H856" s="140"/>
      <c r="I856" s="141"/>
      <c r="J856" s="142"/>
      <c r="K856" s="143"/>
      <c r="L856" s="144"/>
      <c r="M856" s="145">
        <f>B856</f>
        <v>235</v>
      </c>
      <c r="N856" s="146"/>
      <c r="O856" s="144"/>
      <c r="P856" s="32"/>
      <c r="AI856" s="3"/>
      <c r="AJ856" s="3"/>
    </row>
    <row r="857" spans="1:36" ht="15.75" customHeight="1" x14ac:dyDescent="0.25">
      <c r="A857" s="74">
        <v>2402</v>
      </c>
      <c r="B857" s="139"/>
      <c r="C857" s="139">
        <v>189</v>
      </c>
      <c r="D857" s="139"/>
      <c r="E857" s="139"/>
      <c r="F857" s="139"/>
      <c r="G857" s="139"/>
      <c r="H857" s="140"/>
      <c r="I857" s="147"/>
      <c r="J857" s="148"/>
      <c r="K857" s="149"/>
      <c r="L857" s="150">
        <f>IF(C857=0,"",C857/B856)</f>
        <v>0.80425531914893622</v>
      </c>
      <c r="M857" s="151">
        <v>196</v>
      </c>
      <c r="N857" s="152">
        <f t="shared" ref="N857:N861" si="134">IF(M857=0,"",M857/M856)</f>
        <v>0.83404255319148934</v>
      </c>
      <c r="O857" s="152">
        <f t="shared" ref="O857:O861" si="135">IF(M857=0,"",100%-N857)</f>
        <v>0.16595744680851066</v>
      </c>
      <c r="P857" s="32"/>
      <c r="AI857" s="3"/>
      <c r="AJ857" s="3"/>
    </row>
    <row r="858" spans="1:36" ht="15.75" customHeight="1" x14ac:dyDescent="0.25">
      <c r="A858" s="74">
        <v>2501</v>
      </c>
      <c r="B858" s="139"/>
      <c r="C858" s="139"/>
      <c r="D858" s="139">
        <v>167</v>
      </c>
      <c r="E858" s="139"/>
      <c r="F858" s="139"/>
      <c r="G858" s="139"/>
      <c r="H858" s="140"/>
      <c r="I858" s="147"/>
      <c r="J858" s="148"/>
      <c r="K858" s="149"/>
      <c r="L858" s="153">
        <f>IF(D858=0,"",D858/C857)</f>
        <v>0.8835978835978836</v>
      </c>
      <c r="M858" s="151">
        <v>183</v>
      </c>
      <c r="N858" s="154">
        <f t="shared" si="134"/>
        <v>0.93367346938775508</v>
      </c>
      <c r="O858" s="154">
        <f t="shared" si="135"/>
        <v>6.6326530612244916E-2</v>
      </c>
      <c r="P858" s="11">
        <f>M858/M856</f>
        <v>0.77872340425531916</v>
      </c>
      <c r="AI858" s="3"/>
      <c r="AJ858" s="3"/>
    </row>
    <row r="859" spans="1:36" ht="15.75" customHeight="1" x14ac:dyDescent="0.25">
      <c r="A859" s="74">
        <v>2502</v>
      </c>
      <c r="B859" s="139"/>
      <c r="C859" s="139"/>
      <c r="D859" s="139"/>
      <c r="E859" s="139">
        <v>150</v>
      </c>
      <c r="F859" s="139"/>
      <c r="G859" s="139"/>
      <c r="H859" s="140">
        <v>1</v>
      </c>
      <c r="I859" s="147"/>
      <c r="J859" s="148"/>
      <c r="K859" s="149"/>
      <c r="L859" s="153">
        <f>IF(E859=0,"",E859/D858)</f>
        <v>0.89820359281437123</v>
      </c>
      <c r="M859" s="151">
        <v>173</v>
      </c>
      <c r="N859" s="154">
        <f t="shared" si="134"/>
        <v>0.94535519125683065</v>
      </c>
      <c r="O859" s="154">
        <f t="shared" si="135"/>
        <v>5.4644808743169349E-2</v>
      </c>
      <c r="P859" s="32"/>
      <c r="AI859" s="3"/>
      <c r="AJ859" s="3"/>
    </row>
    <row r="860" spans="1:36" ht="15.75" customHeight="1" x14ac:dyDescent="0.25">
      <c r="A860" s="75" t="s">
        <v>138</v>
      </c>
      <c r="B860" s="139"/>
      <c r="C860" s="139"/>
      <c r="D860" s="139"/>
      <c r="E860" s="139"/>
      <c r="F860" s="139"/>
      <c r="G860" s="139"/>
      <c r="H860" s="140"/>
      <c r="I860" s="147"/>
      <c r="J860" s="148"/>
      <c r="K860" s="149"/>
      <c r="L860" s="153" t="str">
        <f>IF(F860=0,"",F860/E859)</f>
        <v/>
      </c>
      <c r="M860" s="151"/>
      <c r="N860" s="154" t="str">
        <f t="shared" si="134"/>
        <v/>
      </c>
      <c r="O860" s="154" t="str">
        <f t="shared" si="135"/>
        <v/>
      </c>
      <c r="P860" s="32"/>
      <c r="AI860" s="3"/>
      <c r="AJ860" s="3"/>
    </row>
    <row r="861" spans="1:36" ht="15.75" customHeight="1" x14ac:dyDescent="0.25">
      <c r="A861" s="74">
        <v>2602</v>
      </c>
      <c r="B861" s="139"/>
      <c r="C861" s="139"/>
      <c r="D861" s="139"/>
      <c r="E861" s="139"/>
      <c r="F861" s="139"/>
      <c r="G861" s="139"/>
      <c r="H861" s="140"/>
      <c r="I861" s="147"/>
      <c r="J861" s="148"/>
      <c r="K861" s="149"/>
      <c r="L861" s="153" t="str">
        <f>IF(G861=0,"",G861/F860)</f>
        <v/>
      </c>
      <c r="M861" s="155"/>
      <c r="N861" s="154" t="str">
        <f t="shared" si="134"/>
        <v/>
      </c>
      <c r="O861" s="154" t="str">
        <f t="shared" si="135"/>
        <v/>
      </c>
      <c r="P861" s="32"/>
      <c r="AI861" s="3"/>
      <c r="AJ861" s="3"/>
    </row>
    <row r="862" spans="1:36" ht="15.75" customHeight="1" x14ac:dyDescent="0.25">
      <c r="A862" s="75" t="s">
        <v>136</v>
      </c>
      <c r="B862" s="139"/>
      <c r="C862" s="139"/>
      <c r="D862" s="139"/>
      <c r="E862" s="139"/>
      <c r="F862" s="139"/>
      <c r="G862" s="139"/>
      <c r="H862" s="140"/>
      <c r="I862" s="147"/>
      <c r="J862" s="148"/>
      <c r="K862" s="156"/>
      <c r="L862" s="157"/>
      <c r="M862" s="155"/>
      <c r="N862" s="158"/>
      <c r="O862" s="159"/>
      <c r="P862" s="32"/>
      <c r="AI862" s="3"/>
      <c r="AJ862" s="3"/>
    </row>
    <row r="863" spans="1:36" ht="15.75" customHeight="1" x14ac:dyDescent="0.25">
      <c r="A863" s="75" t="s">
        <v>137</v>
      </c>
      <c r="B863" s="139"/>
      <c r="C863" s="139"/>
      <c r="D863" s="139"/>
      <c r="E863" s="139"/>
      <c r="F863" s="139"/>
      <c r="G863" s="139"/>
      <c r="H863" s="140"/>
      <c r="I863" s="147"/>
      <c r="J863" s="148"/>
      <c r="K863" s="156"/>
      <c r="L863" s="157"/>
      <c r="M863" s="155"/>
      <c r="N863" s="158"/>
      <c r="O863" s="159"/>
      <c r="P863" s="32"/>
      <c r="AI863" s="3"/>
      <c r="AJ863" s="3"/>
    </row>
    <row r="864" spans="1:36" ht="15.75" customHeight="1" x14ac:dyDescent="0.25">
      <c r="A864" s="75" t="s">
        <v>139</v>
      </c>
      <c r="B864" s="139"/>
      <c r="C864" s="139"/>
      <c r="D864" s="139"/>
      <c r="E864" s="139"/>
      <c r="F864" s="139"/>
      <c r="G864" s="139"/>
      <c r="H864" s="140"/>
      <c r="I864" s="147"/>
      <c r="J864" s="148"/>
      <c r="K864" s="156"/>
      <c r="L864" s="157"/>
      <c r="M864" s="155"/>
      <c r="N864" s="158"/>
      <c r="O864" s="159"/>
      <c r="P864" s="32"/>
      <c r="AI864" s="3"/>
      <c r="AJ864" s="3"/>
    </row>
    <row r="865" spans="1:36" ht="15.75" customHeight="1" x14ac:dyDescent="0.25">
      <c r="A865" s="75" t="s">
        <v>140</v>
      </c>
      <c r="B865" s="160"/>
      <c r="C865" s="160"/>
      <c r="D865" s="160"/>
      <c r="E865" s="160"/>
      <c r="F865" s="160"/>
      <c r="G865" s="160"/>
      <c r="H865" s="140"/>
      <c r="I865" s="161"/>
      <c r="J865" s="162"/>
      <c r="K865" s="163"/>
      <c r="L865" s="164"/>
      <c r="M865" s="155"/>
      <c r="N865" s="165"/>
      <c r="O865" s="166"/>
      <c r="P865" s="32"/>
      <c r="AI865" s="3"/>
      <c r="AJ865" s="3"/>
    </row>
    <row r="866" spans="1:36" ht="18" customHeight="1" x14ac:dyDescent="0.25">
      <c r="A866" s="31"/>
      <c r="B866" s="232" t="s">
        <v>114</v>
      </c>
      <c r="C866" s="232"/>
      <c r="D866" s="232"/>
      <c r="E866" s="232"/>
      <c r="F866" s="232"/>
      <c r="G866" s="232"/>
      <c r="H866" s="138">
        <f>SUM(H856:H865)</f>
        <v>1</v>
      </c>
      <c r="I866" s="77">
        <f>((SUM(H857:H861))/B856)</f>
        <v>4.2553191489361703E-3</v>
      </c>
      <c r="J866" s="77">
        <f>IF(H866=0,"",H866/B856)</f>
        <v>4.2553191489361703E-3</v>
      </c>
      <c r="K866" s="77">
        <f>J866-I866</f>
        <v>0</v>
      </c>
      <c r="L866" s="5"/>
      <c r="M866" s="32"/>
      <c r="N866" s="23"/>
      <c r="O866" s="5"/>
      <c r="P866" s="32"/>
      <c r="AI866" s="3"/>
      <c r="AJ866" s="3"/>
    </row>
    <row r="867" spans="1:36" ht="12.75" customHeight="1" x14ac:dyDescent="0.25">
      <c r="A867" s="31"/>
      <c r="B867" s="32"/>
      <c r="C867" s="78"/>
      <c r="D867" s="78"/>
      <c r="E867" s="78"/>
      <c r="F867" s="78"/>
      <c r="G867" s="78"/>
      <c r="H867" s="79"/>
      <c r="I867" s="80"/>
      <c r="J867" s="80"/>
      <c r="K867" s="80"/>
      <c r="L867" s="5"/>
      <c r="M867" s="32"/>
      <c r="N867" s="23"/>
      <c r="O867" s="5"/>
      <c r="P867" s="32"/>
      <c r="AI867" s="3"/>
      <c r="AJ867" s="3"/>
    </row>
    <row r="868" spans="1:36" ht="12.75" customHeight="1" x14ac:dyDescent="0.25">
      <c r="A868" s="31"/>
      <c r="B868" s="32"/>
      <c r="C868" s="78"/>
      <c r="D868" s="78"/>
      <c r="E868" s="78"/>
      <c r="F868" s="78"/>
      <c r="G868" s="78"/>
      <c r="H868" s="79"/>
      <c r="I868" s="80"/>
      <c r="J868" s="80"/>
      <c r="K868" s="80"/>
      <c r="L868" s="5"/>
      <c r="M868" s="32"/>
      <c r="N868" s="23"/>
      <c r="O868" s="5"/>
      <c r="P868" s="32"/>
      <c r="AI868" s="3"/>
      <c r="AJ868" s="3"/>
    </row>
    <row r="869" spans="1:36" ht="26.25" x14ac:dyDescent="0.4">
      <c r="A869" s="4"/>
      <c r="B869" s="220" t="s">
        <v>99</v>
      </c>
      <c r="C869" s="221"/>
      <c r="D869" s="221"/>
      <c r="E869" s="221"/>
      <c r="F869" s="221"/>
      <c r="G869" s="221"/>
      <c r="H869" s="72">
        <v>2402</v>
      </c>
      <c r="I869" s="73"/>
      <c r="J869" s="73"/>
      <c r="K869" s="73"/>
      <c r="L869" s="73"/>
      <c r="M869" s="73"/>
      <c r="N869" s="32"/>
      <c r="O869" s="32"/>
      <c r="P869" s="32"/>
      <c r="AI869" s="3"/>
      <c r="AJ869" s="3"/>
    </row>
    <row r="870" spans="1:36" ht="20.25" x14ac:dyDescent="0.2">
      <c r="A870" s="222" t="s">
        <v>9</v>
      </c>
      <c r="B870" s="223" t="s">
        <v>100</v>
      </c>
      <c r="C870" s="224"/>
      <c r="D870" s="224"/>
      <c r="E870" s="224"/>
      <c r="F870" s="224"/>
      <c r="G870" s="224"/>
      <c r="H870" s="225" t="s">
        <v>10</v>
      </c>
      <c r="I870" s="219" t="s">
        <v>2</v>
      </c>
      <c r="J870" s="219" t="s">
        <v>3</v>
      </c>
      <c r="K870" s="227" t="s">
        <v>4</v>
      </c>
      <c r="L870" s="219" t="s">
        <v>5</v>
      </c>
      <c r="M870" s="217" t="s">
        <v>6</v>
      </c>
      <c r="N870" s="217" t="s">
        <v>7</v>
      </c>
      <c r="O870" s="219" t="s">
        <v>8</v>
      </c>
      <c r="P870" s="32"/>
      <c r="AI870" s="3"/>
      <c r="AJ870" s="3"/>
    </row>
    <row r="871" spans="1:36" ht="15.75" x14ac:dyDescent="0.25">
      <c r="A871" s="218"/>
      <c r="B871" s="74" t="s">
        <v>101</v>
      </c>
      <c r="C871" s="74" t="s">
        <v>102</v>
      </c>
      <c r="D871" s="74" t="s">
        <v>103</v>
      </c>
      <c r="E871" s="74" t="s">
        <v>104</v>
      </c>
      <c r="F871" s="74" t="s">
        <v>105</v>
      </c>
      <c r="G871" s="74" t="s">
        <v>106</v>
      </c>
      <c r="H871" s="226"/>
      <c r="I871" s="218"/>
      <c r="J871" s="218"/>
      <c r="K871" s="218"/>
      <c r="L871" s="218"/>
      <c r="M871" s="218"/>
      <c r="N871" s="218"/>
      <c r="O871" s="218"/>
      <c r="P871" s="32"/>
      <c r="AI871" s="3"/>
      <c r="AJ871" s="3"/>
    </row>
    <row r="872" spans="1:36" ht="15.75" customHeight="1" x14ac:dyDescent="0.25">
      <c r="A872" s="74">
        <v>2402</v>
      </c>
      <c r="B872" s="139">
        <v>6318</v>
      </c>
      <c r="C872" s="139"/>
      <c r="D872" s="139"/>
      <c r="E872" s="139"/>
      <c r="F872" s="139"/>
      <c r="G872" s="139"/>
      <c r="H872" s="140"/>
      <c r="I872" s="141"/>
      <c r="J872" s="142"/>
      <c r="K872" s="143"/>
      <c r="L872" s="144"/>
      <c r="M872" s="145">
        <f>B872</f>
        <v>6318</v>
      </c>
      <c r="N872" s="146"/>
      <c r="O872" s="144"/>
      <c r="P872" s="32"/>
      <c r="AI872" s="3"/>
      <c r="AJ872" s="3"/>
    </row>
    <row r="873" spans="1:36" ht="15.75" customHeight="1" x14ac:dyDescent="0.25">
      <c r="A873" s="74">
        <v>2501</v>
      </c>
      <c r="B873" s="139"/>
      <c r="C873" s="139">
        <v>5346</v>
      </c>
      <c r="D873" s="139"/>
      <c r="E873" s="139"/>
      <c r="F873" s="139"/>
      <c r="G873" s="139"/>
      <c r="H873" s="140"/>
      <c r="I873" s="147"/>
      <c r="J873" s="148"/>
      <c r="K873" s="149"/>
      <c r="L873" s="150">
        <f>IF(C873=0,"",C873/B872)</f>
        <v>0.84615384615384615</v>
      </c>
      <c r="M873" s="151">
        <v>5493</v>
      </c>
      <c r="N873" s="152">
        <f t="shared" ref="N873:N877" si="136">IF(M873=0,"",M873/M872)</f>
        <v>0.86942070275403605</v>
      </c>
      <c r="O873" s="152">
        <f t="shared" ref="O873:O877" si="137">IF(M873=0,"",100%-N873)</f>
        <v>0.13057929724596395</v>
      </c>
      <c r="P873" s="32"/>
      <c r="AI873" s="3"/>
      <c r="AJ873" s="3"/>
    </row>
    <row r="874" spans="1:36" ht="15.75" customHeight="1" x14ac:dyDescent="0.25">
      <c r="A874" s="74">
        <v>2502</v>
      </c>
      <c r="B874" s="139"/>
      <c r="C874" s="139"/>
      <c r="D874" s="139">
        <v>4826</v>
      </c>
      <c r="E874" s="139"/>
      <c r="F874" s="139"/>
      <c r="G874" s="139"/>
      <c r="H874" s="140"/>
      <c r="I874" s="147"/>
      <c r="J874" s="148"/>
      <c r="K874" s="149"/>
      <c r="L874" s="153">
        <f>IF(D874=0,"",D874/C873)</f>
        <v>0.90273101384212495</v>
      </c>
      <c r="M874" s="151">
        <v>5184</v>
      </c>
      <c r="N874" s="154">
        <f t="shared" si="136"/>
        <v>0.94374658656471877</v>
      </c>
      <c r="O874" s="154">
        <f t="shared" si="137"/>
        <v>5.625341343528123E-2</v>
      </c>
      <c r="P874" s="11">
        <f>M874/M872</f>
        <v>0.82051282051282048</v>
      </c>
      <c r="AI874" s="3"/>
      <c r="AJ874" s="3"/>
    </row>
    <row r="875" spans="1:36" ht="15.75" customHeight="1" x14ac:dyDescent="0.25">
      <c r="A875" s="74">
        <v>2601</v>
      </c>
      <c r="B875" s="139"/>
      <c r="C875" s="139"/>
      <c r="D875" s="139"/>
      <c r="E875" s="139"/>
      <c r="F875" s="139"/>
      <c r="G875" s="139"/>
      <c r="H875" s="140"/>
      <c r="I875" s="147"/>
      <c r="J875" s="148"/>
      <c r="K875" s="149"/>
      <c r="L875" s="153" t="str">
        <f>IF(E875=0,"",E875/D874)</f>
        <v/>
      </c>
      <c r="M875" s="151"/>
      <c r="N875" s="154" t="str">
        <f t="shared" si="136"/>
        <v/>
      </c>
      <c r="O875" s="154" t="str">
        <f t="shared" si="137"/>
        <v/>
      </c>
      <c r="P875" s="32"/>
      <c r="AI875" s="3"/>
      <c r="AJ875" s="3"/>
    </row>
    <row r="876" spans="1:36" ht="15.75" customHeight="1" x14ac:dyDescent="0.25">
      <c r="A876" s="75" t="s">
        <v>134</v>
      </c>
      <c r="B876" s="139"/>
      <c r="C876" s="139"/>
      <c r="D876" s="139"/>
      <c r="E876" s="139"/>
      <c r="F876" s="139"/>
      <c r="G876" s="139"/>
      <c r="H876" s="140"/>
      <c r="I876" s="147"/>
      <c r="J876" s="148"/>
      <c r="K876" s="149"/>
      <c r="L876" s="153" t="str">
        <f>IF(F876=0,"",F876/E875)</f>
        <v/>
      </c>
      <c r="M876" s="151"/>
      <c r="N876" s="154" t="str">
        <f t="shared" si="136"/>
        <v/>
      </c>
      <c r="O876" s="154" t="str">
        <f t="shared" si="137"/>
        <v/>
      </c>
      <c r="P876" s="32"/>
      <c r="AI876" s="3"/>
      <c r="AJ876" s="3"/>
    </row>
    <row r="877" spans="1:36" ht="15.75" customHeight="1" x14ac:dyDescent="0.25">
      <c r="A877" s="74">
        <v>2701</v>
      </c>
      <c r="B877" s="139"/>
      <c r="C877" s="139"/>
      <c r="D877" s="139"/>
      <c r="E877" s="139"/>
      <c r="F877" s="139"/>
      <c r="G877" s="139"/>
      <c r="H877" s="140"/>
      <c r="I877" s="147"/>
      <c r="J877" s="148"/>
      <c r="K877" s="149"/>
      <c r="L877" s="153" t="str">
        <f>IF(G877=0,"",G877/F876)</f>
        <v/>
      </c>
      <c r="M877" s="155"/>
      <c r="N877" s="154" t="str">
        <f t="shared" si="136"/>
        <v/>
      </c>
      <c r="O877" s="154" t="str">
        <f t="shared" si="137"/>
        <v/>
      </c>
      <c r="P877" s="32"/>
      <c r="AI877" s="3"/>
      <c r="AJ877" s="3"/>
    </row>
    <row r="878" spans="1:36" ht="15.75" customHeight="1" x14ac:dyDescent="0.25">
      <c r="A878" s="75" t="s">
        <v>137</v>
      </c>
      <c r="B878" s="139"/>
      <c r="C878" s="139"/>
      <c r="D878" s="139"/>
      <c r="E878" s="139"/>
      <c r="F878" s="139"/>
      <c r="G878" s="139"/>
      <c r="H878" s="140"/>
      <c r="I878" s="147"/>
      <c r="J878" s="148"/>
      <c r="K878" s="156"/>
      <c r="L878" s="157"/>
      <c r="M878" s="155"/>
      <c r="N878" s="158"/>
      <c r="O878" s="159"/>
      <c r="P878" s="32"/>
      <c r="AI878" s="3"/>
      <c r="AJ878" s="3"/>
    </row>
    <row r="879" spans="1:36" ht="15.75" customHeight="1" x14ac:dyDescent="0.25">
      <c r="A879" s="75" t="s">
        <v>139</v>
      </c>
      <c r="B879" s="139"/>
      <c r="C879" s="139"/>
      <c r="D879" s="139"/>
      <c r="E879" s="139"/>
      <c r="F879" s="139"/>
      <c r="G879" s="139"/>
      <c r="H879" s="140"/>
      <c r="I879" s="147"/>
      <c r="J879" s="148"/>
      <c r="K879" s="156"/>
      <c r="L879" s="157"/>
      <c r="M879" s="155"/>
      <c r="N879" s="158"/>
      <c r="O879" s="159"/>
      <c r="P879" s="32"/>
      <c r="AI879" s="3"/>
      <c r="AJ879" s="3"/>
    </row>
    <row r="880" spans="1:36" ht="15.75" customHeight="1" x14ac:dyDescent="0.25">
      <c r="A880" s="75" t="s">
        <v>140</v>
      </c>
      <c r="B880" s="139"/>
      <c r="C880" s="139"/>
      <c r="D880" s="139"/>
      <c r="E880" s="139"/>
      <c r="F880" s="139"/>
      <c r="G880" s="139"/>
      <c r="H880" s="140"/>
      <c r="I880" s="147"/>
      <c r="J880" s="148"/>
      <c r="K880" s="156"/>
      <c r="L880" s="157"/>
      <c r="M880" s="155"/>
      <c r="N880" s="158"/>
      <c r="O880" s="159"/>
      <c r="P880" s="32"/>
      <c r="AI880" s="3"/>
      <c r="AJ880" s="3"/>
    </row>
    <row r="881" spans="1:36" ht="15.75" customHeight="1" x14ac:dyDescent="0.25">
      <c r="A881" s="75" t="s">
        <v>141</v>
      </c>
      <c r="B881" s="160"/>
      <c r="C881" s="160"/>
      <c r="D881" s="160"/>
      <c r="E881" s="160"/>
      <c r="F881" s="160"/>
      <c r="G881" s="160"/>
      <c r="H881" s="140"/>
      <c r="I881" s="161"/>
      <c r="J881" s="162"/>
      <c r="K881" s="163"/>
      <c r="L881" s="164"/>
      <c r="M881" s="155"/>
      <c r="N881" s="165"/>
      <c r="O881" s="166"/>
      <c r="P881" s="32"/>
      <c r="AI881" s="3"/>
      <c r="AJ881" s="3"/>
    </row>
    <row r="882" spans="1:36" ht="18" customHeight="1" x14ac:dyDescent="0.25">
      <c r="A882" s="31"/>
      <c r="B882" s="232" t="s">
        <v>114</v>
      </c>
      <c r="C882" s="232"/>
      <c r="D882" s="232"/>
      <c r="E882" s="232"/>
      <c r="F882" s="232"/>
      <c r="G882" s="232"/>
      <c r="H882" s="138">
        <f>SUM(H872:H881)</f>
        <v>0</v>
      </c>
      <c r="I882" s="77">
        <f>((SUM(H873:H877))/B872)</f>
        <v>0</v>
      </c>
      <c r="J882" s="77" t="str">
        <f>IF(H882=0,"",H882/B872)</f>
        <v/>
      </c>
      <c r="K882" s="77" t="e">
        <f>J882-I882</f>
        <v>#VALUE!</v>
      </c>
      <c r="L882" s="5"/>
      <c r="M882" s="32"/>
      <c r="N882" s="23"/>
      <c r="O882" s="5"/>
      <c r="P882" s="32"/>
      <c r="AI882" s="3"/>
      <c r="AJ882" s="3"/>
    </row>
    <row r="883" spans="1:36" ht="12.75" customHeight="1" x14ac:dyDescent="0.25">
      <c r="A883" s="31"/>
      <c r="B883" s="32"/>
      <c r="C883" s="78"/>
      <c r="D883" s="78"/>
      <c r="E883" s="78"/>
      <c r="F883" s="78"/>
      <c r="G883" s="78"/>
      <c r="H883" s="79"/>
      <c r="I883" s="80"/>
      <c r="J883" s="80"/>
      <c r="K883" s="80"/>
      <c r="L883" s="5"/>
      <c r="M883" s="32"/>
      <c r="N883" s="23"/>
      <c r="O883" s="5"/>
      <c r="P883" s="32"/>
      <c r="AI883" s="3"/>
      <c r="AJ883" s="3"/>
    </row>
    <row r="884" spans="1:36" s="209" customFormat="1" ht="12.75" customHeight="1" x14ac:dyDescent="0.25">
      <c r="A884" s="31"/>
      <c r="B884" s="32"/>
      <c r="C884" s="78"/>
      <c r="D884" s="78"/>
      <c r="E884" s="78"/>
      <c r="F884" s="78"/>
      <c r="G884" s="78"/>
      <c r="H884" s="79"/>
      <c r="I884" s="80"/>
      <c r="J884" s="80"/>
      <c r="K884" s="80"/>
      <c r="L884" s="5"/>
      <c r="M884" s="32"/>
      <c r="N884" s="23"/>
      <c r="O884" s="5"/>
      <c r="P884" s="32"/>
      <c r="AI884" s="3"/>
      <c r="AJ884" s="3"/>
    </row>
    <row r="885" spans="1:36" ht="26.25" x14ac:dyDescent="0.4">
      <c r="A885" s="4"/>
      <c r="B885" s="220" t="s">
        <v>99</v>
      </c>
      <c r="C885" s="221"/>
      <c r="D885" s="221"/>
      <c r="E885" s="221"/>
      <c r="F885" s="221"/>
      <c r="G885" s="221"/>
      <c r="H885" s="72">
        <v>2501</v>
      </c>
      <c r="I885" s="73"/>
      <c r="J885" s="73"/>
      <c r="K885" s="73"/>
      <c r="L885" s="73"/>
      <c r="M885" s="73"/>
      <c r="N885" s="32"/>
      <c r="O885" s="32"/>
      <c r="P885" s="32"/>
      <c r="AI885" s="3"/>
      <c r="AJ885" s="3"/>
    </row>
    <row r="886" spans="1:36" ht="20.25" x14ac:dyDescent="0.2">
      <c r="A886" s="222" t="s">
        <v>9</v>
      </c>
      <c r="B886" s="223" t="s">
        <v>100</v>
      </c>
      <c r="C886" s="224"/>
      <c r="D886" s="224"/>
      <c r="E886" s="224"/>
      <c r="F886" s="224"/>
      <c r="G886" s="224"/>
      <c r="H886" s="225" t="s">
        <v>10</v>
      </c>
      <c r="I886" s="219" t="s">
        <v>2</v>
      </c>
      <c r="J886" s="219" t="s">
        <v>3</v>
      </c>
      <c r="K886" s="227" t="s">
        <v>4</v>
      </c>
      <c r="L886" s="219" t="s">
        <v>5</v>
      </c>
      <c r="M886" s="217" t="s">
        <v>6</v>
      </c>
      <c r="N886" s="217" t="s">
        <v>7</v>
      </c>
      <c r="O886" s="219" t="s">
        <v>8</v>
      </c>
      <c r="P886" s="32"/>
      <c r="AI886" s="3"/>
      <c r="AJ886" s="3"/>
    </row>
    <row r="887" spans="1:36" ht="15.75" x14ac:dyDescent="0.25">
      <c r="A887" s="218"/>
      <c r="B887" s="74" t="s">
        <v>101</v>
      </c>
      <c r="C887" s="74" t="s">
        <v>102</v>
      </c>
      <c r="D887" s="74" t="s">
        <v>103</v>
      </c>
      <c r="E887" s="74" t="s">
        <v>104</v>
      </c>
      <c r="F887" s="74" t="s">
        <v>105</v>
      </c>
      <c r="G887" s="74" t="s">
        <v>106</v>
      </c>
      <c r="H887" s="226"/>
      <c r="I887" s="218"/>
      <c r="J887" s="218"/>
      <c r="K887" s="218"/>
      <c r="L887" s="218"/>
      <c r="M887" s="218"/>
      <c r="N887" s="218"/>
      <c r="O887" s="218"/>
      <c r="P887" s="32"/>
      <c r="AI887" s="3"/>
      <c r="AJ887" s="3"/>
    </row>
    <row r="888" spans="1:36" ht="15.75" customHeight="1" x14ac:dyDescent="0.25">
      <c r="A888" s="74">
        <v>2501</v>
      </c>
      <c r="B888" s="139">
        <v>260</v>
      </c>
      <c r="C888" s="139"/>
      <c r="D888" s="139"/>
      <c r="E888" s="139"/>
      <c r="F888" s="139"/>
      <c r="G888" s="139"/>
      <c r="H888" s="140"/>
      <c r="I888" s="141"/>
      <c r="J888" s="142"/>
      <c r="K888" s="143"/>
      <c r="L888" s="144"/>
      <c r="M888" s="145">
        <f>B888</f>
        <v>260</v>
      </c>
      <c r="N888" s="146"/>
      <c r="O888" s="144"/>
      <c r="P888" s="32"/>
      <c r="AI888" s="3"/>
      <c r="AJ888" s="3"/>
    </row>
    <row r="889" spans="1:36" ht="15.75" customHeight="1" x14ac:dyDescent="0.25">
      <c r="A889" s="74">
        <v>2502</v>
      </c>
      <c r="B889" s="139"/>
      <c r="C889" s="139">
        <v>220</v>
      </c>
      <c r="D889" s="139"/>
      <c r="E889" s="139"/>
      <c r="F889" s="139"/>
      <c r="G889" s="139"/>
      <c r="H889" s="140"/>
      <c r="I889" s="147"/>
      <c r="J889" s="148"/>
      <c r="K889" s="149"/>
      <c r="L889" s="150">
        <f>IF(C889=0,"",C889/B888)</f>
        <v>0.84615384615384615</v>
      </c>
      <c r="M889" s="151">
        <v>223</v>
      </c>
      <c r="N889" s="152">
        <f t="shared" ref="N889:N893" si="138">IF(M889=0,"",M889/M888)</f>
        <v>0.85769230769230764</v>
      </c>
      <c r="O889" s="152">
        <f t="shared" ref="O889:O893" si="139">IF(M889=0,"",100%-N889)</f>
        <v>0.14230769230769236</v>
      </c>
      <c r="P889" s="32"/>
      <c r="AI889" s="3"/>
      <c r="AJ889" s="3"/>
    </row>
    <row r="890" spans="1:36" ht="15.75" customHeight="1" x14ac:dyDescent="0.25">
      <c r="A890" s="74">
        <v>2601</v>
      </c>
      <c r="B890" s="139"/>
      <c r="C890" s="139"/>
      <c r="D890" s="139"/>
      <c r="E890" s="139"/>
      <c r="F890" s="139"/>
      <c r="G890" s="139"/>
      <c r="H890" s="140"/>
      <c r="I890" s="147"/>
      <c r="J890" s="148"/>
      <c r="K890" s="149"/>
      <c r="L890" s="153" t="str">
        <f>IF(D890=0,"",D890/C889)</f>
        <v/>
      </c>
      <c r="M890" s="151"/>
      <c r="N890" s="154" t="str">
        <f t="shared" si="138"/>
        <v/>
      </c>
      <c r="O890" s="154" t="str">
        <f t="shared" si="139"/>
        <v/>
      </c>
      <c r="P890" s="11">
        <f>M890/M888</f>
        <v>0</v>
      </c>
      <c r="AI890" s="3"/>
      <c r="AJ890" s="3"/>
    </row>
    <row r="891" spans="1:36" ht="15.75" customHeight="1" x14ac:dyDescent="0.25">
      <c r="A891" s="75" t="s">
        <v>134</v>
      </c>
      <c r="B891" s="139"/>
      <c r="C891" s="139"/>
      <c r="D891" s="139"/>
      <c r="E891" s="139"/>
      <c r="F891" s="139"/>
      <c r="G891" s="139"/>
      <c r="H891" s="140"/>
      <c r="I891" s="147"/>
      <c r="J891" s="148"/>
      <c r="K891" s="149"/>
      <c r="L891" s="153" t="str">
        <f>IF(E891=0,"",E891/D890)</f>
        <v/>
      </c>
      <c r="M891" s="151"/>
      <c r="N891" s="154" t="str">
        <f t="shared" si="138"/>
        <v/>
      </c>
      <c r="O891" s="154" t="str">
        <f t="shared" si="139"/>
        <v/>
      </c>
      <c r="P891" s="32"/>
      <c r="AI891" s="3"/>
      <c r="AJ891" s="3"/>
    </row>
    <row r="892" spans="1:36" ht="15.75" customHeight="1" x14ac:dyDescent="0.25">
      <c r="A892" s="74">
        <v>2701</v>
      </c>
      <c r="B892" s="139"/>
      <c r="C892" s="139"/>
      <c r="D892" s="139"/>
      <c r="E892" s="139"/>
      <c r="F892" s="139"/>
      <c r="G892" s="139"/>
      <c r="H892" s="140"/>
      <c r="I892" s="147"/>
      <c r="J892" s="148"/>
      <c r="K892" s="149"/>
      <c r="L892" s="153" t="str">
        <f>IF(F892=0,"",F892/E891)</f>
        <v/>
      </c>
      <c r="M892" s="151"/>
      <c r="N892" s="154" t="str">
        <f t="shared" si="138"/>
        <v/>
      </c>
      <c r="O892" s="154" t="str">
        <f t="shared" si="139"/>
        <v/>
      </c>
      <c r="P892" s="32"/>
      <c r="AI892" s="3"/>
      <c r="AJ892" s="3"/>
    </row>
    <row r="893" spans="1:36" ht="15.75" customHeight="1" x14ac:dyDescent="0.25">
      <c r="A893" s="75" t="s">
        <v>137</v>
      </c>
      <c r="B893" s="139"/>
      <c r="C893" s="139"/>
      <c r="D893" s="139"/>
      <c r="E893" s="139"/>
      <c r="F893" s="139"/>
      <c r="G893" s="139"/>
      <c r="H893" s="140"/>
      <c r="I893" s="147"/>
      <c r="J893" s="148"/>
      <c r="K893" s="149"/>
      <c r="L893" s="153" t="str">
        <f>IF(G893=0,"",G893/F892)</f>
        <v/>
      </c>
      <c r="M893" s="155"/>
      <c r="N893" s="154" t="str">
        <f t="shared" si="138"/>
        <v/>
      </c>
      <c r="O893" s="154" t="str">
        <f t="shared" si="139"/>
        <v/>
      </c>
      <c r="P893" s="32"/>
      <c r="AI893" s="3"/>
      <c r="AJ893" s="3"/>
    </row>
    <row r="894" spans="1:36" ht="15.75" customHeight="1" x14ac:dyDescent="0.25">
      <c r="A894" s="75" t="s">
        <v>139</v>
      </c>
      <c r="B894" s="139"/>
      <c r="C894" s="139"/>
      <c r="D894" s="139"/>
      <c r="E894" s="139"/>
      <c r="F894" s="139"/>
      <c r="G894" s="139"/>
      <c r="H894" s="140"/>
      <c r="I894" s="147"/>
      <c r="J894" s="148"/>
      <c r="K894" s="156"/>
      <c r="L894" s="157"/>
      <c r="M894" s="155"/>
      <c r="N894" s="158"/>
      <c r="O894" s="159"/>
      <c r="P894" s="32"/>
      <c r="AI894" s="3"/>
      <c r="AJ894" s="3"/>
    </row>
    <row r="895" spans="1:36" ht="15.75" customHeight="1" x14ac:dyDescent="0.25">
      <c r="A895" s="75" t="s">
        <v>140</v>
      </c>
      <c r="B895" s="139"/>
      <c r="C895" s="139"/>
      <c r="D895" s="139"/>
      <c r="E895" s="139"/>
      <c r="F895" s="139"/>
      <c r="G895" s="139"/>
      <c r="H895" s="140"/>
      <c r="I895" s="147"/>
      <c r="J895" s="148"/>
      <c r="K895" s="156"/>
      <c r="L895" s="157"/>
      <c r="M895" s="155"/>
      <c r="N895" s="158"/>
      <c r="O895" s="159"/>
      <c r="P895" s="32"/>
      <c r="AI895" s="3"/>
      <c r="AJ895" s="3"/>
    </row>
    <row r="896" spans="1:36" ht="15.75" customHeight="1" x14ac:dyDescent="0.25">
      <c r="A896" s="75" t="s">
        <v>141</v>
      </c>
      <c r="B896" s="139"/>
      <c r="C896" s="139"/>
      <c r="D896" s="139"/>
      <c r="E896" s="139"/>
      <c r="F896" s="139"/>
      <c r="G896" s="139"/>
      <c r="H896" s="140"/>
      <c r="I896" s="147"/>
      <c r="J896" s="148"/>
      <c r="K896" s="156"/>
      <c r="L896" s="157"/>
      <c r="M896" s="155"/>
      <c r="N896" s="158"/>
      <c r="O896" s="159"/>
      <c r="P896" s="32"/>
      <c r="AI896" s="3"/>
      <c r="AJ896" s="3"/>
    </row>
    <row r="897" spans="1:36" ht="15.75" customHeight="1" x14ac:dyDescent="0.25">
      <c r="A897" s="75" t="s">
        <v>142</v>
      </c>
      <c r="B897" s="160"/>
      <c r="C897" s="160"/>
      <c r="D897" s="160"/>
      <c r="E897" s="160"/>
      <c r="F897" s="160"/>
      <c r="G897" s="160"/>
      <c r="H897" s="140"/>
      <c r="I897" s="161"/>
      <c r="J897" s="162"/>
      <c r="K897" s="163"/>
      <c r="L897" s="164"/>
      <c r="M897" s="155"/>
      <c r="N897" s="165"/>
      <c r="O897" s="166"/>
      <c r="P897" s="32"/>
      <c r="AI897" s="3"/>
      <c r="AJ897" s="3"/>
    </row>
    <row r="898" spans="1:36" ht="18" customHeight="1" x14ac:dyDescent="0.25">
      <c r="A898" s="31"/>
      <c r="B898" s="232" t="s">
        <v>114</v>
      </c>
      <c r="C898" s="232"/>
      <c r="D898" s="232"/>
      <c r="E898" s="232"/>
      <c r="F898" s="232"/>
      <c r="G898" s="232"/>
      <c r="H898" s="138">
        <f>SUM(H888:H897)</f>
        <v>0</v>
      </c>
      <c r="I898" s="77">
        <f>((SUM(H889:H893))/B888)</f>
        <v>0</v>
      </c>
      <c r="J898" s="77" t="str">
        <f>IF(H898=0,"",H898/B888)</f>
        <v/>
      </c>
      <c r="K898" s="77" t="e">
        <f>J898-I898</f>
        <v>#VALUE!</v>
      </c>
      <c r="L898" s="5"/>
      <c r="M898" s="32"/>
      <c r="N898" s="23"/>
      <c r="O898" s="5"/>
      <c r="P898" s="32"/>
      <c r="AI898" s="3"/>
      <c r="AJ898" s="3"/>
    </row>
    <row r="899" spans="1:36" ht="12.75" customHeight="1" x14ac:dyDescent="0.25">
      <c r="A899" s="31"/>
      <c r="B899" s="32"/>
      <c r="C899" s="78"/>
      <c r="D899" s="78"/>
      <c r="E899" s="78"/>
      <c r="F899" s="78"/>
      <c r="G899" s="78"/>
      <c r="H899" s="79"/>
      <c r="I899" s="80"/>
      <c r="J899" s="80"/>
      <c r="K899" s="80"/>
      <c r="L899" s="5"/>
      <c r="M899" s="32"/>
      <c r="N899" s="23"/>
      <c r="O899" s="5"/>
      <c r="P899" s="32"/>
      <c r="AI899" s="3"/>
      <c r="AJ899" s="3"/>
    </row>
    <row r="900" spans="1:36" ht="12.75" customHeight="1" x14ac:dyDescent="0.25">
      <c r="A900" s="31"/>
      <c r="B900" s="32"/>
      <c r="C900" s="78"/>
      <c r="D900" s="78"/>
      <c r="E900" s="78"/>
      <c r="F900" s="78"/>
      <c r="G900" s="78"/>
      <c r="H900" s="79"/>
      <c r="I900" s="80"/>
      <c r="J900" s="80"/>
      <c r="K900" s="80"/>
      <c r="L900" s="5"/>
      <c r="M900" s="32"/>
      <c r="N900" s="23"/>
      <c r="O900" s="5"/>
      <c r="P900" s="32"/>
      <c r="AI900" s="3"/>
      <c r="AJ900" s="3"/>
    </row>
    <row r="901" spans="1:36" s="214" customFormat="1" ht="26.25" x14ac:dyDescent="0.4">
      <c r="A901" s="4"/>
      <c r="B901" s="220" t="s">
        <v>99</v>
      </c>
      <c r="C901" s="221"/>
      <c r="D901" s="221"/>
      <c r="E901" s="221"/>
      <c r="F901" s="221"/>
      <c r="G901" s="221"/>
      <c r="H901" s="72">
        <v>2502</v>
      </c>
      <c r="I901" s="73"/>
      <c r="J901" s="73"/>
      <c r="K901" s="73"/>
      <c r="L901" s="73"/>
      <c r="M901" s="73"/>
      <c r="N901" s="32"/>
      <c r="O901" s="32"/>
      <c r="P901" s="32"/>
      <c r="AI901" s="3"/>
      <c r="AJ901" s="3"/>
    </row>
    <row r="902" spans="1:36" s="214" customFormat="1" ht="20.25" x14ac:dyDescent="0.2">
      <c r="A902" s="222" t="s">
        <v>9</v>
      </c>
      <c r="B902" s="223" t="s">
        <v>100</v>
      </c>
      <c r="C902" s="224"/>
      <c r="D902" s="224"/>
      <c r="E902" s="224"/>
      <c r="F902" s="224"/>
      <c r="G902" s="224"/>
      <c r="H902" s="225" t="s">
        <v>10</v>
      </c>
      <c r="I902" s="219" t="s">
        <v>2</v>
      </c>
      <c r="J902" s="219" t="s">
        <v>3</v>
      </c>
      <c r="K902" s="227" t="s">
        <v>4</v>
      </c>
      <c r="L902" s="219" t="s">
        <v>5</v>
      </c>
      <c r="M902" s="217" t="s">
        <v>6</v>
      </c>
      <c r="N902" s="217" t="s">
        <v>7</v>
      </c>
      <c r="O902" s="219" t="s">
        <v>8</v>
      </c>
      <c r="P902" s="32"/>
      <c r="AI902" s="3"/>
      <c r="AJ902" s="3"/>
    </row>
    <row r="903" spans="1:36" s="214" customFormat="1" ht="15.75" x14ac:dyDescent="0.25">
      <c r="A903" s="218"/>
      <c r="B903" s="74" t="s">
        <v>101</v>
      </c>
      <c r="C903" s="74" t="s">
        <v>102</v>
      </c>
      <c r="D903" s="74" t="s">
        <v>103</v>
      </c>
      <c r="E903" s="74" t="s">
        <v>104</v>
      </c>
      <c r="F903" s="74" t="s">
        <v>105</v>
      </c>
      <c r="G903" s="74" t="s">
        <v>106</v>
      </c>
      <c r="H903" s="226"/>
      <c r="I903" s="218"/>
      <c r="J903" s="218"/>
      <c r="K903" s="218"/>
      <c r="L903" s="218"/>
      <c r="M903" s="218"/>
      <c r="N903" s="218"/>
      <c r="O903" s="218"/>
      <c r="P903" s="32"/>
      <c r="AI903" s="3"/>
      <c r="AJ903" s="3"/>
    </row>
    <row r="904" spans="1:36" s="214" customFormat="1" ht="15.75" customHeight="1" x14ac:dyDescent="0.25">
      <c r="A904" s="74">
        <v>2502</v>
      </c>
      <c r="B904" s="139">
        <v>5866</v>
      </c>
      <c r="C904" s="139"/>
      <c r="D904" s="139"/>
      <c r="E904" s="139"/>
      <c r="F904" s="139"/>
      <c r="G904" s="139"/>
      <c r="H904" s="140"/>
      <c r="I904" s="141"/>
      <c r="J904" s="142"/>
      <c r="K904" s="143"/>
      <c r="L904" s="144"/>
      <c r="M904" s="145">
        <f>B904</f>
        <v>5866</v>
      </c>
      <c r="N904" s="146"/>
      <c r="O904" s="144"/>
      <c r="P904" s="32"/>
      <c r="AI904" s="3"/>
      <c r="AJ904" s="3"/>
    </row>
    <row r="905" spans="1:36" s="214" customFormat="1" ht="15.75" customHeight="1" x14ac:dyDescent="0.25">
      <c r="A905" s="74">
        <v>2601</v>
      </c>
      <c r="B905" s="139"/>
      <c r="C905" s="139"/>
      <c r="D905" s="139"/>
      <c r="E905" s="139"/>
      <c r="F905" s="139"/>
      <c r="G905" s="139"/>
      <c r="H905" s="140"/>
      <c r="I905" s="147"/>
      <c r="J905" s="148"/>
      <c r="K905" s="149"/>
      <c r="L905" s="150" t="str">
        <f>IF(C905=0,"",C905/B904)</f>
        <v/>
      </c>
      <c r="M905" s="151"/>
      <c r="N905" s="152" t="str">
        <f t="shared" ref="N905:N909" si="140">IF(M905=0,"",M905/M904)</f>
        <v/>
      </c>
      <c r="O905" s="152" t="str">
        <f t="shared" ref="O905:O909" si="141">IF(M905=0,"",100%-N905)</f>
        <v/>
      </c>
      <c r="P905" s="32"/>
      <c r="AI905" s="3"/>
      <c r="AJ905" s="3"/>
    </row>
    <row r="906" spans="1:36" s="214" customFormat="1" ht="15.75" customHeight="1" x14ac:dyDescent="0.25">
      <c r="A906" s="215">
        <v>2602</v>
      </c>
      <c r="B906" s="139"/>
      <c r="C906" s="139"/>
      <c r="D906" s="139"/>
      <c r="E906" s="139"/>
      <c r="F906" s="139"/>
      <c r="G906" s="139"/>
      <c r="H906" s="140"/>
      <c r="I906" s="147"/>
      <c r="J906" s="148"/>
      <c r="K906" s="149"/>
      <c r="L906" s="153" t="str">
        <f>IF(D906=0,"",D906/C905)</f>
        <v/>
      </c>
      <c r="M906" s="151"/>
      <c r="N906" s="154" t="str">
        <f t="shared" si="140"/>
        <v/>
      </c>
      <c r="O906" s="154" t="str">
        <f t="shared" si="141"/>
        <v/>
      </c>
      <c r="P906" s="11">
        <f>M906/M904</f>
        <v>0</v>
      </c>
      <c r="AI906" s="3"/>
      <c r="AJ906" s="3"/>
    </row>
    <row r="907" spans="1:36" s="214" customFormat="1" ht="15.75" customHeight="1" x14ac:dyDescent="0.25">
      <c r="A907" s="74">
        <v>2701</v>
      </c>
      <c r="B907" s="139"/>
      <c r="C907" s="139"/>
      <c r="D907" s="139"/>
      <c r="E907" s="139"/>
      <c r="F907" s="139"/>
      <c r="G907" s="139"/>
      <c r="H907" s="140"/>
      <c r="I907" s="147"/>
      <c r="J907" s="148"/>
      <c r="K907" s="149"/>
      <c r="L907" s="153" t="str">
        <f>IF(E907=0,"",E907/D906)</f>
        <v/>
      </c>
      <c r="M907" s="151"/>
      <c r="N907" s="154" t="str">
        <f t="shared" si="140"/>
        <v/>
      </c>
      <c r="O907" s="154" t="str">
        <f t="shared" si="141"/>
        <v/>
      </c>
      <c r="P907" s="32"/>
      <c r="AI907" s="3"/>
      <c r="AJ907" s="3"/>
    </row>
    <row r="908" spans="1:36" s="214" customFormat="1" ht="15.75" customHeight="1" x14ac:dyDescent="0.25">
      <c r="A908" s="215">
        <v>2702</v>
      </c>
      <c r="B908" s="139"/>
      <c r="C908" s="139"/>
      <c r="D908" s="139"/>
      <c r="E908" s="139"/>
      <c r="F908" s="139"/>
      <c r="G908" s="139"/>
      <c r="H908" s="140"/>
      <c r="I908" s="147"/>
      <c r="J908" s="148"/>
      <c r="K908" s="149"/>
      <c r="L908" s="153" t="str">
        <f>IF(F908=0,"",F908/E907)</f>
        <v/>
      </c>
      <c r="M908" s="151"/>
      <c r="N908" s="154" t="str">
        <f t="shared" si="140"/>
        <v/>
      </c>
      <c r="O908" s="154" t="str">
        <f t="shared" si="141"/>
        <v/>
      </c>
      <c r="P908" s="32"/>
      <c r="AI908" s="3"/>
      <c r="AJ908" s="3"/>
    </row>
    <row r="909" spans="1:36" s="214" customFormat="1" ht="15.75" customHeight="1" x14ac:dyDescent="0.25">
      <c r="A909" s="215">
        <v>2801</v>
      </c>
      <c r="B909" s="139"/>
      <c r="C909" s="139"/>
      <c r="D909" s="139"/>
      <c r="E909" s="139"/>
      <c r="F909" s="139"/>
      <c r="G909" s="139"/>
      <c r="H909" s="140"/>
      <c r="I909" s="147"/>
      <c r="J909" s="148"/>
      <c r="K909" s="149"/>
      <c r="L909" s="153" t="str">
        <f>IF(G909=0,"",G909/F908)</f>
        <v/>
      </c>
      <c r="M909" s="155"/>
      <c r="N909" s="154" t="str">
        <f t="shared" si="140"/>
        <v/>
      </c>
      <c r="O909" s="154" t="str">
        <f t="shared" si="141"/>
        <v/>
      </c>
      <c r="P909" s="32"/>
      <c r="AI909" s="3"/>
      <c r="AJ909" s="3"/>
    </row>
    <row r="910" spans="1:36" s="214" customFormat="1" ht="15.75" customHeight="1" x14ac:dyDescent="0.25">
      <c r="A910" s="215">
        <v>2802</v>
      </c>
      <c r="B910" s="139"/>
      <c r="C910" s="139"/>
      <c r="D910" s="139"/>
      <c r="E910" s="139"/>
      <c r="F910" s="139"/>
      <c r="G910" s="139"/>
      <c r="H910" s="140"/>
      <c r="I910" s="147"/>
      <c r="J910" s="148"/>
      <c r="K910" s="156"/>
      <c r="L910" s="157"/>
      <c r="M910" s="155"/>
      <c r="N910" s="158"/>
      <c r="O910" s="159"/>
      <c r="P910" s="32"/>
      <c r="AI910" s="3"/>
      <c r="AJ910" s="3"/>
    </row>
    <row r="911" spans="1:36" s="214" customFormat="1" ht="15.75" customHeight="1" x14ac:dyDescent="0.25">
      <c r="A911" s="215">
        <v>2901</v>
      </c>
      <c r="B911" s="139"/>
      <c r="C911" s="139"/>
      <c r="D911" s="139"/>
      <c r="E911" s="139"/>
      <c r="F911" s="139"/>
      <c r="G911" s="139"/>
      <c r="H911" s="140"/>
      <c r="I911" s="147"/>
      <c r="J911" s="148"/>
      <c r="K911" s="156"/>
      <c r="L911" s="157"/>
      <c r="M911" s="155"/>
      <c r="N911" s="158"/>
      <c r="O911" s="159"/>
      <c r="P911" s="32"/>
      <c r="AI911" s="3"/>
      <c r="AJ911" s="3"/>
    </row>
    <row r="912" spans="1:36" s="214" customFormat="1" ht="15.75" customHeight="1" x14ac:dyDescent="0.25">
      <c r="A912" s="215">
        <v>2902</v>
      </c>
      <c r="B912" s="139"/>
      <c r="C912" s="139"/>
      <c r="D912" s="139"/>
      <c r="E912" s="139"/>
      <c r="F912" s="139"/>
      <c r="G912" s="139"/>
      <c r="H912" s="140"/>
      <c r="I912" s="147"/>
      <c r="J912" s="148"/>
      <c r="K912" s="156"/>
      <c r="L912" s="157"/>
      <c r="M912" s="155"/>
      <c r="N912" s="158"/>
      <c r="O912" s="159"/>
      <c r="P912" s="32"/>
      <c r="AI912" s="3"/>
      <c r="AJ912" s="3"/>
    </row>
    <row r="913" spans="1:36" s="214" customFormat="1" ht="15.75" customHeight="1" x14ac:dyDescent="0.25">
      <c r="A913" s="215">
        <v>3001</v>
      </c>
      <c r="B913" s="160"/>
      <c r="C913" s="160"/>
      <c r="D913" s="160"/>
      <c r="E913" s="160"/>
      <c r="F913" s="160"/>
      <c r="G913" s="160"/>
      <c r="H913" s="140"/>
      <c r="I913" s="161"/>
      <c r="J913" s="162"/>
      <c r="K913" s="163"/>
      <c r="L913" s="164"/>
      <c r="M913" s="155"/>
      <c r="N913" s="165"/>
      <c r="O913" s="166"/>
      <c r="P913" s="32"/>
      <c r="AI913" s="3"/>
      <c r="AJ913" s="3"/>
    </row>
    <row r="914" spans="1:36" s="214" customFormat="1" ht="18" customHeight="1" x14ac:dyDescent="0.25">
      <c r="A914" s="31"/>
      <c r="B914" s="232" t="s">
        <v>114</v>
      </c>
      <c r="C914" s="232"/>
      <c r="D914" s="232"/>
      <c r="E914" s="232"/>
      <c r="F914" s="232"/>
      <c r="G914" s="232"/>
      <c r="H914" s="138">
        <f>SUM(H904:H913)</f>
        <v>0</v>
      </c>
      <c r="I914" s="77">
        <f>((SUM(H905:H909))/B904)</f>
        <v>0</v>
      </c>
      <c r="J914" s="77" t="str">
        <f>IF(H914=0,"",H914/B904)</f>
        <v/>
      </c>
      <c r="K914" s="77" t="e">
        <f>J914-I914</f>
        <v>#VALUE!</v>
      </c>
      <c r="L914" s="5"/>
      <c r="M914" s="32"/>
      <c r="N914" s="23"/>
      <c r="O914" s="5"/>
      <c r="P914" s="32"/>
      <c r="AI914" s="3"/>
      <c r="AJ914" s="3"/>
    </row>
    <row r="915" spans="1:36" ht="12.75" customHeight="1" x14ac:dyDescent="0.25">
      <c r="A915" s="31"/>
      <c r="B915" s="32"/>
      <c r="C915" s="78"/>
      <c r="D915" s="78"/>
      <c r="E915" s="78"/>
      <c r="F915" s="78"/>
      <c r="G915" s="78"/>
      <c r="H915" s="79"/>
      <c r="I915" s="80"/>
      <c r="J915" s="80"/>
      <c r="K915" s="80"/>
      <c r="L915" s="5"/>
      <c r="M915" s="32"/>
      <c r="N915" s="23"/>
      <c r="O915" s="5"/>
      <c r="P915" s="32"/>
      <c r="AI915" s="3"/>
      <c r="AJ915" s="3"/>
    </row>
    <row r="916" spans="1:36" ht="12.75" customHeight="1" x14ac:dyDescent="0.25">
      <c r="A916" s="31"/>
      <c r="B916" s="32"/>
      <c r="C916" s="78"/>
      <c r="D916" s="78"/>
      <c r="E916" s="78"/>
      <c r="F916" s="78"/>
      <c r="G916" s="78"/>
      <c r="H916" s="79"/>
      <c r="I916" s="80"/>
      <c r="J916" s="80"/>
      <c r="K916" s="80"/>
      <c r="L916" s="5"/>
      <c r="M916" s="32"/>
      <c r="N916" s="23"/>
      <c r="O916" s="5"/>
      <c r="P916" s="32"/>
      <c r="AI916" s="3"/>
      <c r="AJ916" s="3"/>
    </row>
    <row r="917" spans="1:36" ht="12.75" customHeight="1" x14ac:dyDescent="0.25">
      <c r="A917" s="31"/>
      <c r="B917" s="32"/>
      <c r="C917" s="78"/>
      <c r="D917" s="78"/>
      <c r="E917" s="78"/>
      <c r="F917" s="78"/>
      <c r="G917" s="78"/>
      <c r="H917" s="79"/>
      <c r="I917" s="80"/>
      <c r="J917" s="80"/>
      <c r="K917" s="80"/>
      <c r="L917" s="5"/>
      <c r="M917" s="32"/>
      <c r="N917" s="23"/>
      <c r="O917" s="5"/>
      <c r="P917" s="32"/>
      <c r="AI917" s="3"/>
      <c r="AJ917" s="3"/>
    </row>
    <row r="918" spans="1:36" ht="12.75" customHeight="1" x14ac:dyDescent="0.25">
      <c r="A918" s="31"/>
      <c r="B918" s="32"/>
      <c r="C918" s="78"/>
      <c r="D918" s="78"/>
      <c r="E918" s="78"/>
      <c r="F918" s="78"/>
      <c r="G918" s="78"/>
      <c r="H918" s="79"/>
      <c r="I918" s="80"/>
      <c r="J918" s="80"/>
      <c r="K918" s="80"/>
      <c r="L918" s="5"/>
      <c r="M918" s="32"/>
      <c r="N918" s="23"/>
      <c r="O918" s="5"/>
      <c r="P918" s="32"/>
      <c r="AI918" s="3"/>
      <c r="AJ918" s="3"/>
    </row>
    <row r="919" spans="1:36" ht="12.75" customHeight="1" x14ac:dyDescent="0.25">
      <c r="A919" s="31"/>
      <c r="B919" s="32"/>
      <c r="C919" s="78"/>
      <c r="D919" s="78"/>
      <c r="E919" s="78"/>
      <c r="F919" s="78"/>
      <c r="G919" s="78"/>
      <c r="H919" s="79"/>
      <c r="I919" s="80"/>
      <c r="J919" s="80"/>
      <c r="K919" s="80"/>
      <c r="L919" s="5"/>
      <c r="M919" s="32"/>
      <c r="N919" s="23"/>
      <c r="O919" s="5"/>
      <c r="P919" s="32"/>
      <c r="AI919" s="3"/>
      <c r="AJ919" s="3"/>
    </row>
    <row r="920" spans="1:36" ht="12.75" customHeight="1" x14ac:dyDescent="0.25">
      <c r="A920" s="31"/>
      <c r="B920" s="32"/>
      <c r="C920" s="78"/>
      <c r="D920" s="78"/>
      <c r="E920" s="78"/>
      <c r="F920" s="78"/>
      <c r="G920" s="78"/>
      <c r="H920" s="79"/>
      <c r="I920" s="80"/>
      <c r="J920" s="80"/>
      <c r="K920" s="80"/>
      <c r="L920" s="5"/>
      <c r="M920" s="32"/>
      <c r="N920" s="23"/>
      <c r="O920" s="5"/>
      <c r="P920" s="32"/>
      <c r="AI920" s="3"/>
      <c r="AJ920" s="3"/>
    </row>
    <row r="921" spans="1:36" ht="12.75" customHeight="1" x14ac:dyDescent="0.25">
      <c r="A921" s="31"/>
      <c r="B921" s="32"/>
      <c r="C921" s="78"/>
      <c r="D921" s="78"/>
      <c r="E921" s="78"/>
      <c r="F921" s="78"/>
      <c r="G921" s="78"/>
      <c r="H921" s="79"/>
      <c r="I921" s="80"/>
      <c r="J921" s="80"/>
      <c r="K921" s="80"/>
      <c r="L921" s="5"/>
      <c r="M921" s="32"/>
      <c r="N921" s="23"/>
      <c r="O921" s="5"/>
      <c r="P921" s="32"/>
      <c r="AI921" s="3"/>
      <c r="AJ921" s="3"/>
    </row>
    <row r="922" spans="1:36" ht="12.75" customHeight="1" x14ac:dyDescent="0.25">
      <c r="A922" s="31"/>
      <c r="B922" s="32"/>
      <c r="C922" s="78"/>
      <c r="D922" s="78"/>
      <c r="E922" s="78"/>
      <c r="F922" s="78"/>
      <c r="G922" s="78"/>
      <c r="H922" s="79"/>
      <c r="I922" s="80"/>
      <c r="J922" s="80"/>
      <c r="K922" s="80"/>
      <c r="L922" s="5"/>
      <c r="M922" s="32"/>
      <c r="N922" s="23"/>
      <c r="O922" s="5"/>
      <c r="P922" s="32"/>
      <c r="AI922" s="3"/>
      <c r="AJ922" s="3"/>
    </row>
    <row r="923" spans="1:36" ht="12.75" customHeight="1" x14ac:dyDescent="0.25">
      <c r="A923" s="31"/>
      <c r="B923" s="32"/>
      <c r="C923" s="78"/>
      <c r="D923" s="78"/>
      <c r="E923" s="78"/>
      <c r="F923" s="78"/>
      <c r="G923" s="78"/>
      <c r="H923" s="79"/>
      <c r="I923" s="80"/>
      <c r="J923" s="80"/>
      <c r="K923" s="80"/>
      <c r="L923" s="5"/>
      <c r="M923" s="32"/>
      <c r="N923" s="23"/>
      <c r="O923" s="5"/>
      <c r="P923" s="32"/>
      <c r="AI923" s="3"/>
      <c r="AJ923" s="3"/>
    </row>
    <row r="924" spans="1:36" ht="12.75" customHeight="1" x14ac:dyDescent="0.25">
      <c r="A924" s="31"/>
      <c r="B924" s="32"/>
      <c r="C924" s="78"/>
      <c r="D924" s="78"/>
      <c r="E924" s="78"/>
      <c r="F924" s="78"/>
      <c r="G924" s="78"/>
      <c r="H924" s="79"/>
      <c r="I924" s="80"/>
      <c r="J924" s="80"/>
      <c r="K924" s="80"/>
      <c r="L924" s="5"/>
      <c r="M924" s="32"/>
      <c r="N924" s="23"/>
      <c r="O924" s="5"/>
      <c r="P924" s="32"/>
      <c r="AI924" s="3"/>
      <c r="AJ924" s="3"/>
    </row>
    <row r="925" spans="1:36" ht="12.75" customHeight="1" x14ac:dyDescent="0.25">
      <c r="A925" s="31"/>
      <c r="B925" s="32"/>
      <c r="C925" s="78"/>
      <c r="D925" s="78"/>
      <c r="E925" s="78"/>
      <c r="F925" s="78"/>
      <c r="G925" s="78"/>
      <c r="H925" s="79"/>
      <c r="I925" s="80"/>
      <c r="J925" s="80"/>
      <c r="K925" s="80"/>
      <c r="L925" s="5"/>
      <c r="M925" s="32"/>
      <c r="N925" s="23"/>
      <c r="O925" s="5"/>
      <c r="P925" s="32"/>
      <c r="AI925" s="3"/>
      <c r="AJ925" s="3"/>
    </row>
    <row r="926" spans="1:36" ht="12.75" customHeight="1" x14ac:dyDescent="0.25">
      <c r="A926" s="31"/>
      <c r="B926" s="32"/>
      <c r="C926" s="78"/>
      <c r="D926" s="78"/>
      <c r="E926" s="78"/>
      <c r="F926" s="78"/>
      <c r="G926" s="78"/>
      <c r="H926" s="79"/>
      <c r="I926" s="80"/>
      <c r="J926" s="80"/>
      <c r="K926" s="80"/>
      <c r="L926" s="5"/>
      <c r="M926" s="32"/>
      <c r="N926" s="23"/>
      <c r="O926" s="5"/>
      <c r="P926" s="32"/>
      <c r="AI926" s="3"/>
      <c r="AJ926" s="3"/>
    </row>
    <row r="927" spans="1:36" ht="12.75" customHeight="1" x14ac:dyDescent="0.25">
      <c r="A927" s="31"/>
      <c r="B927" s="32"/>
      <c r="C927" s="78"/>
      <c r="D927" s="78"/>
      <c r="E927" s="78"/>
      <c r="F927" s="78"/>
      <c r="G927" s="78"/>
      <c r="H927" s="79"/>
      <c r="I927" s="80"/>
      <c r="J927" s="80"/>
      <c r="K927" s="80"/>
      <c r="L927" s="5"/>
      <c r="M927" s="32"/>
      <c r="N927" s="23"/>
      <c r="O927" s="5"/>
      <c r="P927" s="32"/>
      <c r="AI927" s="3"/>
      <c r="AJ927" s="3"/>
    </row>
    <row r="928" spans="1:36" ht="12.75" customHeight="1" x14ac:dyDescent="0.25">
      <c r="A928" s="31"/>
      <c r="B928" s="32"/>
      <c r="C928" s="78"/>
      <c r="D928" s="78"/>
      <c r="E928" s="78"/>
      <c r="F928" s="78"/>
      <c r="G928" s="78"/>
      <c r="H928" s="79"/>
      <c r="I928" s="80"/>
      <c r="J928" s="80"/>
      <c r="K928" s="80"/>
      <c r="L928" s="5"/>
      <c r="M928" s="32"/>
      <c r="N928" s="23"/>
      <c r="O928" s="5"/>
      <c r="P928" s="32"/>
      <c r="AI928" s="3"/>
      <c r="AJ928" s="3"/>
    </row>
    <row r="929" spans="1:36" ht="12.75" customHeight="1" x14ac:dyDescent="0.25">
      <c r="A929" s="31"/>
      <c r="B929" s="32"/>
      <c r="C929" s="78"/>
      <c r="D929" s="78"/>
      <c r="E929" s="78"/>
      <c r="F929" s="78"/>
      <c r="G929" s="78"/>
      <c r="H929" s="79"/>
      <c r="I929" s="80"/>
      <c r="J929" s="80"/>
      <c r="K929" s="80"/>
      <c r="L929" s="5"/>
      <c r="M929" s="32"/>
      <c r="N929" s="23"/>
      <c r="O929" s="5"/>
      <c r="P929" s="32"/>
      <c r="AI929" s="3"/>
      <c r="AJ929" s="3"/>
    </row>
    <row r="930" spans="1:36" ht="12.75" customHeight="1" x14ac:dyDescent="0.25">
      <c r="A930" s="31"/>
      <c r="B930" s="32"/>
      <c r="C930" s="78"/>
      <c r="D930" s="78"/>
      <c r="E930" s="78"/>
      <c r="F930" s="78"/>
      <c r="G930" s="78"/>
      <c r="H930" s="79"/>
      <c r="I930" s="80"/>
      <c r="J930" s="80"/>
      <c r="K930" s="80"/>
      <c r="L930" s="5"/>
      <c r="M930" s="32"/>
      <c r="N930" s="23"/>
      <c r="O930" s="5"/>
      <c r="P930" s="32"/>
      <c r="AI930" s="3"/>
      <c r="AJ930" s="3"/>
    </row>
    <row r="931" spans="1:36" ht="12.75" customHeight="1" x14ac:dyDescent="0.25">
      <c r="A931" s="31"/>
      <c r="B931" s="32"/>
      <c r="C931" s="78"/>
      <c r="D931" s="78"/>
      <c r="E931" s="78"/>
      <c r="F931" s="78"/>
      <c r="G931" s="78"/>
      <c r="H931" s="79"/>
      <c r="I931" s="80"/>
      <c r="J931" s="80"/>
      <c r="K931" s="80"/>
      <c r="L931" s="5"/>
      <c r="M931" s="32"/>
      <c r="N931" s="23"/>
      <c r="O931" s="5"/>
      <c r="P931" s="32"/>
      <c r="AI931" s="3"/>
      <c r="AJ931" s="3"/>
    </row>
    <row r="932" spans="1:36" ht="12.75" customHeight="1" x14ac:dyDescent="0.25">
      <c r="A932" s="31"/>
      <c r="B932" s="32"/>
      <c r="C932" s="78"/>
      <c r="D932" s="78"/>
      <c r="E932" s="78"/>
      <c r="F932" s="78"/>
      <c r="G932" s="78"/>
      <c r="H932" s="79"/>
      <c r="I932" s="80"/>
      <c r="J932" s="80"/>
      <c r="K932" s="80"/>
      <c r="L932" s="5"/>
      <c r="M932" s="32"/>
      <c r="N932" s="23"/>
      <c r="O932" s="5"/>
      <c r="P932" s="32"/>
      <c r="AI932" s="3"/>
      <c r="AJ932" s="3"/>
    </row>
    <row r="933" spans="1:36" ht="12.75" customHeight="1" x14ac:dyDescent="0.25">
      <c r="A933" s="31"/>
      <c r="B933" s="32"/>
      <c r="C933" s="78"/>
      <c r="D933" s="78"/>
      <c r="E933" s="78"/>
      <c r="F933" s="78"/>
      <c r="G933" s="78"/>
      <c r="H933" s="79"/>
      <c r="I933" s="80"/>
      <c r="J933" s="80"/>
      <c r="K933" s="80"/>
      <c r="L933" s="5"/>
      <c r="M933" s="32"/>
      <c r="N933" s="23"/>
      <c r="O933" s="5"/>
      <c r="P933" s="32"/>
      <c r="AI933" s="3"/>
      <c r="AJ933" s="3"/>
    </row>
    <row r="934" spans="1:36" ht="12.75" customHeight="1" x14ac:dyDescent="0.25">
      <c r="A934" s="31"/>
      <c r="B934" s="32"/>
      <c r="C934" s="78"/>
      <c r="D934" s="78"/>
      <c r="E934" s="78"/>
      <c r="F934" s="78"/>
      <c r="G934" s="78"/>
      <c r="H934" s="79"/>
      <c r="I934" s="80"/>
      <c r="J934" s="80"/>
      <c r="K934" s="80"/>
      <c r="L934" s="5"/>
      <c r="M934" s="32"/>
      <c r="N934" s="23"/>
      <c r="O934" s="5"/>
      <c r="P934" s="32"/>
      <c r="AI934" s="3"/>
      <c r="AJ934" s="3"/>
    </row>
    <row r="935" spans="1:36" ht="12.75" customHeight="1" x14ac:dyDescent="0.25">
      <c r="A935" s="31"/>
      <c r="B935" s="32"/>
      <c r="C935" s="78"/>
      <c r="D935" s="78"/>
      <c r="E935" s="78"/>
      <c r="F935" s="78"/>
      <c r="G935" s="78"/>
      <c r="H935" s="79"/>
      <c r="I935" s="80"/>
      <c r="J935" s="80"/>
      <c r="K935" s="80"/>
      <c r="L935" s="5"/>
      <c r="M935" s="32"/>
      <c r="N935" s="23"/>
      <c r="O935" s="5"/>
      <c r="P935" s="32"/>
      <c r="AI935" s="3"/>
      <c r="AJ935" s="3"/>
    </row>
    <row r="936" spans="1:36" ht="12.75" customHeight="1" x14ac:dyDescent="0.25">
      <c r="A936" s="31"/>
      <c r="B936" s="32"/>
      <c r="C936" s="78"/>
      <c r="D936" s="78"/>
      <c r="E936" s="78"/>
      <c r="F936" s="78"/>
      <c r="G936" s="78"/>
      <c r="H936" s="79"/>
      <c r="I936" s="80"/>
      <c r="J936" s="80"/>
      <c r="K936" s="80"/>
      <c r="L936" s="5"/>
      <c r="M936" s="32"/>
      <c r="N936" s="23"/>
      <c r="O936" s="5"/>
      <c r="P936" s="32"/>
      <c r="AI936" s="3"/>
      <c r="AJ936" s="3"/>
    </row>
    <row r="937" spans="1:36" ht="12.75" customHeight="1" x14ac:dyDescent="0.25">
      <c r="A937" s="31"/>
      <c r="B937" s="32"/>
      <c r="C937" s="78"/>
      <c r="D937" s="78"/>
      <c r="E937" s="78"/>
      <c r="F937" s="78"/>
      <c r="G937" s="78"/>
      <c r="H937" s="79"/>
      <c r="I937" s="80"/>
      <c r="J937" s="80"/>
      <c r="K937" s="80"/>
      <c r="L937" s="5"/>
      <c r="M937" s="32"/>
      <c r="N937" s="23"/>
      <c r="O937" s="5"/>
      <c r="P937" s="32"/>
      <c r="AI937" s="3"/>
      <c r="AJ937" s="3"/>
    </row>
    <row r="938" spans="1:36" ht="12.75" customHeight="1" x14ac:dyDescent="0.25">
      <c r="A938" s="31"/>
      <c r="B938" s="32"/>
      <c r="C938" s="78"/>
      <c r="D938" s="78"/>
      <c r="E938" s="78"/>
      <c r="F938" s="78"/>
      <c r="G938" s="78"/>
      <c r="H938" s="79"/>
      <c r="I938" s="80"/>
      <c r="J938" s="80"/>
      <c r="K938" s="80"/>
      <c r="L938" s="5"/>
      <c r="M938" s="32"/>
      <c r="N938" s="23"/>
      <c r="O938" s="5"/>
      <c r="P938" s="32"/>
      <c r="AI938" s="3"/>
      <c r="AJ938" s="3"/>
    </row>
    <row r="939" spans="1:36" ht="12.75" customHeight="1" x14ac:dyDescent="0.25">
      <c r="A939" s="31"/>
      <c r="B939" s="32"/>
      <c r="C939" s="78"/>
      <c r="D939" s="78"/>
      <c r="E939" s="78"/>
      <c r="F939" s="78"/>
      <c r="G939" s="78"/>
      <c r="H939" s="79"/>
      <c r="I939" s="80"/>
      <c r="J939" s="80"/>
      <c r="K939" s="80"/>
      <c r="L939" s="5"/>
      <c r="M939" s="32"/>
      <c r="N939" s="23"/>
      <c r="O939" s="5"/>
      <c r="P939" s="32"/>
      <c r="AI939" s="3"/>
      <c r="AJ939" s="3"/>
    </row>
    <row r="940" spans="1:36" ht="12.75" customHeight="1" x14ac:dyDescent="0.25">
      <c r="A940" s="31"/>
      <c r="B940" s="32"/>
      <c r="C940" s="78"/>
      <c r="D940" s="78"/>
      <c r="E940" s="78"/>
      <c r="F940" s="78"/>
      <c r="G940" s="78"/>
      <c r="H940" s="79"/>
      <c r="I940" s="80"/>
      <c r="J940" s="80"/>
      <c r="K940" s="80"/>
      <c r="L940" s="5"/>
      <c r="M940" s="32"/>
      <c r="N940" s="23"/>
      <c r="O940" s="5"/>
      <c r="P940" s="32"/>
      <c r="AI940" s="3"/>
      <c r="AJ940" s="3"/>
    </row>
    <row r="941" spans="1:36" ht="12.75" customHeight="1" x14ac:dyDescent="0.25">
      <c r="A941" s="31"/>
      <c r="B941" s="32"/>
      <c r="C941" s="78"/>
      <c r="D941" s="78"/>
      <c r="E941" s="78"/>
      <c r="F941" s="78"/>
      <c r="G941" s="78"/>
      <c r="H941" s="79"/>
      <c r="I941" s="80"/>
      <c r="J941" s="80"/>
      <c r="K941" s="80"/>
      <c r="L941" s="5"/>
      <c r="M941" s="32"/>
      <c r="N941" s="23"/>
      <c r="O941" s="5"/>
      <c r="P941" s="32"/>
      <c r="AI941" s="3"/>
      <c r="AJ941" s="3"/>
    </row>
    <row r="942" spans="1:36" ht="12.75" customHeight="1" x14ac:dyDescent="0.25">
      <c r="A942" s="31"/>
      <c r="B942" s="32"/>
      <c r="C942" s="78"/>
      <c r="D942" s="78"/>
      <c r="E942" s="78"/>
      <c r="F942" s="78"/>
      <c r="G942" s="78"/>
      <c r="H942" s="79"/>
      <c r="I942" s="80"/>
      <c r="J942" s="80"/>
      <c r="K942" s="80"/>
      <c r="L942" s="5"/>
      <c r="M942" s="32"/>
      <c r="N942" s="23"/>
      <c r="O942" s="5"/>
      <c r="P942" s="32"/>
      <c r="AI942" s="3"/>
      <c r="AJ942" s="3"/>
    </row>
    <row r="943" spans="1:36" ht="12.75" customHeight="1" x14ac:dyDescent="0.25">
      <c r="A943" s="31"/>
      <c r="B943" s="32"/>
      <c r="C943" s="78"/>
      <c r="D943" s="78"/>
      <c r="E943" s="78"/>
      <c r="F943" s="78"/>
      <c r="G943" s="78"/>
      <c r="H943" s="79"/>
      <c r="I943" s="80"/>
      <c r="J943" s="80"/>
      <c r="K943" s="80"/>
      <c r="L943" s="5"/>
      <c r="M943" s="32"/>
      <c r="N943" s="23"/>
      <c r="O943" s="5"/>
      <c r="P943" s="32"/>
      <c r="AI943" s="3"/>
      <c r="AJ943" s="3"/>
    </row>
    <row r="944" spans="1:36" ht="12.75" customHeight="1" x14ac:dyDescent="0.25">
      <c r="A944" s="31"/>
      <c r="B944" s="32"/>
      <c r="C944" s="78"/>
      <c r="D944" s="78"/>
      <c r="E944" s="78"/>
      <c r="F944" s="78"/>
      <c r="G944" s="78"/>
      <c r="H944" s="79"/>
      <c r="I944" s="80"/>
      <c r="J944" s="80"/>
      <c r="K944" s="80"/>
      <c r="L944" s="5"/>
      <c r="M944" s="32"/>
      <c r="N944" s="23"/>
      <c r="O944" s="5"/>
      <c r="P944" s="32"/>
      <c r="AI944" s="3"/>
      <c r="AJ944" s="3"/>
    </row>
    <row r="945" spans="1:36" ht="12.75" customHeight="1" x14ac:dyDescent="0.25">
      <c r="A945" s="31"/>
      <c r="B945" s="32"/>
      <c r="C945" s="78"/>
      <c r="D945" s="78"/>
      <c r="E945" s="78"/>
      <c r="F945" s="78"/>
      <c r="G945" s="78"/>
      <c r="H945" s="79"/>
      <c r="I945" s="80"/>
      <c r="J945" s="80"/>
      <c r="K945" s="80"/>
      <c r="L945" s="5"/>
      <c r="M945" s="32"/>
      <c r="N945" s="23"/>
      <c r="O945" s="5"/>
      <c r="P945" s="32"/>
      <c r="AI945" s="3"/>
      <c r="AJ945" s="3"/>
    </row>
    <row r="946" spans="1:36" ht="12.75" customHeight="1" x14ac:dyDescent="0.25">
      <c r="A946" s="31"/>
      <c r="B946" s="32"/>
      <c r="C946" s="78"/>
      <c r="D946" s="78"/>
      <c r="E946" s="78"/>
      <c r="F946" s="78"/>
      <c r="G946" s="78"/>
      <c r="H946" s="79"/>
      <c r="I946" s="80"/>
      <c r="J946" s="80"/>
      <c r="K946" s="80"/>
      <c r="L946" s="5"/>
      <c r="M946" s="32"/>
      <c r="N946" s="23"/>
      <c r="O946" s="5"/>
      <c r="P946" s="32"/>
      <c r="AI946" s="3"/>
      <c r="AJ946" s="3"/>
    </row>
    <row r="947" spans="1:36" ht="12.75" customHeight="1" x14ac:dyDescent="0.25">
      <c r="A947" s="31"/>
      <c r="B947" s="32"/>
      <c r="C947" s="78"/>
      <c r="D947" s="78"/>
      <c r="E947" s="78"/>
      <c r="F947" s="78"/>
      <c r="G947" s="78"/>
      <c r="H947" s="79"/>
      <c r="I947" s="80"/>
      <c r="J947" s="80"/>
      <c r="K947" s="80"/>
      <c r="L947" s="5"/>
      <c r="M947" s="32"/>
      <c r="N947" s="23"/>
      <c r="O947" s="5"/>
      <c r="P947" s="32"/>
      <c r="AI947" s="3"/>
      <c r="AJ947" s="3"/>
    </row>
    <row r="948" spans="1:36" ht="12.75" customHeight="1" x14ac:dyDescent="0.25">
      <c r="A948" s="31"/>
      <c r="B948" s="32"/>
      <c r="C948" s="78"/>
      <c r="D948" s="78"/>
      <c r="E948" s="78"/>
      <c r="F948" s="78"/>
      <c r="G948" s="78"/>
      <c r="H948" s="79"/>
      <c r="I948" s="80"/>
      <c r="J948" s="80"/>
      <c r="K948" s="80"/>
      <c r="L948" s="5"/>
      <c r="M948" s="32"/>
      <c r="N948" s="23"/>
      <c r="O948" s="5"/>
      <c r="P948" s="32"/>
      <c r="AI948" s="3"/>
      <c r="AJ948" s="3"/>
    </row>
    <row r="949" spans="1:36" ht="12.75" customHeight="1" x14ac:dyDescent="0.25">
      <c r="A949" s="31"/>
      <c r="B949" s="32"/>
      <c r="C949" s="78"/>
      <c r="D949" s="78"/>
      <c r="E949" s="78"/>
      <c r="F949" s="78"/>
      <c r="G949" s="78"/>
      <c r="H949" s="79"/>
      <c r="I949" s="80"/>
      <c r="J949" s="80"/>
      <c r="K949" s="80"/>
      <c r="L949" s="5"/>
      <c r="M949" s="32"/>
      <c r="N949" s="23"/>
      <c r="O949" s="5"/>
      <c r="P949" s="32"/>
      <c r="AI949" s="3"/>
      <c r="AJ949" s="3"/>
    </row>
    <row r="950" spans="1:36" ht="12.75" customHeight="1" x14ac:dyDescent="0.25">
      <c r="A950" s="31"/>
      <c r="B950" s="32"/>
      <c r="C950" s="78"/>
      <c r="D950" s="78"/>
      <c r="E950" s="78"/>
      <c r="F950" s="78"/>
      <c r="G950" s="78"/>
      <c r="H950" s="79"/>
      <c r="I950" s="80"/>
      <c r="J950" s="80"/>
      <c r="K950" s="80"/>
      <c r="L950" s="5"/>
      <c r="M950" s="32"/>
      <c r="N950" s="23"/>
      <c r="O950" s="5"/>
      <c r="P950" s="32"/>
      <c r="AI950" s="3"/>
      <c r="AJ950" s="3"/>
    </row>
    <row r="951" spans="1:36" ht="12.75" customHeight="1" x14ac:dyDescent="0.25">
      <c r="A951" s="31"/>
      <c r="B951" s="32"/>
      <c r="C951" s="78"/>
      <c r="D951" s="78"/>
      <c r="E951" s="78"/>
      <c r="F951" s="78"/>
      <c r="G951" s="78"/>
      <c r="H951" s="79"/>
      <c r="I951" s="80"/>
      <c r="J951" s="80"/>
      <c r="K951" s="80"/>
      <c r="L951" s="5"/>
      <c r="M951" s="32"/>
      <c r="N951" s="23"/>
      <c r="O951" s="5"/>
      <c r="P951" s="32"/>
      <c r="AI951" s="3"/>
      <c r="AJ951" s="3"/>
    </row>
    <row r="952" spans="1:36" ht="12.75" customHeight="1" x14ac:dyDescent="0.25">
      <c r="A952" s="31"/>
      <c r="B952" s="32"/>
      <c r="C952" s="78"/>
      <c r="D952" s="78"/>
      <c r="E952" s="78"/>
      <c r="F952" s="78"/>
      <c r="G952" s="78"/>
      <c r="H952" s="79"/>
      <c r="I952" s="80"/>
      <c r="J952" s="80"/>
      <c r="K952" s="80"/>
      <c r="L952" s="5"/>
      <c r="M952" s="32"/>
      <c r="N952" s="23"/>
      <c r="O952" s="5"/>
      <c r="P952" s="32"/>
      <c r="AI952" s="3"/>
      <c r="AJ952" s="3"/>
    </row>
    <row r="953" spans="1:36" ht="12.75" customHeight="1" x14ac:dyDescent="0.25">
      <c r="A953" s="31"/>
      <c r="B953" s="32"/>
      <c r="C953" s="78"/>
      <c r="D953" s="78"/>
      <c r="E953" s="78"/>
      <c r="F953" s="78"/>
      <c r="G953" s="78"/>
      <c r="H953" s="79"/>
      <c r="I953" s="80"/>
      <c r="J953" s="80"/>
      <c r="K953" s="80"/>
      <c r="L953" s="5"/>
      <c r="M953" s="32"/>
      <c r="N953" s="23"/>
      <c r="O953" s="5"/>
      <c r="P953" s="32"/>
      <c r="AI953" s="3"/>
      <c r="AJ953" s="3"/>
    </row>
    <row r="954" spans="1:36" ht="12.75" customHeight="1" x14ac:dyDescent="0.25">
      <c r="A954" s="31"/>
      <c r="B954" s="32"/>
      <c r="C954" s="78"/>
      <c r="D954" s="78"/>
      <c r="E954" s="78"/>
      <c r="F954" s="78"/>
      <c r="G954" s="78"/>
      <c r="H954" s="79"/>
      <c r="I954" s="80"/>
      <c r="J954" s="80"/>
      <c r="K954" s="80"/>
      <c r="L954" s="5"/>
      <c r="M954" s="32"/>
      <c r="N954" s="23"/>
      <c r="O954" s="5"/>
      <c r="P954" s="32"/>
      <c r="AI954" s="3"/>
      <c r="AJ954" s="3"/>
    </row>
    <row r="955" spans="1:36" ht="12.75" customHeight="1" x14ac:dyDescent="0.25">
      <c r="A955" s="31"/>
      <c r="B955" s="32"/>
      <c r="C955" s="78"/>
      <c r="D955" s="78"/>
      <c r="E955" s="78"/>
      <c r="F955" s="78"/>
      <c r="G955" s="78"/>
      <c r="H955" s="79"/>
      <c r="I955" s="80"/>
      <c r="J955" s="80"/>
      <c r="K955" s="80"/>
      <c r="L955" s="5"/>
      <c r="M955" s="32"/>
      <c r="N955" s="23"/>
      <c r="O955" s="5"/>
      <c r="P955" s="32"/>
      <c r="AI955" s="3"/>
      <c r="AJ955" s="3"/>
    </row>
    <row r="956" spans="1:36" ht="12.75" customHeight="1" x14ac:dyDescent="0.25">
      <c r="A956" s="31"/>
      <c r="B956" s="32"/>
      <c r="C956" s="78"/>
      <c r="D956" s="78"/>
      <c r="E956" s="78"/>
      <c r="F956" s="78"/>
      <c r="G956" s="78"/>
      <c r="H956" s="79"/>
      <c r="I956" s="80"/>
      <c r="J956" s="80"/>
      <c r="K956" s="80"/>
      <c r="L956" s="5"/>
      <c r="M956" s="32"/>
      <c r="N956" s="23"/>
      <c r="O956" s="5"/>
      <c r="P956" s="32"/>
      <c r="AI956" s="3"/>
      <c r="AJ956" s="3"/>
    </row>
    <row r="957" spans="1:36" ht="12.75" customHeight="1" x14ac:dyDescent="0.25">
      <c r="A957" s="31"/>
      <c r="B957" s="32"/>
      <c r="C957" s="78"/>
      <c r="D957" s="78"/>
      <c r="E957" s="78"/>
      <c r="F957" s="78"/>
      <c r="G957" s="78"/>
      <c r="H957" s="79"/>
      <c r="I957" s="80"/>
      <c r="J957" s="80"/>
      <c r="K957" s="80"/>
      <c r="L957" s="5"/>
      <c r="M957" s="32"/>
      <c r="N957" s="23"/>
      <c r="O957" s="5"/>
      <c r="P957" s="32"/>
      <c r="AI957" s="3"/>
      <c r="AJ957" s="3"/>
    </row>
    <row r="958" spans="1:36" ht="12.75" customHeight="1" x14ac:dyDescent="0.25">
      <c r="A958" s="31"/>
      <c r="B958" s="32"/>
      <c r="C958" s="78"/>
      <c r="D958" s="78"/>
      <c r="E958" s="78"/>
      <c r="F958" s="78"/>
      <c r="G958" s="78"/>
      <c r="H958" s="79"/>
      <c r="I958" s="80"/>
      <c r="J958" s="80"/>
      <c r="K958" s="80"/>
      <c r="L958" s="5"/>
      <c r="M958" s="32"/>
      <c r="N958" s="23"/>
      <c r="O958" s="5"/>
      <c r="P958" s="32"/>
      <c r="AI958" s="3"/>
      <c r="AJ958" s="3"/>
    </row>
    <row r="959" spans="1:36" ht="12.75" customHeight="1" x14ac:dyDescent="0.25">
      <c r="A959" s="31"/>
      <c r="B959" s="32"/>
      <c r="C959" s="78"/>
      <c r="D959" s="78"/>
      <c r="E959" s="78"/>
      <c r="F959" s="78"/>
      <c r="G959" s="78"/>
      <c r="H959" s="79"/>
      <c r="I959" s="80"/>
      <c r="J959" s="80"/>
      <c r="K959" s="80"/>
      <c r="L959" s="5"/>
      <c r="M959" s="32"/>
      <c r="N959" s="23"/>
      <c r="O959" s="5"/>
      <c r="P959" s="32"/>
      <c r="AI959" s="3"/>
      <c r="AJ959" s="3"/>
    </row>
    <row r="960" spans="1:36" ht="12.75" customHeight="1" x14ac:dyDescent="0.25">
      <c r="A960" s="31"/>
      <c r="B960" s="32"/>
      <c r="C960" s="78"/>
      <c r="D960" s="78"/>
      <c r="E960" s="78"/>
      <c r="F960" s="78"/>
      <c r="G960" s="78"/>
      <c r="H960" s="79"/>
      <c r="I960" s="80"/>
      <c r="J960" s="80"/>
      <c r="K960" s="80"/>
      <c r="L960" s="5"/>
      <c r="M960" s="32"/>
      <c r="N960" s="23"/>
      <c r="O960" s="5"/>
      <c r="P960" s="32"/>
      <c r="AI960" s="3"/>
      <c r="AJ960" s="3"/>
    </row>
    <row r="961" spans="1:36" ht="12.75" customHeight="1" x14ac:dyDescent="0.25">
      <c r="A961" s="31"/>
      <c r="B961" s="32"/>
      <c r="C961" s="78"/>
      <c r="D961" s="78"/>
      <c r="E961" s="78"/>
      <c r="F961" s="78"/>
      <c r="G961" s="78"/>
      <c r="H961" s="79"/>
      <c r="I961" s="80"/>
      <c r="J961" s="80"/>
      <c r="K961" s="80"/>
      <c r="L961" s="5"/>
      <c r="M961" s="32"/>
      <c r="N961" s="23"/>
      <c r="O961" s="5"/>
      <c r="P961" s="32"/>
      <c r="AI961" s="3"/>
      <c r="AJ961" s="3"/>
    </row>
    <row r="962" spans="1:36" ht="12.75" customHeight="1" x14ac:dyDescent="0.25">
      <c r="A962" s="31"/>
      <c r="B962" s="32"/>
      <c r="C962" s="78"/>
      <c r="D962" s="78"/>
      <c r="E962" s="78"/>
      <c r="F962" s="78"/>
      <c r="G962" s="78"/>
      <c r="H962" s="79"/>
      <c r="I962" s="80"/>
      <c r="J962" s="80"/>
      <c r="K962" s="80"/>
      <c r="L962" s="5"/>
      <c r="M962" s="32"/>
      <c r="N962" s="23"/>
      <c r="O962" s="5"/>
      <c r="P962" s="32"/>
      <c r="AI962" s="3"/>
      <c r="AJ962" s="3"/>
    </row>
    <row r="963" spans="1:36" ht="12.75" customHeight="1" x14ac:dyDescent="0.25">
      <c r="A963" s="31"/>
      <c r="B963" s="32"/>
      <c r="C963" s="78"/>
      <c r="D963" s="78"/>
      <c r="E963" s="78"/>
      <c r="F963" s="78"/>
      <c r="G963" s="78"/>
      <c r="H963" s="79"/>
      <c r="I963" s="80"/>
      <c r="J963" s="80"/>
      <c r="K963" s="80"/>
      <c r="L963" s="5"/>
      <c r="M963" s="32"/>
      <c r="N963" s="23"/>
      <c r="O963" s="5"/>
      <c r="P963" s="32"/>
      <c r="AI963" s="3"/>
      <c r="AJ963" s="3"/>
    </row>
    <row r="964" spans="1:36" ht="12.75" customHeight="1" x14ac:dyDescent="0.25">
      <c r="A964" s="31"/>
      <c r="B964" s="32"/>
      <c r="C964" s="78"/>
      <c r="D964" s="78"/>
      <c r="E964" s="78"/>
      <c r="F964" s="78"/>
      <c r="G964" s="78"/>
      <c r="H964" s="79"/>
      <c r="I964" s="80"/>
      <c r="J964" s="80"/>
      <c r="K964" s="80"/>
      <c r="L964" s="5"/>
      <c r="M964" s="32"/>
      <c r="N964" s="23"/>
      <c r="O964" s="5"/>
      <c r="P964" s="32"/>
      <c r="AI964" s="3"/>
      <c r="AJ964" s="3"/>
    </row>
    <row r="965" spans="1:36" ht="12.75" customHeight="1" x14ac:dyDescent="0.25">
      <c r="A965" s="31"/>
      <c r="B965" s="32"/>
      <c r="C965" s="78"/>
      <c r="D965" s="78"/>
      <c r="E965" s="78"/>
      <c r="F965" s="78"/>
      <c r="G965" s="78"/>
      <c r="H965" s="79"/>
      <c r="I965" s="80"/>
      <c r="J965" s="80"/>
      <c r="K965" s="80"/>
      <c r="L965" s="5"/>
      <c r="M965" s="32"/>
      <c r="N965" s="23"/>
      <c r="O965" s="5"/>
      <c r="P965" s="32"/>
      <c r="AI965" s="3"/>
      <c r="AJ965" s="3"/>
    </row>
    <row r="966" spans="1:36" ht="12.75" customHeight="1" x14ac:dyDescent="0.25">
      <c r="A966" s="31"/>
      <c r="B966" s="32"/>
      <c r="C966" s="78"/>
      <c r="D966" s="78"/>
      <c r="E966" s="78"/>
      <c r="F966" s="78"/>
      <c r="G966" s="78"/>
      <c r="H966" s="79"/>
      <c r="I966" s="80"/>
      <c r="J966" s="80"/>
      <c r="K966" s="80"/>
      <c r="L966" s="5"/>
      <c r="M966" s="32"/>
      <c r="N966" s="23"/>
      <c r="O966" s="5"/>
      <c r="P966" s="32"/>
      <c r="AI966" s="3"/>
      <c r="AJ966" s="3"/>
    </row>
    <row r="967" spans="1:36" ht="12.75" customHeight="1" x14ac:dyDescent="0.25">
      <c r="A967" s="31"/>
      <c r="B967" s="32"/>
      <c r="C967" s="78"/>
      <c r="D967" s="78"/>
      <c r="E967" s="78"/>
      <c r="F967" s="78"/>
      <c r="G967" s="78"/>
      <c r="H967" s="79"/>
      <c r="I967" s="80"/>
      <c r="J967" s="80"/>
      <c r="K967" s="80"/>
      <c r="L967" s="5"/>
      <c r="M967" s="32"/>
      <c r="N967" s="23"/>
      <c r="O967" s="5"/>
      <c r="P967" s="32"/>
      <c r="AI967" s="3"/>
      <c r="AJ967" s="3"/>
    </row>
    <row r="968" spans="1:36" ht="12.75" customHeight="1" x14ac:dyDescent="0.25">
      <c r="A968" s="31"/>
      <c r="B968" s="32"/>
      <c r="C968" s="78"/>
      <c r="D968" s="78"/>
      <c r="E968" s="78"/>
      <c r="F968" s="78"/>
      <c r="G968" s="78"/>
      <c r="H968" s="79"/>
      <c r="I968" s="80"/>
      <c r="J968" s="80"/>
      <c r="K968" s="80"/>
      <c r="L968" s="5"/>
      <c r="M968" s="32"/>
      <c r="N968" s="23"/>
      <c r="O968" s="5"/>
      <c r="P968" s="32"/>
      <c r="AI968" s="3"/>
      <c r="AJ968" s="3"/>
    </row>
    <row r="969" spans="1:36" ht="12.75" customHeight="1" x14ac:dyDescent="0.25">
      <c r="A969" s="31"/>
      <c r="B969" s="32"/>
      <c r="C969" s="78"/>
      <c r="D969" s="78"/>
      <c r="E969" s="78"/>
      <c r="F969" s="78"/>
      <c r="G969" s="78"/>
      <c r="H969" s="79"/>
      <c r="I969" s="80"/>
      <c r="J969" s="80"/>
      <c r="K969" s="80"/>
      <c r="L969" s="5"/>
      <c r="M969" s="32"/>
      <c r="N969" s="23"/>
      <c r="O969" s="5"/>
      <c r="P969" s="32"/>
      <c r="AI969" s="3"/>
      <c r="AJ969" s="3"/>
    </row>
    <row r="970" spans="1:36" ht="12.75" customHeight="1" x14ac:dyDescent="0.25">
      <c r="A970" s="31"/>
      <c r="B970" s="32"/>
      <c r="C970" s="78"/>
      <c r="D970" s="78"/>
      <c r="E970" s="78"/>
      <c r="F970" s="78"/>
      <c r="G970" s="78"/>
      <c r="H970" s="79"/>
      <c r="I970" s="80"/>
      <c r="J970" s="80"/>
      <c r="K970" s="80"/>
      <c r="L970" s="5"/>
      <c r="M970" s="32"/>
      <c r="N970" s="23"/>
      <c r="O970" s="5"/>
      <c r="P970" s="32"/>
      <c r="AI970" s="3"/>
      <c r="AJ970" s="3"/>
    </row>
    <row r="971" spans="1:36" ht="12.75" customHeight="1" x14ac:dyDescent="0.25">
      <c r="A971" s="31"/>
      <c r="B971" s="32"/>
      <c r="C971" s="78"/>
      <c r="D971" s="78"/>
      <c r="E971" s="78"/>
      <c r="F971" s="78"/>
      <c r="G971" s="78"/>
      <c r="H971" s="79"/>
      <c r="I971" s="80"/>
      <c r="J971" s="80"/>
      <c r="K971" s="80"/>
      <c r="L971" s="5"/>
      <c r="M971" s="32"/>
      <c r="N971" s="23"/>
      <c r="O971" s="5"/>
      <c r="P971" s="32"/>
      <c r="AI971" s="3"/>
      <c r="AJ971" s="3"/>
    </row>
    <row r="972" spans="1:36" ht="12.75" customHeight="1" x14ac:dyDescent="0.25">
      <c r="A972" s="31"/>
      <c r="B972" s="32"/>
      <c r="C972" s="78"/>
      <c r="D972" s="78"/>
      <c r="E972" s="78"/>
      <c r="F972" s="78"/>
      <c r="G972" s="78"/>
      <c r="H972" s="79"/>
      <c r="I972" s="80"/>
      <c r="J972" s="80"/>
      <c r="K972" s="80"/>
      <c r="L972" s="5"/>
      <c r="M972" s="32"/>
      <c r="N972" s="23"/>
      <c r="O972" s="5"/>
      <c r="P972" s="32"/>
      <c r="AI972" s="3"/>
      <c r="AJ972" s="3"/>
    </row>
    <row r="973" spans="1:36" ht="12.75" customHeight="1" x14ac:dyDescent="0.25">
      <c r="A973" s="31"/>
      <c r="B973" s="32"/>
      <c r="C973" s="78"/>
      <c r="D973" s="78"/>
      <c r="E973" s="78"/>
      <c r="F973" s="78"/>
      <c r="G973" s="78"/>
      <c r="H973" s="79"/>
      <c r="I973" s="80"/>
      <c r="J973" s="80"/>
      <c r="K973" s="80"/>
      <c r="L973" s="5"/>
      <c r="M973" s="32"/>
      <c r="N973" s="23"/>
      <c r="O973" s="5"/>
      <c r="P973" s="32"/>
      <c r="AI973" s="3"/>
      <c r="AJ973" s="3"/>
    </row>
    <row r="974" spans="1:36" ht="12.75" customHeight="1" x14ac:dyDescent="0.25">
      <c r="A974" s="31"/>
      <c r="B974" s="32"/>
      <c r="C974" s="78"/>
      <c r="D974" s="78"/>
      <c r="E974" s="78"/>
      <c r="F974" s="78"/>
      <c r="G974" s="78"/>
      <c r="H974" s="79"/>
      <c r="I974" s="80"/>
      <c r="J974" s="80"/>
      <c r="K974" s="80"/>
      <c r="L974" s="5"/>
      <c r="M974" s="32"/>
      <c r="N974" s="23"/>
      <c r="O974" s="5"/>
      <c r="P974" s="32"/>
      <c r="AI974" s="3"/>
      <c r="AJ974" s="3"/>
    </row>
    <row r="975" spans="1:36" ht="12.75" customHeight="1" x14ac:dyDescent="0.25">
      <c r="A975" s="31"/>
      <c r="B975" s="32"/>
      <c r="C975" s="78"/>
      <c r="D975" s="78"/>
      <c r="E975" s="78"/>
      <c r="F975" s="78"/>
      <c r="G975" s="78"/>
      <c r="H975" s="79"/>
      <c r="I975" s="80"/>
      <c r="J975" s="80"/>
      <c r="K975" s="80"/>
      <c r="L975" s="5"/>
      <c r="M975" s="32"/>
      <c r="N975" s="23"/>
      <c r="O975" s="5"/>
      <c r="P975" s="32"/>
      <c r="AI975" s="3"/>
      <c r="AJ975" s="3"/>
    </row>
    <row r="976" spans="1:36" ht="12.75" customHeight="1" x14ac:dyDescent="0.25">
      <c r="A976" s="31"/>
      <c r="B976" s="32"/>
      <c r="C976" s="78"/>
      <c r="D976" s="78"/>
      <c r="E976" s="78"/>
      <c r="F976" s="78"/>
      <c r="G976" s="78"/>
      <c r="H976" s="79"/>
      <c r="I976" s="80"/>
      <c r="J976" s="80"/>
      <c r="K976" s="80"/>
      <c r="L976" s="5"/>
      <c r="M976" s="32"/>
      <c r="N976" s="23"/>
      <c r="O976" s="5"/>
      <c r="P976" s="32"/>
      <c r="AI976" s="3"/>
      <c r="AJ976" s="3"/>
    </row>
    <row r="977" spans="1:36" ht="12.75" customHeight="1" x14ac:dyDescent="0.25">
      <c r="A977" s="31"/>
      <c r="B977" s="32"/>
      <c r="C977" s="78"/>
      <c r="D977" s="78"/>
      <c r="E977" s="78"/>
      <c r="F977" s="78"/>
      <c r="G977" s="78"/>
      <c r="H977" s="79"/>
      <c r="I977" s="80"/>
      <c r="J977" s="80"/>
      <c r="K977" s="80"/>
      <c r="L977" s="5"/>
      <c r="M977" s="32"/>
      <c r="N977" s="23"/>
      <c r="O977" s="5"/>
      <c r="P977" s="32"/>
      <c r="AI977" s="3"/>
      <c r="AJ977" s="3"/>
    </row>
    <row r="978" spans="1:36" ht="12.75" customHeight="1" x14ac:dyDescent="0.25">
      <c r="A978" s="31"/>
      <c r="B978" s="32"/>
      <c r="C978" s="78"/>
      <c r="D978" s="78"/>
      <c r="E978" s="78"/>
      <c r="F978" s="78"/>
      <c r="G978" s="78"/>
      <c r="H978" s="79"/>
      <c r="I978" s="80"/>
      <c r="J978" s="80"/>
      <c r="K978" s="80"/>
      <c r="L978" s="5"/>
      <c r="M978" s="32"/>
      <c r="N978" s="23"/>
      <c r="O978" s="5"/>
      <c r="P978" s="32"/>
      <c r="AI978" s="3"/>
      <c r="AJ978" s="3"/>
    </row>
    <row r="979" spans="1:36" ht="12.75" customHeight="1" x14ac:dyDescent="0.25">
      <c r="A979" s="31"/>
      <c r="B979" s="32"/>
      <c r="C979" s="78"/>
      <c r="D979" s="78"/>
      <c r="E979" s="78"/>
      <c r="F979" s="78"/>
      <c r="G979" s="78"/>
      <c r="H979" s="79"/>
      <c r="I979" s="80"/>
      <c r="J979" s="80"/>
      <c r="K979" s="80"/>
      <c r="L979" s="5"/>
      <c r="M979" s="32"/>
      <c r="N979" s="23"/>
      <c r="O979" s="5"/>
      <c r="P979" s="32"/>
      <c r="AI979" s="3"/>
      <c r="AJ979" s="3"/>
    </row>
    <row r="980" spans="1:36" ht="12.75" customHeight="1" x14ac:dyDescent="0.25">
      <c r="A980" s="31"/>
      <c r="B980" s="32"/>
      <c r="C980" s="78"/>
      <c r="D980" s="78"/>
      <c r="E980" s="78"/>
      <c r="F980" s="78"/>
      <c r="G980" s="78"/>
      <c r="H980" s="79"/>
      <c r="I980" s="80"/>
      <c r="J980" s="80"/>
      <c r="K980" s="80"/>
      <c r="L980" s="5"/>
      <c r="M980" s="32"/>
      <c r="N980" s="23"/>
      <c r="O980" s="5"/>
      <c r="P980" s="32"/>
      <c r="AI980" s="3"/>
      <c r="AJ980" s="3"/>
    </row>
    <row r="981" spans="1:36" ht="12.75" customHeight="1" x14ac:dyDescent="0.25">
      <c r="A981" s="31"/>
      <c r="B981" s="32"/>
      <c r="C981" s="78"/>
      <c r="D981" s="78"/>
      <c r="E981" s="78"/>
      <c r="F981" s="78"/>
      <c r="G981" s="78"/>
      <c r="H981" s="79"/>
      <c r="I981" s="80"/>
      <c r="J981" s="80"/>
      <c r="K981" s="80"/>
      <c r="L981" s="5"/>
      <c r="M981" s="32"/>
      <c r="N981" s="23"/>
      <c r="O981" s="5"/>
      <c r="P981" s="32"/>
      <c r="AI981" s="3"/>
      <c r="AJ981" s="3"/>
    </row>
    <row r="982" spans="1:36" ht="12.75" customHeight="1" x14ac:dyDescent="0.25">
      <c r="A982" s="31"/>
      <c r="B982" s="32"/>
      <c r="C982" s="78"/>
      <c r="D982" s="78"/>
      <c r="E982" s="78"/>
      <c r="F982" s="78"/>
      <c r="G982" s="78"/>
      <c r="H982" s="79"/>
      <c r="I982" s="80"/>
      <c r="J982" s="80"/>
      <c r="K982" s="80"/>
      <c r="L982" s="5"/>
      <c r="M982" s="32"/>
      <c r="N982" s="23"/>
      <c r="O982" s="5"/>
      <c r="P982" s="32"/>
      <c r="AI982" s="3"/>
      <c r="AJ982" s="3"/>
    </row>
    <row r="983" spans="1:36" ht="12.75" customHeight="1" x14ac:dyDescent="0.25">
      <c r="A983" s="31"/>
      <c r="B983" s="32"/>
      <c r="C983" s="78"/>
      <c r="D983" s="78"/>
      <c r="E983" s="78"/>
      <c r="F983" s="78"/>
      <c r="G983" s="78"/>
      <c r="H983" s="79"/>
      <c r="I983" s="80"/>
      <c r="J983" s="80"/>
      <c r="K983" s="80"/>
      <c r="L983" s="5"/>
      <c r="M983" s="32"/>
      <c r="N983" s="23"/>
      <c r="O983" s="5"/>
      <c r="P983" s="32"/>
      <c r="AI983" s="3"/>
      <c r="AJ983" s="3"/>
    </row>
    <row r="984" spans="1:36" ht="12.75" customHeight="1" x14ac:dyDescent="0.25">
      <c r="A984" s="31"/>
      <c r="B984" s="32"/>
      <c r="C984" s="78"/>
      <c r="D984" s="78"/>
      <c r="E984" s="78"/>
      <c r="F984" s="78"/>
      <c r="G984" s="78"/>
      <c r="H984" s="79"/>
      <c r="I984" s="80"/>
      <c r="J984" s="80"/>
      <c r="K984" s="80"/>
      <c r="L984" s="5"/>
      <c r="M984" s="32"/>
      <c r="N984" s="23"/>
      <c r="O984" s="5"/>
      <c r="P984" s="32"/>
      <c r="AI984" s="3"/>
      <c r="AJ984" s="3"/>
    </row>
    <row r="985" spans="1:36" ht="12.75" customHeight="1" x14ac:dyDescent="0.25">
      <c r="A985" s="31"/>
      <c r="B985" s="32"/>
      <c r="C985" s="78"/>
      <c r="D985" s="78"/>
      <c r="E985" s="78"/>
      <c r="F985" s="78"/>
      <c r="G985" s="78"/>
      <c r="H985" s="79"/>
      <c r="I985" s="80"/>
      <c r="J985" s="80"/>
      <c r="K985" s="80"/>
      <c r="L985" s="5"/>
      <c r="M985" s="32"/>
      <c r="N985" s="23"/>
      <c r="O985" s="5"/>
      <c r="P985" s="32"/>
      <c r="AI985" s="3"/>
      <c r="AJ985" s="3"/>
    </row>
    <row r="986" spans="1:36" ht="12.75" customHeight="1" x14ac:dyDescent="0.25">
      <c r="A986" s="31"/>
      <c r="B986" s="32"/>
      <c r="C986" s="78"/>
      <c r="D986" s="78"/>
      <c r="E986" s="78"/>
      <c r="F986" s="78"/>
      <c r="G986" s="78"/>
      <c r="H986" s="79"/>
      <c r="I986" s="80"/>
      <c r="J986" s="80"/>
      <c r="K986" s="80"/>
      <c r="L986" s="5"/>
      <c r="M986" s="32"/>
      <c r="N986" s="23"/>
      <c r="O986" s="5"/>
      <c r="P986" s="32"/>
      <c r="AI986" s="3"/>
      <c r="AJ986" s="3"/>
    </row>
    <row r="987" spans="1:36" ht="12.75" customHeight="1" x14ac:dyDescent="0.25">
      <c r="A987" s="31"/>
      <c r="B987" s="32"/>
      <c r="C987" s="78"/>
      <c r="D987" s="78"/>
      <c r="E987" s="78"/>
      <c r="F987" s="78"/>
      <c r="G987" s="78"/>
      <c r="H987" s="79"/>
      <c r="I987" s="80"/>
      <c r="J987" s="80"/>
      <c r="K987" s="80"/>
      <c r="L987" s="5"/>
      <c r="M987" s="32"/>
      <c r="N987" s="23"/>
      <c r="O987" s="5"/>
      <c r="P987" s="32"/>
      <c r="AI987" s="3"/>
      <c r="AJ987" s="3"/>
    </row>
    <row r="988" spans="1:36" ht="12.75" customHeight="1" x14ac:dyDescent="0.25">
      <c r="A988" s="31"/>
      <c r="B988" s="32"/>
      <c r="C988" s="78"/>
      <c r="D988" s="78"/>
      <c r="E988" s="78"/>
      <c r="F988" s="78"/>
      <c r="G988" s="78"/>
      <c r="H988" s="79"/>
      <c r="I988" s="80"/>
      <c r="J988" s="80"/>
      <c r="K988" s="80"/>
      <c r="L988" s="5"/>
      <c r="M988" s="32"/>
      <c r="N988" s="23"/>
      <c r="O988" s="5"/>
      <c r="P988" s="32"/>
      <c r="AI988" s="3"/>
      <c r="AJ988" s="3"/>
    </row>
    <row r="989" spans="1:36" ht="12.75" customHeight="1" x14ac:dyDescent="0.25">
      <c r="A989" s="31"/>
      <c r="B989" s="32"/>
      <c r="C989" s="78"/>
      <c r="D989" s="78"/>
      <c r="E989" s="78"/>
      <c r="F989" s="78"/>
      <c r="G989" s="78"/>
      <c r="H989" s="79"/>
      <c r="I989" s="80"/>
      <c r="J989" s="80"/>
      <c r="K989" s="80"/>
      <c r="L989" s="5"/>
      <c r="M989" s="32"/>
      <c r="N989" s="23"/>
      <c r="O989" s="5"/>
      <c r="P989" s="32"/>
      <c r="AI989" s="3"/>
      <c r="AJ989" s="3"/>
    </row>
    <row r="990" spans="1:36" ht="12.75" customHeight="1" x14ac:dyDescent="0.25">
      <c r="A990" s="31"/>
      <c r="B990" s="32"/>
      <c r="C990" s="78"/>
      <c r="D990" s="78"/>
      <c r="E990" s="78"/>
      <c r="F990" s="78"/>
      <c r="G990" s="78"/>
      <c r="H990" s="79"/>
      <c r="I990" s="80"/>
      <c r="J990" s="80"/>
      <c r="K990" s="80"/>
      <c r="L990" s="5"/>
      <c r="M990" s="32"/>
      <c r="N990" s="23"/>
      <c r="O990" s="5"/>
      <c r="P990" s="32"/>
      <c r="AI990" s="3"/>
      <c r="AJ990" s="3"/>
    </row>
    <row r="991" spans="1:36" ht="12.75" customHeight="1" x14ac:dyDescent="0.25">
      <c r="A991" s="31"/>
      <c r="B991" s="32"/>
      <c r="C991" s="78"/>
      <c r="D991" s="78"/>
      <c r="E991" s="78"/>
      <c r="F991" s="78"/>
      <c r="G991" s="78"/>
      <c r="H991" s="79"/>
      <c r="I991" s="80"/>
      <c r="J991" s="80"/>
      <c r="K991" s="80"/>
      <c r="L991" s="5"/>
      <c r="M991" s="32"/>
      <c r="N991" s="23"/>
      <c r="O991" s="5"/>
      <c r="P991" s="32"/>
      <c r="AI991" s="3"/>
      <c r="AJ991" s="3"/>
    </row>
    <row r="992" spans="1:36" ht="12.75" customHeight="1" x14ac:dyDescent="0.25">
      <c r="A992" s="31"/>
      <c r="B992" s="32"/>
      <c r="C992" s="78"/>
      <c r="D992" s="78"/>
      <c r="E992" s="78"/>
      <c r="F992" s="78"/>
      <c r="G992" s="78"/>
      <c r="H992" s="79"/>
      <c r="I992" s="80"/>
      <c r="J992" s="80"/>
      <c r="K992" s="80"/>
      <c r="L992" s="5"/>
      <c r="M992" s="32"/>
      <c r="N992" s="23"/>
      <c r="O992" s="5"/>
      <c r="P992" s="32"/>
      <c r="AI992" s="3"/>
      <c r="AJ992" s="3"/>
    </row>
    <row r="993" spans="1:36" ht="12.75" customHeight="1" x14ac:dyDescent="0.25">
      <c r="A993" s="31"/>
      <c r="B993" s="32"/>
      <c r="C993" s="78"/>
      <c r="D993" s="78"/>
      <c r="E993" s="78"/>
      <c r="F993" s="78"/>
      <c r="G993" s="78"/>
      <c r="H993" s="79"/>
      <c r="I993" s="80"/>
      <c r="J993" s="80"/>
      <c r="K993" s="80"/>
      <c r="L993" s="5"/>
      <c r="M993" s="32"/>
      <c r="N993" s="23"/>
      <c r="O993" s="5"/>
      <c r="P993" s="32"/>
      <c r="AI993" s="3"/>
      <c r="AJ993" s="3"/>
    </row>
    <row r="994" spans="1:36" ht="12.75" customHeight="1" x14ac:dyDescent="0.25">
      <c r="A994" s="31"/>
      <c r="B994" s="32"/>
      <c r="C994" s="78"/>
      <c r="D994" s="78"/>
      <c r="E994" s="78"/>
      <c r="F994" s="78"/>
      <c r="G994" s="78"/>
      <c r="H994" s="79"/>
      <c r="I994" s="80"/>
      <c r="J994" s="80"/>
      <c r="K994" s="80"/>
      <c r="L994" s="5"/>
      <c r="M994" s="32"/>
      <c r="N994" s="23"/>
      <c r="O994" s="5"/>
      <c r="P994" s="32"/>
      <c r="AI994" s="3"/>
      <c r="AJ994" s="3"/>
    </row>
    <row r="995" spans="1:36" ht="12.75" customHeight="1" x14ac:dyDescent="0.25">
      <c r="A995" s="31"/>
      <c r="B995" s="32"/>
      <c r="C995" s="78"/>
      <c r="D995" s="78"/>
      <c r="E995" s="78"/>
      <c r="F995" s="78"/>
      <c r="G995" s="78"/>
      <c r="H995" s="79"/>
      <c r="I995" s="80"/>
      <c r="J995" s="80"/>
      <c r="K995" s="80"/>
      <c r="L995" s="5"/>
      <c r="M995" s="32"/>
      <c r="N995" s="23"/>
      <c r="O995" s="5"/>
      <c r="P995" s="32"/>
      <c r="AI995" s="3"/>
      <c r="AJ995" s="3"/>
    </row>
    <row r="996" spans="1:36" ht="12.75" customHeight="1" x14ac:dyDescent="0.25">
      <c r="A996" s="31"/>
      <c r="B996" s="32"/>
      <c r="C996" s="78"/>
      <c r="D996" s="78"/>
      <c r="E996" s="78"/>
      <c r="F996" s="78"/>
      <c r="G996" s="78"/>
      <c r="H996" s="79"/>
      <c r="I996" s="80"/>
      <c r="J996" s="80"/>
      <c r="K996" s="80"/>
      <c r="L996" s="5"/>
      <c r="M996" s="32"/>
      <c r="N996" s="23"/>
      <c r="O996" s="5"/>
      <c r="P996" s="32"/>
      <c r="AI996" s="3"/>
      <c r="AJ996" s="3"/>
    </row>
    <row r="997" spans="1:36" ht="12.75" customHeight="1" x14ac:dyDescent="0.25">
      <c r="A997" s="31"/>
      <c r="B997" s="32"/>
      <c r="C997" s="78"/>
      <c r="D997" s="78"/>
      <c r="E997" s="78"/>
      <c r="F997" s="78"/>
      <c r="G997" s="78"/>
      <c r="H997" s="79"/>
      <c r="I997" s="80"/>
      <c r="J997" s="80"/>
      <c r="K997" s="80"/>
      <c r="L997" s="5"/>
      <c r="M997" s="32"/>
      <c r="N997" s="23"/>
      <c r="O997" s="5"/>
      <c r="P997" s="32"/>
      <c r="AI997" s="3"/>
      <c r="AJ997" s="3"/>
    </row>
    <row r="998" spans="1:36" ht="12.75" customHeight="1" x14ac:dyDescent="0.25">
      <c r="A998" s="31"/>
      <c r="B998" s="32"/>
      <c r="C998" s="78"/>
      <c r="D998" s="78"/>
      <c r="E998" s="78"/>
      <c r="F998" s="78"/>
      <c r="G998" s="78"/>
      <c r="H998" s="79"/>
      <c r="I998" s="80"/>
      <c r="J998" s="80"/>
      <c r="K998" s="80"/>
      <c r="L998" s="5"/>
      <c r="M998" s="32"/>
      <c r="N998" s="23"/>
      <c r="O998" s="5"/>
      <c r="P998" s="32"/>
      <c r="AI998" s="3"/>
      <c r="AJ998" s="3"/>
    </row>
    <row r="999" spans="1:36" ht="12.75" customHeight="1" x14ac:dyDescent="0.25">
      <c r="A999" s="31"/>
      <c r="B999" s="32"/>
      <c r="C999" s="78"/>
      <c r="D999" s="78"/>
      <c r="E999" s="78"/>
      <c r="F999" s="78"/>
      <c r="G999" s="78"/>
      <c r="H999" s="79"/>
      <c r="I999" s="80"/>
      <c r="J999" s="80"/>
      <c r="K999" s="80"/>
      <c r="L999" s="5"/>
      <c r="M999" s="32"/>
      <c r="N999" s="23"/>
      <c r="O999" s="5"/>
      <c r="P999" s="32"/>
      <c r="AI999" s="3"/>
      <c r="AJ999" s="3"/>
    </row>
    <row r="1000" spans="1:36" ht="12.75" customHeight="1" x14ac:dyDescent="0.25">
      <c r="A1000" s="31"/>
      <c r="B1000" s="32"/>
      <c r="C1000" s="78"/>
      <c r="D1000" s="78"/>
      <c r="E1000" s="78"/>
      <c r="F1000" s="78"/>
      <c r="G1000" s="78"/>
      <c r="H1000" s="79"/>
      <c r="I1000" s="80"/>
      <c r="J1000" s="80"/>
      <c r="K1000" s="80"/>
      <c r="L1000" s="5"/>
      <c r="M1000" s="32"/>
      <c r="N1000" s="23"/>
      <c r="O1000" s="5"/>
      <c r="P1000" s="32"/>
      <c r="AI1000" s="3"/>
      <c r="AJ1000" s="3"/>
    </row>
    <row r="1001" spans="1:36" ht="12.75" customHeight="1" x14ac:dyDescent="0.25">
      <c r="A1001" s="31"/>
      <c r="B1001" s="32"/>
      <c r="C1001" s="78"/>
      <c r="D1001" s="78"/>
      <c r="E1001" s="78"/>
      <c r="F1001" s="78"/>
      <c r="G1001" s="78"/>
      <c r="H1001" s="79"/>
      <c r="I1001" s="80"/>
      <c r="J1001" s="80"/>
      <c r="K1001" s="80"/>
      <c r="L1001" s="5"/>
      <c r="M1001" s="32"/>
      <c r="N1001" s="23"/>
      <c r="O1001" s="5"/>
      <c r="P1001" s="32"/>
      <c r="AI1001" s="3"/>
      <c r="AJ1001" s="3"/>
    </row>
    <row r="1002" spans="1:36" ht="12.75" customHeight="1" x14ac:dyDescent="0.25">
      <c r="A1002" s="31"/>
      <c r="B1002" s="32"/>
      <c r="C1002" s="78"/>
      <c r="D1002" s="78"/>
      <c r="E1002" s="78"/>
      <c r="F1002" s="78"/>
      <c r="G1002" s="78"/>
      <c r="H1002" s="79"/>
      <c r="I1002" s="80"/>
      <c r="J1002" s="80"/>
      <c r="K1002" s="80"/>
      <c r="L1002" s="5"/>
      <c r="M1002" s="32"/>
      <c r="N1002" s="23"/>
      <c r="O1002" s="5"/>
      <c r="P1002" s="32"/>
      <c r="AI1002" s="3"/>
      <c r="AJ1002" s="3"/>
    </row>
    <row r="1003" spans="1:36" ht="12.75" customHeight="1" x14ac:dyDescent="0.25">
      <c r="A1003" s="31"/>
      <c r="B1003" s="32"/>
      <c r="C1003" s="78"/>
      <c r="D1003" s="78"/>
      <c r="E1003" s="78"/>
      <c r="F1003" s="78"/>
      <c r="G1003" s="78"/>
      <c r="H1003" s="79"/>
      <c r="I1003" s="80"/>
      <c r="J1003" s="80"/>
      <c r="K1003" s="80"/>
      <c r="L1003" s="5"/>
      <c r="M1003" s="32"/>
      <c r="N1003" s="23"/>
      <c r="O1003" s="5"/>
      <c r="P1003" s="32"/>
      <c r="AI1003" s="3"/>
      <c r="AJ1003" s="3"/>
    </row>
    <row r="1004" spans="1:36" ht="12.75" customHeight="1" x14ac:dyDescent="0.25">
      <c r="A1004" s="31"/>
      <c r="B1004" s="32"/>
      <c r="C1004" s="78"/>
      <c r="D1004" s="78"/>
      <c r="E1004" s="78"/>
      <c r="F1004" s="78"/>
      <c r="G1004" s="78"/>
      <c r="H1004" s="79"/>
      <c r="I1004" s="80"/>
      <c r="J1004" s="80"/>
      <c r="K1004" s="80"/>
      <c r="L1004" s="5"/>
      <c r="M1004" s="32"/>
      <c r="N1004" s="23"/>
      <c r="O1004" s="5"/>
      <c r="P1004" s="32"/>
      <c r="AI1004" s="3"/>
      <c r="AJ1004" s="3"/>
    </row>
    <row r="1005" spans="1:36" ht="12.75" customHeight="1" x14ac:dyDescent="0.25">
      <c r="A1005" s="31"/>
      <c r="B1005" s="32"/>
      <c r="C1005" s="78"/>
      <c r="D1005" s="78"/>
      <c r="E1005" s="78"/>
      <c r="F1005" s="78"/>
      <c r="G1005" s="78"/>
      <c r="H1005" s="79"/>
      <c r="I1005" s="80"/>
      <c r="J1005" s="80"/>
      <c r="K1005" s="80"/>
      <c r="L1005" s="5"/>
      <c r="M1005" s="32"/>
      <c r="N1005" s="23"/>
      <c r="O1005" s="5"/>
      <c r="P1005" s="32"/>
      <c r="AI1005" s="3"/>
      <c r="AJ1005" s="3"/>
    </row>
    <row r="1006" spans="1:36" ht="12.75" customHeight="1" x14ac:dyDescent="0.25">
      <c r="A1006" s="31"/>
      <c r="B1006" s="32"/>
      <c r="C1006" s="78"/>
      <c r="D1006" s="78"/>
      <c r="E1006" s="78"/>
      <c r="F1006" s="78"/>
      <c r="G1006" s="78"/>
      <c r="H1006" s="79"/>
      <c r="I1006" s="80"/>
      <c r="J1006" s="80"/>
      <c r="K1006" s="80"/>
      <c r="L1006" s="5"/>
      <c r="M1006" s="32"/>
      <c r="N1006" s="23"/>
      <c r="O1006" s="5"/>
      <c r="P1006" s="32"/>
      <c r="AI1006" s="3"/>
      <c r="AJ1006" s="3"/>
    </row>
    <row r="1007" spans="1:36" ht="12.75" customHeight="1" x14ac:dyDescent="0.25">
      <c r="A1007" s="31"/>
      <c r="B1007" s="32"/>
      <c r="C1007" s="78"/>
      <c r="D1007" s="78"/>
      <c r="E1007" s="78"/>
      <c r="F1007" s="78"/>
      <c r="G1007" s="78"/>
      <c r="H1007" s="79"/>
      <c r="I1007" s="80"/>
      <c r="J1007" s="80"/>
      <c r="K1007" s="80"/>
      <c r="L1007" s="5"/>
      <c r="M1007" s="32"/>
      <c r="N1007" s="23"/>
      <c r="O1007" s="5"/>
      <c r="P1007" s="32"/>
      <c r="AI1007" s="3"/>
      <c r="AJ1007" s="3"/>
    </row>
    <row r="1008" spans="1:36" ht="12.75" customHeight="1" x14ac:dyDescent="0.25">
      <c r="A1008" s="31"/>
      <c r="B1008" s="32"/>
      <c r="C1008" s="78"/>
      <c r="D1008" s="78"/>
      <c r="E1008" s="78"/>
      <c r="F1008" s="78"/>
      <c r="G1008" s="78"/>
      <c r="H1008" s="79"/>
      <c r="I1008" s="80"/>
      <c r="J1008" s="80"/>
      <c r="K1008" s="80"/>
      <c r="L1008" s="5"/>
      <c r="M1008" s="32"/>
      <c r="N1008" s="23"/>
      <c r="O1008" s="5"/>
      <c r="P1008" s="32"/>
      <c r="AI1008" s="3"/>
      <c r="AJ1008" s="3"/>
    </row>
    <row r="1009" spans="1:36" ht="12.75" customHeight="1" x14ac:dyDescent="0.25">
      <c r="A1009" s="31"/>
      <c r="B1009" s="32"/>
      <c r="C1009" s="78"/>
      <c r="D1009" s="78"/>
      <c r="E1009" s="78"/>
      <c r="F1009" s="78"/>
      <c r="G1009" s="78"/>
      <c r="H1009" s="79"/>
      <c r="I1009" s="80"/>
      <c r="J1009" s="80"/>
      <c r="K1009" s="80"/>
      <c r="L1009" s="5"/>
      <c r="M1009" s="32"/>
      <c r="N1009" s="23"/>
      <c r="O1009" s="5"/>
      <c r="P1009" s="32"/>
      <c r="AI1009" s="3"/>
      <c r="AJ1009" s="3"/>
    </row>
    <row r="1010" spans="1:36" ht="12.75" customHeight="1" x14ac:dyDescent="0.25">
      <c r="A1010" s="31"/>
      <c r="B1010" s="32"/>
      <c r="C1010" s="78"/>
      <c r="D1010" s="78"/>
      <c r="E1010" s="78"/>
      <c r="F1010" s="78"/>
      <c r="G1010" s="78"/>
      <c r="H1010" s="79"/>
      <c r="I1010" s="80"/>
      <c r="J1010" s="80"/>
      <c r="K1010" s="80"/>
      <c r="L1010" s="5"/>
      <c r="M1010" s="32"/>
      <c r="N1010" s="23"/>
      <c r="O1010" s="5"/>
      <c r="P1010" s="32"/>
      <c r="AI1010" s="3"/>
      <c r="AJ1010" s="3"/>
    </row>
    <row r="1011" spans="1:36" ht="12.75" customHeight="1" x14ac:dyDescent="0.25">
      <c r="A1011" s="31"/>
      <c r="B1011" s="32"/>
      <c r="C1011" s="78"/>
      <c r="D1011" s="78"/>
      <c r="E1011" s="78"/>
      <c r="F1011" s="78"/>
      <c r="G1011" s="78"/>
      <c r="H1011" s="79"/>
      <c r="I1011" s="80"/>
      <c r="J1011" s="80"/>
      <c r="K1011" s="80"/>
      <c r="L1011" s="5"/>
      <c r="M1011" s="32"/>
      <c r="N1011" s="23"/>
      <c r="O1011" s="5"/>
      <c r="P1011" s="32"/>
      <c r="AI1011" s="3"/>
      <c r="AJ1011" s="3"/>
    </row>
    <row r="1012" spans="1:36" ht="12.75" customHeight="1" x14ac:dyDescent="0.25">
      <c r="A1012" s="31"/>
      <c r="B1012" s="32"/>
      <c r="C1012" s="78"/>
      <c r="D1012" s="78"/>
      <c r="E1012" s="78"/>
      <c r="F1012" s="78"/>
      <c r="G1012" s="78"/>
      <c r="H1012" s="79"/>
      <c r="I1012" s="80"/>
      <c r="J1012" s="80"/>
      <c r="K1012" s="80"/>
      <c r="L1012" s="5"/>
      <c r="M1012" s="32"/>
      <c r="N1012" s="23"/>
      <c r="O1012" s="5"/>
      <c r="P1012" s="32"/>
      <c r="AI1012" s="3"/>
      <c r="AJ1012" s="3"/>
    </row>
    <row r="1013" spans="1:36" ht="12.75" customHeight="1" x14ac:dyDescent="0.25">
      <c r="A1013" s="31"/>
      <c r="B1013" s="32"/>
      <c r="C1013" s="78"/>
      <c r="D1013" s="78"/>
      <c r="E1013" s="78"/>
      <c r="F1013" s="78"/>
      <c r="G1013" s="78"/>
      <c r="H1013" s="79"/>
      <c r="I1013" s="80"/>
      <c r="J1013" s="80"/>
      <c r="K1013" s="80"/>
      <c r="L1013" s="5"/>
      <c r="M1013" s="32"/>
      <c r="N1013" s="23"/>
      <c r="O1013" s="5"/>
      <c r="P1013" s="32"/>
      <c r="AI1013" s="3"/>
      <c r="AJ1013" s="3"/>
    </row>
    <row r="1014" spans="1:36" ht="12.75" customHeight="1" x14ac:dyDescent="0.25">
      <c r="A1014" s="31"/>
      <c r="B1014" s="32"/>
      <c r="C1014" s="78"/>
      <c r="D1014" s="78"/>
      <c r="E1014" s="78"/>
      <c r="F1014" s="78"/>
      <c r="G1014" s="78"/>
      <c r="H1014" s="79"/>
      <c r="I1014" s="80"/>
      <c r="J1014" s="80"/>
      <c r="K1014" s="80"/>
      <c r="L1014" s="5"/>
      <c r="M1014" s="32"/>
      <c r="N1014" s="23"/>
      <c r="O1014" s="5"/>
      <c r="P1014" s="32"/>
      <c r="AI1014" s="3"/>
      <c r="AJ1014" s="3"/>
    </row>
    <row r="1015" spans="1:36" ht="12.75" customHeight="1" x14ac:dyDescent="0.25">
      <c r="A1015" s="31"/>
      <c r="B1015" s="32"/>
      <c r="C1015" s="78"/>
      <c r="D1015" s="78"/>
      <c r="E1015" s="78"/>
      <c r="F1015" s="78"/>
      <c r="G1015" s="78"/>
      <c r="H1015" s="79"/>
      <c r="I1015" s="80"/>
      <c r="J1015" s="80"/>
      <c r="K1015" s="80"/>
      <c r="L1015" s="5"/>
      <c r="M1015" s="32"/>
      <c r="N1015" s="23"/>
      <c r="O1015" s="5"/>
      <c r="P1015" s="32"/>
      <c r="AI1015" s="3"/>
      <c r="AJ1015" s="3"/>
    </row>
    <row r="1016" spans="1:36" ht="12.75" customHeight="1" x14ac:dyDescent="0.25">
      <c r="A1016" s="31"/>
      <c r="B1016" s="32"/>
      <c r="C1016" s="78"/>
      <c r="D1016" s="78"/>
      <c r="E1016" s="78"/>
      <c r="F1016" s="78"/>
      <c r="G1016" s="78"/>
      <c r="H1016" s="79"/>
      <c r="I1016" s="80"/>
      <c r="J1016" s="80"/>
      <c r="K1016" s="80"/>
      <c r="L1016" s="5"/>
      <c r="M1016" s="32"/>
      <c r="N1016" s="23"/>
      <c r="O1016" s="5"/>
      <c r="P1016" s="32"/>
      <c r="AI1016" s="3"/>
      <c r="AJ1016" s="3"/>
    </row>
    <row r="1017" spans="1:36" ht="12.75" customHeight="1" x14ac:dyDescent="0.25">
      <c r="A1017" s="31"/>
      <c r="B1017" s="32"/>
      <c r="C1017" s="78"/>
      <c r="D1017" s="78"/>
      <c r="E1017" s="78"/>
      <c r="F1017" s="78"/>
      <c r="G1017" s="78"/>
      <c r="H1017" s="79"/>
      <c r="I1017" s="80"/>
      <c r="J1017" s="80"/>
      <c r="K1017" s="80"/>
      <c r="L1017" s="5"/>
      <c r="M1017" s="32"/>
      <c r="N1017" s="23"/>
      <c r="O1017" s="5"/>
      <c r="P1017" s="32"/>
      <c r="AI1017" s="3"/>
      <c r="AJ1017" s="3"/>
    </row>
    <row r="1018" spans="1:36" ht="12.75" customHeight="1" x14ac:dyDescent="0.25">
      <c r="A1018" s="31"/>
      <c r="B1018" s="32"/>
      <c r="C1018" s="78"/>
      <c r="D1018" s="78"/>
      <c r="E1018" s="78"/>
      <c r="F1018" s="78"/>
      <c r="G1018" s="78"/>
      <c r="H1018" s="79"/>
      <c r="I1018" s="80"/>
      <c r="J1018" s="80"/>
      <c r="K1018" s="80"/>
      <c r="L1018" s="5"/>
      <c r="M1018" s="32"/>
      <c r="N1018" s="23"/>
      <c r="O1018" s="5"/>
      <c r="P1018" s="32"/>
      <c r="AI1018" s="3"/>
      <c r="AJ1018" s="3"/>
    </row>
    <row r="1019" spans="1:36" ht="12.75" customHeight="1" x14ac:dyDescent="0.25">
      <c r="A1019" s="31"/>
      <c r="B1019" s="32"/>
      <c r="C1019" s="78"/>
      <c r="D1019" s="78"/>
      <c r="E1019" s="78"/>
      <c r="F1019" s="78"/>
      <c r="G1019" s="78"/>
      <c r="H1019" s="79"/>
      <c r="I1019" s="80"/>
      <c r="J1019" s="80"/>
      <c r="K1019" s="80"/>
      <c r="L1019" s="5"/>
      <c r="M1019" s="32"/>
      <c r="N1019" s="23"/>
      <c r="O1019" s="5"/>
      <c r="P1019" s="32"/>
      <c r="AI1019" s="3"/>
      <c r="AJ1019" s="3"/>
    </row>
    <row r="1020" spans="1:36" ht="12.75" customHeight="1" x14ac:dyDescent="0.25">
      <c r="A1020" s="31"/>
      <c r="B1020" s="32"/>
      <c r="C1020" s="78"/>
      <c r="D1020" s="78"/>
      <c r="E1020" s="78"/>
      <c r="F1020" s="78"/>
      <c r="G1020" s="78"/>
      <c r="H1020" s="79"/>
      <c r="I1020" s="80"/>
      <c r="J1020" s="80"/>
      <c r="K1020" s="80"/>
      <c r="L1020" s="5"/>
      <c r="M1020" s="32"/>
      <c r="N1020" s="23"/>
      <c r="O1020" s="5"/>
      <c r="P1020" s="32"/>
      <c r="AI1020" s="3"/>
      <c r="AJ1020" s="3"/>
    </row>
    <row r="1021" spans="1:36" ht="12.75" customHeight="1" x14ac:dyDescent="0.25">
      <c r="A1021" s="31"/>
      <c r="B1021" s="32"/>
      <c r="C1021" s="78"/>
      <c r="D1021" s="78"/>
      <c r="E1021" s="78"/>
      <c r="F1021" s="78"/>
      <c r="G1021" s="78"/>
      <c r="H1021" s="79"/>
      <c r="I1021" s="80"/>
      <c r="J1021" s="80"/>
      <c r="K1021" s="80"/>
      <c r="L1021" s="5"/>
      <c r="M1021" s="32"/>
      <c r="N1021" s="23"/>
      <c r="O1021" s="5"/>
      <c r="P1021" s="32"/>
      <c r="AI1021" s="3"/>
      <c r="AJ1021" s="3"/>
    </row>
    <row r="1022" spans="1:36" ht="12.75" customHeight="1" x14ac:dyDescent="0.25">
      <c r="A1022" s="31"/>
      <c r="B1022" s="32"/>
      <c r="C1022" s="78"/>
      <c r="D1022" s="78"/>
      <c r="E1022" s="78"/>
      <c r="F1022" s="78"/>
      <c r="G1022" s="78"/>
      <c r="H1022" s="79"/>
      <c r="I1022" s="80"/>
      <c r="J1022" s="80"/>
      <c r="K1022" s="80"/>
      <c r="L1022" s="5"/>
      <c r="M1022" s="32"/>
      <c r="N1022" s="23"/>
      <c r="O1022" s="5"/>
      <c r="P1022" s="32"/>
      <c r="AI1022" s="3"/>
      <c r="AJ1022" s="3"/>
    </row>
    <row r="1023" spans="1:36" ht="12.75" customHeight="1" x14ac:dyDescent="0.25">
      <c r="A1023" s="31"/>
      <c r="B1023" s="32"/>
      <c r="C1023" s="78"/>
      <c r="D1023" s="78"/>
      <c r="E1023" s="78"/>
      <c r="F1023" s="78"/>
      <c r="G1023" s="78"/>
      <c r="H1023" s="79"/>
      <c r="I1023" s="80"/>
      <c r="J1023" s="80"/>
      <c r="K1023" s="80"/>
      <c r="L1023" s="5"/>
      <c r="M1023" s="32"/>
      <c r="N1023" s="23"/>
      <c r="O1023" s="5"/>
      <c r="P1023" s="32"/>
      <c r="AI1023" s="3"/>
      <c r="AJ1023" s="3"/>
    </row>
    <row r="1024" spans="1:36" ht="12.75" customHeight="1" x14ac:dyDescent="0.25">
      <c r="A1024" s="31"/>
      <c r="B1024" s="32"/>
      <c r="C1024" s="78"/>
      <c r="D1024" s="78"/>
      <c r="E1024" s="78"/>
      <c r="F1024" s="78"/>
      <c r="G1024" s="78"/>
      <c r="H1024" s="79"/>
      <c r="I1024" s="80"/>
      <c r="J1024" s="80"/>
      <c r="K1024" s="80"/>
      <c r="L1024" s="5"/>
      <c r="M1024" s="32"/>
      <c r="N1024" s="23"/>
      <c r="O1024" s="5"/>
      <c r="P1024" s="32"/>
      <c r="AI1024" s="3"/>
      <c r="AJ1024" s="3"/>
    </row>
    <row r="1025" spans="1:36" ht="12.75" customHeight="1" x14ac:dyDescent="0.25">
      <c r="A1025" s="31"/>
      <c r="B1025" s="32"/>
      <c r="C1025" s="78"/>
      <c r="D1025" s="78"/>
      <c r="E1025" s="78"/>
      <c r="F1025" s="78"/>
      <c r="G1025" s="78"/>
      <c r="H1025" s="79"/>
      <c r="I1025" s="80"/>
      <c r="J1025" s="80"/>
      <c r="K1025" s="80"/>
      <c r="L1025" s="5"/>
      <c r="M1025" s="32"/>
      <c r="N1025" s="23"/>
      <c r="O1025" s="5"/>
      <c r="P1025" s="32"/>
      <c r="AI1025" s="3"/>
      <c r="AJ1025" s="3"/>
    </row>
    <row r="1026" spans="1:36" ht="12.75" customHeight="1" x14ac:dyDescent="0.25">
      <c r="A1026" s="31"/>
      <c r="B1026" s="32"/>
      <c r="C1026" s="78"/>
      <c r="D1026" s="78"/>
      <c r="E1026" s="78"/>
      <c r="F1026" s="78"/>
      <c r="G1026" s="78"/>
      <c r="H1026" s="79"/>
      <c r="I1026" s="80"/>
      <c r="J1026" s="80"/>
      <c r="K1026" s="80"/>
      <c r="L1026" s="5"/>
      <c r="M1026" s="32"/>
      <c r="N1026" s="23"/>
      <c r="O1026" s="5"/>
      <c r="P1026" s="32"/>
      <c r="AI1026" s="3"/>
      <c r="AJ1026" s="3"/>
    </row>
    <row r="1027" spans="1:36" ht="12.75" customHeight="1" x14ac:dyDescent="0.25">
      <c r="A1027" s="31"/>
      <c r="B1027" s="32"/>
      <c r="C1027" s="78"/>
      <c r="D1027" s="78"/>
      <c r="E1027" s="78"/>
      <c r="F1027" s="78"/>
      <c r="G1027" s="78"/>
      <c r="H1027" s="79"/>
      <c r="I1027" s="80"/>
      <c r="J1027" s="80"/>
      <c r="K1027" s="80"/>
      <c r="L1027" s="5"/>
      <c r="M1027" s="32"/>
      <c r="N1027" s="23"/>
      <c r="O1027" s="5"/>
      <c r="P1027" s="32"/>
      <c r="AI1027" s="3"/>
      <c r="AJ1027" s="3"/>
    </row>
    <row r="1028" spans="1:36" ht="12.75" customHeight="1" x14ac:dyDescent="0.25">
      <c r="A1028" s="31"/>
      <c r="B1028" s="32"/>
      <c r="C1028" s="78"/>
      <c r="D1028" s="78"/>
      <c r="E1028" s="78"/>
      <c r="F1028" s="78"/>
      <c r="G1028" s="78"/>
      <c r="H1028" s="79"/>
      <c r="I1028" s="80"/>
      <c r="J1028" s="80"/>
      <c r="K1028" s="80"/>
      <c r="L1028" s="5"/>
      <c r="M1028" s="32"/>
      <c r="N1028" s="23"/>
      <c r="O1028" s="5"/>
      <c r="P1028" s="32"/>
      <c r="AI1028" s="3"/>
      <c r="AJ1028" s="3"/>
    </row>
    <row r="1029" spans="1:36" ht="12.75" customHeight="1" x14ac:dyDescent="0.25">
      <c r="A1029" s="31"/>
      <c r="B1029" s="32"/>
      <c r="C1029" s="78"/>
      <c r="D1029" s="78"/>
      <c r="E1029" s="78"/>
      <c r="F1029" s="78"/>
      <c r="G1029" s="78"/>
      <c r="H1029" s="79"/>
      <c r="I1029" s="80"/>
      <c r="J1029" s="80"/>
      <c r="K1029" s="80"/>
      <c r="L1029" s="5"/>
      <c r="M1029" s="32"/>
      <c r="N1029" s="23"/>
      <c r="O1029" s="5"/>
      <c r="P1029" s="32"/>
      <c r="AI1029" s="3"/>
      <c r="AJ1029" s="3"/>
    </row>
    <row r="1030" spans="1:36" ht="12.75" customHeight="1" x14ac:dyDescent="0.25">
      <c r="A1030" s="31"/>
      <c r="B1030" s="32"/>
      <c r="C1030" s="78"/>
      <c r="D1030" s="78"/>
      <c r="E1030" s="78"/>
      <c r="F1030" s="78"/>
      <c r="G1030" s="78"/>
      <c r="H1030" s="79"/>
      <c r="I1030" s="80"/>
      <c r="J1030" s="80"/>
      <c r="K1030" s="80"/>
      <c r="L1030" s="5"/>
      <c r="M1030" s="32"/>
      <c r="N1030" s="23"/>
      <c r="O1030" s="5"/>
      <c r="P1030" s="32"/>
      <c r="AI1030" s="3"/>
      <c r="AJ1030" s="3"/>
    </row>
    <row r="1031" spans="1:36" ht="12.75" customHeight="1" x14ac:dyDescent="0.25">
      <c r="A1031" s="31"/>
      <c r="B1031" s="32"/>
      <c r="C1031" s="78"/>
      <c r="D1031" s="78"/>
      <c r="E1031" s="78"/>
      <c r="F1031" s="78"/>
      <c r="G1031" s="78"/>
      <c r="H1031" s="79"/>
      <c r="I1031" s="80"/>
      <c r="J1031" s="80"/>
      <c r="K1031" s="80"/>
      <c r="L1031" s="5"/>
      <c r="M1031" s="32"/>
      <c r="N1031" s="23"/>
      <c r="O1031" s="5"/>
      <c r="P1031" s="32"/>
      <c r="AI1031" s="3"/>
      <c r="AJ1031" s="3"/>
    </row>
    <row r="1032" spans="1:36" ht="12.75" customHeight="1" x14ac:dyDescent="0.25">
      <c r="A1032" s="31"/>
      <c r="B1032" s="32"/>
      <c r="C1032" s="78"/>
      <c r="D1032" s="78"/>
      <c r="E1032" s="78"/>
      <c r="F1032" s="78"/>
      <c r="G1032" s="78"/>
      <c r="H1032" s="79"/>
      <c r="I1032" s="80"/>
      <c r="J1032" s="80"/>
      <c r="K1032" s="80"/>
      <c r="L1032" s="5"/>
      <c r="M1032" s="32"/>
      <c r="N1032" s="23"/>
      <c r="O1032" s="5"/>
      <c r="P1032" s="32"/>
      <c r="AI1032" s="3"/>
      <c r="AJ1032" s="3"/>
    </row>
    <row r="1033" spans="1:36" ht="12.75" customHeight="1" x14ac:dyDescent="0.25">
      <c r="A1033" s="31"/>
      <c r="B1033" s="32"/>
      <c r="C1033" s="78"/>
      <c r="D1033" s="78"/>
      <c r="E1033" s="78"/>
      <c r="F1033" s="78"/>
      <c r="G1033" s="78"/>
      <c r="H1033" s="79"/>
      <c r="I1033" s="80"/>
      <c r="J1033" s="80"/>
      <c r="K1033" s="80"/>
      <c r="L1033" s="5"/>
      <c r="M1033" s="32"/>
      <c r="N1033" s="23"/>
      <c r="O1033" s="5"/>
      <c r="P1033" s="32"/>
      <c r="AI1033" s="3"/>
      <c r="AJ1033" s="3"/>
    </row>
    <row r="1034" spans="1:36" ht="12.75" customHeight="1" x14ac:dyDescent="0.25">
      <c r="A1034" s="31"/>
      <c r="B1034" s="32"/>
      <c r="C1034" s="78"/>
      <c r="D1034" s="78"/>
      <c r="E1034" s="78"/>
      <c r="F1034" s="78"/>
      <c r="G1034" s="78"/>
      <c r="H1034" s="79"/>
      <c r="I1034" s="80"/>
      <c r="J1034" s="80"/>
      <c r="K1034" s="80"/>
      <c r="L1034" s="5"/>
      <c r="M1034" s="32"/>
      <c r="N1034" s="23"/>
      <c r="O1034" s="5"/>
      <c r="P1034" s="32"/>
      <c r="AI1034" s="3"/>
      <c r="AJ1034" s="3"/>
    </row>
    <row r="1035" spans="1:36" ht="12.75" customHeight="1" x14ac:dyDescent="0.25">
      <c r="A1035" s="31"/>
      <c r="B1035" s="32"/>
      <c r="C1035" s="78"/>
      <c r="D1035" s="78"/>
      <c r="E1035" s="78"/>
      <c r="F1035" s="78"/>
      <c r="G1035" s="78"/>
      <c r="H1035" s="79"/>
      <c r="I1035" s="80"/>
      <c r="J1035" s="80"/>
      <c r="K1035" s="80"/>
      <c r="L1035" s="5"/>
      <c r="M1035" s="32"/>
      <c r="N1035" s="23"/>
      <c r="O1035" s="5"/>
      <c r="P1035" s="32"/>
      <c r="AI1035" s="3"/>
      <c r="AJ1035" s="3"/>
    </row>
    <row r="1036" spans="1:36" ht="12.75" customHeight="1" x14ac:dyDescent="0.25">
      <c r="A1036" s="31"/>
      <c r="B1036" s="32"/>
      <c r="C1036" s="78"/>
      <c r="D1036" s="78"/>
      <c r="E1036" s="78"/>
      <c r="F1036" s="78"/>
      <c r="G1036" s="78"/>
      <c r="H1036" s="79"/>
      <c r="I1036" s="80"/>
      <c r="J1036" s="80"/>
      <c r="K1036" s="80"/>
      <c r="L1036" s="5"/>
      <c r="M1036" s="32"/>
      <c r="N1036" s="23"/>
      <c r="O1036" s="5"/>
      <c r="P1036" s="32"/>
      <c r="AI1036" s="3"/>
      <c r="AJ1036" s="3"/>
    </row>
    <row r="1037" spans="1:36" ht="12.75" customHeight="1" x14ac:dyDescent="0.25">
      <c r="A1037" s="31"/>
      <c r="B1037" s="32"/>
      <c r="C1037" s="78"/>
      <c r="D1037" s="78"/>
      <c r="E1037" s="78"/>
      <c r="F1037" s="78"/>
      <c r="G1037" s="78"/>
      <c r="H1037" s="79"/>
      <c r="I1037" s="80"/>
      <c r="J1037" s="80"/>
      <c r="K1037" s="80"/>
      <c r="L1037" s="5"/>
      <c r="M1037" s="32"/>
      <c r="N1037" s="23"/>
      <c r="O1037" s="5"/>
      <c r="P1037" s="32"/>
      <c r="AI1037" s="3"/>
      <c r="AJ1037" s="3"/>
    </row>
    <row r="1038" spans="1:36" ht="12.75" customHeight="1" x14ac:dyDescent="0.25">
      <c r="A1038" s="31"/>
      <c r="B1038" s="32"/>
      <c r="C1038" s="78"/>
      <c r="D1038" s="78"/>
      <c r="E1038" s="78"/>
      <c r="F1038" s="78"/>
      <c r="G1038" s="78"/>
      <c r="H1038" s="79"/>
      <c r="I1038" s="80"/>
      <c r="J1038" s="80"/>
      <c r="K1038" s="80"/>
      <c r="L1038" s="5"/>
      <c r="M1038" s="32"/>
      <c r="N1038" s="23"/>
      <c r="O1038" s="5"/>
      <c r="P1038" s="32"/>
      <c r="AI1038" s="3"/>
      <c r="AJ1038" s="3"/>
    </row>
    <row r="1039" spans="1:36" ht="12.75" customHeight="1" x14ac:dyDescent="0.25">
      <c r="A1039" s="31"/>
      <c r="B1039" s="32"/>
      <c r="C1039" s="78"/>
      <c r="D1039" s="78"/>
      <c r="E1039" s="78"/>
      <c r="F1039" s="78"/>
      <c r="G1039" s="78"/>
      <c r="H1039" s="79"/>
      <c r="I1039" s="80"/>
      <c r="J1039" s="80"/>
      <c r="K1039" s="80"/>
      <c r="L1039" s="5"/>
      <c r="M1039" s="32"/>
      <c r="N1039" s="23"/>
      <c r="O1039" s="5"/>
      <c r="P1039" s="32"/>
      <c r="AI1039" s="3"/>
      <c r="AJ1039" s="3"/>
    </row>
    <row r="1040" spans="1:36" ht="12.75" customHeight="1" x14ac:dyDescent="0.25">
      <c r="A1040" s="31"/>
      <c r="B1040" s="32"/>
      <c r="C1040" s="78"/>
      <c r="D1040" s="78"/>
      <c r="E1040" s="78"/>
      <c r="F1040" s="78"/>
      <c r="G1040" s="78"/>
      <c r="H1040" s="79"/>
      <c r="I1040" s="80"/>
      <c r="J1040" s="80"/>
      <c r="K1040" s="80"/>
      <c r="L1040" s="5"/>
      <c r="M1040" s="32"/>
      <c r="N1040" s="23"/>
      <c r="O1040" s="5"/>
      <c r="P1040" s="32"/>
      <c r="AI1040" s="3"/>
      <c r="AJ1040" s="3"/>
    </row>
    <row r="1041" spans="1:36" ht="12.75" customHeight="1" x14ac:dyDescent="0.25">
      <c r="A1041" s="31"/>
      <c r="B1041" s="32"/>
      <c r="C1041" s="78"/>
      <c r="D1041" s="78"/>
      <c r="E1041" s="78"/>
      <c r="F1041" s="78"/>
      <c r="G1041" s="78"/>
      <c r="H1041" s="79"/>
      <c r="I1041" s="80"/>
      <c r="J1041" s="80"/>
      <c r="K1041" s="80"/>
      <c r="L1041" s="5"/>
      <c r="M1041" s="32"/>
      <c r="N1041" s="23"/>
      <c r="O1041" s="5"/>
      <c r="P1041" s="32"/>
      <c r="AI1041" s="3"/>
      <c r="AJ1041" s="3"/>
    </row>
    <row r="1042" spans="1:36" ht="12.75" customHeight="1" x14ac:dyDescent="0.25">
      <c r="A1042" s="31"/>
      <c r="B1042" s="32"/>
      <c r="C1042" s="78"/>
      <c r="D1042" s="78"/>
      <c r="E1042" s="78"/>
      <c r="F1042" s="78"/>
      <c r="G1042" s="78"/>
      <c r="H1042" s="79"/>
      <c r="I1042" s="80"/>
      <c r="J1042" s="80"/>
      <c r="K1042" s="80"/>
      <c r="L1042" s="5"/>
      <c r="M1042" s="32"/>
      <c r="N1042" s="23"/>
      <c r="O1042" s="5"/>
      <c r="P1042" s="32"/>
      <c r="AI1042" s="3"/>
      <c r="AJ1042" s="3"/>
    </row>
    <row r="1043" spans="1:36" ht="12.75" customHeight="1" x14ac:dyDescent="0.25">
      <c r="A1043" s="31"/>
      <c r="B1043" s="32"/>
      <c r="C1043" s="78"/>
      <c r="D1043" s="78"/>
      <c r="E1043" s="78"/>
      <c r="F1043" s="78"/>
      <c r="G1043" s="78"/>
      <c r="H1043" s="79"/>
      <c r="I1043" s="80"/>
      <c r="J1043" s="80"/>
      <c r="K1043" s="80"/>
      <c r="L1043" s="5"/>
      <c r="M1043" s="32"/>
      <c r="N1043" s="23"/>
      <c r="O1043" s="5"/>
      <c r="P1043" s="32"/>
      <c r="AI1043" s="3"/>
      <c r="AJ1043" s="3"/>
    </row>
    <row r="1044" spans="1:36" ht="12.75" customHeight="1" x14ac:dyDescent="0.25">
      <c r="A1044" s="31"/>
      <c r="B1044" s="32"/>
      <c r="C1044" s="78"/>
      <c r="D1044" s="78"/>
      <c r="E1044" s="78"/>
      <c r="F1044" s="78"/>
      <c r="G1044" s="78"/>
      <c r="H1044" s="79"/>
      <c r="I1044" s="80"/>
      <c r="J1044" s="80"/>
      <c r="K1044" s="80"/>
      <c r="L1044" s="5"/>
      <c r="M1044" s="32"/>
      <c r="N1044" s="23"/>
      <c r="O1044" s="5"/>
      <c r="P1044" s="32"/>
      <c r="AI1044" s="3"/>
      <c r="AJ1044" s="3"/>
    </row>
    <row r="1045" spans="1:36" ht="12.75" customHeight="1" x14ac:dyDescent="0.25">
      <c r="A1045" s="31"/>
      <c r="B1045" s="32"/>
      <c r="C1045" s="78"/>
      <c r="D1045" s="78"/>
      <c r="E1045" s="78"/>
      <c r="F1045" s="78"/>
      <c r="G1045" s="78"/>
      <c r="H1045" s="79"/>
      <c r="I1045" s="80"/>
      <c r="J1045" s="80"/>
      <c r="K1045" s="80"/>
      <c r="L1045" s="5"/>
      <c r="M1045" s="32"/>
      <c r="N1045" s="23"/>
      <c r="O1045" s="5"/>
      <c r="P1045" s="32"/>
      <c r="AI1045" s="3"/>
      <c r="AJ1045" s="3"/>
    </row>
    <row r="1046" spans="1:36" ht="12.75" customHeight="1" x14ac:dyDescent="0.25">
      <c r="A1046" s="31"/>
      <c r="B1046" s="32"/>
      <c r="C1046" s="78"/>
      <c r="D1046" s="78"/>
      <c r="E1046" s="78"/>
      <c r="F1046" s="78"/>
      <c r="G1046" s="78"/>
      <c r="H1046" s="79"/>
      <c r="I1046" s="80"/>
      <c r="J1046" s="80"/>
      <c r="K1046" s="80"/>
      <c r="L1046" s="5"/>
      <c r="M1046" s="32"/>
      <c r="N1046" s="23"/>
      <c r="O1046" s="5"/>
      <c r="P1046" s="32"/>
      <c r="AI1046" s="3"/>
      <c r="AJ1046" s="3"/>
    </row>
    <row r="1047" spans="1:36" ht="12.75" customHeight="1" x14ac:dyDescent="0.25">
      <c r="A1047" s="31"/>
      <c r="B1047" s="32"/>
      <c r="C1047" s="78"/>
      <c r="D1047" s="78"/>
      <c r="E1047" s="78"/>
      <c r="F1047" s="78"/>
      <c r="G1047" s="78"/>
      <c r="H1047" s="79"/>
      <c r="I1047" s="80"/>
      <c r="J1047" s="80"/>
      <c r="K1047" s="80"/>
      <c r="L1047" s="5"/>
      <c r="M1047" s="32"/>
      <c r="N1047" s="23"/>
      <c r="O1047" s="5"/>
      <c r="P1047" s="32"/>
      <c r="AI1047" s="3"/>
      <c r="AJ1047" s="3"/>
    </row>
    <row r="1048" spans="1:36" ht="12.75" customHeight="1" x14ac:dyDescent="0.25">
      <c r="A1048" s="31"/>
      <c r="B1048" s="32"/>
      <c r="C1048" s="78"/>
      <c r="D1048" s="78"/>
      <c r="E1048" s="78"/>
      <c r="F1048" s="78"/>
      <c r="G1048" s="78"/>
      <c r="H1048" s="79"/>
      <c r="I1048" s="80"/>
      <c r="J1048" s="80"/>
      <c r="K1048" s="80"/>
      <c r="L1048" s="5"/>
      <c r="M1048" s="32"/>
      <c r="N1048" s="23"/>
      <c r="O1048" s="5"/>
      <c r="P1048" s="32"/>
      <c r="AI1048" s="3"/>
      <c r="AJ1048" s="3"/>
    </row>
    <row r="1049" spans="1:36" ht="12.75" customHeight="1" x14ac:dyDescent="0.25">
      <c r="A1049" s="31"/>
      <c r="B1049" s="32"/>
      <c r="C1049" s="78"/>
      <c r="D1049" s="78"/>
      <c r="E1049" s="78"/>
      <c r="F1049" s="78"/>
      <c r="G1049" s="78"/>
      <c r="H1049" s="79"/>
      <c r="I1049" s="80"/>
      <c r="J1049" s="80"/>
      <c r="K1049" s="80"/>
      <c r="L1049" s="5"/>
      <c r="M1049" s="32"/>
      <c r="N1049" s="23"/>
      <c r="O1049" s="5"/>
      <c r="P1049" s="32"/>
      <c r="AI1049" s="3"/>
      <c r="AJ1049" s="3"/>
    </row>
    <row r="1050" spans="1:36" ht="12.75" customHeight="1" x14ac:dyDescent="0.25">
      <c r="A1050" s="31"/>
      <c r="B1050" s="32"/>
      <c r="C1050" s="78"/>
      <c r="D1050" s="78"/>
      <c r="E1050" s="78"/>
      <c r="F1050" s="78"/>
      <c r="G1050" s="78"/>
      <c r="H1050" s="79"/>
      <c r="I1050" s="80"/>
      <c r="J1050" s="80"/>
      <c r="K1050" s="80"/>
      <c r="L1050" s="5"/>
      <c r="M1050" s="32"/>
      <c r="N1050" s="23"/>
      <c r="O1050" s="5"/>
      <c r="P1050" s="32"/>
      <c r="AI1050" s="3"/>
      <c r="AJ1050" s="3"/>
    </row>
    <row r="1051" spans="1:36" ht="12.75" customHeight="1" x14ac:dyDescent="0.25">
      <c r="A1051" s="31"/>
      <c r="B1051" s="32"/>
      <c r="C1051" s="78"/>
      <c r="D1051" s="78"/>
      <c r="E1051" s="78"/>
      <c r="F1051" s="78"/>
      <c r="G1051" s="78"/>
      <c r="H1051" s="79"/>
      <c r="I1051" s="80"/>
      <c r="J1051" s="80"/>
      <c r="K1051" s="80"/>
      <c r="L1051" s="5"/>
      <c r="M1051" s="32"/>
      <c r="N1051" s="23"/>
      <c r="O1051" s="5"/>
      <c r="P1051" s="32"/>
      <c r="AI1051" s="3"/>
      <c r="AJ1051" s="3"/>
    </row>
    <row r="1052" spans="1:36" ht="12.75" customHeight="1" x14ac:dyDescent="0.25">
      <c r="A1052" s="31"/>
      <c r="B1052" s="32"/>
      <c r="C1052" s="78"/>
      <c r="D1052" s="78"/>
      <c r="E1052" s="78"/>
      <c r="F1052" s="78"/>
      <c r="G1052" s="78"/>
      <c r="H1052" s="79"/>
      <c r="I1052" s="80"/>
      <c r="J1052" s="80"/>
      <c r="K1052" s="80"/>
      <c r="L1052" s="5"/>
      <c r="M1052" s="32"/>
      <c r="N1052" s="23"/>
      <c r="O1052" s="5"/>
      <c r="P1052" s="32"/>
      <c r="AI1052" s="3"/>
      <c r="AJ1052" s="3"/>
    </row>
    <row r="1053" spans="1:36" ht="12.75" customHeight="1" x14ac:dyDescent="0.25">
      <c r="A1053" s="31"/>
      <c r="B1053" s="32"/>
      <c r="C1053" s="78"/>
      <c r="D1053" s="78"/>
      <c r="E1053" s="78"/>
      <c r="F1053" s="78"/>
      <c r="G1053" s="78"/>
      <c r="H1053" s="79"/>
      <c r="I1053" s="80"/>
      <c r="J1053" s="80"/>
      <c r="K1053" s="80"/>
      <c r="L1053" s="5"/>
      <c r="M1053" s="32"/>
      <c r="N1053" s="23"/>
      <c r="O1053" s="5"/>
      <c r="P1053" s="32"/>
      <c r="AI1053" s="3"/>
      <c r="AJ1053" s="3"/>
    </row>
    <row r="1054" spans="1:36" ht="12.75" customHeight="1" x14ac:dyDescent="0.25">
      <c r="A1054" s="31"/>
      <c r="B1054" s="32"/>
      <c r="C1054" s="78"/>
      <c r="D1054" s="78"/>
      <c r="E1054" s="78"/>
      <c r="F1054" s="78"/>
      <c r="G1054" s="78"/>
      <c r="H1054" s="79"/>
      <c r="I1054" s="80"/>
      <c r="J1054" s="80"/>
      <c r="K1054" s="80"/>
      <c r="L1054" s="5"/>
      <c r="M1054" s="32"/>
      <c r="N1054" s="23"/>
      <c r="O1054" s="5"/>
      <c r="P1054" s="32"/>
      <c r="AI1054" s="3"/>
      <c r="AJ1054" s="3"/>
    </row>
    <row r="1055" spans="1:36" ht="12.75" customHeight="1" x14ac:dyDescent="0.25">
      <c r="A1055" s="31"/>
      <c r="B1055" s="32"/>
      <c r="C1055" s="78"/>
      <c r="D1055" s="78"/>
      <c r="E1055" s="78"/>
      <c r="F1055" s="78"/>
      <c r="G1055" s="78"/>
      <c r="H1055" s="79"/>
      <c r="I1055" s="80"/>
      <c r="J1055" s="80"/>
      <c r="K1055" s="80"/>
      <c r="L1055" s="5"/>
      <c r="M1055" s="32"/>
      <c r="N1055" s="23"/>
      <c r="O1055" s="5"/>
      <c r="P1055" s="32"/>
      <c r="AI1055" s="3"/>
      <c r="AJ1055" s="3"/>
    </row>
    <row r="1056" spans="1:36" ht="12.75" customHeight="1" x14ac:dyDescent="0.25">
      <c r="A1056" s="31"/>
      <c r="B1056" s="32"/>
      <c r="C1056" s="78"/>
      <c r="D1056" s="78"/>
      <c r="E1056" s="78"/>
      <c r="F1056" s="78"/>
      <c r="G1056" s="78"/>
      <c r="H1056" s="79"/>
      <c r="I1056" s="80"/>
      <c r="J1056" s="80"/>
      <c r="K1056" s="80"/>
      <c r="L1056" s="5"/>
      <c r="M1056" s="32"/>
      <c r="N1056" s="23"/>
      <c r="O1056" s="5"/>
      <c r="P1056" s="32"/>
      <c r="AI1056" s="3"/>
      <c r="AJ1056" s="3"/>
    </row>
    <row r="1057" spans="1:36" ht="12.75" customHeight="1" x14ac:dyDescent="0.25">
      <c r="A1057" s="31"/>
      <c r="B1057" s="32"/>
      <c r="C1057" s="78"/>
      <c r="D1057" s="78"/>
      <c r="E1057" s="78"/>
      <c r="F1057" s="78"/>
      <c r="G1057" s="78"/>
      <c r="H1057" s="79"/>
      <c r="I1057" s="80"/>
      <c r="J1057" s="80"/>
      <c r="K1057" s="80"/>
      <c r="L1057" s="5"/>
      <c r="M1057" s="32"/>
      <c r="N1057" s="23"/>
      <c r="O1057" s="5"/>
      <c r="P1057" s="32"/>
      <c r="AI1057" s="3"/>
      <c r="AJ1057" s="3"/>
    </row>
    <row r="1058" spans="1:36" ht="12.75" customHeight="1" x14ac:dyDescent="0.25">
      <c r="A1058" s="31"/>
      <c r="B1058" s="32"/>
      <c r="C1058" s="78"/>
      <c r="D1058" s="78"/>
      <c r="E1058" s="78"/>
      <c r="F1058" s="78"/>
      <c r="G1058" s="78"/>
      <c r="H1058" s="79"/>
      <c r="I1058" s="80"/>
      <c r="J1058" s="80"/>
      <c r="K1058" s="80"/>
      <c r="L1058" s="5"/>
      <c r="M1058" s="32"/>
      <c r="N1058" s="23"/>
      <c r="O1058" s="5"/>
      <c r="P1058" s="32"/>
      <c r="AI1058" s="3"/>
      <c r="AJ1058" s="3"/>
    </row>
    <row r="1059" spans="1:36" ht="12.75" customHeight="1" x14ac:dyDescent="0.25">
      <c r="A1059" s="31"/>
      <c r="B1059" s="32"/>
      <c r="C1059" s="78"/>
      <c r="D1059" s="78"/>
      <c r="E1059" s="78"/>
      <c r="F1059" s="78"/>
      <c r="G1059" s="78"/>
      <c r="H1059" s="79"/>
      <c r="I1059" s="80"/>
      <c r="J1059" s="80"/>
      <c r="K1059" s="80"/>
      <c r="L1059" s="5"/>
      <c r="M1059" s="32"/>
      <c r="N1059" s="23"/>
      <c r="O1059" s="5"/>
      <c r="P1059" s="32"/>
      <c r="AI1059" s="3"/>
      <c r="AJ1059" s="3"/>
    </row>
    <row r="1060" spans="1:36" ht="12.75" customHeight="1" x14ac:dyDescent="0.25">
      <c r="A1060" s="31"/>
      <c r="B1060" s="32"/>
      <c r="C1060" s="78"/>
      <c r="D1060" s="78"/>
      <c r="E1060" s="78"/>
      <c r="F1060" s="78"/>
      <c r="G1060" s="78"/>
      <c r="H1060" s="79"/>
      <c r="I1060" s="80"/>
      <c r="J1060" s="80"/>
      <c r="K1060" s="80"/>
      <c r="L1060" s="5"/>
      <c r="M1060" s="32"/>
      <c r="N1060" s="23"/>
      <c r="O1060" s="5"/>
      <c r="P1060" s="32"/>
      <c r="AI1060" s="3"/>
      <c r="AJ1060" s="3"/>
    </row>
    <row r="1061" spans="1:36" ht="12.75" customHeight="1" x14ac:dyDescent="0.25">
      <c r="A1061" s="31"/>
      <c r="B1061" s="32"/>
      <c r="C1061" s="78"/>
      <c r="D1061" s="78"/>
      <c r="E1061" s="78"/>
      <c r="F1061" s="78"/>
      <c r="G1061" s="78"/>
      <c r="H1061" s="79"/>
      <c r="I1061" s="80"/>
      <c r="J1061" s="80"/>
      <c r="K1061" s="80"/>
      <c r="L1061" s="5"/>
      <c r="M1061" s="32"/>
      <c r="N1061" s="23"/>
      <c r="O1061" s="5"/>
      <c r="P1061" s="32"/>
      <c r="AI1061" s="3"/>
      <c r="AJ1061" s="3"/>
    </row>
    <row r="1062" spans="1:36" ht="12.75" customHeight="1" x14ac:dyDescent="0.25">
      <c r="A1062" s="31"/>
      <c r="B1062" s="32"/>
      <c r="C1062" s="78"/>
      <c r="D1062" s="78"/>
      <c r="E1062" s="78"/>
      <c r="F1062" s="78"/>
      <c r="G1062" s="78"/>
      <c r="H1062" s="79"/>
      <c r="I1062" s="80"/>
      <c r="J1062" s="80"/>
      <c r="K1062" s="80"/>
      <c r="L1062" s="5"/>
      <c r="M1062" s="32"/>
      <c r="N1062" s="23"/>
      <c r="O1062" s="5"/>
      <c r="P1062" s="32"/>
      <c r="AI1062" s="3"/>
      <c r="AJ1062" s="3"/>
    </row>
    <row r="1063" spans="1:36" ht="12.75" customHeight="1" x14ac:dyDescent="0.25">
      <c r="A1063" s="31"/>
      <c r="B1063" s="32"/>
      <c r="C1063" s="78"/>
      <c r="D1063" s="78"/>
      <c r="E1063" s="78"/>
      <c r="F1063" s="78"/>
      <c r="G1063" s="78"/>
      <c r="H1063" s="79"/>
      <c r="I1063" s="80"/>
      <c r="J1063" s="80"/>
      <c r="K1063" s="80"/>
      <c r="L1063" s="5"/>
      <c r="M1063" s="32"/>
      <c r="N1063" s="23"/>
      <c r="O1063" s="5"/>
      <c r="P1063" s="32"/>
      <c r="AI1063" s="3"/>
      <c r="AJ1063" s="3"/>
    </row>
    <row r="1064" spans="1:36" ht="12.75" customHeight="1" x14ac:dyDescent="0.25">
      <c r="A1064" s="31"/>
      <c r="B1064" s="32"/>
      <c r="C1064" s="78"/>
      <c r="D1064" s="78"/>
      <c r="E1064" s="78"/>
      <c r="F1064" s="78"/>
      <c r="G1064" s="78"/>
      <c r="H1064" s="79"/>
      <c r="I1064" s="80"/>
      <c r="J1064" s="80"/>
      <c r="K1064" s="80"/>
      <c r="L1064" s="5"/>
      <c r="M1064" s="32"/>
      <c r="N1064" s="23"/>
      <c r="O1064" s="5"/>
      <c r="P1064" s="32"/>
      <c r="AI1064" s="3"/>
      <c r="AJ1064" s="3"/>
    </row>
    <row r="1065" spans="1:36" ht="12.75" customHeight="1" x14ac:dyDescent="0.25">
      <c r="A1065" s="31"/>
      <c r="B1065" s="32"/>
      <c r="C1065" s="78"/>
      <c r="D1065" s="78"/>
      <c r="E1065" s="78"/>
      <c r="F1065" s="78"/>
      <c r="G1065" s="78"/>
      <c r="H1065" s="79"/>
      <c r="I1065" s="80"/>
      <c r="J1065" s="80"/>
      <c r="K1065" s="80"/>
      <c r="L1065" s="5"/>
      <c r="M1065" s="32"/>
      <c r="N1065" s="23"/>
      <c r="O1065" s="5"/>
      <c r="P1065" s="32"/>
      <c r="AI1065" s="3"/>
      <c r="AJ1065" s="3"/>
    </row>
    <row r="1066" spans="1:36" ht="12.75" customHeight="1" x14ac:dyDescent="0.25">
      <c r="A1066" s="31"/>
      <c r="B1066" s="32"/>
      <c r="C1066" s="78"/>
      <c r="D1066" s="78"/>
      <c r="E1066" s="78"/>
      <c r="F1066" s="78"/>
      <c r="G1066" s="78"/>
      <c r="H1066" s="79"/>
      <c r="I1066" s="80"/>
      <c r="J1066" s="80"/>
      <c r="K1066" s="80"/>
      <c r="L1066" s="5"/>
      <c r="M1066" s="32"/>
      <c r="N1066" s="23"/>
      <c r="O1066" s="5"/>
      <c r="P1066" s="32"/>
      <c r="AI1066" s="3"/>
      <c r="AJ1066" s="3"/>
    </row>
    <row r="1067" spans="1:36" ht="12.75" customHeight="1" x14ac:dyDescent="0.25">
      <c r="A1067" s="31"/>
      <c r="B1067" s="32"/>
      <c r="C1067" s="78"/>
      <c r="D1067" s="78"/>
      <c r="E1067" s="78"/>
      <c r="F1067" s="78"/>
      <c r="G1067" s="78"/>
      <c r="H1067" s="79"/>
      <c r="I1067" s="80"/>
      <c r="J1067" s="80"/>
      <c r="K1067" s="80"/>
      <c r="L1067" s="5"/>
      <c r="M1067" s="32"/>
      <c r="N1067" s="23"/>
      <c r="O1067" s="5"/>
      <c r="P1067" s="32"/>
      <c r="AI1067" s="3"/>
      <c r="AJ1067" s="3"/>
    </row>
    <row r="1068" spans="1:36" ht="12.75" customHeight="1" x14ac:dyDescent="0.25">
      <c r="A1068" s="31"/>
      <c r="B1068" s="32"/>
      <c r="C1068" s="78"/>
      <c r="D1068" s="78"/>
      <c r="E1068" s="78"/>
      <c r="F1068" s="78"/>
      <c r="G1068" s="78"/>
      <c r="H1068" s="79"/>
      <c r="I1068" s="80"/>
      <c r="J1068" s="80"/>
      <c r="K1068" s="80"/>
      <c r="L1068" s="5"/>
      <c r="M1068" s="32"/>
      <c r="N1068" s="23"/>
      <c r="O1068" s="5"/>
      <c r="P1068" s="32"/>
      <c r="AI1068" s="3"/>
      <c r="AJ1068" s="3"/>
    </row>
    <row r="1069" spans="1:36" ht="12.75" customHeight="1" x14ac:dyDescent="0.25">
      <c r="A1069" s="31"/>
      <c r="B1069" s="32"/>
      <c r="C1069" s="78"/>
      <c r="D1069" s="78"/>
      <c r="E1069" s="78"/>
      <c r="F1069" s="78"/>
      <c r="G1069" s="78"/>
      <c r="H1069" s="79"/>
      <c r="I1069" s="80"/>
      <c r="J1069" s="80"/>
      <c r="K1069" s="80"/>
      <c r="L1069" s="5"/>
      <c r="M1069" s="32"/>
      <c r="N1069" s="23"/>
      <c r="O1069" s="5"/>
      <c r="P1069" s="32"/>
      <c r="AI1069" s="3"/>
      <c r="AJ1069" s="3"/>
    </row>
    <row r="1070" spans="1:36" ht="12.75" customHeight="1" x14ac:dyDescent="0.25">
      <c r="A1070" s="31"/>
      <c r="B1070" s="32"/>
      <c r="C1070" s="78"/>
      <c r="D1070" s="78"/>
      <c r="E1070" s="78"/>
      <c r="F1070" s="78"/>
      <c r="G1070" s="78"/>
      <c r="H1070" s="79"/>
      <c r="I1070" s="80"/>
      <c r="J1070" s="80"/>
      <c r="K1070" s="80"/>
      <c r="L1070" s="5"/>
      <c r="M1070" s="32"/>
      <c r="N1070" s="23"/>
      <c r="O1070" s="5"/>
      <c r="P1070" s="32"/>
      <c r="AI1070" s="3"/>
      <c r="AJ1070" s="3"/>
    </row>
    <row r="1071" spans="1:36" ht="12.75" customHeight="1" x14ac:dyDescent="0.25">
      <c r="A1071" s="31"/>
      <c r="B1071" s="32"/>
      <c r="C1071" s="78"/>
      <c r="D1071" s="78"/>
      <c r="E1071" s="78"/>
      <c r="F1071" s="78"/>
      <c r="G1071" s="78"/>
      <c r="H1071" s="79"/>
      <c r="I1071" s="80"/>
      <c r="J1071" s="80"/>
      <c r="K1071" s="80"/>
      <c r="L1071" s="5"/>
      <c r="M1071" s="32"/>
      <c r="N1071" s="23"/>
      <c r="O1071" s="5"/>
      <c r="P1071" s="32"/>
      <c r="AI1071" s="3"/>
      <c r="AJ1071" s="3"/>
    </row>
    <row r="1072" spans="1:36" ht="12.75" customHeight="1" x14ac:dyDescent="0.25">
      <c r="A1072" s="31"/>
      <c r="B1072" s="32"/>
      <c r="C1072" s="78"/>
      <c r="D1072" s="78"/>
      <c r="E1072" s="78"/>
      <c r="F1072" s="78"/>
      <c r="G1072" s="78"/>
      <c r="H1072" s="79"/>
      <c r="I1072" s="80"/>
      <c r="J1072" s="80"/>
      <c r="K1072" s="80"/>
      <c r="L1072" s="5"/>
      <c r="M1072" s="32"/>
      <c r="N1072" s="23"/>
      <c r="O1072" s="5"/>
      <c r="P1072" s="32"/>
      <c r="AI1072" s="3"/>
      <c r="AJ1072" s="3"/>
    </row>
    <row r="1073" spans="1:36" ht="12.75" customHeight="1" x14ac:dyDescent="0.25">
      <c r="A1073" s="31"/>
      <c r="B1073" s="32"/>
      <c r="C1073" s="78"/>
      <c r="D1073" s="78"/>
      <c r="E1073" s="78"/>
      <c r="F1073" s="78"/>
      <c r="G1073" s="78"/>
      <c r="H1073" s="79"/>
      <c r="I1073" s="80"/>
      <c r="J1073" s="80"/>
      <c r="K1073" s="80"/>
      <c r="L1073" s="5"/>
      <c r="M1073" s="32"/>
      <c r="N1073" s="23"/>
      <c r="O1073" s="5"/>
      <c r="P1073" s="32"/>
      <c r="AI1073" s="3"/>
      <c r="AJ1073" s="3"/>
    </row>
    <row r="1074" spans="1:36" ht="12.75" customHeight="1" x14ac:dyDescent="0.25">
      <c r="A1074" s="31"/>
      <c r="B1074" s="32"/>
      <c r="C1074" s="78"/>
      <c r="D1074" s="78"/>
      <c r="E1074" s="78"/>
      <c r="F1074" s="78"/>
      <c r="G1074" s="78"/>
      <c r="H1074" s="79"/>
      <c r="I1074" s="80"/>
      <c r="J1074" s="80"/>
      <c r="K1074" s="80"/>
      <c r="L1074" s="5"/>
      <c r="M1074" s="32"/>
      <c r="N1074" s="23"/>
      <c r="O1074" s="5"/>
      <c r="P1074" s="32"/>
      <c r="AI1074" s="3"/>
      <c r="AJ1074" s="3"/>
    </row>
    <row r="1075" spans="1:36" ht="12.75" customHeight="1" x14ac:dyDescent="0.25">
      <c r="A1075" s="31"/>
      <c r="B1075" s="32"/>
      <c r="C1075" s="78"/>
      <c r="D1075" s="78"/>
      <c r="E1075" s="78"/>
      <c r="F1075" s="78"/>
      <c r="G1075" s="78"/>
      <c r="H1075" s="79"/>
      <c r="I1075" s="80"/>
      <c r="J1075" s="80"/>
      <c r="K1075" s="80"/>
      <c r="L1075" s="5"/>
      <c r="M1075" s="32"/>
      <c r="N1075" s="23"/>
      <c r="O1075" s="5"/>
      <c r="P1075" s="32"/>
      <c r="AI1075" s="3"/>
      <c r="AJ1075" s="3"/>
    </row>
    <row r="1076" spans="1:36" ht="12.75" customHeight="1" x14ac:dyDescent="0.25">
      <c r="A1076" s="31"/>
      <c r="B1076" s="32"/>
      <c r="C1076" s="78"/>
      <c r="D1076" s="78"/>
      <c r="E1076" s="78"/>
      <c r="F1076" s="78"/>
      <c r="G1076" s="78"/>
      <c r="H1076" s="79"/>
      <c r="I1076" s="80"/>
      <c r="J1076" s="80"/>
      <c r="K1076" s="80"/>
      <c r="L1076" s="5"/>
      <c r="M1076" s="32"/>
      <c r="N1076" s="23"/>
      <c r="O1076" s="5"/>
      <c r="P1076" s="32"/>
      <c r="AI1076" s="3"/>
      <c r="AJ1076" s="3"/>
    </row>
    <row r="1077" spans="1:36" ht="12.75" customHeight="1" x14ac:dyDescent="0.25">
      <c r="A1077" s="31"/>
      <c r="B1077" s="32"/>
      <c r="C1077" s="78"/>
      <c r="D1077" s="78"/>
      <c r="E1077" s="78"/>
      <c r="F1077" s="78"/>
      <c r="G1077" s="78"/>
      <c r="H1077" s="79"/>
      <c r="I1077" s="80"/>
      <c r="J1077" s="80"/>
      <c r="K1077" s="80"/>
      <c r="L1077" s="5"/>
      <c r="M1077" s="32"/>
      <c r="N1077" s="23"/>
      <c r="O1077" s="5"/>
      <c r="P1077" s="32"/>
      <c r="AI1077" s="3"/>
      <c r="AJ1077" s="3"/>
    </row>
    <row r="1078" spans="1:36" ht="12.75" customHeight="1" x14ac:dyDescent="0.25">
      <c r="A1078" s="31"/>
      <c r="B1078" s="32"/>
      <c r="C1078" s="78"/>
      <c r="D1078" s="78"/>
      <c r="E1078" s="78"/>
      <c r="F1078" s="78"/>
      <c r="G1078" s="78"/>
      <c r="H1078" s="79"/>
      <c r="I1078" s="80"/>
      <c r="J1078" s="80"/>
      <c r="K1078" s="80"/>
      <c r="L1078" s="5"/>
      <c r="M1078" s="32"/>
      <c r="N1078" s="23"/>
      <c r="O1078" s="5"/>
      <c r="P1078" s="32"/>
      <c r="AI1078" s="3"/>
      <c r="AJ1078" s="3"/>
    </row>
    <row r="1079" spans="1:36" ht="12.75" customHeight="1" x14ac:dyDescent="0.25">
      <c r="A1079" s="31"/>
      <c r="B1079" s="32"/>
      <c r="C1079" s="78"/>
      <c r="D1079" s="78"/>
      <c r="E1079" s="78"/>
      <c r="F1079" s="78"/>
      <c r="G1079" s="78"/>
      <c r="H1079" s="79"/>
      <c r="I1079" s="80"/>
      <c r="J1079" s="80"/>
      <c r="K1079" s="80"/>
      <c r="L1079" s="5"/>
      <c r="M1079" s="32"/>
      <c r="N1079" s="23"/>
      <c r="O1079" s="5"/>
      <c r="P1079" s="32"/>
      <c r="AI1079" s="3"/>
      <c r="AJ1079" s="3"/>
    </row>
    <row r="1080" spans="1:36" ht="12.75" customHeight="1" x14ac:dyDescent="0.25">
      <c r="A1080" s="31"/>
      <c r="B1080" s="32"/>
      <c r="C1080" s="78"/>
      <c r="D1080" s="78"/>
      <c r="E1080" s="78"/>
      <c r="F1080" s="78"/>
      <c r="G1080" s="78"/>
      <c r="H1080" s="79"/>
      <c r="I1080" s="80"/>
      <c r="J1080" s="80"/>
      <c r="K1080" s="80"/>
      <c r="L1080" s="5"/>
      <c r="M1080" s="32"/>
      <c r="N1080" s="23"/>
      <c r="O1080" s="5"/>
      <c r="P1080" s="32"/>
      <c r="AI1080" s="3"/>
      <c r="AJ1080" s="3"/>
    </row>
    <row r="1081" spans="1:36" ht="12.75" customHeight="1" x14ac:dyDescent="0.25">
      <c r="A1081" s="31"/>
      <c r="B1081" s="32"/>
      <c r="C1081" s="78"/>
      <c r="D1081" s="78"/>
      <c r="E1081" s="78"/>
      <c r="F1081" s="78"/>
      <c r="G1081" s="78"/>
      <c r="H1081" s="79"/>
      <c r="I1081" s="80"/>
      <c r="J1081" s="80"/>
      <c r="K1081" s="80"/>
      <c r="L1081" s="5"/>
      <c r="M1081" s="32"/>
      <c r="N1081" s="23"/>
      <c r="O1081" s="5"/>
      <c r="P1081" s="32"/>
      <c r="AI1081" s="3"/>
      <c r="AJ1081" s="3"/>
    </row>
    <row r="1082" spans="1:36" ht="12.75" customHeight="1" x14ac:dyDescent="0.25">
      <c r="A1082" s="31"/>
      <c r="B1082" s="32"/>
      <c r="C1082" s="78"/>
      <c r="D1082" s="78"/>
      <c r="E1082" s="78"/>
      <c r="F1082" s="78"/>
      <c r="G1082" s="78"/>
      <c r="H1082" s="79"/>
      <c r="I1082" s="80"/>
      <c r="J1082" s="80"/>
      <c r="K1082" s="80"/>
      <c r="L1082" s="5"/>
      <c r="M1082" s="32"/>
      <c r="N1082" s="23"/>
      <c r="O1082" s="5"/>
      <c r="P1082" s="32"/>
      <c r="AI1082" s="3"/>
      <c r="AJ1082" s="3"/>
    </row>
    <row r="1083" spans="1:36" ht="12.75" customHeight="1" x14ac:dyDescent="0.25">
      <c r="A1083" s="31"/>
      <c r="B1083" s="32"/>
      <c r="C1083" s="78"/>
      <c r="D1083" s="78"/>
      <c r="E1083" s="78"/>
      <c r="F1083" s="78"/>
      <c r="G1083" s="78"/>
      <c r="H1083" s="79"/>
      <c r="I1083" s="80"/>
      <c r="J1083" s="80"/>
      <c r="K1083" s="80"/>
      <c r="L1083" s="5"/>
      <c r="M1083" s="32"/>
      <c r="N1083" s="23"/>
      <c r="O1083" s="5"/>
      <c r="P1083" s="32"/>
      <c r="AI1083" s="3"/>
      <c r="AJ1083" s="3"/>
    </row>
    <row r="1084" spans="1:36" ht="12.75" customHeight="1" x14ac:dyDescent="0.25">
      <c r="A1084" s="31"/>
      <c r="B1084" s="32"/>
      <c r="C1084" s="78"/>
      <c r="D1084" s="78"/>
      <c r="E1084" s="78"/>
      <c r="F1084" s="78"/>
      <c r="G1084" s="78"/>
      <c r="H1084" s="79"/>
      <c r="I1084" s="80"/>
      <c r="J1084" s="80"/>
      <c r="K1084" s="80"/>
      <c r="L1084" s="5"/>
      <c r="M1084" s="32"/>
      <c r="N1084" s="23"/>
      <c r="O1084" s="5"/>
      <c r="P1084" s="32"/>
      <c r="AI1084" s="3"/>
      <c r="AJ1084" s="3"/>
    </row>
    <row r="1085" spans="1:36" ht="12.75" customHeight="1" x14ac:dyDescent="0.25">
      <c r="A1085" s="31"/>
      <c r="B1085" s="32"/>
      <c r="C1085" s="78"/>
      <c r="D1085" s="78"/>
      <c r="E1085" s="78"/>
      <c r="F1085" s="78"/>
      <c r="G1085" s="78"/>
      <c r="H1085" s="79"/>
      <c r="I1085" s="80"/>
      <c r="J1085" s="80"/>
      <c r="K1085" s="80"/>
      <c r="L1085" s="5"/>
      <c r="M1085" s="32"/>
      <c r="N1085" s="23"/>
      <c r="O1085" s="5"/>
      <c r="P1085" s="32"/>
      <c r="AI1085" s="3"/>
      <c r="AJ1085" s="3"/>
    </row>
    <row r="1086" spans="1:36" ht="12.75" customHeight="1" x14ac:dyDescent="0.25">
      <c r="A1086" s="31"/>
      <c r="B1086" s="32"/>
      <c r="C1086" s="78"/>
      <c r="D1086" s="78"/>
      <c r="E1086" s="78"/>
      <c r="F1086" s="78"/>
      <c r="G1086" s="78"/>
      <c r="H1086" s="79"/>
      <c r="I1086" s="80"/>
      <c r="J1086" s="80"/>
      <c r="K1086" s="80"/>
      <c r="L1086" s="5"/>
      <c r="M1086" s="32"/>
      <c r="N1086" s="23"/>
      <c r="O1086" s="5"/>
      <c r="P1086" s="32"/>
      <c r="AI1086" s="3"/>
      <c r="AJ1086" s="3"/>
    </row>
    <row r="1087" spans="1:36" ht="12.75" customHeight="1" x14ac:dyDescent="0.25">
      <c r="A1087" s="31"/>
      <c r="B1087" s="32"/>
      <c r="C1087" s="78"/>
      <c r="D1087" s="78"/>
      <c r="E1087" s="78"/>
      <c r="F1087" s="78"/>
      <c r="G1087" s="78"/>
      <c r="H1087" s="79"/>
      <c r="I1087" s="80"/>
      <c r="J1087" s="80"/>
      <c r="K1087" s="80"/>
      <c r="L1087" s="5"/>
      <c r="M1087" s="32"/>
      <c r="N1087" s="23"/>
      <c r="O1087" s="5"/>
      <c r="P1087" s="32"/>
      <c r="AI1087" s="3"/>
      <c r="AJ1087" s="3"/>
    </row>
    <row r="1088" spans="1:36" ht="12.75" customHeight="1" x14ac:dyDescent="0.25">
      <c r="A1088" s="31"/>
      <c r="B1088" s="32"/>
      <c r="C1088" s="78"/>
      <c r="D1088" s="78"/>
      <c r="E1088" s="78"/>
      <c r="F1088" s="78"/>
      <c r="G1088" s="78"/>
      <c r="H1088" s="79"/>
      <c r="I1088" s="80"/>
      <c r="J1088" s="80"/>
      <c r="K1088" s="80"/>
      <c r="L1088" s="5"/>
      <c r="M1088" s="32"/>
      <c r="N1088" s="23"/>
      <c r="O1088" s="5"/>
      <c r="P1088" s="32"/>
      <c r="AI1088" s="3"/>
      <c r="AJ1088" s="3"/>
    </row>
    <row r="1089" spans="1:36" ht="12.75" customHeight="1" x14ac:dyDescent="0.25">
      <c r="A1089" s="31"/>
      <c r="B1089" s="32"/>
      <c r="C1089" s="78"/>
      <c r="D1089" s="78"/>
      <c r="E1089" s="78"/>
      <c r="F1089" s="78"/>
      <c r="G1089" s="78"/>
      <c r="H1089" s="79"/>
      <c r="I1089" s="80"/>
      <c r="J1089" s="80"/>
      <c r="K1089" s="80"/>
      <c r="L1089" s="5"/>
      <c r="M1089" s="32"/>
      <c r="N1089" s="23"/>
      <c r="O1089" s="5"/>
      <c r="P1089" s="32"/>
      <c r="AI1089" s="3"/>
      <c r="AJ1089" s="3"/>
    </row>
    <row r="1090" spans="1:36" ht="12.75" customHeight="1" x14ac:dyDescent="0.25">
      <c r="A1090" s="31"/>
      <c r="B1090" s="32"/>
      <c r="C1090" s="78"/>
      <c r="D1090" s="78"/>
      <c r="E1090" s="78"/>
      <c r="F1090" s="78"/>
      <c r="G1090" s="78"/>
      <c r="H1090" s="79"/>
      <c r="I1090" s="80"/>
      <c r="J1090" s="80"/>
      <c r="K1090" s="80"/>
      <c r="L1090" s="5"/>
      <c r="M1090" s="32"/>
      <c r="N1090" s="23"/>
      <c r="O1090" s="5"/>
      <c r="P1090" s="32"/>
      <c r="AI1090" s="3"/>
      <c r="AJ1090" s="3"/>
    </row>
    <row r="1091" spans="1:36" ht="12.75" customHeight="1" x14ac:dyDescent="0.25">
      <c r="A1091" s="31"/>
      <c r="B1091" s="32"/>
      <c r="C1091" s="78"/>
      <c r="D1091" s="78"/>
      <c r="E1091" s="78"/>
      <c r="F1091" s="78"/>
      <c r="G1091" s="78"/>
      <c r="H1091" s="79"/>
      <c r="I1091" s="80"/>
      <c r="J1091" s="80"/>
      <c r="K1091" s="80"/>
      <c r="L1091" s="5"/>
      <c r="M1091" s="32"/>
      <c r="N1091" s="23"/>
      <c r="O1091" s="5"/>
      <c r="P1091" s="32"/>
      <c r="AI1091" s="3"/>
      <c r="AJ1091" s="3"/>
    </row>
    <row r="1092" spans="1:36" ht="12.75" customHeight="1" x14ac:dyDescent="0.25">
      <c r="A1092" s="31"/>
      <c r="B1092" s="32"/>
      <c r="C1092" s="78"/>
      <c r="D1092" s="78"/>
      <c r="E1092" s="78"/>
      <c r="F1092" s="78"/>
      <c r="G1092" s="78"/>
      <c r="H1092" s="79"/>
      <c r="I1092" s="80"/>
      <c r="J1092" s="80"/>
      <c r="K1092" s="80"/>
      <c r="L1092" s="5"/>
      <c r="M1092" s="32"/>
      <c r="N1092" s="23"/>
      <c r="O1092" s="5"/>
      <c r="P1092" s="32"/>
      <c r="AI1092" s="3"/>
      <c r="AJ1092" s="3"/>
    </row>
    <row r="1093" spans="1:36" ht="12.75" customHeight="1" x14ac:dyDescent="0.25">
      <c r="A1093" s="31"/>
      <c r="B1093" s="32"/>
      <c r="C1093" s="78"/>
      <c r="D1093" s="78"/>
      <c r="E1093" s="78"/>
      <c r="F1093" s="78"/>
      <c r="G1093" s="78"/>
      <c r="H1093" s="79"/>
      <c r="I1093" s="80"/>
      <c r="J1093" s="80"/>
      <c r="K1093" s="80"/>
      <c r="L1093" s="5"/>
      <c r="M1093" s="32"/>
      <c r="N1093" s="23"/>
      <c r="O1093" s="5"/>
      <c r="P1093" s="32"/>
      <c r="AI1093" s="3"/>
      <c r="AJ1093" s="3"/>
    </row>
    <row r="1094" spans="1:36" ht="12.75" customHeight="1" x14ac:dyDescent="0.25">
      <c r="A1094" s="31"/>
      <c r="B1094" s="32"/>
      <c r="C1094" s="78"/>
      <c r="D1094" s="78"/>
      <c r="E1094" s="78"/>
      <c r="F1094" s="78"/>
      <c r="G1094" s="78"/>
      <c r="H1094" s="79"/>
      <c r="I1094" s="80"/>
      <c r="J1094" s="80"/>
      <c r="K1094" s="80"/>
      <c r="L1094" s="5"/>
      <c r="M1094" s="32"/>
      <c r="N1094" s="23"/>
      <c r="O1094" s="5"/>
      <c r="P1094" s="32"/>
      <c r="AI1094" s="3"/>
      <c r="AJ1094" s="3"/>
    </row>
    <row r="1095" spans="1:36" ht="12.75" customHeight="1" x14ac:dyDescent="0.25">
      <c r="A1095" s="31"/>
      <c r="B1095" s="32"/>
      <c r="C1095" s="78"/>
      <c r="D1095" s="78"/>
      <c r="E1095" s="78"/>
      <c r="F1095" s="78"/>
      <c r="G1095" s="78"/>
      <c r="H1095" s="79"/>
      <c r="I1095" s="80"/>
      <c r="J1095" s="80"/>
      <c r="K1095" s="80"/>
      <c r="L1095" s="5"/>
      <c r="M1095" s="32"/>
      <c r="N1095" s="23"/>
      <c r="O1095" s="5"/>
      <c r="P1095" s="32"/>
      <c r="AI1095" s="3"/>
      <c r="AJ1095" s="3"/>
    </row>
    <row r="1096" spans="1:36" ht="12.75" customHeight="1" x14ac:dyDescent="0.25">
      <c r="A1096" s="31"/>
      <c r="B1096" s="32"/>
      <c r="C1096" s="78"/>
      <c r="D1096" s="78"/>
      <c r="E1096" s="78"/>
      <c r="F1096" s="78"/>
      <c r="G1096" s="78"/>
      <c r="H1096" s="79"/>
      <c r="I1096" s="80"/>
      <c r="J1096" s="80"/>
      <c r="K1096" s="80"/>
      <c r="L1096" s="5"/>
      <c r="M1096" s="32"/>
      <c r="N1096" s="23"/>
      <c r="O1096" s="5"/>
      <c r="P1096" s="32"/>
      <c r="AI1096" s="3"/>
      <c r="AJ1096" s="3"/>
    </row>
    <row r="1097" spans="1:36" ht="12.75" customHeight="1" x14ac:dyDescent="0.25">
      <c r="A1097" s="31"/>
      <c r="B1097" s="32"/>
      <c r="C1097" s="78"/>
      <c r="D1097" s="78"/>
      <c r="E1097" s="78"/>
      <c r="F1097" s="78"/>
      <c r="G1097" s="78"/>
      <c r="H1097" s="79"/>
      <c r="I1097" s="80"/>
      <c r="J1097" s="80"/>
      <c r="K1097" s="80"/>
      <c r="L1097" s="5"/>
      <c r="M1097" s="32"/>
      <c r="N1097" s="23"/>
      <c r="O1097" s="5"/>
      <c r="P1097" s="32"/>
      <c r="AI1097" s="3"/>
      <c r="AJ1097" s="3"/>
    </row>
    <row r="1098" spans="1:36" ht="12.75" customHeight="1" x14ac:dyDescent="0.25">
      <c r="A1098" s="31"/>
      <c r="B1098" s="32"/>
      <c r="C1098" s="78"/>
      <c r="D1098" s="78"/>
      <c r="E1098" s="78"/>
      <c r="F1098" s="78"/>
      <c r="G1098" s="78"/>
      <c r="H1098" s="79"/>
      <c r="I1098" s="80"/>
      <c r="J1098" s="80"/>
      <c r="K1098" s="80"/>
      <c r="L1098" s="5"/>
      <c r="M1098" s="32"/>
      <c r="N1098" s="23"/>
      <c r="O1098" s="5"/>
      <c r="P1098" s="32"/>
      <c r="AI1098" s="3"/>
      <c r="AJ1098" s="3"/>
    </row>
    <row r="1099" spans="1:36" ht="12.75" customHeight="1" x14ac:dyDescent="0.25">
      <c r="A1099" s="31"/>
      <c r="B1099" s="32"/>
      <c r="C1099" s="78"/>
      <c r="D1099" s="78"/>
      <c r="E1099" s="78"/>
      <c r="F1099" s="78"/>
      <c r="G1099" s="78"/>
      <c r="H1099" s="79"/>
      <c r="I1099" s="80"/>
      <c r="J1099" s="80"/>
      <c r="K1099" s="80"/>
      <c r="L1099" s="5"/>
      <c r="M1099" s="32"/>
      <c r="N1099" s="23"/>
      <c r="O1099" s="5"/>
      <c r="P1099" s="32"/>
      <c r="AI1099" s="3"/>
      <c r="AJ1099" s="3"/>
    </row>
    <row r="1100" spans="1:36" ht="12.75" customHeight="1" x14ac:dyDescent="0.25">
      <c r="A1100" s="31"/>
      <c r="B1100" s="32"/>
      <c r="C1100" s="78"/>
      <c r="D1100" s="78"/>
      <c r="E1100" s="78"/>
      <c r="F1100" s="78"/>
      <c r="G1100" s="78"/>
      <c r="H1100" s="79"/>
      <c r="I1100" s="80"/>
      <c r="J1100" s="80"/>
      <c r="K1100" s="80"/>
      <c r="L1100" s="5"/>
      <c r="M1100" s="32"/>
      <c r="N1100" s="23"/>
      <c r="O1100" s="5"/>
      <c r="P1100" s="32"/>
      <c r="AI1100" s="3"/>
      <c r="AJ1100" s="3"/>
    </row>
    <row r="1101" spans="1:36" ht="12.75" customHeight="1" x14ac:dyDescent="0.25">
      <c r="A1101" s="31"/>
      <c r="B1101" s="32"/>
      <c r="C1101" s="78"/>
      <c r="D1101" s="78"/>
      <c r="E1101" s="78"/>
      <c r="F1101" s="78"/>
      <c r="G1101" s="78"/>
      <c r="H1101" s="79"/>
      <c r="I1101" s="80"/>
      <c r="J1101" s="80"/>
      <c r="K1101" s="80"/>
      <c r="L1101" s="5"/>
      <c r="M1101" s="32"/>
      <c r="N1101" s="23"/>
      <c r="O1101" s="5"/>
      <c r="P1101" s="32"/>
      <c r="AI1101" s="3"/>
      <c r="AJ1101" s="3"/>
    </row>
    <row r="1102" spans="1:36" ht="12.75" customHeight="1" x14ac:dyDescent="0.25">
      <c r="A1102" s="31"/>
      <c r="B1102" s="32"/>
      <c r="C1102" s="78"/>
      <c r="D1102" s="78"/>
      <c r="E1102" s="78"/>
      <c r="F1102" s="78"/>
      <c r="G1102" s="78"/>
      <c r="H1102" s="79"/>
      <c r="I1102" s="80"/>
      <c r="J1102" s="80"/>
      <c r="K1102" s="80"/>
      <c r="L1102" s="5"/>
      <c r="M1102" s="32"/>
      <c r="N1102" s="23"/>
      <c r="O1102" s="5"/>
      <c r="P1102" s="32"/>
      <c r="AI1102" s="3"/>
      <c r="AJ1102" s="3"/>
    </row>
    <row r="1103" spans="1:36" ht="12.75" customHeight="1" x14ac:dyDescent="0.25">
      <c r="A1103" s="31"/>
      <c r="B1103" s="32"/>
      <c r="C1103" s="78"/>
      <c r="D1103" s="78"/>
      <c r="E1103" s="78"/>
      <c r="F1103" s="78"/>
      <c r="G1103" s="78"/>
      <c r="H1103" s="79"/>
      <c r="I1103" s="80"/>
      <c r="J1103" s="80"/>
      <c r="K1103" s="80"/>
      <c r="L1103" s="5"/>
      <c r="M1103" s="32"/>
      <c r="N1103" s="23"/>
      <c r="O1103" s="5"/>
      <c r="P1103" s="32"/>
      <c r="AI1103" s="3"/>
      <c r="AJ1103" s="3"/>
    </row>
    <row r="1104" spans="1:36" ht="12.75" customHeight="1" x14ac:dyDescent="0.25">
      <c r="A1104" s="31"/>
      <c r="B1104" s="32"/>
      <c r="C1104" s="78"/>
      <c r="D1104" s="78"/>
      <c r="E1104" s="78"/>
      <c r="F1104" s="78"/>
      <c r="G1104" s="78"/>
      <c r="H1104" s="79"/>
      <c r="I1104" s="80"/>
      <c r="J1104" s="80"/>
      <c r="K1104" s="80"/>
      <c r="L1104" s="5"/>
      <c r="M1104" s="32"/>
      <c r="N1104" s="23"/>
      <c r="O1104" s="5"/>
      <c r="P1104" s="32"/>
      <c r="AI1104" s="3"/>
      <c r="AJ1104" s="3"/>
    </row>
    <row r="1105" spans="1:36" ht="12.75" customHeight="1" x14ac:dyDescent="0.25">
      <c r="A1105" s="31"/>
      <c r="B1105" s="32"/>
      <c r="C1105" s="78"/>
      <c r="D1105" s="78"/>
      <c r="E1105" s="78"/>
      <c r="F1105" s="78"/>
      <c r="G1105" s="78"/>
      <c r="H1105" s="79"/>
      <c r="I1105" s="80"/>
      <c r="J1105" s="80"/>
      <c r="K1105" s="80"/>
      <c r="L1105" s="5"/>
      <c r="M1105" s="32"/>
      <c r="N1105" s="23"/>
      <c r="O1105" s="5"/>
      <c r="P1105" s="32"/>
      <c r="AI1105" s="3"/>
      <c r="AJ1105" s="3"/>
    </row>
    <row r="1106" spans="1:36" ht="12.75" customHeight="1" x14ac:dyDescent="0.25">
      <c r="A1106" s="31"/>
      <c r="B1106" s="32"/>
      <c r="C1106" s="78"/>
      <c r="D1106" s="78"/>
      <c r="E1106" s="78"/>
      <c r="F1106" s="78"/>
      <c r="G1106" s="78"/>
      <c r="H1106" s="79"/>
      <c r="I1106" s="80"/>
      <c r="J1106" s="80"/>
      <c r="K1106" s="80"/>
      <c r="L1106" s="5"/>
      <c r="M1106" s="32"/>
      <c r="N1106" s="23"/>
      <c r="O1106" s="5"/>
      <c r="P1106" s="32"/>
      <c r="AI1106" s="3"/>
      <c r="AJ1106" s="3"/>
    </row>
    <row r="1107" spans="1:36" ht="12.75" customHeight="1" x14ac:dyDescent="0.25">
      <c r="A1107" s="31"/>
      <c r="B1107" s="32"/>
      <c r="C1107" s="78"/>
      <c r="D1107" s="78"/>
      <c r="E1107" s="78"/>
      <c r="F1107" s="78"/>
      <c r="G1107" s="78"/>
      <c r="H1107" s="79"/>
      <c r="I1107" s="80"/>
      <c r="J1107" s="80"/>
      <c r="K1107" s="80"/>
      <c r="L1107" s="5"/>
      <c r="M1107" s="32"/>
      <c r="N1107" s="23"/>
      <c r="O1107" s="5"/>
      <c r="P1107" s="32"/>
      <c r="AI1107" s="3"/>
      <c r="AJ1107" s="3"/>
    </row>
    <row r="1108" spans="1:36" ht="12.75" customHeight="1" x14ac:dyDescent="0.25">
      <c r="A1108" s="31"/>
      <c r="B1108" s="32"/>
      <c r="C1108" s="78"/>
      <c r="D1108" s="78"/>
      <c r="E1108" s="78"/>
      <c r="F1108" s="78"/>
      <c r="G1108" s="78"/>
      <c r="H1108" s="79"/>
      <c r="I1108" s="80"/>
      <c r="J1108" s="80"/>
      <c r="K1108" s="80"/>
      <c r="L1108" s="5"/>
      <c r="M1108" s="32"/>
      <c r="N1108" s="23"/>
      <c r="O1108" s="5"/>
      <c r="P1108" s="32"/>
      <c r="AI1108" s="3"/>
      <c r="AJ1108" s="3"/>
    </row>
    <row r="1109" spans="1:36" ht="12.75" customHeight="1" x14ac:dyDescent="0.25">
      <c r="A1109" s="31"/>
      <c r="B1109" s="32"/>
      <c r="C1109" s="78"/>
      <c r="D1109" s="78"/>
      <c r="E1109" s="78"/>
      <c r="F1109" s="78"/>
      <c r="G1109" s="78"/>
      <c r="H1109" s="79"/>
      <c r="I1109" s="80"/>
      <c r="J1109" s="80"/>
      <c r="K1109" s="80"/>
      <c r="L1109" s="5"/>
      <c r="M1109" s="32"/>
      <c r="N1109" s="23"/>
      <c r="O1109" s="5"/>
      <c r="P1109" s="32"/>
      <c r="AI1109" s="3"/>
      <c r="AJ1109" s="3"/>
    </row>
    <row r="1110" spans="1:36" ht="12.75" customHeight="1" x14ac:dyDescent="0.25">
      <c r="A1110" s="31"/>
      <c r="B1110" s="32"/>
      <c r="C1110" s="78"/>
      <c r="D1110" s="78"/>
      <c r="E1110" s="78"/>
      <c r="F1110" s="78"/>
      <c r="G1110" s="78"/>
      <c r="H1110" s="79"/>
      <c r="I1110" s="80"/>
      <c r="J1110" s="80"/>
      <c r="K1110" s="80"/>
      <c r="L1110" s="5"/>
      <c r="M1110" s="32"/>
      <c r="N1110" s="23"/>
      <c r="O1110" s="5"/>
      <c r="P1110" s="32"/>
      <c r="AI1110" s="3"/>
      <c r="AJ1110" s="3"/>
    </row>
    <row r="1111" spans="1:36" ht="12.75" customHeight="1" x14ac:dyDescent="0.25">
      <c r="A1111" s="31"/>
      <c r="B1111" s="32"/>
      <c r="C1111" s="78"/>
      <c r="D1111" s="78"/>
      <c r="E1111" s="78"/>
      <c r="F1111" s="78"/>
      <c r="G1111" s="78"/>
      <c r="H1111" s="79"/>
      <c r="I1111" s="80"/>
      <c r="J1111" s="80"/>
      <c r="K1111" s="80"/>
      <c r="L1111" s="5"/>
      <c r="M1111" s="32"/>
      <c r="N1111" s="23"/>
      <c r="O1111" s="5"/>
      <c r="P1111" s="32"/>
      <c r="AI1111" s="3"/>
      <c r="AJ1111" s="3"/>
    </row>
    <row r="1112" spans="1:36" ht="12.75" customHeight="1" x14ac:dyDescent="0.25">
      <c r="A1112" s="31"/>
      <c r="B1112" s="32"/>
      <c r="C1112" s="78"/>
      <c r="D1112" s="78"/>
      <c r="E1112" s="78"/>
      <c r="F1112" s="78"/>
      <c r="G1112" s="78"/>
      <c r="H1112" s="79"/>
      <c r="I1112" s="80"/>
      <c r="J1112" s="80"/>
      <c r="K1112" s="80"/>
      <c r="L1112" s="5"/>
      <c r="M1112" s="32"/>
      <c r="N1112" s="23"/>
      <c r="O1112" s="5"/>
      <c r="P1112" s="32"/>
      <c r="AI1112" s="3"/>
      <c r="AJ1112" s="3"/>
    </row>
    <row r="1113" spans="1:36" ht="12.75" customHeight="1" x14ac:dyDescent="0.25">
      <c r="A1113" s="31"/>
      <c r="B1113" s="32"/>
      <c r="C1113" s="78"/>
      <c r="D1113" s="78"/>
      <c r="E1113" s="78"/>
      <c r="F1113" s="78"/>
      <c r="G1113" s="78"/>
      <c r="H1113" s="79"/>
      <c r="I1113" s="80"/>
      <c r="J1113" s="80"/>
      <c r="K1113" s="80"/>
      <c r="L1113" s="5"/>
      <c r="M1113" s="32"/>
      <c r="N1113" s="23"/>
      <c r="O1113" s="5"/>
      <c r="P1113" s="32"/>
      <c r="AI1113" s="3"/>
      <c r="AJ1113" s="3"/>
    </row>
    <row r="1114" spans="1:36" ht="12.75" customHeight="1" x14ac:dyDescent="0.25">
      <c r="A1114" s="31"/>
      <c r="B1114" s="32"/>
      <c r="C1114" s="78"/>
      <c r="D1114" s="78"/>
      <c r="E1114" s="78"/>
      <c r="F1114" s="78"/>
      <c r="G1114" s="78"/>
      <c r="H1114" s="79"/>
      <c r="I1114" s="80"/>
      <c r="J1114" s="80"/>
      <c r="K1114" s="80"/>
      <c r="L1114" s="5"/>
      <c r="M1114" s="32"/>
      <c r="N1114" s="23"/>
      <c r="O1114" s="5"/>
      <c r="P1114" s="32"/>
      <c r="AI1114" s="3"/>
      <c r="AJ1114" s="3"/>
    </row>
    <row r="1115" spans="1:36" ht="12.75" customHeight="1" x14ac:dyDescent="0.25">
      <c r="A1115" s="31"/>
      <c r="B1115" s="32"/>
      <c r="C1115" s="78"/>
      <c r="D1115" s="78"/>
      <c r="E1115" s="78"/>
      <c r="F1115" s="78"/>
      <c r="G1115" s="78"/>
      <c r="H1115" s="79"/>
      <c r="I1115" s="80"/>
      <c r="J1115" s="80"/>
      <c r="K1115" s="80"/>
      <c r="L1115" s="5"/>
      <c r="M1115" s="32"/>
      <c r="N1115" s="23"/>
      <c r="O1115" s="5"/>
      <c r="P1115" s="32"/>
      <c r="AI1115" s="3"/>
      <c r="AJ1115" s="3"/>
    </row>
    <row r="1116" spans="1:36" ht="12.75" customHeight="1" x14ac:dyDescent="0.25">
      <c r="A1116" s="31"/>
      <c r="B1116" s="32"/>
      <c r="C1116" s="78"/>
      <c r="D1116" s="78"/>
      <c r="E1116" s="78"/>
      <c r="F1116" s="78"/>
      <c r="G1116" s="78"/>
      <c r="H1116" s="79"/>
      <c r="I1116" s="80"/>
      <c r="J1116" s="80"/>
      <c r="K1116" s="80"/>
      <c r="L1116" s="5"/>
      <c r="M1116" s="32"/>
      <c r="N1116" s="23"/>
      <c r="O1116" s="5"/>
      <c r="P1116" s="32"/>
      <c r="AI1116" s="3"/>
      <c r="AJ1116" s="3"/>
    </row>
    <row r="1117" spans="1:36" ht="12.75" customHeight="1" x14ac:dyDescent="0.25">
      <c r="A1117" s="31"/>
      <c r="B1117" s="32"/>
      <c r="C1117" s="78"/>
      <c r="D1117" s="78"/>
      <c r="E1117" s="78"/>
      <c r="F1117" s="78"/>
      <c r="G1117" s="78"/>
      <c r="H1117" s="79"/>
      <c r="I1117" s="80"/>
      <c r="J1117" s="80"/>
      <c r="K1117" s="80"/>
      <c r="L1117" s="5"/>
      <c r="M1117" s="32"/>
      <c r="N1117" s="23"/>
      <c r="O1117" s="5"/>
      <c r="P1117" s="32"/>
      <c r="AI1117" s="3"/>
      <c r="AJ1117" s="3"/>
    </row>
    <row r="1118" spans="1:36" ht="12.75" customHeight="1" x14ac:dyDescent="0.25">
      <c r="A1118" s="31"/>
      <c r="B1118" s="32"/>
      <c r="C1118" s="78"/>
      <c r="D1118" s="78"/>
      <c r="E1118" s="78"/>
      <c r="F1118" s="78"/>
      <c r="G1118" s="78"/>
      <c r="H1118" s="79"/>
      <c r="I1118" s="80"/>
      <c r="J1118" s="80"/>
      <c r="K1118" s="80"/>
      <c r="L1118" s="5"/>
      <c r="M1118" s="32"/>
      <c r="N1118" s="23"/>
      <c r="O1118" s="5"/>
      <c r="P1118" s="32"/>
      <c r="AI1118" s="3"/>
      <c r="AJ1118" s="3"/>
    </row>
    <row r="1119" spans="1:36" ht="12.75" customHeight="1" x14ac:dyDescent="0.25">
      <c r="A1119" s="31"/>
      <c r="B1119" s="32"/>
      <c r="C1119" s="78"/>
      <c r="D1119" s="78"/>
      <c r="E1119" s="78"/>
      <c r="F1119" s="78"/>
      <c r="G1119" s="78"/>
      <c r="H1119" s="79"/>
      <c r="I1119" s="80"/>
      <c r="J1119" s="80"/>
      <c r="K1119" s="80"/>
      <c r="L1119" s="5"/>
      <c r="M1119" s="32"/>
      <c r="N1119" s="23"/>
      <c r="O1119" s="5"/>
      <c r="P1119" s="32"/>
      <c r="AI1119" s="3"/>
      <c r="AJ1119" s="3"/>
    </row>
    <row r="1120" spans="1:36" ht="12.75" customHeight="1" x14ac:dyDescent="0.25">
      <c r="A1120" s="31"/>
      <c r="B1120" s="32"/>
      <c r="C1120" s="78"/>
      <c r="D1120" s="78"/>
      <c r="E1120" s="78"/>
      <c r="F1120" s="78"/>
      <c r="G1120" s="78"/>
      <c r="H1120" s="79"/>
      <c r="I1120" s="80"/>
      <c r="J1120" s="80"/>
      <c r="K1120" s="80"/>
      <c r="L1120" s="5"/>
      <c r="M1120" s="32"/>
      <c r="N1120" s="23"/>
      <c r="O1120" s="5"/>
      <c r="P1120" s="32"/>
      <c r="AI1120" s="3"/>
      <c r="AJ1120" s="3"/>
    </row>
    <row r="1121" spans="1:36" ht="12.75" customHeight="1" x14ac:dyDescent="0.25">
      <c r="A1121" s="31"/>
      <c r="B1121" s="32"/>
      <c r="C1121" s="78"/>
      <c r="D1121" s="78"/>
      <c r="E1121" s="78"/>
      <c r="F1121" s="78"/>
      <c r="G1121" s="78"/>
      <c r="H1121" s="79"/>
      <c r="I1121" s="80"/>
      <c r="J1121" s="80"/>
      <c r="K1121" s="80"/>
      <c r="L1121" s="5"/>
      <c r="M1121" s="32"/>
      <c r="N1121" s="23"/>
      <c r="O1121" s="5"/>
      <c r="P1121" s="32"/>
      <c r="AI1121" s="3"/>
      <c r="AJ1121" s="3"/>
    </row>
    <row r="1122" spans="1:36" ht="12.75" customHeight="1" x14ac:dyDescent="0.25">
      <c r="A1122" s="31"/>
      <c r="B1122" s="32"/>
      <c r="C1122" s="78"/>
      <c r="D1122" s="78"/>
      <c r="E1122" s="78"/>
      <c r="F1122" s="78"/>
      <c r="G1122" s="78"/>
      <c r="H1122" s="79"/>
      <c r="I1122" s="80"/>
      <c r="J1122" s="80"/>
      <c r="K1122" s="80"/>
      <c r="L1122" s="5"/>
      <c r="M1122" s="32"/>
      <c r="N1122" s="23"/>
      <c r="O1122" s="5"/>
      <c r="P1122" s="32"/>
      <c r="AI1122" s="3"/>
      <c r="AJ1122" s="3"/>
    </row>
    <row r="1123" spans="1:36" ht="12.75" customHeight="1" x14ac:dyDescent="0.25">
      <c r="A1123" s="31"/>
      <c r="B1123" s="32"/>
      <c r="C1123" s="78"/>
      <c r="D1123" s="78"/>
      <c r="E1123" s="78"/>
      <c r="F1123" s="78"/>
      <c r="G1123" s="78"/>
      <c r="H1123" s="79"/>
      <c r="I1123" s="80"/>
      <c r="J1123" s="80"/>
      <c r="K1123" s="80"/>
      <c r="L1123" s="5"/>
      <c r="M1123" s="32"/>
      <c r="N1123" s="23"/>
      <c r="O1123" s="5"/>
      <c r="P1123" s="32"/>
      <c r="AI1123" s="3"/>
      <c r="AJ1123" s="3"/>
    </row>
    <row r="1124" spans="1:36" ht="12.75" customHeight="1" x14ac:dyDescent="0.25">
      <c r="A1124" s="31"/>
      <c r="B1124" s="32"/>
      <c r="C1124" s="78"/>
      <c r="D1124" s="78"/>
      <c r="E1124" s="78"/>
      <c r="F1124" s="78"/>
      <c r="G1124" s="78"/>
      <c r="H1124" s="79"/>
      <c r="I1124" s="80"/>
      <c r="J1124" s="80"/>
      <c r="K1124" s="80"/>
      <c r="L1124" s="5"/>
      <c r="M1124" s="32"/>
      <c r="N1124" s="23"/>
      <c r="O1124" s="5"/>
      <c r="P1124" s="32"/>
      <c r="AI1124" s="3"/>
      <c r="AJ1124" s="3"/>
    </row>
    <row r="1125" spans="1:36" ht="12.75" customHeight="1" x14ac:dyDescent="0.25">
      <c r="A1125" s="31"/>
      <c r="B1125" s="32"/>
      <c r="C1125" s="78"/>
      <c r="D1125" s="78"/>
      <c r="E1125" s="78"/>
      <c r="F1125" s="78"/>
      <c r="G1125" s="78"/>
      <c r="H1125" s="79"/>
      <c r="I1125" s="80"/>
      <c r="J1125" s="80"/>
      <c r="K1125" s="80"/>
      <c r="L1125" s="5"/>
      <c r="M1125" s="32"/>
      <c r="N1125" s="23"/>
      <c r="O1125" s="5"/>
      <c r="P1125" s="32"/>
      <c r="AI1125" s="3"/>
      <c r="AJ1125" s="3"/>
    </row>
    <row r="1126" spans="1:36" ht="12.75" customHeight="1" x14ac:dyDescent="0.25">
      <c r="A1126" s="31"/>
      <c r="B1126" s="32"/>
      <c r="C1126" s="78"/>
      <c r="D1126" s="78"/>
      <c r="E1126" s="78"/>
      <c r="F1126" s="78"/>
      <c r="G1126" s="78"/>
      <c r="H1126" s="79"/>
      <c r="I1126" s="80"/>
      <c r="J1126" s="80"/>
      <c r="K1126" s="80"/>
      <c r="L1126" s="5"/>
      <c r="M1126" s="32"/>
      <c r="N1126" s="23"/>
      <c r="O1126" s="5"/>
      <c r="P1126" s="32"/>
      <c r="AI1126" s="3"/>
      <c r="AJ1126" s="3"/>
    </row>
    <row r="1127" spans="1:36" ht="12.75" customHeight="1" x14ac:dyDescent="0.25">
      <c r="A1127" s="31"/>
      <c r="B1127" s="32"/>
      <c r="C1127" s="78"/>
      <c r="D1127" s="78"/>
      <c r="E1127" s="78"/>
      <c r="F1127" s="78"/>
      <c r="G1127" s="78"/>
      <c r="H1127" s="79"/>
      <c r="I1127" s="80"/>
      <c r="J1127" s="80"/>
      <c r="K1127" s="80"/>
      <c r="L1127" s="5"/>
      <c r="M1127" s="32"/>
      <c r="N1127" s="23"/>
      <c r="O1127" s="5"/>
      <c r="P1127" s="32"/>
      <c r="AI1127" s="3"/>
      <c r="AJ1127" s="3"/>
    </row>
    <row r="1128" spans="1:36" ht="12.75" customHeight="1" x14ac:dyDescent="0.25">
      <c r="A1128" s="31"/>
      <c r="B1128" s="32"/>
      <c r="C1128" s="78"/>
      <c r="D1128" s="78"/>
      <c r="E1128" s="78"/>
      <c r="F1128" s="78"/>
      <c r="G1128" s="78"/>
      <c r="H1128" s="79"/>
      <c r="I1128" s="80"/>
      <c r="J1128" s="80"/>
      <c r="K1128" s="80"/>
      <c r="L1128" s="5"/>
      <c r="M1128" s="32"/>
      <c r="N1128" s="23"/>
      <c r="O1128" s="5"/>
      <c r="P1128" s="32"/>
      <c r="AI1128" s="3"/>
      <c r="AJ1128" s="3"/>
    </row>
    <row r="1129" spans="1:36" ht="12.75" customHeight="1" x14ac:dyDescent="0.25">
      <c r="A1129" s="31"/>
      <c r="B1129" s="32"/>
      <c r="C1129" s="78"/>
      <c r="D1129" s="78"/>
      <c r="E1129" s="78"/>
      <c r="F1129" s="78"/>
      <c r="G1129" s="78"/>
      <c r="H1129" s="79"/>
      <c r="I1129" s="80"/>
      <c r="J1129" s="80"/>
      <c r="K1129" s="80"/>
      <c r="L1129" s="5"/>
      <c r="M1129" s="32"/>
      <c r="N1129" s="23"/>
      <c r="O1129" s="5"/>
      <c r="P1129" s="32"/>
      <c r="AI1129" s="3"/>
      <c r="AJ1129" s="3"/>
    </row>
    <row r="1130" spans="1:36" ht="12.75" customHeight="1" x14ac:dyDescent="0.25">
      <c r="A1130" s="31"/>
      <c r="B1130" s="32"/>
      <c r="C1130" s="78"/>
      <c r="D1130" s="78"/>
      <c r="E1130" s="78"/>
      <c r="F1130" s="78"/>
      <c r="G1130" s="78"/>
      <c r="H1130" s="79"/>
      <c r="I1130" s="80"/>
      <c r="J1130" s="80"/>
      <c r="K1130" s="80"/>
      <c r="L1130" s="5"/>
      <c r="M1130" s="32"/>
      <c r="N1130" s="23"/>
      <c r="O1130" s="5"/>
      <c r="P1130" s="32"/>
      <c r="AI1130" s="3"/>
      <c r="AJ1130" s="3"/>
    </row>
    <row r="1131" spans="1:36" ht="12.75" customHeight="1" x14ac:dyDescent="0.25">
      <c r="A1131" s="31"/>
      <c r="B1131" s="32"/>
      <c r="C1131" s="78"/>
      <c r="D1131" s="78"/>
      <c r="E1131" s="78"/>
      <c r="F1131" s="78"/>
      <c r="G1131" s="78"/>
      <c r="H1131" s="79"/>
      <c r="I1131" s="80"/>
      <c r="J1131" s="80"/>
      <c r="K1131" s="80"/>
      <c r="L1131" s="5"/>
      <c r="M1131" s="32"/>
      <c r="N1131" s="23"/>
      <c r="O1131" s="5"/>
      <c r="P1131" s="32"/>
      <c r="AI1131" s="3"/>
      <c r="AJ1131" s="3"/>
    </row>
    <row r="1132" spans="1:36" ht="12.75" customHeight="1" x14ac:dyDescent="0.25">
      <c r="A1132" s="31"/>
      <c r="B1132" s="32"/>
      <c r="C1132" s="78"/>
      <c r="D1132" s="78"/>
      <c r="E1132" s="78"/>
      <c r="F1132" s="78"/>
      <c r="G1132" s="78"/>
      <c r="H1132" s="79"/>
      <c r="I1132" s="80"/>
      <c r="J1132" s="80"/>
      <c r="K1132" s="80"/>
      <c r="L1132" s="5"/>
      <c r="M1132" s="32"/>
      <c r="N1132" s="23"/>
      <c r="O1132" s="5"/>
      <c r="P1132" s="32"/>
      <c r="AI1132" s="3"/>
      <c r="AJ1132" s="3"/>
    </row>
    <row r="1133" spans="1:36" ht="12.75" customHeight="1" x14ac:dyDescent="0.25">
      <c r="A1133" s="31"/>
      <c r="B1133" s="32"/>
      <c r="C1133" s="78"/>
      <c r="D1133" s="78"/>
      <c r="E1133" s="78"/>
      <c r="F1133" s="78"/>
      <c r="G1133" s="78"/>
      <c r="H1133" s="79"/>
      <c r="I1133" s="80"/>
      <c r="J1133" s="80"/>
      <c r="K1133" s="80"/>
      <c r="L1133" s="5"/>
      <c r="M1133" s="32"/>
      <c r="N1133" s="23"/>
      <c r="O1133" s="5"/>
      <c r="P1133" s="32"/>
      <c r="AI1133" s="3"/>
      <c r="AJ1133" s="3"/>
    </row>
    <row r="1134" spans="1:36" ht="12.75" customHeight="1" x14ac:dyDescent="0.25">
      <c r="A1134" s="31"/>
      <c r="B1134" s="32"/>
      <c r="C1134" s="78"/>
      <c r="D1134" s="78"/>
      <c r="E1134" s="78"/>
      <c r="F1134" s="78"/>
      <c r="G1134" s="78"/>
      <c r="H1134" s="79"/>
      <c r="I1134" s="80"/>
      <c r="J1134" s="80"/>
      <c r="K1134" s="80"/>
      <c r="L1134" s="5"/>
      <c r="M1134" s="32"/>
      <c r="N1134" s="23"/>
      <c r="O1134" s="5"/>
      <c r="P1134" s="32"/>
      <c r="AI1134" s="3"/>
      <c r="AJ1134" s="3"/>
    </row>
    <row r="1135" spans="1:36" ht="12.75" customHeight="1" x14ac:dyDescent="0.25">
      <c r="A1135" s="31"/>
      <c r="B1135" s="32"/>
      <c r="C1135" s="78"/>
      <c r="D1135" s="78"/>
      <c r="E1135" s="78"/>
      <c r="F1135" s="78"/>
      <c r="G1135" s="78"/>
      <c r="H1135" s="79"/>
      <c r="I1135" s="80"/>
      <c r="J1135" s="80"/>
      <c r="K1135" s="80"/>
      <c r="L1135" s="5"/>
      <c r="M1135" s="32"/>
      <c r="N1135" s="23"/>
      <c r="O1135" s="5"/>
      <c r="P1135" s="32"/>
      <c r="AI1135" s="3"/>
      <c r="AJ1135" s="3"/>
    </row>
    <row r="1136" spans="1:36" ht="12.75" customHeight="1" x14ac:dyDescent="0.25">
      <c r="A1136" s="31"/>
      <c r="B1136" s="32"/>
      <c r="C1136" s="78"/>
      <c r="D1136" s="78"/>
      <c r="E1136" s="78"/>
      <c r="F1136" s="78"/>
      <c r="G1136" s="78"/>
      <c r="H1136" s="79"/>
      <c r="I1136" s="80"/>
      <c r="J1136" s="80"/>
      <c r="K1136" s="80"/>
      <c r="L1136" s="5"/>
      <c r="M1136" s="32"/>
      <c r="N1136" s="23"/>
      <c r="O1136" s="5"/>
      <c r="P1136" s="32"/>
      <c r="AI1136" s="3"/>
      <c r="AJ1136" s="3"/>
    </row>
    <row r="1137" spans="1:36" ht="12.75" customHeight="1" x14ac:dyDescent="0.25">
      <c r="A1137" s="31"/>
      <c r="B1137" s="32"/>
      <c r="C1137" s="78"/>
      <c r="D1137" s="78"/>
      <c r="E1137" s="78"/>
      <c r="F1137" s="78"/>
      <c r="G1137" s="78"/>
      <c r="H1137" s="79"/>
      <c r="I1137" s="80"/>
      <c r="J1137" s="80"/>
      <c r="K1137" s="80"/>
      <c r="L1137" s="5"/>
      <c r="M1137" s="32"/>
      <c r="N1137" s="23"/>
      <c r="O1137" s="5"/>
      <c r="P1137" s="32"/>
      <c r="AI1137" s="3"/>
      <c r="AJ1137" s="3"/>
    </row>
    <row r="1138" spans="1:36" ht="12.75" customHeight="1" x14ac:dyDescent="0.25">
      <c r="A1138" s="31"/>
      <c r="B1138" s="32"/>
      <c r="C1138" s="78"/>
      <c r="D1138" s="78"/>
      <c r="E1138" s="78"/>
      <c r="F1138" s="78"/>
      <c r="G1138" s="78"/>
      <c r="H1138" s="79"/>
      <c r="I1138" s="80"/>
      <c r="J1138" s="80"/>
      <c r="K1138" s="80"/>
      <c r="L1138" s="5"/>
      <c r="M1138" s="32"/>
      <c r="N1138" s="23"/>
      <c r="O1138" s="5"/>
      <c r="P1138" s="32"/>
      <c r="AI1138" s="3"/>
      <c r="AJ1138" s="3"/>
    </row>
    <row r="1139" spans="1:36" ht="12.75" customHeight="1" x14ac:dyDescent="0.25">
      <c r="A1139" s="31"/>
      <c r="B1139" s="32"/>
      <c r="C1139" s="78"/>
      <c r="D1139" s="78"/>
      <c r="E1139" s="78"/>
      <c r="F1139" s="78"/>
      <c r="G1139" s="78"/>
      <c r="H1139" s="79"/>
      <c r="I1139" s="80"/>
      <c r="J1139" s="80"/>
      <c r="K1139" s="80"/>
      <c r="L1139" s="5"/>
      <c r="M1139" s="32"/>
      <c r="N1139" s="23"/>
      <c r="O1139" s="5"/>
      <c r="P1139" s="32"/>
      <c r="AI1139" s="3"/>
      <c r="AJ1139" s="3"/>
    </row>
    <row r="1140" spans="1:36" ht="12.75" customHeight="1" x14ac:dyDescent="0.25">
      <c r="A1140" s="31"/>
      <c r="B1140" s="32"/>
      <c r="C1140" s="78"/>
      <c r="D1140" s="78"/>
      <c r="E1140" s="78"/>
      <c r="F1140" s="78"/>
      <c r="G1140" s="78"/>
      <c r="H1140" s="79"/>
      <c r="I1140" s="80"/>
      <c r="J1140" s="80"/>
      <c r="K1140" s="80"/>
      <c r="L1140" s="5"/>
      <c r="M1140" s="32"/>
      <c r="N1140" s="23"/>
      <c r="O1140" s="5"/>
      <c r="P1140" s="32"/>
      <c r="AI1140" s="3"/>
      <c r="AJ1140" s="3"/>
    </row>
    <row r="1141" spans="1:36" ht="12.75" customHeight="1" x14ac:dyDescent="0.25">
      <c r="A1141" s="31"/>
      <c r="B1141" s="32"/>
      <c r="C1141" s="78"/>
      <c r="D1141" s="78"/>
      <c r="E1141" s="78"/>
      <c r="F1141" s="78"/>
      <c r="G1141" s="78"/>
      <c r="H1141" s="79"/>
      <c r="I1141" s="80"/>
      <c r="J1141" s="80"/>
      <c r="K1141" s="80"/>
      <c r="L1141" s="5"/>
      <c r="M1141" s="32"/>
      <c r="N1141" s="23"/>
      <c r="O1141" s="5"/>
      <c r="P1141" s="32"/>
      <c r="AI1141" s="3"/>
      <c r="AJ1141" s="3"/>
    </row>
    <row r="1142" spans="1:36" ht="12.75" customHeight="1" x14ac:dyDescent="0.25">
      <c r="A1142" s="31"/>
      <c r="B1142" s="32"/>
      <c r="C1142" s="78"/>
      <c r="D1142" s="78"/>
      <c r="E1142" s="78"/>
      <c r="F1142" s="78"/>
      <c r="G1142" s="78"/>
      <c r="H1142" s="79"/>
      <c r="I1142" s="80"/>
      <c r="J1142" s="80"/>
      <c r="K1142" s="80"/>
      <c r="L1142" s="5"/>
      <c r="M1142" s="32"/>
      <c r="N1142" s="23"/>
      <c r="O1142" s="5"/>
      <c r="P1142" s="32"/>
      <c r="AI1142" s="3"/>
      <c r="AJ1142" s="3"/>
    </row>
    <row r="1143" spans="1:36" ht="12.75" customHeight="1" x14ac:dyDescent="0.25">
      <c r="A1143" s="31"/>
      <c r="B1143" s="32"/>
      <c r="C1143" s="78"/>
      <c r="D1143" s="78"/>
      <c r="E1143" s="78"/>
      <c r="F1143" s="78"/>
      <c r="G1143" s="78"/>
      <c r="H1143" s="79"/>
      <c r="I1143" s="80"/>
      <c r="J1143" s="80"/>
      <c r="K1143" s="80"/>
      <c r="L1143" s="5"/>
      <c r="M1143" s="32"/>
      <c r="N1143" s="23"/>
      <c r="O1143" s="5"/>
      <c r="P1143" s="32"/>
      <c r="AI1143" s="3"/>
      <c r="AJ1143" s="3"/>
    </row>
    <row r="1144" spans="1:36" ht="12.75" customHeight="1" x14ac:dyDescent="0.25">
      <c r="A1144" s="31"/>
      <c r="B1144" s="32"/>
      <c r="C1144" s="78"/>
      <c r="D1144" s="78"/>
      <c r="E1144" s="78"/>
      <c r="F1144" s="78"/>
      <c r="G1144" s="78"/>
      <c r="H1144" s="79"/>
      <c r="I1144" s="80"/>
      <c r="J1144" s="80"/>
      <c r="K1144" s="80"/>
      <c r="L1144" s="5"/>
      <c r="M1144" s="32"/>
      <c r="N1144" s="23"/>
      <c r="O1144" s="5"/>
      <c r="P1144" s="32"/>
      <c r="AI1144" s="3"/>
      <c r="AJ1144" s="3"/>
    </row>
    <row r="1145" spans="1:36" ht="12.75" customHeight="1" x14ac:dyDescent="0.25">
      <c r="A1145" s="31"/>
      <c r="B1145" s="32"/>
      <c r="C1145" s="78"/>
      <c r="D1145" s="78"/>
      <c r="E1145" s="78"/>
      <c r="F1145" s="78"/>
      <c r="G1145" s="78"/>
      <c r="H1145" s="79"/>
      <c r="I1145" s="80"/>
      <c r="J1145" s="80"/>
      <c r="K1145" s="80"/>
      <c r="L1145" s="5"/>
      <c r="M1145" s="32"/>
      <c r="N1145" s="23"/>
      <c r="O1145" s="5"/>
      <c r="P1145" s="32"/>
      <c r="AI1145" s="3"/>
      <c r="AJ1145" s="3"/>
    </row>
    <row r="1146" spans="1:36" ht="12.75" customHeight="1" x14ac:dyDescent="0.25">
      <c r="A1146" s="31"/>
      <c r="B1146" s="32"/>
      <c r="C1146" s="78"/>
      <c r="D1146" s="78"/>
      <c r="E1146" s="78"/>
      <c r="F1146" s="78"/>
      <c r="G1146" s="78"/>
      <c r="H1146" s="79"/>
      <c r="I1146" s="80"/>
      <c r="J1146" s="80"/>
      <c r="K1146" s="80"/>
      <c r="L1146" s="5"/>
      <c r="M1146" s="32"/>
      <c r="N1146" s="23"/>
      <c r="O1146" s="5"/>
      <c r="P1146" s="32"/>
      <c r="AI1146" s="3"/>
      <c r="AJ1146" s="3"/>
    </row>
    <row r="1147" spans="1:36" ht="12.75" customHeight="1" x14ac:dyDescent="0.25">
      <c r="A1147" s="31"/>
      <c r="B1147" s="32"/>
      <c r="C1147" s="78"/>
      <c r="D1147" s="78"/>
      <c r="E1147" s="78"/>
      <c r="F1147" s="78"/>
      <c r="G1147" s="78"/>
      <c r="H1147" s="79"/>
      <c r="I1147" s="80"/>
      <c r="J1147" s="80"/>
      <c r="K1147" s="80"/>
      <c r="L1147" s="5"/>
      <c r="M1147" s="32"/>
      <c r="N1147" s="23"/>
      <c r="O1147" s="5"/>
      <c r="P1147" s="32"/>
      <c r="AI1147" s="3"/>
      <c r="AJ1147" s="3"/>
    </row>
    <row r="1148" spans="1:36" ht="12.75" customHeight="1" x14ac:dyDescent="0.25">
      <c r="A1148" s="31"/>
      <c r="B1148" s="32"/>
      <c r="C1148" s="78"/>
      <c r="D1148" s="78"/>
      <c r="E1148" s="78"/>
      <c r="F1148" s="78"/>
      <c r="G1148" s="78"/>
      <c r="H1148" s="79"/>
      <c r="I1148" s="80"/>
      <c r="J1148" s="80"/>
      <c r="K1148" s="80"/>
      <c r="L1148" s="5"/>
      <c r="M1148" s="32"/>
      <c r="N1148" s="23"/>
      <c r="O1148" s="5"/>
      <c r="P1148" s="32"/>
      <c r="AI1148" s="3"/>
      <c r="AJ1148" s="3"/>
    </row>
    <row r="1149" spans="1:36" ht="12.75" customHeight="1" x14ac:dyDescent="0.25">
      <c r="A1149" s="31"/>
      <c r="B1149" s="32"/>
      <c r="C1149" s="78"/>
      <c r="D1149" s="78"/>
      <c r="E1149" s="78"/>
      <c r="F1149" s="78"/>
      <c r="G1149" s="78"/>
      <c r="H1149" s="79"/>
      <c r="I1149" s="80"/>
      <c r="J1149" s="80"/>
      <c r="K1149" s="80"/>
      <c r="L1149" s="5"/>
      <c r="M1149" s="32"/>
      <c r="N1149" s="23"/>
      <c r="O1149" s="5"/>
      <c r="P1149" s="32"/>
      <c r="AI1149" s="3"/>
      <c r="AJ1149" s="3"/>
    </row>
    <row r="1150" spans="1:36" ht="12.75" customHeight="1" x14ac:dyDescent="0.25">
      <c r="A1150" s="31"/>
      <c r="B1150" s="32"/>
      <c r="C1150" s="78"/>
      <c r="D1150" s="78"/>
      <c r="E1150" s="78"/>
      <c r="F1150" s="78"/>
      <c r="G1150" s="78"/>
      <c r="H1150" s="79"/>
      <c r="I1150" s="80"/>
      <c r="J1150" s="80"/>
      <c r="K1150" s="80"/>
      <c r="L1150" s="5"/>
      <c r="M1150" s="32"/>
      <c r="N1150" s="23"/>
      <c r="O1150" s="5"/>
      <c r="P1150" s="32"/>
      <c r="AI1150" s="3"/>
      <c r="AJ1150" s="3"/>
    </row>
    <row r="1151" spans="1:36" ht="12.75" customHeight="1" x14ac:dyDescent="0.25">
      <c r="A1151" s="31"/>
      <c r="B1151" s="32"/>
      <c r="C1151" s="78"/>
      <c r="D1151" s="78"/>
      <c r="E1151" s="78"/>
      <c r="F1151" s="78"/>
      <c r="G1151" s="78"/>
      <c r="H1151" s="79"/>
      <c r="I1151" s="80"/>
      <c r="J1151" s="80"/>
      <c r="K1151" s="80"/>
      <c r="L1151" s="5"/>
      <c r="M1151" s="32"/>
      <c r="N1151" s="23"/>
      <c r="O1151" s="5"/>
      <c r="P1151" s="32"/>
      <c r="AI1151" s="3"/>
      <c r="AJ1151" s="3"/>
    </row>
    <row r="1152" spans="1:36" ht="12.75" customHeight="1" x14ac:dyDescent="0.25">
      <c r="A1152" s="31"/>
      <c r="B1152" s="32"/>
      <c r="C1152" s="78"/>
      <c r="D1152" s="78"/>
      <c r="E1152" s="78"/>
      <c r="F1152" s="78"/>
      <c r="G1152" s="78"/>
      <c r="H1152" s="79"/>
      <c r="I1152" s="80"/>
      <c r="J1152" s="80"/>
      <c r="K1152" s="80"/>
      <c r="L1152" s="5"/>
      <c r="M1152" s="32"/>
      <c r="N1152" s="23"/>
      <c r="O1152" s="5"/>
      <c r="P1152" s="32"/>
      <c r="AI1152" s="3"/>
      <c r="AJ1152" s="3"/>
    </row>
    <row r="1153" spans="1:36" ht="12.75" customHeight="1" x14ac:dyDescent="0.25">
      <c r="A1153" s="31"/>
      <c r="B1153" s="32"/>
      <c r="C1153" s="78"/>
      <c r="D1153" s="78"/>
      <c r="E1153" s="78"/>
      <c r="F1153" s="78"/>
      <c r="G1153" s="78"/>
      <c r="H1153" s="79"/>
      <c r="I1153" s="80"/>
      <c r="J1153" s="80"/>
      <c r="K1153" s="80"/>
      <c r="L1153" s="5"/>
      <c r="M1153" s="32"/>
      <c r="N1153" s="23"/>
      <c r="O1153" s="5"/>
      <c r="P1153" s="32"/>
      <c r="AI1153" s="3"/>
      <c r="AJ1153" s="3"/>
    </row>
    <row r="1154" spans="1:36" ht="12.75" customHeight="1" x14ac:dyDescent="0.25">
      <c r="A1154" s="31"/>
      <c r="B1154" s="32"/>
      <c r="C1154" s="78"/>
      <c r="D1154" s="78"/>
      <c r="E1154" s="78"/>
      <c r="F1154" s="78"/>
      <c r="G1154" s="78"/>
      <c r="H1154" s="79"/>
      <c r="I1154" s="80"/>
      <c r="J1154" s="80"/>
      <c r="K1154" s="80"/>
      <c r="L1154" s="5"/>
      <c r="M1154" s="32"/>
      <c r="N1154" s="23"/>
      <c r="O1154" s="5"/>
      <c r="P1154" s="32"/>
      <c r="AI1154" s="3"/>
      <c r="AJ1154" s="3"/>
    </row>
    <row r="1155" spans="1:36" ht="12.75" customHeight="1" x14ac:dyDescent="0.25">
      <c r="A1155" s="31"/>
      <c r="B1155" s="32"/>
      <c r="C1155" s="78"/>
      <c r="D1155" s="78"/>
      <c r="E1155" s="78"/>
      <c r="F1155" s="78"/>
      <c r="G1155" s="78"/>
      <c r="H1155" s="79"/>
      <c r="I1155" s="80"/>
      <c r="J1155" s="80"/>
      <c r="K1155" s="80"/>
      <c r="L1155" s="5"/>
      <c r="M1155" s="32"/>
      <c r="N1155" s="23"/>
      <c r="O1155" s="5"/>
      <c r="P1155" s="32"/>
      <c r="AI1155" s="3"/>
      <c r="AJ1155" s="3"/>
    </row>
    <row r="1156" spans="1:36" ht="12.75" customHeight="1" x14ac:dyDescent="0.25">
      <c r="A1156" s="31"/>
      <c r="B1156" s="32"/>
      <c r="C1156" s="78"/>
      <c r="D1156" s="78"/>
      <c r="E1156" s="78"/>
      <c r="F1156" s="78"/>
      <c r="G1156" s="78"/>
      <c r="H1156" s="79"/>
      <c r="I1156" s="80"/>
      <c r="J1156" s="80"/>
      <c r="K1156" s="80"/>
      <c r="L1156" s="5"/>
      <c r="M1156" s="32"/>
      <c r="N1156" s="23"/>
      <c r="O1156" s="5"/>
      <c r="P1156" s="32"/>
      <c r="AI1156" s="3"/>
      <c r="AJ1156" s="3"/>
    </row>
    <row r="1157" spans="1:36" ht="12.75" customHeight="1" x14ac:dyDescent="0.25">
      <c r="A1157" s="31"/>
      <c r="B1157" s="32"/>
      <c r="C1157" s="78"/>
      <c r="D1157" s="78"/>
      <c r="E1157" s="78"/>
      <c r="F1157" s="78"/>
      <c r="G1157" s="78"/>
      <c r="H1157" s="79"/>
      <c r="I1157" s="80"/>
      <c r="J1157" s="80"/>
      <c r="K1157" s="80"/>
      <c r="L1157" s="5"/>
      <c r="M1157" s="32"/>
      <c r="N1157" s="23"/>
      <c r="O1157" s="5"/>
      <c r="P1157" s="32"/>
      <c r="AI1157" s="3"/>
      <c r="AJ1157" s="3"/>
    </row>
    <row r="1158" spans="1:36" ht="12.75" customHeight="1" x14ac:dyDescent="0.25">
      <c r="A1158" s="31"/>
      <c r="B1158" s="32"/>
      <c r="C1158" s="78"/>
      <c r="D1158" s="78"/>
      <c r="E1158" s="78"/>
      <c r="F1158" s="78"/>
      <c r="G1158" s="78"/>
      <c r="H1158" s="79"/>
      <c r="I1158" s="80"/>
      <c r="J1158" s="80"/>
      <c r="K1158" s="80"/>
      <c r="L1158" s="5"/>
      <c r="M1158" s="32"/>
      <c r="N1158" s="23"/>
      <c r="O1158" s="5"/>
      <c r="P1158" s="32"/>
      <c r="AI1158" s="3"/>
      <c r="AJ1158" s="3"/>
    </row>
    <row r="1159" spans="1:36" ht="12.75" customHeight="1" x14ac:dyDescent="0.25">
      <c r="A1159" s="31"/>
      <c r="B1159" s="32"/>
      <c r="C1159" s="78"/>
      <c r="D1159" s="78"/>
      <c r="E1159" s="78"/>
      <c r="F1159" s="78"/>
      <c r="G1159" s="78"/>
      <c r="H1159" s="79"/>
      <c r="I1159" s="80"/>
      <c r="J1159" s="80"/>
      <c r="K1159" s="80"/>
      <c r="L1159" s="5"/>
      <c r="M1159" s="32"/>
      <c r="N1159" s="23"/>
      <c r="O1159" s="5"/>
      <c r="P1159" s="32"/>
      <c r="AI1159" s="3"/>
      <c r="AJ1159" s="3"/>
    </row>
    <row r="1160" spans="1:36" ht="12.75" customHeight="1" x14ac:dyDescent="0.25">
      <c r="A1160" s="31"/>
      <c r="B1160" s="32"/>
      <c r="C1160" s="78"/>
      <c r="D1160" s="78"/>
      <c r="E1160" s="78"/>
      <c r="F1160" s="78"/>
      <c r="G1160" s="78"/>
      <c r="H1160" s="79"/>
      <c r="I1160" s="80"/>
      <c r="J1160" s="80"/>
      <c r="K1160" s="80"/>
      <c r="L1160" s="5"/>
      <c r="M1160" s="32"/>
      <c r="N1160" s="23"/>
      <c r="O1160" s="5"/>
      <c r="P1160" s="32"/>
      <c r="AI1160" s="3"/>
      <c r="AJ1160" s="3"/>
    </row>
    <row r="1161" spans="1:36" ht="12.75" customHeight="1" x14ac:dyDescent="0.25">
      <c r="A1161" s="31"/>
      <c r="B1161" s="32"/>
      <c r="C1161" s="78"/>
      <c r="D1161" s="78"/>
      <c r="E1161" s="78"/>
      <c r="F1161" s="78"/>
      <c r="G1161" s="78"/>
      <c r="H1161" s="79"/>
      <c r="I1161" s="80"/>
      <c r="J1161" s="80"/>
      <c r="K1161" s="80"/>
      <c r="L1161" s="5"/>
      <c r="M1161" s="32"/>
      <c r="N1161" s="23"/>
      <c r="O1161" s="5"/>
      <c r="P1161" s="32"/>
      <c r="AI1161" s="3"/>
      <c r="AJ1161" s="3"/>
    </row>
    <row r="1162" spans="1:36" ht="12.75" customHeight="1" x14ac:dyDescent="0.25">
      <c r="A1162" s="31"/>
      <c r="B1162" s="32"/>
      <c r="C1162" s="78"/>
      <c r="D1162" s="78"/>
      <c r="E1162" s="78"/>
      <c r="F1162" s="78"/>
      <c r="G1162" s="78"/>
      <c r="H1162" s="79"/>
      <c r="I1162" s="80"/>
      <c r="J1162" s="80"/>
      <c r="K1162" s="80"/>
      <c r="L1162" s="5"/>
      <c r="M1162" s="32"/>
      <c r="N1162" s="23"/>
      <c r="O1162" s="5"/>
      <c r="P1162" s="32"/>
      <c r="AI1162" s="3"/>
      <c r="AJ1162" s="3"/>
    </row>
    <row r="1163" spans="1:36" ht="12.75" customHeight="1" x14ac:dyDescent="0.25">
      <c r="A1163" s="31"/>
      <c r="B1163" s="32"/>
      <c r="C1163" s="78"/>
      <c r="D1163" s="78"/>
      <c r="E1163" s="78"/>
      <c r="F1163" s="78"/>
      <c r="G1163" s="78"/>
      <c r="H1163" s="79"/>
      <c r="I1163" s="80"/>
      <c r="J1163" s="80"/>
      <c r="K1163" s="80"/>
      <c r="L1163" s="5"/>
      <c r="M1163" s="32"/>
      <c r="N1163" s="23"/>
      <c r="O1163" s="5"/>
      <c r="P1163" s="32"/>
      <c r="AI1163" s="3"/>
      <c r="AJ1163" s="3"/>
    </row>
    <row r="1164" spans="1:36" ht="12.75" customHeight="1" x14ac:dyDescent="0.25">
      <c r="A1164" s="31"/>
      <c r="B1164" s="32"/>
      <c r="C1164" s="78"/>
      <c r="D1164" s="78"/>
      <c r="E1164" s="78"/>
      <c r="F1164" s="78"/>
      <c r="G1164" s="78"/>
      <c r="H1164" s="79"/>
      <c r="I1164" s="80"/>
      <c r="J1164" s="80"/>
      <c r="K1164" s="80"/>
      <c r="L1164" s="5"/>
      <c r="M1164" s="32"/>
      <c r="N1164" s="23"/>
      <c r="O1164" s="5"/>
      <c r="P1164" s="32"/>
      <c r="AI1164" s="3"/>
      <c r="AJ1164" s="3"/>
    </row>
    <row r="1165" spans="1:36" ht="12.75" customHeight="1" x14ac:dyDescent="0.25">
      <c r="A1165" s="31"/>
      <c r="B1165" s="32"/>
      <c r="C1165" s="78"/>
      <c r="D1165" s="78"/>
      <c r="E1165" s="78"/>
      <c r="F1165" s="78"/>
      <c r="G1165" s="78"/>
      <c r="H1165" s="79"/>
      <c r="I1165" s="80"/>
      <c r="J1165" s="80"/>
      <c r="K1165" s="80"/>
      <c r="L1165" s="5"/>
      <c r="M1165" s="32"/>
      <c r="N1165" s="23"/>
      <c r="O1165" s="5"/>
      <c r="P1165" s="32"/>
      <c r="AI1165" s="3"/>
      <c r="AJ1165" s="3"/>
    </row>
    <row r="1166" spans="1:36" ht="12.75" customHeight="1" x14ac:dyDescent="0.25">
      <c r="A1166" s="31"/>
      <c r="B1166" s="32"/>
      <c r="C1166" s="78"/>
      <c r="D1166" s="78"/>
      <c r="E1166" s="78"/>
      <c r="F1166" s="78"/>
      <c r="G1166" s="78"/>
      <c r="H1166" s="79"/>
      <c r="I1166" s="80"/>
      <c r="J1166" s="80"/>
      <c r="K1166" s="80"/>
      <c r="L1166" s="5"/>
      <c r="M1166" s="32"/>
      <c r="N1166" s="23"/>
      <c r="O1166" s="5"/>
      <c r="P1166" s="32"/>
      <c r="AI1166" s="3"/>
      <c r="AJ1166" s="3"/>
    </row>
    <row r="1167" spans="1:36" ht="12.75" customHeight="1" x14ac:dyDescent="0.25">
      <c r="A1167" s="31"/>
      <c r="B1167" s="32"/>
      <c r="C1167" s="78"/>
      <c r="D1167" s="78"/>
      <c r="E1167" s="78"/>
      <c r="F1167" s="78"/>
      <c r="G1167" s="78"/>
      <c r="H1167" s="79"/>
      <c r="I1167" s="80"/>
      <c r="J1167" s="80"/>
      <c r="K1167" s="80"/>
      <c r="L1167" s="5"/>
      <c r="M1167" s="32"/>
      <c r="N1167" s="23"/>
      <c r="O1167" s="5"/>
      <c r="P1167" s="32"/>
      <c r="AI1167" s="3"/>
      <c r="AJ1167" s="3"/>
    </row>
    <row r="1168" spans="1:36" ht="12.75" customHeight="1" x14ac:dyDescent="0.25">
      <c r="A1168" s="31"/>
      <c r="B1168" s="32"/>
      <c r="C1168" s="78"/>
      <c r="D1168" s="78"/>
      <c r="E1168" s="78"/>
      <c r="F1168" s="78"/>
      <c r="G1168" s="78"/>
      <c r="H1168" s="79"/>
      <c r="I1168" s="80"/>
      <c r="J1168" s="80"/>
      <c r="K1168" s="80"/>
      <c r="L1168" s="5"/>
      <c r="M1168" s="32"/>
      <c r="N1168" s="23"/>
      <c r="O1168" s="5"/>
      <c r="P1168" s="32"/>
      <c r="AI1168" s="3"/>
      <c r="AJ1168" s="3"/>
    </row>
    <row r="1169" spans="1:36" ht="12.75" customHeight="1" x14ac:dyDescent="0.25">
      <c r="A1169" s="31"/>
      <c r="B1169" s="32"/>
      <c r="C1169" s="78"/>
      <c r="D1169" s="78"/>
      <c r="E1169" s="78"/>
      <c r="F1169" s="78"/>
      <c r="G1169" s="78"/>
      <c r="H1169" s="79"/>
      <c r="I1169" s="80"/>
      <c r="J1169" s="80"/>
      <c r="K1169" s="80"/>
      <c r="L1169" s="5"/>
      <c r="M1169" s="32"/>
      <c r="N1169" s="23"/>
      <c r="O1169" s="5"/>
      <c r="P1169" s="32"/>
      <c r="AI1169" s="3"/>
      <c r="AJ1169" s="3"/>
    </row>
    <row r="1170" spans="1:36" ht="12.75" customHeight="1" x14ac:dyDescent="0.25">
      <c r="A1170" s="31"/>
      <c r="B1170" s="32"/>
      <c r="C1170" s="78"/>
      <c r="D1170" s="78"/>
      <c r="E1170" s="78"/>
      <c r="F1170" s="78"/>
      <c r="G1170" s="78"/>
      <c r="H1170" s="79"/>
      <c r="I1170" s="80"/>
      <c r="J1170" s="80"/>
      <c r="K1170" s="80"/>
      <c r="L1170" s="5"/>
      <c r="M1170" s="32"/>
      <c r="N1170" s="23"/>
      <c r="O1170" s="5"/>
      <c r="P1170" s="32"/>
      <c r="AI1170" s="3"/>
      <c r="AJ1170" s="3"/>
    </row>
    <row r="1171" spans="1:36" ht="12.75" customHeight="1" x14ac:dyDescent="0.25">
      <c r="A1171" s="31"/>
      <c r="B1171" s="32"/>
      <c r="C1171" s="78"/>
      <c r="D1171" s="78"/>
      <c r="E1171" s="78"/>
      <c r="F1171" s="78"/>
      <c r="G1171" s="78"/>
      <c r="H1171" s="79"/>
      <c r="I1171" s="80"/>
      <c r="J1171" s="80"/>
      <c r="K1171" s="80"/>
      <c r="L1171" s="5"/>
      <c r="M1171" s="32"/>
      <c r="N1171" s="23"/>
      <c r="O1171" s="5"/>
      <c r="P1171" s="32"/>
      <c r="AI1171" s="3"/>
      <c r="AJ1171" s="3"/>
    </row>
    <row r="1172" spans="1:36" ht="12.75" customHeight="1" x14ac:dyDescent="0.25">
      <c r="A1172" s="31"/>
      <c r="B1172" s="32"/>
      <c r="C1172" s="78"/>
      <c r="D1172" s="78"/>
      <c r="E1172" s="78"/>
      <c r="F1172" s="78"/>
      <c r="G1172" s="78"/>
      <c r="H1172" s="79"/>
      <c r="I1172" s="80"/>
      <c r="J1172" s="80"/>
      <c r="K1172" s="80"/>
      <c r="L1172" s="5"/>
      <c r="M1172" s="32"/>
      <c r="N1172" s="23"/>
      <c r="O1172" s="5"/>
      <c r="P1172" s="32"/>
      <c r="AI1172" s="3"/>
      <c r="AJ1172" s="3"/>
    </row>
    <row r="1173" spans="1:36" ht="12.75" customHeight="1" x14ac:dyDescent="0.25">
      <c r="A1173" s="31"/>
      <c r="B1173" s="32"/>
      <c r="C1173" s="78"/>
      <c r="D1173" s="78"/>
      <c r="E1173" s="78"/>
      <c r="F1173" s="78"/>
      <c r="G1173" s="78"/>
      <c r="H1173" s="79"/>
      <c r="I1173" s="80"/>
      <c r="J1173" s="80"/>
      <c r="K1173" s="80"/>
      <c r="L1173" s="5"/>
      <c r="M1173" s="32"/>
      <c r="N1173" s="23"/>
      <c r="O1173" s="5"/>
      <c r="P1173" s="32"/>
      <c r="AI1173" s="3"/>
      <c r="AJ1173" s="3"/>
    </row>
    <row r="1174" spans="1:36" ht="12.75" customHeight="1" x14ac:dyDescent="0.25">
      <c r="A1174" s="31"/>
      <c r="B1174" s="32"/>
      <c r="C1174" s="78"/>
      <c r="D1174" s="78"/>
      <c r="E1174" s="78"/>
      <c r="F1174" s="78"/>
      <c r="G1174" s="78"/>
      <c r="H1174" s="79"/>
      <c r="I1174" s="80"/>
      <c r="J1174" s="80"/>
      <c r="K1174" s="80"/>
      <c r="L1174" s="5"/>
      <c r="M1174" s="32"/>
      <c r="N1174" s="23"/>
      <c r="O1174" s="5"/>
      <c r="P1174" s="32"/>
      <c r="AI1174" s="3"/>
      <c r="AJ1174" s="3"/>
    </row>
    <row r="1175" spans="1:36" ht="12.75" customHeight="1" x14ac:dyDescent="0.25">
      <c r="A1175" s="31"/>
      <c r="B1175" s="32"/>
      <c r="C1175" s="78"/>
      <c r="D1175" s="78"/>
      <c r="E1175" s="78"/>
      <c r="F1175" s="78"/>
      <c r="G1175" s="78"/>
      <c r="H1175" s="79"/>
      <c r="I1175" s="80"/>
      <c r="J1175" s="80"/>
      <c r="K1175" s="80"/>
      <c r="L1175" s="5"/>
      <c r="M1175" s="32"/>
      <c r="N1175" s="23"/>
      <c r="O1175" s="5"/>
      <c r="P1175" s="32"/>
      <c r="AI1175" s="3"/>
      <c r="AJ1175" s="3"/>
    </row>
    <row r="1176" spans="1:36" ht="12.75" customHeight="1" x14ac:dyDescent="0.25">
      <c r="A1176" s="31"/>
      <c r="B1176" s="32"/>
      <c r="C1176" s="78"/>
      <c r="D1176" s="78"/>
      <c r="E1176" s="78"/>
      <c r="F1176" s="78"/>
      <c r="G1176" s="78"/>
      <c r="H1176" s="79"/>
      <c r="I1176" s="80"/>
      <c r="J1176" s="80"/>
      <c r="K1176" s="80"/>
      <c r="L1176" s="5"/>
      <c r="M1176" s="32"/>
      <c r="N1176" s="23"/>
      <c r="O1176" s="5"/>
      <c r="P1176" s="32"/>
      <c r="AI1176" s="3"/>
      <c r="AJ1176" s="3"/>
    </row>
    <row r="1177" spans="1:36" ht="12.75" customHeight="1" x14ac:dyDescent="0.25">
      <c r="A1177" s="31"/>
      <c r="B1177" s="32"/>
      <c r="C1177" s="78"/>
      <c r="D1177" s="78"/>
      <c r="E1177" s="78"/>
      <c r="F1177" s="78"/>
      <c r="G1177" s="78"/>
      <c r="H1177" s="79"/>
      <c r="I1177" s="80"/>
      <c r="J1177" s="80"/>
      <c r="K1177" s="80"/>
      <c r="L1177" s="5"/>
      <c r="M1177" s="32"/>
      <c r="N1177" s="23"/>
      <c r="O1177" s="5"/>
      <c r="P1177" s="32"/>
      <c r="AI1177" s="3"/>
      <c r="AJ1177" s="3"/>
    </row>
    <row r="1178" spans="1:36" ht="12.75" customHeight="1" x14ac:dyDescent="0.25">
      <c r="A1178" s="31"/>
      <c r="B1178" s="32"/>
      <c r="C1178" s="78"/>
      <c r="D1178" s="78"/>
      <c r="E1178" s="78"/>
      <c r="F1178" s="78"/>
      <c r="G1178" s="78"/>
      <c r="H1178" s="79"/>
      <c r="I1178" s="80"/>
      <c r="J1178" s="80"/>
      <c r="K1178" s="80"/>
      <c r="L1178" s="5"/>
      <c r="M1178" s="32"/>
      <c r="N1178" s="23"/>
      <c r="O1178" s="5"/>
      <c r="P1178" s="32"/>
      <c r="AI1178" s="3"/>
      <c r="AJ1178" s="3"/>
    </row>
    <row r="1179" spans="1:36" ht="12.75" customHeight="1" x14ac:dyDescent="0.25">
      <c r="A1179" s="31"/>
      <c r="B1179" s="32"/>
      <c r="C1179" s="78"/>
      <c r="D1179" s="78"/>
      <c r="E1179" s="78"/>
      <c r="F1179" s="78"/>
      <c r="G1179" s="78"/>
      <c r="H1179" s="79"/>
      <c r="I1179" s="80"/>
      <c r="J1179" s="80"/>
      <c r="K1179" s="80"/>
      <c r="L1179" s="5"/>
      <c r="M1179" s="32"/>
      <c r="N1179" s="23"/>
      <c r="O1179" s="5"/>
      <c r="P1179" s="32"/>
      <c r="AI1179" s="3"/>
      <c r="AJ1179" s="3"/>
    </row>
    <row r="1180" spans="1:36" ht="12.75" customHeight="1" x14ac:dyDescent="0.25">
      <c r="A1180" s="31"/>
      <c r="B1180" s="32"/>
      <c r="C1180" s="78"/>
      <c r="D1180" s="78"/>
      <c r="E1180" s="78"/>
      <c r="F1180" s="78"/>
      <c r="G1180" s="78"/>
      <c r="H1180" s="79"/>
      <c r="I1180" s="80"/>
      <c r="J1180" s="80"/>
      <c r="K1180" s="80"/>
      <c r="L1180" s="5"/>
      <c r="M1180" s="32"/>
      <c r="N1180" s="23"/>
      <c r="O1180" s="5"/>
      <c r="P1180" s="32"/>
      <c r="AI1180" s="3"/>
      <c r="AJ1180" s="3"/>
    </row>
    <row r="1181" spans="1:36" ht="12.75" customHeight="1" x14ac:dyDescent="0.25">
      <c r="A1181" s="31"/>
      <c r="B1181" s="32"/>
      <c r="C1181" s="78"/>
      <c r="D1181" s="78"/>
      <c r="E1181" s="78"/>
      <c r="F1181" s="78"/>
      <c r="G1181" s="78"/>
      <c r="H1181" s="79"/>
      <c r="I1181" s="80"/>
      <c r="J1181" s="80"/>
      <c r="K1181" s="80"/>
      <c r="L1181" s="5"/>
      <c r="M1181" s="32"/>
      <c r="N1181" s="23"/>
      <c r="O1181" s="5"/>
      <c r="P1181" s="32"/>
      <c r="AI1181" s="3"/>
      <c r="AJ1181" s="3"/>
    </row>
    <row r="1182" spans="1:36" ht="12.75" customHeight="1" x14ac:dyDescent="0.25">
      <c r="A1182" s="31"/>
      <c r="B1182" s="32"/>
      <c r="C1182" s="78"/>
      <c r="D1182" s="78"/>
      <c r="E1182" s="78"/>
      <c r="F1182" s="78"/>
      <c r="G1182" s="78"/>
      <c r="H1182" s="79"/>
      <c r="I1182" s="80"/>
      <c r="J1182" s="80"/>
      <c r="K1182" s="80"/>
      <c r="L1182" s="5"/>
      <c r="M1182" s="32"/>
      <c r="N1182" s="23"/>
      <c r="O1182" s="5"/>
      <c r="P1182" s="32"/>
      <c r="AI1182" s="3"/>
      <c r="AJ1182" s="3"/>
    </row>
    <row r="1183" spans="1:36" ht="12.75" customHeight="1" x14ac:dyDescent="0.25">
      <c r="A1183" s="31"/>
      <c r="B1183" s="32"/>
      <c r="C1183" s="78"/>
      <c r="D1183" s="78"/>
      <c r="E1183" s="78"/>
      <c r="F1183" s="78"/>
      <c r="G1183" s="78"/>
      <c r="H1183" s="79"/>
      <c r="I1183" s="80"/>
      <c r="J1183" s="80"/>
      <c r="K1183" s="80"/>
      <c r="L1183" s="5"/>
      <c r="M1183" s="32"/>
      <c r="N1183" s="23"/>
      <c r="O1183" s="5"/>
      <c r="P1183" s="32"/>
      <c r="AI1183" s="3"/>
      <c r="AJ1183" s="3"/>
    </row>
    <row r="1184" spans="1:36" ht="12.75" customHeight="1" x14ac:dyDescent="0.25">
      <c r="A1184" s="31"/>
      <c r="B1184" s="32"/>
      <c r="C1184" s="78"/>
      <c r="D1184" s="78"/>
      <c r="E1184" s="78"/>
      <c r="F1184" s="78"/>
      <c r="G1184" s="78"/>
      <c r="H1184" s="79"/>
      <c r="I1184" s="80"/>
      <c r="J1184" s="80"/>
      <c r="K1184" s="80"/>
      <c r="L1184" s="5"/>
      <c r="M1184" s="32"/>
      <c r="N1184" s="23"/>
      <c r="O1184" s="5"/>
      <c r="P1184" s="32"/>
      <c r="AI1184" s="3"/>
      <c r="AJ1184" s="3"/>
    </row>
    <row r="1185" spans="1:36" ht="12.75" customHeight="1" x14ac:dyDescent="0.25">
      <c r="A1185" s="31"/>
      <c r="B1185" s="32"/>
      <c r="C1185" s="78"/>
      <c r="D1185" s="78"/>
      <c r="E1185" s="78"/>
      <c r="F1185" s="78"/>
      <c r="G1185" s="78"/>
      <c r="H1185" s="79"/>
      <c r="I1185" s="80"/>
      <c r="J1185" s="80"/>
      <c r="K1185" s="80"/>
      <c r="L1185" s="5"/>
      <c r="M1185" s="32"/>
      <c r="N1185" s="23"/>
      <c r="O1185" s="5"/>
      <c r="P1185" s="32"/>
      <c r="AI1185" s="3"/>
      <c r="AJ1185" s="3"/>
    </row>
    <row r="1186" spans="1:36" ht="12.75" customHeight="1" x14ac:dyDescent="0.25">
      <c r="A1186" s="31"/>
      <c r="B1186" s="32"/>
      <c r="C1186" s="78"/>
      <c r="D1186" s="78"/>
      <c r="E1186" s="78"/>
      <c r="F1186" s="78"/>
      <c r="G1186" s="78"/>
      <c r="H1186" s="79"/>
      <c r="I1186" s="80"/>
      <c r="J1186" s="80"/>
      <c r="K1186" s="80"/>
      <c r="L1186" s="5"/>
      <c r="M1186" s="32"/>
      <c r="N1186" s="23"/>
      <c r="O1186" s="5"/>
      <c r="P1186" s="32"/>
      <c r="AI1186" s="3"/>
      <c r="AJ1186" s="3"/>
    </row>
    <row r="1187" spans="1:36" ht="12.75" customHeight="1" x14ac:dyDescent="0.25">
      <c r="A1187" s="31"/>
      <c r="B1187" s="32"/>
      <c r="C1187" s="78"/>
      <c r="D1187" s="78"/>
      <c r="E1187" s="78"/>
      <c r="F1187" s="78"/>
      <c r="G1187" s="78"/>
      <c r="H1187" s="79"/>
      <c r="I1187" s="80"/>
      <c r="J1187" s="80"/>
      <c r="K1187" s="80"/>
      <c r="L1187" s="5"/>
      <c r="M1187" s="32"/>
      <c r="N1187" s="23"/>
      <c r="O1187" s="5"/>
      <c r="P1187" s="32"/>
      <c r="AI1187" s="3"/>
      <c r="AJ1187" s="3"/>
    </row>
    <row r="1188" spans="1:36" ht="12.75" customHeight="1" x14ac:dyDescent="0.25">
      <c r="A1188" s="31"/>
      <c r="B1188" s="32"/>
      <c r="C1188" s="78"/>
      <c r="D1188" s="78"/>
      <c r="E1188" s="78"/>
      <c r="F1188" s="78"/>
      <c r="G1188" s="78"/>
      <c r="H1188" s="79"/>
      <c r="I1188" s="80"/>
      <c r="J1188" s="80"/>
      <c r="K1188" s="80"/>
      <c r="L1188" s="5"/>
      <c r="M1188" s="32"/>
      <c r="N1188" s="23"/>
      <c r="O1188" s="5"/>
      <c r="P1188" s="32"/>
      <c r="AI1188" s="3"/>
      <c r="AJ1188" s="3"/>
    </row>
    <row r="1189" spans="1:36" ht="12.75" customHeight="1" x14ac:dyDescent="0.25">
      <c r="A1189" s="31"/>
      <c r="B1189" s="32"/>
      <c r="C1189" s="78"/>
      <c r="D1189" s="78"/>
      <c r="E1189" s="78"/>
      <c r="F1189" s="78"/>
      <c r="G1189" s="78"/>
      <c r="H1189" s="79"/>
      <c r="I1189" s="80"/>
      <c r="J1189" s="80"/>
      <c r="K1189" s="80"/>
      <c r="L1189" s="5"/>
      <c r="M1189" s="32"/>
      <c r="N1189" s="23"/>
      <c r="O1189" s="5"/>
      <c r="P1189" s="32"/>
      <c r="AI1189" s="3"/>
      <c r="AJ1189" s="3"/>
    </row>
    <row r="1190" spans="1:36" ht="12.75" customHeight="1" x14ac:dyDescent="0.25">
      <c r="A1190" s="31"/>
      <c r="B1190" s="32"/>
      <c r="C1190" s="78"/>
      <c r="D1190" s="78"/>
      <c r="E1190" s="78"/>
      <c r="F1190" s="78"/>
      <c r="G1190" s="78"/>
      <c r="H1190" s="79"/>
      <c r="I1190" s="80"/>
      <c r="J1190" s="80"/>
      <c r="K1190" s="80"/>
      <c r="L1190" s="5"/>
      <c r="M1190" s="32"/>
      <c r="N1190" s="23"/>
      <c r="O1190" s="5"/>
      <c r="P1190" s="32"/>
      <c r="AI1190" s="3"/>
      <c r="AJ1190" s="3"/>
    </row>
    <row r="1191" spans="1:36" ht="12.75" customHeight="1" x14ac:dyDescent="0.25">
      <c r="A1191" s="31"/>
      <c r="B1191" s="32"/>
      <c r="C1191" s="78"/>
      <c r="D1191" s="78"/>
      <c r="E1191" s="78"/>
      <c r="F1191" s="78"/>
      <c r="G1191" s="78"/>
      <c r="H1191" s="79"/>
      <c r="I1191" s="80"/>
      <c r="J1191" s="80"/>
      <c r="K1191" s="80"/>
      <c r="L1191" s="5"/>
      <c r="M1191" s="32"/>
      <c r="N1191" s="23"/>
      <c r="O1191" s="5"/>
      <c r="P1191" s="32"/>
      <c r="AI1191" s="3"/>
      <c r="AJ1191" s="3"/>
    </row>
    <row r="1192" spans="1:36" ht="12.75" customHeight="1" x14ac:dyDescent="0.25">
      <c r="A1192" s="31"/>
      <c r="B1192" s="32"/>
      <c r="C1192" s="78"/>
      <c r="D1192" s="78"/>
      <c r="E1192" s="78"/>
      <c r="F1192" s="78"/>
      <c r="G1192" s="78"/>
      <c r="H1192" s="79"/>
      <c r="I1192" s="80"/>
      <c r="J1192" s="80"/>
      <c r="K1192" s="80"/>
      <c r="L1192" s="5"/>
      <c r="M1192" s="32"/>
      <c r="N1192" s="23"/>
      <c r="O1192" s="5"/>
      <c r="P1192" s="32"/>
      <c r="AI1192" s="3"/>
      <c r="AJ1192" s="3"/>
    </row>
    <row r="1193" spans="1:36" ht="12.75" customHeight="1" x14ac:dyDescent="0.25">
      <c r="A1193" s="31"/>
      <c r="B1193" s="32"/>
      <c r="C1193" s="78"/>
      <c r="D1193" s="78"/>
      <c r="E1193" s="78"/>
      <c r="F1193" s="78"/>
      <c r="G1193" s="78"/>
      <c r="H1193" s="79"/>
      <c r="I1193" s="80"/>
      <c r="J1193" s="80"/>
      <c r="K1193" s="80"/>
      <c r="L1193" s="5"/>
      <c r="M1193" s="32"/>
      <c r="N1193" s="23"/>
      <c r="O1193" s="5"/>
      <c r="P1193" s="32"/>
      <c r="AI1193" s="3"/>
      <c r="AJ1193" s="3"/>
    </row>
    <row r="1194" spans="1:36" ht="12.75" customHeight="1" x14ac:dyDescent="0.25">
      <c r="A1194" s="31"/>
      <c r="B1194" s="32"/>
      <c r="C1194" s="78"/>
      <c r="D1194" s="78"/>
      <c r="E1194" s="78"/>
      <c r="F1194" s="78"/>
      <c r="G1194" s="78"/>
      <c r="H1194" s="79"/>
      <c r="I1194" s="80"/>
      <c r="J1194" s="80"/>
      <c r="K1194" s="80"/>
      <c r="L1194" s="5"/>
      <c r="M1194" s="32"/>
      <c r="N1194" s="23"/>
      <c r="O1194" s="5"/>
      <c r="P1194" s="32"/>
      <c r="AI1194" s="3"/>
      <c r="AJ1194" s="3"/>
    </row>
    <row r="1195" spans="1:36" ht="12.75" customHeight="1" x14ac:dyDescent="0.25">
      <c r="A1195" s="31"/>
      <c r="B1195" s="32"/>
      <c r="C1195" s="78"/>
      <c r="D1195" s="78"/>
      <c r="E1195" s="78"/>
      <c r="F1195" s="78"/>
      <c r="G1195" s="78"/>
      <c r="H1195" s="79"/>
      <c r="I1195" s="80"/>
      <c r="J1195" s="80"/>
      <c r="K1195" s="80"/>
      <c r="L1195" s="5"/>
      <c r="M1195" s="32"/>
      <c r="N1195" s="23"/>
      <c r="O1195" s="5"/>
      <c r="P1195" s="32"/>
      <c r="AI1195" s="3"/>
      <c r="AJ1195" s="3"/>
    </row>
    <row r="1196" spans="1:36" ht="12.75" customHeight="1" x14ac:dyDescent="0.25">
      <c r="A1196" s="31"/>
      <c r="B1196" s="32"/>
      <c r="C1196" s="78"/>
      <c r="D1196" s="78"/>
      <c r="E1196" s="78"/>
      <c r="F1196" s="78"/>
      <c r="G1196" s="78"/>
      <c r="H1196" s="79"/>
      <c r="I1196" s="80"/>
      <c r="J1196" s="80"/>
      <c r="K1196" s="80"/>
      <c r="L1196" s="5"/>
      <c r="M1196" s="32"/>
      <c r="N1196" s="23"/>
      <c r="O1196" s="5"/>
      <c r="P1196" s="32"/>
      <c r="AI1196" s="3"/>
      <c r="AJ1196" s="3"/>
    </row>
    <row r="1197" spans="1:36" ht="12.75" customHeight="1" x14ac:dyDescent="0.25">
      <c r="A1197" s="31"/>
      <c r="B1197" s="32"/>
      <c r="C1197" s="78"/>
      <c r="D1197" s="78"/>
      <c r="E1197" s="78"/>
      <c r="F1197" s="78"/>
      <c r="G1197" s="78"/>
      <c r="H1197" s="79"/>
      <c r="I1197" s="80"/>
      <c r="J1197" s="80"/>
      <c r="K1197" s="80"/>
      <c r="L1197" s="5"/>
      <c r="M1197" s="32"/>
      <c r="N1197" s="23"/>
      <c r="O1197" s="5"/>
      <c r="P1197" s="32"/>
      <c r="AI1197" s="3"/>
      <c r="AJ1197" s="3"/>
    </row>
    <row r="1198" spans="1:36" ht="12.75" customHeight="1" x14ac:dyDescent="0.25">
      <c r="A1198" s="31"/>
      <c r="B1198" s="32"/>
      <c r="C1198" s="78"/>
      <c r="D1198" s="78"/>
      <c r="E1198" s="78"/>
      <c r="F1198" s="78"/>
      <c r="G1198" s="78"/>
      <c r="H1198" s="79"/>
      <c r="I1198" s="80"/>
      <c r="J1198" s="80"/>
      <c r="K1198" s="80"/>
      <c r="L1198" s="5"/>
      <c r="M1198" s="32"/>
      <c r="N1198" s="23"/>
      <c r="O1198" s="5"/>
      <c r="P1198" s="32"/>
      <c r="AI1198" s="3"/>
      <c r="AJ1198" s="3"/>
    </row>
    <row r="1199" spans="1:36" ht="12.75" customHeight="1" x14ac:dyDescent="0.25">
      <c r="A1199" s="31"/>
      <c r="B1199" s="32"/>
      <c r="C1199" s="78"/>
      <c r="D1199" s="78"/>
      <c r="E1199" s="78"/>
      <c r="F1199" s="78"/>
      <c r="G1199" s="78"/>
      <c r="H1199" s="79"/>
      <c r="I1199" s="80"/>
      <c r="J1199" s="80"/>
      <c r="K1199" s="80"/>
      <c r="L1199" s="5"/>
      <c r="M1199" s="32"/>
      <c r="N1199" s="23"/>
      <c r="O1199" s="5"/>
      <c r="P1199" s="32"/>
      <c r="AI1199" s="3"/>
      <c r="AJ1199" s="3"/>
    </row>
    <row r="1200" spans="1:36" ht="12.75" customHeight="1" x14ac:dyDescent="0.25">
      <c r="A1200" s="31"/>
      <c r="B1200" s="32"/>
      <c r="C1200" s="78"/>
      <c r="D1200" s="78"/>
      <c r="E1200" s="78"/>
      <c r="F1200" s="78"/>
      <c r="G1200" s="78"/>
      <c r="H1200" s="79"/>
      <c r="I1200" s="80"/>
      <c r="J1200" s="80"/>
      <c r="K1200" s="80"/>
      <c r="L1200" s="5"/>
      <c r="M1200" s="32"/>
      <c r="N1200" s="23"/>
      <c r="O1200" s="5"/>
      <c r="P1200" s="32"/>
      <c r="AI1200" s="3"/>
      <c r="AJ1200" s="3"/>
    </row>
    <row r="1201" spans="1:36" ht="12.75" customHeight="1" x14ac:dyDescent="0.25">
      <c r="A1201" s="31"/>
      <c r="B1201" s="32"/>
      <c r="C1201" s="78"/>
      <c r="D1201" s="78"/>
      <c r="E1201" s="78"/>
      <c r="F1201" s="78"/>
      <c r="G1201" s="78"/>
      <c r="H1201" s="79"/>
      <c r="I1201" s="80"/>
      <c r="J1201" s="80"/>
      <c r="K1201" s="80"/>
      <c r="L1201" s="5"/>
      <c r="M1201" s="32"/>
      <c r="N1201" s="23"/>
      <c r="O1201" s="5"/>
      <c r="P1201" s="32"/>
      <c r="AI1201" s="3"/>
      <c r="AJ1201" s="3"/>
    </row>
    <row r="1202" spans="1:36" ht="12.75" customHeight="1" x14ac:dyDescent="0.25">
      <c r="A1202" s="31"/>
      <c r="B1202" s="32"/>
      <c r="C1202" s="78"/>
      <c r="D1202" s="78"/>
      <c r="E1202" s="78"/>
      <c r="F1202" s="78"/>
      <c r="G1202" s="78"/>
      <c r="H1202" s="79"/>
      <c r="I1202" s="80"/>
      <c r="J1202" s="80"/>
      <c r="K1202" s="80"/>
      <c r="L1202" s="5"/>
      <c r="M1202" s="32"/>
      <c r="N1202" s="23"/>
      <c r="O1202" s="5"/>
      <c r="P1202" s="32"/>
      <c r="AI1202" s="3"/>
      <c r="AJ1202" s="3"/>
    </row>
    <row r="1203" spans="1:36" ht="12.75" customHeight="1" x14ac:dyDescent="0.25">
      <c r="A1203" s="31"/>
      <c r="B1203" s="32"/>
      <c r="C1203" s="78"/>
      <c r="D1203" s="78"/>
      <c r="E1203" s="78"/>
      <c r="F1203" s="78"/>
      <c r="G1203" s="78"/>
      <c r="H1203" s="79"/>
      <c r="I1203" s="80"/>
      <c r="J1203" s="80"/>
      <c r="K1203" s="80"/>
      <c r="L1203" s="5"/>
      <c r="M1203" s="32"/>
      <c r="N1203" s="23"/>
      <c r="O1203" s="5"/>
      <c r="P1203" s="32"/>
      <c r="AI1203" s="3"/>
      <c r="AJ1203" s="3"/>
    </row>
    <row r="1204" spans="1:36" ht="12.75" customHeight="1" x14ac:dyDescent="0.25">
      <c r="A1204" s="31"/>
      <c r="B1204" s="32"/>
      <c r="C1204" s="78"/>
      <c r="D1204" s="78"/>
      <c r="E1204" s="78"/>
      <c r="F1204" s="78"/>
      <c r="G1204" s="78"/>
      <c r="H1204" s="79"/>
      <c r="I1204" s="80"/>
      <c r="J1204" s="80"/>
      <c r="K1204" s="80"/>
      <c r="L1204" s="5"/>
      <c r="M1204" s="32"/>
      <c r="N1204" s="23"/>
      <c r="O1204" s="5"/>
      <c r="P1204" s="32"/>
      <c r="AI1204" s="3"/>
      <c r="AJ1204" s="3"/>
    </row>
    <row r="1205" spans="1:36" ht="12.75" customHeight="1" x14ac:dyDescent="0.25">
      <c r="A1205" s="31"/>
      <c r="B1205" s="32"/>
      <c r="C1205" s="78"/>
      <c r="D1205" s="78"/>
      <c r="E1205" s="78"/>
      <c r="F1205" s="78"/>
      <c r="G1205" s="78"/>
      <c r="H1205" s="79"/>
      <c r="I1205" s="80"/>
      <c r="J1205" s="80"/>
      <c r="K1205" s="80"/>
      <c r="L1205" s="5"/>
      <c r="M1205" s="32"/>
      <c r="N1205" s="23"/>
      <c r="O1205" s="5"/>
      <c r="P1205" s="32"/>
      <c r="AI1205" s="3"/>
      <c r="AJ1205" s="3"/>
    </row>
    <row r="1206" spans="1:36" ht="12.75" customHeight="1" x14ac:dyDescent="0.25">
      <c r="A1206" s="31"/>
      <c r="B1206" s="32"/>
      <c r="C1206" s="78"/>
      <c r="D1206" s="78"/>
      <c r="E1206" s="78"/>
      <c r="F1206" s="78"/>
      <c r="G1206" s="78"/>
      <c r="H1206" s="79"/>
      <c r="I1206" s="80"/>
      <c r="J1206" s="80"/>
      <c r="K1206" s="80"/>
      <c r="L1206" s="5"/>
      <c r="M1206" s="32"/>
      <c r="N1206" s="23"/>
      <c r="O1206" s="5"/>
      <c r="P1206" s="32"/>
      <c r="AI1206" s="3"/>
      <c r="AJ1206" s="3"/>
    </row>
    <row r="1207" spans="1:36" ht="12.75" customHeight="1" x14ac:dyDescent="0.25">
      <c r="A1207" s="31"/>
      <c r="B1207" s="32"/>
      <c r="C1207" s="78"/>
      <c r="D1207" s="78"/>
      <c r="E1207" s="78"/>
      <c r="F1207" s="78"/>
      <c r="G1207" s="78"/>
      <c r="H1207" s="79"/>
      <c r="I1207" s="80"/>
      <c r="J1207" s="80"/>
      <c r="K1207" s="80"/>
      <c r="L1207" s="5"/>
      <c r="M1207" s="32"/>
      <c r="N1207" s="23"/>
      <c r="O1207" s="5"/>
      <c r="P1207" s="32"/>
      <c r="AI1207" s="3"/>
      <c r="AJ1207" s="3"/>
    </row>
    <row r="1208" spans="1:36" ht="12.75" customHeight="1" x14ac:dyDescent="0.25">
      <c r="A1208" s="31"/>
      <c r="B1208" s="32"/>
      <c r="C1208" s="78"/>
      <c r="D1208" s="78"/>
      <c r="E1208" s="78"/>
      <c r="F1208" s="78"/>
      <c r="G1208" s="78"/>
      <c r="H1208" s="79"/>
      <c r="I1208" s="80"/>
      <c r="J1208" s="80"/>
      <c r="K1208" s="80"/>
      <c r="L1208" s="5"/>
      <c r="M1208" s="32"/>
      <c r="N1208" s="23"/>
      <c r="O1208" s="5"/>
      <c r="P1208" s="32"/>
      <c r="AI1208" s="3"/>
      <c r="AJ1208" s="3"/>
    </row>
    <row r="1209" spans="1:36" ht="12.75" customHeight="1" x14ac:dyDescent="0.25">
      <c r="A1209" s="31"/>
      <c r="B1209" s="32"/>
      <c r="C1209" s="78"/>
      <c r="D1209" s="78"/>
      <c r="E1209" s="78"/>
      <c r="F1209" s="78"/>
      <c r="G1209" s="78"/>
      <c r="H1209" s="79"/>
      <c r="I1209" s="80"/>
      <c r="J1209" s="80"/>
      <c r="K1209" s="80"/>
      <c r="L1209" s="5"/>
      <c r="M1209" s="32"/>
      <c r="N1209" s="23"/>
      <c r="O1209" s="5"/>
      <c r="P1209" s="32"/>
      <c r="AI1209" s="3"/>
      <c r="AJ1209" s="3"/>
    </row>
    <row r="1210" spans="1:36" ht="12.75" customHeight="1" x14ac:dyDescent="0.25">
      <c r="A1210" s="31"/>
      <c r="B1210" s="32"/>
      <c r="C1210" s="78"/>
      <c r="D1210" s="78"/>
      <c r="E1210" s="78"/>
      <c r="F1210" s="78"/>
      <c r="G1210" s="78"/>
      <c r="H1210" s="79"/>
      <c r="I1210" s="80"/>
      <c r="J1210" s="80"/>
      <c r="K1210" s="80"/>
      <c r="L1210" s="5"/>
      <c r="M1210" s="32"/>
      <c r="N1210" s="23"/>
      <c r="O1210" s="5"/>
      <c r="P1210" s="32"/>
      <c r="AI1210" s="3"/>
      <c r="AJ1210" s="3"/>
    </row>
    <row r="1211" spans="1:36" ht="12.75" customHeight="1" x14ac:dyDescent="0.25">
      <c r="A1211" s="31"/>
      <c r="B1211" s="32"/>
      <c r="C1211" s="78"/>
      <c r="D1211" s="78"/>
      <c r="E1211" s="78"/>
      <c r="F1211" s="78"/>
      <c r="G1211" s="78"/>
      <c r="H1211" s="79"/>
      <c r="I1211" s="80"/>
      <c r="J1211" s="80"/>
      <c r="K1211" s="80"/>
      <c r="L1211" s="5"/>
      <c r="M1211" s="32"/>
      <c r="N1211" s="23"/>
      <c r="O1211" s="5"/>
      <c r="P1211" s="32"/>
      <c r="AI1211" s="3"/>
      <c r="AJ1211" s="3"/>
    </row>
    <row r="1212" spans="1:36" ht="12.75" customHeight="1" x14ac:dyDescent="0.25">
      <c r="A1212" s="31"/>
      <c r="B1212" s="32"/>
      <c r="C1212" s="78"/>
      <c r="D1212" s="78"/>
      <c r="E1212" s="78"/>
      <c r="F1212" s="78"/>
      <c r="G1212" s="78"/>
      <c r="H1212" s="79"/>
      <c r="I1212" s="80"/>
      <c r="J1212" s="80"/>
      <c r="K1212" s="80"/>
      <c r="L1212" s="5"/>
      <c r="M1212" s="32"/>
      <c r="N1212" s="23"/>
      <c r="O1212" s="5"/>
      <c r="P1212" s="32"/>
      <c r="AI1212" s="3"/>
      <c r="AJ1212" s="3"/>
    </row>
    <row r="1213" spans="1:36" ht="12.75" customHeight="1" x14ac:dyDescent="0.25">
      <c r="A1213" s="31"/>
      <c r="B1213" s="32"/>
      <c r="C1213" s="78"/>
      <c r="D1213" s="78"/>
      <c r="E1213" s="78"/>
      <c r="F1213" s="78"/>
      <c r="G1213" s="78"/>
      <c r="H1213" s="79"/>
      <c r="I1213" s="80"/>
      <c r="J1213" s="80"/>
      <c r="K1213" s="80"/>
      <c r="L1213" s="5"/>
      <c r="M1213" s="32"/>
      <c r="N1213" s="23"/>
      <c r="O1213" s="5"/>
      <c r="P1213" s="32"/>
      <c r="AI1213" s="3"/>
      <c r="AJ1213" s="3"/>
    </row>
    <row r="1214" spans="1:36" ht="12.75" customHeight="1" x14ac:dyDescent="0.25">
      <c r="A1214" s="31"/>
      <c r="B1214" s="32"/>
      <c r="C1214" s="78"/>
      <c r="D1214" s="78"/>
      <c r="E1214" s="78"/>
      <c r="F1214" s="78"/>
      <c r="G1214" s="78"/>
      <c r="H1214" s="79"/>
      <c r="I1214" s="80"/>
      <c r="J1214" s="80"/>
      <c r="K1214" s="80"/>
      <c r="L1214" s="5"/>
      <c r="M1214" s="32"/>
      <c r="N1214" s="23"/>
      <c r="O1214" s="5"/>
      <c r="P1214" s="32"/>
      <c r="AI1214" s="3"/>
      <c r="AJ1214" s="3"/>
    </row>
    <row r="1215" spans="1:36" ht="12.75" customHeight="1" x14ac:dyDescent="0.25">
      <c r="A1215" s="31"/>
      <c r="B1215" s="32"/>
      <c r="C1215" s="78"/>
      <c r="D1215" s="78"/>
      <c r="E1215" s="78"/>
      <c r="F1215" s="78"/>
      <c r="G1215" s="78"/>
      <c r="H1215" s="79"/>
      <c r="I1215" s="80"/>
      <c r="J1215" s="80"/>
      <c r="K1215" s="80"/>
      <c r="L1215" s="5"/>
      <c r="M1215" s="32"/>
      <c r="N1215" s="23"/>
      <c r="O1215" s="5"/>
      <c r="P1215" s="32"/>
      <c r="AI1215" s="3"/>
      <c r="AJ1215" s="3"/>
    </row>
    <row r="1216" spans="1:36" ht="12.75" customHeight="1" x14ac:dyDescent="0.25">
      <c r="A1216" s="31"/>
      <c r="B1216" s="32"/>
      <c r="C1216" s="78"/>
      <c r="D1216" s="78"/>
      <c r="E1216" s="78"/>
      <c r="F1216" s="78"/>
      <c r="G1216" s="78"/>
      <c r="H1216" s="79"/>
      <c r="I1216" s="80"/>
      <c r="J1216" s="80"/>
      <c r="K1216" s="80"/>
      <c r="L1216" s="5"/>
      <c r="M1216" s="32"/>
      <c r="N1216" s="23"/>
      <c r="O1216" s="5"/>
      <c r="P1216" s="32"/>
      <c r="AI1216" s="3"/>
      <c r="AJ1216" s="3"/>
    </row>
    <row r="1217" spans="1:36" ht="12.75" customHeight="1" x14ac:dyDescent="0.25">
      <c r="A1217" s="31"/>
      <c r="B1217" s="32"/>
      <c r="C1217" s="78"/>
      <c r="D1217" s="78"/>
      <c r="E1217" s="78"/>
      <c r="F1217" s="78"/>
      <c r="G1217" s="78"/>
      <c r="H1217" s="79"/>
      <c r="I1217" s="80"/>
      <c r="J1217" s="80"/>
      <c r="K1217" s="80"/>
      <c r="L1217" s="5"/>
      <c r="M1217" s="32"/>
      <c r="N1217" s="23"/>
      <c r="O1217" s="5"/>
      <c r="P1217" s="32"/>
      <c r="AI1217" s="3"/>
      <c r="AJ1217" s="3"/>
    </row>
    <row r="1218" spans="1:36" ht="12.75" customHeight="1" x14ac:dyDescent="0.25">
      <c r="A1218" s="31"/>
      <c r="B1218" s="32"/>
      <c r="C1218" s="78"/>
      <c r="D1218" s="78"/>
      <c r="E1218" s="78"/>
      <c r="F1218" s="78"/>
      <c r="G1218" s="78"/>
      <c r="H1218" s="79"/>
      <c r="I1218" s="80"/>
      <c r="J1218" s="80"/>
      <c r="K1218" s="80"/>
      <c r="L1218" s="5"/>
      <c r="M1218" s="32"/>
      <c r="N1218" s="23"/>
      <c r="O1218" s="5"/>
      <c r="P1218" s="32"/>
      <c r="AI1218" s="3"/>
      <c r="AJ1218" s="3"/>
    </row>
    <row r="1219" spans="1:36" ht="12.75" customHeight="1" x14ac:dyDescent="0.25">
      <c r="A1219" s="31"/>
      <c r="B1219" s="32"/>
      <c r="C1219" s="78"/>
      <c r="D1219" s="78"/>
      <c r="E1219" s="78"/>
      <c r="F1219" s="78"/>
      <c r="G1219" s="78"/>
      <c r="H1219" s="79"/>
      <c r="I1219" s="80"/>
      <c r="J1219" s="80"/>
      <c r="K1219" s="80"/>
      <c r="L1219" s="5"/>
      <c r="M1219" s="32"/>
      <c r="N1219" s="23"/>
      <c r="O1219" s="5"/>
      <c r="P1219" s="32"/>
      <c r="AI1219" s="3"/>
      <c r="AJ1219" s="3"/>
    </row>
    <row r="1220" spans="1:36" ht="12.75" customHeight="1" x14ac:dyDescent="0.25">
      <c r="A1220" s="31"/>
      <c r="B1220" s="32"/>
      <c r="C1220" s="78"/>
      <c r="D1220" s="78"/>
      <c r="E1220" s="78"/>
      <c r="F1220" s="78"/>
      <c r="G1220" s="78"/>
      <c r="H1220" s="79"/>
      <c r="I1220" s="80"/>
      <c r="J1220" s="80"/>
      <c r="K1220" s="80"/>
      <c r="L1220" s="5"/>
      <c r="M1220" s="32"/>
      <c r="N1220" s="23"/>
      <c r="O1220" s="5"/>
      <c r="P1220" s="32"/>
      <c r="AI1220" s="3"/>
      <c r="AJ1220" s="3"/>
    </row>
    <row r="1221" spans="1:36" ht="12.75" customHeight="1" x14ac:dyDescent="0.25">
      <c r="A1221" s="31"/>
      <c r="B1221" s="32"/>
      <c r="C1221" s="78"/>
      <c r="D1221" s="78"/>
      <c r="E1221" s="78"/>
      <c r="F1221" s="78"/>
      <c r="G1221" s="78"/>
      <c r="H1221" s="79"/>
      <c r="I1221" s="80"/>
      <c r="J1221" s="80"/>
      <c r="K1221" s="80"/>
      <c r="L1221" s="5"/>
      <c r="M1221" s="32"/>
      <c r="N1221" s="23"/>
      <c r="O1221" s="5"/>
      <c r="P1221" s="32"/>
      <c r="AI1221" s="3"/>
      <c r="AJ1221" s="3"/>
    </row>
    <row r="1222" spans="1:36" ht="12.75" customHeight="1" x14ac:dyDescent="0.25">
      <c r="A1222" s="31"/>
      <c r="B1222" s="32"/>
      <c r="C1222" s="78"/>
      <c r="D1222" s="78"/>
      <c r="E1222" s="78"/>
      <c r="F1222" s="78"/>
      <c r="G1222" s="78"/>
      <c r="H1222" s="79"/>
      <c r="I1222" s="80"/>
      <c r="J1222" s="80"/>
      <c r="K1222" s="80"/>
      <c r="L1222" s="5"/>
      <c r="M1222" s="32"/>
      <c r="N1222" s="23"/>
      <c r="O1222" s="5"/>
      <c r="P1222" s="32"/>
      <c r="AI1222" s="3"/>
      <c r="AJ1222" s="3"/>
    </row>
    <row r="1223" spans="1:36" ht="12.75" customHeight="1" x14ac:dyDescent="0.25">
      <c r="A1223" s="31"/>
      <c r="B1223" s="32"/>
      <c r="C1223" s="78"/>
      <c r="D1223" s="78"/>
      <c r="E1223" s="78"/>
      <c r="F1223" s="78"/>
      <c r="G1223" s="78"/>
      <c r="H1223" s="79"/>
      <c r="I1223" s="80"/>
      <c r="J1223" s="80"/>
      <c r="K1223" s="80"/>
      <c r="L1223" s="5"/>
      <c r="M1223" s="32"/>
      <c r="N1223" s="23"/>
      <c r="O1223" s="5"/>
      <c r="P1223" s="32"/>
      <c r="AI1223" s="3"/>
      <c r="AJ1223" s="3"/>
    </row>
    <row r="1224" spans="1:36" ht="12.75" customHeight="1" x14ac:dyDescent="0.25">
      <c r="A1224" s="31"/>
      <c r="B1224" s="32"/>
      <c r="C1224" s="78"/>
      <c r="D1224" s="78"/>
      <c r="E1224" s="78"/>
      <c r="F1224" s="78"/>
      <c r="G1224" s="78"/>
      <c r="H1224" s="79"/>
      <c r="I1224" s="80"/>
      <c r="J1224" s="80"/>
      <c r="K1224" s="80"/>
      <c r="L1224" s="5"/>
      <c r="M1224" s="32"/>
      <c r="N1224" s="23"/>
      <c r="O1224" s="5"/>
      <c r="P1224" s="32"/>
      <c r="AI1224" s="3"/>
      <c r="AJ1224" s="3"/>
    </row>
    <row r="1225" spans="1:36" ht="12.75" customHeight="1" x14ac:dyDescent="0.25">
      <c r="A1225" s="31"/>
      <c r="B1225" s="32"/>
      <c r="C1225" s="78"/>
      <c r="D1225" s="78"/>
      <c r="E1225" s="78"/>
      <c r="F1225" s="78"/>
      <c r="G1225" s="78"/>
      <c r="H1225" s="79"/>
      <c r="I1225" s="80"/>
      <c r="J1225" s="80"/>
      <c r="K1225" s="80"/>
      <c r="L1225" s="5"/>
      <c r="M1225" s="32"/>
      <c r="N1225" s="23"/>
      <c r="O1225" s="5"/>
      <c r="P1225" s="32"/>
      <c r="AI1225" s="3"/>
      <c r="AJ1225" s="3"/>
    </row>
    <row r="1226" spans="1:36" ht="12.75" customHeight="1" x14ac:dyDescent="0.25">
      <c r="A1226" s="31"/>
      <c r="B1226" s="32"/>
      <c r="C1226" s="78"/>
      <c r="D1226" s="78"/>
      <c r="E1226" s="78"/>
      <c r="F1226" s="78"/>
      <c r="G1226" s="78"/>
      <c r="H1226" s="79"/>
      <c r="I1226" s="80"/>
      <c r="J1226" s="80"/>
      <c r="K1226" s="80"/>
      <c r="L1226" s="5"/>
      <c r="M1226" s="32"/>
      <c r="N1226" s="23"/>
      <c r="O1226" s="5"/>
      <c r="P1226" s="32"/>
      <c r="AI1226" s="3"/>
      <c r="AJ1226" s="3"/>
    </row>
    <row r="1227" spans="1:36" ht="12.75" customHeight="1" x14ac:dyDescent="0.25">
      <c r="A1227" s="31"/>
      <c r="B1227" s="32"/>
      <c r="C1227" s="78"/>
      <c r="D1227" s="78"/>
      <c r="E1227" s="78"/>
      <c r="F1227" s="78"/>
      <c r="G1227" s="78"/>
      <c r="H1227" s="79"/>
      <c r="I1227" s="80"/>
      <c r="J1227" s="80"/>
      <c r="K1227" s="80"/>
      <c r="L1227" s="5"/>
      <c r="M1227" s="32"/>
      <c r="N1227" s="23"/>
      <c r="O1227" s="5"/>
      <c r="P1227" s="32"/>
      <c r="AI1227" s="3"/>
      <c r="AJ1227" s="3"/>
    </row>
    <row r="1228" spans="1:36" ht="12.75" customHeight="1" x14ac:dyDescent="0.25">
      <c r="A1228" s="31"/>
      <c r="B1228" s="32"/>
      <c r="C1228" s="78"/>
      <c r="D1228" s="78"/>
      <c r="E1228" s="78"/>
      <c r="F1228" s="78"/>
      <c r="G1228" s="78"/>
      <c r="H1228" s="79"/>
      <c r="I1228" s="80"/>
      <c r="J1228" s="80"/>
      <c r="K1228" s="80"/>
      <c r="L1228" s="5"/>
      <c r="M1228" s="32"/>
      <c r="N1228" s="23"/>
      <c r="O1228" s="5"/>
      <c r="P1228" s="32"/>
      <c r="AI1228" s="3"/>
      <c r="AJ1228" s="3"/>
    </row>
    <row r="1229" spans="1:36" ht="12.75" customHeight="1" x14ac:dyDescent="0.25">
      <c r="A1229" s="31"/>
      <c r="B1229" s="32"/>
      <c r="C1229" s="78"/>
      <c r="D1229" s="78"/>
      <c r="E1229" s="78"/>
      <c r="F1229" s="78"/>
      <c r="G1229" s="78"/>
      <c r="H1229" s="79"/>
      <c r="I1229" s="80"/>
      <c r="J1229" s="80"/>
      <c r="K1229" s="80"/>
      <c r="L1229" s="5"/>
      <c r="M1229" s="32"/>
      <c r="N1229" s="23"/>
      <c r="O1229" s="5"/>
      <c r="P1229" s="32"/>
      <c r="AI1229" s="3"/>
      <c r="AJ1229" s="3"/>
    </row>
    <row r="1230" spans="1:36" ht="12.75" customHeight="1" x14ac:dyDescent="0.25">
      <c r="A1230" s="31"/>
      <c r="B1230" s="32"/>
      <c r="C1230" s="78"/>
      <c r="D1230" s="78"/>
      <c r="E1230" s="78"/>
      <c r="F1230" s="78"/>
      <c r="G1230" s="78"/>
      <c r="H1230" s="79"/>
      <c r="I1230" s="80"/>
      <c r="J1230" s="80"/>
      <c r="K1230" s="80"/>
      <c r="L1230" s="5"/>
      <c r="M1230" s="32"/>
      <c r="N1230" s="23"/>
      <c r="O1230" s="5"/>
      <c r="P1230" s="32"/>
      <c r="AI1230" s="3"/>
      <c r="AJ1230" s="3"/>
    </row>
    <row r="1231" spans="1:36" ht="12.75" customHeight="1" x14ac:dyDescent="0.25">
      <c r="A1231" s="31"/>
      <c r="B1231" s="32"/>
      <c r="C1231" s="78"/>
      <c r="D1231" s="78"/>
      <c r="E1231" s="78"/>
      <c r="F1231" s="78"/>
      <c r="G1231" s="78"/>
      <c r="H1231" s="79"/>
      <c r="I1231" s="80"/>
      <c r="J1231" s="80"/>
      <c r="K1231" s="80"/>
      <c r="L1231" s="5"/>
      <c r="M1231" s="32"/>
      <c r="N1231" s="23"/>
      <c r="O1231" s="5"/>
      <c r="P1231" s="32"/>
      <c r="AI1231" s="3"/>
      <c r="AJ1231" s="3"/>
    </row>
    <row r="1232" spans="1:36" ht="12.75" customHeight="1" x14ac:dyDescent="0.25">
      <c r="A1232" s="31"/>
      <c r="B1232" s="32"/>
      <c r="C1232" s="78"/>
      <c r="D1232" s="78"/>
      <c r="E1232" s="78"/>
      <c r="F1232" s="78"/>
      <c r="G1232" s="78"/>
      <c r="H1232" s="79"/>
      <c r="I1232" s="80"/>
      <c r="J1232" s="80"/>
      <c r="K1232" s="80"/>
      <c r="L1232" s="5"/>
      <c r="M1232" s="32"/>
      <c r="N1232" s="23"/>
      <c r="O1232" s="5"/>
      <c r="P1232" s="32"/>
      <c r="AI1232" s="3"/>
      <c r="AJ1232" s="3"/>
    </row>
    <row r="1233" spans="1:36" ht="12.75" customHeight="1" x14ac:dyDescent="0.25">
      <c r="A1233" s="31"/>
      <c r="B1233" s="32"/>
      <c r="C1233" s="78"/>
      <c r="D1233" s="78"/>
      <c r="E1233" s="78"/>
      <c r="F1233" s="78"/>
      <c r="G1233" s="78"/>
      <c r="H1233" s="79"/>
      <c r="I1233" s="80"/>
      <c r="J1233" s="80"/>
      <c r="K1233" s="80"/>
      <c r="L1233" s="5"/>
      <c r="M1233" s="32"/>
      <c r="N1233" s="23"/>
      <c r="O1233" s="5"/>
      <c r="P1233" s="32"/>
      <c r="AI1233" s="3"/>
      <c r="AJ1233" s="3"/>
    </row>
    <row r="1234" spans="1:36" ht="12.75" customHeight="1" x14ac:dyDescent="0.25">
      <c r="A1234" s="31"/>
      <c r="B1234" s="32"/>
      <c r="C1234" s="78"/>
      <c r="D1234" s="78"/>
      <c r="E1234" s="78"/>
      <c r="F1234" s="78"/>
      <c r="G1234" s="78"/>
      <c r="H1234" s="79"/>
      <c r="I1234" s="80"/>
      <c r="J1234" s="80"/>
      <c r="K1234" s="80"/>
      <c r="L1234" s="5"/>
      <c r="M1234" s="32"/>
      <c r="N1234" s="23"/>
      <c r="O1234" s="5"/>
      <c r="P1234" s="32"/>
      <c r="AI1234" s="3"/>
      <c r="AJ1234" s="3"/>
    </row>
    <row r="1235" spans="1:36" ht="12.75" customHeight="1" x14ac:dyDescent="0.25">
      <c r="A1235" s="31"/>
      <c r="B1235" s="32"/>
      <c r="C1235" s="78"/>
      <c r="D1235" s="78"/>
      <c r="E1235" s="78"/>
      <c r="F1235" s="78"/>
      <c r="G1235" s="78"/>
      <c r="H1235" s="79"/>
      <c r="I1235" s="80"/>
      <c r="J1235" s="80"/>
      <c r="K1235" s="80"/>
      <c r="L1235" s="5"/>
      <c r="M1235" s="32"/>
      <c r="N1235" s="23"/>
      <c r="O1235" s="5"/>
      <c r="P1235" s="32"/>
      <c r="AI1235" s="3"/>
      <c r="AJ1235" s="3"/>
    </row>
    <row r="1236" spans="1:36" ht="12.75" customHeight="1" x14ac:dyDescent="0.25">
      <c r="A1236" s="31"/>
      <c r="B1236" s="32"/>
      <c r="C1236" s="78"/>
      <c r="D1236" s="78"/>
      <c r="E1236" s="78"/>
      <c r="F1236" s="78"/>
      <c r="G1236" s="78"/>
      <c r="H1236" s="79"/>
      <c r="I1236" s="80"/>
      <c r="J1236" s="80"/>
      <c r="K1236" s="80"/>
      <c r="L1236" s="5"/>
      <c r="M1236" s="32"/>
      <c r="N1236" s="23"/>
      <c r="O1236" s="5"/>
      <c r="P1236" s="32"/>
      <c r="AI1236" s="3"/>
      <c r="AJ1236" s="3"/>
    </row>
    <row r="1237" spans="1:36" ht="12.75" customHeight="1" x14ac:dyDescent="0.25">
      <c r="A1237" s="31"/>
      <c r="B1237" s="32"/>
      <c r="C1237" s="78"/>
      <c r="D1237" s="78"/>
      <c r="E1237" s="78"/>
      <c r="F1237" s="78"/>
      <c r="G1237" s="78"/>
      <c r="H1237" s="79"/>
      <c r="I1237" s="80"/>
      <c r="J1237" s="80"/>
      <c r="K1237" s="80"/>
      <c r="L1237" s="5"/>
      <c r="M1237" s="32"/>
      <c r="N1237" s="23"/>
      <c r="O1237" s="5"/>
      <c r="P1237" s="32"/>
      <c r="AI1237" s="3"/>
      <c r="AJ1237" s="3"/>
    </row>
    <row r="1238" spans="1:36" ht="12.75" customHeight="1" x14ac:dyDescent="0.25">
      <c r="A1238" s="31"/>
      <c r="B1238" s="32"/>
      <c r="C1238" s="78"/>
      <c r="D1238" s="78"/>
      <c r="E1238" s="78"/>
      <c r="F1238" s="78"/>
      <c r="G1238" s="78"/>
      <c r="H1238" s="79"/>
      <c r="I1238" s="80"/>
      <c r="J1238" s="80"/>
      <c r="K1238" s="80"/>
      <c r="L1238" s="5"/>
      <c r="M1238" s="32"/>
      <c r="N1238" s="23"/>
      <c r="O1238" s="5"/>
      <c r="P1238" s="32"/>
      <c r="AI1238" s="3"/>
      <c r="AJ1238" s="3"/>
    </row>
    <row r="1239" spans="1:36" ht="12.75" customHeight="1" x14ac:dyDescent="0.25">
      <c r="A1239" s="31"/>
      <c r="B1239" s="32"/>
      <c r="C1239" s="78"/>
      <c r="D1239" s="78"/>
      <c r="E1239" s="78"/>
      <c r="F1239" s="78"/>
      <c r="G1239" s="78"/>
      <c r="H1239" s="79"/>
      <c r="I1239" s="80"/>
      <c r="J1239" s="80"/>
      <c r="K1239" s="80"/>
      <c r="L1239" s="5"/>
      <c r="M1239" s="32"/>
      <c r="N1239" s="23"/>
      <c r="O1239" s="5"/>
      <c r="P1239" s="32"/>
      <c r="AI1239" s="3"/>
      <c r="AJ1239" s="3"/>
    </row>
    <row r="1240" spans="1:36" ht="12.75" customHeight="1" x14ac:dyDescent="0.25">
      <c r="A1240" s="31"/>
      <c r="B1240" s="32"/>
      <c r="C1240" s="78"/>
      <c r="D1240" s="78"/>
      <c r="E1240" s="78"/>
      <c r="F1240" s="78"/>
      <c r="G1240" s="78"/>
      <c r="H1240" s="79"/>
      <c r="I1240" s="80"/>
      <c r="J1240" s="80"/>
      <c r="K1240" s="80"/>
      <c r="L1240" s="5"/>
      <c r="M1240" s="32"/>
      <c r="N1240" s="23"/>
      <c r="O1240" s="5"/>
      <c r="P1240" s="32"/>
      <c r="AI1240" s="3"/>
      <c r="AJ1240" s="3"/>
    </row>
    <row r="1241" spans="1:36" ht="12.75" customHeight="1" x14ac:dyDescent="0.25">
      <c r="A1241" s="31"/>
      <c r="B1241" s="32"/>
      <c r="C1241" s="78"/>
      <c r="D1241" s="78"/>
      <c r="E1241" s="78"/>
      <c r="F1241" s="78"/>
      <c r="G1241" s="78"/>
      <c r="H1241" s="79"/>
      <c r="I1241" s="80"/>
      <c r="J1241" s="80"/>
      <c r="K1241" s="80"/>
      <c r="L1241" s="5"/>
      <c r="M1241" s="32"/>
      <c r="N1241" s="23"/>
      <c r="O1241" s="5"/>
      <c r="P1241" s="32"/>
      <c r="AI1241" s="3"/>
      <c r="AJ1241" s="3"/>
    </row>
    <row r="1242" spans="1:36" ht="12.75" customHeight="1" x14ac:dyDescent="0.25">
      <c r="A1242" s="31"/>
      <c r="B1242" s="32"/>
      <c r="C1242" s="78"/>
      <c r="D1242" s="78"/>
      <c r="E1242" s="78"/>
      <c r="F1242" s="78"/>
      <c r="G1242" s="78"/>
      <c r="H1242" s="79"/>
      <c r="I1242" s="80"/>
      <c r="J1242" s="80"/>
      <c r="K1242" s="80"/>
      <c r="L1242" s="5"/>
      <c r="M1242" s="32"/>
      <c r="N1242" s="23"/>
      <c r="O1242" s="5"/>
      <c r="P1242" s="32"/>
      <c r="AI1242" s="3"/>
      <c r="AJ1242" s="3"/>
    </row>
    <row r="1243" spans="1:36" ht="12.75" customHeight="1" x14ac:dyDescent="0.25">
      <c r="A1243" s="31"/>
      <c r="B1243" s="32"/>
      <c r="C1243" s="78"/>
      <c r="D1243" s="78"/>
      <c r="E1243" s="78"/>
      <c r="F1243" s="78"/>
      <c r="G1243" s="78"/>
      <c r="H1243" s="79"/>
      <c r="I1243" s="80"/>
      <c r="J1243" s="80"/>
      <c r="K1243" s="80"/>
      <c r="L1243" s="5"/>
      <c r="M1243" s="32"/>
      <c r="N1243" s="23"/>
      <c r="O1243" s="5"/>
      <c r="P1243" s="32"/>
      <c r="AI1243" s="3"/>
      <c r="AJ1243" s="3"/>
    </row>
    <row r="1244" spans="1:36" ht="12.75" customHeight="1" x14ac:dyDescent="0.25">
      <c r="A1244" s="31"/>
      <c r="B1244" s="32"/>
      <c r="C1244" s="78"/>
      <c r="D1244" s="78"/>
      <c r="E1244" s="78"/>
      <c r="F1244" s="78"/>
      <c r="G1244" s="78"/>
      <c r="H1244" s="79"/>
      <c r="I1244" s="80"/>
      <c r="J1244" s="80"/>
      <c r="K1244" s="80"/>
      <c r="L1244" s="5"/>
      <c r="M1244" s="32"/>
      <c r="N1244" s="23"/>
      <c r="O1244" s="5"/>
      <c r="P1244" s="32"/>
      <c r="AI1244" s="3"/>
      <c r="AJ1244" s="3"/>
    </row>
    <row r="1245" spans="1:36" ht="12.75" customHeight="1" x14ac:dyDescent="0.25">
      <c r="A1245" s="31"/>
      <c r="B1245" s="32"/>
      <c r="C1245" s="78"/>
      <c r="D1245" s="78"/>
      <c r="E1245" s="78"/>
      <c r="F1245" s="78"/>
      <c r="G1245" s="78"/>
      <c r="H1245" s="79"/>
      <c r="I1245" s="80"/>
      <c r="J1245" s="80"/>
      <c r="K1245" s="80"/>
      <c r="L1245" s="5"/>
      <c r="M1245" s="32"/>
      <c r="N1245" s="23"/>
      <c r="O1245" s="5"/>
      <c r="P1245" s="32"/>
      <c r="AI1245" s="3"/>
      <c r="AJ1245" s="3"/>
    </row>
    <row r="1246" spans="1:36" ht="12.75" customHeight="1" x14ac:dyDescent="0.25">
      <c r="A1246" s="31"/>
      <c r="B1246" s="32"/>
      <c r="C1246" s="78"/>
      <c r="D1246" s="78"/>
      <c r="E1246" s="78"/>
      <c r="F1246" s="78"/>
      <c r="G1246" s="78"/>
      <c r="H1246" s="79"/>
      <c r="I1246" s="80"/>
      <c r="J1246" s="80"/>
      <c r="K1246" s="80"/>
      <c r="L1246" s="5"/>
      <c r="M1246" s="32"/>
      <c r="N1246" s="23"/>
      <c r="O1246" s="5"/>
      <c r="P1246" s="32"/>
      <c r="AI1246" s="3"/>
      <c r="AJ1246" s="3"/>
    </row>
    <row r="1247" spans="1:36" ht="12.75" customHeight="1" x14ac:dyDescent="0.25">
      <c r="A1247" s="31"/>
      <c r="B1247" s="32"/>
      <c r="C1247" s="78"/>
      <c r="D1247" s="78"/>
      <c r="E1247" s="78"/>
      <c r="F1247" s="78"/>
      <c r="G1247" s="78"/>
      <c r="H1247" s="79"/>
      <c r="I1247" s="80"/>
      <c r="J1247" s="80"/>
      <c r="K1247" s="80"/>
      <c r="L1247" s="5"/>
      <c r="M1247" s="32"/>
      <c r="N1247" s="23"/>
      <c r="O1247" s="5"/>
      <c r="P1247" s="32"/>
      <c r="AI1247" s="3"/>
      <c r="AJ1247" s="3"/>
    </row>
    <row r="1248" spans="1:36" ht="12.75" customHeight="1" x14ac:dyDescent="0.25">
      <c r="A1248" s="31"/>
      <c r="B1248" s="32"/>
      <c r="C1248" s="78"/>
      <c r="D1248" s="78"/>
      <c r="E1248" s="78"/>
      <c r="F1248" s="78"/>
      <c r="G1248" s="78"/>
      <c r="H1248" s="79"/>
      <c r="I1248" s="80"/>
      <c r="J1248" s="80"/>
      <c r="K1248" s="80"/>
      <c r="L1248" s="5"/>
      <c r="M1248" s="32"/>
      <c r="N1248" s="23"/>
      <c r="O1248" s="5"/>
      <c r="P1248" s="32"/>
      <c r="AI1248" s="3"/>
      <c r="AJ1248" s="3"/>
    </row>
    <row r="1249" spans="1:36" ht="12.75" customHeight="1" x14ac:dyDescent="0.25">
      <c r="A1249" s="31"/>
      <c r="B1249" s="32"/>
      <c r="C1249" s="78"/>
      <c r="D1249" s="78"/>
      <c r="E1249" s="78"/>
      <c r="F1249" s="78"/>
      <c r="G1249" s="78"/>
      <c r="H1249" s="79"/>
      <c r="I1249" s="80"/>
      <c r="J1249" s="80"/>
      <c r="K1249" s="80"/>
      <c r="L1249" s="5"/>
      <c r="M1249" s="32"/>
      <c r="N1249" s="23"/>
      <c r="O1249" s="5"/>
      <c r="P1249" s="32"/>
      <c r="AI1249" s="3"/>
      <c r="AJ1249" s="3"/>
    </row>
    <row r="1250" spans="1:36" ht="12.75" customHeight="1" x14ac:dyDescent="0.25">
      <c r="A1250" s="31"/>
      <c r="B1250" s="32"/>
      <c r="C1250" s="78"/>
      <c r="D1250" s="78"/>
      <c r="E1250" s="78"/>
      <c r="F1250" s="78"/>
      <c r="G1250" s="78"/>
      <c r="H1250" s="79"/>
      <c r="I1250" s="80"/>
      <c r="J1250" s="80"/>
      <c r="K1250" s="80"/>
      <c r="L1250" s="5"/>
      <c r="M1250" s="32"/>
      <c r="N1250" s="23"/>
      <c r="O1250" s="5"/>
      <c r="P1250" s="32"/>
      <c r="AI1250" s="3"/>
      <c r="AJ1250" s="3"/>
    </row>
    <row r="1251" spans="1:36" ht="12.75" customHeight="1" x14ac:dyDescent="0.25">
      <c r="A1251" s="31"/>
      <c r="B1251" s="32"/>
      <c r="C1251" s="78"/>
      <c r="D1251" s="78"/>
      <c r="E1251" s="78"/>
      <c r="F1251" s="78"/>
      <c r="G1251" s="78"/>
      <c r="H1251" s="79"/>
      <c r="I1251" s="80"/>
      <c r="J1251" s="80"/>
      <c r="K1251" s="80"/>
      <c r="L1251" s="5"/>
      <c r="M1251" s="32"/>
      <c r="N1251" s="23"/>
      <c r="O1251" s="5"/>
      <c r="P1251" s="32"/>
      <c r="AI1251" s="3"/>
      <c r="AJ1251" s="3"/>
    </row>
    <row r="1252" spans="1:36" ht="12.75" customHeight="1" x14ac:dyDescent="0.25">
      <c r="A1252" s="31"/>
      <c r="B1252" s="32"/>
      <c r="C1252" s="78"/>
      <c r="D1252" s="78"/>
      <c r="E1252" s="78"/>
      <c r="F1252" s="78"/>
      <c r="G1252" s="78"/>
      <c r="H1252" s="79"/>
      <c r="I1252" s="80"/>
      <c r="J1252" s="80"/>
      <c r="K1252" s="80"/>
      <c r="L1252" s="5"/>
      <c r="M1252" s="32"/>
      <c r="N1252" s="23"/>
      <c r="O1252" s="5"/>
      <c r="P1252" s="32"/>
      <c r="AI1252" s="3"/>
      <c r="AJ1252" s="3"/>
    </row>
    <row r="1253" spans="1:36" ht="12.75" customHeight="1" x14ac:dyDescent="0.25">
      <c r="A1253" s="31"/>
      <c r="B1253" s="32"/>
      <c r="C1253" s="78"/>
      <c r="D1253" s="78"/>
      <c r="E1253" s="78"/>
      <c r="F1253" s="78"/>
      <c r="G1253" s="78"/>
      <c r="H1253" s="79"/>
      <c r="I1253" s="80"/>
      <c r="J1253" s="80"/>
      <c r="K1253" s="80"/>
      <c r="L1253" s="5"/>
      <c r="M1253" s="32"/>
      <c r="N1253" s="23"/>
      <c r="O1253" s="5"/>
      <c r="P1253" s="32"/>
      <c r="AI1253" s="3"/>
      <c r="AJ1253" s="3"/>
    </row>
    <row r="1254" spans="1:36" ht="12.75" customHeight="1" x14ac:dyDescent="0.25">
      <c r="A1254" s="31"/>
      <c r="B1254" s="32"/>
      <c r="C1254" s="78"/>
      <c r="D1254" s="78"/>
      <c r="E1254" s="78"/>
      <c r="F1254" s="78"/>
      <c r="G1254" s="78"/>
      <c r="H1254" s="79"/>
      <c r="I1254" s="80"/>
      <c r="J1254" s="80"/>
      <c r="K1254" s="80"/>
      <c r="L1254" s="5"/>
      <c r="M1254" s="32"/>
      <c r="N1254" s="23"/>
      <c r="O1254" s="5"/>
      <c r="P1254" s="32"/>
      <c r="AI1254" s="3"/>
      <c r="AJ1254" s="3"/>
    </row>
    <row r="1255" spans="1:36" ht="12.75" customHeight="1" x14ac:dyDescent="0.25">
      <c r="A1255" s="31"/>
      <c r="B1255" s="32"/>
      <c r="C1255" s="78"/>
      <c r="D1255" s="78"/>
      <c r="E1255" s="78"/>
      <c r="F1255" s="78"/>
      <c r="G1255" s="78"/>
      <c r="H1255" s="79"/>
      <c r="I1255" s="80"/>
      <c r="J1255" s="80"/>
      <c r="K1255" s="80"/>
      <c r="L1255" s="5"/>
      <c r="M1255" s="32"/>
      <c r="N1255" s="23"/>
      <c r="O1255" s="5"/>
      <c r="P1255" s="32"/>
      <c r="AI1255" s="3"/>
      <c r="AJ1255" s="3"/>
    </row>
    <row r="1256" spans="1:36" ht="12.75" customHeight="1" x14ac:dyDescent="0.25">
      <c r="A1256" s="31"/>
      <c r="B1256" s="32"/>
      <c r="C1256" s="78"/>
      <c r="D1256" s="78"/>
      <c r="E1256" s="78"/>
      <c r="F1256" s="78"/>
      <c r="G1256" s="78"/>
      <c r="H1256" s="79"/>
      <c r="I1256" s="80"/>
      <c r="J1256" s="80"/>
      <c r="K1256" s="80"/>
      <c r="L1256" s="5"/>
      <c r="M1256" s="32"/>
      <c r="N1256" s="23"/>
      <c r="O1256" s="5"/>
      <c r="P1256" s="32"/>
      <c r="AI1256" s="3"/>
      <c r="AJ1256" s="3"/>
    </row>
    <row r="1257" spans="1:36" ht="12.75" customHeight="1" x14ac:dyDescent="0.25">
      <c r="A1257" s="31"/>
      <c r="B1257" s="32"/>
      <c r="C1257" s="78"/>
      <c r="D1257" s="78"/>
      <c r="E1257" s="78"/>
      <c r="F1257" s="78"/>
      <c r="G1257" s="78"/>
      <c r="H1257" s="79"/>
      <c r="I1257" s="80"/>
      <c r="J1257" s="80"/>
      <c r="K1257" s="80"/>
      <c r="L1257" s="5"/>
      <c r="M1257" s="32"/>
      <c r="N1257" s="23"/>
      <c r="O1257" s="5"/>
      <c r="P1257" s="32"/>
      <c r="AI1257" s="3"/>
      <c r="AJ1257" s="3"/>
    </row>
    <row r="1258" spans="1:36" ht="12.75" customHeight="1" x14ac:dyDescent="0.25">
      <c r="A1258" s="31"/>
      <c r="B1258" s="32"/>
      <c r="C1258" s="78"/>
      <c r="D1258" s="78"/>
      <c r="E1258" s="78"/>
      <c r="F1258" s="78"/>
      <c r="G1258" s="78"/>
      <c r="H1258" s="79"/>
      <c r="I1258" s="80"/>
      <c r="J1258" s="80"/>
      <c r="K1258" s="80"/>
      <c r="L1258" s="5"/>
      <c r="M1258" s="32"/>
      <c r="N1258" s="23"/>
      <c r="O1258" s="5"/>
      <c r="P1258" s="32"/>
      <c r="AI1258" s="3"/>
      <c r="AJ1258" s="3"/>
    </row>
    <row r="1259" spans="1:36" ht="12.75" customHeight="1" x14ac:dyDescent="0.25">
      <c r="A1259" s="31"/>
      <c r="B1259" s="32"/>
      <c r="C1259" s="78"/>
      <c r="D1259" s="78"/>
      <c r="E1259" s="78"/>
      <c r="F1259" s="78"/>
      <c r="G1259" s="78"/>
      <c r="H1259" s="79"/>
      <c r="I1259" s="80"/>
      <c r="J1259" s="80"/>
      <c r="K1259" s="80"/>
      <c r="L1259" s="5"/>
      <c r="M1259" s="32"/>
      <c r="N1259" s="23"/>
      <c r="O1259" s="5"/>
      <c r="P1259" s="32"/>
      <c r="AI1259" s="3"/>
      <c r="AJ1259" s="3"/>
    </row>
    <row r="1260" spans="1:36" ht="12.75" customHeight="1" x14ac:dyDescent="0.25">
      <c r="A1260" s="31"/>
      <c r="B1260" s="32"/>
      <c r="C1260" s="78"/>
      <c r="D1260" s="78"/>
      <c r="E1260" s="78"/>
      <c r="F1260" s="78"/>
      <c r="G1260" s="78"/>
      <c r="H1260" s="79"/>
      <c r="I1260" s="80"/>
      <c r="J1260" s="80"/>
      <c r="K1260" s="80"/>
      <c r="L1260" s="5"/>
      <c r="M1260" s="32"/>
      <c r="N1260" s="23"/>
      <c r="O1260" s="5"/>
      <c r="P1260" s="32"/>
      <c r="AI1260" s="3"/>
      <c r="AJ1260" s="3"/>
    </row>
    <row r="1261" spans="1:36" ht="12.75" customHeight="1" x14ac:dyDescent="0.25">
      <c r="A1261" s="31"/>
      <c r="B1261" s="32"/>
      <c r="C1261" s="78"/>
      <c r="D1261" s="78"/>
      <c r="E1261" s="78"/>
      <c r="F1261" s="78"/>
      <c r="G1261" s="78"/>
      <c r="H1261" s="79"/>
      <c r="I1261" s="80"/>
      <c r="J1261" s="80"/>
      <c r="K1261" s="80"/>
      <c r="L1261" s="5"/>
      <c r="M1261" s="32"/>
      <c r="N1261" s="23"/>
      <c r="O1261" s="5"/>
      <c r="P1261" s="32"/>
      <c r="AI1261" s="3"/>
      <c r="AJ1261" s="3"/>
    </row>
    <row r="1262" spans="1:36" ht="12.75" customHeight="1" x14ac:dyDescent="0.25">
      <c r="A1262" s="31"/>
      <c r="B1262" s="32"/>
      <c r="C1262" s="78"/>
      <c r="D1262" s="78"/>
      <c r="E1262" s="78"/>
      <c r="F1262" s="78"/>
      <c r="G1262" s="78"/>
      <c r="H1262" s="79"/>
      <c r="I1262" s="80"/>
      <c r="J1262" s="80"/>
      <c r="K1262" s="80"/>
      <c r="L1262" s="5"/>
      <c r="M1262" s="32"/>
      <c r="N1262" s="23"/>
      <c r="O1262" s="5"/>
      <c r="P1262" s="32"/>
      <c r="AI1262" s="3"/>
      <c r="AJ1262" s="3"/>
    </row>
    <row r="1263" spans="1:36" ht="12.75" customHeight="1" x14ac:dyDescent="0.25">
      <c r="A1263" s="31"/>
      <c r="B1263" s="32"/>
      <c r="C1263" s="78"/>
      <c r="D1263" s="78"/>
      <c r="E1263" s="78"/>
      <c r="F1263" s="78"/>
      <c r="G1263" s="78"/>
      <c r="H1263" s="79"/>
      <c r="I1263" s="80"/>
      <c r="J1263" s="80"/>
      <c r="K1263" s="80"/>
      <c r="L1263" s="5"/>
      <c r="M1263" s="32"/>
      <c r="N1263" s="23"/>
      <c r="O1263" s="5"/>
      <c r="P1263" s="32"/>
      <c r="AI1263" s="3"/>
      <c r="AJ1263" s="3"/>
    </row>
    <row r="1264" spans="1:36" ht="12.75" customHeight="1" x14ac:dyDescent="0.25">
      <c r="A1264" s="31"/>
      <c r="B1264" s="32"/>
      <c r="C1264" s="78"/>
      <c r="D1264" s="78"/>
      <c r="E1264" s="78"/>
      <c r="F1264" s="78"/>
      <c r="G1264" s="78"/>
      <c r="H1264" s="79"/>
      <c r="I1264" s="80"/>
      <c r="J1264" s="80"/>
      <c r="K1264" s="80"/>
      <c r="L1264" s="5"/>
      <c r="M1264" s="32"/>
      <c r="N1264" s="23"/>
      <c r="O1264" s="5"/>
      <c r="P1264" s="32"/>
      <c r="AI1264" s="3"/>
      <c r="AJ1264" s="3"/>
    </row>
    <row r="1265" spans="1:36" ht="12.75" customHeight="1" x14ac:dyDescent="0.25">
      <c r="A1265" s="31"/>
      <c r="B1265" s="32"/>
      <c r="C1265" s="78"/>
      <c r="D1265" s="78"/>
      <c r="E1265" s="78"/>
      <c r="F1265" s="78"/>
      <c r="G1265" s="78"/>
      <c r="H1265" s="79"/>
      <c r="I1265" s="80"/>
      <c r="J1265" s="80"/>
      <c r="K1265" s="80"/>
      <c r="L1265" s="5"/>
      <c r="M1265" s="32"/>
      <c r="N1265" s="23"/>
      <c r="O1265" s="5"/>
      <c r="P1265" s="32"/>
      <c r="AI1265" s="3"/>
      <c r="AJ1265" s="3"/>
    </row>
    <row r="1266" spans="1:36" ht="12.75" customHeight="1" x14ac:dyDescent="0.25">
      <c r="A1266" s="31"/>
      <c r="B1266" s="32"/>
      <c r="C1266" s="78"/>
      <c r="D1266" s="78"/>
      <c r="E1266" s="78"/>
      <c r="F1266" s="78"/>
      <c r="G1266" s="78"/>
      <c r="H1266" s="79"/>
      <c r="I1266" s="80"/>
      <c r="J1266" s="80"/>
      <c r="K1266" s="80"/>
      <c r="L1266" s="5"/>
      <c r="M1266" s="32"/>
      <c r="N1266" s="23"/>
      <c r="O1266" s="5"/>
      <c r="P1266" s="32"/>
      <c r="AI1266" s="3"/>
      <c r="AJ1266" s="3"/>
    </row>
    <row r="1267" spans="1:36" ht="12.75" customHeight="1" x14ac:dyDescent="0.25">
      <c r="A1267" s="31"/>
      <c r="B1267" s="32"/>
      <c r="C1267" s="78"/>
      <c r="D1267" s="78"/>
      <c r="E1267" s="78"/>
      <c r="F1267" s="78"/>
      <c r="G1267" s="78"/>
      <c r="H1267" s="79"/>
      <c r="I1267" s="80"/>
      <c r="J1267" s="80"/>
      <c r="K1267" s="80"/>
      <c r="L1267" s="5"/>
      <c r="M1267" s="32"/>
      <c r="N1267" s="23"/>
      <c r="O1267" s="5"/>
      <c r="P1267" s="32"/>
      <c r="AI1267" s="3"/>
      <c r="AJ1267" s="3"/>
    </row>
    <row r="1268" spans="1:36" ht="12.75" customHeight="1" x14ac:dyDescent="0.25">
      <c r="A1268" s="31"/>
      <c r="B1268" s="32"/>
      <c r="C1268" s="78"/>
      <c r="D1268" s="78"/>
      <c r="E1268" s="78"/>
      <c r="F1268" s="78"/>
      <c r="G1268" s="78"/>
      <c r="H1268" s="79"/>
      <c r="I1268" s="80"/>
      <c r="J1268" s="80"/>
      <c r="K1268" s="80"/>
      <c r="L1268" s="5"/>
      <c r="M1268" s="32"/>
      <c r="N1268" s="23"/>
      <c r="O1268" s="5"/>
      <c r="P1268" s="32"/>
      <c r="AI1268" s="3"/>
      <c r="AJ1268" s="3"/>
    </row>
    <row r="1269" spans="1:36" ht="12.75" customHeight="1" x14ac:dyDescent="0.25">
      <c r="A1269" s="31"/>
      <c r="B1269" s="32"/>
      <c r="C1269" s="78"/>
      <c r="D1269" s="78"/>
      <c r="E1269" s="78"/>
      <c r="F1269" s="78"/>
      <c r="G1269" s="78"/>
      <c r="H1269" s="79"/>
      <c r="I1269" s="80"/>
      <c r="J1269" s="80"/>
      <c r="K1269" s="80"/>
      <c r="L1269" s="5"/>
      <c r="M1269" s="32"/>
      <c r="N1269" s="23"/>
      <c r="O1269" s="5"/>
      <c r="P1269" s="32"/>
      <c r="AI1269" s="3"/>
      <c r="AJ1269" s="3"/>
    </row>
    <row r="1270" spans="1:36" ht="12.75" customHeight="1" x14ac:dyDescent="0.25">
      <c r="A1270" s="31"/>
      <c r="B1270" s="32"/>
      <c r="C1270" s="78"/>
      <c r="D1270" s="78"/>
      <c r="E1270" s="78"/>
      <c r="F1270" s="78"/>
      <c r="G1270" s="78"/>
      <c r="H1270" s="79"/>
      <c r="I1270" s="80"/>
      <c r="J1270" s="80"/>
      <c r="K1270" s="80"/>
      <c r="L1270" s="5"/>
      <c r="M1270" s="32"/>
      <c r="N1270" s="23"/>
      <c r="O1270" s="5"/>
      <c r="P1270" s="32"/>
      <c r="AI1270" s="3"/>
      <c r="AJ1270" s="3"/>
    </row>
    <row r="1271" spans="1:36" ht="12.75" customHeight="1" x14ac:dyDescent="0.25">
      <c r="A1271" s="31"/>
      <c r="B1271" s="32"/>
      <c r="C1271" s="78"/>
      <c r="D1271" s="78"/>
      <c r="E1271" s="78"/>
      <c r="F1271" s="78"/>
      <c r="G1271" s="78"/>
      <c r="H1271" s="79"/>
      <c r="I1271" s="80"/>
      <c r="J1271" s="80"/>
      <c r="K1271" s="80"/>
      <c r="L1271" s="5"/>
      <c r="M1271" s="32"/>
      <c r="N1271" s="23"/>
      <c r="O1271" s="5"/>
      <c r="P1271" s="32"/>
      <c r="AI1271" s="3"/>
      <c r="AJ1271" s="3"/>
    </row>
    <row r="1272" spans="1:36" ht="12.75" customHeight="1" x14ac:dyDescent="0.25">
      <c r="A1272" s="31"/>
      <c r="B1272" s="32"/>
      <c r="C1272" s="78"/>
      <c r="D1272" s="78"/>
      <c r="E1272" s="78"/>
      <c r="F1272" s="78"/>
      <c r="G1272" s="78"/>
      <c r="H1272" s="79"/>
      <c r="I1272" s="80"/>
      <c r="J1272" s="80"/>
      <c r="K1272" s="80"/>
      <c r="L1272" s="5"/>
      <c r="M1272" s="32"/>
      <c r="N1272" s="23"/>
      <c r="O1272" s="5"/>
      <c r="P1272" s="32"/>
      <c r="AI1272" s="3"/>
      <c r="AJ1272" s="3"/>
    </row>
    <row r="1273" spans="1:36" ht="12.75" customHeight="1" x14ac:dyDescent="0.25">
      <c r="A1273" s="31"/>
      <c r="B1273" s="32"/>
      <c r="C1273" s="78"/>
      <c r="D1273" s="78"/>
      <c r="E1273" s="78"/>
      <c r="F1273" s="78"/>
      <c r="G1273" s="78"/>
      <c r="H1273" s="79"/>
      <c r="I1273" s="80"/>
      <c r="J1273" s="80"/>
      <c r="K1273" s="80"/>
      <c r="L1273" s="5"/>
      <c r="M1273" s="32"/>
      <c r="N1273" s="23"/>
      <c r="O1273" s="5"/>
      <c r="P1273" s="32"/>
      <c r="AI1273" s="3"/>
      <c r="AJ1273" s="3"/>
    </row>
    <row r="1274" spans="1:36" ht="12.75" customHeight="1" x14ac:dyDescent="0.25">
      <c r="A1274" s="31"/>
      <c r="B1274" s="32"/>
      <c r="C1274" s="78"/>
      <c r="D1274" s="78"/>
      <c r="E1274" s="78"/>
      <c r="F1274" s="78"/>
      <c r="G1274" s="78"/>
      <c r="H1274" s="79"/>
      <c r="I1274" s="80"/>
      <c r="J1274" s="80"/>
      <c r="K1274" s="80"/>
      <c r="L1274" s="5"/>
      <c r="M1274" s="32"/>
      <c r="N1274" s="23"/>
      <c r="O1274" s="5"/>
      <c r="P1274" s="32"/>
      <c r="AI1274" s="3"/>
      <c r="AJ1274" s="3"/>
    </row>
    <row r="1275" spans="1:36" ht="12.75" customHeight="1" x14ac:dyDescent="0.25">
      <c r="A1275" s="31"/>
      <c r="B1275" s="32"/>
      <c r="C1275" s="78"/>
      <c r="D1275" s="78"/>
      <c r="E1275" s="78"/>
      <c r="F1275" s="78"/>
      <c r="G1275" s="78"/>
      <c r="H1275" s="79"/>
      <c r="I1275" s="80"/>
      <c r="J1275" s="80"/>
      <c r="K1275" s="80"/>
      <c r="L1275" s="5"/>
      <c r="M1275" s="32"/>
      <c r="N1275" s="23"/>
      <c r="O1275" s="5"/>
      <c r="P1275" s="32"/>
      <c r="AI1275" s="3"/>
      <c r="AJ1275" s="3"/>
    </row>
    <row r="1276" spans="1:36" ht="12.75" customHeight="1" x14ac:dyDescent="0.25">
      <c r="A1276" s="31"/>
      <c r="B1276" s="32"/>
      <c r="C1276" s="78"/>
      <c r="D1276" s="78"/>
      <c r="E1276" s="78"/>
      <c r="F1276" s="78"/>
      <c r="G1276" s="78"/>
      <c r="H1276" s="79"/>
      <c r="I1276" s="80"/>
      <c r="J1276" s="80"/>
      <c r="K1276" s="80"/>
      <c r="L1276" s="5"/>
      <c r="M1276" s="32"/>
      <c r="N1276" s="23"/>
      <c r="O1276" s="5"/>
      <c r="P1276" s="32"/>
      <c r="AI1276" s="3"/>
      <c r="AJ1276" s="3"/>
    </row>
    <row r="1277" spans="1:36" ht="12.75" customHeight="1" x14ac:dyDescent="0.25">
      <c r="A1277" s="31"/>
      <c r="B1277" s="32"/>
      <c r="C1277" s="78"/>
      <c r="D1277" s="78"/>
      <c r="E1277" s="78"/>
      <c r="F1277" s="78"/>
      <c r="G1277" s="78"/>
      <c r="H1277" s="79"/>
      <c r="I1277" s="80"/>
      <c r="J1277" s="80"/>
      <c r="K1277" s="80"/>
      <c r="L1277" s="5"/>
      <c r="M1277" s="32"/>
      <c r="N1277" s="23"/>
      <c r="O1277" s="5"/>
      <c r="P1277" s="32"/>
      <c r="AI1277" s="3"/>
      <c r="AJ1277" s="3"/>
    </row>
    <row r="1278" spans="1:36" ht="12.75" customHeight="1" x14ac:dyDescent="0.25">
      <c r="A1278" s="31"/>
      <c r="B1278" s="32"/>
      <c r="C1278" s="78"/>
      <c r="D1278" s="78"/>
      <c r="E1278" s="78"/>
      <c r="F1278" s="78"/>
      <c r="G1278" s="78"/>
      <c r="H1278" s="79"/>
      <c r="I1278" s="80"/>
      <c r="J1278" s="80"/>
      <c r="K1278" s="80"/>
      <c r="L1278" s="5"/>
      <c r="M1278" s="32"/>
      <c r="N1278" s="23"/>
      <c r="O1278" s="5"/>
      <c r="P1278" s="32"/>
      <c r="AI1278" s="3"/>
      <c r="AJ1278" s="3"/>
    </row>
    <row r="1279" spans="1:36" ht="12.75" customHeight="1" x14ac:dyDescent="0.25">
      <c r="A1279" s="31"/>
      <c r="B1279" s="32"/>
      <c r="C1279" s="78"/>
      <c r="D1279" s="78"/>
      <c r="E1279" s="78"/>
      <c r="F1279" s="78"/>
      <c r="G1279" s="78"/>
      <c r="H1279" s="79"/>
      <c r="I1279" s="80"/>
      <c r="J1279" s="80"/>
      <c r="K1279" s="80"/>
      <c r="L1279" s="5"/>
      <c r="M1279" s="32"/>
      <c r="N1279" s="23"/>
      <c r="O1279" s="5"/>
      <c r="P1279" s="32"/>
      <c r="AI1279" s="3"/>
      <c r="AJ1279" s="3"/>
    </row>
    <row r="1280" spans="1:36" ht="12.75" customHeight="1" x14ac:dyDescent="0.25">
      <c r="A1280" s="31"/>
      <c r="B1280" s="32"/>
      <c r="C1280" s="78"/>
      <c r="D1280" s="78"/>
      <c r="E1280" s="78"/>
      <c r="F1280" s="78"/>
      <c r="G1280" s="78"/>
      <c r="H1280" s="79"/>
      <c r="I1280" s="80"/>
      <c r="J1280" s="80"/>
      <c r="K1280" s="80"/>
      <c r="L1280" s="5"/>
      <c r="M1280" s="32"/>
      <c r="N1280" s="23"/>
      <c r="O1280" s="5"/>
      <c r="P1280" s="32"/>
      <c r="AI1280" s="3"/>
      <c r="AJ1280" s="3"/>
    </row>
    <row r="1281" spans="1:36" ht="12.75" customHeight="1" x14ac:dyDescent="0.25">
      <c r="A1281" s="31"/>
      <c r="B1281" s="32"/>
      <c r="C1281" s="78"/>
      <c r="D1281" s="78"/>
      <c r="E1281" s="78"/>
      <c r="F1281" s="78"/>
      <c r="G1281" s="78"/>
      <c r="H1281" s="79"/>
      <c r="I1281" s="80"/>
      <c r="J1281" s="80"/>
      <c r="K1281" s="80"/>
      <c r="L1281" s="5"/>
      <c r="M1281" s="32"/>
      <c r="N1281" s="23"/>
      <c r="O1281" s="5"/>
      <c r="P1281" s="32"/>
      <c r="AI1281" s="3"/>
      <c r="AJ1281" s="3"/>
    </row>
    <row r="1282" spans="1:36" ht="12.75" customHeight="1" x14ac:dyDescent="0.25">
      <c r="A1282" s="31"/>
      <c r="B1282" s="32"/>
      <c r="C1282" s="78"/>
      <c r="D1282" s="78"/>
      <c r="E1282" s="78"/>
      <c r="F1282" s="78"/>
      <c r="G1282" s="78"/>
      <c r="H1282" s="79"/>
      <c r="I1282" s="80"/>
      <c r="J1282" s="80"/>
      <c r="K1282" s="80"/>
      <c r="L1282" s="5"/>
      <c r="M1282" s="32"/>
      <c r="N1282" s="23"/>
      <c r="O1282" s="5"/>
      <c r="P1282" s="32"/>
      <c r="AI1282" s="3"/>
      <c r="AJ1282" s="3"/>
    </row>
    <row r="1283" spans="1:36" ht="12.75" customHeight="1" x14ac:dyDescent="0.25">
      <c r="A1283" s="31"/>
      <c r="B1283" s="32"/>
      <c r="C1283" s="78"/>
      <c r="D1283" s="78"/>
      <c r="E1283" s="78"/>
      <c r="F1283" s="78"/>
      <c r="G1283" s="78"/>
      <c r="H1283" s="79"/>
      <c r="I1283" s="80"/>
      <c r="J1283" s="80"/>
      <c r="K1283" s="80"/>
      <c r="L1283" s="5"/>
      <c r="M1283" s="32"/>
      <c r="N1283" s="23"/>
      <c r="O1283" s="5"/>
      <c r="P1283" s="32"/>
      <c r="AI1283" s="3"/>
      <c r="AJ1283" s="3"/>
    </row>
    <row r="1284" spans="1:36" ht="12.75" customHeight="1" x14ac:dyDescent="0.25">
      <c r="A1284" s="31"/>
      <c r="B1284" s="32"/>
      <c r="C1284" s="78"/>
      <c r="D1284" s="78"/>
      <c r="E1284" s="78"/>
      <c r="F1284" s="78"/>
      <c r="G1284" s="78"/>
      <c r="H1284" s="79"/>
      <c r="I1284" s="80"/>
      <c r="J1284" s="80"/>
      <c r="K1284" s="80"/>
      <c r="L1284" s="5"/>
      <c r="M1284" s="32"/>
      <c r="N1284" s="23"/>
      <c r="O1284" s="5"/>
      <c r="P1284" s="32"/>
      <c r="AI1284" s="3"/>
      <c r="AJ1284" s="3"/>
    </row>
    <row r="1285" spans="1:36" ht="12.75" customHeight="1" x14ac:dyDescent="0.25">
      <c r="A1285" s="31"/>
      <c r="B1285" s="32"/>
      <c r="C1285" s="78"/>
      <c r="D1285" s="78"/>
      <c r="E1285" s="78"/>
      <c r="F1285" s="78"/>
      <c r="G1285" s="78"/>
      <c r="H1285" s="79"/>
      <c r="I1285" s="80"/>
      <c r="J1285" s="80"/>
      <c r="K1285" s="80"/>
      <c r="L1285" s="5"/>
      <c r="M1285" s="32"/>
      <c r="N1285" s="23"/>
      <c r="O1285" s="5"/>
      <c r="P1285" s="32"/>
      <c r="AI1285" s="3"/>
      <c r="AJ1285" s="3"/>
    </row>
    <row r="1286" spans="1:36" ht="12.75" customHeight="1" x14ac:dyDescent="0.25">
      <c r="A1286" s="31"/>
      <c r="B1286" s="32"/>
      <c r="C1286" s="78"/>
      <c r="D1286" s="78"/>
      <c r="E1286" s="78"/>
      <c r="F1286" s="78"/>
      <c r="G1286" s="78"/>
      <c r="H1286" s="79"/>
      <c r="I1286" s="80"/>
      <c r="J1286" s="80"/>
      <c r="K1286" s="80"/>
      <c r="L1286" s="5"/>
      <c r="M1286" s="32"/>
      <c r="N1286" s="23"/>
      <c r="O1286" s="5"/>
      <c r="P1286" s="32"/>
      <c r="AI1286" s="3"/>
      <c r="AJ1286" s="3"/>
    </row>
    <row r="1287" spans="1:36" ht="12.75" customHeight="1" x14ac:dyDescent="0.25">
      <c r="A1287" s="31"/>
      <c r="B1287" s="32"/>
      <c r="C1287" s="78"/>
      <c r="D1287" s="78"/>
      <c r="E1287" s="78"/>
      <c r="F1287" s="78"/>
      <c r="G1287" s="78"/>
      <c r="H1287" s="79"/>
      <c r="I1287" s="80"/>
      <c r="J1287" s="80"/>
      <c r="K1287" s="80"/>
      <c r="L1287" s="5"/>
      <c r="M1287" s="32"/>
      <c r="N1287" s="23"/>
      <c r="O1287" s="5"/>
      <c r="P1287" s="32"/>
      <c r="AI1287" s="3"/>
      <c r="AJ1287" s="3"/>
    </row>
    <row r="1288" spans="1:36" ht="12.75" customHeight="1" x14ac:dyDescent="0.25">
      <c r="A1288" s="31"/>
      <c r="B1288" s="32"/>
      <c r="C1288" s="78"/>
      <c r="D1288" s="78"/>
      <c r="E1288" s="78"/>
      <c r="F1288" s="78"/>
      <c r="G1288" s="78"/>
      <c r="H1288" s="79"/>
      <c r="I1288" s="80"/>
      <c r="J1288" s="80"/>
      <c r="K1288" s="80"/>
      <c r="L1288" s="5"/>
      <c r="M1288" s="32"/>
      <c r="N1288" s="23"/>
      <c r="O1288" s="5"/>
      <c r="P1288" s="32"/>
      <c r="AI1288" s="3"/>
      <c r="AJ1288" s="3"/>
    </row>
    <row r="1289" spans="1:36" ht="12.75" customHeight="1" x14ac:dyDescent="0.25">
      <c r="A1289" s="31"/>
      <c r="B1289" s="32"/>
      <c r="C1289" s="78"/>
      <c r="D1289" s="78"/>
      <c r="E1289" s="78"/>
      <c r="F1289" s="78"/>
      <c r="G1289" s="78"/>
      <c r="H1289" s="79"/>
      <c r="I1289" s="80"/>
      <c r="J1289" s="80"/>
      <c r="K1289" s="80"/>
      <c r="L1289" s="5"/>
      <c r="M1289" s="32"/>
      <c r="N1289" s="23"/>
      <c r="O1289" s="5"/>
      <c r="P1289" s="32"/>
      <c r="AI1289" s="3"/>
      <c r="AJ1289" s="3"/>
    </row>
    <row r="1290" spans="1:36" ht="12.75" customHeight="1" x14ac:dyDescent="0.25">
      <c r="A1290" s="31"/>
      <c r="B1290" s="32"/>
      <c r="C1290" s="78"/>
      <c r="D1290" s="78"/>
      <c r="E1290" s="78"/>
      <c r="F1290" s="78"/>
      <c r="G1290" s="78"/>
      <c r="H1290" s="79"/>
      <c r="I1290" s="80"/>
      <c r="J1290" s="80"/>
      <c r="K1290" s="80"/>
      <c r="L1290" s="5"/>
      <c r="M1290" s="32"/>
      <c r="N1290" s="23"/>
      <c r="O1290" s="5"/>
      <c r="P1290" s="32"/>
      <c r="AI1290" s="3"/>
      <c r="AJ1290" s="3"/>
    </row>
    <row r="1291" spans="1:36" ht="12.75" customHeight="1" x14ac:dyDescent="0.25">
      <c r="A1291" s="31"/>
      <c r="B1291" s="32"/>
      <c r="C1291" s="78"/>
      <c r="D1291" s="78"/>
      <c r="E1291" s="78"/>
      <c r="F1291" s="78"/>
      <c r="G1291" s="78"/>
      <c r="H1291" s="79"/>
      <c r="I1291" s="80"/>
      <c r="J1291" s="80"/>
      <c r="K1291" s="80"/>
      <c r="L1291" s="5"/>
      <c r="M1291" s="32"/>
      <c r="N1291" s="23"/>
      <c r="O1291" s="5"/>
      <c r="P1291" s="32"/>
      <c r="AI1291" s="3"/>
      <c r="AJ1291" s="3"/>
    </row>
    <row r="1292" spans="1:36" ht="12.75" customHeight="1" x14ac:dyDescent="0.25">
      <c r="A1292" s="31"/>
      <c r="B1292" s="32"/>
      <c r="C1292" s="78"/>
      <c r="D1292" s="78"/>
      <c r="E1292" s="78"/>
      <c r="F1292" s="78"/>
      <c r="G1292" s="78"/>
      <c r="H1292" s="79"/>
      <c r="I1292" s="80"/>
      <c r="J1292" s="80"/>
      <c r="K1292" s="80"/>
      <c r="L1292" s="5"/>
      <c r="M1292" s="32"/>
      <c r="N1292" s="23"/>
      <c r="O1292" s="5"/>
      <c r="P1292" s="32"/>
      <c r="AI1292" s="3"/>
      <c r="AJ1292" s="3"/>
    </row>
    <row r="1293" spans="1:36" ht="12.75" customHeight="1" x14ac:dyDescent="0.25">
      <c r="A1293" s="31"/>
      <c r="B1293" s="32"/>
      <c r="C1293" s="78"/>
      <c r="D1293" s="78"/>
      <c r="E1293" s="78"/>
      <c r="F1293" s="78"/>
      <c r="G1293" s="78"/>
      <c r="H1293" s="79"/>
      <c r="I1293" s="80"/>
      <c r="J1293" s="80"/>
      <c r="K1293" s="80"/>
      <c r="L1293" s="5"/>
      <c r="M1293" s="32"/>
      <c r="N1293" s="23"/>
      <c r="O1293" s="5"/>
      <c r="P1293" s="32"/>
      <c r="AI1293" s="3"/>
      <c r="AJ1293" s="3"/>
    </row>
    <row r="1294" spans="1:36" ht="12.75" customHeight="1" x14ac:dyDescent="0.25">
      <c r="A1294" s="31"/>
      <c r="B1294" s="32"/>
      <c r="C1294" s="78"/>
      <c r="D1294" s="78"/>
      <c r="E1294" s="78"/>
      <c r="F1294" s="78"/>
      <c r="G1294" s="78"/>
      <c r="H1294" s="79"/>
      <c r="I1294" s="80"/>
      <c r="J1294" s="80"/>
      <c r="K1294" s="80"/>
      <c r="L1294" s="5"/>
      <c r="M1294" s="32"/>
      <c r="N1294" s="23"/>
      <c r="O1294" s="5"/>
      <c r="P1294" s="32"/>
      <c r="AI1294" s="3"/>
      <c r="AJ1294" s="3"/>
    </row>
    <row r="1295" spans="1:36" ht="12.75" customHeight="1" x14ac:dyDescent="0.25">
      <c r="A1295" s="31"/>
      <c r="B1295" s="32"/>
      <c r="C1295" s="78"/>
      <c r="D1295" s="78"/>
      <c r="E1295" s="78"/>
      <c r="F1295" s="78"/>
      <c r="G1295" s="78"/>
      <c r="H1295" s="79"/>
      <c r="I1295" s="80"/>
      <c r="J1295" s="80"/>
      <c r="K1295" s="80"/>
      <c r="L1295" s="5"/>
      <c r="M1295" s="32"/>
      <c r="N1295" s="23"/>
      <c r="O1295" s="5"/>
      <c r="P1295" s="32"/>
      <c r="AI1295" s="3"/>
      <c r="AJ1295" s="3"/>
    </row>
    <row r="1296" spans="1:36" ht="12.75" customHeight="1" x14ac:dyDescent="0.25">
      <c r="A1296" s="31"/>
      <c r="B1296" s="32"/>
      <c r="C1296" s="78"/>
      <c r="D1296" s="78"/>
      <c r="E1296" s="78"/>
      <c r="F1296" s="78"/>
      <c r="G1296" s="78"/>
      <c r="H1296" s="79"/>
      <c r="I1296" s="80"/>
      <c r="J1296" s="80"/>
      <c r="K1296" s="80"/>
      <c r="L1296" s="5"/>
      <c r="M1296" s="32"/>
      <c r="N1296" s="23"/>
      <c r="O1296" s="5"/>
      <c r="P1296" s="32"/>
      <c r="AI1296" s="3"/>
      <c r="AJ1296" s="3"/>
    </row>
    <row r="1297" spans="1:36" ht="12.75" customHeight="1" x14ac:dyDescent="0.25">
      <c r="A1297" s="31"/>
      <c r="B1297" s="32"/>
      <c r="C1297" s="78"/>
      <c r="D1297" s="78"/>
      <c r="E1297" s="78"/>
      <c r="F1297" s="78"/>
      <c r="G1297" s="78"/>
      <c r="H1297" s="79"/>
      <c r="I1297" s="80"/>
      <c r="J1297" s="80"/>
      <c r="K1297" s="80"/>
      <c r="L1297" s="5"/>
      <c r="M1297" s="32"/>
      <c r="N1297" s="23"/>
      <c r="O1297" s="5"/>
      <c r="P1297" s="32"/>
      <c r="AI1297" s="3"/>
      <c r="AJ1297" s="3"/>
    </row>
    <row r="1298" spans="1:36" ht="12.75" customHeight="1" x14ac:dyDescent="0.25">
      <c r="A1298" s="31"/>
      <c r="B1298" s="32"/>
      <c r="C1298" s="78"/>
      <c r="D1298" s="78"/>
      <c r="E1298" s="78"/>
      <c r="F1298" s="78"/>
      <c r="G1298" s="78"/>
      <c r="H1298" s="79"/>
      <c r="I1298" s="80"/>
      <c r="J1298" s="80"/>
      <c r="K1298" s="80"/>
      <c r="L1298" s="5"/>
      <c r="M1298" s="32"/>
      <c r="N1298" s="23"/>
      <c r="O1298" s="5"/>
      <c r="P1298" s="32"/>
      <c r="AI1298" s="3"/>
      <c r="AJ1298" s="3"/>
    </row>
    <row r="1299" spans="1:36" ht="12.75" customHeight="1" x14ac:dyDescent="0.25">
      <c r="A1299" s="31"/>
      <c r="B1299" s="32"/>
      <c r="C1299" s="78"/>
      <c r="D1299" s="78"/>
      <c r="E1299" s="78"/>
      <c r="F1299" s="78"/>
      <c r="G1299" s="78"/>
      <c r="H1299" s="79"/>
      <c r="I1299" s="80"/>
      <c r="J1299" s="80"/>
      <c r="K1299" s="80"/>
      <c r="L1299" s="5"/>
      <c r="M1299" s="32"/>
      <c r="N1299" s="23"/>
      <c r="O1299" s="5"/>
      <c r="P1299" s="32"/>
      <c r="AI1299" s="3"/>
      <c r="AJ1299" s="3"/>
    </row>
    <row r="1300" spans="1:36" ht="12.75" customHeight="1" x14ac:dyDescent="0.25">
      <c r="A1300" s="31"/>
      <c r="B1300" s="32"/>
      <c r="C1300" s="78"/>
      <c r="D1300" s="78"/>
      <c r="E1300" s="78"/>
      <c r="F1300" s="78"/>
      <c r="G1300" s="78"/>
      <c r="H1300" s="79"/>
      <c r="I1300" s="80"/>
      <c r="J1300" s="80"/>
      <c r="K1300" s="80"/>
      <c r="L1300" s="5"/>
      <c r="M1300" s="32"/>
      <c r="N1300" s="23"/>
      <c r="O1300" s="5"/>
      <c r="P1300" s="32"/>
      <c r="AI1300" s="3"/>
      <c r="AJ1300" s="3"/>
    </row>
    <row r="1301" spans="1:36" ht="12.75" customHeight="1" x14ac:dyDescent="0.25">
      <c r="A1301" s="31"/>
      <c r="B1301" s="32"/>
      <c r="C1301" s="78"/>
      <c r="D1301" s="78"/>
      <c r="E1301" s="78"/>
      <c r="F1301" s="78"/>
      <c r="G1301" s="78"/>
      <c r="H1301" s="79"/>
      <c r="I1301" s="80"/>
      <c r="J1301" s="80"/>
      <c r="K1301" s="80"/>
      <c r="L1301" s="5"/>
      <c r="M1301" s="32"/>
      <c r="N1301" s="23"/>
      <c r="O1301" s="5"/>
      <c r="P1301" s="32"/>
      <c r="AI1301" s="3"/>
      <c r="AJ1301" s="3"/>
    </row>
    <row r="1302" spans="1:36" ht="12.75" customHeight="1" x14ac:dyDescent="0.25">
      <c r="A1302" s="31"/>
      <c r="B1302" s="32"/>
      <c r="C1302" s="78"/>
      <c r="D1302" s="78"/>
      <c r="E1302" s="78"/>
      <c r="F1302" s="78"/>
      <c r="G1302" s="78"/>
      <c r="H1302" s="79"/>
      <c r="I1302" s="80"/>
      <c r="J1302" s="80"/>
      <c r="K1302" s="80"/>
      <c r="L1302" s="5"/>
      <c r="M1302" s="32"/>
      <c r="N1302" s="23"/>
      <c r="O1302" s="5"/>
      <c r="P1302" s="32"/>
      <c r="AI1302" s="3"/>
      <c r="AJ1302" s="3"/>
    </row>
    <row r="1303" spans="1:36" ht="12.75" customHeight="1" x14ac:dyDescent="0.25">
      <c r="A1303" s="31"/>
      <c r="B1303" s="32"/>
      <c r="C1303" s="78"/>
      <c r="D1303" s="78"/>
      <c r="E1303" s="78"/>
      <c r="F1303" s="78"/>
      <c r="G1303" s="78"/>
      <c r="H1303" s="79"/>
      <c r="I1303" s="80"/>
      <c r="J1303" s="80"/>
      <c r="K1303" s="80"/>
      <c r="L1303" s="5"/>
      <c r="M1303" s="32"/>
      <c r="N1303" s="23"/>
      <c r="O1303" s="5"/>
      <c r="P1303" s="32"/>
      <c r="AI1303" s="3"/>
      <c r="AJ1303" s="3"/>
    </row>
    <row r="1304" spans="1:36" ht="12.75" customHeight="1" x14ac:dyDescent="0.25">
      <c r="A1304" s="31"/>
      <c r="B1304" s="32"/>
      <c r="C1304" s="78"/>
      <c r="D1304" s="78"/>
      <c r="E1304" s="78"/>
      <c r="F1304" s="78"/>
      <c r="G1304" s="78"/>
      <c r="H1304" s="79"/>
      <c r="I1304" s="80"/>
      <c r="J1304" s="80"/>
      <c r="K1304" s="80"/>
      <c r="L1304" s="5"/>
      <c r="M1304" s="32"/>
      <c r="N1304" s="23"/>
      <c r="O1304" s="5"/>
      <c r="P1304" s="32"/>
      <c r="AI1304" s="3"/>
      <c r="AJ1304" s="3"/>
    </row>
    <row r="1305" spans="1:36" ht="12.75" customHeight="1" x14ac:dyDescent="0.25">
      <c r="A1305" s="31"/>
      <c r="B1305" s="32"/>
      <c r="C1305" s="78"/>
      <c r="D1305" s="78"/>
      <c r="E1305" s="78"/>
      <c r="F1305" s="78"/>
      <c r="G1305" s="78"/>
      <c r="H1305" s="79"/>
      <c r="I1305" s="80"/>
      <c r="J1305" s="80"/>
      <c r="K1305" s="80"/>
      <c r="L1305" s="5"/>
      <c r="M1305" s="32"/>
      <c r="N1305" s="23"/>
      <c r="O1305" s="5"/>
      <c r="P1305" s="32"/>
      <c r="AI1305" s="3"/>
      <c r="AJ1305" s="3"/>
    </row>
    <row r="1306" spans="1:36" ht="12.75" customHeight="1" x14ac:dyDescent="0.25">
      <c r="A1306" s="31"/>
      <c r="B1306" s="32"/>
      <c r="C1306" s="78"/>
      <c r="D1306" s="78"/>
      <c r="E1306" s="78"/>
      <c r="F1306" s="78"/>
      <c r="G1306" s="78"/>
      <c r="H1306" s="79"/>
      <c r="I1306" s="80"/>
      <c r="J1306" s="80"/>
      <c r="K1306" s="80"/>
      <c r="L1306" s="5"/>
      <c r="M1306" s="32"/>
      <c r="N1306" s="23"/>
      <c r="O1306" s="5"/>
      <c r="P1306" s="32"/>
      <c r="AI1306" s="3"/>
      <c r="AJ1306" s="3"/>
    </row>
    <row r="1307" spans="1:36" ht="12.75" customHeight="1" x14ac:dyDescent="0.25">
      <c r="A1307" s="31"/>
      <c r="B1307" s="32"/>
      <c r="C1307" s="78"/>
      <c r="D1307" s="78"/>
      <c r="E1307" s="78"/>
      <c r="F1307" s="78"/>
      <c r="G1307" s="78"/>
      <c r="H1307" s="79"/>
      <c r="I1307" s="80"/>
      <c r="J1307" s="80"/>
      <c r="K1307" s="80"/>
      <c r="L1307" s="5"/>
      <c r="M1307" s="32"/>
      <c r="N1307" s="23"/>
      <c r="O1307" s="5"/>
      <c r="P1307" s="32"/>
      <c r="AI1307" s="3"/>
      <c r="AJ1307" s="3"/>
    </row>
    <row r="1308" spans="1:36" ht="12.75" customHeight="1" x14ac:dyDescent="0.25">
      <c r="A1308" s="31"/>
      <c r="B1308" s="32"/>
      <c r="C1308" s="78"/>
      <c r="D1308" s="78"/>
      <c r="E1308" s="78"/>
      <c r="F1308" s="78"/>
      <c r="G1308" s="78"/>
      <c r="H1308" s="79"/>
      <c r="I1308" s="80"/>
      <c r="J1308" s="80"/>
      <c r="K1308" s="80"/>
      <c r="L1308" s="5"/>
      <c r="M1308" s="32"/>
      <c r="N1308" s="23"/>
      <c r="O1308" s="5"/>
      <c r="P1308" s="32"/>
      <c r="AI1308" s="3"/>
      <c r="AJ1308" s="3"/>
    </row>
    <row r="1309" spans="1:36" ht="12.75" customHeight="1" x14ac:dyDescent="0.25">
      <c r="A1309" s="31"/>
      <c r="B1309" s="32"/>
      <c r="C1309" s="78"/>
      <c r="D1309" s="78"/>
      <c r="E1309" s="78"/>
      <c r="F1309" s="78"/>
      <c r="G1309" s="78"/>
      <c r="H1309" s="79"/>
      <c r="I1309" s="80"/>
      <c r="J1309" s="80"/>
      <c r="K1309" s="80"/>
      <c r="L1309" s="5"/>
      <c r="M1309" s="32"/>
      <c r="N1309" s="23"/>
      <c r="O1309" s="5"/>
      <c r="P1309" s="32"/>
      <c r="AI1309" s="3"/>
      <c r="AJ1309" s="3"/>
    </row>
    <row r="1310" spans="1:36" ht="12.75" customHeight="1" x14ac:dyDescent="0.25">
      <c r="A1310" s="31"/>
      <c r="B1310" s="32"/>
      <c r="C1310" s="78"/>
      <c r="D1310" s="78"/>
      <c r="E1310" s="78"/>
      <c r="F1310" s="78"/>
      <c r="G1310" s="78"/>
      <c r="H1310" s="79"/>
      <c r="I1310" s="80"/>
      <c r="J1310" s="80"/>
      <c r="K1310" s="80"/>
      <c r="L1310" s="5"/>
      <c r="M1310" s="32"/>
      <c r="N1310" s="23"/>
      <c r="O1310" s="5"/>
      <c r="P1310" s="32"/>
      <c r="AI1310" s="3"/>
      <c r="AJ1310" s="3"/>
    </row>
    <row r="1311" spans="1:36" ht="12.75" customHeight="1" x14ac:dyDescent="0.25">
      <c r="A1311" s="31"/>
      <c r="B1311" s="32"/>
      <c r="C1311" s="78"/>
      <c r="D1311" s="78"/>
      <c r="E1311" s="78"/>
      <c r="F1311" s="78"/>
      <c r="G1311" s="78"/>
      <c r="H1311" s="79"/>
      <c r="I1311" s="80"/>
      <c r="J1311" s="80"/>
      <c r="K1311" s="80"/>
      <c r="L1311" s="5"/>
      <c r="M1311" s="32"/>
      <c r="N1311" s="23"/>
      <c r="O1311" s="5"/>
      <c r="P1311" s="32"/>
      <c r="AI1311" s="3"/>
      <c r="AJ1311" s="3"/>
    </row>
    <row r="1312" spans="1:36" ht="12.75" customHeight="1" x14ac:dyDescent="0.25">
      <c r="A1312" s="31"/>
      <c r="B1312" s="32"/>
      <c r="C1312" s="78"/>
      <c r="D1312" s="78"/>
      <c r="E1312" s="78"/>
      <c r="F1312" s="78"/>
      <c r="G1312" s="78"/>
      <c r="H1312" s="79"/>
      <c r="I1312" s="80"/>
      <c r="J1312" s="80"/>
      <c r="K1312" s="80"/>
      <c r="L1312" s="5"/>
      <c r="M1312" s="32"/>
      <c r="N1312" s="23"/>
      <c r="O1312" s="5"/>
      <c r="P1312" s="32"/>
      <c r="AI1312" s="3"/>
      <c r="AJ1312" s="3"/>
    </row>
    <row r="1313" spans="1:36" ht="12.75" customHeight="1" x14ac:dyDescent="0.25">
      <c r="A1313" s="31"/>
      <c r="B1313" s="32"/>
      <c r="C1313" s="78"/>
      <c r="D1313" s="78"/>
      <c r="E1313" s="78"/>
      <c r="F1313" s="78"/>
      <c r="G1313" s="78"/>
      <c r="H1313" s="79"/>
      <c r="I1313" s="80"/>
      <c r="J1313" s="80"/>
      <c r="K1313" s="80"/>
      <c r="L1313" s="5"/>
      <c r="M1313" s="32"/>
      <c r="N1313" s="23"/>
      <c r="O1313" s="5"/>
      <c r="P1313" s="32"/>
      <c r="AI1313" s="3"/>
      <c r="AJ1313" s="3"/>
    </row>
    <row r="1314" spans="1:36" ht="12.75" customHeight="1" x14ac:dyDescent="0.25">
      <c r="A1314" s="31"/>
      <c r="B1314" s="32"/>
      <c r="C1314" s="78"/>
      <c r="D1314" s="78"/>
      <c r="E1314" s="78"/>
      <c r="F1314" s="78"/>
      <c r="G1314" s="78"/>
      <c r="H1314" s="79"/>
      <c r="I1314" s="80"/>
      <c r="J1314" s="80"/>
      <c r="K1314" s="80"/>
      <c r="L1314" s="5"/>
      <c r="M1314" s="32"/>
      <c r="N1314" s="23"/>
      <c r="O1314" s="5"/>
      <c r="P1314" s="32"/>
      <c r="AI1314" s="3"/>
      <c r="AJ1314" s="3"/>
    </row>
    <row r="1315" spans="1:36" ht="12.75" customHeight="1" x14ac:dyDescent="0.25">
      <c r="A1315" s="31"/>
      <c r="B1315" s="32"/>
      <c r="C1315" s="78"/>
      <c r="D1315" s="78"/>
      <c r="E1315" s="78"/>
      <c r="F1315" s="78"/>
      <c r="G1315" s="78"/>
      <c r="H1315" s="79"/>
      <c r="I1315" s="80"/>
      <c r="J1315" s="80"/>
      <c r="K1315" s="80"/>
      <c r="L1315" s="5"/>
      <c r="M1315" s="32"/>
      <c r="N1315" s="23"/>
      <c r="O1315" s="5"/>
      <c r="P1315" s="32"/>
      <c r="AI1315" s="3"/>
      <c r="AJ1315" s="3"/>
    </row>
    <row r="1316" spans="1:36" ht="12.75" customHeight="1" x14ac:dyDescent="0.25">
      <c r="A1316" s="31"/>
      <c r="B1316" s="32"/>
      <c r="C1316" s="78"/>
      <c r="D1316" s="78"/>
      <c r="E1316" s="78"/>
      <c r="F1316" s="78"/>
      <c r="G1316" s="78"/>
      <c r="H1316" s="79"/>
      <c r="I1316" s="80"/>
      <c r="J1316" s="80"/>
      <c r="K1316" s="80"/>
      <c r="L1316" s="5"/>
      <c r="M1316" s="32"/>
      <c r="N1316" s="23"/>
      <c r="O1316" s="5"/>
      <c r="P1316" s="32"/>
      <c r="AI1316" s="3"/>
      <c r="AJ1316" s="3"/>
    </row>
    <row r="1317" spans="1:36" ht="12.75" customHeight="1" x14ac:dyDescent="0.25">
      <c r="A1317" s="31"/>
      <c r="B1317" s="32"/>
      <c r="C1317" s="78"/>
      <c r="D1317" s="78"/>
      <c r="E1317" s="78"/>
      <c r="F1317" s="78"/>
      <c r="G1317" s="78"/>
      <c r="H1317" s="79"/>
      <c r="I1317" s="80"/>
      <c r="J1317" s="80"/>
      <c r="K1317" s="80"/>
      <c r="L1317" s="5"/>
      <c r="M1317" s="32"/>
      <c r="N1317" s="23"/>
      <c r="O1317" s="5"/>
      <c r="P1317" s="32"/>
      <c r="AI1317" s="3"/>
      <c r="AJ1317" s="3"/>
    </row>
    <row r="1318" spans="1:36" ht="12.75" customHeight="1" x14ac:dyDescent="0.25">
      <c r="A1318" s="31"/>
      <c r="B1318" s="32"/>
      <c r="C1318" s="78"/>
      <c r="D1318" s="78"/>
      <c r="E1318" s="78"/>
      <c r="F1318" s="78"/>
      <c r="G1318" s="78"/>
      <c r="H1318" s="79"/>
      <c r="I1318" s="80"/>
      <c r="J1318" s="80"/>
      <c r="K1318" s="80"/>
      <c r="L1318" s="5"/>
      <c r="M1318" s="32"/>
      <c r="N1318" s="23"/>
      <c r="O1318" s="5"/>
      <c r="P1318" s="32"/>
      <c r="AI1318" s="3"/>
      <c r="AJ1318" s="3"/>
    </row>
    <row r="1319" spans="1:36" ht="12.75" customHeight="1" x14ac:dyDescent="0.25">
      <c r="A1319" s="31"/>
      <c r="B1319" s="32"/>
      <c r="C1319" s="78"/>
      <c r="D1319" s="78"/>
      <c r="E1319" s="78"/>
      <c r="F1319" s="78"/>
      <c r="G1319" s="78"/>
      <c r="H1319" s="79"/>
      <c r="I1319" s="80"/>
      <c r="J1319" s="80"/>
      <c r="K1319" s="80"/>
      <c r="L1319" s="5"/>
      <c r="M1319" s="32"/>
      <c r="N1319" s="23"/>
      <c r="O1319" s="5"/>
      <c r="P1319" s="32"/>
      <c r="AI1319" s="3"/>
      <c r="AJ1319" s="3"/>
    </row>
    <row r="1320" spans="1:36" ht="12.75" customHeight="1" x14ac:dyDescent="0.25">
      <c r="A1320" s="31"/>
      <c r="B1320" s="32"/>
      <c r="C1320" s="78"/>
      <c r="D1320" s="78"/>
      <c r="E1320" s="78"/>
      <c r="F1320" s="78"/>
      <c r="G1320" s="78"/>
      <c r="H1320" s="79"/>
      <c r="I1320" s="80"/>
      <c r="J1320" s="80"/>
      <c r="K1320" s="80"/>
      <c r="L1320" s="5"/>
      <c r="M1320" s="32"/>
      <c r="N1320" s="23"/>
      <c r="O1320" s="5"/>
      <c r="P1320" s="32"/>
      <c r="AI1320" s="3"/>
      <c r="AJ1320" s="3"/>
    </row>
    <row r="1321" spans="1:36" ht="12.75" customHeight="1" x14ac:dyDescent="0.25">
      <c r="A1321" s="31"/>
      <c r="B1321" s="32"/>
      <c r="C1321" s="78"/>
      <c r="D1321" s="78"/>
      <c r="E1321" s="78"/>
      <c r="F1321" s="78"/>
      <c r="G1321" s="78"/>
      <c r="H1321" s="79"/>
      <c r="I1321" s="80"/>
      <c r="J1321" s="80"/>
      <c r="K1321" s="80"/>
      <c r="L1321" s="5"/>
      <c r="M1321" s="32"/>
      <c r="N1321" s="23"/>
      <c r="O1321" s="5"/>
      <c r="P1321" s="32"/>
      <c r="AI1321" s="3"/>
      <c r="AJ1321" s="3"/>
    </row>
    <row r="1322" spans="1:36" ht="12.75" customHeight="1" x14ac:dyDescent="0.25">
      <c r="A1322" s="31"/>
      <c r="B1322" s="32"/>
      <c r="C1322" s="78"/>
      <c r="D1322" s="78"/>
      <c r="E1322" s="78"/>
      <c r="F1322" s="78"/>
      <c r="G1322" s="78"/>
      <c r="H1322" s="79"/>
      <c r="I1322" s="80"/>
      <c r="J1322" s="80"/>
      <c r="K1322" s="80"/>
      <c r="L1322" s="5"/>
      <c r="M1322" s="32"/>
      <c r="N1322" s="23"/>
      <c r="O1322" s="5"/>
      <c r="P1322" s="32"/>
      <c r="AI1322" s="3"/>
      <c r="AJ1322" s="3"/>
    </row>
    <row r="1323" spans="1:36" ht="12.75" customHeight="1" x14ac:dyDescent="0.25">
      <c r="A1323" s="31"/>
      <c r="B1323" s="32"/>
      <c r="C1323" s="78"/>
      <c r="D1323" s="78"/>
      <c r="E1323" s="78"/>
      <c r="F1323" s="78"/>
      <c r="G1323" s="78"/>
      <c r="H1323" s="79"/>
      <c r="I1323" s="80"/>
      <c r="J1323" s="80"/>
      <c r="K1323" s="80"/>
      <c r="L1323" s="5"/>
      <c r="M1323" s="32"/>
      <c r="N1323" s="23"/>
      <c r="O1323" s="5"/>
      <c r="P1323" s="32"/>
      <c r="AI1323" s="3"/>
      <c r="AJ1323" s="3"/>
    </row>
    <row r="1324" spans="1:36" ht="12.75" customHeight="1" x14ac:dyDescent="0.25">
      <c r="A1324" s="31"/>
      <c r="B1324" s="32"/>
      <c r="C1324" s="78"/>
      <c r="D1324" s="78"/>
      <c r="E1324" s="78"/>
      <c r="F1324" s="78"/>
      <c r="G1324" s="78"/>
      <c r="H1324" s="79"/>
      <c r="I1324" s="80"/>
      <c r="J1324" s="80"/>
      <c r="K1324" s="80"/>
      <c r="L1324" s="5"/>
      <c r="M1324" s="32"/>
      <c r="N1324" s="23"/>
      <c r="O1324" s="5"/>
      <c r="P1324" s="32"/>
      <c r="AI1324" s="3"/>
      <c r="AJ1324" s="3"/>
    </row>
    <row r="1325" spans="1:36" ht="12.75" customHeight="1" x14ac:dyDescent="0.25">
      <c r="A1325" s="31"/>
      <c r="B1325" s="32"/>
      <c r="C1325" s="78"/>
      <c r="D1325" s="78"/>
      <c r="E1325" s="78"/>
      <c r="F1325" s="78"/>
      <c r="G1325" s="78"/>
      <c r="H1325" s="79"/>
      <c r="I1325" s="80"/>
      <c r="J1325" s="80"/>
      <c r="K1325" s="80"/>
      <c r="L1325" s="5"/>
      <c r="M1325" s="32"/>
      <c r="N1325" s="23"/>
      <c r="O1325" s="5"/>
      <c r="P1325" s="32"/>
      <c r="AI1325" s="3"/>
      <c r="AJ1325" s="3"/>
    </row>
    <row r="1326" spans="1:36" ht="12.75" customHeight="1" x14ac:dyDescent="0.25">
      <c r="A1326" s="31"/>
      <c r="B1326" s="32"/>
      <c r="C1326" s="78"/>
      <c r="D1326" s="78"/>
      <c r="E1326" s="78"/>
      <c r="F1326" s="78"/>
      <c r="G1326" s="78"/>
      <c r="H1326" s="79"/>
      <c r="I1326" s="80"/>
      <c r="J1326" s="80"/>
      <c r="K1326" s="80"/>
      <c r="L1326" s="5"/>
      <c r="M1326" s="32"/>
      <c r="N1326" s="23"/>
      <c r="O1326" s="5"/>
      <c r="P1326" s="32"/>
      <c r="AI1326" s="3"/>
      <c r="AJ1326" s="3"/>
    </row>
    <row r="1327" spans="1:36" ht="12.75" customHeight="1" x14ac:dyDescent="0.25">
      <c r="A1327" s="31"/>
      <c r="B1327" s="32"/>
      <c r="C1327" s="78"/>
      <c r="D1327" s="78"/>
      <c r="E1327" s="78"/>
      <c r="F1327" s="78"/>
      <c r="G1327" s="78"/>
      <c r="H1327" s="79"/>
      <c r="I1327" s="80"/>
      <c r="J1327" s="80"/>
      <c r="K1327" s="80"/>
      <c r="L1327" s="5"/>
      <c r="M1327" s="32"/>
      <c r="N1327" s="23"/>
      <c r="O1327" s="5"/>
      <c r="P1327" s="32"/>
      <c r="AI1327" s="3"/>
      <c r="AJ1327" s="3"/>
    </row>
    <row r="1328" spans="1:36" ht="12.75" customHeight="1" x14ac:dyDescent="0.25">
      <c r="A1328" s="31"/>
      <c r="B1328" s="32"/>
      <c r="C1328" s="78"/>
      <c r="D1328" s="78"/>
      <c r="E1328" s="78"/>
      <c r="F1328" s="78"/>
      <c r="G1328" s="78"/>
      <c r="H1328" s="79"/>
      <c r="I1328" s="80"/>
      <c r="J1328" s="80"/>
      <c r="K1328" s="80"/>
      <c r="L1328" s="5"/>
      <c r="M1328" s="32"/>
      <c r="N1328" s="23"/>
      <c r="O1328" s="5"/>
      <c r="P1328" s="32"/>
      <c r="AI1328" s="3"/>
      <c r="AJ1328" s="3"/>
    </row>
    <row r="1329" spans="1:36" ht="12.75" customHeight="1" x14ac:dyDescent="0.25">
      <c r="A1329" s="31"/>
      <c r="B1329" s="32"/>
      <c r="C1329" s="78"/>
      <c r="D1329" s="78"/>
      <c r="E1329" s="78"/>
      <c r="F1329" s="78"/>
      <c r="G1329" s="78"/>
      <c r="H1329" s="79"/>
      <c r="I1329" s="80"/>
      <c r="J1329" s="80"/>
      <c r="K1329" s="80"/>
      <c r="L1329" s="5"/>
      <c r="M1329" s="32"/>
      <c r="N1329" s="23"/>
      <c r="O1329" s="5"/>
      <c r="P1329" s="32"/>
      <c r="AI1329" s="3"/>
      <c r="AJ1329" s="3"/>
    </row>
    <row r="1330" spans="1:36" ht="12.75" customHeight="1" x14ac:dyDescent="0.25">
      <c r="A1330" s="31"/>
      <c r="B1330" s="32"/>
      <c r="C1330" s="78"/>
      <c r="D1330" s="78"/>
      <c r="E1330" s="78"/>
      <c r="F1330" s="78"/>
      <c r="G1330" s="78"/>
      <c r="H1330" s="79"/>
      <c r="I1330" s="80"/>
      <c r="J1330" s="80"/>
      <c r="K1330" s="80"/>
      <c r="L1330" s="5"/>
      <c r="M1330" s="32"/>
      <c r="N1330" s="23"/>
      <c r="O1330" s="5"/>
      <c r="P1330" s="32"/>
      <c r="AI1330" s="3"/>
      <c r="AJ1330" s="3"/>
    </row>
    <row r="1331" spans="1:36" ht="12.75" customHeight="1" x14ac:dyDescent="0.25">
      <c r="A1331" s="31"/>
      <c r="B1331" s="32"/>
      <c r="C1331" s="78"/>
      <c r="D1331" s="78"/>
      <c r="E1331" s="78"/>
      <c r="F1331" s="78"/>
      <c r="G1331" s="78"/>
      <c r="H1331" s="79"/>
      <c r="I1331" s="80"/>
      <c r="J1331" s="80"/>
      <c r="K1331" s="80"/>
      <c r="L1331" s="5"/>
      <c r="M1331" s="32"/>
      <c r="N1331" s="23"/>
      <c r="O1331" s="5"/>
      <c r="P1331" s="32"/>
      <c r="AI1331" s="3"/>
      <c r="AJ1331" s="3"/>
    </row>
    <row r="1332" spans="1:36" ht="12.75" customHeight="1" x14ac:dyDescent="0.25">
      <c r="A1332" s="31"/>
      <c r="B1332" s="32"/>
      <c r="C1332" s="78"/>
      <c r="D1332" s="78"/>
      <c r="E1332" s="78"/>
      <c r="F1332" s="78"/>
      <c r="G1332" s="78"/>
      <c r="H1332" s="79"/>
      <c r="I1332" s="80"/>
      <c r="J1332" s="80"/>
      <c r="K1332" s="80"/>
      <c r="L1332" s="5"/>
      <c r="M1332" s="32"/>
      <c r="N1332" s="23"/>
      <c r="O1332" s="5"/>
      <c r="P1332" s="32"/>
      <c r="AI1332" s="3"/>
      <c r="AJ1332" s="3"/>
    </row>
    <row r="1333" spans="1:36" ht="12.75" customHeight="1" x14ac:dyDescent="0.25">
      <c r="A1333" s="31"/>
      <c r="B1333" s="32"/>
      <c r="C1333" s="78"/>
      <c r="D1333" s="78"/>
      <c r="E1333" s="78"/>
      <c r="F1333" s="78"/>
      <c r="G1333" s="78"/>
      <c r="H1333" s="79"/>
      <c r="I1333" s="80"/>
      <c r="J1333" s="80"/>
      <c r="K1333" s="80"/>
      <c r="L1333" s="5"/>
      <c r="M1333" s="32"/>
      <c r="N1333" s="23"/>
      <c r="O1333" s="5"/>
      <c r="P1333" s="32"/>
      <c r="AI1333" s="3"/>
      <c r="AJ1333" s="3"/>
    </row>
    <row r="1334" spans="1:36" ht="12.75" customHeight="1" x14ac:dyDescent="0.25">
      <c r="A1334" s="31"/>
      <c r="B1334" s="32"/>
      <c r="C1334" s="78"/>
      <c r="D1334" s="78"/>
      <c r="E1334" s="78"/>
      <c r="F1334" s="78"/>
      <c r="G1334" s="78"/>
      <c r="H1334" s="79"/>
      <c r="I1334" s="80"/>
      <c r="J1334" s="80"/>
      <c r="K1334" s="80"/>
      <c r="L1334" s="5"/>
      <c r="M1334" s="32"/>
      <c r="N1334" s="23"/>
      <c r="O1334" s="5"/>
      <c r="P1334" s="32"/>
      <c r="AI1334" s="3"/>
      <c r="AJ1334" s="3"/>
    </row>
    <row r="1335" spans="1:36" ht="12.75" customHeight="1" x14ac:dyDescent="0.25">
      <c r="A1335" s="31"/>
      <c r="B1335" s="32"/>
      <c r="C1335" s="78"/>
      <c r="D1335" s="78"/>
      <c r="E1335" s="78"/>
      <c r="F1335" s="78"/>
      <c r="G1335" s="78"/>
      <c r="H1335" s="79"/>
      <c r="I1335" s="80"/>
      <c r="J1335" s="80"/>
      <c r="K1335" s="80"/>
      <c r="L1335" s="5"/>
      <c r="M1335" s="32"/>
      <c r="N1335" s="23"/>
      <c r="O1335" s="5"/>
      <c r="P1335" s="32"/>
      <c r="AI1335" s="3"/>
      <c r="AJ1335" s="3"/>
    </row>
    <row r="1336" spans="1:36" ht="12.75" customHeight="1" x14ac:dyDescent="0.25">
      <c r="A1336" s="31"/>
      <c r="B1336" s="32"/>
      <c r="C1336" s="78"/>
      <c r="D1336" s="78"/>
      <c r="E1336" s="78"/>
      <c r="F1336" s="78"/>
      <c r="G1336" s="78"/>
      <c r="H1336" s="79"/>
      <c r="I1336" s="80"/>
      <c r="J1336" s="80"/>
      <c r="K1336" s="80"/>
      <c r="L1336" s="5"/>
      <c r="M1336" s="32"/>
      <c r="N1336" s="23"/>
      <c r="O1336" s="5"/>
      <c r="P1336" s="32"/>
      <c r="AI1336" s="3"/>
      <c r="AJ1336" s="3"/>
    </row>
    <row r="1337" spans="1:36" ht="12.75" customHeight="1" x14ac:dyDescent="0.25">
      <c r="A1337" s="31"/>
      <c r="B1337" s="32"/>
      <c r="C1337" s="78"/>
      <c r="D1337" s="78"/>
      <c r="E1337" s="78"/>
      <c r="F1337" s="78"/>
      <c r="G1337" s="78"/>
      <c r="H1337" s="79"/>
      <c r="I1337" s="80"/>
      <c r="J1337" s="80"/>
      <c r="K1337" s="80"/>
      <c r="L1337" s="5"/>
      <c r="M1337" s="32"/>
      <c r="N1337" s="23"/>
      <c r="O1337" s="5"/>
      <c r="P1337" s="32"/>
      <c r="AI1337" s="3"/>
      <c r="AJ1337" s="3"/>
    </row>
    <row r="1338" spans="1:36" ht="12.75" customHeight="1" x14ac:dyDescent="0.25">
      <c r="A1338" s="31"/>
      <c r="B1338" s="32"/>
      <c r="C1338" s="78"/>
      <c r="D1338" s="78"/>
      <c r="E1338" s="78"/>
      <c r="F1338" s="78"/>
      <c r="G1338" s="78"/>
      <c r="H1338" s="79"/>
      <c r="I1338" s="80"/>
      <c r="J1338" s="80"/>
      <c r="K1338" s="80"/>
      <c r="L1338" s="5"/>
      <c r="M1338" s="32"/>
      <c r="N1338" s="23"/>
      <c r="O1338" s="5"/>
      <c r="P1338" s="32"/>
      <c r="AI1338" s="3"/>
      <c r="AJ1338" s="3"/>
    </row>
    <row r="1339" spans="1:36" ht="12.75" customHeight="1" x14ac:dyDescent="0.25">
      <c r="A1339" s="31"/>
      <c r="B1339" s="32"/>
      <c r="C1339" s="78"/>
      <c r="D1339" s="78"/>
      <c r="E1339" s="78"/>
      <c r="F1339" s="78"/>
      <c r="G1339" s="78"/>
      <c r="H1339" s="79"/>
      <c r="I1339" s="80"/>
      <c r="J1339" s="80"/>
      <c r="K1339" s="80"/>
      <c r="L1339" s="5"/>
      <c r="M1339" s="32"/>
      <c r="N1339" s="23"/>
      <c r="O1339" s="5"/>
      <c r="P1339" s="32"/>
      <c r="AI1339" s="3"/>
      <c r="AJ1339" s="3"/>
    </row>
    <row r="1340" spans="1:36" ht="12.75" customHeight="1" x14ac:dyDescent="0.25">
      <c r="A1340" s="31"/>
      <c r="B1340" s="32"/>
      <c r="C1340" s="78"/>
      <c r="D1340" s="78"/>
      <c r="E1340" s="78"/>
      <c r="F1340" s="78"/>
      <c r="G1340" s="78"/>
      <c r="H1340" s="79"/>
      <c r="I1340" s="80"/>
      <c r="J1340" s="80"/>
      <c r="K1340" s="80"/>
      <c r="L1340" s="5"/>
      <c r="M1340" s="32"/>
      <c r="N1340" s="23"/>
      <c r="O1340" s="5"/>
      <c r="P1340" s="32"/>
      <c r="AI1340" s="3"/>
      <c r="AJ1340" s="3"/>
    </row>
    <row r="1341" spans="1:36" ht="12.75" customHeight="1" x14ac:dyDescent="0.25">
      <c r="A1341" s="31"/>
      <c r="B1341" s="32"/>
      <c r="C1341" s="78"/>
      <c r="D1341" s="78"/>
      <c r="E1341" s="78"/>
      <c r="F1341" s="78"/>
      <c r="G1341" s="78"/>
      <c r="H1341" s="79"/>
      <c r="I1341" s="80"/>
      <c r="J1341" s="80"/>
      <c r="K1341" s="80"/>
      <c r="L1341" s="5"/>
      <c r="M1341" s="32"/>
      <c r="N1341" s="23"/>
      <c r="O1341" s="5"/>
      <c r="P1341" s="32"/>
      <c r="AI1341" s="3"/>
      <c r="AJ1341" s="3"/>
    </row>
    <row r="1342" spans="1:36" ht="12.75" customHeight="1" x14ac:dyDescent="0.25">
      <c r="A1342" s="31"/>
      <c r="B1342" s="32"/>
      <c r="C1342" s="78"/>
      <c r="D1342" s="78"/>
      <c r="E1342" s="78"/>
      <c r="F1342" s="78"/>
      <c r="G1342" s="78"/>
      <c r="H1342" s="79"/>
      <c r="I1342" s="80"/>
      <c r="J1342" s="80"/>
      <c r="K1342" s="80"/>
      <c r="L1342" s="5"/>
      <c r="M1342" s="32"/>
      <c r="N1342" s="23"/>
      <c r="O1342" s="5"/>
      <c r="P1342" s="32"/>
      <c r="AI1342" s="3"/>
      <c r="AJ1342" s="3"/>
    </row>
    <row r="1343" spans="1:36" ht="12.75" customHeight="1" x14ac:dyDescent="0.25">
      <c r="A1343" s="31"/>
      <c r="B1343" s="32"/>
      <c r="C1343" s="78"/>
      <c r="D1343" s="78"/>
      <c r="E1343" s="78"/>
      <c r="F1343" s="78"/>
      <c r="G1343" s="78"/>
      <c r="H1343" s="79"/>
      <c r="I1343" s="80"/>
      <c r="J1343" s="80"/>
      <c r="K1343" s="80"/>
      <c r="L1343" s="5"/>
      <c r="M1343" s="32"/>
      <c r="N1343" s="23"/>
      <c r="O1343" s="5"/>
      <c r="P1343" s="32"/>
      <c r="AI1343" s="3"/>
      <c r="AJ1343" s="3"/>
    </row>
    <row r="1344" spans="1:36" ht="12.75" customHeight="1" x14ac:dyDescent="0.25">
      <c r="A1344" s="31"/>
      <c r="B1344" s="32"/>
      <c r="C1344" s="78"/>
      <c r="D1344" s="78"/>
      <c r="E1344" s="78"/>
      <c r="F1344" s="78"/>
      <c r="G1344" s="78"/>
      <c r="H1344" s="79"/>
      <c r="I1344" s="80"/>
      <c r="J1344" s="80"/>
      <c r="K1344" s="80"/>
      <c r="L1344" s="5"/>
      <c r="M1344" s="32"/>
      <c r="N1344" s="23"/>
      <c r="O1344" s="5"/>
      <c r="P1344" s="32"/>
      <c r="AI1344" s="3"/>
      <c r="AJ1344" s="3"/>
    </row>
    <row r="1345" spans="1:36" ht="12.75" customHeight="1" x14ac:dyDescent="0.25">
      <c r="A1345" s="31"/>
      <c r="B1345" s="32"/>
      <c r="C1345" s="78"/>
      <c r="D1345" s="78"/>
      <c r="E1345" s="78"/>
      <c r="F1345" s="78"/>
      <c r="G1345" s="78"/>
      <c r="H1345" s="79"/>
      <c r="I1345" s="80"/>
      <c r="J1345" s="80"/>
      <c r="K1345" s="80"/>
      <c r="L1345" s="5"/>
      <c r="M1345" s="32"/>
      <c r="N1345" s="23"/>
      <c r="O1345" s="5"/>
      <c r="P1345" s="32"/>
      <c r="AI1345" s="3"/>
      <c r="AJ1345" s="3"/>
    </row>
    <row r="1346" spans="1:36" ht="12.75" customHeight="1" x14ac:dyDescent="0.25">
      <c r="A1346" s="31"/>
      <c r="B1346" s="32"/>
      <c r="C1346" s="78"/>
      <c r="D1346" s="78"/>
      <c r="E1346" s="78"/>
      <c r="F1346" s="78"/>
      <c r="G1346" s="78"/>
      <c r="H1346" s="79"/>
      <c r="I1346" s="80"/>
      <c r="J1346" s="80"/>
      <c r="K1346" s="80"/>
      <c r="L1346" s="5"/>
      <c r="M1346" s="32"/>
      <c r="N1346" s="23"/>
      <c r="O1346" s="5"/>
      <c r="P1346" s="32"/>
      <c r="AI1346" s="3"/>
      <c r="AJ1346" s="3"/>
    </row>
    <row r="1347" spans="1:36" ht="12.75" customHeight="1" x14ac:dyDescent="0.25">
      <c r="A1347" s="31"/>
      <c r="B1347" s="32"/>
      <c r="C1347" s="78"/>
      <c r="D1347" s="78"/>
      <c r="E1347" s="78"/>
      <c r="F1347" s="78"/>
      <c r="G1347" s="78"/>
      <c r="H1347" s="79"/>
      <c r="I1347" s="80"/>
      <c r="J1347" s="80"/>
      <c r="K1347" s="80"/>
      <c r="L1347" s="5"/>
      <c r="M1347" s="32"/>
      <c r="N1347" s="23"/>
      <c r="O1347" s="5"/>
      <c r="P1347" s="32"/>
      <c r="AI1347" s="3"/>
      <c r="AJ1347" s="3"/>
    </row>
    <row r="1348" spans="1:36" ht="12.75" customHeight="1" x14ac:dyDescent="0.25">
      <c r="A1348" s="31"/>
      <c r="B1348" s="32"/>
      <c r="C1348" s="78"/>
      <c r="D1348" s="78"/>
      <c r="E1348" s="78"/>
      <c r="F1348" s="78"/>
      <c r="G1348" s="78"/>
      <c r="H1348" s="79"/>
      <c r="I1348" s="80"/>
      <c r="J1348" s="80"/>
      <c r="K1348" s="80"/>
      <c r="L1348" s="5"/>
      <c r="M1348" s="32"/>
      <c r="N1348" s="23"/>
      <c r="O1348" s="5"/>
      <c r="P1348" s="32"/>
      <c r="AI1348" s="3"/>
      <c r="AJ1348" s="3"/>
    </row>
    <row r="1349" spans="1:36" ht="12.75" customHeight="1" x14ac:dyDescent="0.25">
      <c r="A1349" s="31"/>
      <c r="B1349" s="32"/>
      <c r="C1349" s="78"/>
      <c r="D1349" s="78"/>
      <c r="E1349" s="78"/>
      <c r="F1349" s="78"/>
      <c r="G1349" s="78"/>
      <c r="H1349" s="79"/>
      <c r="I1349" s="80"/>
      <c r="J1349" s="80"/>
      <c r="K1349" s="80"/>
      <c r="L1349" s="5"/>
      <c r="M1349" s="32"/>
      <c r="N1349" s="23"/>
      <c r="O1349" s="5"/>
      <c r="P1349" s="32"/>
      <c r="AI1349" s="3"/>
      <c r="AJ1349" s="3"/>
    </row>
    <row r="1350" spans="1:36" ht="12.75" customHeight="1" x14ac:dyDescent="0.25">
      <c r="A1350" s="31"/>
      <c r="B1350" s="32"/>
      <c r="C1350" s="78"/>
      <c r="D1350" s="78"/>
      <c r="E1350" s="78"/>
      <c r="F1350" s="78"/>
      <c r="G1350" s="78"/>
      <c r="H1350" s="79"/>
      <c r="I1350" s="80"/>
      <c r="J1350" s="80"/>
      <c r="K1350" s="80"/>
      <c r="L1350" s="5"/>
      <c r="M1350" s="32"/>
      <c r="N1350" s="23"/>
      <c r="O1350" s="5"/>
      <c r="P1350" s="32"/>
      <c r="AI1350" s="3"/>
      <c r="AJ1350" s="3"/>
    </row>
    <row r="1351" spans="1:36" ht="12.75" customHeight="1" x14ac:dyDescent="0.25">
      <c r="A1351" s="31"/>
      <c r="B1351" s="32"/>
      <c r="C1351" s="78"/>
      <c r="D1351" s="78"/>
      <c r="E1351" s="78"/>
      <c r="F1351" s="78"/>
      <c r="G1351" s="78"/>
      <c r="H1351" s="79"/>
      <c r="I1351" s="80"/>
      <c r="J1351" s="80"/>
      <c r="K1351" s="80"/>
      <c r="L1351" s="5"/>
      <c r="M1351" s="32"/>
      <c r="N1351" s="23"/>
      <c r="O1351" s="5"/>
      <c r="P1351" s="32"/>
      <c r="AI1351" s="3"/>
      <c r="AJ1351" s="3"/>
    </row>
    <row r="1352" spans="1:36" ht="12.75" customHeight="1" x14ac:dyDescent="0.25">
      <c r="A1352" s="31"/>
      <c r="B1352" s="32"/>
      <c r="C1352" s="78"/>
      <c r="D1352" s="78"/>
      <c r="E1352" s="78"/>
      <c r="F1352" s="78"/>
      <c r="G1352" s="78"/>
      <c r="H1352" s="79"/>
      <c r="I1352" s="80"/>
      <c r="J1352" s="80"/>
      <c r="K1352" s="80"/>
      <c r="L1352" s="5"/>
      <c r="M1352" s="32"/>
      <c r="N1352" s="23"/>
      <c r="O1352" s="5"/>
      <c r="P1352" s="32"/>
      <c r="AI1352" s="3"/>
      <c r="AJ1352" s="3"/>
    </row>
    <row r="1353" spans="1:36" ht="12.75" customHeight="1" x14ac:dyDescent="0.25">
      <c r="A1353" s="31"/>
      <c r="B1353" s="32"/>
      <c r="C1353" s="78"/>
      <c r="D1353" s="78"/>
      <c r="E1353" s="78"/>
      <c r="F1353" s="78"/>
      <c r="G1353" s="78"/>
      <c r="H1353" s="79"/>
      <c r="I1353" s="80"/>
      <c r="J1353" s="80"/>
      <c r="K1353" s="80"/>
      <c r="L1353" s="5"/>
      <c r="M1353" s="32"/>
      <c r="N1353" s="23"/>
      <c r="O1353" s="5"/>
      <c r="P1353" s="32"/>
      <c r="AI1353" s="3"/>
      <c r="AJ1353" s="3"/>
    </row>
    <row r="1354" spans="1:36" ht="12.75" customHeight="1" x14ac:dyDescent="0.25">
      <c r="A1354" s="31"/>
      <c r="B1354" s="32"/>
      <c r="C1354" s="78"/>
      <c r="D1354" s="78"/>
      <c r="E1354" s="78"/>
      <c r="F1354" s="78"/>
      <c r="G1354" s="78"/>
      <c r="H1354" s="79"/>
      <c r="I1354" s="80"/>
      <c r="J1354" s="80"/>
      <c r="K1354" s="80"/>
      <c r="L1354" s="5"/>
      <c r="M1354" s="32"/>
      <c r="N1354" s="23"/>
      <c r="O1354" s="5"/>
      <c r="P1354" s="32"/>
      <c r="AI1354" s="3"/>
      <c r="AJ1354" s="3"/>
    </row>
    <row r="1355" spans="1:36" ht="12.75" customHeight="1" x14ac:dyDescent="0.25">
      <c r="A1355" s="31"/>
      <c r="B1355" s="32"/>
      <c r="C1355" s="78"/>
      <c r="D1355" s="78"/>
      <c r="E1355" s="78"/>
      <c r="F1355" s="78"/>
      <c r="G1355" s="78"/>
      <c r="H1355" s="79"/>
      <c r="I1355" s="80"/>
      <c r="J1355" s="80"/>
      <c r="K1355" s="80"/>
      <c r="L1355" s="5"/>
      <c r="M1355" s="32"/>
      <c r="N1355" s="23"/>
      <c r="O1355" s="5"/>
      <c r="P1355" s="32"/>
      <c r="AI1355" s="3"/>
      <c r="AJ1355" s="3"/>
    </row>
    <row r="1356" spans="1:36" ht="12.75" customHeight="1" x14ac:dyDescent="0.25">
      <c r="A1356" s="31"/>
      <c r="B1356" s="32"/>
      <c r="C1356" s="78"/>
      <c r="D1356" s="78"/>
      <c r="E1356" s="78"/>
      <c r="F1356" s="78"/>
      <c r="G1356" s="78"/>
      <c r="H1356" s="79"/>
      <c r="I1356" s="80"/>
      <c r="J1356" s="80"/>
      <c r="K1356" s="80"/>
      <c r="L1356" s="5"/>
      <c r="M1356" s="32"/>
      <c r="N1356" s="23"/>
      <c r="O1356" s="5"/>
      <c r="P1356" s="32"/>
      <c r="AI1356" s="3"/>
      <c r="AJ1356" s="3"/>
    </row>
    <row r="1357" spans="1:36" ht="12.75" customHeight="1" x14ac:dyDescent="0.25">
      <c r="A1357" s="31"/>
      <c r="B1357" s="32"/>
      <c r="C1357" s="78"/>
      <c r="D1357" s="78"/>
      <c r="E1357" s="78"/>
      <c r="F1357" s="78"/>
      <c r="G1357" s="78"/>
      <c r="H1357" s="79"/>
      <c r="I1357" s="80"/>
      <c r="J1357" s="80"/>
      <c r="K1357" s="80"/>
      <c r="L1357" s="5"/>
      <c r="M1357" s="32"/>
      <c r="N1357" s="23"/>
      <c r="O1357" s="5"/>
      <c r="P1357" s="32"/>
      <c r="AI1357" s="3"/>
      <c r="AJ1357" s="3"/>
    </row>
    <row r="1358" spans="1:36" ht="12.75" customHeight="1" x14ac:dyDescent="0.25">
      <c r="A1358" s="31"/>
      <c r="B1358" s="32"/>
      <c r="C1358" s="78"/>
      <c r="D1358" s="78"/>
      <c r="E1358" s="78"/>
      <c r="F1358" s="78"/>
      <c r="G1358" s="78"/>
      <c r="H1358" s="79"/>
      <c r="I1358" s="80"/>
      <c r="J1358" s="80"/>
      <c r="K1358" s="80"/>
      <c r="L1358" s="5"/>
      <c r="M1358" s="32"/>
      <c r="N1358" s="23"/>
      <c r="O1358" s="5"/>
      <c r="P1358" s="32"/>
      <c r="AI1358" s="3"/>
      <c r="AJ1358" s="3"/>
    </row>
    <row r="1359" spans="1:36" ht="12.75" customHeight="1" x14ac:dyDescent="0.25">
      <c r="A1359" s="31"/>
      <c r="B1359" s="32"/>
      <c r="C1359" s="78"/>
      <c r="D1359" s="78"/>
      <c r="E1359" s="78"/>
      <c r="F1359" s="78"/>
      <c r="G1359" s="78"/>
      <c r="H1359" s="79"/>
      <c r="I1359" s="80"/>
      <c r="J1359" s="80"/>
      <c r="K1359" s="80"/>
      <c r="L1359" s="5"/>
      <c r="M1359" s="32"/>
      <c r="N1359" s="23"/>
      <c r="O1359" s="5"/>
      <c r="P1359" s="32"/>
      <c r="AI1359" s="3"/>
      <c r="AJ1359" s="3"/>
    </row>
    <row r="1360" spans="1:36" ht="12.75" customHeight="1" x14ac:dyDescent="0.25">
      <c r="A1360" s="31"/>
      <c r="B1360" s="32"/>
      <c r="C1360" s="78"/>
      <c r="D1360" s="78"/>
      <c r="E1360" s="78"/>
      <c r="F1360" s="78"/>
      <c r="G1360" s="78"/>
      <c r="H1360" s="79"/>
      <c r="I1360" s="80"/>
      <c r="J1360" s="80"/>
      <c r="K1360" s="80"/>
      <c r="L1360" s="5"/>
      <c r="M1360" s="32"/>
      <c r="N1360" s="23"/>
      <c r="O1360" s="5"/>
      <c r="P1360" s="32"/>
      <c r="AI1360" s="3"/>
      <c r="AJ1360" s="3"/>
    </row>
    <row r="1361" spans="1:36" ht="12.75" customHeight="1" x14ac:dyDescent="0.25">
      <c r="A1361" s="31"/>
      <c r="B1361" s="32"/>
      <c r="C1361" s="78"/>
      <c r="D1361" s="78"/>
      <c r="E1361" s="78"/>
      <c r="F1361" s="78"/>
      <c r="G1361" s="78"/>
      <c r="H1361" s="79"/>
      <c r="I1361" s="80"/>
      <c r="J1361" s="80"/>
      <c r="K1361" s="80"/>
      <c r="L1361" s="5"/>
      <c r="M1361" s="32"/>
      <c r="N1361" s="23"/>
      <c r="O1361" s="5"/>
      <c r="P1361" s="32"/>
      <c r="AI1361" s="3"/>
      <c r="AJ1361" s="3"/>
    </row>
    <row r="1362" spans="1:36" ht="12.75" customHeight="1" x14ac:dyDescent="0.25">
      <c r="A1362" s="31"/>
      <c r="B1362" s="32"/>
      <c r="C1362" s="78"/>
      <c r="D1362" s="78"/>
      <c r="E1362" s="78"/>
      <c r="F1362" s="78"/>
      <c r="G1362" s="78"/>
      <c r="H1362" s="79"/>
      <c r="I1362" s="80"/>
      <c r="J1362" s="80"/>
      <c r="K1362" s="80"/>
      <c r="L1362" s="5"/>
      <c r="M1362" s="32"/>
      <c r="N1362" s="23"/>
      <c r="O1362" s="5"/>
      <c r="P1362" s="32"/>
      <c r="AI1362" s="3"/>
      <c r="AJ1362" s="3"/>
    </row>
    <row r="1363" spans="1:36" ht="12.75" customHeight="1" x14ac:dyDescent="0.25">
      <c r="A1363" s="31"/>
      <c r="B1363" s="32"/>
      <c r="C1363" s="78"/>
      <c r="D1363" s="78"/>
      <c r="E1363" s="78"/>
      <c r="F1363" s="78"/>
      <c r="G1363" s="78"/>
      <c r="H1363" s="79"/>
      <c r="I1363" s="80"/>
      <c r="J1363" s="80"/>
      <c r="K1363" s="80"/>
      <c r="L1363" s="5"/>
      <c r="M1363" s="32"/>
      <c r="N1363" s="23"/>
      <c r="O1363" s="5"/>
      <c r="P1363" s="32"/>
      <c r="AI1363" s="3"/>
      <c r="AJ1363" s="3"/>
    </row>
    <row r="1364" spans="1:36" ht="12.75" customHeight="1" x14ac:dyDescent="0.25">
      <c r="A1364" s="31"/>
      <c r="B1364" s="32"/>
      <c r="C1364" s="78"/>
      <c r="D1364" s="78"/>
      <c r="E1364" s="78"/>
      <c r="F1364" s="78"/>
      <c r="G1364" s="78"/>
      <c r="H1364" s="79"/>
      <c r="I1364" s="80"/>
      <c r="J1364" s="80"/>
      <c r="K1364" s="80"/>
      <c r="L1364" s="5"/>
      <c r="M1364" s="32"/>
      <c r="N1364" s="23"/>
      <c r="O1364" s="5"/>
      <c r="P1364" s="32"/>
      <c r="AI1364" s="3"/>
      <c r="AJ1364" s="3"/>
    </row>
    <row r="1365" spans="1:36" ht="12.75" customHeight="1" x14ac:dyDescent="0.25">
      <c r="A1365" s="31"/>
      <c r="B1365" s="32"/>
      <c r="C1365" s="78"/>
      <c r="D1365" s="78"/>
      <c r="E1365" s="78"/>
      <c r="F1365" s="78"/>
      <c r="G1365" s="78"/>
      <c r="H1365" s="79"/>
      <c r="I1365" s="80"/>
      <c r="J1365" s="80"/>
      <c r="K1365" s="80"/>
      <c r="L1365" s="5"/>
      <c r="M1365" s="32"/>
      <c r="N1365" s="23"/>
      <c r="O1365" s="5"/>
      <c r="P1365" s="32"/>
      <c r="AI1365" s="3"/>
      <c r="AJ1365" s="3"/>
    </row>
    <row r="1366" spans="1:36" ht="12.75" customHeight="1" x14ac:dyDescent="0.25">
      <c r="A1366" s="31"/>
      <c r="B1366" s="32"/>
      <c r="C1366" s="78"/>
      <c r="D1366" s="78"/>
      <c r="E1366" s="78"/>
      <c r="F1366" s="78"/>
      <c r="G1366" s="78"/>
      <c r="H1366" s="79"/>
      <c r="I1366" s="80"/>
      <c r="J1366" s="80"/>
      <c r="K1366" s="80"/>
      <c r="L1366" s="5"/>
      <c r="M1366" s="32"/>
      <c r="N1366" s="23"/>
      <c r="O1366" s="5"/>
      <c r="P1366" s="32"/>
      <c r="AI1366" s="3"/>
      <c r="AJ1366" s="3"/>
    </row>
    <row r="1367" spans="1:36" ht="12.75" customHeight="1" x14ac:dyDescent="0.25">
      <c r="A1367" s="31"/>
      <c r="B1367" s="32"/>
      <c r="C1367" s="78"/>
      <c r="D1367" s="78"/>
      <c r="E1367" s="78"/>
      <c r="F1367" s="78"/>
      <c r="G1367" s="78"/>
      <c r="H1367" s="79"/>
      <c r="I1367" s="80"/>
      <c r="J1367" s="80"/>
      <c r="K1367" s="80"/>
      <c r="L1367" s="5"/>
      <c r="M1367" s="32"/>
      <c r="N1367" s="23"/>
      <c r="O1367" s="5"/>
      <c r="P1367" s="32"/>
      <c r="AI1367" s="3"/>
      <c r="AJ1367" s="3"/>
    </row>
    <row r="1368" spans="1:36" ht="12.75" customHeight="1" x14ac:dyDescent="0.25">
      <c r="A1368" s="31"/>
      <c r="B1368" s="32"/>
      <c r="C1368" s="78"/>
      <c r="D1368" s="78"/>
      <c r="E1368" s="78"/>
      <c r="F1368" s="78"/>
      <c r="G1368" s="78"/>
      <c r="H1368" s="79"/>
      <c r="I1368" s="80"/>
      <c r="J1368" s="80"/>
      <c r="K1368" s="80"/>
      <c r="L1368" s="5"/>
      <c r="M1368" s="32"/>
      <c r="N1368" s="23"/>
      <c r="O1368" s="5"/>
      <c r="P1368" s="32"/>
      <c r="AI1368" s="3"/>
      <c r="AJ1368" s="3"/>
    </row>
    <row r="1369" spans="1:36" ht="12.75" customHeight="1" x14ac:dyDescent="0.25">
      <c r="A1369" s="31"/>
      <c r="B1369" s="32"/>
      <c r="C1369" s="78"/>
      <c r="D1369" s="78"/>
      <c r="E1369" s="78"/>
      <c r="F1369" s="78"/>
      <c r="G1369" s="78"/>
      <c r="H1369" s="79"/>
      <c r="I1369" s="80"/>
      <c r="J1369" s="80"/>
      <c r="K1369" s="80"/>
      <c r="L1369" s="5"/>
      <c r="M1369" s="32"/>
      <c r="N1369" s="23"/>
      <c r="O1369" s="5"/>
      <c r="P1369" s="32"/>
      <c r="AI1369" s="3"/>
      <c r="AJ1369" s="3"/>
    </row>
    <row r="1370" spans="1:36" ht="12.75" customHeight="1" x14ac:dyDescent="0.25">
      <c r="A1370" s="31"/>
      <c r="B1370" s="32"/>
      <c r="C1370" s="78"/>
      <c r="D1370" s="78"/>
      <c r="E1370" s="78"/>
      <c r="F1370" s="78"/>
      <c r="G1370" s="78"/>
      <c r="H1370" s="79"/>
      <c r="I1370" s="80"/>
      <c r="J1370" s="80"/>
      <c r="K1370" s="80"/>
      <c r="L1370" s="5"/>
      <c r="M1370" s="32"/>
      <c r="N1370" s="23"/>
      <c r="O1370" s="5"/>
      <c r="P1370" s="32"/>
      <c r="AI1370" s="3"/>
      <c r="AJ1370" s="3"/>
    </row>
    <row r="1371" spans="1:36" ht="12.75" customHeight="1" x14ac:dyDescent="0.25">
      <c r="A1371" s="31"/>
      <c r="B1371" s="32"/>
      <c r="C1371" s="78"/>
      <c r="D1371" s="78"/>
      <c r="E1371" s="78"/>
      <c r="F1371" s="78"/>
      <c r="G1371" s="78"/>
      <c r="H1371" s="79"/>
      <c r="I1371" s="80"/>
      <c r="J1371" s="80"/>
      <c r="K1371" s="80"/>
      <c r="L1371" s="5"/>
      <c r="M1371" s="32"/>
      <c r="N1371" s="23"/>
      <c r="O1371" s="5"/>
      <c r="P1371" s="32"/>
      <c r="AI1371" s="3"/>
      <c r="AJ1371" s="3"/>
    </row>
    <row r="1372" spans="1:36" ht="12.75" customHeight="1" x14ac:dyDescent="0.25">
      <c r="A1372" s="31"/>
      <c r="B1372" s="32"/>
      <c r="C1372" s="78"/>
      <c r="D1372" s="78"/>
      <c r="E1372" s="78"/>
      <c r="F1372" s="78"/>
      <c r="G1372" s="78"/>
      <c r="H1372" s="79"/>
      <c r="I1372" s="80"/>
      <c r="J1372" s="80"/>
      <c r="K1372" s="80"/>
      <c r="L1372" s="5"/>
      <c r="M1372" s="32"/>
      <c r="N1372" s="23"/>
      <c r="O1372" s="5"/>
      <c r="P1372" s="32"/>
      <c r="AI1372" s="3"/>
      <c r="AJ1372" s="3"/>
    </row>
    <row r="1373" spans="1:36" ht="12.75" customHeight="1" x14ac:dyDescent="0.25">
      <c r="A1373" s="31"/>
      <c r="B1373" s="32"/>
      <c r="C1373" s="78"/>
      <c r="D1373" s="78"/>
      <c r="E1373" s="78"/>
      <c r="F1373" s="78"/>
      <c r="G1373" s="78"/>
      <c r="H1373" s="79"/>
      <c r="I1373" s="80"/>
      <c r="J1373" s="80"/>
      <c r="K1373" s="80"/>
      <c r="L1373" s="5"/>
      <c r="M1373" s="32"/>
      <c r="N1373" s="23"/>
      <c r="O1373" s="5"/>
      <c r="P1373" s="32"/>
      <c r="AI1373" s="3"/>
      <c r="AJ1373" s="3"/>
    </row>
    <row r="1374" spans="1:36" ht="12.75" customHeight="1" x14ac:dyDescent="0.25">
      <c r="A1374" s="31"/>
      <c r="B1374" s="32"/>
      <c r="C1374" s="78"/>
      <c r="D1374" s="78"/>
      <c r="E1374" s="78"/>
      <c r="F1374" s="78"/>
      <c r="G1374" s="78"/>
      <c r="H1374" s="79"/>
      <c r="I1374" s="80"/>
      <c r="J1374" s="80"/>
      <c r="K1374" s="80"/>
      <c r="L1374" s="5"/>
      <c r="M1374" s="32"/>
      <c r="N1374" s="23"/>
      <c r="O1374" s="5"/>
      <c r="P1374" s="32"/>
      <c r="AI1374" s="3"/>
      <c r="AJ1374" s="3"/>
    </row>
    <row r="1375" spans="1:36" ht="12.75" customHeight="1" x14ac:dyDescent="0.25">
      <c r="A1375" s="31"/>
      <c r="B1375" s="32"/>
      <c r="C1375" s="78"/>
      <c r="D1375" s="78"/>
      <c r="E1375" s="78"/>
      <c r="F1375" s="78"/>
      <c r="G1375" s="78"/>
      <c r="H1375" s="79"/>
      <c r="I1375" s="80"/>
      <c r="J1375" s="80"/>
      <c r="K1375" s="80"/>
      <c r="L1375" s="5"/>
      <c r="M1375" s="32"/>
      <c r="N1375" s="23"/>
      <c r="O1375" s="5"/>
      <c r="P1375" s="32"/>
      <c r="AI1375" s="3"/>
      <c r="AJ1375" s="3"/>
    </row>
    <row r="1376" spans="1:36" ht="12.75" customHeight="1" x14ac:dyDescent="0.25">
      <c r="A1376" s="31"/>
      <c r="B1376" s="32"/>
      <c r="C1376" s="78"/>
      <c r="D1376" s="78"/>
      <c r="E1376" s="78"/>
      <c r="F1376" s="78"/>
      <c r="G1376" s="78"/>
      <c r="H1376" s="79"/>
      <c r="I1376" s="80"/>
      <c r="J1376" s="80"/>
      <c r="K1376" s="80"/>
      <c r="L1376" s="5"/>
      <c r="M1376" s="32"/>
      <c r="N1376" s="23"/>
      <c r="O1376" s="5"/>
      <c r="P1376" s="32"/>
      <c r="AI1376" s="3"/>
      <c r="AJ1376" s="3"/>
    </row>
    <row r="1377" spans="1:36" ht="12.75" customHeight="1" x14ac:dyDescent="0.25">
      <c r="A1377" s="31"/>
      <c r="B1377" s="32"/>
      <c r="C1377" s="78"/>
      <c r="D1377" s="78"/>
      <c r="E1377" s="78"/>
      <c r="F1377" s="78"/>
      <c r="G1377" s="78"/>
      <c r="H1377" s="79"/>
      <c r="I1377" s="80"/>
      <c r="J1377" s="80"/>
      <c r="K1377" s="80"/>
      <c r="L1377" s="5"/>
      <c r="M1377" s="32"/>
      <c r="N1377" s="23"/>
      <c r="O1377" s="5"/>
      <c r="P1377" s="32"/>
      <c r="AI1377" s="3"/>
      <c r="AJ1377" s="3"/>
    </row>
    <row r="1378" spans="1:36" ht="12.75" customHeight="1" x14ac:dyDescent="0.25">
      <c r="A1378" s="31"/>
      <c r="B1378" s="32"/>
      <c r="C1378" s="78"/>
      <c r="D1378" s="78"/>
      <c r="E1378" s="78"/>
      <c r="F1378" s="78"/>
      <c r="G1378" s="78"/>
      <c r="H1378" s="79"/>
      <c r="I1378" s="80"/>
      <c r="J1378" s="80"/>
      <c r="K1378" s="80"/>
      <c r="L1378" s="5"/>
      <c r="M1378" s="32"/>
      <c r="N1378" s="23"/>
      <c r="O1378" s="5"/>
      <c r="P1378" s="32"/>
      <c r="AI1378" s="3"/>
      <c r="AJ1378" s="3"/>
    </row>
    <row r="1379" spans="1:36" ht="12.75" customHeight="1" x14ac:dyDescent="0.25">
      <c r="A1379" s="31"/>
      <c r="B1379" s="32"/>
      <c r="C1379" s="78"/>
      <c r="D1379" s="78"/>
      <c r="E1379" s="78"/>
      <c r="F1379" s="78"/>
      <c r="G1379" s="78"/>
      <c r="H1379" s="79"/>
      <c r="I1379" s="80"/>
      <c r="J1379" s="80"/>
      <c r="K1379" s="80"/>
      <c r="L1379" s="5"/>
      <c r="M1379" s="32"/>
      <c r="N1379" s="23"/>
      <c r="O1379" s="5"/>
      <c r="P1379" s="32"/>
      <c r="AI1379" s="3"/>
      <c r="AJ1379" s="3"/>
    </row>
    <row r="1380" spans="1:36" ht="12.75" customHeight="1" x14ac:dyDescent="0.25">
      <c r="A1380" s="31"/>
      <c r="B1380" s="32"/>
      <c r="C1380" s="78"/>
      <c r="D1380" s="78"/>
      <c r="E1380" s="78"/>
      <c r="F1380" s="78"/>
      <c r="G1380" s="78"/>
      <c r="H1380" s="79"/>
      <c r="I1380" s="80"/>
      <c r="J1380" s="80"/>
      <c r="K1380" s="80"/>
      <c r="L1380" s="5"/>
      <c r="M1380" s="32"/>
      <c r="N1380" s="23"/>
      <c r="O1380" s="5"/>
      <c r="P1380" s="32"/>
      <c r="AI1380" s="3"/>
      <c r="AJ1380" s="3"/>
    </row>
    <row r="1381" spans="1:36" ht="12.75" customHeight="1" x14ac:dyDescent="0.25">
      <c r="A1381" s="31"/>
      <c r="B1381" s="32"/>
      <c r="C1381" s="78"/>
      <c r="D1381" s="78"/>
      <c r="E1381" s="78"/>
      <c r="F1381" s="78"/>
      <c r="G1381" s="78"/>
      <c r="H1381" s="79"/>
      <c r="I1381" s="80"/>
      <c r="J1381" s="80"/>
      <c r="K1381" s="80"/>
      <c r="L1381" s="5"/>
      <c r="M1381" s="32"/>
      <c r="N1381" s="23"/>
      <c r="O1381" s="5"/>
      <c r="P1381" s="32"/>
      <c r="AI1381" s="3"/>
      <c r="AJ1381" s="3"/>
    </row>
    <row r="1382" spans="1:36" ht="12.75" customHeight="1" x14ac:dyDescent="0.25">
      <c r="A1382" s="31"/>
      <c r="B1382" s="32"/>
      <c r="C1382" s="78"/>
      <c r="D1382" s="78"/>
      <c r="E1382" s="78"/>
      <c r="F1382" s="78"/>
      <c r="G1382" s="78"/>
      <c r="H1382" s="79"/>
      <c r="I1382" s="80"/>
      <c r="J1382" s="80"/>
      <c r="K1382" s="80"/>
      <c r="L1382" s="5"/>
      <c r="M1382" s="32"/>
      <c r="N1382" s="23"/>
      <c r="O1382" s="5"/>
      <c r="P1382" s="32"/>
      <c r="AI1382" s="3"/>
      <c r="AJ1382" s="3"/>
    </row>
    <row r="1383" spans="1:36" ht="12.75" customHeight="1" x14ac:dyDescent="0.25">
      <c r="A1383" s="31"/>
      <c r="B1383" s="32"/>
      <c r="C1383" s="78"/>
      <c r="D1383" s="78"/>
      <c r="E1383" s="78"/>
      <c r="F1383" s="78"/>
      <c r="G1383" s="78"/>
      <c r="H1383" s="79"/>
      <c r="I1383" s="80"/>
      <c r="J1383" s="80"/>
      <c r="K1383" s="80"/>
      <c r="L1383" s="5"/>
      <c r="M1383" s="32"/>
      <c r="N1383" s="23"/>
      <c r="O1383" s="5"/>
      <c r="P1383" s="32"/>
      <c r="AI1383" s="3"/>
      <c r="AJ1383" s="3"/>
    </row>
    <row r="1384" spans="1:36" ht="12.75" customHeight="1" x14ac:dyDescent="0.25">
      <c r="A1384" s="31"/>
      <c r="B1384" s="32"/>
      <c r="C1384" s="78"/>
      <c r="D1384" s="78"/>
      <c r="E1384" s="78"/>
      <c r="F1384" s="78"/>
      <c r="G1384" s="78"/>
      <c r="H1384" s="79"/>
      <c r="I1384" s="80"/>
      <c r="J1384" s="80"/>
      <c r="K1384" s="80"/>
      <c r="L1384" s="5"/>
      <c r="M1384" s="32"/>
      <c r="N1384" s="23"/>
      <c r="O1384" s="5"/>
      <c r="P1384" s="32"/>
      <c r="AI1384" s="3"/>
      <c r="AJ1384" s="3"/>
    </row>
    <row r="1385" spans="1:36" ht="12.75" customHeight="1" x14ac:dyDescent="0.25">
      <c r="A1385" s="31"/>
      <c r="B1385" s="32"/>
      <c r="C1385" s="78"/>
      <c r="D1385" s="78"/>
      <c r="E1385" s="78"/>
      <c r="F1385" s="78"/>
      <c r="G1385" s="78"/>
      <c r="H1385" s="79"/>
      <c r="I1385" s="80"/>
      <c r="J1385" s="80"/>
      <c r="K1385" s="80"/>
      <c r="L1385" s="5"/>
      <c r="M1385" s="32"/>
      <c r="N1385" s="23"/>
      <c r="O1385" s="5"/>
      <c r="P1385" s="32"/>
      <c r="AI1385" s="3"/>
      <c r="AJ1385" s="3"/>
    </row>
    <row r="1386" spans="1:36" ht="12.75" customHeight="1" x14ac:dyDescent="0.25">
      <c r="A1386" s="31"/>
      <c r="B1386" s="32"/>
      <c r="C1386" s="78"/>
      <c r="D1386" s="78"/>
      <c r="E1386" s="78"/>
      <c r="F1386" s="78"/>
      <c r="G1386" s="78"/>
      <c r="H1386" s="79"/>
      <c r="I1386" s="80"/>
      <c r="J1386" s="80"/>
      <c r="K1386" s="80"/>
      <c r="L1386" s="5"/>
      <c r="M1386" s="32"/>
      <c r="N1386" s="23"/>
      <c r="O1386" s="5"/>
      <c r="P1386" s="32"/>
      <c r="AI1386" s="3"/>
      <c r="AJ1386" s="3"/>
    </row>
    <row r="1387" spans="1:36" ht="12.75" customHeight="1" x14ac:dyDescent="0.25">
      <c r="A1387" s="31"/>
      <c r="B1387" s="32"/>
      <c r="C1387" s="78"/>
      <c r="D1387" s="78"/>
      <c r="E1387" s="78"/>
      <c r="F1387" s="78"/>
      <c r="G1387" s="78"/>
      <c r="H1387" s="79"/>
      <c r="I1387" s="80"/>
      <c r="J1387" s="80"/>
      <c r="K1387" s="80"/>
      <c r="L1387" s="5"/>
      <c r="M1387" s="32"/>
      <c r="N1387" s="23"/>
      <c r="O1387" s="5"/>
      <c r="P1387" s="32"/>
      <c r="AI1387" s="3"/>
      <c r="AJ1387" s="3"/>
    </row>
    <row r="1388" spans="1:36" ht="12.75" customHeight="1" x14ac:dyDescent="0.25">
      <c r="A1388" s="31"/>
      <c r="B1388" s="32"/>
      <c r="C1388" s="78"/>
      <c r="D1388" s="78"/>
      <c r="E1388" s="78"/>
      <c r="F1388" s="78"/>
      <c r="G1388" s="78"/>
      <c r="H1388" s="79"/>
      <c r="I1388" s="80"/>
      <c r="J1388" s="80"/>
      <c r="K1388" s="80"/>
      <c r="L1388" s="5"/>
      <c r="M1388" s="32"/>
      <c r="N1388" s="23"/>
      <c r="O1388" s="5"/>
      <c r="P1388" s="32"/>
      <c r="AI1388" s="3"/>
      <c r="AJ1388" s="3"/>
    </row>
    <row r="1389" spans="1:36" ht="12.75" customHeight="1" x14ac:dyDescent="0.25">
      <c r="A1389" s="31"/>
      <c r="B1389" s="32"/>
      <c r="C1389" s="78"/>
      <c r="D1389" s="78"/>
      <c r="E1389" s="78"/>
      <c r="F1389" s="78"/>
      <c r="G1389" s="78"/>
      <c r="H1389" s="79"/>
      <c r="I1389" s="80"/>
      <c r="J1389" s="80"/>
      <c r="K1389" s="80"/>
      <c r="L1389" s="5"/>
      <c r="M1389" s="32"/>
      <c r="N1389" s="23"/>
      <c r="O1389" s="5"/>
      <c r="P1389" s="32"/>
      <c r="AI1389" s="3"/>
      <c r="AJ1389" s="3"/>
    </row>
    <row r="1390" spans="1:36" ht="12.75" customHeight="1" x14ac:dyDescent="0.25">
      <c r="A1390" s="31"/>
      <c r="B1390" s="32"/>
      <c r="C1390" s="78"/>
      <c r="D1390" s="78"/>
      <c r="E1390" s="78"/>
      <c r="F1390" s="78"/>
      <c r="G1390" s="78"/>
      <c r="H1390" s="79"/>
      <c r="I1390" s="80"/>
      <c r="J1390" s="80"/>
      <c r="K1390" s="80"/>
      <c r="L1390" s="5"/>
      <c r="M1390" s="32"/>
      <c r="N1390" s="23"/>
      <c r="O1390" s="5"/>
      <c r="P1390" s="32"/>
      <c r="AI1390" s="3"/>
      <c r="AJ1390" s="3"/>
    </row>
    <row r="1391" spans="1:36" ht="12.75" customHeight="1" x14ac:dyDescent="0.25">
      <c r="A1391" s="31"/>
      <c r="B1391" s="32"/>
      <c r="C1391" s="78"/>
      <c r="D1391" s="78"/>
      <c r="E1391" s="78"/>
      <c r="F1391" s="78"/>
      <c r="G1391" s="78"/>
      <c r="H1391" s="79"/>
      <c r="I1391" s="80"/>
      <c r="J1391" s="80"/>
      <c r="K1391" s="80"/>
      <c r="L1391" s="5"/>
      <c r="M1391" s="32"/>
      <c r="N1391" s="23"/>
      <c r="O1391" s="5"/>
      <c r="P1391" s="32"/>
      <c r="AI1391" s="3"/>
      <c r="AJ1391" s="3"/>
    </row>
    <row r="1392" spans="1:36" ht="12.75" customHeight="1" x14ac:dyDescent="0.25">
      <c r="A1392" s="31"/>
      <c r="B1392" s="32"/>
      <c r="C1392" s="78"/>
      <c r="D1392" s="78"/>
      <c r="E1392" s="78"/>
      <c r="F1392" s="78"/>
      <c r="G1392" s="78"/>
      <c r="H1392" s="79"/>
      <c r="I1392" s="80"/>
      <c r="J1392" s="80"/>
      <c r="K1392" s="80"/>
      <c r="L1392" s="5"/>
      <c r="M1392" s="32"/>
      <c r="N1392" s="23"/>
      <c r="O1392" s="5"/>
      <c r="P1392" s="32"/>
      <c r="AI1392" s="3"/>
      <c r="AJ1392" s="3"/>
    </row>
    <row r="1393" spans="1:36" ht="12.75" customHeight="1" x14ac:dyDescent="0.25">
      <c r="A1393" s="31"/>
      <c r="B1393" s="32"/>
      <c r="C1393" s="78"/>
      <c r="D1393" s="78"/>
      <c r="E1393" s="78"/>
      <c r="F1393" s="78"/>
      <c r="G1393" s="78"/>
      <c r="H1393" s="79"/>
      <c r="I1393" s="80"/>
      <c r="J1393" s="80"/>
      <c r="K1393" s="80"/>
      <c r="L1393" s="5"/>
      <c r="M1393" s="32"/>
      <c r="N1393" s="23"/>
      <c r="O1393" s="5"/>
      <c r="P1393" s="32"/>
      <c r="AI1393" s="3"/>
      <c r="AJ1393" s="3"/>
    </row>
    <row r="1394" spans="1:36" ht="12.75" customHeight="1" x14ac:dyDescent="0.25">
      <c r="A1394" s="31"/>
      <c r="B1394" s="32"/>
      <c r="C1394" s="78"/>
      <c r="D1394" s="78"/>
      <c r="E1394" s="78"/>
      <c r="F1394" s="78"/>
      <c r="G1394" s="78"/>
      <c r="H1394" s="79"/>
      <c r="I1394" s="80"/>
      <c r="J1394" s="80"/>
      <c r="K1394" s="80"/>
      <c r="L1394" s="5"/>
      <c r="M1394" s="32"/>
      <c r="N1394" s="23"/>
      <c r="O1394" s="5"/>
      <c r="P1394" s="32"/>
      <c r="AI1394" s="3"/>
      <c r="AJ1394" s="3"/>
    </row>
    <row r="1395" spans="1:36" ht="12.75" customHeight="1" x14ac:dyDescent="0.25">
      <c r="A1395" s="31"/>
      <c r="B1395" s="32"/>
      <c r="C1395" s="78"/>
      <c r="D1395" s="78"/>
      <c r="E1395" s="78"/>
      <c r="F1395" s="78"/>
      <c r="G1395" s="78"/>
      <c r="H1395" s="79"/>
      <c r="I1395" s="80"/>
      <c r="J1395" s="80"/>
      <c r="K1395" s="80"/>
      <c r="L1395" s="5"/>
      <c r="M1395" s="32"/>
      <c r="N1395" s="23"/>
      <c r="O1395" s="5"/>
      <c r="P1395" s="32"/>
      <c r="AI1395" s="3"/>
      <c r="AJ1395" s="3"/>
    </row>
    <row r="1396" spans="1:36" ht="12.75" customHeight="1" x14ac:dyDescent="0.25">
      <c r="A1396" s="31"/>
      <c r="B1396" s="32"/>
      <c r="C1396" s="78"/>
      <c r="D1396" s="78"/>
      <c r="E1396" s="78"/>
      <c r="F1396" s="78"/>
      <c r="G1396" s="78"/>
      <c r="H1396" s="79"/>
      <c r="I1396" s="80"/>
      <c r="J1396" s="80"/>
      <c r="K1396" s="80"/>
      <c r="L1396" s="5"/>
      <c r="M1396" s="32"/>
      <c r="N1396" s="23"/>
      <c r="O1396" s="5"/>
      <c r="P1396" s="32"/>
      <c r="AI1396" s="3"/>
      <c r="AJ1396" s="3"/>
    </row>
    <row r="1397" spans="1:36" ht="12.75" customHeight="1" x14ac:dyDescent="0.25">
      <c r="A1397" s="31"/>
      <c r="B1397" s="32"/>
      <c r="C1397" s="78"/>
      <c r="D1397" s="78"/>
      <c r="E1397" s="78"/>
      <c r="F1397" s="78"/>
      <c r="G1397" s="78"/>
      <c r="H1397" s="79"/>
      <c r="I1397" s="80"/>
      <c r="J1397" s="80"/>
      <c r="K1397" s="80"/>
      <c r="L1397" s="5"/>
      <c r="M1397" s="32"/>
      <c r="N1397" s="23"/>
      <c r="O1397" s="5"/>
      <c r="P1397" s="32"/>
      <c r="AI1397" s="3"/>
      <c r="AJ1397" s="3"/>
    </row>
    <row r="1398" spans="1:36" ht="12.75" customHeight="1" x14ac:dyDescent="0.25">
      <c r="A1398" s="31"/>
      <c r="B1398" s="32"/>
      <c r="C1398" s="78"/>
      <c r="D1398" s="78"/>
      <c r="E1398" s="78"/>
      <c r="F1398" s="78"/>
      <c r="G1398" s="78"/>
      <c r="H1398" s="79"/>
      <c r="I1398" s="80"/>
      <c r="J1398" s="80"/>
      <c r="K1398" s="80"/>
      <c r="L1398" s="5"/>
      <c r="M1398" s="32"/>
      <c r="N1398" s="23"/>
      <c r="O1398" s="5"/>
      <c r="P1398" s="32"/>
      <c r="AI1398" s="3"/>
      <c r="AJ1398" s="3"/>
    </row>
    <row r="1399" spans="1:36" ht="12.75" customHeight="1" x14ac:dyDescent="0.25">
      <c r="A1399" s="31"/>
      <c r="B1399" s="32"/>
      <c r="C1399" s="78"/>
      <c r="D1399" s="78"/>
      <c r="E1399" s="78"/>
      <c r="F1399" s="78"/>
      <c r="G1399" s="78"/>
      <c r="H1399" s="79"/>
      <c r="I1399" s="80"/>
      <c r="J1399" s="80"/>
      <c r="K1399" s="80"/>
      <c r="L1399" s="5"/>
      <c r="M1399" s="32"/>
      <c r="N1399" s="23"/>
      <c r="O1399" s="5"/>
      <c r="P1399" s="32"/>
      <c r="AI1399" s="3"/>
      <c r="AJ1399" s="3"/>
    </row>
    <row r="1400" spans="1:36" ht="12.75" customHeight="1" x14ac:dyDescent="0.25">
      <c r="A1400" s="31"/>
      <c r="B1400" s="32"/>
      <c r="C1400" s="78"/>
      <c r="D1400" s="78"/>
      <c r="E1400" s="78"/>
      <c r="F1400" s="78"/>
      <c r="G1400" s="78"/>
      <c r="H1400" s="79"/>
      <c r="I1400" s="80"/>
      <c r="J1400" s="80"/>
      <c r="K1400" s="80"/>
      <c r="L1400" s="5"/>
      <c r="M1400" s="32"/>
      <c r="N1400" s="23"/>
      <c r="O1400" s="5"/>
      <c r="P1400" s="32"/>
      <c r="AI1400" s="3"/>
      <c r="AJ1400" s="3"/>
    </row>
    <row r="1401" spans="1:36" ht="12.75" customHeight="1" x14ac:dyDescent="0.25">
      <c r="A1401" s="31"/>
      <c r="B1401" s="32"/>
      <c r="C1401" s="78"/>
      <c r="D1401" s="78"/>
      <c r="E1401" s="78"/>
      <c r="F1401" s="78"/>
      <c r="G1401" s="78"/>
      <c r="H1401" s="79"/>
      <c r="I1401" s="80"/>
      <c r="J1401" s="80"/>
      <c r="K1401" s="80"/>
      <c r="L1401" s="5"/>
      <c r="M1401" s="32"/>
      <c r="N1401" s="23"/>
      <c r="O1401" s="5"/>
      <c r="P1401" s="32"/>
      <c r="AI1401" s="3"/>
      <c r="AJ1401" s="3"/>
    </row>
    <row r="1402" spans="1:36" ht="12.75" customHeight="1" x14ac:dyDescent="0.25">
      <c r="A1402" s="31"/>
      <c r="B1402" s="32"/>
      <c r="C1402" s="78"/>
      <c r="D1402" s="78"/>
      <c r="E1402" s="78"/>
      <c r="F1402" s="78"/>
      <c r="G1402" s="78"/>
      <c r="H1402" s="79"/>
      <c r="I1402" s="80"/>
      <c r="J1402" s="80"/>
      <c r="K1402" s="80"/>
      <c r="L1402" s="5"/>
      <c r="M1402" s="32"/>
      <c r="N1402" s="23"/>
      <c r="O1402" s="5"/>
      <c r="P1402" s="32"/>
      <c r="AI1402" s="3"/>
      <c r="AJ1402" s="3"/>
    </row>
    <row r="1403" spans="1:36" ht="12.75" customHeight="1" x14ac:dyDescent="0.25">
      <c r="A1403" s="31"/>
      <c r="B1403" s="32"/>
      <c r="C1403" s="78"/>
      <c r="D1403" s="78"/>
      <c r="E1403" s="78"/>
      <c r="F1403" s="78"/>
      <c r="G1403" s="78"/>
      <c r="H1403" s="79"/>
      <c r="I1403" s="80"/>
      <c r="J1403" s="80"/>
      <c r="K1403" s="80"/>
      <c r="L1403" s="5"/>
      <c r="M1403" s="32"/>
      <c r="N1403" s="23"/>
      <c r="O1403" s="5"/>
      <c r="P1403" s="32"/>
      <c r="AI1403" s="3"/>
      <c r="AJ1403" s="3"/>
    </row>
    <row r="1404" spans="1:36" ht="12.75" customHeight="1" x14ac:dyDescent="0.25">
      <c r="A1404" s="31"/>
      <c r="B1404" s="32"/>
      <c r="C1404" s="78"/>
      <c r="D1404" s="78"/>
      <c r="E1404" s="78"/>
      <c r="F1404" s="78"/>
      <c r="G1404" s="78"/>
      <c r="H1404" s="79"/>
      <c r="I1404" s="80"/>
      <c r="J1404" s="80"/>
      <c r="K1404" s="80"/>
      <c r="L1404" s="5"/>
      <c r="M1404" s="32"/>
      <c r="N1404" s="23"/>
      <c r="O1404" s="5"/>
      <c r="P1404" s="32"/>
      <c r="AI1404" s="3"/>
      <c r="AJ1404" s="3"/>
    </row>
    <row r="1405" spans="1:36" ht="12.75" customHeight="1" x14ac:dyDescent="0.25">
      <c r="A1405" s="31"/>
      <c r="B1405" s="32"/>
      <c r="C1405" s="78"/>
      <c r="D1405" s="78"/>
      <c r="E1405" s="78"/>
      <c r="F1405" s="78"/>
      <c r="G1405" s="78"/>
      <c r="H1405" s="79"/>
      <c r="I1405" s="80"/>
      <c r="J1405" s="80"/>
      <c r="K1405" s="80"/>
      <c r="L1405" s="5"/>
      <c r="M1405" s="32"/>
      <c r="N1405" s="23"/>
      <c r="O1405" s="5"/>
      <c r="P1405" s="32"/>
      <c r="AI1405" s="3"/>
      <c r="AJ1405" s="3"/>
    </row>
    <row r="1406" spans="1:36" ht="12.75" customHeight="1" x14ac:dyDescent="0.25">
      <c r="A1406" s="31"/>
      <c r="B1406" s="32"/>
      <c r="C1406" s="78"/>
      <c r="D1406" s="78"/>
      <c r="E1406" s="78"/>
      <c r="F1406" s="78"/>
      <c r="G1406" s="78"/>
      <c r="H1406" s="79"/>
      <c r="I1406" s="80"/>
      <c r="J1406" s="80"/>
      <c r="K1406" s="80"/>
      <c r="L1406" s="5"/>
      <c r="M1406" s="32"/>
      <c r="N1406" s="23"/>
      <c r="O1406" s="5"/>
      <c r="P1406" s="32"/>
      <c r="AI1406" s="3"/>
      <c r="AJ1406" s="3"/>
    </row>
    <row r="1407" spans="1:36" ht="12.75" customHeight="1" x14ac:dyDescent="0.25">
      <c r="A1407" s="31"/>
      <c r="B1407" s="32"/>
      <c r="C1407" s="78"/>
      <c r="D1407" s="78"/>
      <c r="E1407" s="78"/>
      <c r="F1407" s="78"/>
      <c r="G1407" s="78"/>
      <c r="H1407" s="79"/>
      <c r="I1407" s="80"/>
      <c r="J1407" s="80"/>
      <c r="K1407" s="80"/>
      <c r="L1407" s="5"/>
      <c r="M1407" s="32"/>
      <c r="N1407" s="23"/>
      <c r="O1407" s="5"/>
      <c r="P1407" s="32"/>
      <c r="AI1407" s="3"/>
      <c r="AJ1407" s="3"/>
    </row>
    <row r="1408" spans="1:36" ht="12.75" customHeight="1" x14ac:dyDescent="0.25">
      <c r="A1408" s="31"/>
      <c r="B1408" s="32"/>
      <c r="C1408" s="78"/>
      <c r="D1408" s="78"/>
      <c r="E1408" s="78"/>
      <c r="F1408" s="78"/>
      <c r="G1408" s="78"/>
      <c r="H1408" s="79"/>
      <c r="I1408" s="80"/>
      <c r="J1408" s="80"/>
      <c r="K1408" s="80"/>
      <c r="L1408" s="5"/>
      <c r="M1408" s="32"/>
      <c r="N1408" s="23"/>
      <c r="O1408" s="5"/>
      <c r="P1408" s="32"/>
      <c r="AI1408" s="3"/>
      <c r="AJ1408" s="3"/>
    </row>
    <row r="1409" spans="1:36" ht="12.75" customHeight="1" x14ac:dyDescent="0.25">
      <c r="A1409" s="31"/>
      <c r="B1409" s="32"/>
      <c r="C1409" s="78"/>
      <c r="D1409" s="78"/>
      <c r="E1409" s="78"/>
      <c r="F1409" s="78"/>
      <c r="G1409" s="78"/>
      <c r="H1409" s="79"/>
      <c r="I1409" s="80"/>
      <c r="J1409" s="80"/>
      <c r="K1409" s="80"/>
      <c r="L1409" s="5"/>
      <c r="M1409" s="32"/>
      <c r="N1409" s="23"/>
      <c r="O1409" s="5"/>
      <c r="P1409" s="32"/>
      <c r="AI1409" s="3"/>
      <c r="AJ1409" s="3"/>
    </row>
    <row r="1410" spans="1:36" ht="12.75" customHeight="1" x14ac:dyDescent="0.25">
      <c r="A1410" s="31"/>
      <c r="B1410" s="32"/>
      <c r="C1410" s="78"/>
      <c r="D1410" s="78"/>
      <c r="E1410" s="78"/>
      <c r="F1410" s="78"/>
      <c r="G1410" s="78"/>
      <c r="H1410" s="79"/>
      <c r="I1410" s="80"/>
      <c r="J1410" s="80"/>
      <c r="K1410" s="80"/>
      <c r="L1410" s="5"/>
      <c r="M1410" s="32"/>
      <c r="N1410" s="23"/>
      <c r="O1410" s="5"/>
      <c r="P1410" s="32"/>
      <c r="AI1410" s="3"/>
      <c r="AJ1410" s="3"/>
    </row>
    <row r="1411" spans="1:36" ht="12.75" customHeight="1" x14ac:dyDescent="0.25">
      <c r="A1411" s="31"/>
      <c r="B1411" s="32"/>
      <c r="C1411" s="78"/>
      <c r="D1411" s="78"/>
      <c r="E1411" s="78"/>
      <c r="F1411" s="78"/>
      <c r="G1411" s="78"/>
      <c r="H1411" s="79"/>
      <c r="I1411" s="80"/>
      <c r="J1411" s="80"/>
      <c r="K1411" s="80"/>
      <c r="L1411" s="5"/>
      <c r="M1411" s="32"/>
      <c r="N1411" s="23"/>
      <c r="O1411" s="5"/>
      <c r="P1411" s="32"/>
      <c r="AI1411" s="3"/>
      <c r="AJ1411" s="3"/>
    </row>
    <row r="1412" spans="1:36" ht="12.75" customHeight="1" x14ac:dyDescent="0.25">
      <c r="A1412" s="31"/>
      <c r="B1412" s="32"/>
      <c r="C1412" s="78"/>
      <c r="D1412" s="78"/>
      <c r="E1412" s="78"/>
      <c r="F1412" s="78"/>
      <c r="G1412" s="78"/>
      <c r="H1412" s="79"/>
      <c r="I1412" s="80"/>
      <c r="J1412" s="80"/>
      <c r="K1412" s="80"/>
      <c r="L1412" s="5"/>
      <c r="M1412" s="32"/>
      <c r="N1412" s="23"/>
      <c r="O1412" s="5"/>
      <c r="P1412" s="32"/>
      <c r="AI1412" s="3"/>
      <c r="AJ1412" s="3"/>
    </row>
    <row r="1413" spans="1:36" ht="12.75" customHeight="1" x14ac:dyDescent="0.25">
      <c r="A1413" s="31"/>
      <c r="B1413" s="32"/>
      <c r="C1413" s="78"/>
      <c r="D1413" s="78"/>
      <c r="E1413" s="78"/>
      <c r="F1413" s="78"/>
      <c r="G1413" s="78"/>
      <c r="H1413" s="79"/>
      <c r="I1413" s="80"/>
      <c r="J1413" s="80"/>
      <c r="K1413" s="80"/>
      <c r="L1413" s="5"/>
      <c r="M1413" s="32"/>
      <c r="N1413" s="23"/>
      <c r="O1413" s="5"/>
      <c r="P1413" s="32"/>
      <c r="AI1413" s="3"/>
      <c r="AJ1413" s="3"/>
    </row>
    <row r="1414" spans="1:36" ht="12.75" customHeight="1" x14ac:dyDescent="0.25">
      <c r="A1414" s="31"/>
      <c r="B1414" s="32"/>
      <c r="C1414" s="78"/>
      <c r="D1414" s="78"/>
      <c r="E1414" s="78"/>
      <c r="F1414" s="78"/>
      <c r="G1414" s="78"/>
      <c r="H1414" s="79"/>
      <c r="I1414" s="80"/>
      <c r="J1414" s="80"/>
      <c r="K1414" s="80"/>
      <c r="L1414" s="5"/>
      <c r="M1414" s="32"/>
      <c r="N1414" s="23"/>
      <c r="O1414" s="5"/>
      <c r="P1414" s="32"/>
      <c r="AI1414" s="3"/>
      <c r="AJ1414" s="3"/>
    </row>
    <row r="1415" spans="1:36" ht="12.75" customHeight="1" x14ac:dyDescent="0.25">
      <c r="A1415" s="31"/>
      <c r="B1415" s="32"/>
      <c r="C1415" s="78"/>
      <c r="D1415" s="78"/>
      <c r="E1415" s="78"/>
      <c r="F1415" s="78"/>
      <c r="G1415" s="78"/>
      <c r="H1415" s="79"/>
      <c r="I1415" s="80"/>
      <c r="J1415" s="80"/>
      <c r="K1415" s="80"/>
      <c r="L1415" s="5"/>
      <c r="M1415" s="32"/>
      <c r="N1415" s="23"/>
      <c r="O1415" s="5"/>
      <c r="P1415" s="32"/>
      <c r="AI1415" s="3"/>
      <c r="AJ1415" s="3"/>
    </row>
    <row r="1416" spans="1:36" ht="12.75" customHeight="1" x14ac:dyDescent="0.25">
      <c r="A1416" s="31"/>
      <c r="B1416" s="32"/>
      <c r="C1416" s="78"/>
      <c r="D1416" s="78"/>
      <c r="E1416" s="78"/>
      <c r="F1416" s="78"/>
      <c r="G1416" s="78"/>
      <c r="H1416" s="79"/>
      <c r="I1416" s="80"/>
      <c r="J1416" s="80"/>
      <c r="K1416" s="80"/>
      <c r="L1416" s="5"/>
      <c r="M1416" s="32"/>
      <c r="N1416" s="23"/>
      <c r="O1416" s="5"/>
      <c r="P1416" s="32"/>
      <c r="AI1416" s="3"/>
      <c r="AJ1416" s="3"/>
    </row>
    <row r="1417" spans="1:36" ht="12.75" customHeight="1" x14ac:dyDescent="0.25">
      <c r="A1417" s="31"/>
      <c r="B1417" s="32"/>
      <c r="C1417" s="78"/>
      <c r="D1417" s="78"/>
      <c r="E1417" s="78"/>
      <c r="F1417" s="78"/>
      <c r="G1417" s="78"/>
      <c r="H1417" s="79"/>
      <c r="I1417" s="80"/>
      <c r="J1417" s="80"/>
      <c r="K1417" s="80"/>
      <c r="L1417" s="5"/>
      <c r="M1417" s="32"/>
      <c r="N1417" s="23"/>
      <c r="O1417" s="5"/>
      <c r="P1417" s="32"/>
      <c r="AI1417" s="3"/>
      <c r="AJ1417" s="3"/>
    </row>
    <row r="1418" spans="1:36" ht="12.75" customHeight="1" x14ac:dyDescent="0.25">
      <c r="A1418" s="31"/>
      <c r="B1418" s="32"/>
      <c r="C1418" s="78"/>
      <c r="D1418" s="78"/>
      <c r="E1418" s="78"/>
      <c r="F1418" s="78"/>
      <c r="G1418" s="78"/>
      <c r="H1418" s="79"/>
      <c r="I1418" s="80"/>
      <c r="J1418" s="80"/>
      <c r="K1418" s="80"/>
      <c r="L1418" s="5"/>
      <c r="M1418" s="32"/>
      <c r="N1418" s="23"/>
      <c r="O1418" s="5"/>
      <c r="P1418" s="32"/>
      <c r="AI1418" s="3"/>
      <c r="AJ1418" s="3"/>
    </row>
    <row r="1419" spans="1:36" ht="12.75" customHeight="1" x14ac:dyDescent="0.25">
      <c r="A1419" s="31"/>
      <c r="B1419" s="32"/>
      <c r="C1419" s="78"/>
      <c r="D1419" s="78"/>
      <c r="E1419" s="78"/>
      <c r="F1419" s="78"/>
      <c r="G1419" s="78"/>
      <c r="H1419" s="79"/>
      <c r="I1419" s="80"/>
      <c r="J1419" s="80"/>
      <c r="K1419" s="80"/>
      <c r="L1419" s="5"/>
      <c r="M1419" s="32"/>
      <c r="N1419" s="23"/>
      <c r="O1419" s="5"/>
      <c r="P1419" s="32"/>
      <c r="AI1419" s="3"/>
      <c r="AJ1419" s="3"/>
    </row>
    <row r="1420" spans="1:36" ht="12.75" customHeight="1" x14ac:dyDescent="0.25">
      <c r="A1420" s="31"/>
      <c r="B1420" s="32"/>
      <c r="C1420" s="78"/>
      <c r="D1420" s="78"/>
      <c r="E1420" s="78"/>
      <c r="F1420" s="78"/>
      <c r="G1420" s="78"/>
      <c r="H1420" s="79"/>
      <c r="I1420" s="80"/>
      <c r="J1420" s="80"/>
      <c r="K1420" s="80"/>
      <c r="L1420" s="5"/>
      <c r="M1420" s="32"/>
      <c r="N1420" s="23"/>
      <c r="O1420" s="5"/>
      <c r="P1420" s="32"/>
      <c r="AI1420" s="3"/>
      <c r="AJ1420" s="3"/>
    </row>
    <row r="1421" spans="1:36" ht="12.75" customHeight="1" x14ac:dyDescent="0.25">
      <c r="A1421" s="31"/>
      <c r="B1421" s="32"/>
      <c r="C1421" s="78"/>
      <c r="D1421" s="78"/>
      <c r="E1421" s="78"/>
      <c r="F1421" s="78"/>
      <c r="G1421" s="78"/>
      <c r="H1421" s="79"/>
      <c r="I1421" s="80"/>
      <c r="J1421" s="80"/>
      <c r="K1421" s="80"/>
      <c r="L1421" s="5"/>
      <c r="M1421" s="32"/>
      <c r="N1421" s="23"/>
      <c r="O1421" s="5"/>
      <c r="P1421" s="32"/>
      <c r="AI1421" s="3"/>
      <c r="AJ1421" s="3"/>
    </row>
    <row r="1422" spans="1:36" ht="12.75" customHeight="1" x14ac:dyDescent="0.25">
      <c r="A1422" s="31"/>
      <c r="B1422" s="32"/>
      <c r="C1422" s="78"/>
      <c r="D1422" s="78"/>
      <c r="E1422" s="78"/>
      <c r="F1422" s="78"/>
      <c r="G1422" s="78"/>
      <c r="H1422" s="79"/>
      <c r="I1422" s="80"/>
      <c r="J1422" s="80"/>
      <c r="K1422" s="80"/>
      <c r="L1422" s="5"/>
      <c r="M1422" s="32"/>
      <c r="N1422" s="23"/>
      <c r="O1422" s="5"/>
      <c r="P1422" s="32"/>
      <c r="AI1422" s="3"/>
      <c r="AJ1422" s="3"/>
    </row>
    <row r="1423" spans="1:36" ht="12.75" customHeight="1" x14ac:dyDescent="0.25">
      <c r="A1423" s="31"/>
      <c r="B1423" s="32"/>
      <c r="C1423" s="78"/>
      <c r="D1423" s="78"/>
      <c r="E1423" s="78"/>
      <c r="F1423" s="78"/>
      <c r="G1423" s="78"/>
      <c r="H1423" s="79"/>
      <c r="I1423" s="80"/>
      <c r="J1423" s="80"/>
      <c r="K1423" s="80"/>
      <c r="L1423" s="5"/>
      <c r="M1423" s="32"/>
      <c r="N1423" s="23"/>
      <c r="O1423" s="5"/>
      <c r="P1423" s="32"/>
      <c r="AI1423" s="3"/>
      <c r="AJ1423" s="3"/>
    </row>
    <row r="1424" spans="1:36" ht="12.75" customHeight="1" x14ac:dyDescent="0.25">
      <c r="A1424" s="31"/>
      <c r="B1424" s="32"/>
      <c r="C1424" s="78"/>
      <c r="D1424" s="78"/>
      <c r="E1424" s="78"/>
      <c r="F1424" s="78"/>
      <c r="G1424" s="78"/>
      <c r="H1424" s="79"/>
      <c r="I1424" s="80"/>
      <c r="J1424" s="80"/>
      <c r="K1424" s="80"/>
      <c r="L1424" s="5"/>
      <c r="M1424" s="32"/>
      <c r="N1424" s="23"/>
      <c r="O1424" s="5"/>
      <c r="P1424" s="32"/>
      <c r="AI1424" s="3"/>
      <c r="AJ1424" s="3"/>
    </row>
    <row r="1425" spans="1:36" ht="12.75" customHeight="1" x14ac:dyDescent="0.25">
      <c r="A1425" s="31"/>
      <c r="B1425" s="32"/>
      <c r="C1425" s="78"/>
      <c r="D1425" s="78"/>
      <c r="E1425" s="78"/>
      <c r="F1425" s="78"/>
      <c r="G1425" s="78"/>
      <c r="H1425" s="79"/>
      <c r="I1425" s="80"/>
      <c r="J1425" s="80"/>
      <c r="K1425" s="80"/>
      <c r="L1425" s="5"/>
      <c r="M1425" s="32"/>
      <c r="N1425" s="23"/>
      <c r="O1425" s="5"/>
      <c r="P1425" s="32"/>
      <c r="AI1425" s="3"/>
      <c r="AJ1425" s="3"/>
    </row>
    <row r="1426" spans="1:36" ht="12.75" customHeight="1" x14ac:dyDescent="0.25">
      <c r="A1426" s="31"/>
      <c r="B1426" s="32"/>
      <c r="C1426" s="78"/>
      <c r="D1426" s="78"/>
      <c r="E1426" s="78"/>
      <c r="F1426" s="78"/>
      <c r="G1426" s="78"/>
      <c r="H1426" s="79"/>
      <c r="I1426" s="80"/>
      <c r="J1426" s="80"/>
      <c r="K1426" s="80"/>
      <c r="L1426" s="5"/>
      <c r="M1426" s="32"/>
      <c r="N1426" s="23"/>
      <c r="O1426" s="5"/>
      <c r="P1426" s="32"/>
      <c r="AI1426" s="3"/>
      <c r="AJ1426" s="3"/>
    </row>
    <row r="1427" spans="1:36" ht="12.75" customHeight="1" x14ac:dyDescent="0.25">
      <c r="A1427" s="31"/>
      <c r="B1427" s="32"/>
      <c r="C1427" s="78"/>
      <c r="D1427" s="78"/>
      <c r="E1427" s="78"/>
      <c r="F1427" s="78"/>
      <c r="G1427" s="78"/>
      <c r="H1427" s="79"/>
      <c r="I1427" s="80"/>
      <c r="J1427" s="80"/>
      <c r="K1427" s="80"/>
      <c r="L1427" s="5"/>
      <c r="M1427" s="32"/>
      <c r="N1427" s="23"/>
      <c r="O1427" s="5"/>
      <c r="P1427" s="32"/>
      <c r="AI1427" s="3"/>
      <c r="AJ1427" s="3"/>
    </row>
    <row r="1428" spans="1:36" ht="12.75" customHeight="1" x14ac:dyDescent="0.25">
      <c r="A1428" s="31"/>
      <c r="B1428" s="32"/>
      <c r="C1428" s="78"/>
      <c r="D1428" s="78"/>
      <c r="E1428" s="78"/>
      <c r="F1428" s="78"/>
      <c r="G1428" s="78"/>
      <c r="H1428" s="79"/>
      <c r="I1428" s="80"/>
      <c r="J1428" s="80"/>
      <c r="K1428" s="80"/>
      <c r="L1428" s="5"/>
      <c r="M1428" s="32"/>
      <c r="N1428" s="23"/>
      <c r="O1428" s="5"/>
      <c r="P1428" s="32"/>
      <c r="AI1428" s="3"/>
      <c r="AJ1428" s="3"/>
    </row>
    <row r="1429" spans="1:36" ht="12.75" customHeight="1" x14ac:dyDescent="0.25">
      <c r="A1429" s="31"/>
      <c r="B1429" s="32"/>
      <c r="C1429" s="78"/>
      <c r="D1429" s="78"/>
      <c r="E1429" s="78"/>
      <c r="F1429" s="78"/>
      <c r="G1429" s="78"/>
      <c r="H1429" s="79"/>
      <c r="I1429" s="80"/>
      <c r="J1429" s="80"/>
      <c r="K1429" s="80"/>
      <c r="L1429" s="5"/>
      <c r="M1429" s="32"/>
      <c r="N1429" s="23"/>
      <c r="O1429" s="5"/>
      <c r="P1429" s="32"/>
      <c r="AI1429" s="3"/>
      <c r="AJ1429" s="3"/>
    </row>
    <row r="1430" spans="1:36" ht="12.75" customHeight="1" x14ac:dyDescent="0.25">
      <c r="A1430" s="31"/>
      <c r="B1430" s="32"/>
      <c r="C1430" s="78"/>
      <c r="D1430" s="78"/>
      <c r="E1430" s="78"/>
      <c r="F1430" s="78"/>
      <c r="G1430" s="78"/>
      <c r="H1430" s="79"/>
      <c r="I1430" s="80"/>
      <c r="J1430" s="80"/>
      <c r="K1430" s="80"/>
      <c r="L1430" s="5"/>
      <c r="M1430" s="32"/>
      <c r="N1430" s="23"/>
      <c r="O1430" s="5"/>
      <c r="P1430" s="32"/>
      <c r="AI1430" s="3"/>
      <c r="AJ1430" s="3"/>
    </row>
    <row r="1431" spans="1:36" ht="12.75" customHeight="1" x14ac:dyDescent="0.25">
      <c r="A1431" s="31"/>
      <c r="B1431" s="32"/>
      <c r="C1431" s="78"/>
      <c r="D1431" s="78"/>
      <c r="E1431" s="78"/>
      <c r="F1431" s="78"/>
      <c r="G1431" s="78"/>
      <c r="H1431" s="79"/>
      <c r="I1431" s="80"/>
      <c r="J1431" s="80"/>
      <c r="K1431" s="80"/>
      <c r="L1431" s="5"/>
      <c r="M1431" s="32"/>
      <c r="N1431" s="23"/>
      <c r="O1431" s="5"/>
      <c r="P1431" s="32"/>
      <c r="AI1431" s="3"/>
      <c r="AJ1431" s="3"/>
    </row>
    <row r="1432" spans="1:36" ht="12.75" customHeight="1" x14ac:dyDescent="0.25">
      <c r="A1432" s="31"/>
      <c r="B1432" s="32"/>
      <c r="C1432" s="78"/>
      <c r="D1432" s="78"/>
      <c r="E1432" s="78"/>
      <c r="F1432" s="78"/>
      <c r="G1432" s="78"/>
      <c r="H1432" s="79"/>
      <c r="I1432" s="80"/>
      <c r="J1432" s="80"/>
      <c r="K1432" s="80"/>
      <c r="L1432" s="5"/>
      <c r="M1432" s="32"/>
      <c r="N1432" s="23"/>
      <c r="O1432" s="5"/>
      <c r="P1432" s="32"/>
      <c r="AI1432" s="3"/>
      <c r="AJ1432" s="3"/>
    </row>
    <row r="1433" spans="1:36" ht="12.75" customHeight="1" x14ac:dyDescent="0.25">
      <c r="A1433" s="31"/>
      <c r="B1433" s="32"/>
      <c r="C1433" s="78"/>
      <c r="D1433" s="78"/>
      <c r="E1433" s="78"/>
      <c r="F1433" s="78"/>
      <c r="G1433" s="78"/>
      <c r="H1433" s="79"/>
      <c r="I1433" s="80"/>
      <c r="J1433" s="80"/>
      <c r="K1433" s="80"/>
      <c r="L1433" s="5"/>
      <c r="M1433" s="32"/>
      <c r="N1433" s="23"/>
      <c r="O1433" s="5"/>
      <c r="P1433" s="32"/>
      <c r="AI1433" s="3"/>
      <c r="AJ1433" s="3"/>
    </row>
    <row r="1434" spans="1:36" ht="12.75" customHeight="1" x14ac:dyDescent="0.25">
      <c r="A1434" s="31"/>
      <c r="B1434" s="32"/>
      <c r="C1434" s="78"/>
      <c r="D1434" s="78"/>
      <c r="E1434" s="78"/>
      <c r="F1434" s="78"/>
      <c r="G1434" s="78"/>
      <c r="H1434" s="79"/>
      <c r="I1434" s="80"/>
      <c r="J1434" s="80"/>
      <c r="K1434" s="80"/>
      <c r="L1434" s="5"/>
      <c r="M1434" s="32"/>
      <c r="N1434" s="23"/>
      <c r="O1434" s="5"/>
      <c r="P1434" s="32"/>
      <c r="AI1434" s="3"/>
      <c r="AJ1434" s="3"/>
    </row>
    <row r="1435" spans="1:36" ht="12.75" customHeight="1" x14ac:dyDescent="0.25">
      <c r="A1435" s="31"/>
      <c r="B1435" s="32"/>
      <c r="C1435" s="78"/>
      <c r="D1435" s="78"/>
      <c r="E1435" s="78"/>
      <c r="F1435" s="78"/>
      <c r="G1435" s="78"/>
      <c r="H1435" s="79"/>
      <c r="I1435" s="80"/>
      <c r="J1435" s="80"/>
      <c r="K1435" s="80"/>
      <c r="L1435" s="5"/>
      <c r="M1435" s="32"/>
      <c r="N1435" s="23"/>
      <c r="O1435" s="5"/>
      <c r="P1435" s="32"/>
      <c r="AI1435" s="3"/>
      <c r="AJ1435" s="3"/>
    </row>
    <row r="1436" spans="1:36" ht="12.75" customHeight="1" x14ac:dyDescent="0.25">
      <c r="A1436" s="31"/>
      <c r="B1436" s="32"/>
      <c r="C1436" s="78"/>
      <c r="D1436" s="78"/>
      <c r="E1436" s="78"/>
      <c r="F1436" s="78"/>
      <c r="G1436" s="78"/>
      <c r="H1436" s="79"/>
      <c r="I1436" s="80"/>
      <c r="J1436" s="80"/>
      <c r="K1436" s="80"/>
      <c r="L1436" s="5"/>
      <c r="M1436" s="32"/>
      <c r="N1436" s="23"/>
      <c r="O1436" s="5"/>
      <c r="P1436" s="32"/>
      <c r="AI1436" s="3"/>
      <c r="AJ1436" s="3"/>
    </row>
    <row r="1437" spans="1:36" ht="12.75" customHeight="1" x14ac:dyDescent="0.25">
      <c r="A1437" s="31"/>
      <c r="B1437" s="32"/>
      <c r="C1437" s="78"/>
      <c r="D1437" s="78"/>
      <c r="E1437" s="78"/>
      <c r="F1437" s="78"/>
      <c r="G1437" s="78"/>
      <c r="H1437" s="79"/>
      <c r="I1437" s="80"/>
      <c r="J1437" s="80"/>
      <c r="K1437" s="80"/>
      <c r="L1437" s="5"/>
      <c r="M1437" s="32"/>
      <c r="N1437" s="23"/>
      <c r="O1437" s="5"/>
      <c r="P1437" s="32"/>
      <c r="AI1437" s="3"/>
      <c r="AJ1437" s="3"/>
    </row>
    <row r="1438" spans="1:36" ht="12.75" customHeight="1" x14ac:dyDescent="0.25">
      <c r="A1438" s="31"/>
      <c r="B1438" s="32"/>
      <c r="C1438" s="78"/>
      <c r="D1438" s="78"/>
      <c r="E1438" s="78"/>
      <c r="F1438" s="78"/>
      <c r="G1438" s="78"/>
      <c r="H1438" s="79"/>
      <c r="I1438" s="80"/>
      <c r="J1438" s="80"/>
      <c r="K1438" s="80"/>
      <c r="L1438" s="5"/>
      <c r="M1438" s="32"/>
      <c r="N1438" s="23"/>
      <c r="O1438" s="5"/>
      <c r="P1438" s="32"/>
      <c r="AI1438" s="3"/>
      <c r="AJ1438" s="3"/>
    </row>
    <row r="1439" spans="1:36" ht="12.75" customHeight="1" x14ac:dyDescent="0.25">
      <c r="A1439" s="31"/>
      <c r="B1439" s="32"/>
      <c r="C1439" s="78"/>
      <c r="D1439" s="78"/>
      <c r="E1439" s="78"/>
      <c r="F1439" s="78"/>
      <c r="G1439" s="78"/>
      <c r="H1439" s="79"/>
      <c r="I1439" s="80"/>
      <c r="J1439" s="80"/>
      <c r="K1439" s="80"/>
      <c r="L1439" s="5"/>
      <c r="M1439" s="32"/>
      <c r="N1439" s="23"/>
      <c r="O1439" s="5"/>
      <c r="P1439" s="32"/>
      <c r="AI1439" s="3"/>
      <c r="AJ1439" s="3"/>
    </row>
    <row r="1440" spans="1:36" ht="12.75" customHeight="1" x14ac:dyDescent="0.25">
      <c r="A1440" s="31"/>
      <c r="B1440" s="32"/>
      <c r="C1440" s="78"/>
      <c r="D1440" s="78"/>
      <c r="E1440" s="78"/>
      <c r="F1440" s="78"/>
      <c r="G1440" s="78"/>
      <c r="H1440" s="79"/>
      <c r="I1440" s="80"/>
      <c r="J1440" s="80"/>
      <c r="K1440" s="80"/>
      <c r="L1440" s="5"/>
      <c r="M1440" s="32"/>
      <c r="N1440" s="23"/>
      <c r="O1440" s="5"/>
      <c r="P1440" s="32"/>
      <c r="AI1440" s="3"/>
      <c r="AJ1440" s="3"/>
    </row>
    <row r="1441" spans="1:36" ht="12.75" customHeight="1" x14ac:dyDescent="0.25">
      <c r="A1441" s="31"/>
      <c r="B1441" s="32"/>
      <c r="C1441" s="78"/>
      <c r="D1441" s="78"/>
      <c r="E1441" s="78"/>
      <c r="F1441" s="78"/>
      <c r="G1441" s="78"/>
      <c r="H1441" s="79"/>
      <c r="I1441" s="80"/>
      <c r="J1441" s="80"/>
      <c r="K1441" s="80"/>
      <c r="L1441" s="5"/>
      <c r="M1441" s="32"/>
      <c r="N1441" s="23"/>
      <c r="O1441" s="5"/>
      <c r="P1441" s="32"/>
      <c r="AI1441" s="3"/>
      <c r="AJ1441" s="3"/>
    </row>
    <row r="1442" spans="1:36" ht="12.75" customHeight="1" x14ac:dyDescent="0.25">
      <c r="A1442" s="31"/>
      <c r="B1442" s="32"/>
      <c r="C1442" s="78"/>
      <c r="D1442" s="78"/>
      <c r="E1442" s="78"/>
      <c r="F1442" s="78"/>
      <c r="G1442" s="78"/>
      <c r="H1442" s="79"/>
      <c r="I1442" s="80"/>
      <c r="J1442" s="80"/>
      <c r="K1442" s="80"/>
      <c r="L1442" s="5"/>
      <c r="M1442" s="32"/>
      <c r="N1442" s="23"/>
      <c r="O1442" s="5"/>
      <c r="P1442" s="32"/>
      <c r="AI1442" s="3"/>
      <c r="AJ1442" s="3"/>
    </row>
    <row r="1443" spans="1:36" ht="12.75" customHeight="1" x14ac:dyDescent="0.25">
      <c r="A1443" s="31"/>
      <c r="B1443" s="32"/>
      <c r="C1443" s="78"/>
      <c r="D1443" s="78"/>
      <c r="E1443" s="78"/>
      <c r="F1443" s="78"/>
      <c r="G1443" s="78"/>
      <c r="H1443" s="79"/>
      <c r="I1443" s="80"/>
      <c r="J1443" s="80"/>
      <c r="K1443" s="80"/>
      <c r="L1443" s="5"/>
      <c r="M1443" s="32"/>
      <c r="N1443" s="23"/>
      <c r="O1443" s="5"/>
      <c r="P1443" s="32"/>
      <c r="AI1443" s="3"/>
      <c r="AJ1443" s="3"/>
    </row>
    <row r="1444" spans="1:36" ht="12.75" customHeight="1" x14ac:dyDescent="0.25">
      <c r="A1444" s="31"/>
      <c r="B1444" s="32"/>
      <c r="C1444" s="78"/>
      <c r="D1444" s="78"/>
      <c r="E1444" s="78"/>
      <c r="F1444" s="78"/>
      <c r="G1444" s="78"/>
      <c r="H1444" s="79"/>
      <c r="I1444" s="80"/>
      <c r="J1444" s="80"/>
      <c r="K1444" s="80"/>
      <c r="L1444" s="5"/>
      <c r="M1444" s="32"/>
      <c r="N1444" s="23"/>
      <c r="O1444" s="5"/>
      <c r="P1444" s="32"/>
      <c r="AI1444" s="3"/>
      <c r="AJ1444" s="3"/>
    </row>
    <row r="1445" spans="1:36" ht="12.75" customHeight="1" x14ac:dyDescent="0.25">
      <c r="A1445" s="31"/>
      <c r="B1445" s="32"/>
      <c r="C1445" s="78"/>
      <c r="D1445" s="78"/>
      <c r="E1445" s="78"/>
      <c r="F1445" s="78"/>
      <c r="G1445" s="78"/>
      <c r="H1445" s="79"/>
      <c r="I1445" s="80"/>
      <c r="J1445" s="80"/>
      <c r="K1445" s="80"/>
      <c r="L1445" s="5"/>
      <c r="M1445" s="32"/>
      <c r="N1445" s="23"/>
      <c r="O1445" s="5"/>
      <c r="P1445" s="32"/>
      <c r="AI1445" s="3"/>
      <c r="AJ1445" s="3"/>
    </row>
    <row r="1446" spans="1:36" ht="12.75" customHeight="1" x14ac:dyDescent="0.25">
      <c r="A1446" s="31"/>
      <c r="B1446" s="32"/>
      <c r="C1446" s="78"/>
      <c r="D1446" s="78"/>
      <c r="E1446" s="78"/>
      <c r="F1446" s="78"/>
      <c r="G1446" s="78"/>
      <c r="H1446" s="79"/>
      <c r="I1446" s="80"/>
      <c r="J1446" s="80"/>
      <c r="K1446" s="80"/>
      <c r="L1446" s="5"/>
      <c r="M1446" s="32"/>
      <c r="N1446" s="23"/>
      <c r="O1446" s="5"/>
      <c r="P1446" s="32"/>
      <c r="AI1446" s="3"/>
      <c r="AJ1446" s="3"/>
    </row>
    <row r="1447" spans="1:36" ht="12.75" customHeight="1" x14ac:dyDescent="0.25">
      <c r="A1447" s="31"/>
      <c r="B1447" s="32"/>
      <c r="C1447" s="78"/>
      <c r="D1447" s="78"/>
      <c r="E1447" s="78"/>
      <c r="F1447" s="78"/>
      <c r="G1447" s="78"/>
      <c r="H1447" s="79"/>
      <c r="I1447" s="80"/>
      <c r="J1447" s="80"/>
      <c r="K1447" s="80"/>
      <c r="L1447" s="5"/>
      <c r="M1447" s="32"/>
      <c r="N1447" s="23"/>
      <c r="O1447" s="5"/>
      <c r="P1447" s="32"/>
      <c r="AI1447" s="3"/>
      <c r="AJ1447" s="3"/>
    </row>
    <row r="1448" spans="1:36" ht="12.75" customHeight="1" x14ac:dyDescent="0.25">
      <c r="A1448" s="31"/>
      <c r="B1448" s="32"/>
      <c r="C1448" s="78"/>
      <c r="D1448" s="78"/>
      <c r="E1448" s="78"/>
      <c r="F1448" s="78"/>
      <c r="G1448" s="78"/>
      <c r="H1448" s="79"/>
      <c r="I1448" s="80"/>
      <c r="J1448" s="80"/>
      <c r="K1448" s="80"/>
      <c r="L1448" s="5"/>
      <c r="M1448" s="32"/>
      <c r="N1448" s="23"/>
      <c r="O1448" s="5"/>
      <c r="P1448" s="32"/>
      <c r="AI1448" s="3"/>
      <c r="AJ1448" s="3"/>
    </row>
    <row r="1449" spans="1:36" ht="12.75" customHeight="1" x14ac:dyDescent="0.25">
      <c r="A1449" s="31"/>
      <c r="B1449" s="32"/>
      <c r="C1449" s="78"/>
      <c r="D1449" s="78"/>
      <c r="E1449" s="78"/>
      <c r="F1449" s="78"/>
      <c r="G1449" s="78"/>
      <c r="H1449" s="79"/>
      <c r="I1449" s="80"/>
      <c r="J1449" s="80"/>
      <c r="K1449" s="80"/>
      <c r="L1449" s="5"/>
      <c r="M1449" s="32"/>
      <c r="N1449" s="23"/>
      <c r="O1449" s="5"/>
      <c r="P1449" s="32"/>
      <c r="AI1449" s="3"/>
      <c r="AJ1449" s="3"/>
    </row>
    <row r="1450" spans="1:36" ht="12.75" customHeight="1" x14ac:dyDescent="0.25">
      <c r="A1450" s="31"/>
      <c r="B1450" s="32"/>
      <c r="C1450" s="78"/>
      <c r="D1450" s="78"/>
      <c r="E1450" s="78"/>
      <c r="F1450" s="78"/>
      <c r="G1450" s="78"/>
      <c r="H1450" s="79"/>
      <c r="I1450" s="80"/>
      <c r="J1450" s="80"/>
      <c r="K1450" s="80"/>
      <c r="L1450" s="5"/>
      <c r="M1450" s="32"/>
      <c r="N1450" s="23"/>
      <c r="O1450" s="5"/>
      <c r="P1450" s="32"/>
      <c r="AI1450" s="3"/>
      <c r="AJ1450" s="3"/>
    </row>
    <row r="1451" spans="1:36" ht="12.75" customHeight="1" x14ac:dyDescent="0.25">
      <c r="A1451" s="31"/>
      <c r="B1451" s="32"/>
      <c r="C1451" s="78"/>
      <c r="D1451" s="78"/>
      <c r="E1451" s="78"/>
      <c r="F1451" s="78"/>
      <c r="G1451" s="78"/>
      <c r="H1451" s="79"/>
      <c r="I1451" s="80"/>
      <c r="J1451" s="80"/>
      <c r="K1451" s="80"/>
      <c r="L1451" s="5"/>
      <c r="M1451" s="32"/>
      <c r="N1451" s="23"/>
      <c r="O1451" s="5"/>
      <c r="P1451" s="32"/>
      <c r="AI1451" s="3"/>
      <c r="AJ1451" s="3"/>
    </row>
    <row r="1452" spans="1:36" ht="12.75" customHeight="1" x14ac:dyDescent="0.25">
      <c r="A1452" s="31"/>
      <c r="B1452" s="32"/>
      <c r="C1452" s="78"/>
      <c r="D1452" s="78"/>
      <c r="E1452" s="78"/>
      <c r="F1452" s="78"/>
      <c r="G1452" s="78"/>
      <c r="H1452" s="79"/>
      <c r="I1452" s="80"/>
      <c r="J1452" s="80"/>
      <c r="K1452" s="80"/>
      <c r="L1452" s="5"/>
      <c r="M1452" s="32"/>
      <c r="N1452" s="23"/>
      <c r="O1452" s="5"/>
      <c r="P1452" s="32"/>
      <c r="AI1452" s="3"/>
      <c r="AJ1452" s="3"/>
    </row>
    <row r="1453" spans="1:36" ht="12.75" customHeight="1" x14ac:dyDescent="0.25">
      <c r="A1453" s="31"/>
      <c r="B1453" s="32"/>
      <c r="C1453" s="78"/>
      <c r="D1453" s="78"/>
      <c r="E1453" s="78"/>
      <c r="F1453" s="78"/>
      <c r="G1453" s="78"/>
      <c r="H1453" s="79"/>
      <c r="I1453" s="80"/>
      <c r="J1453" s="80"/>
      <c r="K1453" s="80"/>
      <c r="L1453" s="5"/>
      <c r="M1453" s="32"/>
      <c r="N1453" s="23"/>
      <c r="O1453" s="5"/>
      <c r="P1453" s="32"/>
      <c r="AI1453" s="3"/>
      <c r="AJ1453" s="3"/>
    </row>
    <row r="1454" spans="1:36" ht="12.75" customHeight="1" x14ac:dyDescent="0.25">
      <c r="A1454" s="31"/>
      <c r="B1454" s="32"/>
      <c r="C1454" s="78"/>
      <c r="D1454" s="78"/>
      <c r="E1454" s="78"/>
      <c r="F1454" s="78"/>
      <c r="G1454" s="78"/>
      <c r="H1454" s="79"/>
      <c r="I1454" s="80"/>
      <c r="J1454" s="80"/>
      <c r="K1454" s="80"/>
      <c r="L1454" s="5"/>
      <c r="M1454" s="32"/>
      <c r="N1454" s="23"/>
      <c r="O1454" s="5"/>
      <c r="P1454" s="32"/>
      <c r="AI1454" s="3"/>
      <c r="AJ1454" s="3"/>
    </row>
    <row r="1455" spans="1:36" ht="12.75" customHeight="1" x14ac:dyDescent="0.25">
      <c r="A1455" s="31"/>
      <c r="B1455" s="32"/>
      <c r="C1455" s="78"/>
      <c r="D1455" s="78"/>
      <c r="E1455" s="78"/>
      <c r="F1455" s="78"/>
      <c r="G1455" s="78"/>
      <c r="H1455" s="79"/>
      <c r="I1455" s="80"/>
      <c r="J1455" s="80"/>
      <c r="K1455" s="80"/>
      <c r="L1455" s="5"/>
      <c r="M1455" s="32"/>
      <c r="N1455" s="23"/>
      <c r="O1455" s="5"/>
      <c r="P1455" s="32"/>
      <c r="AI1455" s="3"/>
      <c r="AJ1455" s="3"/>
    </row>
    <row r="1456" spans="1:36" ht="12.75" customHeight="1" x14ac:dyDescent="0.25">
      <c r="A1456" s="31"/>
      <c r="B1456" s="32"/>
      <c r="C1456" s="78"/>
      <c r="D1456" s="78"/>
      <c r="E1456" s="78"/>
      <c r="F1456" s="78"/>
      <c r="G1456" s="78"/>
      <c r="H1456" s="79"/>
      <c r="I1456" s="80"/>
      <c r="J1456" s="80"/>
      <c r="K1456" s="80"/>
      <c r="L1456" s="5"/>
      <c r="M1456" s="32"/>
      <c r="N1456" s="23"/>
      <c r="O1456" s="5"/>
      <c r="P1456" s="32"/>
      <c r="AI1456" s="3"/>
      <c r="AJ1456" s="3"/>
    </row>
    <row r="1457" spans="1:36" ht="12.75" customHeight="1" x14ac:dyDescent="0.25">
      <c r="A1457" s="31"/>
      <c r="B1457" s="32"/>
      <c r="C1457" s="78"/>
      <c r="D1457" s="78"/>
      <c r="E1457" s="78"/>
      <c r="F1457" s="78"/>
      <c r="G1457" s="78"/>
      <c r="H1457" s="79"/>
      <c r="I1457" s="80"/>
      <c r="J1457" s="80"/>
      <c r="K1457" s="80"/>
      <c r="L1457" s="5"/>
      <c r="M1457" s="32"/>
      <c r="N1457" s="23"/>
      <c r="O1457" s="5"/>
      <c r="P1457" s="32"/>
      <c r="AI1457" s="3"/>
      <c r="AJ1457" s="3"/>
    </row>
    <row r="1458" spans="1:36" ht="12.75" customHeight="1" x14ac:dyDescent="0.25">
      <c r="A1458" s="31"/>
      <c r="B1458" s="32"/>
      <c r="C1458" s="78"/>
      <c r="D1458" s="78"/>
      <c r="E1458" s="78"/>
      <c r="F1458" s="78"/>
      <c r="G1458" s="78"/>
      <c r="H1458" s="79"/>
      <c r="I1458" s="80"/>
      <c r="J1458" s="80"/>
      <c r="K1458" s="80"/>
      <c r="L1458" s="5"/>
      <c r="M1458" s="32"/>
      <c r="N1458" s="23"/>
      <c r="O1458" s="5"/>
      <c r="P1458" s="32"/>
      <c r="AI1458" s="3"/>
      <c r="AJ1458" s="3"/>
    </row>
    <row r="1459" spans="1:36" ht="12.75" customHeight="1" x14ac:dyDescent="0.25">
      <c r="A1459" s="31"/>
      <c r="B1459" s="32"/>
      <c r="C1459" s="78"/>
      <c r="D1459" s="78"/>
      <c r="E1459" s="78"/>
      <c r="F1459" s="78"/>
      <c r="G1459" s="78"/>
      <c r="H1459" s="79"/>
      <c r="I1459" s="80"/>
      <c r="J1459" s="80"/>
      <c r="K1459" s="80"/>
      <c r="L1459" s="5"/>
      <c r="M1459" s="32"/>
      <c r="N1459" s="23"/>
      <c r="O1459" s="5"/>
      <c r="P1459" s="32"/>
      <c r="AI1459" s="3"/>
      <c r="AJ1459" s="3"/>
    </row>
    <row r="1460" spans="1:36" ht="12.75" customHeight="1" x14ac:dyDescent="0.25">
      <c r="A1460" s="31"/>
      <c r="B1460" s="32"/>
      <c r="C1460" s="78"/>
      <c r="D1460" s="78"/>
      <c r="E1460" s="78"/>
      <c r="F1460" s="78"/>
      <c r="G1460" s="78"/>
      <c r="H1460" s="79"/>
      <c r="I1460" s="80"/>
      <c r="J1460" s="80"/>
      <c r="K1460" s="80"/>
      <c r="L1460" s="5"/>
      <c r="M1460" s="32"/>
      <c r="N1460" s="23"/>
      <c r="O1460" s="5"/>
      <c r="P1460" s="32"/>
      <c r="AI1460" s="3"/>
      <c r="AJ1460" s="3"/>
    </row>
    <row r="1461" spans="1:36" ht="12.75" customHeight="1" x14ac:dyDescent="0.25">
      <c r="A1461" s="31"/>
      <c r="B1461" s="32"/>
      <c r="C1461" s="78"/>
      <c r="D1461" s="78"/>
      <c r="E1461" s="78"/>
      <c r="F1461" s="78"/>
      <c r="G1461" s="78"/>
      <c r="H1461" s="79"/>
      <c r="I1461" s="80"/>
      <c r="J1461" s="80"/>
      <c r="K1461" s="80"/>
      <c r="L1461" s="5"/>
      <c r="M1461" s="32"/>
      <c r="N1461" s="23"/>
      <c r="O1461" s="5"/>
      <c r="P1461" s="32"/>
      <c r="AI1461" s="3"/>
      <c r="AJ1461" s="3"/>
    </row>
    <row r="1462" spans="1:36" ht="12.75" customHeight="1" x14ac:dyDescent="0.25">
      <c r="A1462" s="31"/>
      <c r="B1462" s="32"/>
      <c r="C1462" s="78"/>
      <c r="D1462" s="78"/>
      <c r="E1462" s="78"/>
      <c r="F1462" s="78"/>
      <c r="G1462" s="78"/>
      <c r="H1462" s="79"/>
      <c r="I1462" s="80"/>
      <c r="J1462" s="80"/>
      <c r="K1462" s="80"/>
      <c r="L1462" s="5"/>
      <c r="M1462" s="32"/>
      <c r="N1462" s="23"/>
      <c r="O1462" s="5"/>
      <c r="P1462" s="32"/>
      <c r="AI1462" s="3"/>
      <c r="AJ1462" s="3"/>
    </row>
    <row r="1463" spans="1:36" ht="12.75" customHeight="1" x14ac:dyDescent="0.25">
      <c r="A1463" s="31"/>
      <c r="B1463" s="32"/>
      <c r="C1463" s="78"/>
      <c r="D1463" s="78"/>
      <c r="E1463" s="78"/>
      <c r="F1463" s="78"/>
      <c r="G1463" s="78"/>
      <c r="H1463" s="79"/>
      <c r="I1463" s="80"/>
      <c r="J1463" s="80"/>
      <c r="K1463" s="80"/>
      <c r="L1463" s="5"/>
      <c r="M1463" s="32"/>
      <c r="N1463" s="23"/>
      <c r="O1463" s="5"/>
      <c r="P1463" s="32"/>
      <c r="AI1463" s="3"/>
      <c r="AJ1463" s="3"/>
    </row>
    <row r="1464" spans="1:36" ht="12.75" customHeight="1" x14ac:dyDescent="0.25">
      <c r="A1464" s="31"/>
      <c r="B1464" s="32"/>
      <c r="C1464" s="78"/>
      <c r="D1464" s="78"/>
      <c r="E1464" s="78"/>
      <c r="F1464" s="78"/>
      <c r="G1464" s="78"/>
      <c r="H1464" s="79"/>
      <c r="I1464" s="80"/>
      <c r="J1464" s="80"/>
      <c r="K1464" s="80"/>
      <c r="L1464" s="5"/>
      <c r="M1464" s="32"/>
      <c r="N1464" s="23"/>
      <c r="O1464" s="5"/>
      <c r="P1464" s="32"/>
      <c r="AI1464" s="3"/>
      <c r="AJ1464" s="3"/>
    </row>
    <row r="1465" spans="1:36" ht="12.75" customHeight="1" x14ac:dyDescent="0.25">
      <c r="A1465" s="31"/>
      <c r="B1465" s="32"/>
      <c r="C1465" s="78"/>
      <c r="D1465" s="78"/>
      <c r="E1465" s="78"/>
      <c r="F1465" s="78"/>
      <c r="G1465" s="78"/>
      <c r="H1465" s="79"/>
      <c r="I1465" s="80"/>
      <c r="J1465" s="80"/>
      <c r="K1465" s="80"/>
      <c r="L1465" s="5"/>
      <c r="M1465" s="32"/>
      <c r="N1465" s="23"/>
      <c r="O1465" s="5"/>
      <c r="P1465" s="32"/>
      <c r="AI1465" s="3"/>
      <c r="AJ1465" s="3"/>
    </row>
    <row r="1466" spans="1:36" ht="12.75" customHeight="1" x14ac:dyDescent="0.25">
      <c r="A1466" s="31"/>
      <c r="B1466" s="32"/>
      <c r="C1466" s="78"/>
      <c r="D1466" s="78"/>
      <c r="E1466" s="78"/>
      <c r="F1466" s="78"/>
      <c r="G1466" s="78"/>
      <c r="H1466" s="79"/>
      <c r="I1466" s="80"/>
      <c r="J1466" s="80"/>
      <c r="K1466" s="80"/>
      <c r="L1466" s="5"/>
      <c r="M1466" s="32"/>
      <c r="N1466" s="23"/>
      <c r="O1466" s="5"/>
      <c r="P1466" s="32"/>
      <c r="AI1466" s="3"/>
      <c r="AJ1466" s="3"/>
    </row>
    <row r="1467" spans="1:36" ht="12.75" customHeight="1" x14ac:dyDescent="0.25">
      <c r="A1467" s="31"/>
      <c r="B1467" s="32"/>
      <c r="C1467" s="78"/>
      <c r="D1467" s="78"/>
      <c r="E1467" s="78"/>
      <c r="F1467" s="78"/>
      <c r="G1467" s="78"/>
      <c r="H1467" s="79"/>
      <c r="I1467" s="80"/>
      <c r="J1467" s="80"/>
      <c r="K1467" s="80"/>
      <c r="L1467" s="5"/>
      <c r="M1467" s="32"/>
      <c r="N1467" s="23"/>
      <c r="O1467" s="5"/>
      <c r="P1467" s="32"/>
      <c r="AI1467" s="3"/>
      <c r="AJ1467" s="3"/>
    </row>
    <row r="1468" spans="1:36" ht="12.75" customHeight="1" x14ac:dyDescent="0.25">
      <c r="A1468" s="31"/>
      <c r="B1468" s="32"/>
      <c r="C1468" s="78"/>
      <c r="D1468" s="78"/>
      <c r="E1468" s="78"/>
      <c r="F1468" s="78"/>
      <c r="G1468" s="78"/>
      <c r="H1468" s="79"/>
      <c r="I1468" s="80"/>
      <c r="J1468" s="80"/>
      <c r="K1468" s="80"/>
      <c r="L1468" s="5"/>
      <c r="M1468" s="32"/>
      <c r="N1468" s="23"/>
      <c r="O1468" s="5"/>
      <c r="P1468" s="32"/>
      <c r="AI1468" s="3"/>
      <c r="AJ1468" s="3"/>
    </row>
    <row r="1469" spans="1:36" ht="12.75" customHeight="1" x14ac:dyDescent="0.25">
      <c r="A1469" s="31"/>
      <c r="B1469" s="32"/>
      <c r="C1469" s="78"/>
      <c r="D1469" s="78"/>
      <c r="E1469" s="78"/>
      <c r="F1469" s="78"/>
      <c r="G1469" s="78"/>
      <c r="H1469" s="79"/>
      <c r="I1469" s="80"/>
      <c r="J1469" s="80"/>
      <c r="K1469" s="80"/>
      <c r="L1469" s="5"/>
      <c r="M1469" s="32"/>
      <c r="N1469" s="23"/>
      <c r="O1469" s="5"/>
      <c r="P1469" s="32"/>
      <c r="AI1469" s="3"/>
      <c r="AJ1469" s="3"/>
    </row>
    <row r="1470" spans="1:36" ht="12.75" customHeight="1" x14ac:dyDescent="0.25">
      <c r="A1470" s="31"/>
      <c r="B1470" s="32"/>
      <c r="C1470" s="78"/>
      <c r="D1470" s="78"/>
      <c r="E1470" s="78"/>
      <c r="F1470" s="78"/>
      <c r="G1470" s="78"/>
      <c r="H1470" s="79"/>
      <c r="I1470" s="80"/>
      <c r="J1470" s="80"/>
      <c r="K1470" s="80"/>
      <c r="L1470" s="5"/>
      <c r="M1470" s="32"/>
      <c r="N1470" s="23"/>
      <c r="O1470" s="5"/>
      <c r="P1470" s="32"/>
      <c r="AI1470" s="3"/>
      <c r="AJ1470" s="3"/>
    </row>
    <row r="1471" spans="1:36" ht="12.75" customHeight="1" x14ac:dyDescent="0.25">
      <c r="A1471" s="31"/>
      <c r="B1471" s="32"/>
      <c r="C1471" s="78"/>
      <c r="D1471" s="78"/>
      <c r="E1471" s="78"/>
      <c r="F1471" s="78"/>
      <c r="G1471" s="78"/>
      <c r="H1471" s="79"/>
      <c r="I1471" s="80"/>
      <c r="J1471" s="80"/>
      <c r="K1471" s="80"/>
      <c r="L1471" s="5"/>
      <c r="M1471" s="32"/>
      <c r="N1471" s="23"/>
      <c r="O1471" s="5"/>
      <c r="P1471" s="32"/>
      <c r="AI1471" s="3"/>
      <c r="AJ1471" s="3"/>
    </row>
    <row r="1472" spans="1:36" ht="12.75" customHeight="1" x14ac:dyDescent="0.25">
      <c r="A1472" s="31"/>
      <c r="B1472" s="32"/>
      <c r="C1472" s="78"/>
      <c r="D1472" s="78"/>
      <c r="E1472" s="78"/>
      <c r="F1472" s="78"/>
      <c r="G1472" s="78"/>
      <c r="H1472" s="79"/>
      <c r="I1472" s="80"/>
      <c r="J1472" s="80"/>
      <c r="K1472" s="80"/>
      <c r="L1472" s="5"/>
      <c r="M1472" s="32"/>
      <c r="N1472" s="23"/>
      <c r="O1472" s="5"/>
      <c r="P1472" s="32"/>
      <c r="AI1472" s="3"/>
      <c r="AJ1472" s="3"/>
    </row>
    <row r="1473" spans="1:36" ht="12.75" customHeight="1" x14ac:dyDescent="0.25">
      <c r="A1473" s="31"/>
      <c r="B1473" s="32"/>
      <c r="C1473" s="78"/>
      <c r="D1473" s="78"/>
      <c r="E1473" s="78"/>
      <c r="F1473" s="78"/>
      <c r="G1473" s="78"/>
      <c r="H1473" s="79"/>
      <c r="I1473" s="80"/>
      <c r="J1473" s="80"/>
      <c r="K1473" s="80"/>
      <c r="L1473" s="5"/>
      <c r="M1473" s="32"/>
      <c r="N1473" s="23"/>
      <c r="O1473" s="5"/>
      <c r="P1473" s="32"/>
      <c r="AI1473" s="3"/>
      <c r="AJ1473" s="3"/>
    </row>
    <row r="1474" spans="1:36" ht="12.75" customHeight="1" x14ac:dyDescent="0.25">
      <c r="A1474" s="31"/>
      <c r="B1474" s="32"/>
      <c r="C1474" s="78"/>
      <c r="D1474" s="78"/>
      <c r="E1474" s="78"/>
      <c r="F1474" s="78"/>
      <c r="G1474" s="78"/>
      <c r="H1474" s="79"/>
      <c r="I1474" s="80"/>
      <c r="J1474" s="80"/>
      <c r="K1474" s="80"/>
      <c r="L1474" s="5"/>
      <c r="M1474" s="32"/>
      <c r="N1474" s="23"/>
      <c r="O1474" s="5"/>
      <c r="P1474" s="32"/>
      <c r="AI1474" s="3"/>
      <c r="AJ1474" s="3"/>
    </row>
    <row r="1475" spans="1:36" ht="12.75" customHeight="1" x14ac:dyDescent="0.25">
      <c r="A1475" s="31"/>
      <c r="B1475" s="32"/>
      <c r="C1475" s="78"/>
      <c r="D1475" s="78"/>
      <c r="E1475" s="78"/>
      <c r="F1475" s="78"/>
      <c r="G1475" s="78"/>
      <c r="H1475" s="79"/>
      <c r="I1475" s="80"/>
      <c r="J1475" s="80"/>
      <c r="K1475" s="80"/>
      <c r="L1475" s="5"/>
      <c r="M1475" s="32"/>
      <c r="N1475" s="23"/>
      <c r="O1475" s="5"/>
      <c r="P1475" s="32"/>
      <c r="AI1475" s="3"/>
      <c r="AJ1475" s="3"/>
    </row>
    <row r="1476" spans="1:36" ht="12.75" customHeight="1" x14ac:dyDescent="0.25">
      <c r="A1476" s="31"/>
      <c r="B1476" s="32"/>
      <c r="C1476" s="78"/>
      <c r="D1476" s="78"/>
      <c r="E1476" s="78"/>
      <c r="F1476" s="78"/>
      <c r="G1476" s="78"/>
      <c r="H1476" s="79"/>
      <c r="I1476" s="80"/>
      <c r="J1476" s="80"/>
      <c r="K1476" s="80"/>
      <c r="L1476" s="5"/>
      <c r="M1476" s="32"/>
      <c r="N1476" s="23"/>
      <c r="O1476" s="5"/>
      <c r="P1476" s="32"/>
      <c r="AI1476" s="3"/>
      <c r="AJ1476" s="3"/>
    </row>
    <row r="1477" spans="1:36" ht="12.75" customHeight="1" x14ac:dyDescent="0.25">
      <c r="A1477" s="31"/>
      <c r="B1477" s="32"/>
      <c r="C1477" s="78"/>
      <c r="D1477" s="78"/>
      <c r="E1477" s="78"/>
      <c r="F1477" s="78"/>
      <c r="G1477" s="78"/>
      <c r="H1477" s="79"/>
      <c r="I1477" s="80"/>
      <c r="J1477" s="80"/>
      <c r="K1477" s="80"/>
      <c r="L1477" s="5"/>
      <c r="M1477" s="32"/>
      <c r="N1477" s="23"/>
      <c r="O1477" s="5"/>
      <c r="P1477" s="32"/>
      <c r="AI1477" s="3"/>
      <c r="AJ1477" s="3"/>
    </row>
    <row r="1478" spans="1:36" ht="12.75" customHeight="1" x14ac:dyDescent="0.25">
      <c r="A1478" s="31"/>
      <c r="B1478" s="32"/>
      <c r="C1478" s="78"/>
      <c r="D1478" s="78"/>
      <c r="E1478" s="78"/>
      <c r="F1478" s="78"/>
      <c r="G1478" s="78"/>
      <c r="H1478" s="79"/>
      <c r="I1478" s="80"/>
      <c r="J1478" s="80"/>
      <c r="K1478" s="80"/>
      <c r="L1478" s="5"/>
      <c r="M1478" s="32"/>
      <c r="N1478" s="23"/>
      <c r="O1478" s="5"/>
      <c r="P1478" s="32"/>
      <c r="AI1478" s="3"/>
      <c r="AJ1478" s="3"/>
    </row>
    <row r="1479" spans="1:36" ht="12.75" customHeight="1" x14ac:dyDescent="0.25">
      <c r="A1479" s="31"/>
      <c r="B1479" s="32"/>
      <c r="C1479" s="78"/>
      <c r="D1479" s="78"/>
      <c r="E1479" s="78"/>
      <c r="F1479" s="78"/>
      <c r="G1479" s="78"/>
      <c r="H1479" s="79"/>
      <c r="I1479" s="80"/>
      <c r="J1479" s="80"/>
      <c r="K1479" s="80"/>
      <c r="L1479" s="5"/>
      <c r="M1479" s="32"/>
      <c r="N1479" s="23"/>
      <c r="O1479" s="5"/>
      <c r="P1479" s="32"/>
      <c r="AI1479" s="3"/>
      <c r="AJ1479" s="3"/>
    </row>
    <row r="1480" spans="1:36" ht="12.75" customHeight="1" x14ac:dyDescent="0.25">
      <c r="A1480" s="31"/>
      <c r="B1480" s="32"/>
      <c r="C1480" s="78"/>
      <c r="D1480" s="78"/>
      <c r="E1480" s="78"/>
      <c r="F1480" s="78"/>
      <c r="G1480" s="78"/>
      <c r="H1480" s="79"/>
      <c r="I1480" s="80"/>
      <c r="J1480" s="80"/>
      <c r="K1480" s="80"/>
      <c r="L1480" s="5"/>
      <c r="M1480" s="32"/>
      <c r="N1480" s="23"/>
      <c r="O1480" s="5"/>
      <c r="P1480" s="32"/>
      <c r="AI1480" s="3"/>
      <c r="AJ1480" s="3"/>
    </row>
    <row r="1481" spans="1:36" ht="12.75" customHeight="1" x14ac:dyDescent="0.25">
      <c r="A1481" s="31"/>
      <c r="B1481" s="32"/>
      <c r="C1481" s="78"/>
      <c r="D1481" s="78"/>
      <c r="E1481" s="78"/>
      <c r="F1481" s="78"/>
      <c r="G1481" s="78"/>
      <c r="H1481" s="79"/>
      <c r="I1481" s="80"/>
      <c r="J1481" s="80"/>
      <c r="K1481" s="80"/>
      <c r="L1481" s="5"/>
      <c r="M1481" s="32"/>
      <c r="N1481" s="23"/>
      <c r="O1481" s="5"/>
      <c r="P1481" s="32"/>
      <c r="AI1481" s="3"/>
      <c r="AJ1481" s="3"/>
    </row>
    <row r="1482" spans="1:36" ht="12.75" customHeight="1" x14ac:dyDescent="0.25">
      <c r="A1482" s="31"/>
      <c r="B1482" s="32"/>
      <c r="C1482" s="78"/>
      <c r="D1482" s="78"/>
      <c r="E1482" s="78"/>
      <c r="F1482" s="78"/>
      <c r="G1482" s="78"/>
      <c r="H1482" s="79"/>
      <c r="I1482" s="80"/>
      <c r="J1482" s="80"/>
      <c r="K1482" s="80"/>
      <c r="L1482" s="5"/>
      <c r="M1482" s="32"/>
      <c r="N1482" s="23"/>
      <c r="O1482" s="5"/>
      <c r="P1482" s="32"/>
      <c r="AI1482" s="3"/>
      <c r="AJ1482" s="3"/>
    </row>
    <row r="1483" spans="1:36" ht="12.75" customHeight="1" x14ac:dyDescent="0.25">
      <c r="A1483" s="31"/>
      <c r="B1483" s="32"/>
      <c r="C1483" s="78"/>
      <c r="D1483" s="78"/>
      <c r="E1483" s="78"/>
      <c r="F1483" s="78"/>
      <c r="G1483" s="78"/>
      <c r="H1483" s="79"/>
      <c r="I1483" s="80"/>
      <c r="J1483" s="80"/>
      <c r="K1483" s="80"/>
      <c r="L1483" s="5"/>
      <c r="M1483" s="32"/>
      <c r="N1483" s="23"/>
      <c r="O1483" s="5"/>
      <c r="P1483" s="32"/>
      <c r="AI1483" s="3"/>
      <c r="AJ1483" s="3"/>
    </row>
    <row r="1484" spans="1:36" ht="12.75" customHeight="1" x14ac:dyDescent="0.25">
      <c r="A1484" s="31"/>
      <c r="B1484" s="32"/>
      <c r="C1484" s="78"/>
      <c r="D1484" s="78"/>
      <c r="E1484" s="78"/>
      <c r="F1484" s="78"/>
      <c r="G1484" s="78"/>
      <c r="H1484" s="79"/>
      <c r="I1484" s="80"/>
      <c r="J1484" s="80"/>
      <c r="K1484" s="80"/>
      <c r="L1484" s="5"/>
      <c r="M1484" s="32"/>
      <c r="N1484" s="23"/>
      <c r="O1484" s="5"/>
      <c r="P1484" s="32"/>
      <c r="AI1484" s="3"/>
      <c r="AJ1484" s="3"/>
    </row>
    <row r="1485" spans="1:36" ht="12.75" customHeight="1" x14ac:dyDescent="0.25">
      <c r="A1485" s="31"/>
      <c r="B1485" s="32"/>
      <c r="C1485" s="78"/>
      <c r="D1485" s="78"/>
      <c r="E1485" s="78"/>
      <c r="F1485" s="78"/>
      <c r="G1485" s="78"/>
      <c r="H1485" s="79"/>
      <c r="I1485" s="80"/>
      <c r="J1485" s="80"/>
      <c r="K1485" s="80"/>
      <c r="L1485" s="5"/>
      <c r="M1485" s="32"/>
      <c r="N1485" s="23"/>
      <c r="O1485" s="5"/>
      <c r="P1485" s="32"/>
      <c r="AI1485" s="3"/>
      <c r="AJ1485" s="3"/>
    </row>
    <row r="1486" spans="1:36" ht="12.75" customHeight="1" x14ac:dyDescent="0.25">
      <c r="A1486" s="31"/>
      <c r="B1486" s="32"/>
      <c r="C1486" s="78"/>
      <c r="D1486" s="78"/>
      <c r="E1486" s="78"/>
      <c r="F1486" s="78"/>
      <c r="G1486" s="78"/>
      <c r="H1486" s="79"/>
      <c r="I1486" s="80"/>
      <c r="J1486" s="80"/>
      <c r="K1486" s="80"/>
      <c r="L1486" s="5"/>
      <c r="M1486" s="32"/>
      <c r="N1486" s="23"/>
      <c r="O1486" s="5"/>
      <c r="P1486" s="32"/>
      <c r="AI1486" s="3"/>
      <c r="AJ1486" s="3"/>
    </row>
    <row r="1487" spans="1:36" ht="12.75" customHeight="1" x14ac:dyDescent="0.25">
      <c r="A1487" s="31"/>
      <c r="B1487" s="32"/>
      <c r="C1487" s="78"/>
      <c r="D1487" s="78"/>
      <c r="E1487" s="78"/>
      <c r="F1487" s="78"/>
      <c r="G1487" s="78"/>
      <c r="H1487" s="79"/>
      <c r="I1487" s="80"/>
      <c r="J1487" s="80"/>
      <c r="K1487" s="80"/>
      <c r="L1487" s="5"/>
      <c r="M1487" s="32"/>
      <c r="N1487" s="23"/>
      <c r="O1487" s="5"/>
      <c r="P1487" s="32"/>
      <c r="AI1487" s="3"/>
      <c r="AJ1487" s="3"/>
    </row>
    <row r="1488" spans="1:36" ht="12.75" customHeight="1" x14ac:dyDescent="0.25">
      <c r="A1488" s="31"/>
      <c r="B1488" s="32"/>
      <c r="C1488" s="78"/>
      <c r="D1488" s="78"/>
      <c r="E1488" s="78"/>
      <c r="F1488" s="78"/>
      <c r="G1488" s="78"/>
      <c r="H1488" s="79"/>
      <c r="I1488" s="80"/>
      <c r="J1488" s="80"/>
      <c r="K1488" s="80"/>
      <c r="L1488" s="5"/>
      <c r="M1488" s="32"/>
      <c r="N1488" s="23"/>
      <c r="O1488" s="5"/>
      <c r="P1488" s="32"/>
      <c r="AI1488" s="3"/>
      <c r="AJ1488" s="3"/>
    </row>
    <row r="1489" spans="1:36" ht="12.75" customHeight="1" x14ac:dyDescent="0.25">
      <c r="A1489" s="31"/>
      <c r="B1489" s="32"/>
      <c r="C1489" s="78"/>
      <c r="D1489" s="78"/>
      <c r="E1489" s="78"/>
      <c r="F1489" s="78"/>
      <c r="G1489" s="78"/>
      <c r="H1489" s="79"/>
      <c r="I1489" s="80"/>
      <c r="J1489" s="80"/>
      <c r="K1489" s="80"/>
      <c r="L1489" s="5"/>
      <c r="M1489" s="32"/>
      <c r="N1489" s="23"/>
      <c r="O1489" s="5"/>
      <c r="P1489" s="32"/>
      <c r="AI1489" s="3"/>
      <c r="AJ1489" s="3"/>
    </row>
    <row r="1490" spans="1:36" ht="12.75" customHeight="1" x14ac:dyDescent="0.25">
      <c r="A1490" s="31"/>
      <c r="B1490" s="32"/>
      <c r="C1490" s="78"/>
      <c r="D1490" s="78"/>
      <c r="E1490" s="78"/>
      <c r="F1490" s="78"/>
      <c r="G1490" s="78"/>
      <c r="H1490" s="79"/>
      <c r="I1490" s="80"/>
      <c r="J1490" s="80"/>
      <c r="K1490" s="80"/>
      <c r="L1490" s="5"/>
      <c r="M1490" s="32"/>
      <c r="N1490" s="23"/>
      <c r="O1490" s="5"/>
      <c r="P1490" s="32"/>
      <c r="AI1490" s="3"/>
      <c r="AJ1490" s="3"/>
    </row>
    <row r="1491" spans="1:36" ht="12.75" customHeight="1" x14ac:dyDescent="0.25">
      <c r="A1491" s="31"/>
      <c r="B1491" s="32"/>
      <c r="C1491" s="78"/>
      <c r="D1491" s="78"/>
      <c r="E1491" s="78"/>
      <c r="F1491" s="78"/>
      <c r="G1491" s="78"/>
      <c r="H1491" s="79"/>
      <c r="I1491" s="80"/>
      <c r="J1491" s="80"/>
      <c r="K1491" s="80"/>
      <c r="L1491" s="5"/>
      <c r="M1491" s="32"/>
      <c r="N1491" s="23"/>
      <c r="O1491" s="5"/>
      <c r="P1491" s="32"/>
      <c r="AI1491" s="3"/>
      <c r="AJ1491" s="3"/>
    </row>
    <row r="1492" spans="1:36" ht="12.75" customHeight="1" x14ac:dyDescent="0.25">
      <c r="A1492" s="31"/>
      <c r="B1492" s="32"/>
      <c r="C1492" s="78"/>
      <c r="D1492" s="78"/>
      <c r="E1492" s="78"/>
      <c r="F1492" s="78"/>
      <c r="G1492" s="78"/>
      <c r="H1492" s="79"/>
      <c r="I1492" s="80"/>
      <c r="J1492" s="80"/>
      <c r="K1492" s="80"/>
      <c r="L1492" s="5"/>
      <c r="M1492" s="32"/>
      <c r="N1492" s="23"/>
      <c r="O1492" s="5"/>
      <c r="P1492" s="32"/>
      <c r="AI1492" s="3"/>
      <c r="AJ1492" s="3"/>
    </row>
    <row r="1493" spans="1:36" ht="12.75" customHeight="1" x14ac:dyDescent="0.25">
      <c r="A1493" s="31"/>
      <c r="B1493" s="32"/>
      <c r="C1493" s="78"/>
      <c r="D1493" s="78"/>
      <c r="E1493" s="78"/>
      <c r="F1493" s="78"/>
      <c r="G1493" s="78"/>
      <c r="H1493" s="79"/>
      <c r="I1493" s="80"/>
      <c r="J1493" s="80"/>
      <c r="K1493" s="80"/>
      <c r="L1493" s="5"/>
      <c r="M1493" s="32"/>
      <c r="N1493" s="23"/>
      <c r="O1493" s="5"/>
      <c r="P1493" s="32"/>
      <c r="AI1493" s="3"/>
      <c r="AJ1493" s="3"/>
    </row>
    <row r="1494" spans="1:36" ht="12.75" customHeight="1" x14ac:dyDescent="0.25">
      <c r="A1494" s="31"/>
      <c r="B1494" s="32"/>
      <c r="C1494" s="78"/>
      <c r="D1494" s="78"/>
      <c r="E1494" s="78"/>
      <c r="F1494" s="78"/>
      <c r="G1494" s="78"/>
      <c r="H1494" s="79"/>
      <c r="I1494" s="80"/>
      <c r="J1494" s="80"/>
      <c r="K1494" s="80"/>
      <c r="L1494" s="5"/>
      <c r="M1494" s="32"/>
      <c r="N1494" s="23"/>
      <c r="O1494" s="5"/>
      <c r="P1494" s="32"/>
      <c r="AI1494" s="3"/>
      <c r="AJ1494" s="3"/>
    </row>
    <row r="1495" spans="1:36" ht="12.75" customHeight="1" x14ac:dyDescent="0.25">
      <c r="A1495" s="31"/>
      <c r="B1495" s="32"/>
      <c r="C1495" s="78"/>
      <c r="D1495" s="78"/>
      <c r="E1495" s="78"/>
      <c r="F1495" s="78"/>
      <c r="G1495" s="78"/>
      <c r="H1495" s="79"/>
      <c r="I1495" s="80"/>
      <c r="J1495" s="80"/>
      <c r="K1495" s="80"/>
      <c r="L1495" s="5"/>
      <c r="M1495" s="32"/>
      <c r="N1495" s="23"/>
      <c r="O1495" s="5"/>
      <c r="P1495" s="32"/>
      <c r="AI1495" s="3"/>
      <c r="AJ1495" s="3"/>
    </row>
    <row r="1496" spans="1:36" ht="12.75" customHeight="1" x14ac:dyDescent="0.25">
      <c r="A1496" s="31"/>
      <c r="B1496" s="32"/>
      <c r="C1496" s="78"/>
      <c r="D1496" s="78"/>
      <c r="E1496" s="78"/>
      <c r="F1496" s="78"/>
      <c r="G1496" s="78"/>
      <c r="H1496" s="79"/>
      <c r="I1496" s="80"/>
      <c r="J1496" s="80"/>
      <c r="K1496" s="80"/>
      <c r="L1496" s="5"/>
      <c r="M1496" s="32"/>
      <c r="N1496" s="23"/>
      <c r="O1496" s="5"/>
      <c r="P1496" s="32"/>
      <c r="AI1496" s="3"/>
      <c r="AJ1496" s="3"/>
    </row>
    <row r="1497" spans="1:36" ht="12.75" customHeight="1" x14ac:dyDescent="0.25">
      <c r="A1497" s="31"/>
      <c r="B1497" s="32"/>
      <c r="C1497" s="78"/>
      <c r="D1497" s="78"/>
      <c r="E1497" s="78"/>
      <c r="F1497" s="78"/>
      <c r="G1497" s="78"/>
      <c r="H1497" s="79"/>
      <c r="I1497" s="80"/>
      <c r="J1497" s="80"/>
      <c r="K1497" s="80"/>
      <c r="L1497" s="5"/>
      <c r="M1497" s="32"/>
      <c r="N1497" s="23"/>
      <c r="O1497" s="5"/>
      <c r="P1497" s="32"/>
      <c r="AI1497" s="3"/>
      <c r="AJ1497" s="3"/>
    </row>
    <row r="1498" spans="1:36" ht="12.75" customHeight="1" x14ac:dyDescent="0.25">
      <c r="A1498" s="31"/>
      <c r="B1498" s="32"/>
      <c r="C1498" s="78"/>
      <c r="D1498" s="78"/>
      <c r="E1498" s="78"/>
      <c r="F1498" s="78"/>
      <c r="G1498" s="78"/>
      <c r="H1498" s="79"/>
      <c r="I1498" s="80"/>
      <c r="J1498" s="80"/>
      <c r="K1498" s="80"/>
      <c r="L1498" s="5"/>
      <c r="M1498" s="32"/>
      <c r="N1498" s="23"/>
      <c r="O1498" s="5"/>
      <c r="P1498" s="32"/>
      <c r="AI1498" s="3"/>
      <c r="AJ1498" s="3"/>
    </row>
    <row r="1499" spans="1:36" ht="12.75" customHeight="1" x14ac:dyDescent="0.25">
      <c r="A1499" s="31"/>
      <c r="B1499" s="32"/>
      <c r="C1499" s="78"/>
      <c r="D1499" s="78"/>
      <c r="E1499" s="78"/>
      <c r="F1499" s="78"/>
      <c r="G1499" s="78"/>
      <c r="H1499" s="79"/>
      <c r="I1499" s="80"/>
      <c r="J1499" s="80"/>
      <c r="K1499" s="80"/>
      <c r="L1499" s="5"/>
      <c r="M1499" s="32"/>
      <c r="N1499" s="23"/>
      <c r="O1499" s="5"/>
      <c r="P1499" s="32"/>
      <c r="AI1499" s="3"/>
      <c r="AJ1499" s="3"/>
    </row>
    <row r="1500" spans="1:36" ht="12.75" customHeight="1" x14ac:dyDescent="0.25">
      <c r="A1500" s="31"/>
      <c r="B1500" s="32"/>
      <c r="C1500" s="78"/>
      <c r="D1500" s="78"/>
      <c r="E1500" s="78"/>
      <c r="F1500" s="78"/>
      <c r="G1500" s="78"/>
      <c r="H1500" s="79"/>
      <c r="I1500" s="80"/>
      <c r="J1500" s="80"/>
      <c r="K1500" s="80"/>
      <c r="L1500" s="5"/>
      <c r="M1500" s="32"/>
      <c r="N1500" s="23"/>
      <c r="O1500" s="5"/>
      <c r="P1500" s="32"/>
      <c r="AI1500" s="3"/>
      <c r="AJ1500" s="3"/>
    </row>
    <row r="1501" spans="1:36" ht="12.75" customHeight="1" x14ac:dyDescent="0.25">
      <c r="A1501" s="31"/>
      <c r="B1501" s="32"/>
      <c r="C1501" s="78"/>
      <c r="D1501" s="78"/>
      <c r="E1501" s="78"/>
      <c r="F1501" s="78"/>
      <c r="G1501" s="78"/>
      <c r="H1501" s="79"/>
      <c r="I1501" s="80"/>
      <c r="J1501" s="80"/>
      <c r="K1501" s="80"/>
      <c r="L1501" s="5"/>
      <c r="M1501" s="32"/>
      <c r="N1501" s="23"/>
      <c r="O1501" s="5"/>
      <c r="P1501" s="32"/>
      <c r="AI1501" s="3"/>
      <c r="AJ1501" s="3"/>
    </row>
    <row r="1502" spans="1:36" ht="12.75" customHeight="1" x14ac:dyDescent="0.25">
      <c r="A1502" s="31"/>
      <c r="B1502" s="32"/>
      <c r="C1502" s="78"/>
      <c r="D1502" s="78"/>
      <c r="E1502" s="78"/>
      <c r="F1502" s="78"/>
      <c r="G1502" s="78"/>
      <c r="H1502" s="79"/>
      <c r="I1502" s="80"/>
      <c r="J1502" s="80"/>
      <c r="K1502" s="80"/>
      <c r="L1502" s="5"/>
      <c r="M1502" s="32"/>
      <c r="N1502" s="23"/>
      <c r="O1502" s="5"/>
      <c r="P1502" s="32"/>
      <c r="AI1502" s="3"/>
      <c r="AJ1502" s="3"/>
    </row>
    <row r="1503" spans="1:36" ht="12.75" customHeight="1" x14ac:dyDescent="0.25">
      <c r="A1503" s="31"/>
      <c r="B1503" s="32"/>
      <c r="C1503" s="78"/>
      <c r="D1503" s="78"/>
      <c r="E1503" s="78"/>
      <c r="F1503" s="78"/>
      <c r="G1503" s="78"/>
      <c r="H1503" s="79"/>
      <c r="I1503" s="80"/>
      <c r="J1503" s="80"/>
      <c r="K1503" s="80"/>
      <c r="L1503" s="5"/>
      <c r="M1503" s="32"/>
      <c r="N1503" s="23"/>
      <c r="O1503" s="5"/>
      <c r="P1503" s="32"/>
      <c r="AI1503" s="3"/>
      <c r="AJ1503" s="3"/>
    </row>
    <row r="1504" spans="1:36" ht="12.75" customHeight="1" x14ac:dyDescent="0.25">
      <c r="A1504" s="31"/>
      <c r="B1504" s="32"/>
      <c r="C1504" s="78"/>
      <c r="D1504" s="78"/>
      <c r="E1504" s="78"/>
      <c r="F1504" s="78"/>
      <c r="G1504" s="78"/>
      <c r="H1504" s="79"/>
      <c r="I1504" s="80"/>
      <c r="J1504" s="80"/>
      <c r="K1504" s="80"/>
      <c r="L1504" s="5"/>
      <c r="M1504" s="32"/>
      <c r="N1504" s="23"/>
      <c r="O1504" s="5"/>
      <c r="P1504" s="32"/>
      <c r="AI1504" s="3"/>
      <c r="AJ1504" s="3"/>
    </row>
    <row r="1505" spans="1:36" ht="12.75" customHeight="1" x14ac:dyDescent="0.25">
      <c r="A1505" s="31"/>
      <c r="B1505" s="32"/>
      <c r="C1505" s="78"/>
      <c r="D1505" s="78"/>
      <c r="E1505" s="78"/>
      <c r="F1505" s="78"/>
      <c r="G1505" s="78"/>
      <c r="H1505" s="79"/>
      <c r="I1505" s="80"/>
      <c r="J1505" s="80"/>
      <c r="K1505" s="80"/>
      <c r="L1505" s="5"/>
      <c r="M1505" s="32"/>
      <c r="N1505" s="23"/>
      <c r="O1505" s="5"/>
      <c r="P1505" s="32"/>
      <c r="AI1505" s="3"/>
      <c r="AJ1505" s="3"/>
    </row>
    <row r="1506" spans="1:36" ht="12.75" customHeight="1" x14ac:dyDescent="0.25">
      <c r="A1506" s="31"/>
      <c r="B1506" s="32"/>
      <c r="C1506" s="78"/>
      <c r="D1506" s="78"/>
      <c r="E1506" s="78"/>
      <c r="F1506" s="78"/>
      <c r="G1506" s="78"/>
      <c r="H1506" s="79"/>
      <c r="I1506" s="80"/>
      <c r="J1506" s="80"/>
      <c r="K1506" s="80"/>
      <c r="L1506" s="5"/>
      <c r="M1506" s="32"/>
      <c r="N1506" s="23"/>
      <c r="O1506" s="5"/>
      <c r="P1506" s="32"/>
      <c r="AI1506" s="3"/>
      <c r="AJ1506" s="3"/>
    </row>
    <row r="1507" spans="1:36" ht="12.75" customHeight="1" x14ac:dyDescent="0.25">
      <c r="A1507" s="31"/>
      <c r="B1507" s="32"/>
      <c r="C1507" s="78"/>
      <c r="D1507" s="78"/>
      <c r="E1507" s="78"/>
      <c r="F1507" s="78"/>
      <c r="G1507" s="78"/>
      <c r="H1507" s="79"/>
      <c r="I1507" s="80"/>
      <c r="J1507" s="80"/>
      <c r="K1507" s="80"/>
      <c r="L1507" s="5"/>
      <c r="M1507" s="32"/>
      <c r="N1507" s="23"/>
      <c r="O1507" s="5"/>
      <c r="P1507" s="32"/>
      <c r="AI1507" s="3"/>
      <c r="AJ1507" s="3"/>
    </row>
    <row r="1508" spans="1:36" ht="12.75" customHeight="1" x14ac:dyDescent="0.25">
      <c r="A1508" s="31"/>
      <c r="B1508" s="32"/>
      <c r="C1508" s="78"/>
      <c r="D1508" s="78"/>
      <c r="E1508" s="78"/>
      <c r="F1508" s="78"/>
      <c r="G1508" s="78"/>
      <c r="H1508" s="79"/>
      <c r="I1508" s="80"/>
      <c r="J1508" s="80"/>
      <c r="K1508" s="80"/>
      <c r="L1508" s="5"/>
      <c r="M1508" s="32"/>
      <c r="N1508" s="23"/>
      <c r="O1508" s="5"/>
      <c r="P1508" s="32"/>
      <c r="AI1508" s="3"/>
      <c r="AJ1508" s="3"/>
    </row>
    <row r="1509" spans="1:36" ht="12.75" customHeight="1" x14ac:dyDescent="0.25">
      <c r="A1509" s="31"/>
      <c r="B1509" s="32"/>
      <c r="C1509" s="78"/>
      <c r="D1509" s="78"/>
      <c r="E1509" s="78"/>
      <c r="F1509" s="78"/>
      <c r="G1509" s="78"/>
      <c r="H1509" s="79"/>
      <c r="I1509" s="80"/>
      <c r="J1509" s="80"/>
      <c r="K1509" s="80"/>
      <c r="L1509" s="5"/>
      <c r="M1509" s="32"/>
      <c r="N1509" s="23"/>
      <c r="O1509" s="5"/>
      <c r="P1509" s="32"/>
      <c r="AI1509" s="3"/>
      <c r="AJ1509" s="3"/>
    </row>
    <row r="1510" spans="1:36" ht="12.75" customHeight="1" x14ac:dyDescent="0.25">
      <c r="A1510" s="31"/>
      <c r="B1510" s="32"/>
      <c r="C1510" s="78"/>
      <c r="D1510" s="78"/>
      <c r="E1510" s="78"/>
      <c r="F1510" s="78"/>
      <c r="G1510" s="78"/>
      <c r="H1510" s="79"/>
      <c r="I1510" s="80"/>
      <c r="J1510" s="80"/>
      <c r="K1510" s="80"/>
      <c r="L1510" s="5"/>
      <c r="M1510" s="32"/>
      <c r="N1510" s="23"/>
      <c r="O1510" s="5"/>
      <c r="P1510" s="32"/>
      <c r="AI1510" s="3"/>
      <c r="AJ1510" s="3"/>
    </row>
    <row r="1511" spans="1:36" ht="12.75" customHeight="1" x14ac:dyDescent="0.25">
      <c r="A1511" s="31"/>
      <c r="B1511" s="32"/>
      <c r="C1511" s="78"/>
      <c r="D1511" s="78"/>
      <c r="E1511" s="78"/>
      <c r="F1511" s="78"/>
      <c r="G1511" s="78"/>
      <c r="H1511" s="79"/>
      <c r="I1511" s="80"/>
      <c r="J1511" s="80"/>
      <c r="K1511" s="80"/>
      <c r="L1511" s="5"/>
      <c r="M1511" s="32"/>
      <c r="N1511" s="23"/>
      <c r="O1511" s="5"/>
      <c r="P1511" s="32"/>
      <c r="AI1511" s="3"/>
      <c r="AJ1511" s="3"/>
    </row>
    <row r="1512" spans="1:36" ht="12.75" customHeight="1" x14ac:dyDescent="0.25">
      <c r="A1512" s="31"/>
      <c r="B1512" s="32"/>
      <c r="C1512" s="78"/>
      <c r="D1512" s="78"/>
      <c r="E1512" s="78"/>
      <c r="F1512" s="78"/>
      <c r="G1512" s="78"/>
      <c r="H1512" s="79"/>
      <c r="I1512" s="80"/>
      <c r="J1512" s="80"/>
      <c r="K1512" s="80"/>
      <c r="L1512" s="5"/>
      <c r="M1512" s="32"/>
      <c r="N1512" s="23"/>
      <c r="O1512" s="5"/>
      <c r="P1512" s="32"/>
      <c r="AI1512" s="3"/>
      <c r="AJ1512" s="3"/>
    </row>
    <row r="1513" spans="1:36" ht="12.75" customHeight="1" x14ac:dyDescent="0.25">
      <c r="A1513" s="31"/>
      <c r="B1513" s="32"/>
      <c r="C1513" s="78"/>
      <c r="D1513" s="78"/>
      <c r="E1513" s="78"/>
      <c r="F1513" s="78"/>
      <c r="G1513" s="78"/>
      <c r="H1513" s="79"/>
      <c r="I1513" s="80"/>
      <c r="J1513" s="80"/>
      <c r="K1513" s="80"/>
      <c r="L1513" s="5"/>
      <c r="M1513" s="32"/>
      <c r="N1513" s="23"/>
      <c r="O1513" s="5"/>
      <c r="P1513" s="32"/>
      <c r="AI1513" s="3"/>
      <c r="AJ1513" s="3"/>
    </row>
    <row r="1514" spans="1:36" ht="12.75" customHeight="1" x14ac:dyDescent="0.25">
      <c r="A1514" s="31"/>
      <c r="B1514" s="32"/>
      <c r="C1514" s="78"/>
      <c r="D1514" s="78"/>
      <c r="E1514" s="78"/>
      <c r="F1514" s="78"/>
      <c r="G1514" s="78"/>
      <c r="H1514" s="79"/>
      <c r="I1514" s="80"/>
      <c r="J1514" s="80"/>
      <c r="K1514" s="80"/>
      <c r="L1514" s="5"/>
      <c r="M1514" s="32"/>
      <c r="N1514" s="23"/>
      <c r="O1514" s="5"/>
      <c r="P1514" s="32"/>
      <c r="AI1514" s="3"/>
      <c r="AJ1514" s="3"/>
    </row>
    <row r="1515" spans="1:36" ht="12.75" customHeight="1" x14ac:dyDescent="0.25">
      <c r="A1515" s="31"/>
      <c r="B1515" s="32"/>
      <c r="C1515" s="78"/>
      <c r="D1515" s="78"/>
      <c r="E1515" s="78"/>
      <c r="F1515" s="78"/>
      <c r="G1515" s="78"/>
      <c r="H1515" s="79"/>
      <c r="I1515" s="80"/>
      <c r="J1515" s="80"/>
      <c r="K1515" s="80"/>
      <c r="L1515" s="5"/>
      <c r="M1515" s="32"/>
      <c r="N1515" s="23"/>
      <c r="O1515" s="5"/>
      <c r="P1515" s="32"/>
      <c r="AI1515" s="3"/>
      <c r="AJ1515" s="3"/>
    </row>
    <row r="1516" spans="1:36" ht="12.75" customHeight="1" x14ac:dyDescent="0.25">
      <c r="A1516" s="31"/>
      <c r="B1516" s="32"/>
      <c r="C1516" s="78"/>
      <c r="D1516" s="78"/>
      <c r="E1516" s="78"/>
      <c r="F1516" s="78"/>
      <c r="G1516" s="78"/>
      <c r="H1516" s="79"/>
      <c r="I1516" s="80"/>
      <c r="J1516" s="80"/>
      <c r="K1516" s="80"/>
      <c r="L1516" s="5"/>
      <c r="M1516" s="32"/>
      <c r="N1516" s="23"/>
      <c r="O1516" s="5"/>
      <c r="P1516" s="32"/>
      <c r="AI1516" s="3"/>
      <c r="AJ1516" s="3"/>
    </row>
    <row r="1517" spans="1:36" ht="12.75" customHeight="1" x14ac:dyDescent="0.25">
      <c r="A1517" s="31"/>
      <c r="B1517" s="32"/>
      <c r="C1517" s="78"/>
      <c r="D1517" s="78"/>
      <c r="E1517" s="78"/>
      <c r="F1517" s="78"/>
      <c r="G1517" s="78"/>
      <c r="H1517" s="79"/>
      <c r="I1517" s="80"/>
      <c r="J1517" s="80"/>
      <c r="K1517" s="80"/>
      <c r="L1517" s="5"/>
      <c r="M1517" s="32"/>
      <c r="N1517" s="23"/>
      <c r="O1517" s="5"/>
      <c r="P1517" s="32"/>
      <c r="AI1517" s="3"/>
      <c r="AJ1517" s="3"/>
    </row>
    <row r="1518" spans="1:36" ht="12.75" customHeight="1" x14ac:dyDescent="0.25">
      <c r="A1518" s="31"/>
      <c r="B1518" s="32"/>
      <c r="C1518" s="78"/>
      <c r="D1518" s="78"/>
      <c r="E1518" s="78"/>
      <c r="F1518" s="78"/>
      <c r="G1518" s="78"/>
      <c r="H1518" s="79"/>
      <c r="I1518" s="80"/>
      <c r="J1518" s="80"/>
      <c r="K1518" s="80"/>
      <c r="L1518" s="5"/>
      <c r="M1518" s="32"/>
      <c r="N1518" s="23"/>
      <c r="O1518" s="5"/>
      <c r="P1518" s="32"/>
      <c r="AI1518" s="3"/>
      <c r="AJ1518" s="3"/>
    </row>
    <row r="1519" spans="1:36" ht="12.75" customHeight="1" x14ac:dyDescent="0.25">
      <c r="A1519" s="31"/>
      <c r="B1519" s="32"/>
      <c r="C1519" s="78"/>
      <c r="D1519" s="78"/>
      <c r="E1519" s="78"/>
      <c r="F1519" s="78"/>
      <c r="G1519" s="78"/>
      <c r="H1519" s="79"/>
      <c r="I1519" s="80"/>
      <c r="J1519" s="80"/>
      <c r="K1519" s="80"/>
      <c r="L1519" s="5"/>
      <c r="M1519" s="32"/>
      <c r="N1519" s="23"/>
      <c r="O1519" s="5"/>
      <c r="P1519" s="32"/>
      <c r="AI1519" s="3"/>
      <c r="AJ1519" s="3"/>
    </row>
    <row r="1520" spans="1:36" ht="12.75" customHeight="1" x14ac:dyDescent="0.25">
      <c r="A1520" s="31"/>
      <c r="B1520" s="32"/>
      <c r="C1520" s="78"/>
      <c r="D1520" s="78"/>
      <c r="E1520" s="78"/>
      <c r="F1520" s="78"/>
      <c r="G1520" s="78"/>
      <c r="H1520" s="79"/>
      <c r="I1520" s="80"/>
      <c r="J1520" s="80"/>
      <c r="K1520" s="80"/>
      <c r="L1520" s="5"/>
      <c r="M1520" s="32"/>
      <c r="N1520" s="23"/>
      <c r="O1520" s="5"/>
      <c r="P1520" s="32"/>
      <c r="AI1520" s="3"/>
      <c r="AJ1520" s="3"/>
    </row>
    <row r="1521" spans="1:36" ht="12.75" customHeight="1" x14ac:dyDescent="0.25">
      <c r="A1521" s="31"/>
      <c r="B1521" s="32"/>
      <c r="C1521" s="78"/>
      <c r="D1521" s="78"/>
      <c r="E1521" s="78"/>
      <c r="F1521" s="78"/>
      <c r="G1521" s="78"/>
      <c r="H1521" s="79"/>
      <c r="I1521" s="80"/>
      <c r="J1521" s="80"/>
      <c r="K1521" s="80"/>
      <c r="L1521" s="5"/>
      <c r="M1521" s="32"/>
      <c r="N1521" s="23"/>
      <c r="O1521" s="5"/>
      <c r="P1521" s="32"/>
      <c r="AI1521" s="3"/>
      <c r="AJ1521" s="3"/>
    </row>
    <row r="1522" spans="1:36" ht="12.75" customHeight="1" x14ac:dyDescent="0.25">
      <c r="A1522" s="31"/>
      <c r="B1522" s="32"/>
      <c r="C1522" s="78"/>
      <c r="D1522" s="78"/>
      <c r="E1522" s="78"/>
      <c r="F1522" s="78"/>
      <c r="G1522" s="78"/>
      <c r="H1522" s="79"/>
      <c r="I1522" s="80"/>
      <c r="J1522" s="80"/>
      <c r="K1522" s="80"/>
      <c r="L1522" s="5"/>
      <c r="M1522" s="32"/>
      <c r="N1522" s="23"/>
      <c r="O1522" s="5"/>
      <c r="P1522" s="32"/>
      <c r="AI1522" s="3"/>
      <c r="AJ1522" s="3"/>
    </row>
    <row r="1523" spans="1:36" ht="12.75" customHeight="1" x14ac:dyDescent="0.25">
      <c r="A1523" s="31"/>
      <c r="B1523" s="32"/>
      <c r="C1523" s="78"/>
      <c r="D1523" s="78"/>
      <c r="E1523" s="78"/>
      <c r="F1523" s="78"/>
      <c r="G1523" s="78"/>
      <c r="H1523" s="79"/>
      <c r="I1523" s="80"/>
      <c r="J1523" s="80"/>
      <c r="K1523" s="80"/>
      <c r="L1523" s="5"/>
      <c r="M1523" s="32"/>
      <c r="N1523" s="23"/>
      <c r="O1523" s="5"/>
      <c r="P1523" s="32"/>
      <c r="AI1523" s="3"/>
      <c r="AJ1523" s="3"/>
    </row>
    <row r="1524" spans="1:36" ht="12.75" customHeight="1" x14ac:dyDescent="0.25">
      <c r="A1524" s="31"/>
      <c r="B1524" s="32"/>
      <c r="C1524" s="78"/>
      <c r="D1524" s="78"/>
      <c r="E1524" s="78"/>
      <c r="F1524" s="78"/>
      <c r="G1524" s="78"/>
      <c r="H1524" s="79"/>
      <c r="I1524" s="80"/>
      <c r="J1524" s="80"/>
      <c r="K1524" s="80"/>
      <c r="L1524" s="5"/>
      <c r="M1524" s="32"/>
      <c r="N1524" s="23"/>
      <c r="O1524" s="5"/>
      <c r="P1524" s="32"/>
      <c r="AI1524" s="3"/>
      <c r="AJ1524" s="3"/>
    </row>
    <row r="1525" spans="1:36" ht="12.75" customHeight="1" x14ac:dyDescent="0.25">
      <c r="A1525" s="31"/>
      <c r="B1525" s="32"/>
      <c r="C1525" s="78"/>
      <c r="D1525" s="78"/>
      <c r="E1525" s="78"/>
      <c r="F1525" s="78"/>
      <c r="G1525" s="78"/>
      <c r="H1525" s="79"/>
      <c r="I1525" s="80"/>
      <c r="J1525" s="80"/>
      <c r="K1525" s="80"/>
      <c r="L1525" s="5"/>
      <c r="M1525" s="32"/>
      <c r="N1525" s="23"/>
      <c r="O1525" s="5"/>
      <c r="P1525" s="32"/>
      <c r="AI1525" s="3"/>
      <c r="AJ1525" s="3"/>
    </row>
    <row r="1526" spans="1:36" ht="12.75" customHeight="1" x14ac:dyDescent="0.25">
      <c r="A1526" s="31"/>
      <c r="B1526" s="32"/>
      <c r="C1526" s="78"/>
      <c r="D1526" s="78"/>
      <c r="E1526" s="78"/>
      <c r="F1526" s="78"/>
      <c r="G1526" s="78"/>
      <c r="H1526" s="79"/>
      <c r="I1526" s="80"/>
      <c r="J1526" s="80"/>
      <c r="K1526" s="80"/>
      <c r="L1526" s="5"/>
      <c r="M1526" s="32"/>
      <c r="N1526" s="23"/>
      <c r="O1526" s="5"/>
      <c r="P1526" s="32"/>
      <c r="AI1526" s="3"/>
      <c r="AJ1526" s="3"/>
    </row>
    <row r="1527" spans="1:36" ht="12.75" customHeight="1" x14ac:dyDescent="0.25">
      <c r="A1527" s="31"/>
      <c r="B1527" s="32"/>
      <c r="C1527" s="78"/>
      <c r="D1527" s="78"/>
      <c r="E1527" s="78"/>
      <c r="F1527" s="78"/>
      <c r="G1527" s="78"/>
      <c r="H1527" s="79"/>
      <c r="I1527" s="80"/>
      <c r="J1527" s="80"/>
      <c r="K1527" s="80"/>
      <c r="L1527" s="5"/>
      <c r="M1527" s="32"/>
      <c r="N1527" s="23"/>
      <c r="O1527" s="5"/>
      <c r="P1527" s="32"/>
      <c r="AI1527" s="3"/>
      <c r="AJ1527" s="3"/>
    </row>
    <row r="1528" spans="1:36" ht="12.75" customHeight="1" x14ac:dyDescent="0.25">
      <c r="A1528" s="31"/>
      <c r="B1528" s="32"/>
      <c r="C1528" s="78"/>
      <c r="D1528" s="78"/>
      <c r="E1528" s="78"/>
      <c r="F1528" s="78"/>
      <c r="G1528" s="78"/>
      <c r="H1528" s="79"/>
      <c r="I1528" s="80"/>
      <c r="J1528" s="80"/>
      <c r="K1528" s="80"/>
      <c r="L1528" s="5"/>
      <c r="M1528" s="32"/>
      <c r="N1528" s="23"/>
      <c r="O1528" s="5"/>
      <c r="P1528" s="32"/>
      <c r="AI1528" s="3"/>
      <c r="AJ1528" s="3"/>
    </row>
    <row r="1529" spans="1:36" ht="12.75" customHeight="1" x14ac:dyDescent="0.25">
      <c r="A1529" s="31"/>
      <c r="B1529" s="32"/>
      <c r="C1529" s="78"/>
      <c r="D1529" s="78"/>
      <c r="E1529" s="78"/>
      <c r="F1529" s="78"/>
      <c r="G1529" s="78"/>
      <c r="H1529" s="79"/>
      <c r="I1529" s="80"/>
      <c r="J1529" s="80"/>
      <c r="K1529" s="80"/>
      <c r="L1529" s="5"/>
      <c r="M1529" s="32"/>
      <c r="N1529" s="23"/>
      <c r="O1529" s="5"/>
      <c r="P1529" s="32"/>
      <c r="AI1529" s="3"/>
      <c r="AJ1529" s="3"/>
    </row>
    <row r="1530" spans="1:36" ht="12.75" customHeight="1" x14ac:dyDescent="0.25">
      <c r="A1530" s="31"/>
      <c r="B1530" s="32"/>
      <c r="C1530" s="78"/>
      <c r="D1530" s="78"/>
      <c r="E1530" s="78"/>
      <c r="F1530" s="78"/>
      <c r="G1530" s="78"/>
      <c r="H1530" s="79"/>
      <c r="I1530" s="80"/>
      <c r="J1530" s="80"/>
      <c r="K1530" s="80"/>
      <c r="L1530" s="5"/>
      <c r="M1530" s="32"/>
      <c r="N1530" s="23"/>
      <c r="O1530" s="5"/>
      <c r="P1530" s="32"/>
      <c r="AI1530" s="3"/>
      <c r="AJ1530" s="3"/>
    </row>
    <row r="1531" spans="1:36" ht="12.75" customHeight="1" x14ac:dyDescent="0.25">
      <c r="A1531" s="31"/>
      <c r="B1531" s="32"/>
      <c r="C1531" s="78"/>
      <c r="D1531" s="78"/>
      <c r="E1531" s="78"/>
      <c r="F1531" s="78"/>
      <c r="G1531" s="78"/>
      <c r="H1531" s="79"/>
      <c r="I1531" s="80"/>
      <c r="J1531" s="80"/>
      <c r="K1531" s="80"/>
      <c r="L1531" s="5"/>
      <c r="M1531" s="32"/>
      <c r="N1531" s="23"/>
      <c r="O1531" s="5"/>
      <c r="P1531" s="32"/>
      <c r="AI1531" s="3"/>
      <c r="AJ1531" s="3"/>
    </row>
    <row r="1532" spans="1:36" ht="12.75" customHeight="1" x14ac:dyDescent="0.25">
      <c r="A1532" s="31"/>
      <c r="B1532" s="32"/>
      <c r="C1532" s="78"/>
      <c r="D1532" s="78"/>
      <c r="E1532" s="78"/>
      <c r="F1532" s="78"/>
      <c r="G1532" s="78"/>
      <c r="H1532" s="79"/>
      <c r="I1532" s="80"/>
      <c r="J1532" s="80"/>
      <c r="K1532" s="80"/>
      <c r="L1532" s="5"/>
      <c r="M1532" s="32"/>
      <c r="N1532" s="23"/>
      <c r="O1532" s="5"/>
      <c r="P1532" s="32"/>
      <c r="AI1532" s="3"/>
      <c r="AJ1532" s="3"/>
    </row>
    <row r="1533" spans="1:36" ht="12.75" customHeight="1" x14ac:dyDescent="0.25">
      <c r="A1533" s="31"/>
      <c r="B1533" s="32"/>
      <c r="C1533" s="78"/>
      <c r="D1533" s="78"/>
      <c r="E1533" s="78"/>
      <c r="F1533" s="78"/>
      <c r="G1533" s="78"/>
      <c r="H1533" s="79"/>
      <c r="I1533" s="80"/>
      <c r="J1533" s="80"/>
      <c r="K1533" s="80"/>
      <c r="L1533" s="5"/>
      <c r="M1533" s="32"/>
      <c r="N1533" s="23"/>
      <c r="O1533" s="5"/>
      <c r="P1533" s="32"/>
      <c r="AI1533" s="3"/>
      <c r="AJ1533" s="3"/>
    </row>
    <row r="1534" spans="1:36" ht="12.75" customHeight="1" x14ac:dyDescent="0.25">
      <c r="A1534" s="31"/>
      <c r="B1534" s="32"/>
      <c r="C1534" s="78"/>
      <c r="D1534" s="78"/>
      <c r="E1534" s="78"/>
      <c r="F1534" s="78"/>
      <c r="G1534" s="78"/>
      <c r="H1534" s="79"/>
      <c r="I1534" s="80"/>
      <c r="J1534" s="80"/>
      <c r="K1534" s="80"/>
      <c r="L1534" s="5"/>
      <c r="M1534" s="32"/>
      <c r="N1534" s="23"/>
      <c r="O1534" s="5"/>
      <c r="P1534" s="32"/>
      <c r="AI1534" s="3"/>
      <c r="AJ1534" s="3"/>
    </row>
    <row r="1535" spans="1:36" ht="12.75" customHeight="1" x14ac:dyDescent="0.25">
      <c r="A1535" s="31"/>
      <c r="B1535" s="32"/>
      <c r="C1535" s="78"/>
      <c r="D1535" s="78"/>
      <c r="E1535" s="78"/>
      <c r="F1535" s="78"/>
      <c r="G1535" s="78"/>
      <c r="H1535" s="79"/>
      <c r="I1535" s="80"/>
      <c r="J1535" s="80"/>
      <c r="K1535" s="80"/>
      <c r="L1535" s="5"/>
      <c r="M1535" s="32"/>
      <c r="N1535" s="23"/>
      <c r="O1535" s="5"/>
      <c r="P1535" s="32"/>
      <c r="AI1535" s="3"/>
      <c r="AJ1535" s="3"/>
    </row>
    <row r="1536" spans="1:36" ht="12.75" customHeight="1" x14ac:dyDescent="0.25">
      <c r="A1536" s="31"/>
      <c r="B1536" s="32"/>
      <c r="C1536" s="78"/>
      <c r="D1536" s="78"/>
      <c r="E1536" s="78"/>
      <c r="F1536" s="78"/>
      <c r="G1536" s="78"/>
      <c r="H1536" s="79"/>
      <c r="I1536" s="80"/>
      <c r="J1536" s="80"/>
      <c r="K1536" s="80"/>
      <c r="L1536" s="5"/>
      <c r="M1536" s="32"/>
      <c r="N1536" s="23"/>
      <c r="O1536" s="5"/>
      <c r="P1536" s="32"/>
      <c r="AI1536" s="3"/>
      <c r="AJ1536" s="3"/>
    </row>
    <row r="1537" spans="1:36" ht="12.75" customHeight="1" x14ac:dyDescent="0.25">
      <c r="A1537" s="31"/>
      <c r="B1537" s="32"/>
      <c r="C1537" s="78"/>
      <c r="D1537" s="78"/>
      <c r="E1537" s="78"/>
      <c r="F1537" s="78"/>
      <c r="G1537" s="78"/>
      <c r="H1537" s="79"/>
      <c r="I1537" s="80"/>
      <c r="J1537" s="80"/>
      <c r="K1537" s="80"/>
      <c r="L1537" s="5"/>
      <c r="M1537" s="32"/>
      <c r="N1537" s="23"/>
      <c r="O1537" s="5"/>
      <c r="P1537" s="32"/>
      <c r="AI1537" s="3"/>
      <c r="AJ1537" s="3"/>
    </row>
    <row r="1538" spans="1:36" ht="12.75" customHeight="1" x14ac:dyDescent="0.25">
      <c r="A1538" s="31"/>
      <c r="B1538" s="32"/>
      <c r="C1538" s="78"/>
      <c r="D1538" s="78"/>
      <c r="E1538" s="78"/>
      <c r="F1538" s="78"/>
      <c r="G1538" s="78"/>
      <c r="H1538" s="79"/>
      <c r="I1538" s="80"/>
      <c r="J1538" s="80"/>
      <c r="K1538" s="80"/>
      <c r="L1538" s="5"/>
      <c r="M1538" s="32"/>
      <c r="N1538" s="23"/>
      <c r="O1538" s="5"/>
      <c r="P1538" s="32"/>
      <c r="AI1538" s="3"/>
      <c r="AJ1538" s="3"/>
    </row>
    <row r="1539" spans="1:36" ht="12.75" customHeight="1" x14ac:dyDescent="0.25">
      <c r="A1539" s="31"/>
      <c r="B1539" s="32"/>
      <c r="C1539" s="78"/>
      <c r="D1539" s="78"/>
      <c r="E1539" s="78"/>
      <c r="F1539" s="78"/>
      <c r="G1539" s="78"/>
      <c r="H1539" s="79"/>
      <c r="I1539" s="80"/>
      <c r="J1539" s="80"/>
      <c r="K1539" s="80"/>
      <c r="L1539" s="5"/>
      <c r="M1539" s="32"/>
      <c r="N1539" s="23"/>
      <c r="O1539" s="5"/>
      <c r="P1539" s="32"/>
      <c r="AI1539" s="3"/>
      <c r="AJ1539" s="3"/>
    </row>
    <row r="1540" spans="1:36" ht="12.75" customHeight="1" x14ac:dyDescent="0.25">
      <c r="A1540" s="31"/>
      <c r="B1540" s="32"/>
      <c r="C1540" s="78"/>
      <c r="D1540" s="78"/>
      <c r="E1540" s="78"/>
      <c r="F1540" s="78"/>
      <c r="G1540" s="78"/>
      <c r="H1540" s="79"/>
      <c r="I1540" s="80"/>
      <c r="J1540" s="80"/>
      <c r="K1540" s="80"/>
      <c r="L1540" s="5"/>
      <c r="M1540" s="32"/>
      <c r="N1540" s="23"/>
      <c r="O1540" s="5"/>
      <c r="P1540" s="32"/>
      <c r="AI1540" s="3"/>
      <c r="AJ1540" s="3"/>
    </row>
    <row r="1541" spans="1:36" ht="12.75" customHeight="1" x14ac:dyDescent="0.25">
      <c r="A1541" s="31"/>
      <c r="B1541" s="32"/>
      <c r="C1541" s="78"/>
      <c r="D1541" s="78"/>
      <c r="E1541" s="78"/>
      <c r="F1541" s="78"/>
      <c r="G1541" s="78"/>
      <c r="H1541" s="79"/>
      <c r="I1541" s="80"/>
      <c r="J1541" s="80"/>
      <c r="K1541" s="80"/>
      <c r="L1541" s="5"/>
      <c r="M1541" s="32"/>
      <c r="N1541" s="23"/>
      <c r="O1541" s="5"/>
      <c r="P1541" s="32"/>
      <c r="AI1541" s="3"/>
      <c r="AJ1541" s="3"/>
    </row>
    <row r="1542" spans="1:36" ht="12.75" customHeight="1" x14ac:dyDescent="0.25">
      <c r="A1542" s="31"/>
      <c r="B1542" s="32"/>
      <c r="C1542" s="78"/>
      <c r="D1542" s="78"/>
      <c r="E1542" s="78"/>
      <c r="F1542" s="78"/>
      <c r="G1542" s="78"/>
      <c r="H1542" s="79"/>
      <c r="I1542" s="80"/>
      <c r="J1542" s="80"/>
      <c r="K1542" s="80"/>
      <c r="L1542" s="5"/>
      <c r="M1542" s="32"/>
      <c r="N1542" s="23"/>
      <c r="O1542" s="5"/>
      <c r="P1542" s="32"/>
      <c r="AI1542" s="3"/>
      <c r="AJ1542" s="3"/>
    </row>
    <row r="1543" spans="1:36" ht="12.75" customHeight="1" x14ac:dyDescent="0.25">
      <c r="A1543" s="31"/>
      <c r="B1543" s="32"/>
      <c r="C1543" s="78"/>
      <c r="D1543" s="78"/>
      <c r="E1543" s="78"/>
      <c r="F1543" s="78"/>
      <c r="G1543" s="78"/>
      <c r="H1543" s="79"/>
      <c r="I1543" s="80"/>
      <c r="J1543" s="80"/>
      <c r="K1543" s="80"/>
      <c r="L1543" s="5"/>
      <c r="M1543" s="32"/>
      <c r="N1543" s="23"/>
      <c r="O1543" s="5"/>
      <c r="P1543" s="32"/>
      <c r="AI1543" s="3"/>
      <c r="AJ1543" s="3"/>
    </row>
    <row r="1544" spans="1:36" ht="12.75" customHeight="1" x14ac:dyDescent="0.25">
      <c r="A1544" s="31"/>
      <c r="B1544" s="32"/>
      <c r="C1544" s="78"/>
      <c r="D1544" s="78"/>
      <c r="E1544" s="78"/>
      <c r="F1544" s="78"/>
      <c r="G1544" s="78"/>
      <c r="H1544" s="79"/>
      <c r="I1544" s="80"/>
      <c r="J1544" s="80"/>
      <c r="K1544" s="80"/>
      <c r="L1544" s="5"/>
      <c r="M1544" s="32"/>
      <c r="N1544" s="23"/>
      <c r="O1544" s="5"/>
      <c r="P1544" s="32"/>
      <c r="AI1544" s="3"/>
      <c r="AJ1544" s="3"/>
    </row>
    <row r="1545" spans="1:36" ht="12.75" customHeight="1" x14ac:dyDescent="0.25">
      <c r="A1545" s="31"/>
      <c r="B1545" s="32"/>
      <c r="C1545" s="78"/>
      <c r="D1545" s="78"/>
      <c r="E1545" s="78"/>
      <c r="F1545" s="78"/>
      <c r="G1545" s="78"/>
      <c r="H1545" s="79"/>
      <c r="I1545" s="80"/>
      <c r="J1545" s="80"/>
      <c r="K1545" s="80"/>
      <c r="L1545" s="5"/>
      <c r="M1545" s="32"/>
      <c r="N1545" s="23"/>
      <c r="O1545" s="5"/>
      <c r="P1545" s="32"/>
      <c r="AI1545" s="3"/>
      <c r="AJ1545" s="3"/>
    </row>
    <row r="1546" spans="1:36" ht="12.75" customHeight="1" x14ac:dyDescent="0.25">
      <c r="A1546" s="31"/>
      <c r="B1546" s="32"/>
      <c r="C1546" s="78"/>
      <c r="D1546" s="78"/>
      <c r="E1546" s="78"/>
      <c r="F1546" s="78"/>
      <c r="G1546" s="78"/>
      <c r="H1546" s="79"/>
      <c r="I1546" s="80"/>
      <c r="J1546" s="80"/>
      <c r="K1546" s="80"/>
      <c r="L1546" s="5"/>
      <c r="M1546" s="32"/>
      <c r="N1546" s="23"/>
      <c r="O1546" s="5"/>
      <c r="P1546" s="32"/>
      <c r="AI1546" s="3"/>
      <c r="AJ1546" s="3"/>
    </row>
    <row r="1547" spans="1:36" ht="12.75" customHeight="1" x14ac:dyDescent="0.25">
      <c r="A1547" s="31"/>
      <c r="B1547" s="32"/>
      <c r="C1547" s="78"/>
      <c r="D1547" s="78"/>
      <c r="E1547" s="78"/>
      <c r="F1547" s="78"/>
      <c r="G1547" s="78"/>
      <c r="H1547" s="79"/>
      <c r="I1547" s="80"/>
      <c r="J1547" s="80"/>
      <c r="K1547" s="80"/>
      <c r="L1547" s="5"/>
      <c r="M1547" s="32"/>
      <c r="N1547" s="23"/>
      <c r="O1547" s="5"/>
      <c r="P1547" s="32"/>
      <c r="AI1547" s="3"/>
      <c r="AJ1547" s="3"/>
    </row>
    <row r="1548" spans="1:36" ht="12.75" customHeight="1" x14ac:dyDescent="0.25">
      <c r="A1548" s="31"/>
      <c r="B1548" s="32"/>
      <c r="C1548" s="78"/>
      <c r="D1548" s="78"/>
      <c r="E1548" s="78"/>
      <c r="F1548" s="78"/>
      <c r="G1548" s="78"/>
      <c r="H1548" s="79"/>
      <c r="I1548" s="80"/>
      <c r="J1548" s="80"/>
      <c r="K1548" s="80"/>
      <c r="L1548" s="5"/>
      <c r="M1548" s="32"/>
      <c r="N1548" s="23"/>
      <c r="O1548" s="5"/>
      <c r="P1548" s="32"/>
      <c r="AI1548" s="3"/>
      <c r="AJ1548" s="3"/>
    </row>
    <row r="1549" spans="1:36" ht="12.75" customHeight="1" x14ac:dyDescent="0.25">
      <c r="A1549" s="31"/>
      <c r="B1549" s="32"/>
      <c r="C1549" s="78"/>
      <c r="D1549" s="78"/>
      <c r="E1549" s="78"/>
      <c r="F1549" s="78"/>
      <c r="G1549" s="78"/>
      <c r="H1549" s="79"/>
      <c r="I1549" s="80"/>
      <c r="J1549" s="80"/>
      <c r="K1549" s="80"/>
      <c r="L1549" s="5"/>
      <c r="M1549" s="32"/>
      <c r="N1549" s="23"/>
      <c r="O1549" s="5"/>
      <c r="P1549" s="32"/>
      <c r="AI1549" s="3"/>
      <c r="AJ1549" s="3"/>
    </row>
    <row r="1550" spans="1:36" ht="12.75" customHeight="1" x14ac:dyDescent="0.25">
      <c r="A1550" s="31"/>
      <c r="B1550" s="32"/>
      <c r="C1550" s="78"/>
      <c r="D1550" s="78"/>
      <c r="E1550" s="78"/>
      <c r="F1550" s="78"/>
      <c r="G1550" s="78"/>
      <c r="H1550" s="79"/>
      <c r="I1550" s="80"/>
      <c r="J1550" s="80"/>
      <c r="K1550" s="80"/>
      <c r="L1550" s="5"/>
      <c r="M1550" s="32"/>
      <c r="N1550" s="23"/>
      <c r="O1550" s="5"/>
      <c r="P1550" s="32"/>
      <c r="AI1550" s="3"/>
      <c r="AJ1550" s="3"/>
    </row>
    <row r="1551" spans="1:36" ht="12.75" customHeight="1" x14ac:dyDescent="0.25">
      <c r="A1551" s="31"/>
      <c r="B1551" s="32"/>
      <c r="C1551" s="78"/>
      <c r="D1551" s="78"/>
      <c r="E1551" s="78"/>
      <c r="F1551" s="78"/>
      <c r="G1551" s="78"/>
      <c r="H1551" s="79"/>
      <c r="I1551" s="80"/>
      <c r="J1551" s="80"/>
      <c r="K1551" s="80"/>
      <c r="L1551" s="5"/>
      <c r="M1551" s="32"/>
      <c r="N1551" s="23"/>
      <c r="O1551" s="5"/>
      <c r="P1551" s="32"/>
      <c r="AI1551" s="3"/>
      <c r="AJ1551" s="3"/>
    </row>
    <row r="1552" spans="1:36" ht="12.75" customHeight="1" x14ac:dyDescent="0.25">
      <c r="A1552" s="31"/>
      <c r="B1552" s="32"/>
      <c r="C1552" s="78"/>
      <c r="D1552" s="78"/>
      <c r="E1552" s="78"/>
      <c r="F1552" s="78"/>
      <c r="G1552" s="78"/>
      <c r="H1552" s="79"/>
      <c r="I1552" s="80"/>
      <c r="J1552" s="80"/>
      <c r="K1552" s="80"/>
      <c r="L1552" s="5"/>
      <c r="M1552" s="32"/>
      <c r="N1552" s="23"/>
      <c r="O1552" s="5"/>
      <c r="P1552" s="32"/>
      <c r="AI1552" s="3"/>
      <c r="AJ1552" s="3"/>
    </row>
    <row r="1553" spans="1:36" ht="12.75" customHeight="1" x14ac:dyDescent="0.25">
      <c r="A1553" s="31"/>
      <c r="B1553" s="32"/>
      <c r="C1553" s="78"/>
      <c r="D1553" s="78"/>
      <c r="E1553" s="78"/>
      <c r="F1553" s="78"/>
      <c r="G1553" s="78"/>
      <c r="H1553" s="79"/>
      <c r="I1553" s="80"/>
      <c r="J1553" s="80"/>
      <c r="K1553" s="80"/>
      <c r="L1553" s="5"/>
      <c r="M1553" s="32"/>
      <c r="N1553" s="23"/>
      <c r="O1553" s="5"/>
      <c r="P1553" s="32"/>
      <c r="AI1553" s="3"/>
      <c r="AJ1553" s="3"/>
    </row>
    <row r="1554" spans="1:36" ht="12.75" customHeight="1" x14ac:dyDescent="0.25">
      <c r="A1554" s="31"/>
      <c r="B1554" s="32"/>
      <c r="C1554" s="78"/>
      <c r="D1554" s="78"/>
      <c r="E1554" s="78"/>
      <c r="F1554" s="78"/>
      <c r="G1554" s="78"/>
      <c r="H1554" s="79"/>
      <c r="I1554" s="80"/>
      <c r="J1554" s="80"/>
      <c r="K1554" s="80"/>
      <c r="L1554" s="5"/>
      <c r="M1554" s="32"/>
      <c r="N1554" s="23"/>
      <c r="O1554" s="5"/>
      <c r="P1554" s="32"/>
      <c r="AI1554" s="3"/>
      <c r="AJ1554" s="3"/>
    </row>
    <row r="1555" spans="1:36" ht="12.75" customHeight="1" x14ac:dyDescent="0.25">
      <c r="A1555" s="31"/>
      <c r="B1555" s="32"/>
      <c r="C1555" s="78"/>
      <c r="D1555" s="78"/>
      <c r="E1555" s="78"/>
      <c r="F1555" s="78"/>
      <c r="G1555" s="78"/>
      <c r="H1555" s="79"/>
      <c r="I1555" s="80"/>
      <c r="J1555" s="80"/>
      <c r="K1555" s="80"/>
      <c r="L1555" s="5"/>
      <c r="M1555" s="32"/>
      <c r="N1555" s="23"/>
      <c r="O1555" s="5"/>
      <c r="P1555" s="32"/>
      <c r="AI1555" s="3"/>
      <c r="AJ1555" s="3"/>
    </row>
    <row r="1556" spans="1:36" ht="12.75" customHeight="1" x14ac:dyDescent="0.25">
      <c r="A1556" s="31"/>
      <c r="B1556" s="32"/>
      <c r="C1556" s="78"/>
      <c r="D1556" s="78"/>
      <c r="E1556" s="78"/>
      <c r="F1556" s="78"/>
      <c r="G1556" s="78"/>
      <c r="H1556" s="79"/>
      <c r="I1556" s="80"/>
      <c r="J1556" s="80"/>
      <c r="K1556" s="80"/>
      <c r="L1556" s="5"/>
      <c r="M1556" s="32"/>
      <c r="N1556" s="23"/>
      <c r="O1556" s="5"/>
      <c r="P1556" s="32"/>
      <c r="AI1556" s="3"/>
      <c r="AJ1556" s="3"/>
    </row>
    <row r="1557" spans="1:36" ht="12.75" customHeight="1" x14ac:dyDescent="0.25">
      <c r="A1557" s="31"/>
      <c r="B1557" s="32"/>
      <c r="C1557" s="78"/>
      <c r="D1557" s="78"/>
      <c r="E1557" s="78"/>
      <c r="F1557" s="78"/>
      <c r="G1557" s="78"/>
      <c r="H1557" s="79"/>
      <c r="I1557" s="80"/>
      <c r="J1557" s="80"/>
      <c r="K1557" s="80"/>
      <c r="L1557" s="5"/>
      <c r="M1557" s="32"/>
      <c r="N1557" s="23"/>
      <c r="O1557" s="5"/>
      <c r="P1557" s="32"/>
      <c r="AI1557" s="3"/>
      <c r="AJ1557" s="3"/>
    </row>
    <row r="1558" spans="1:36" ht="12.75" customHeight="1" x14ac:dyDescent="0.25">
      <c r="A1558" s="31"/>
      <c r="B1558" s="32"/>
      <c r="C1558" s="78"/>
      <c r="D1558" s="78"/>
      <c r="E1558" s="78"/>
      <c r="F1558" s="78"/>
      <c r="G1558" s="78"/>
      <c r="H1558" s="79"/>
      <c r="I1558" s="80"/>
      <c r="J1558" s="80"/>
      <c r="K1558" s="80"/>
      <c r="L1558" s="5"/>
      <c r="M1558" s="32"/>
      <c r="N1558" s="23"/>
      <c r="O1558" s="5"/>
      <c r="P1558" s="32"/>
      <c r="AI1558" s="3"/>
      <c r="AJ1558" s="3"/>
    </row>
    <row r="1559" spans="1:36" ht="12.75" customHeight="1" x14ac:dyDescent="0.25">
      <c r="A1559" s="31"/>
      <c r="B1559" s="32"/>
      <c r="C1559" s="78"/>
      <c r="D1559" s="78"/>
      <c r="E1559" s="78"/>
      <c r="F1559" s="78"/>
      <c r="G1559" s="78"/>
      <c r="H1559" s="79"/>
      <c r="I1559" s="80"/>
      <c r="J1559" s="80"/>
      <c r="K1559" s="80"/>
      <c r="L1559" s="5"/>
      <c r="M1559" s="32"/>
      <c r="N1559" s="23"/>
      <c r="O1559" s="5"/>
      <c r="P1559" s="32"/>
      <c r="AI1559" s="3"/>
      <c r="AJ1559" s="3"/>
    </row>
    <row r="1560" spans="1:36" ht="12.75" customHeight="1" x14ac:dyDescent="0.25">
      <c r="A1560" s="31"/>
      <c r="B1560" s="32"/>
      <c r="C1560" s="78"/>
      <c r="D1560" s="78"/>
      <c r="E1560" s="78"/>
      <c r="F1560" s="78"/>
      <c r="G1560" s="78"/>
      <c r="H1560" s="79"/>
      <c r="I1560" s="80"/>
      <c r="J1560" s="80"/>
      <c r="K1560" s="80"/>
      <c r="L1560" s="5"/>
      <c r="M1560" s="32"/>
      <c r="N1560" s="23"/>
      <c r="O1560" s="5"/>
      <c r="P1560" s="32"/>
      <c r="AI1560" s="3"/>
      <c r="AJ1560" s="3"/>
    </row>
    <row r="1561" spans="1:36" ht="12.75" customHeight="1" x14ac:dyDescent="0.25">
      <c r="A1561" s="31"/>
      <c r="B1561" s="32"/>
      <c r="C1561" s="78"/>
      <c r="D1561" s="78"/>
      <c r="E1561" s="78"/>
      <c r="F1561" s="78"/>
      <c r="G1561" s="78"/>
      <c r="H1561" s="79"/>
      <c r="I1561" s="80"/>
      <c r="J1561" s="80"/>
      <c r="K1561" s="80"/>
      <c r="L1561" s="5"/>
      <c r="M1561" s="32"/>
      <c r="N1561" s="23"/>
      <c r="O1561" s="5"/>
      <c r="P1561" s="32"/>
      <c r="AI1561" s="3"/>
      <c r="AJ1561" s="3"/>
    </row>
    <row r="1562" spans="1:36" ht="12.75" customHeight="1" x14ac:dyDescent="0.25">
      <c r="A1562" s="31"/>
      <c r="B1562" s="32"/>
      <c r="C1562" s="78"/>
      <c r="D1562" s="78"/>
      <c r="E1562" s="78"/>
      <c r="F1562" s="78"/>
      <c r="G1562" s="78"/>
      <c r="H1562" s="79"/>
      <c r="I1562" s="80"/>
      <c r="J1562" s="80"/>
      <c r="K1562" s="80"/>
      <c r="L1562" s="5"/>
      <c r="M1562" s="32"/>
      <c r="N1562" s="23"/>
      <c r="O1562" s="5"/>
      <c r="P1562" s="32"/>
      <c r="AI1562" s="3"/>
      <c r="AJ1562" s="3"/>
    </row>
    <row r="1563" spans="1:36" ht="12.75" customHeight="1" x14ac:dyDescent="0.25">
      <c r="A1563" s="31"/>
      <c r="B1563" s="32"/>
      <c r="C1563" s="78"/>
      <c r="D1563" s="78"/>
      <c r="E1563" s="78"/>
      <c r="F1563" s="78"/>
      <c r="G1563" s="78"/>
      <c r="H1563" s="79"/>
      <c r="I1563" s="80"/>
      <c r="J1563" s="80"/>
      <c r="K1563" s="80"/>
      <c r="L1563" s="5"/>
      <c r="M1563" s="32"/>
      <c r="N1563" s="23"/>
      <c r="O1563" s="5"/>
      <c r="P1563" s="32"/>
      <c r="AI1563" s="3"/>
      <c r="AJ1563" s="3"/>
    </row>
    <row r="1564" spans="1:36" ht="12.75" customHeight="1" x14ac:dyDescent="0.25">
      <c r="A1564" s="31"/>
      <c r="B1564" s="32"/>
      <c r="C1564" s="78"/>
      <c r="D1564" s="78"/>
      <c r="E1564" s="78"/>
      <c r="F1564" s="78"/>
      <c r="G1564" s="78"/>
      <c r="H1564" s="79"/>
      <c r="I1564" s="80"/>
      <c r="J1564" s="80"/>
      <c r="K1564" s="80"/>
      <c r="L1564" s="5"/>
      <c r="M1564" s="32"/>
      <c r="N1564" s="23"/>
      <c r="O1564" s="5"/>
      <c r="P1564" s="32"/>
      <c r="AI1564" s="3"/>
      <c r="AJ1564" s="3"/>
    </row>
    <row r="1565" spans="1:36" ht="12.75" customHeight="1" x14ac:dyDescent="0.25">
      <c r="A1565" s="31"/>
      <c r="B1565" s="32"/>
      <c r="C1565" s="78"/>
      <c r="D1565" s="78"/>
      <c r="E1565" s="78"/>
      <c r="F1565" s="78"/>
      <c r="G1565" s="78"/>
      <c r="H1565" s="79"/>
      <c r="I1565" s="80"/>
      <c r="J1565" s="80"/>
      <c r="K1565" s="80"/>
      <c r="L1565" s="5"/>
      <c r="M1565" s="32"/>
      <c r="N1565" s="23"/>
      <c r="O1565" s="5"/>
      <c r="P1565" s="32"/>
      <c r="AI1565" s="3"/>
      <c r="AJ1565" s="3"/>
    </row>
    <row r="1566" spans="1:36" ht="12.75" customHeight="1" x14ac:dyDescent="0.25">
      <c r="A1566" s="31"/>
      <c r="B1566" s="32"/>
      <c r="C1566" s="78"/>
      <c r="D1566" s="78"/>
      <c r="E1566" s="78"/>
      <c r="F1566" s="78"/>
      <c r="G1566" s="78"/>
      <c r="H1566" s="79"/>
      <c r="I1566" s="80"/>
      <c r="J1566" s="80"/>
      <c r="K1566" s="80"/>
      <c r="L1566" s="5"/>
      <c r="M1566" s="32"/>
      <c r="N1566" s="23"/>
      <c r="O1566" s="5"/>
      <c r="P1566" s="32"/>
      <c r="AI1566" s="3"/>
      <c r="AJ1566" s="3"/>
    </row>
    <row r="1567" spans="1:36" ht="12.75" customHeight="1" x14ac:dyDescent="0.25">
      <c r="A1567" s="31"/>
      <c r="B1567" s="32"/>
      <c r="C1567" s="78"/>
      <c r="D1567" s="78"/>
      <c r="E1567" s="78"/>
      <c r="F1567" s="78"/>
      <c r="G1567" s="78"/>
      <c r="H1567" s="79"/>
      <c r="I1567" s="80"/>
      <c r="J1567" s="80"/>
      <c r="K1567" s="80"/>
      <c r="L1567" s="5"/>
      <c r="M1567" s="32"/>
      <c r="N1567" s="23"/>
      <c r="O1567" s="5"/>
      <c r="P1567" s="32"/>
      <c r="AI1567" s="3"/>
      <c r="AJ1567" s="3"/>
    </row>
    <row r="1568" spans="1:36" ht="12.75" customHeight="1" x14ac:dyDescent="0.25">
      <c r="A1568" s="31"/>
      <c r="B1568" s="32"/>
      <c r="C1568" s="78"/>
      <c r="D1568" s="78"/>
      <c r="E1568" s="78"/>
      <c r="F1568" s="78"/>
      <c r="G1568" s="78"/>
      <c r="H1568" s="79"/>
      <c r="I1568" s="80"/>
      <c r="J1568" s="80"/>
      <c r="K1568" s="80"/>
      <c r="L1568" s="5"/>
      <c r="M1568" s="32"/>
      <c r="N1568" s="23"/>
      <c r="O1568" s="5"/>
      <c r="P1568" s="32"/>
      <c r="AI1568" s="3"/>
      <c r="AJ1568" s="3"/>
    </row>
    <row r="1569" spans="1:36" ht="12.75" customHeight="1" x14ac:dyDescent="0.25">
      <c r="A1569" s="31"/>
      <c r="B1569" s="32"/>
      <c r="C1569" s="78"/>
      <c r="D1569" s="78"/>
      <c r="E1569" s="78"/>
      <c r="F1569" s="78"/>
      <c r="G1569" s="78"/>
      <c r="H1569" s="79"/>
      <c r="I1569" s="80"/>
      <c r="J1569" s="80"/>
      <c r="K1569" s="80"/>
      <c r="L1569" s="5"/>
      <c r="M1569" s="32"/>
      <c r="N1569" s="23"/>
      <c r="O1569" s="5"/>
      <c r="P1569" s="32"/>
      <c r="AI1569" s="3"/>
      <c r="AJ1569" s="3"/>
    </row>
    <row r="1570" spans="1:36" ht="12.75" customHeight="1" x14ac:dyDescent="0.25">
      <c r="A1570" s="31"/>
      <c r="B1570" s="32"/>
      <c r="C1570" s="78"/>
      <c r="D1570" s="78"/>
      <c r="E1570" s="78"/>
      <c r="F1570" s="78"/>
      <c r="G1570" s="78"/>
      <c r="H1570" s="79"/>
      <c r="I1570" s="80"/>
      <c r="J1570" s="80"/>
      <c r="K1570" s="80"/>
      <c r="L1570" s="5"/>
      <c r="M1570" s="32"/>
      <c r="N1570" s="23"/>
      <c r="O1570" s="5"/>
      <c r="P1570" s="32"/>
      <c r="AI1570" s="3"/>
      <c r="AJ1570" s="3"/>
    </row>
    <row r="1571" spans="1:36" ht="12.75" customHeight="1" x14ac:dyDescent="0.25">
      <c r="A1571" s="31"/>
      <c r="B1571" s="32"/>
      <c r="C1571" s="78"/>
      <c r="D1571" s="78"/>
      <c r="E1571" s="78"/>
      <c r="F1571" s="78"/>
      <c r="G1571" s="78"/>
      <c r="H1571" s="79"/>
      <c r="I1571" s="80"/>
      <c r="J1571" s="80"/>
      <c r="K1571" s="80"/>
      <c r="L1571" s="5"/>
      <c r="M1571" s="32"/>
      <c r="N1571" s="23"/>
      <c r="O1571" s="5"/>
      <c r="P1571" s="32"/>
      <c r="AI1571" s="3"/>
      <c r="AJ1571" s="3"/>
    </row>
    <row r="1572" spans="1:36" ht="12.75" customHeight="1" x14ac:dyDescent="0.25">
      <c r="A1572" s="31"/>
      <c r="B1572" s="32"/>
      <c r="C1572" s="78"/>
      <c r="D1572" s="78"/>
      <c r="E1572" s="78"/>
      <c r="F1572" s="78"/>
      <c r="G1572" s="78"/>
      <c r="H1572" s="79"/>
      <c r="I1572" s="80"/>
      <c r="J1572" s="80"/>
      <c r="K1572" s="80"/>
      <c r="L1572" s="5"/>
      <c r="M1572" s="32"/>
      <c r="N1572" s="23"/>
      <c r="O1572" s="5"/>
      <c r="P1572" s="32"/>
      <c r="AI1572" s="3"/>
      <c r="AJ1572" s="3"/>
    </row>
    <row r="1573" spans="1:36" ht="12.75" customHeight="1" x14ac:dyDescent="0.25">
      <c r="A1573" s="31"/>
      <c r="B1573" s="32"/>
      <c r="C1573" s="78"/>
      <c r="D1573" s="78"/>
      <c r="E1573" s="78"/>
      <c r="F1573" s="78"/>
      <c r="G1573" s="78"/>
      <c r="H1573" s="79"/>
      <c r="I1573" s="80"/>
      <c r="J1573" s="80"/>
      <c r="K1573" s="80"/>
      <c r="L1573" s="5"/>
      <c r="M1573" s="32"/>
      <c r="N1573" s="23"/>
      <c r="O1573" s="5"/>
      <c r="P1573" s="32"/>
      <c r="AI1573" s="3"/>
      <c r="AJ1573" s="3"/>
    </row>
    <row r="1574" spans="1:36" ht="12.75" customHeight="1" x14ac:dyDescent="0.25">
      <c r="A1574" s="31"/>
      <c r="B1574" s="32"/>
      <c r="C1574" s="78"/>
      <c r="D1574" s="78"/>
      <c r="E1574" s="78"/>
      <c r="F1574" s="78"/>
      <c r="G1574" s="78"/>
      <c r="H1574" s="79"/>
      <c r="I1574" s="80"/>
      <c r="J1574" s="80"/>
      <c r="K1574" s="80"/>
      <c r="L1574" s="5"/>
      <c r="M1574" s="32"/>
      <c r="N1574" s="23"/>
      <c r="O1574" s="5"/>
      <c r="P1574" s="32"/>
      <c r="AI1574" s="3"/>
      <c r="AJ1574" s="3"/>
    </row>
    <row r="1575" spans="1:36" ht="12.75" customHeight="1" x14ac:dyDescent="0.25">
      <c r="A1575" s="31"/>
      <c r="B1575" s="32"/>
      <c r="C1575" s="78"/>
      <c r="D1575" s="78"/>
      <c r="E1575" s="78"/>
      <c r="F1575" s="78"/>
      <c r="G1575" s="78"/>
      <c r="H1575" s="79"/>
      <c r="I1575" s="80"/>
      <c r="J1575" s="80"/>
      <c r="K1575" s="80"/>
      <c r="L1575" s="5"/>
      <c r="M1575" s="32"/>
      <c r="N1575" s="23"/>
      <c r="O1575" s="5"/>
      <c r="P1575" s="32"/>
      <c r="AI1575" s="3"/>
      <c r="AJ1575" s="3"/>
    </row>
    <row r="1576" spans="1:36" ht="12.75" customHeight="1" x14ac:dyDescent="0.25">
      <c r="A1576" s="31"/>
      <c r="B1576" s="32"/>
      <c r="C1576" s="78"/>
      <c r="D1576" s="78"/>
      <c r="E1576" s="78"/>
      <c r="F1576" s="78"/>
      <c r="G1576" s="78"/>
      <c r="H1576" s="79"/>
      <c r="I1576" s="80"/>
      <c r="J1576" s="80"/>
      <c r="K1576" s="80"/>
      <c r="L1576" s="5"/>
      <c r="M1576" s="32"/>
      <c r="N1576" s="23"/>
      <c r="O1576" s="5"/>
      <c r="P1576" s="32"/>
      <c r="AI1576" s="3"/>
      <c r="AJ1576" s="3"/>
    </row>
    <row r="1577" spans="1:36" ht="12.75" customHeight="1" x14ac:dyDescent="0.25">
      <c r="A1577" s="31"/>
      <c r="B1577" s="32"/>
      <c r="C1577" s="78"/>
      <c r="D1577" s="78"/>
      <c r="E1577" s="78"/>
      <c r="F1577" s="78"/>
      <c r="G1577" s="78"/>
      <c r="H1577" s="79"/>
      <c r="I1577" s="80"/>
      <c r="J1577" s="80"/>
      <c r="K1577" s="80"/>
      <c r="L1577" s="5"/>
      <c r="M1577" s="32"/>
      <c r="N1577" s="23"/>
      <c r="O1577" s="5"/>
      <c r="P1577" s="32"/>
      <c r="AI1577" s="3"/>
      <c r="AJ1577" s="3"/>
    </row>
    <row r="1578" spans="1:36" ht="12.75" customHeight="1" x14ac:dyDescent="0.25">
      <c r="A1578" s="31"/>
      <c r="B1578" s="32"/>
      <c r="C1578" s="78"/>
      <c r="D1578" s="78"/>
      <c r="E1578" s="78"/>
      <c r="F1578" s="78"/>
      <c r="G1578" s="78"/>
      <c r="H1578" s="79"/>
      <c r="I1578" s="80"/>
      <c r="J1578" s="80"/>
      <c r="K1578" s="80"/>
      <c r="L1578" s="5"/>
      <c r="M1578" s="32"/>
      <c r="N1578" s="23"/>
      <c r="O1578" s="5"/>
      <c r="P1578" s="32"/>
      <c r="AI1578" s="3"/>
      <c r="AJ1578" s="3"/>
    </row>
    <row r="1579" spans="1:36" ht="12.75" customHeight="1" x14ac:dyDescent="0.25">
      <c r="A1579" s="31"/>
      <c r="B1579" s="32"/>
      <c r="C1579" s="78"/>
      <c r="D1579" s="78"/>
      <c r="E1579" s="78"/>
      <c r="F1579" s="78"/>
      <c r="G1579" s="78"/>
      <c r="H1579" s="79"/>
      <c r="I1579" s="80"/>
      <c r="J1579" s="80"/>
      <c r="K1579" s="80"/>
      <c r="L1579" s="5"/>
      <c r="M1579" s="32"/>
      <c r="N1579" s="23"/>
      <c r="O1579" s="5"/>
      <c r="P1579" s="32"/>
      <c r="AI1579" s="3"/>
      <c r="AJ1579" s="3"/>
    </row>
    <row r="1580" spans="1:36" ht="12.75" customHeight="1" x14ac:dyDescent="0.25">
      <c r="A1580" s="31"/>
      <c r="B1580" s="32"/>
      <c r="C1580" s="78"/>
      <c r="D1580" s="78"/>
      <c r="E1580" s="78"/>
      <c r="F1580" s="78"/>
      <c r="G1580" s="78"/>
      <c r="H1580" s="79"/>
      <c r="I1580" s="80"/>
      <c r="J1580" s="80"/>
      <c r="K1580" s="80"/>
      <c r="L1580" s="5"/>
      <c r="M1580" s="32"/>
      <c r="N1580" s="23"/>
      <c r="O1580" s="5"/>
      <c r="P1580" s="32"/>
      <c r="AI1580" s="3"/>
      <c r="AJ1580" s="3"/>
    </row>
    <row r="1581" spans="1:36" ht="12.75" customHeight="1" x14ac:dyDescent="0.25">
      <c r="A1581" s="31"/>
      <c r="B1581" s="32"/>
      <c r="C1581" s="78"/>
      <c r="D1581" s="78"/>
      <c r="E1581" s="78"/>
      <c r="F1581" s="78"/>
      <c r="G1581" s="78"/>
      <c r="H1581" s="79"/>
      <c r="I1581" s="80"/>
      <c r="J1581" s="80"/>
      <c r="K1581" s="80"/>
      <c r="L1581" s="5"/>
      <c r="M1581" s="32"/>
      <c r="N1581" s="23"/>
      <c r="O1581" s="5"/>
      <c r="P1581" s="32"/>
      <c r="AI1581" s="3"/>
      <c r="AJ1581" s="3"/>
    </row>
    <row r="1582" spans="1:36" ht="12.75" customHeight="1" x14ac:dyDescent="0.25">
      <c r="A1582" s="31"/>
      <c r="B1582" s="32"/>
      <c r="C1582" s="78"/>
      <c r="D1582" s="78"/>
      <c r="E1582" s="78"/>
      <c r="F1582" s="78"/>
      <c r="G1582" s="78"/>
      <c r="H1582" s="79"/>
      <c r="I1582" s="80"/>
      <c r="J1582" s="80"/>
      <c r="K1582" s="80"/>
      <c r="L1582" s="5"/>
      <c r="M1582" s="32"/>
      <c r="N1582" s="23"/>
      <c r="O1582" s="5"/>
      <c r="P1582" s="32"/>
      <c r="AI1582" s="3"/>
      <c r="AJ1582" s="3"/>
    </row>
    <row r="1583" spans="1:36" ht="12.75" customHeight="1" x14ac:dyDescent="0.25">
      <c r="A1583" s="31"/>
      <c r="B1583" s="32"/>
      <c r="C1583" s="78"/>
      <c r="D1583" s="78"/>
      <c r="E1583" s="78"/>
      <c r="F1583" s="78"/>
      <c r="G1583" s="78"/>
      <c r="H1583" s="79"/>
      <c r="I1583" s="80"/>
      <c r="J1583" s="80"/>
      <c r="K1583" s="80"/>
      <c r="L1583" s="5"/>
      <c r="M1583" s="32"/>
      <c r="N1583" s="23"/>
      <c r="O1583" s="5"/>
      <c r="P1583" s="32"/>
      <c r="AI1583" s="3"/>
      <c r="AJ1583" s="3"/>
    </row>
    <row r="1584" spans="1:36" ht="12.75" customHeight="1" x14ac:dyDescent="0.25">
      <c r="A1584" s="31"/>
      <c r="B1584" s="32"/>
      <c r="C1584" s="78"/>
      <c r="D1584" s="78"/>
      <c r="E1584" s="78"/>
      <c r="F1584" s="78"/>
      <c r="G1584" s="78"/>
      <c r="H1584" s="79"/>
      <c r="I1584" s="80"/>
      <c r="J1584" s="80"/>
      <c r="K1584" s="80"/>
      <c r="L1584" s="5"/>
      <c r="M1584" s="32"/>
      <c r="N1584" s="23"/>
      <c r="O1584" s="5"/>
      <c r="P1584" s="32"/>
      <c r="AI1584" s="3"/>
      <c r="AJ1584" s="3"/>
    </row>
    <row r="1585" spans="1:36" ht="12.75" customHeight="1" x14ac:dyDescent="0.25">
      <c r="A1585" s="31"/>
      <c r="B1585" s="32"/>
      <c r="C1585" s="78"/>
      <c r="D1585" s="78"/>
      <c r="E1585" s="78"/>
      <c r="F1585" s="78"/>
      <c r="G1585" s="78"/>
      <c r="H1585" s="79"/>
      <c r="I1585" s="80"/>
      <c r="J1585" s="80"/>
      <c r="K1585" s="80"/>
      <c r="L1585" s="5"/>
      <c r="M1585" s="32"/>
      <c r="N1585" s="23"/>
      <c r="O1585" s="5"/>
      <c r="P1585" s="32"/>
      <c r="AI1585" s="3"/>
      <c r="AJ1585" s="3"/>
    </row>
    <row r="1586" spans="1:36" ht="12.75" customHeight="1" x14ac:dyDescent="0.25">
      <c r="A1586" s="31"/>
      <c r="B1586" s="32"/>
      <c r="C1586" s="78"/>
      <c r="D1586" s="78"/>
      <c r="E1586" s="78"/>
      <c r="F1586" s="78"/>
      <c r="G1586" s="78"/>
      <c r="H1586" s="79"/>
      <c r="I1586" s="80"/>
      <c r="J1586" s="80"/>
      <c r="K1586" s="80"/>
      <c r="L1586" s="5"/>
      <c r="M1586" s="32"/>
      <c r="N1586" s="23"/>
      <c r="O1586" s="5"/>
      <c r="P1586" s="32"/>
      <c r="AI1586" s="3"/>
      <c r="AJ1586" s="3"/>
    </row>
    <row r="1587" spans="1:36" ht="12.75" customHeight="1" x14ac:dyDescent="0.25">
      <c r="A1587" s="31"/>
      <c r="B1587" s="32"/>
      <c r="C1587" s="78"/>
      <c r="D1587" s="78"/>
      <c r="E1587" s="78"/>
      <c r="F1587" s="78"/>
      <c r="G1587" s="78"/>
      <c r="H1587" s="79"/>
      <c r="I1587" s="80"/>
      <c r="J1587" s="80"/>
      <c r="K1587" s="80"/>
      <c r="L1587" s="5"/>
      <c r="M1587" s="32"/>
      <c r="N1587" s="23"/>
      <c r="O1587" s="5"/>
      <c r="P1587" s="32"/>
      <c r="AI1587" s="3"/>
      <c r="AJ1587" s="3"/>
    </row>
    <row r="1588" spans="1:36" ht="12.75" customHeight="1" x14ac:dyDescent="0.25">
      <c r="A1588" s="31"/>
      <c r="B1588" s="32"/>
      <c r="C1588" s="78"/>
      <c r="D1588" s="78"/>
      <c r="E1588" s="78"/>
      <c r="F1588" s="78"/>
      <c r="G1588" s="78"/>
      <c r="H1588" s="79"/>
      <c r="I1588" s="80"/>
      <c r="J1588" s="80"/>
      <c r="K1588" s="80"/>
      <c r="L1588" s="5"/>
      <c r="M1588" s="32"/>
      <c r="N1588" s="23"/>
      <c r="O1588" s="5"/>
      <c r="P1588" s="32"/>
      <c r="AI1588" s="3"/>
      <c r="AJ1588" s="3"/>
    </row>
    <row r="1589" spans="1:36" ht="12.75" customHeight="1" x14ac:dyDescent="0.25">
      <c r="A1589" s="31"/>
      <c r="B1589" s="32"/>
      <c r="C1589" s="78"/>
      <c r="D1589" s="78"/>
      <c r="E1589" s="78"/>
      <c r="F1589" s="78"/>
      <c r="G1589" s="78"/>
      <c r="H1589" s="79"/>
      <c r="I1589" s="80"/>
      <c r="J1589" s="80"/>
      <c r="K1589" s="80"/>
      <c r="L1589" s="5"/>
      <c r="M1589" s="32"/>
      <c r="N1589" s="23"/>
      <c r="O1589" s="5"/>
      <c r="P1589" s="32"/>
      <c r="AI1589" s="3"/>
      <c r="AJ1589" s="3"/>
    </row>
    <row r="1590" spans="1:36" ht="12.75" customHeight="1" x14ac:dyDescent="0.25">
      <c r="A1590" s="31"/>
      <c r="B1590" s="32"/>
      <c r="C1590" s="78"/>
      <c r="D1590" s="78"/>
      <c r="E1590" s="78"/>
      <c r="F1590" s="78"/>
      <c r="G1590" s="78"/>
      <c r="H1590" s="79"/>
      <c r="I1590" s="80"/>
      <c r="J1590" s="80"/>
      <c r="K1590" s="80"/>
      <c r="L1590" s="5"/>
      <c r="M1590" s="32"/>
      <c r="N1590" s="23"/>
      <c r="O1590" s="5"/>
      <c r="P1590" s="32"/>
      <c r="AI1590" s="3"/>
      <c r="AJ1590" s="3"/>
    </row>
    <row r="1591" spans="1:36" ht="12.75" customHeight="1" x14ac:dyDescent="0.25">
      <c r="A1591" s="31"/>
      <c r="B1591" s="32"/>
      <c r="C1591" s="78"/>
      <c r="D1591" s="78"/>
      <c r="E1591" s="78"/>
      <c r="F1591" s="78"/>
      <c r="G1591" s="78"/>
      <c r="H1591" s="79"/>
      <c r="I1591" s="80"/>
      <c r="J1591" s="80"/>
      <c r="K1591" s="80"/>
      <c r="L1591" s="5"/>
      <c r="M1591" s="32"/>
      <c r="N1591" s="23"/>
      <c r="O1591" s="5"/>
      <c r="P1591" s="32"/>
      <c r="AI1591" s="3"/>
      <c r="AJ1591" s="3"/>
    </row>
    <row r="1592" spans="1:36" ht="12.75" customHeight="1" x14ac:dyDescent="0.25">
      <c r="A1592" s="31"/>
      <c r="B1592" s="32"/>
      <c r="C1592" s="78"/>
      <c r="D1592" s="78"/>
      <c r="E1592" s="78"/>
      <c r="F1592" s="78"/>
      <c r="G1592" s="78"/>
      <c r="H1592" s="79"/>
      <c r="I1592" s="80"/>
      <c r="J1592" s="80"/>
      <c r="K1592" s="80"/>
      <c r="L1592" s="5"/>
      <c r="M1592" s="32"/>
      <c r="N1592" s="23"/>
      <c r="O1592" s="5"/>
      <c r="P1592" s="32"/>
      <c r="AI1592" s="3"/>
      <c r="AJ1592" s="3"/>
    </row>
    <row r="1593" spans="1:36" ht="12.75" customHeight="1" x14ac:dyDescent="0.25">
      <c r="A1593" s="31"/>
      <c r="B1593" s="32"/>
      <c r="C1593" s="78"/>
      <c r="D1593" s="78"/>
      <c r="E1593" s="78"/>
      <c r="F1593" s="78"/>
      <c r="G1593" s="78"/>
      <c r="H1593" s="79"/>
      <c r="I1593" s="80"/>
      <c r="J1593" s="80"/>
      <c r="K1593" s="80"/>
      <c r="L1593" s="5"/>
      <c r="M1593" s="32"/>
      <c r="N1593" s="23"/>
      <c r="O1593" s="5"/>
      <c r="P1593" s="32"/>
      <c r="AI1593" s="3"/>
      <c r="AJ1593" s="3"/>
    </row>
    <row r="1594" spans="1:36" ht="12.75" customHeight="1" x14ac:dyDescent="0.25">
      <c r="A1594" s="31"/>
      <c r="B1594" s="32"/>
      <c r="C1594" s="78"/>
      <c r="D1594" s="78"/>
      <c r="E1594" s="78"/>
      <c r="F1594" s="78"/>
      <c r="G1594" s="78"/>
      <c r="H1594" s="79"/>
      <c r="I1594" s="80"/>
      <c r="J1594" s="80"/>
      <c r="K1594" s="80"/>
      <c r="L1594" s="5"/>
      <c r="M1594" s="32"/>
      <c r="N1594" s="23"/>
      <c r="O1594" s="5"/>
      <c r="P1594" s="32"/>
      <c r="AI1594" s="3"/>
      <c r="AJ1594" s="3"/>
    </row>
    <row r="1595" spans="1:36" ht="12.75" customHeight="1" x14ac:dyDescent="0.25">
      <c r="A1595" s="31"/>
      <c r="B1595" s="32"/>
      <c r="C1595" s="78"/>
      <c r="D1595" s="78"/>
      <c r="E1595" s="78"/>
      <c r="F1595" s="78"/>
      <c r="G1595" s="78"/>
      <c r="H1595" s="79"/>
      <c r="I1595" s="80"/>
      <c r="J1595" s="80"/>
      <c r="K1595" s="80"/>
      <c r="L1595" s="5"/>
      <c r="M1595" s="32"/>
      <c r="N1595" s="23"/>
      <c r="O1595" s="5"/>
      <c r="P1595" s="32"/>
      <c r="AI1595" s="3"/>
      <c r="AJ1595" s="3"/>
    </row>
    <row r="1596" spans="1:36" ht="12.75" customHeight="1" x14ac:dyDescent="0.25">
      <c r="A1596" s="31"/>
      <c r="B1596" s="32"/>
      <c r="C1596" s="78"/>
      <c r="D1596" s="78"/>
      <c r="E1596" s="78"/>
      <c r="F1596" s="78"/>
      <c r="G1596" s="78"/>
      <c r="H1596" s="79"/>
      <c r="I1596" s="80"/>
      <c r="J1596" s="80"/>
      <c r="K1596" s="80"/>
      <c r="L1596" s="5"/>
      <c r="M1596" s="32"/>
      <c r="N1596" s="23"/>
      <c r="O1596" s="5"/>
      <c r="P1596" s="32"/>
      <c r="AI1596" s="3"/>
      <c r="AJ1596" s="3"/>
    </row>
    <row r="1597" spans="1:36" ht="12.75" customHeight="1" x14ac:dyDescent="0.25">
      <c r="A1597" s="31"/>
      <c r="B1597" s="32"/>
      <c r="C1597" s="78"/>
      <c r="D1597" s="78"/>
      <c r="E1597" s="78"/>
      <c r="F1597" s="78"/>
      <c r="G1597" s="78"/>
      <c r="H1597" s="79"/>
      <c r="I1597" s="80"/>
      <c r="J1597" s="80"/>
      <c r="K1597" s="80"/>
      <c r="L1597" s="5"/>
      <c r="M1597" s="32"/>
      <c r="N1597" s="23"/>
      <c r="O1597" s="5"/>
      <c r="P1597" s="32"/>
      <c r="AI1597" s="3"/>
      <c r="AJ1597" s="3"/>
    </row>
    <row r="1598" spans="1:36" ht="12.75" customHeight="1" x14ac:dyDescent="0.25">
      <c r="A1598" s="31"/>
      <c r="B1598" s="32"/>
      <c r="C1598" s="78"/>
      <c r="D1598" s="78"/>
      <c r="E1598" s="78"/>
      <c r="F1598" s="78"/>
      <c r="G1598" s="78"/>
      <c r="H1598" s="79"/>
      <c r="I1598" s="80"/>
      <c r="J1598" s="80"/>
      <c r="K1598" s="80"/>
      <c r="L1598" s="5"/>
      <c r="M1598" s="32"/>
      <c r="N1598" s="23"/>
      <c r="O1598" s="5"/>
      <c r="P1598" s="32"/>
      <c r="AI1598" s="3"/>
      <c r="AJ1598" s="3"/>
    </row>
    <row r="1599" spans="1:36" ht="12.75" customHeight="1" x14ac:dyDescent="0.25">
      <c r="A1599" s="31"/>
      <c r="B1599" s="32"/>
      <c r="C1599" s="78"/>
      <c r="D1599" s="78"/>
      <c r="E1599" s="78"/>
      <c r="F1599" s="78"/>
      <c r="G1599" s="78"/>
      <c r="H1599" s="79"/>
      <c r="I1599" s="80"/>
      <c r="J1599" s="80"/>
      <c r="K1599" s="80"/>
      <c r="L1599" s="5"/>
      <c r="M1599" s="32"/>
      <c r="N1599" s="23"/>
      <c r="O1599" s="5"/>
      <c r="P1599" s="32"/>
      <c r="AI1599" s="3"/>
      <c r="AJ1599" s="3"/>
    </row>
    <row r="1600" spans="1:36" ht="12.75" customHeight="1" x14ac:dyDescent="0.25">
      <c r="A1600" s="31"/>
      <c r="B1600" s="32"/>
      <c r="C1600" s="78"/>
      <c r="D1600" s="78"/>
      <c r="E1600" s="78"/>
      <c r="F1600" s="78"/>
      <c r="G1600" s="78"/>
      <c r="H1600" s="79"/>
      <c r="I1600" s="80"/>
      <c r="J1600" s="80"/>
      <c r="K1600" s="80"/>
      <c r="L1600" s="5"/>
      <c r="M1600" s="32"/>
      <c r="N1600" s="23"/>
      <c r="O1600" s="5"/>
      <c r="P1600" s="32"/>
      <c r="AI1600" s="3"/>
      <c r="AJ1600" s="3"/>
    </row>
    <row r="1601" spans="1:36" ht="12.75" customHeight="1" x14ac:dyDescent="0.25">
      <c r="A1601" s="31"/>
      <c r="B1601" s="32"/>
      <c r="C1601" s="78"/>
      <c r="D1601" s="78"/>
      <c r="E1601" s="78"/>
      <c r="F1601" s="78"/>
      <c r="G1601" s="78"/>
      <c r="H1601" s="79"/>
      <c r="I1601" s="80"/>
      <c r="J1601" s="80"/>
      <c r="K1601" s="80"/>
      <c r="L1601" s="5"/>
      <c r="M1601" s="32"/>
      <c r="N1601" s="23"/>
      <c r="O1601" s="5"/>
      <c r="P1601" s="32"/>
      <c r="AI1601" s="3"/>
      <c r="AJ1601" s="3"/>
    </row>
    <row r="1602" spans="1:36" ht="12.75" customHeight="1" x14ac:dyDescent="0.25">
      <c r="A1602" s="31"/>
      <c r="B1602" s="32"/>
      <c r="C1602" s="78"/>
      <c r="D1602" s="78"/>
      <c r="E1602" s="78"/>
      <c r="F1602" s="78"/>
      <c r="G1602" s="78"/>
      <c r="H1602" s="79"/>
      <c r="I1602" s="80"/>
      <c r="J1602" s="80"/>
      <c r="K1602" s="80"/>
      <c r="L1602" s="5"/>
      <c r="M1602" s="32"/>
      <c r="N1602" s="23"/>
      <c r="O1602" s="5"/>
      <c r="P1602" s="32"/>
      <c r="AI1602" s="3"/>
      <c r="AJ1602" s="3"/>
    </row>
    <row r="1603" spans="1:36" ht="12.75" customHeight="1" x14ac:dyDescent="0.25">
      <c r="A1603" s="31"/>
      <c r="B1603" s="32"/>
      <c r="C1603" s="78"/>
      <c r="D1603" s="78"/>
      <c r="E1603" s="78"/>
      <c r="F1603" s="78"/>
      <c r="G1603" s="78"/>
      <c r="H1603" s="79"/>
      <c r="I1603" s="80"/>
      <c r="J1603" s="80"/>
      <c r="K1603" s="80"/>
      <c r="L1603" s="5"/>
      <c r="M1603" s="32"/>
      <c r="N1603" s="23"/>
      <c r="O1603" s="5"/>
      <c r="P1603" s="32"/>
      <c r="AI1603" s="3"/>
      <c r="AJ1603" s="3"/>
    </row>
    <row r="1604" spans="1:36" ht="12.75" customHeight="1" x14ac:dyDescent="0.25">
      <c r="A1604" s="31"/>
      <c r="B1604" s="32"/>
      <c r="C1604" s="78"/>
      <c r="D1604" s="78"/>
      <c r="E1604" s="78"/>
      <c r="F1604" s="78"/>
      <c r="G1604" s="78"/>
      <c r="H1604" s="79"/>
      <c r="I1604" s="80"/>
      <c r="J1604" s="80"/>
      <c r="K1604" s="80"/>
      <c r="L1604" s="5"/>
      <c r="M1604" s="32"/>
      <c r="N1604" s="23"/>
      <c r="O1604" s="5"/>
      <c r="P1604" s="32"/>
      <c r="AI1604" s="3"/>
      <c r="AJ1604" s="3"/>
    </row>
    <row r="1605" spans="1:36" ht="12.75" customHeight="1" x14ac:dyDescent="0.25">
      <c r="A1605" s="31"/>
      <c r="B1605" s="32"/>
      <c r="C1605" s="78"/>
      <c r="D1605" s="78"/>
      <c r="E1605" s="78"/>
      <c r="F1605" s="78"/>
      <c r="G1605" s="78"/>
      <c r="H1605" s="79"/>
      <c r="I1605" s="80"/>
      <c r="J1605" s="80"/>
      <c r="K1605" s="80"/>
      <c r="L1605" s="5"/>
      <c r="M1605" s="32"/>
      <c r="N1605" s="23"/>
      <c r="O1605" s="5"/>
      <c r="P1605" s="32"/>
      <c r="AI1605" s="3"/>
      <c r="AJ1605" s="3"/>
    </row>
    <row r="1606" spans="1:36" ht="12.75" customHeight="1" x14ac:dyDescent="0.25">
      <c r="A1606" s="31"/>
      <c r="B1606" s="32"/>
      <c r="C1606" s="78"/>
      <c r="D1606" s="78"/>
      <c r="E1606" s="78"/>
      <c r="F1606" s="78"/>
      <c r="G1606" s="78"/>
      <c r="H1606" s="79"/>
      <c r="I1606" s="80"/>
      <c r="J1606" s="80"/>
      <c r="K1606" s="80"/>
      <c r="L1606" s="5"/>
      <c r="M1606" s="32"/>
      <c r="N1606" s="23"/>
      <c r="O1606" s="5"/>
      <c r="P1606" s="32"/>
      <c r="AI1606" s="3"/>
      <c r="AJ1606" s="3"/>
    </row>
    <row r="1607" spans="1:36" ht="12.75" customHeight="1" x14ac:dyDescent="0.25">
      <c r="A1607" s="31"/>
      <c r="B1607" s="32"/>
      <c r="C1607" s="78"/>
      <c r="D1607" s="78"/>
      <c r="E1607" s="78"/>
      <c r="F1607" s="78"/>
      <c r="G1607" s="78"/>
      <c r="H1607" s="79"/>
      <c r="I1607" s="80"/>
      <c r="J1607" s="80"/>
      <c r="K1607" s="80"/>
      <c r="L1607" s="5"/>
      <c r="M1607" s="32"/>
      <c r="N1607" s="23"/>
      <c r="O1607" s="5"/>
      <c r="P1607" s="32"/>
      <c r="AI1607" s="3"/>
      <c r="AJ1607" s="3"/>
    </row>
    <row r="1608" spans="1:36" ht="12.75" customHeight="1" x14ac:dyDescent="0.25">
      <c r="A1608" s="31"/>
      <c r="B1608" s="32"/>
      <c r="C1608" s="78"/>
      <c r="D1608" s="78"/>
      <c r="E1608" s="78"/>
      <c r="F1608" s="78"/>
      <c r="G1608" s="78"/>
      <c r="H1608" s="79"/>
      <c r="I1608" s="80"/>
      <c r="J1608" s="80"/>
      <c r="K1608" s="80"/>
      <c r="L1608" s="5"/>
      <c r="M1608" s="32"/>
      <c r="N1608" s="23"/>
      <c r="O1608" s="5"/>
      <c r="P1608" s="32"/>
      <c r="AI1608" s="3"/>
      <c r="AJ1608" s="3"/>
    </row>
    <row r="1609" spans="1:36" ht="12.75" customHeight="1" x14ac:dyDescent="0.25">
      <c r="A1609" s="31"/>
      <c r="B1609" s="32"/>
      <c r="C1609" s="78"/>
      <c r="D1609" s="78"/>
      <c r="E1609" s="78"/>
      <c r="F1609" s="78"/>
      <c r="G1609" s="78"/>
      <c r="H1609" s="79"/>
      <c r="I1609" s="80"/>
      <c r="J1609" s="80"/>
      <c r="K1609" s="80"/>
      <c r="L1609" s="5"/>
      <c r="M1609" s="32"/>
      <c r="N1609" s="23"/>
      <c r="O1609" s="5"/>
      <c r="P1609" s="32"/>
      <c r="AI1609" s="3"/>
      <c r="AJ1609" s="3"/>
    </row>
    <row r="1610" spans="1:36" ht="12.75" customHeight="1" x14ac:dyDescent="0.25">
      <c r="A1610" s="31"/>
      <c r="B1610" s="32"/>
      <c r="C1610" s="78"/>
      <c r="D1610" s="78"/>
      <c r="E1610" s="78"/>
      <c r="F1610" s="78"/>
      <c r="G1610" s="78"/>
      <c r="H1610" s="79"/>
      <c r="I1610" s="80"/>
      <c r="J1610" s="80"/>
      <c r="K1610" s="80"/>
      <c r="L1610" s="5"/>
      <c r="M1610" s="32"/>
      <c r="N1610" s="23"/>
      <c r="O1610" s="5"/>
      <c r="P1610" s="32"/>
      <c r="AI1610" s="3"/>
      <c r="AJ1610" s="3"/>
    </row>
    <row r="1611" spans="1:36" ht="12.75" customHeight="1" x14ac:dyDescent="0.25">
      <c r="A1611" s="31"/>
      <c r="B1611" s="32"/>
      <c r="C1611" s="78"/>
      <c r="D1611" s="78"/>
      <c r="E1611" s="78"/>
      <c r="F1611" s="78"/>
      <c r="G1611" s="78"/>
      <c r="H1611" s="79"/>
      <c r="I1611" s="80"/>
      <c r="J1611" s="80"/>
      <c r="K1611" s="80"/>
      <c r="L1611" s="5"/>
      <c r="M1611" s="32"/>
      <c r="N1611" s="23"/>
      <c r="O1611" s="5"/>
      <c r="P1611" s="32"/>
      <c r="AI1611" s="3"/>
      <c r="AJ1611" s="3"/>
    </row>
    <row r="1612" spans="1:36" ht="12.75" customHeight="1" x14ac:dyDescent="0.25">
      <c r="A1612" s="31"/>
      <c r="B1612" s="32"/>
      <c r="C1612" s="78"/>
      <c r="D1612" s="78"/>
      <c r="E1612" s="78"/>
      <c r="F1612" s="78"/>
      <c r="G1612" s="78"/>
      <c r="H1612" s="79"/>
      <c r="I1612" s="80"/>
      <c r="J1612" s="80"/>
      <c r="K1612" s="80"/>
      <c r="L1612" s="5"/>
      <c r="M1612" s="32"/>
      <c r="N1612" s="23"/>
      <c r="O1612" s="5"/>
      <c r="P1612" s="32"/>
      <c r="AI1612" s="3"/>
      <c r="AJ1612" s="3"/>
    </row>
    <row r="1613" spans="1:36" ht="12.75" customHeight="1" x14ac:dyDescent="0.25">
      <c r="A1613" s="31"/>
      <c r="B1613" s="32"/>
      <c r="C1613" s="78"/>
      <c r="D1613" s="78"/>
      <c r="E1613" s="78"/>
      <c r="F1613" s="78"/>
      <c r="G1613" s="78"/>
      <c r="H1613" s="79"/>
      <c r="I1613" s="80"/>
      <c r="J1613" s="80"/>
      <c r="K1613" s="80"/>
      <c r="L1613" s="5"/>
      <c r="M1613" s="32"/>
      <c r="N1613" s="23"/>
      <c r="O1613" s="5"/>
      <c r="P1613" s="32"/>
      <c r="AI1613" s="3"/>
      <c r="AJ1613" s="3"/>
    </row>
    <row r="1614" spans="1:36" ht="12.75" customHeight="1" x14ac:dyDescent="0.25">
      <c r="A1614" s="31"/>
      <c r="B1614" s="32"/>
      <c r="C1614" s="78"/>
      <c r="D1614" s="78"/>
      <c r="E1614" s="78"/>
      <c r="F1614" s="78"/>
      <c r="G1614" s="78"/>
      <c r="H1614" s="79"/>
      <c r="I1614" s="80"/>
      <c r="J1614" s="80"/>
      <c r="K1614" s="80"/>
      <c r="L1614" s="5"/>
      <c r="M1614" s="32"/>
      <c r="N1614" s="23"/>
      <c r="O1614" s="5"/>
      <c r="P1614" s="32"/>
      <c r="AI1614" s="3"/>
      <c r="AJ1614" s="3"/>
    </row>
    <row r="1615" spans="1:36" ht="12.75" customHeight="1" x14ac:dyDescent="0.25">
      <c r="A1615" s="31"/>
      <c r="B1615" s="32"/>
      <c r="C1615" s="78"/>
      <c r="D1615" s="78"/>
      <c r="E1615" s="78"/>
      <c r="F1615" s="78"/>
      <c r="G1615" s="78"/>
      <c r="H1615" s="79"/>
      <c r="I1615" s="80"/>
      <c r="J1615" s="80"/>
      <c r="K1615" s="80"/>
      <c r="L1615" s="5"/>
      <c r="M1615" s="32"/>
      <c r="N1615" s="23"/>
      <c r="O1615" s="5"/>
      <c r="P1615" s="32"/>
      <c r="AI1615" s="3"/>
      <c r="AJ1615" s="3"/>
    </row>
    <row r="1616" spans="1:36" ht="12.75" customHeight="1" x14ac:dyDescent="0.25">
      <c r="A1616" s="31"/>
      <c r="B1616" s="32"/>
      <c r="C1616" s="78"/>
      <c r="D1616" s="78"/>
      <c r="E1616" s="78"/>
      <c r="F1616" s="78"/>
      <c r="G1616" s="78"/>
      <c r="H1616" s="79"/>
      <c r="I1616" s="80"/>
      <c r="J1616" s="80"/>
      <c r="K1616" s="80"/>
      <c r="L1616" s="5"/>
      <c r="M1616" s="32"/>
      <c r="N1616" s="23"/>
      <c r="O1616" s="5"/>
      <c r="P1616" s="32"/>
      <c r="AI1616" s="3"/>
      <c r="AJ1616" s="3"/>
    </row>
    <row r="1617" spans="1:36" ht="12.75" customHeight="1" x14ac:dyDescent="0.25">
      <c r="A1617" s="31"/>
      <c r="B1617" s="32"/>
      <c r="C1617" s="78"/>
      <c r="D1617" s="78"/>
      <c r="E1617" s="78"/>
      <c r="F1617" s="78"/>
      <c r="G1617" s="78"/>
      <c r="H1617" s="79"/>
      <c r="I1617" s="80"/>
      <c r="J1617" s="80"/>
      <c r="K1617" s="80"/>
      <c r="L1617" s="5"/>
      <c r="M1617" s="32"/>
      <c r="N1617" s="23"/>
      <c r="O1617" s="5"/>
      <c r="P1617" s="32"/>
      <c r="AI1617" s="3"/>
      <c r="AJ1617" s="3"/>
    </row>
    <row r="1618" spans="1:36" ht="12.75" customHeight="1" x14ac:dyDescent="0.25">
      <c r="A1618" s="31"/>
      <c r="B1618" s="32"/>
      <c r="C1618" s="78"/>
      <c r="D1618" s="78"/>
      <c r="E1618" s="78"/>
      <c r="F1618" s="78"/>
      <c r="G1618" s="78"/>
      <c r="H1618" s="79"/>
      <c r="I1618" s="80"/>
      <c r="J1618" s="80"/>
      <c r="K1618" s="80"/>
      <c r="L1618" s="5"/>
      <c r="M1618" s="32"/>
      <c r="N1618" s="23"/>
      <c r="O1618" s="5"/>
      <c r="P1618" s="32"/>
      <c r="AI1618" s="3"/>
      <c r="AJ1618" s="3"/>
    </row>
    <row r="1619" spans="1:36" ht="12.75" customHeight="1" x14ac:dyDescent="0.25">
      <c r="A1619" s="31"/>
      <c r="B1619" s="32"/>
      <c r="C1619" s="78"/>
      <c r="D1619" s="78"/>
      <c r="E1619" s="78"/>
      <c r="F1619" s="78"/>
      <c r="G1619" s="78"/>
      <c r="H1619" s="79"/>
      <c r="I1619" s="80"/>
      <c r="J1619" s="80"/>
      <c r="K1619" s="80"/>
      <c r="L1619" s="5"/>
      <c r="M1619" s="32"/>
      <c r="N1619" s="23"/>
      <c r="O1619" s="5"/>
      <c r="P1619" s="32"/>
      <c r="AI1619" s="3"/>
      <c r="AJ1619" s="3"/>
    </row>
    <row r="1620" spans="1:36" ht="12.75" customHeight="1" x14ac:dyDescent="0.25">
      <c r="A1620" s="31"/>
      <c r="B1620" s="32"/>
      <c r="C1620" s="78"/>
      <c r="D1620" s="78"/>
      <c r="E1620" s="78"/>
      <c r="F1620" s="78"/>
      <c r="G1620" s="78"/>
      <c r="H1620" s="79"/>
      <c r="I1620" s="80"/>
      <c r="J1620" s="80"/>
      <c r="K1620" s="80"/>
      <c r="L1620" s="5"/>
      <c r="M1620" s="32"/>
      <c r="N1620" s="23"/>
      <c r="O1620" s="5"/>
      <c r="P1620" s="32"/>
      <c r="AI1620" s="3"/>
      <c r="AJ1620" s="3"/>
    </row>
    <row r="1621" spans="1:36" ht="12.75" customHeight="1" x14ac:dyDescent="0.25">
      <c r="A1621" s="31"/>
      <c r="B1621" s="32"/>
      <c r="C1621" s="78"/>
      <c r="D1621" s="78"/>
      <c r="E1621" s="78"/>
      <c r="F1621" s="78"/>
      <c r="G1621" s="78"/>
      <c r="H1621" s="79"/>
      <c r="I1621" s="80"/>
      <c r="J1621" s="80"/>
      <c r="K1621" s="80"/>
      <c r="L1621" s="5"/>
      <c r="M1621" s="32"/>
      <c r="N1621" s="23"/>
      <c r="O1621" s="5"/>
      <c r="P1621" s="32"/>
      <c r="AI1621" s="3"/>
      <c r="AJ1621" s="3"/>
    </row>
    <row r="1622" spans="1:36" ht="12.75" customHeight="1" x14ac:dyDescent="0.25">
      <c r="A1622" s="31"/>
      <c r="B1622" s="32"/>
      <c r="C1622" s="78"/>
      <c r="D1622" s="78"/>
      <c r="E1622" s="78"/>
      <c r="F1622" s="78"/>
      <c r="G1622" s="78"/>
      <c r="H1622" s="79"/>
      <c r="I1622" s="80"/>
      <c r="J1622" s="80"/>
      <c r="K1622" s="80"/>
      <c r="L1622" s="5"/>
      <c r="M1622" s="32"/>
      <c r="N1622" s="23"/>
      <c r="O1622" s="5"/>
      <c r="P1622" s="32"/>
      <c r="AI1622" s="3"/>
      <c r="AJ1622" s="3"/>
    </row>
    <row r="1623" spans="1:36" ht="12.75" customHeight="1" x14ac:dyDescent="0.25">
      <c r="A1623" s="31"/>
      <c r="B1623" s="32"/>
      <c r="C1623" s="78"/>
      <c r="D1623" s="78"/>
      <c r="E1623" s="78"/>
      <c r="F1623" s="78"/>
      <c r="G1623" s="78"/>
      <c r="H1623" s="79"/>
      <c r="I1623" s="80"/>
      <c r="J1623" s="80"/>
      <c r="K1623" s="80"/>
      <c r="L1623" s="5"/>
      <c r="M1623" s="32"/>
      <c r="N1623" s="23"/>
      <c r="O1623" s="5"/>
      <c r="P1623" s="32"/>
      <c r="AI1623" s="3"/>
      <c r="AJ1623" s="3"/>
    </row>
    <row r="1624" spans="1:36" ht="12.75" customHeight="1" x14ac:dyDescent="0.25">
      <c r="A1624" s="31"/>
      <c r="B1624" s="32"/>
      <c r="C1624" s="78"/>
      <c r="D1624" s="78"/>
      <c r="E1624" s="78"/>
      <c r="F1624" s="78"/>
      <c r="G1624" s="78"/>
      <c r="H1624" s="79"/>
      <c r="I1624" s="80"/>
      <c r="J1624" s="80"/>
      <c r="K1624" s="80"/>
      <c r="L1624" s="5"/>
      <c r="M1624" s="32"/>
      <c r="N1624" s="23"/>
      <c r="O1624" s="5"/>
      <c r="P1624" s="32"/>
      <c r="AI1624" s="3"/>
      <c r="AJ1624" s="3"/>
    </row>
    <row r="1625" spans="1:36" ht="12.75" customHeight="1" x14ac:dyDescent="0.25">
      <c r="A1625" s="31"/>
      <c r="B1625" s="32"/>
      <c r="C1625" s="78"/>
      <c r="D1625" s="78"/>
      <c r="E1625" s="78"/>
      <c r="F1625" s="78"/>
      <c r="G1625" s="78"/>
      <c r="H1625" s="79"/>
      <c r="I1625" s="80"/>
      <c r="J1625" s="80"/>
      <c r="K1625" s="80"/>
      <c r="L1625" s="5"/>
      <c r="M1625" s="32"/>
      <c r="N1625" s="23"/>
      <c r="O1625" s="5"/>
      <c r="P1625" s="32"/>
      <c r="AI1625" s="3"/>
      <c r="AJ1625" s="3"/>
    </row>
    <row r="1626" spans="1:36" ht="12.75" customHeight="1" x14ac:dyDescent="0.25">
      <c r="A1626" s="31"/>
      <c r="B1626" s="32"/>
      <c r="C1626" s="78"/>
      <c r="D1626" s="78"/>
      <c r="E1626" s="78"/>
      <c r="F1626" s="78"/>
      <c r="G1626" s="78"/>
      <c r="H1626" s="79"/>
      <c r="I1626" s="80"/>
      <c r="J1626" s="80"/>
      <c r="K1626" s="80"/>
      <c r="L1626" s="5"/>
      <c r="M1626" s="32"/>
      <c r="N1626" s="23"/>
      <c r="O1626" s="5"/>
      <c r="P1626" s="32"/>
      <c r="AI1626" s="3"/>
      <c r="AJ1626" s="3"/>
    </row>
    <row r="1627" spans="1:36" ht="12.75" customHeight="1" x14ac:dyDescent="0.25">
      <c r="A1627" s="31"/>
      <c r="B1627" s="32"/>
      <c r="C1627" s="78"/>
      <c r="D1627" s="78"/>
      <c r="E1627" s="78"/>
      <c r="F1627" s="78"/>
      <c r="G1627" s="78"/>
      <c r="H1627" s="79"/>
      <c r="I1627" s="80"/>
      <c r="J1627" s="80"/>
      <c r="K1627" s="80"/>
      <c r="L1627" s="5"/>
      <c r="M1627" s="32"/>
      <c r="N1627" s="23"/>
      <c r="O1627" s="5"/>
      <c r="P1627" s="32"/>
      <c r="AI1627" s="3"/>
      <c r="AJ1627" s="3"/>
    </row>
    <row r="1628" spans="1:36" ht="12.75" customHeight="1" x14ac:dyDescent="0.25">
      <c r="A1628" s="31"/>
      <c r="B1628" s="32"/>
      <c r="C1628" s="78"/>
      <c r="D1628" s="78"/>
      <c r="E1628" s="78"/>
      <c r="F1628" s="78"/>
      <c r="G1628" s="78"/>
      <c r="H1628" s="79"/>
      <c r="I1628" s="80"/>
      <c r="J1628" s="80"/>
      <c r="K1628" s="80"/>
      <c r="L1628" s="5"/>
      <c r="M1628" s="32"/>
      <c r="N1628" s="23"/>
      <c r="O1628" s="5"/>
      <c r="P1628" s="32"/>
      <c r="AI1628" s="3"/>
      <c r="AJ1628" s="3"/>
    </row>
    <row r="1629" spans="1:36" ht="12.75" customHeight="1" x14ac:dyDescent="0.25">
      <c r="A1629" s="31"/>
      <c r="B1629" s="32"/>
      <c r="C1629" s="78"/>
      <c r="D1629" s="78"/>
      <c r="E1629" s="78"/>
      <c r="F1629" s="78"/>
      <c r="G1629" s="78"/>
      <c r="H1629" s="79"/>
      <c r="I1629" s="80"/>
      <c r="J1629" s="80"/>
      <c r="K1629" s="80"/>
      <c r="L1629" s="5"/>
      <c r="M1629" s="32"/>
      <c r="N1629" s="23"/>
      <c r="O1629" s="5"/>
      <c r="P1629" s="32"/>
      <c r="AI1629" s="3"/>
      <c r="AJ1629" s="3"/>
    </row>
    <row r="1630" spans="1:36" ht="12.75" customHeight="1" x14ac:dyDescent="0.25">
      <c r="A1630" s="31"/>
      <c r="B1630" s="32"/>
      <c r="C1630" s="78"/>
      <c r="D1630" s="78"/>
      <c r="E1630" s="78"/>
      <c r="F1630" s="78"/>
      <c r="G1630" s="78"/>
      <c r="H1630" s="79"/>
      <c r="I1630" s="80"/>
      <c r="J1630" s="80"/>
      <c r="K1630" s="80"/>
      <c r="L1630" s="5"/>
      <c r="M1630" s="32"/>
      <c r="N1630" s="23"/>
      <c r="O1630" s="5"/>
      <c r="P1630" s="32"/>
      <c r="AI1630" s="3"/>
      <c r="AJ1630" s="3"/>
    </row>
    <row r="1631" spans="1:36" ht="12.75" customHeight="1" x14ac:dyDescent="0.25">
      <c r="A1631" s="31"/>
      <c r="B1631" s="32"/>
      <c r="C1631" s="78"/>
      <c r="D1631" s="78"/>
      <c r="E1631" s="78"/>
      <c r="F1631" s="78"/>
      <c r="G1631" s="78"/>
      <c r="H1631" s="79"/>
      <c r="I1631" s="80"/>
      <c r="J1631" s="80"/>
      <c r="K1631" s="80"/>
      <c r="L1631" s="5"/>
      <c r="M1631" s="32"/>
      <c r="N1631" s="23"/>
      <c r="O1631" s="5"/>
      <c r="P1631" s="32"/>
      <c r="AI1631" s="3"/>
      <c r="AJ1631" s="3"/>
    </row>
    <row r="1632" spans="1:36" ht="12.75" customHeight="1" x14ac:dyDescent="0.25">
      <c r="A1632" s="31"/>
      <c r="B1632" s="32"/>
      <c r="C1632" s="78"/>
      <c r="D1632" s="78"/>
      <c r="E1632" s="78"/>
      <c r="F1632" s="78"/>
      <c r="G1632" s="78"/>
      <c r="H1632" s="79"/>
      <c r="I1632" s="80"/>
      <c r="J1632" s="80"/>
      <c r="K1632" s="80"/>
      <c r="L1632" s="5"/>
      <c r="M1632" s="32"/>
      <c r="N1632" s="23"/>
      <c r="O1632" s="5"/>
      <c r="P1632" s="32"/>
      <c r="AI1632" s="3"/>
      <c r="AJ1632" s="3"/>
    </row>
    <row r="1633" spans="1:36" ht="12.75" customHeight="1" x14ac:dyDescent="0.25">
      <c r="A1633" s="31"/>
      <c r="B1633" s="32"/>
      <c r="C1633" s="78"/>
      <c r="D1633" s="78"/>
      <c r="E1633" s="78"/>
      <c r="F1633" s="78"/>
      <c r="G1633" s="78"/>
      <c r="H1633" s="79"/>
      <c r="I1633" s="80"/>
      <c r="J1633" s="80"/>
      <c r="K1633" s="80"/>
      <c r="L1633" s="5"/>
      <c r="M1633" s="32"/>
      <c r="N1633" s="23"/>
      <c r="O1633" s="5"/>
      <c r="P1633" s="32"/>
      <c r="AI1633" s="3"/>
      <c r="AJ1633" s="3"/>
    </row>
    <row r="1634" spans="1:36" ht="12.75" customHeight="1" x14ac:dyDescent="0.25">
      <c r="A1634" s="31"/>
      <c r="B1634" s="32"/>
      <c r="C1634" s="78"/>
      <c r="D1634" s="78"/>
      <c r="E1634" s="78"/>
      <c r="F1634" s="78"/>
      <c r="G1634" s="78"/>
      <c r="H1634" s="79"/>
      <c r="I1634" s="80"/>
      <c r="J1634" s="80"/>
      <c r="K1634" s="80"/>
      <c r="L1634" s="5"/>
      <c r="M1634" s="32"/>
      <c r="N1634" s="23"/>
      <c r="O1634" s="5"/>
      <c r="P1634" s="32"/>
      <c r="AI1634" s="3"/>
      <c r="AJ1634" s="3"/>
    </row>
    <row r="1635" spans="1:36" ht="12.75" customHeight="1" x14ac:dyDescent="0.25">
      <c r="A1635" s="31"/>
      <c r="B1635" s="32"/>
      <c r="C1635" s="78"/>
      <c r="D1635" s="78"/>
      <c r="E1635" s="78"/>
      <c r="F1635" s="78"/>
      <c r="G1635" s="78"/>
      <c r="H1635" s="79"/>
      <c r="I1635" s="80"/>
      <c r="J1635" s="80"/>
      <c r="K1635" s="80"/>
      <c r="L1635" s="5"/>
      <c r="M1635" s="32"/>
      <c r="N1635" s="23"/>
      <c r="O1635" s="5"/>
      <c r="P1635" s="32"/>
      <c r="AI1635" s="3"/>
      <c r="AJ1635" s="3"/>
    </row>
    <row r="1636" spans="1:36" ht="12.75" customHeight="1" x14ac:dyDescent="0.25">
      <c r="A1636" s="31"/>
      <c r="B1636" s="32"/>
      <c r="C1636" s="78"/>
      <c r="D1636" s="78"/>
      <c r="E1636" s="78"/>
      <c r="F1636" s="78"/>
      <c r="G1636" s="78"/>
      <c r="H1636" s="79"/>
      <c r="I1636" s="80"/>
      <c r="J1636" s="80"/>
      <c r="K1636" s="80"/>
      <c r="L1636" s="5"/>
      <c r="M1636" s="32"/>
      <c r="N1636" s="23"/>
      <c r="O1636" s="5"/>
      <c r="P1636" s="32"/>
      <c r="AI1636" s="3"/>
      <c r="AJ1636" s="3"/>
    </row>
    <row r="1637" spans="1:36" ht="12.75" customHeight="1" x14ac:dyDescent="0.25">
      <c r="A1637" s="31"/>
      <c r="B1637" s="32"/>
      <c r="C1637" s="78"/>
      <c r="D1637" s="78"/>
      <c r="E1637" s="78"/>
      <c r="F1637" s="78"/>
      <c r="G1637" s="78"/>
      <c r="H1637" s="79"/>
      <c r="I1637" s="80"/>
      <c r="J1637" s="80"/>
      <c r="K1637" s="80"/>
      <c r="L1637" s="5"/>
      <c r="M1637" s="32"/>
      <c r="N1637" s="23"/>
      <c r="O1637" s="5"/>
      <c r="P1637" s="32"/>
      <c r="AI1637" s="3"/>
      <c r="AJ1637" s="3"/>
    </row>
    <row r="1638" spans="1:36" ht="12.75" customHeight="1" x14ac:dyDescent="0.25">
      <c r="A1638" s="31"/>
      <c r="B1638" s="32"/>
      <c r="C1638" s="78"/>
      <c r="D1638" s="78"/>
      <c r="E1638" s="78"/>
      <c r="F1638" s="78"/>
      <c r="G1638" s="78"/>
      <c r="H1638" s="79"/>
      <c r="I1638" s="80"/>
      <c r="J1638" s="80"/>
      <c r="K1638" s="80"/>
      <c r="L1638" s="5"/>
      <c r="M1638" s="32"/>
      <c r="N1638" s="23"/>
      <c r="O1638" s="5"/>
      <c r="P1638" s="32"/>
      <c r="AI1638" s="3"/>
      <c r="AJ1638" s="3"/>
    </row>
    <row r="1639" spans="1:36" ht="12.75" customHeight="1" x14ac:dyDescent="0.25">
      <c r="A1639" s="31"/>
      <c r="B1639" s="32"/>
      <c r="C1639" s="78"/>
      <c r="D1639" s="78"/>
      <c r="E1639" s="78"/>
      <c r="F1639" s="78"/>
      <c r="G1639" s="78"/>
      <c r="H1639" s="79"/>
      <c r="I1639" s="80"/>
      <c r="J1639" s="80"/>
      <c r="K1639" s="80"/>
      <c r="L1639" s="5"/>
      <c r="M1639" s="32"/>
      <c r="N1639" s="23"/>
      <c r="O1639" s="5"/>
      <c r="P1639" s="32"/>
      <c r="AI1639" s="3"/>
      <c r="AJ1639" s="3"/>
    </row>
    <row r="1640" spans="1:36" ht="12.75" customHeight="1" x14ac:dyDescent="0.25">
      <c r="A1640" s="31"/>
      <c r="B1640" s="32"/>
      <c r="C1640" s="78"/>
      <c r="D1640" s="78"/>
      <c r="E1640" s="78"/>
      <c r="F1640" s="78"/>
      <c r="G1640" s="78"/>
      <c r="H1640" s="79"/>
      <c r="I1640" s="80"/>
      <c r="J1640" s="80"/>
      <c r="K1640" s="80"/>
      <c r="L1640" s="5"/>
      <c r="M1640" s="32"/>
      <c r="N1640" s="23"/>
      <c r="O1640" s="5"/>
      <c r="P1640" s="32"/>
      <c r="AI1640" s="3"/>
      <c r="AJ1640" s="3"/>
    </row>
    <row r="1641" spans="1:36" ht="12.75" customHeight="1" x14ac:dyDescent="0.25">
      <c r="A1641" s="31"/>
      <c r="B1641" s="32"/>
      <c r="C1641" s="78"/>
      <c r="D1641" s="78"/>
      <c r="E1641" s="78"/>
      <c r="F1641" s="78"/>
      <c r="G1641" s="78"/>
      <c r="H1641" s="79"/>
      <c r="I1641" s="80"/>
      <c r="J1641" s="80"/>
      <c r="K1641" s="80"/>
      <c r="L1641" s="5"/>
      <c r="M1641" s="32"/>
      <c r="N1641" s="23"/>
      <c r="O1641" s="5"/>
      <c r="P1641" s="32"/>
      <c r="AI1641" s="3"/>
      <c r="AJ1641" s="3"/>
    </row>
    <row r="1642" spans="1:36" ht="12.75" customHeight="1" x14ac:dyDescent="0.25">
      <c r="A1642" s="31"/>
      <c r="B1642" s="32"/>
      <c r="C1642" s="78"/>
      <c r="D1642" s="78"/>
      <c r="E1642" s="78"/>
      <c r="F1642" s="78"/>
      <c r="G1642" s="78"/>
      <c r="H1642" s="79"/>
      <c r="I1642" s="80"/>
      <c r="J1642" s="80"/>
      <c r="K1642" s="80"/>
      <c r="L1642" s="5"/>
      <c r="M1642" s="32"/>
      <c r="N1642" s="23"/>
      <c r="O1642" s="5"/>
      <c r="P1642" s="32"/>
      <c r="AI1642" s="3"/>
      <c r="AJ1642" s="3"/>
    </row>
    <row r="1643" spans="1:36" ht="12.75" customHeight="1" x14ac:dyDescent="0.25">
      <c r="A1643" s="31"/>
      <c r="B1643" s="32"/>
      <c r="C1643" s="78"/>
      <c r="D1643" s="78"/>
      <c r="E1643" s="78"/>
      <c r="F1643" s="78"/>
      <c r="G1643" s="78"/>
      <c r="H1643" s="79"/>
      <c r="I1643" s="80"/>
      <c r="J1643" s="80"/>
      <c r="K1643" s="80"/>
      <c r="L1643" s="5"/>
      <c r="M1643" s="32"/>
      <c r="N1643" s="23"/>
      <c r="O1643" s="5"/>
      <c r="P1643" s="32"/>
      <c r="AI1643" s="3"/>
      <c r="AJ1643" s="3"/>
    </row>
    <row r="1644" spans="1:36" ht="12.75" customHeight="1" x14ac:dyDescent="0.25">
      <c r="A1644" s="31"/>
      <c r="B1644" s="32"/>
      <c r="C1644" s="78"/>
      <c r="D1644" s="78"/>
      <c r="E1644" s="78"/>
      <c r="F1644" s="78"/>
      <c r="G1644" s="78"/>
      <c r="H1644" s="79"/>
      <c r="I1644" s="80"/>
      <c r="J1644" s="80"/>
      <c r="K1644" s="80"/>
      <c r="L1644" s="5"/>
      <c r="M1644" s="32"/>
      <c r="N1644" s="23"/>
      <c r="O1644" s="5"/>
      <c r="P1644" s="32"/>
      <c r="AI1644" s="3"/>
      <c r="AJ1644" s="3"/>
    </row>
    <row r="1645" spans="1:36" ht="12.75" customHeight="1" x14ac:dyDescent="0.25">
      <c r="A1645" s="31"/>
      <c r="B1645" s="32"/>
      <c r="C1645" s="78"/>
      <c r="D1645" s="78"/>
      <c r="E1645" s="78"/>
      <c r="F1645" s="78"/>
      <c r="G1645" s="78"/>
      <c r="H1645" s="79"/>
      <c r="I1645" s="80"/>
      <c r="J1645" s="80"/>
      <c r="K1645" s="80"/>
      <c r="L1645" s="5"/>
      <c r="M1645" s="32"/>
      <c r="N1645" s="23"/>
      <c r="O1645" s="5"/>
      <c r="P1645" s="32"/>
      <c r="AI1645" s="3"/>
      <c r="AJ1645" s="3"/>
    </row>
    <row r="1646" spans="1:36" ht="12.75" customHeight="1" x14ac:dyDescent="0.25">
      <c r="A1646" s="31"/>
      <c r="B1646" s="32"/>
      <c r="C1646" s="78"/>
      <c r="D1646" s="78"/>
      <c r="E1646" s="78"/>
      <c r="F1646" s="78"/>
      <c r="G1646" s="78"/>
      <c r="H1646" s="79"/>
      <c r="I1646" s="80"/>
      <c r="J1646" s="80"/>
      <c r="K1646" s="80"/>
      <c r="L1646" s="5"/>
      <c r="M1646" s="32"/>
      <c r="N1646" s="23"/>
      <c r="O1646" s="5"/>
      <c r="P1646" s="32"/>
      <c r="AI1646" s="3"/>
      <c r="AJ1646" s="3"/>
    </row>
    <row r="1647" spans="1:36" ht="12.75" customHeight="1" x14ac:dyDescent="0.25">
      <c r="A1647" s="31"/>
      <c r="B1647" s="32"/>
      <c r="C1647" s="78"/>
      <c r="D1647" s="78"/>
      <c r="E1647" s="78"/>
      <c r="F1647" s="78"/>
      <c r="G1647" s="78"/>
      <c r="H1647" s="79"/>
      <c r="I1647" s="80"/>
      <c r="J1647" s="80"/>
      <c r="K1647" s="80"/>
      <c r="L1647" s="5"/>
      <c r="M1647" s="32"/>
      <c r="N1647" s="23"/>
      <c r="O1647" s="5"/>
      <c r="P1647" s="32"/>
      <c r="AI1647" s="3"/>
      <c r="AJ1647" s="3"/>
    </row>
    <row r="1648" spans="1:36" ht="12.75" customHeight="1" x14ac:dyDescent="0.25">
      <c r="A1648" s="31"/>
      <c r="B1648" s="32"/>
      <c r="C1648" s="78"/>
      <c r="D1648" s="78"/>
      <c r="E1648" s="78"/>
      <c r="F1648" s="78"/>
      <c r="G1648" s="78"/>
      <c r="H1648" s="79"/>
      <c r="I1648" s="80"/>
      <c r="J1648" s="80"/>
      <c r="K1648" s="80"/>
      <c r="L1648" s="5"/>
      <c r="M1648" s="32"/>
      <c r="N1648" s="23"/>
      <c r="O1648" s="5"/>
      <c r="P1648" s="32"/>
      <c r="AI1648" s="3"/>
      <c r="AJ1648" s="3"/>
    </row>
    <row r="1649" spans="1:36" ht="12.75" customHeight="1" x14ac:dyDescent="0.25">
      <c r="A1649" s="31"/>
      <c r="B1649" s="32"/>
      <c r="C1649" s="78"/>
      <c r="D1649" s="78"/>
      <c r="E1649" s="78"/>
      <c r="F1649" s="78"/>
      <c r="G1649" s="78"/>
      <c r="H1649" s="79"/>
      <c r="I1649" s="80"/>
      <c r="J1649" s="80"/>
      <c r="K1649" s="80"/>
      <c r="L1649" s="5"/>
      <c r="M1649" s="32"/>
      <c r="N1649" s="23"/>
      <c r="O1649" s="5"/>
      <c r="P1649" s="32"/>
      <c r="AI1649" s="3"/>
      <c r="AJ1649" s="3"/>
    </row>
    <row r="1650" spans="1:36" ht="12.75" customHeight="1" x14ac:dyDescent="0.25">
      <c r="A1650" s="31"/>
      <c r="B1650" s="32"/>
      <c r="C1650" s="78"/>
      <c r="D1650" s="78"/>
      <c r="E1650" s="78"/>
      <c r="F1650" s="78"/>
      <c r="G1650" s="78"/>
      <c r="H1650" s="79"/>
      <c r="I1650" s="80"/>
      <c r="J1650" s="80"/>
      <c r="K1650" s="80"/>
      <c r="L1650" s="5"/>
      <c r="M1650" s="32"/>
      <c r="N1650" s="23"/>
      <c r="O1650" s="5"/>
      <c r="P1650" s="32"/>
      <c r="AI1650" s="3"/>
      <c r="AJ1650" s="3"/>
    </row>
    <row r="1651" spans="1:36" ht="12.75" customHeight="1" x14ac:dyDescent="0.25">
      <c r="A1651" s="31"/>
      <c r="B1651" s="32"/>
      <c r="C1651" s="78"/>
      <c r="D1651" s="78"/>
      <c r="E1651" s="78"/>
      <c r="F1651" s="78"/>
      <c r="G1651" s="78"/>
      <c r="H1651" s="79"/>
      <c r="I1651" s="80"/>
      <c r="J1651" s="80"/>
      <c r="K1651" s="80"/>
      <c r="L1651" s="5"/>
      <c r="M1651" s="32"/>
      <c r="N1651" s="23"/>
      <c r="O1651" s="5"/>
      <c r="P1651" s="32"/>
      <c r="AI1651" s="3"/>
      <c r="AJ1651" s="3"/>
    </row>
    <row r="1652" spans="1:36" ht="12.75" customHeight="1" x14ac:dyDescent="0.25">
      <c r="A1652" s="31"/>
      <c r="B1652" s="32"/>
      <c r="C1652" s="78"/>
      <c r="D1652" s="78"/>
      <c r="E1652" s="78"/>
      <c r="F1652" s="78"/>
      <c r="G1652" s="78"/>
      <c r="H1652" s="79"/>
      <c r="I1652" s="80"/>
      <c r="J1652" s="80"/>
      <c r="K1652" s="80"/>
      <c r="L1652" s="5"/>
      <c r="M1652" s="32"/>
      <c r="N1652" s="23"/>
      <c r="O1652" s="5"/>
      <c r="P1652" s="32"/>
      <c r="AI1652" s="3"/>
      <c r="AJ1652" s="3"/>
    </row>
    <row r="1653" spans="1:36" ht="12.75" customHeight="1" x14ac:dyDescent="0.25">
      <c r="A1653" s="31"/>
      <c r="B1653" s="32"/>
      <c r="C1653" s="78"/>
      <c r="D1653" s="78"/>
      <c r="E1653" s="78"/>
      <c r="F1653" s="78"/>
      <c r="G1653" s="78"/>
      <c r="H1653" s="79"/>
      <c r="I1653" s="80"/>
      <c r="J1653" s="80"/>
      <c r="K1653" s="80"/>
      <c r="L1653" s="5"/>
      <c r="M1653" s="32"/>
      <c r="N1653" s="23"/>
      <c r="O1653" s="5"/>
      <c r="P1653" s="32"/>
      <c r="AI1653" s="3"/>
      <c r="AJ1653" s="3"/>
    </row>
    <row r="1654" spans="1:36" ht="12.75" customHeight="1" x14ac:dyDescent="0.25">
      <c r="A1654" s="31"/>
      <c r="B1654" s="32"/>
      <c r="C1654" s="78"/>
      <c r="D1654" s="78"/>
      <c r="E1654" s="78"/>
      <c r="F1654" s="78"/>
      <c r="G1654" s="78"/>
      <c r="H1654" s="79"/>
      <c r="I1654" s="80"/>
      <c r="J1654" s="80"/>
      <c r="K1654" s="80"/>
      <c r="L1654" s="5"/>
      <c r="M1654" s="32"/>
      <c r="N1654" s="23"/>
      <c r="O1654" s="5"/>
      <c r="P1654" s="32"/>
      <c r="AI1654" s="3"/>
      <c r="AJ1654" s="3"/>
    </row>
    <row r="1655" spans="1:36" ht="12.75" customHeight="1" x14ac:dyDescent="0.25">
      <c r="A1655" s="31"/>
      <c r="B1655" s="32"/>
      <c r="C1655" s="78"/>
      <c r="D1655" s="78"/>
      <c r="E1655" s="78"/>
      <c r="F1655" s="78"/>
      <c r="G1655" s="78"/>
      <c r="H1655" s="79"/>
      <c r="I1655" s="80"/>
      <c r="J1655" s="80"/>
      <c r="K1655" s="80"/>
      <c r="L1655" s="5"/>
      <c r="M1655" s="32"/>
      <c r="N1655" s="23"/>
      <c r="O1655" s="5"/>
      <c r="P1655" s="32"/>
      <c r="AI1655" s="3"/>
      <c r="AJ1655" s="3"/>
    </row>
    <row r="1656" spans="1:36" ht="12.75" customHeight="1" x14ac:dyDescent="0.25">
      <c r="A1656" s="31"/>
      <c r="B1656" s="32"/>
      <c r="C1656" s="78"/>
      <c r="D1656" s="78"/>
      <c r="E1656" s="78"/>
      <c r="F1656" s="78"/>
      <c r="G1656" s="78"/>
      <c r="H1656" s="79"/>
      <c r="I1656" s="80"/>
      <c r="J1656" s="80"/>
      <c r="K1656" s="80"/>
      <c r="L1656" s="5"/>
      <c r="M1656" s="32"/>
      <c r="N1656" s="23"/>
      <c r="O1656" s="5"/>
      <c r="P1656" s="32"/>
      <c r="AI1656" s="3"/>
      <c r="AJ1656" s="3"/>
    </row>
    <row r="1657" spans="1:36" ht="12.75" customHeight="1" x14ac:dyDescent="0.25">
      <c r="A1657" s="31"/>
      <c r="B1657" s="32"/>
      <c r="C1657" s="78"/>
      <c r="D1657" s="78"/>
      <c r="E1657" s="78"/>
      <c r="F1657" s="78"/>
      <c r="G1657" s="78"/>
      <c r="H1657" s="79"/>
      <c r="I1657" s="80"/>
      <c r="J1657" s="80"/>
      <c r="K1657" s="80"/>
      <c r="L1657" s="5"/>
      <c r="M1657" s="32"/>
      <c r="N1657" s="23"/>
      <c r="O1657" s="5"/>
      <c r="P1657" s="32"/>
      <c r="AI1657" s="3"/>
      <c r="AJ1657" s="3"/>
    </row>
    <row r="1658" spans="1:36" ht="12.75" customHeight="1" x14ac:dyDescent="0.25">
      <c r="A1658" s="31"/>
      <c r="B1658" s="32"/>
      <c r="C1658" s="78"/>
      <c r="D1658" s="78"/>
      <c r="E1658" s="78"/>
      <c r="F1658" s="78"/>
      <c r="G1658" s="78"/>
      <c r="H1658" s="79"/>
      <c r="I1658" s="80"/>
      <c r="J1658" s="80"/>
      <c r="K1658" s="80"/>
      <c r="L1658" s="5"/>
      <c r="M1658" s="32"/>
      <c r="N1658" s="23"/>
      <c r="O1658" s="5"/>
      <c r="P1658" s="32"/>
      <c r="AI1658" s="3"/>
      <c r="AJ1658" s="3"/>
    </row>
    <row r="1659" spans="1:36" ht="12.75" customHeight="1" x14ac:dyDescent="0.25">
      <c r="A1659" s="31"/>
      <c r="B1659" s="32"/>
      <c r="C1659" s="78"/>
      <c r="D1659" s="78"/>
      <c r="E1659" s="78"/>
      <c r="F1659" s="78"/>
      <c r="G1659" s="78"/>
      <c r="H1659" s="79"/>
      <c r="I1659" s="80"/>
      <c r="J1659" s="80"/>
      <c r="K1659" s="80"/>
      <c r="L1659" s="5"/>
      <c r="M1659" s="32"/>
      <c r="N1659" s="23"/>
      <c r="O1659" s="5"/>
      <c r="P1659" s="32"/>
      <c r="AI1659" s="3"/>
      <c r="AJ1659" s="3"/>
    </row>
    <row r="1660" spans="1:36" ht="12.75" customHeight="1" x14ac:dyDescent="0.25">
      <c r="A1660" s="31"/>
      <c r="B1660" s="32"/>
      <c r="C1660" s="78"/>
      <c r="D1660" s="78"/>
      <c r="E1660" s="78"/>
      <c r="F1660" s="78"/>
      <c r="G1660" s="78"/>
      <c r="H1660" s="79"/>
      <c r="I1660" s="80"/>
      <c r="J1660" s="80"/>
      <c r="K1660" s="80"/>
      <c r="L1660" s="5"/>
      <c r="M1660" s="32"/>
      <c r="N1660" s="23"/>
      <c r="O1660" s="5"/>
      <c r="P1660" s="32"/>
      <c r="AI1660" s="3"/>
      <c r="AJ1660" s="3"/>
    </row>
    <row r="1661" spans="1:36" ht="12.75" customHeight="1" x14ac:dyDescent="0.25">
      <c r="A1661" s="31"/>
      <c r="B1661" s="32"/>
      <c r="C1661" s="78"/>
      <c r="D1661" s="78"/>
      <c r="E1661" s="78"/>
      <c r="F1661" s="78"/>
      <c r="G1661" s="78"/>
      <c r="H1661" s="79"/>
      <c r="I1661" s="80"/>
      <c r="J1661" s="80"/>
      <c r="K1661" s="80"/>
      <c r="L1661" s="5"/>
      <c r="M1661" s="32"/>
      <c r="N1661" s="23"/>
      <c r="O1661" s="5"/>
      <c r="P1661" s="32"/>
      <c r="AI1661" s="3"/>
      <c r="AJ1661" s="3"/>
    </row>
    <row r="1662" spans="1:36" ht="12.75" customHeight="1" x14ac:dyDescent="0.25">
      <c r="A1662" s="31"/>
      <c r="B1662" s="32"/>
      <c r="C1662" s="78"/>
      <c r="D1662" s="78"/>
      <c r="E1662" s="78"/>
      <c r="F1662" s="78"/>
      <c r="G1662" s="78"/>
      <c r="H1662" s="79"/>
      <c r="I1662" s="80"/>
      <c r="J1662" s="80"/>
      <c r="K1662" s="80"/>
      <c r="L1662" s="5"/>
      <c r="M1662" s="32"/>
      <c r="N1662" s="23"/>
      <c r="O1662" s="5"/>
      <c r="P1662" s="32"/>
      <c r="AI1662" s="3"/>
      <c r="AJ1662" s="3"/>
    </row>
    <row r="1663" spans="1:36" ht="12.75" customHeight="1" x14ac:dyDescent="0.25">
      <c r="A1663" s="31"/>
      <c r="B1663" s="32"/>
      <c r="C1663" s="78"/>
      <c r="D1663" s="78"/>
      <c r="E1663" s="78"/>
      <c r="F1663" s="78"/>
      <c r="G1663" s="78"/>
      <c r="H1663" s="79"/>
      <c r="I1663" s="80"/>
      <c r="J1663" s="80"/>
      <c r="K1663" s="80"/>
      <c r="L1663" s="5"/>
      <c r="M1663" s="32"/>
      <c r="N1663" s="23"/>
      <c r="O1663" s="5"/>
      <c r="P1663" s="32"/>
      <c r="AI1663" s="3"/>
      <c r="AJ1663" s="3"/>
    </row>
    <row r="1664" spans="1:36" ht="12.75" customHeight="1" x14ac:dyDescent="0.25">
      <c r="A1664" s="31"/>
      <c r="B1664" s="32"/>
      <c r="C1664" s="78"/>
      <c r="D1664" s="78"/>
      <c r="E1664" s="78"/>
      <c r="F1664" s="78"/>
      <c r="G1664" s="78"/>
      <c r="H1664" s="79"/>
      <c r="I1664" s="80"/>
      <c r="J1664" s="80"/>
      <c r="K1664" s="80"/>
      <c r="L1664" s="5"/>
      <c r="M1664" s="32"/>
      <c r="N1664" s="23"/>
      <c r="O1664" s="5"/>
      <c r="P1664" s="32"/>
      <c r="AI1664" s="3"/>
      <c r="AJ1664" s="3"/>
    </row>
    <row r="1665" spans="1:36" ht="12.75" customHeight="1" x14ac:dyDescent="0.25">
      <c r="A1665" s="31"/>
      <c r="B1665" s="32"/>
      <c r="C1665" s="78"/>
      <c r="D1665" s="78"/>
      <c r="E1665" s="78"/>
      <c r="F1665" s="78"/>
      <c r="G1665" s="78"/>
      <c r="H1665" s="79"/>
      <c r="I1665" s="80"/>
      <c r="J1665" s="80"/>
      <c r="K1665" s="80"/>
      <c r="L1665" s="5"/>
      <c r="M1665" s="32"/>
      <c r="N1665" s="23"/>
      <c r="O1665" s="5"/>
      <c r="P1665" s="32"/>
      <c r="AI1665" s="3"/>
      <c r="AJ1665" s="3"/>
    </row>
    <row r="1666" spans="1:36" ht="12.75" customHeight="1" x14ac:dyDescent="0.25">
      <c r="A1666" s="31"/>
      <c r="B1666" s="32"/>
      <c r="C1666" s="78"/>
      <c r="D1666" s="78"/>
      <c r="E1666" s="78"/>
      <c r="F1666" s="78"/>
      <c r="G1666" s="78"/>
      <c r="H1666" s="79"/>
      <c r="I1666" s="80"/>
      <c r="J1666" s="80"/>
      <c r="K1666" s="80"/>
      <c r="L1666" s="5"/>
      <c r="M1666" s="32"/>
      <c r="N1666" s="23"/>
      <c r="O1666" s="5"/>
      <c r="P1666" s="32"/>
      <c r="AI1666" s="3"/>
      <c r="AJ1666" s="3"/>
    </row>
    <row r="1667" spans="1:36" ht="12.75" customHeight="1" x14ac:dyDescent="0.25">
      <c r="A1667" s="31"/>
      <c r="B1667" s="32"/>
      <c r="C1667" s="78"/>
      <c r="D1667" s="78"/>
      <c r="E1667" s="78"/>
      <c r="F1667" s="78"/>
      <c r="G1667" s="78"/>
      <c r="H1667" s="79"/>
      <c r="I1667" s="80"/>
      <c r="J1667" s="80"/>
      <c r="K1667" s="80"/>
      <c r="L1667" s="5"/>
      <c r="M1667" s="32"/>
      <c r="N1667" s="23"/>
      <c r="O1667" s="5"/>
      <c r="P1667" s="32"/>
      <c r="AI1667" s="3"/>
      <c r="AJ1667" s="3"/>
    </row>
    <row r="1668" spans="1:36" ht="12.75" customHeight="1" x14ac:dyDescent="0.25">
      <c r="A1668" s="31"/>
      <c r="B1668" s="32"/>
      <c r="C1668" s="78"/>
      <c r="D1668" s="78"/>
      <c r="E1668" s="78"/>
      <c r="F1668" s="78"/>
      <c r="G1668" s="78"/>
      <c r="H1668" s="79"/>
      <c r="I1668" s="80"/>
      <c r="J1668" s="80"/>
      <c r="K1668" s="80"/>
      <c r="L1668" s="5"/>
      <c r="M1668" s="32"/>
      <c r="N1668" s="23"/>
      <c r="O1668" s="5"/>
      <c r="P1668" s="32"/>
      <c r="AI1668" s="3"/>
      <c r="AJ1668" s="3"/>
    </row>
    <row r="1669" spans="1:36" ht="12.75" customHeight="1" x14ac:dyDescent="0.25">
      <c r="A1669" s="31"/>
      <c r="B1669" s="32"/>
      <c r="C1669" s="78"/>
      <c r="D1669" s="78"/>
      <c r="E1669" s="78"/>
      <c r="F1669" s="78"/>
      <c r="G1669" s="78"/>
      <c r="H1669" s="79"/>
      <c r="I1669" s="80"/>
      <c r="J1669" s="80"/>
      <c r="K1669" s="80"/>
      <c r="L1669" s="5"/>
      <c r="M1669" s="32"/>
      <c r="N1669" s="23"/>
      <c r="O1669" s="5"/>
      <c r="P1669" s="32"/>
      <c r="AI1669" s="3"/>
      <c r="AJ1669" s="3"/>
    </row>
    <row r="1670" spans="1:36" ht="12.75" customHeight="1" x14ac:dyDescent="0.25">
      <c r="A1670" s="31"/>
      <c r="B1670" s="32"/>
      <c r="C1670" s="78"/>
      <c r="D1670" s="78"/>
      <c r="E1670" s="78"/>
      <c r="F1670" s="78"/>
      <c r="G1670" s="78"/>
      <c r="H1670" s="79"/>
      <c r="I1670" s="80"/>
      <c r="J1670" s="80"/>
      <c r="K1670" s="80"/>
      <c r="L1670" s="5"/>
      <c r="M1670" s="32"/>
      <c r="N1670" s="23"/>
      <c r="O1670" s="5"/>
      <c r="P1670" s="32"/>
      <c r="AI1670" s="3"/>
      <c r="AJ1670" s="3"/>
    </row>
    <row r="1671" spans="1:36" ht="12.75" customHeight="1" x14ac:dyDescent="0.25">
      <c r="A1671" s="31"/>
      <c r="B1671" s="32"/>
      <c r="C1671" s="78"/>
      <c r="D1671" s="78"/>
      <c r="E1671" s="78"/>
      <c r="F1671" s="78"/>
      <c r="G1671" s="78"/>
      <c r="H1671" s="79"/>
      <c r="I1671" s="80"/>
      <c r="J1671" s="80"/>
      <c r="K1671" s="80"/>
      <c r="L1671" s="5"/>
      <c r="M1671" s="32"/>
      <c r="N1671" s="23"/>
      <c r="O1671" s="5"/>
      <c r="P1671" s="32"/>
      <c r="AI1671" s="3"/>
      <c r="AJ1671" s="3"/>
    </row>
    <row r="1672" spans="1:36" ht="12.75" customHeight="1" x14ac:dyDescent="0.25">
      <c r="A1672" s="31"/>
      <c r="B1672" s="32"/>
      <c r="C1672" s="78"/>
      <c r="D1672" s="78"/>
      <c r="E1672" s="78"/>
      <c r="F1672" s="78"/>
      <c r="G1672" s="78"/>
      <c r="H1672" s="79"/>
      <c r="I1672" s="80"/>
      <c r="J1672" s="80"/>
      <c r="K1672" s="80"/>
      <c r="L1672" s="5"/>
      <c r="M1672" s="32"/>
      <c r="N1672" s="23"/>
      <c r="O1672" s="5"/>
      <c r="P1672" s="32"/>
      <c r="AI1672" s="3"/>
      <c r="AJ1672" s="3"/>
    </row>
    <row r="1673" spans="1:36" ht="12.75" customHeight="1" x14ac:dyDescent="0.25">
      <c r="A1673" s="31"/>
      <c r="B1673" s="32"/>
      <c r="C1673" s="78"/>
      <c r="D1673" s="78"/>
      <c r="E1673" s="78"/>
      <c r="F1673" s="78"/>
      <c r="G1673" s="78"/>
      <c r="H1673" s="79"/>
      <c r="I1673" s="80"/>
      <c r="J1673" s="80"/>
      <c r="K1673" s="80"/>
      <c r="L1673" s="5"/>
      <c r="M1673" s="32"/>
      <c r="N1673" s="23"/>
      <c r="O1673" s="5"/>
      <c r="P1673" s="32"/>
      <c r="AI1673" s="3"/>
      <c r="AJ1673" s="3"/>
    </row>
    <row r="1674" spans="1:36" ht="12.75" customHeight="1" x14ac:dyDescent="0.25">
      <c r="A1674" s="31"/>
      <c r="B1674" s="32"/>
      <c r="C1674" s="78"/>
      <c r="D1674" s="78"/>
      <c r="E1674" s="78"/>
      <c r="F1674" s="78"/>
      <c r="G1674" s="78"/>
      <c r="H1674" s="79"/>
      <c r="I1674" s="80"/>
      <c r="J1674" s="80"/>
      <c r="K1674" s="80"/>
      <c r="L1674" s="5"/>
      <c r="M1674" s="32"/>
      <c r="N1674" s="23"/>
      <c r="O1674" s="5"/>
      <c r="P1674" s="32"/>
      <c r="AI1674" s="3"/>
      <c r="AJ1674" s="3"/>
    </row>
    <row r="1675" spans="1:36" ht="12.75" customHeight="1" x14ac:dyDescent="0.25">
      <c r="A1675" s="31"/>
      <c r="B1675" s="32"/>
      <c r="C1675" s="78"/>
      <c r="D1675" s="78"/>
      <c r="E1675" s="78"/>
      <c r="F1675" s="78"/>
      <c r="G1675" s="78"/>
      <c r="H1675" s="79"/>
      <c r="I1675" s="80"/>
      <c r="J1675" s="80"/>
      <c r="K1675" s="80"/>
      <c r="L1675" s="5"/>
      <c r="M1675" s="32"/>
      <c r="N1675" s="23"/>
      <c r="O1675" s="5"/>
      <c r="P1675" s="32"/>
      <c r="AI1675" s="3"/>
      <c r="AJ1675" s="3"/>
    </row>
    <row r="1676" spans="1:36" ht="12.75" customHeight="1" x14ac:dyDescent="0.25">
      <c r="A1676" s="31"/>
      <c r="B1676" s="32"/>
      <c r="C1676" s="78"/>
      <c r="D1676" s="78"/>
      <c r="E1676" s="78"/>
      <c r="F1676" s="78"/>
      <c r="G1676" s="78"/>
      <c r="H1676" s="79"/>
      <c r="I1676" s="80"/>
      <c r="J1676" s="80"/>
      <c r="K1676" s="80"/>
      <c r="L1676" s="5"/>
      <c r="M1676" s="32"/>
      <c r="N1676" s="23"/>
      <c r="O1676" s="5"/>
      <c r="P1676" s="32"/>
      <c r="AI1676" s="3"/>
      <c r="AJ1676" s="3"/>
    </row>
    <row r="1677" spans="1:36" ht="12.75" customHeight="1" x14ac:dyDescent="0.25">
      <c r="A1677" s="31"/>
      <c r="B1677" s="32"/>
      <c r="C1677" s="78"/>
      <c r="D1677" s="78"/>
      <c r="E1677" s="78"/>
      <c r="F1677" s="78"/>
      <c r="G1677" s="78"/>
      <c r="H1677" s="79"/>
      <c r="I1677" s="80"/>
      <c r="J1677" s="80"/>
      <c r="K1677" s="80"/>
      <c r="L1677" s="5"/>
      <c r="M1677" s="32"/>
      <c r="N1677" s="23"/>
      <c r="O1677" s="5"/>
      <c r="P1677" s="32"/>
      <c r="AI1677" s="3"/>
      <c r="AJ1677" s="3"/>
    </row>
    <row r="1678" spans="1:36" ht="12.75" customHeight="1" x14ac:dyDescent="0.25">
      <c r="A1678" s="31"/>
      <c r="B1678" s="32"/>
      <c r="C1678" s="78"/>
      <c r="D1678" s="78"/>
      <c r="E1678" s="78"/>
      <c r="F1678" s="78"/>
      <c r="G1678" s="78"/>
      <c r="H1678" s="79"/>
      <c r="I1678" s="80"/>
      <c r="J1678" s="80"/>
      <c r="K1678" s="80"/>
      <c r="L1678" s="5"/>
      <c r="M1678" s="32"/>
      <c r="N1678" s="23"/>
      <c r="O1678" s="5"/>
      <c r="P1678" s="32"/>
      <c r="AI1678" s="3"/>
      <c r="AJ1678" s="3"/>
    </row>
    <row r="1679" spans="1:36" ht="12.75" customHeight="1" x14ac:dyDescent="0.25">
      <c r="A1679" s="31"/>
      <c r="B1679" s="32"/>
      <c r="C1679" s="78"/>
      <c r="D1679" s="78"/>
      <c r="E1679" s="78"/>
      <c r="F1679" s="78"/>
      <c r="G1679" s="78"/>
      <c r="H1679" s="79"/>
      <c r="I1679" s="80"/>
      <c r="J1679" s="80"/>
      <c r="K1679" s="80"/>
      <c r="L1679" s="5"/>
      <c r="M1679" s="32"/>
      <c r="N1679" s="23"/>
      <c r="O1679" s="5"/>
      <c r="P1679" s="32"/>
      <c r="AI1679" s="3"/>
      <c r="AJ1679" s="3"/>
    </row>
    <row r="1680" spans="1:36" ht="12.75" customHeight="1" x14ac:dyDescent="0.25">
      <c r="A1680" s="31"/>
      <c r="B1680" s="32"/>
      <c r="C1680" s="78"/>
      <c r="D1680" s="78"/>
      <c r="E1680" s="78"/>
      <c r="F1680" s="78"/>
      <c r="G1680" s="78"/>
      <c r="H1680" s="79"/>
      <c r="I1680" s="80"/>
      <c r="J1680" s="80"/>
      <c r="K1680" s="80"/>
      <c r="L1680" s="5"/>
      <c r="M1680" s="32"/>
      <c r="N1680" s="23"/>
      <c r="O1680" s="5"/>
      <c r="P1680" s="32"/>
      <c r="AI1680" s="3"/>
      <c r="AJ1680" s="3"/>
    </row>
    <row r="1681" spans="1:36" ht="12.75" customHeight="1" x14ac:dyDescent="0.25">
      <c r="A1681" s="31"/>
      <c r="B1681" s="32"/>
      <c r="C1681" s="78"/>
      <c r="D1681" s="78"/>
      <c r="E1681" s="78"/>
      <c r="F1681" s="78"/>
      <c r="G1681" s="78"/>
      <c r="H1681" s="79"/>
      <c r="I1681" s="80"/>
      <c r="J1681" s="80"/>
      <c r="K1681" s="80"/>
      <c r="L1681" s="5"/>
      <c r="M1681" s="32"/>
      <c r="N1681" s="23"/>
      <c r="O1681" s="5"/>
      <c r="P1681" s="32"/>
      <c r="AI1681" s="3"/>
      <c r="AJ1681" s="3"/>
    </row>
    <row r="1682" spans="1:36" ht="12.75" customHeight="1" x14ac:dyDescent="0.25">
      <c r="A1682" s="31"/>
      <c r="B1682" s="32"/>
      <c r="C1682" s="78"/>
      <c r="D1682" s="78"/>
      <c r="E1682" s="78"/>
      <c r="F1682" s="78"/>
      <c r="G1682" s="78"/>
      <c r="H1682" s="79"/>
      <c r="I1682" s="80"/>
      <c r="J1682" s="80"/>
      <c r="K1682" s="80"/>
      <c r="L1682" s="5"/>
      <c r="M1682" s="32"/>
      <c r="N1682" s="23"/>
      <c r="O1682" s="5"/>
      <c r="P1682" s="32"/>
      <c r="AI1682" s="3"/>
      <c r="AJ1682" s="3"/>
    </row>
    <row r="1683" spans="1:36" ht="12.75" customHeight="1" x14ac:dyDescent="0.25">
      <c r="A1683" s="31"/>
      <c r="B1683" s="32"/>
      <c r="C1683" s="78"/>
      <c r="D1683" s="78"/>
      <c r="E1683" s="78"/>
      <c r="F1683" s="78"/>
      <c r="G1683" s="78"/>
      <c r="H1683" s="79"/>
      <c r="I1683" s="80"/>
      <c r="J1683" s="80"/>
      <c r="K1683" s="80"/>
      <c r="L1683" s="5"/>
      <c r="M1683" s="32"/>
      <c r="N1683" s="23"/>
      <c r="O1683" s="5"/>
      <c r="P1683" s="32"/>
      <c r="AI1683" s="3"/>
      <c r="AJ1683" s="3"/>
    </row>
    <row r="1684" spans="1:36" ht="12.75" customHeight="1" x14ac:dyDescent="0.25">
      <c r="A1684" s="31"/>
      <c r="B1684" s="32"/>
      <c r="C1684" s="78"/>
      <c r="D1684" s="78"/>
      <c r="E1684" s="78"/>
      <c r="F1684" s="78"/>
      <c r="G1684" s="78"/>
      <c r="H1684" s="79"/>
      <c r="I1684" s="80"/>
      <c r="J1684" s="80"/>
      <c r="K1684" s="80"/>
      <c r="L1684" s="5"/>
      <c r="M1684" s="32"/>
      <c r="N1684" s="23"/>
      <c r="O1684" s="5"/>
      <c r="P1684" s="32"/>
      <c r="AI1684" s="3"/>
      <c r="AJ1684" s="3"/>
    </row>
    <row r="1685" spans="1:36" ht="12.75" customHeight="1" x14ac:dyDescent="0.25">
      <c r="A1685" s="31"/>
      <c r="B1685" s="32"/>
      <c r="C1685" s="78"/>
      <c r="D1685" s="78"/>
      <c r="E1685" s="78"/>
      <c r="F1685" s="78"/>
      <c r="G1685" s="78"/>
      <c r="H1685" s="79"/>
      <c r="I1685" s="80"/>
      <c r="J1685" s="80"/>
      <c r="K1685" s="80"/>
      <c r="L1685" s="5"/>
      <c r="M1685" s="32"/>
      <c r="N1685" s="23"/>
      <c r="O1685" s="5"/>
      <c r="P1685" s="32"/>
      <c r="AI1685" s="3"/>
      <c r="AJ1685" s="3"/>
    </row>
    <row r="1686" spans="1:36" ht="12.75" customHeight="1" x14ac:dyDescent="0.25">
      <c r="A1686" s="31"/>
      <c r="B1686" s="32"/>
      <c r="C1686" s="78"/>
      <c r="D1686" s="78"/>
      <c r="E1686" s="78"/>
      <c r="F1686" s="78"/>
      <c r="G1686" s="78"/>
      <c r="H1686" s="79"/>
      <c r="I1686" s="80"/>
      <c r="J1686" s="80"/>
      <c r="K1686" s="80"/>
      <c r="L1686" s="5"/>
      <c r="M1686" s="32"/>
      <c r="N1686" s="23"/>
      <c r="O1686" s="5"/>
      <c r="P1686" s="32"/>
      <c r="AI1686" s="3"/>
      <c r="AJ1686" s="3"/>
    </row>
    <row r="1687" spans="1:36" ht="12.75" customHeight="1" x14ac:dyDescent="0.25">
      <c r="A1687" s="31"/>
      <c r="B1687" s="32"/>
      <c r="C1687" s="78"/>
      <c r="D1687" s="78"/>
      <c r="E1687" s="78"/>
      <c r="F1687" s="78"/>
      <c r="G1687" s="78"/>
      <c r="H1687" s="79"/>
      <c r="I1687" s="80"/>
      <c r="J1687" s="80"/>
      <c r="K1687" s="80"/>
      <c r="L1687" s="5"/>
      <c r="M1687" s="32"/>
      <c r="N1687" s="23"/>
      <c r="O1687" s="5"/>
      <c r="P1687" s="32"/>
      <c r="AI1687" s="3"/>
      <c r="AJ1687" s="3"/>
    </row>
    <row r="1688" spans="1:36" ht="12.75" customHeight="1" x14ac:dyDescent="0.25">
      <c r="A1688" s="31"/>
      <c r="B1688" s="32"/>
      <c r="C1688" s="78"/>
      <c r="D1688" s="78"/>
      <c r="E1688" s="78"/>
      <c r="F1688" s="78"/>
      <c r="G1688" s="78"/>
      <c r="H1688" s="79"/>
      <c r="I1688" s="80"/>
      <c r="J1688" s="80"/>
      <c r="K1688" s="80"/>
      <c r="L1688" s="5"/>
      <c r="M1688" s="32"/>
      <c r="N1688" s="23"/>
      <c r="O1688" s="5"/>
      <c r="P1688" s="32"/>
      <c r="AI1688" s="3"/>
      <c r="AJ1688" s="3"/>
    </row>
    <row r="1689" spans="1:36" ht="12.75" customHeight="1" x14ac:dyDescent="0.25">
      <c r="A1689" s="31"/>
      <c r="B1689" s="32"/>
      <c r="C1689" s="78"/>
      <c r="D1689" s="78"/>
      <c r="E1689" s="78"/>
      <c r="F1689" s="78"/>
      <c r="G1689" s="78"/>
      <c r="H1689" s="79"/>
      <c r="I1689" s="80"/>
      <c r="J1689" s="80"/>
      <c r="K1689" s="80"/>
      <c r="L1689" s="5"/>
      <c r="M1689" s="32"/>
      <c r="N1689" s="23"/>
      <c r="O1689" s="5"/>
      <c r="P1689" s="32"/>
      <c r="AI1689" s="3"/>
      <c r="AJ1689" s="3"/>
    </row>
    <row r="1690" spans="1:36" ht="12.75" customHeight="1" x14ac:dyDescent="0.25">
      <c r="A1690" s="31"/>
      <c r="B1690" s="32"/>
      <c r="C1690" s="78"/>
      <c r="D1690" s="78"/>
      <c r="E1690" s="78"/>
      <c r="F1690" s="78"/>
      <c r="G1690" s="78"/>
      <c r="H1690" s="79"/>
      <c r="I1690" s="80"/>
      <c r="J1690" s="80"/>
      <c r="K1690" s="80"/>
      <c r="L1690" s="5"/>
      <c r="M1690" s="32"/>
      <c r="N1690" s="23"/>
      <c r="O1690" s="5"/>
      <c r="P1690" s="32"/>
      <c r="AI1690" s="3"/>
      <c r="AJ1690" s="3"/>
    </row>
    <row r="1691" spans="1:36" ht="12.75" customHeight="1" x14ac:dyDescent="0.25">
      <c r="A1691" s="31"/>
      <c r="B1691" s="32"/>
      <c r="C1691" s="78"/>
      <c r="D1691" s="78"/>
      <c r="E1691" s="78"/>
      <c r="F1691" s="78"/>
      <c r="G1691" s="78"/>
      <c r="H1691" s="79"/>
      <c r="I1691" s="80"/>
      <c r="J1691" s="80"/>
      <c r="K1691" s="80"/>
      <c r="L1691" s="5"/>
      <c r="M1691" s="32"/>
      <c r="N1691" s="23"/>
      <c r="O1691" s="5"/>
      <c r="P1691" s="32"/>
      <c r="AI1691" s="3"/>
      <c r="AJ1691" s="3"/>
    </row>
    <row r="1692" spans="1:36" ht="12.75" customHeight="1" x14ac:dyDescent="0.25">
      <c r="A1692" s="31"/>
      <c r="B1692" s="32"/>
      <c r="C1692" s="78"/>
      <c r="D1692" s="78"/>
      <c r="E1692" s="78"/>
      <c r="F1692" s="78"/>
      <c r="G1692" s="78"/>
      <c r="H1692" s="79"/>
      <c r="I1692" s="80"/>
      <c r="J1692" s="80"/>
      <c r="K1692" s="80"/>
      <c r="L1692" s="5"/>
      <c r="M1692" s="32"/>
      <c r="N1692" s="23"/>
      <c r="O1692" s="5"/>
      <c r="P1692" s="32"/>
      <c r="AI1692" s="3"/>
      <c r="AJ1692" s="3"/>
    </row>
    <row r="1693" spans="1:36" ht="12.75" customHeight="1" x14ac:dyDescent="0.25">
      <c r="A1693" s="31"/>
      <c r="B1693" s="32"/>
      <c r="C1693" s="78"/>
      <c r="D1693" s="78"/>
      <c r="E1693" s="78"/>
      <c r="F1693" s="78"/>
      <c r="G1693" s="78"/>
      <c r="H1693" s="79"/>
      <c r="I1693" s="80"/>
      <c r="J1693" s="80"/>
      <c r="K1693" s="80"/>
      <c r="L1693" s="5"/>
      <c r="M1693" s="32"/>
      <c r="N1693" s="23"/>
      <c r="O1693" s="5"/>
      <c r="P1693" s="32"/>
      <c r="AI1693" s="3"/>
      <c r="AJ1693" s="3"/>
    </row>
    <row r="1694" spans="1:36" ht="12.75" customHeight="1" x14ac:dyDescent="0.25">
      <c r="A1694" s="31"/>
      <c r="B1694" s="32"/>
      <c r="C1694" s="78"/>
      <c r="D1694" s="78"/>
      <c r="E1694" s="78"/>
      <c r="F1694" s="78"/>
      <c r="G1694" s="78"/>
      <c r="H1694" s="79"/>
      <c r="I1694" s="80"/>
      <c r="J1694" s="80"/>
      <c r="K1694" s="80"/>
      <c r="L1694" s="5"/>
      <c r="M1694" s="32"/>
      <c r="N1694" s="23"/>
      <c r="O1694" s="5"/>
      <c r="P1694" s="32"/>
      <c r="AI1694" s="3"/>
      <c r="AJ1694" s="3"/>
    </row>
    <row r="1695" spans="1:36" ht="12.75" customHeight="1" x14ac:dyDescent="0.25">
      <c r="A1695" s="31"/>
      <c r="B1695" s="32"/>
      <c r="C1695" s="78"/>
      <c r="D1695" s="78"/>
      <c r="E1695" s="78"/>
      <c r="F1695" s="78"/>
      <c r="G1695" s="78"/>
      <c r="H1695" s="79"/>
      <c r="I1695" s="80"/>
      <c r="J1695" s="80"/>
      <c r="K1695" s="80"/>
      <c r="L1695" s="5"/>
      <c r="M1695" s="32"/>
      <c r="N1695" s="23"/>
      <c r="O1695" s="5"/>
      <c r="P1695" s="32"/>
      <c r="AI1695" s="3"/>
      <c r="AJ1695" s="3"/>
    </row>
    <row r="1696" spans="1:36" ht="12.75" customHeight="1" x14ac:dyDescent="0.25">
      <c r="A1696" s="31"/>
      <c r="B1696" s="32"/>
      <c r="C1696" s="78"/>
      <c r="D1696" s="78"/>
      <c r="E1696" s="78"/>
      <c r="F1696" s="78"/>
      <c r="G1696" s="78"/>
      <c r="H1696" s="79"/>
      <c r="I1696" s="80"/>
      <c r="J1696" s="80"/>
      <c r="K1696" s="80"/>
      <c r="L1696" s="5"/>
      <c r="M1696" s="32"/>
      <c r="N1696" s="23"/>
      <c r="O1696" s="5"/>
      <c r="P1696" s="32"/>
      <c r="AI1696" s="3"/>
      <c r="AJ1696" s="3"/>
    </row>
    <row r="1697" spans="1:36" ht="12.75" customHeight="1" x14ac:dyDescent="0.25">
      <c r="A1697" s="31"/>
      <c r="B1697" s="32"/>
      <c r="C1697" s="78"/>
      <c r="D1697" s="78"/>
      <c r="E1697" s="78"/>
      <c r="F1697" s="78"/>
      <c r="G1697" s="78"/>
      <c r="H1697" s="79"/>
      <c r="I1697" s="80"/>
      <c r="J1697" s="80"/>
      <c r="K1697" s="80"/>
      <c r="L1697" s="5"/>
      <c r="M1697" s="32"/>
      <c r="N1697" s="23"/>
      <c r="O1697" s="5"/>
      <c r="P1697" s="32"/>
      <c r="AI1697" s="3"/>
      <c r="AJ1697" s="3"/>
    </row>
    <row r="1698" spans="1:36" ht="12.75" customHeight="1" x14ac:dyDescent="0.25">
      <c r="A1698" s="31"/>
      <c r="B1698" s="32"/>
      <c r="C1698" s="78"/>
      <c r="D1698" s="78"/>
      <c r="E1698" s="78"/>
      <c r="F1698" s="78"/>
      <c r="G1698" s="78"/>
      <c r="H1698" s="79"/>
      <c r="I1698" s="80"/>
      <c r="J1698" s="80"/>
      <c r="K1698" s="80"/>
      <c r="L1698" s="5"/>
      <c r="M1698" s="32"/>
      <c r="N1698" s="23"/>
      <c r="O1698" s="5"/>
      <c r="P1698" s="32"/>
      <c r="AI1698" s="3"/>
      <c r="AJ1698" s="3"/>
    </row>
    <row r="1699" spans="1:36" ht="12.75" customHeight="1" x14ac:dyDescent="0.25">
      <c r="A1699" s="31"/>
      <c r="B1699" s="32"/>
      <c r="C1699" s="78"/>
      <c r="D1699" s="78"/>
      <c r="E1699" s="78"/>
      <c r="F1699" s="78"/>
      <c r="G1699" s="78"/>
      <c r="H1699" s="79"/>
      <c r="I1699" s="80"/>
      <c r="J1699" s="80"/>
      <c r="K1699" s="80"/>
      <c r="L1699" s="5"/>
      <c r="M1699" s="32"/>
      <c r="N1699" s="23"/>
      <c r="O1699" s="5"/>
      <c r="P1699" s="32"/>
      <c r="AI1699" s="3"/>
      <c r="AJ1699" s="3"/>
    </row>
    <row r="1700" spans="1:36" ht="12.75" customHeight="1" x14ac:dyDescent="0.25">
      <c r="A1700" s="31"/>
      <c r="B1700" s="32"/>
      <c r="C1700" s="78"/>
      <c r="D1700" s="78"/>
      <c r="E1700" s="78"/>
      <c r="F1700" s="78"/>
      <c r="G1700" s="78"/>
      <c r="H1700" s="79"/>
      <c r="I1700" s="80"/>
      <c r="J1700" s="80"/>
      <c r="K1700" s="80"/>
      <c r="L1700" s="5"/>
      <c r="M1700" s="32"/>
      <c r="N1700" s="23"/>
      <c r="O1700" s="5"/>
      <c r="P1700" s="32"/>
      <c r="AI1700" s="3"/>
      <c r="AJ1700" s="3"/>
    </row>
    <row r="1701" spans="1:36" ht="12.75" customHeight="1" x14ac:dyDescent="0.25">
      <c r="A1701" s="31"/>
      <c r="B1701" s="32"/>
      <c r="C1701" s="78"/>
      <c r="D1701" s="78"/>
      <c r="E1701" s="78"/>
      <c r="F1701" s="78"/>
      <c r="G1701" s="78"/>
      <c r="H1701" s="79"/>
      <c r="I1701" s="80"/>
      <c r="J1701" s="80"/>
      <c r="K1701" s="80"/>
      <c r="L1701" s="5"/>
      <c r="M1701" s="32"/>
      <c r="N1701" s="23"/>
      <c r="O1701" s="5"/>
      <c r="P1701" s="32"/>
      <c r="AI1701" s="3"/>
      <c r="AJ1701" s="3"/>
    </row>
    <row r="1702" spans="1:36" ht="12.75" customHeight="1" x14ac:dyDescent="0.25">
      <c r="A1702" s="31"/>
      <c r="B1702" s="32"/>
      <c r="C1702" s="78"/>
      <c r="D1702" s="78"/>
      <c r="E1702" s="78"/>
      <c r="F1702" s="78"/>
      <c r="G1702" s="78"/>
      <c r="H1702" s="79"/>
      <c r="I1702" s="80"/>
      <c r="J1702" s="80"/>
      <c r="K1702" s="80"/>
      <c r="L1702" s="5"/>
      <c r="M1702" s="32"/>
      <c r="N1702" s="23"/>
      <c r="O1702" s="5"/>
      <c r="P1702" s="32"/>
      <c r="AI1702" s="3"/>
      <c r="AJ1702" s="3"/>
    </row>
    <row r="1703" spans="1:36" ht="12.75" customHeight="1" x14ac:dyDescent="0.25">
      <c r="A1703" s="31"/>
      <c r="B1703" s="32"/>
      <c r="C1703" s="78"/>
      <c r="D1703" s="78"/>
      <c r="E1703" s="78"/>
      <c r="F1703" s="78"/>
      <c r="G1703" s="78"/>
      <c r="H1703" s="79"/>
      <c r="I1703" s="80"/>
      <c r="J1703" s="80"/>
      <c r="K1703" s="80"/>
      <c r="L1703" s="5"/>
      <c r="M1703" s="32"/>
      <c r="N1703" s="23"/>
      <c r="O1703" s="5"/>
      <c r="P1703" s="32"/>
      <c r="AI1703" s="3"/>
      <c r="AJ1703" s="3"/>
    </row>
    <row r="1704" spans="1:36" ht="12.75" customHeight="1" x14ac:dyDescent="0.25">
      <c r="A1704" s="31"/>
      <c r="B1704" s="32"/>
      <c r="C1704" s="78"/>
      <c r="D1704" s="78"/>
      <c r="E1704" s="78"/>
      <c r="F1704" s="78"/>
      <c r="G1704" s="78"/>
      <c r="H1704" s="79"/>
      <c r="I1704" s="80"/>
      <c r="J1704" s="80"/>
      <c r="K1704" s="80"/>
      <c r="L1704" s="5"/>
      <c r="M1704" s="32"/>
      <c r="N1704" s="23"/>
      <c r="O1704" s="5"/>
      <c r="P1704" s="32"/>
      <c r="AI1704" s="3"/>
      <c r="AJ1704" s="3"/>
    </row>
    <row r="1705" spans="1:36" ht="12.75" customHeight="1" x14ac:dyDescent="0.25">
      <c r="A1705" s="31"/>
      <c r="B1705" s="32"/>
      <c r="C1705" s="78"/>
      <c r="D1705" s="78"/>
      <c r="E1705" s="78"/>
      <c r="F1705" s="78"/>
      <c r="G1705" s="78"/>
      <c r="H1705" s="79"/>
      <c r="I1705" s="80"/>
      <c r="J1705" s="80"/>
      <c r="K1705" s="80"/>
      <c r="L1705" s="5"/>
      <c r="M1705" s="32"/>
      <c r="N1705" s="23"/>
      <c r="O1705" s="5"/>
      <c r="P1705" s="32"/>
      <c r="AI1705" s="3"/>
      <c r="AJ1705" s="3"/>
    </row>
    <row r="1706" spans="1:36" ht="12.75" customHeight="1" x14ac:dyDescent="0.25">
      <c r="A1706" s="31"/>
      <c r="B1706" s="32"/>
      <c r="C1706" s="78"/>
      <c r="D1706" s="78"/>
      <c r="E1706" s="78"/>
      <c r="F1706" s="78"/>
      <c r="G1706" s="78"/>
      <c r="H1706" s="79"/>
      <c r="I1706" s="80"/>
      <c r="J1706" s="80"/>
      <c r="K1706" s="80"/>
      <c r="L1706" s="5"/>
      <c r="M1706" s="32"/>
      <c r="N1706" s="23"/>
      <c r="O1706" s="5"/>
      <c r="P1706" s="32"/>
      <c r="AI1706" s="3"/>
      <c r="AJ1706" s="3"/>
    </row>
    <row r="1707" spans="1:36" ht="12.75" customHeight="1" x14ac:dyDescent="0.25">
      <c r="A1707" s="31"/>
      <c r="B1707" s="32"/>
      <c r="C1707" s="78"/>
      <c r="D1707" s="78"/>
      <c r="E1707" s="78"/>
      <c r="F1707" s="78"/>
      <c r="G1707" s="78"/>
      <c r="H1707" s="79"/>
      <c r="I1707" s="80"/>
      <c r="J1707" s="80"/>
      <c r="K1707" s="80"/>
      <c r="L1707" s="5"/>
      <c r="M1707" s="32"/>
      <c r="N1707" s="23"/>
      <c r="O1707" s="5"/>
      <c r="P1707" s="32"/>
      <c r="AI1707" s="3"/>
      <c r="AJ1707" s="3"/>
    </row>
    <row r="1708" spans="1:36" ht="12.75" customHeight="1" x14ac:dyDescent="0.25">
      <c r="A1708" s="31"/>
      <c r="B1708" s="32"/>
      <c r="C1708" s="78"/>
      <c r="D1708" s="78"/>
      <c r="E1708" s="78"/>
      <c r="F1708" s="78"/>
      <c r="G1708" s="78"/>
      <c r="H1708" s="79"/>
      <c r="I1708" s="80"/>
      <c r="J1708" s="80"/>
      <c r="K1708" s="80"/>
      <c r="L1708" s="5"/>
      <c r="M1708" s="32"/>
      <c r="N1708" s="23"/>
      <c r="O1708" s="5"/>
      <c r="P1708" s="32"/>
      <c r="AI1708" s="3"/>
      <c r="AJ1708" s="3"/>
    </row>
    <row r="1709" spans="1:36" ht="12.75" customHeight="1" x14ac:dyDescent="0.25">
      <c r="A1709" s="31"/>
      <c r="B1709" s="32"/>
      <c r="C1709" s="78"/>
      <c r="D1709" s="78"/>
      <c r="E1709" s="78"/>
      <c r="F1709" s="78"/>
      <c r="G1709" s="78"/>
      <c r="H1709" s="79"/>
      <c r="I1709" s="80"/>
      <c r="J1709" s="80"/>
      <c r="K1709" s="80"/>
      <c r="L1709" s="5"/>
      <c r="M1709" s="32"/>
      <c r="N1709" s="23"/>
      <c r="O1709" s="5"/>
      <c r="P1709" s="32"/>
      <c r="AI1709" s="3"/>
      <c r="AJ1709" s="3"/>
    </row>
    <row r="1710" spans="1:36" ht="12.75" customHeight="1" x14ac:dyDescent="0.25">
      <c r="A1710" s="31"/>
      <c r="B1710" s="32"/>
      <c r="C1710" s="78"/>
      <c r="D1710" s="78"/>
      <c r="E1710" s="78"/>
      <c r="F1710" s="78"/>
      <c r="G1710" s="78"/>
      <c r="H1710" s="79"/>
      <c r="I1710" s="80"/>
      <c r="J1710" s="80"/>
      <c r="K1710" s="80"/>
      <c r="L1710" s="5"/>
      <c r="M1710" s="32"/>
      <c r="N1710" s="23"/>
      <c r="O1710" s="5"/>
      <c r="P1710" s="32"/>
      <c r="AI1710" s="3"/>
      <c r="AJ1710" s="3"/>
    </row>
    <row r="1711" spans="1:36" ht="12.75" customHeight="1" x14ac:dyDescent="0.25">
      <c r="A1711" s="31"/>
      <c r="B1711" s="32"/>
      <c r="C1711" s="78"/>
      <c r="D1711" s="78"/>
      <c r="E1711" s="78"/>
      <c r="F1711" s="78"/>
      <c r="G1711" s="78"/>
      <c r="H1711" s="79"/>
      <c r="I1711" s="80"/>
      <c r="J1711" s="80"/>
      <c r="K1711" s="80"/>
      <c r="L1711" s="5"/>
      <c r="M1711" s="32"/>
      <c r="N1711" s="23"/>
      <c r="O1711" s="5"/>
      <c r="P1711" s="32"/>
      <c r="AI1711" s="3"/>
      <c r="AJ1711" s="3"/>
    </row>
    <row r="1712" spans="1:36" ht="12.75" customHeight="1" x14ac:dyDescent="0.25">
      <c r="A1712" s="31"/>
      <c r="B1712" s="32"/>
      <c r="C1712" s="78"/>
      <c r="D1712" s="78"/>
      <c r="E1712" s="78"/>
      <c r="F1712" s="78"/>
      <c r="G1712" s="78"/>
      <c r="H1712" s="79"/>
      <c r="I1712" s="80"/>
      <c r="J1712" s="80"/>
      <c r="K1712" s="80"/>
      <c r="L1712" s="5"/>
      <c r="M1712" s="32"/>
      <c r="N1712" s="23"/>
      <c r="O1712" s="5"/>
      <c r="P1712" s="32"/>
      <c r="AI1712" s="3"/>
      <c r="AJ1712" s="3"/>
    </row>
    <row r="1713" spans="1:36" ht="12.75" customHeight="1" x14ac:dyDescent="0.25">
      <c r="A1713" s="31"/>
      <c r="B1713" s="32"/>
      <c r="C1713" s="78"/>
      <c r="D1713" s="78"/>
      <c r="E1713" s="78"/>
      <c r="F1713" s="78"/>
      <c r="G1713" s="78"/>
      <c r="H1713" s="79"/>
      <c r="I1713" s="80"/>
      <c r="J1713" s="80"/>
      <c r="K1713" s="80"/>
      <c r="L1713" s="5"/>
      <c r="M1713" s="32"/>
      <c r="N1713" s="23"/>
      <c r="O1713" s="5"/>
      <c r="P1713" s="32"/>
      <c r="AI1713" s="3"/>
      <c r="AJ1713" s="3"/>
    </row>
    <row r="1714" spans="1:36" ht="12.75" customHeight="1" x14ac:dyDescent="0.25">
      <c r="A1714" s="31"/>
      <c r="B1714" s="32"/>
      <c r="C1714" s="78"/>
      <c r="D1714" s="78"/>
      <c r="E1714" s="78"/>
      <c r="F1714" s="78"/>
      <c r="G1714" s="78"/>
      <c r="H1714" s="79"/>
      <c r="I1714" s="80"/>
      <c r="J1714" s="80"/>
      <c r="K1714" s="80"/>
      <c r="L1714" s="5"/>
      <c r="M1714" s="32"/>
      <c r="N1714" s="23"/>
      <c r="O1714" s="5"/>
      <c r="P1714" s="32"/>
      <c r="AI1714" s="3"/>
      <c r="AJ1714" s="3"/>
    </row>
    <row r="1715" spans="1:36" ht="12.75" customHeight="1" x14ac:dyDescent="0.25">
      <c r="A1715" s="31"/>
      <c r="B1715" s="32"/>
      <c r="C1715" s="78"/>
      <c r="D1715" s="78"/>
      <c r="E1715" s="78"/>
      <c r="F1715" s="78"/>
      <c r="G1715" s="78"/>
      <c r="H1715" s="79"/>
      <c r="I1715" s="80"/>
      <c r="J1715" s="80"/>
      <c r="K1715" s="80"/>
      <c r="L1715" s="5"/>
      <c r="M1715" s="32"/>
      <c r="N1715" s="23"/>
      <c r="O1715" s="5"/>
      <c r="P1715" s="32"/>
      <c r="AI1715" s="3"/>
      <c r="AJ1715" s="3"/>
    </row>
    <row r="1716" spans="1:36" ht="12.75" customHeight="1" x14ac:dyDescent="0.25">
      <c r="A1716" s="31"/>
      <c r="B1716" s="32"/>
      <c r="C1716" s="78"/>
      <c r="D1716" s="78"/>
      <c r="E1716" s="78"/>
      <c r="F1716" s="78"/>
      <c r="G1716" s="78"/>
      <c r="H1716" s="79"/>
      <c r="I1716" s="80"/>
      <c r="J1716" s="80"/>
      <c r="K1716" s="80"/>
      <c r="L1716" s="5"/>
      <c r="M1716" s="32"/>
      <c r="N1716" s="23"/>
      <c r="O1716" s="5"/>
      <c r="P1716" s="32"/>
      <c r="AI1716" s="3"/>
      <c r="AJ1716" s="3"/>
    </row>
    <row r="1717" spans="1:36" ht="12.75" customHeight="1" x14ac:dyDescent="0.25">
      <c r="A1717" s="31"/>
      <c r="B1717" s="32"/>
      <c r="C1717" s="78"/>
      <c r="D1717" s="78"/>
      <c r="E1717" s="78"/>
      <c r="F1717" s="78"/>
      <c r="G1717" s="78"/>
      <c r="H1717" s="79"/>
      <c r="I1717" s="80"/>
      <c r="J1717" s="80"/>
      <c r="K1717" s="80"/>
      <c r="L1717" s="5"/>
      <c r="M1717" s="32"/>
      <c r="N1717" s="23"/>
      <c r="O1717" s="5"/>
      <c r="P1717" s="32"/>
      <c r="AI1717" s="3"/>
      <c r="AJ1717" s="3"/>
    </row>
    <row r="1718" spans="1:36" ht="12.75" customHeight="1" x14ac:dyDescent="0.25">
      <c r="A1718" s="31"/>
      <c r="B1718" s="32"/>
      <c r="C1718" s="78"/>
      <c r="D1718" s="78"/>
      <c r="E1718" s="78"/>
      <c r="F1718" s="78"/>
      <c r="G1718" s="78"/>
      <c r="H1718" s="79"/>
      <c r="I1718" s="80"/>
      <c r="J1718" s="80"/>
      <c r="K1718" s="80"/>
      <c r="L1718" s="5"/>
      <c r="M1718" s="32"/>
      <c r="N1718" s="23"/>
      <c r="O1718" s="5"/>
      <c r="P1718" s="32"/>
      <c r="AI1718" s="3"/>
      <c r="AJ1718" s="3"/>
    </row>
    <row r="1719" spans="1:36" ht="12.75" customHeight="1" x14ac:dyDescent="0.25">
      <c r="A1719" s="31"/>
      <c r="B1719" s="32"/>
      <c r="C1719" s="78"/>
      <c r="D1719" s="78"/>
      <c r="E1719" s="78"/>
      <c r="F1719" s="78"/>
      <c r="G1719" s="78"/>
      <c r="H1719" s="79"/>
      <c r="I1719" s="80"/>
      <c r="J1719" s="80"/>
      <c r="K1719" s="80"/>
      <c r="L1719" s="5"/>
      <c r="M1719" s="32"/>
      <c r="N1719" s="23"/>
      <c r="O1719" s="5"/>
      <c r="P1719" s="32"/>
      <c r="AI1719" s="3"/>
      <c r="AJ1719" s="3"/>
    </row>
    <row r="1720" spans="1:36" ht="12.75" customHeight="1" x14ac:dyDescent="0.25">
      <c r="A1720" s="31"/>
      <c r="B1720" s="32"/>
      <c r="C1720" s="78"/>
      <c r="D1720" s="78"/>
      <c r="E1720" s="78"/>
      <c r="F1720" s="78"/>
      <c r="G1720" s="78"/>
      <c r="H1720" s="79"/>
      <c r="I1720" s="80"/>
      <c r="J1720" s="80"/>
      <c r="K1720" s="80"/>
      <c r="L1720" s="5"/>
      <c r="M1720" s="32"/>
      <c r="N1720" s="23"/>
      <c r="O1720" s="5"/>
      <c r="P1720" s="32"/>
      <c r="AI1720" s="3"/>
      <c r="AJ1720" s="3"/>
    </row>
    <row r="1721" spans="1:36" ht="12.75" customHeight="1" x14ac:dyDescent="0.25">
      <c r="A1721" s="31"/>
      <c r="B1721" s="32"/>
      <c r="C1721" s="78"/>
      <c r="D1721" s="78"/>
      <c r="E1721" s="78"/>
      <c r="F1721" s="78"/>
      <c r="G1721" s="78"/>
      <c r="H1721" s="79"/>
      <c r="I1721" s="80"/>
      <c r="J1721" s="80"/>
      <c r="K1721" s="80"/>
      <c r="L1721" s="5"/>
      <c r="M1721" s="32"/>
      <c r="N1721" s="23"/>
      <c r="O1721" s="5"/>
      <c r="P1721" s="32"/>
      <c r="AI1721" s="3"/>
      <c r="AJ1721" s="3"/>
    </row>
    <row r="1722" spans="1:36" ht="12.75" customHeight="1" x14ac:dyDescent="0.25">
      <c r="A1722" s="31"/>
      <c r="B1722" s="32"/>
      <c r="C1722" s="78"/>
      <c r="D1722" s="78"/>
      <c r="E1722" s="78"/>
      <c r="F1722" s="78"/>
      <c r="G1722" s="78"/>
      <c r="H1722" s="79"/>
      <c r="I1722" s="80"/>
      <c r="J1722" s="80"/>
      <c r="K1722" s="80"/>
      <c r="L1722" s="5"/>
      <c r="M1722" s="32"/>
      <c r="N1722" s="23"/>
      <c r="O1722" s="5"/>
      <c r="P1722" s="32"/>
      <c r="AI1722" s="3"/>
      <c r="AJ1722" s="3"/>
    </row>
    <row r="1723" spans="1:36" ht="12.75" customHeight="1" x14ac:dyDescent="0.25">
      <c r="A1723" s="31"/>
      <c r="B1723" s="32"/>
      <c r="C1723" s="78"/>
      <c r="D1723" s="78"/>
      <c r="E1723" s="78"/>
      <c r="F1723" s="78"/>
      <c r="G1723" s="78"/>
      <c r="H1723" s="79"/>
      <c r="I1723" s="80"/>
      <c r="J1723" s="80"/>
      <c r="K1723" s="80"/>
      <c r="L1723" s="5"/>
      <c r="M1723" s="32"/>
      <c r="N1723" s="23"/>
      <c r="O1723" s="5"/>
      <c r="P1723" s="32"/>
      <c r="AI1723" s="3"/>
      <c r="AJ1723" s="3"/>
    </row>
    <row r="1724" spans="1:36" ht="12.75" customHeight="1" x14ac:dyDescent="0.25">
      <c r="A1724" s="31"/>
      <c r="B1724" s="32"/>
      <c r="C1724" s="78"/>
      <c r="D1724" s="78"/>
      <c r="E1724" s="78"/>
      <c r="F1724" s="78"/>
      <c r="G1724" s="78"/>
      <c r="H1724" s="79"/>
      <c r="I1724" s="80"/>
      <c r="J1724" s="80"/>
      <c r="K1724" s="80"/>
      <c r="L1724" s="5"/>
      <c r="M1724" s="32"/>
      <c r="N1724" s="23"/>
      <c r="O1724" s="5"/>
      <c r="P1724" s="32"/>
      <c r="AI1724" s="3"/>
      <c r="AJ1724" s="3"/>
    </row>
    <row r="1725" spans="1:36" ht="12.75" customHeight="1" x14ac:dyDescent="0.25">
      <c r="A1725" s="31"/>
      <c r="B1725" s="32"/>
      <c r="C1725" s="78"/>
      <c r="D1725" s="78"/>
      <c r="E1725" s="78"/>
      <c r="F1725" s="78"/>
      <c r="G1725" s="78"/>
      <c r="H1725" s="79"/>
      <c r="I1725" s="80"/>
      <c r="J1725" s="80"/>
      <c r="K1725" s="80"/>
      <c r="L1725" s="5"/>
      <c r="M1725" s="32"/>
      <c r="N1725" s="23"/>
      <c r="O1725" s="5"/>
      <c r="P1725" s="32"/>
      <c r="AI1725" s="3"/>
      <c r="AJ1725" s="3"/>
    </row>
    <row r="1726" spans="1:36" ht="12.75" customHeight="1" x14ac:dyDescent="0.25">
      <c r="A1726" s="31"/>
      <c r="B1726" s="32"/>
      <c r="C1726" s="78"/>
      <c r="D1726" s="78"/>
      <c r="E1726" s="78"/>
      <c r="F1726" s="78"/>
      <c r="G1726" s="78"/>
      <c r="H1726" s="79"/>
      <c r="I1726" s="80"/>
      <c r="J1726" s="80"/>
      <c r="K1726" s="80"/>
      <c r="L1726" s="5"/>
      <c r="M1726" s="32"/>
      <c r="N1726" s="23"/>
      <c r="O1726" s="5"/>
      <c r="P1726" s="32"/>
      <c r="AI1726" s="3"/>
      <c r="AJ1726" s="3"/>
    </row>
    <row r="1727" spans="1:36" ht="12.75" customHeight="1" x14ac:dyDescent="0.25">
      <c r="A1727" s="31"/>
      <c r="B1727" s="32"/>
      <c r="C1727" s="78"/>
      <c r="D1727" s="78"/>
      <c r="E1727" s="78"/>
      <c r="F1727" s="78"/>
      <c r="G1727" s="78"/>
      <c r="H1727" s="79"/>
      <c r="I1727" s="80"/>
      <c r="J1727" s="80"/>
      <c r="K1727" s="80"/>
      <c r="L1727" s="5"/>
      <c r="M1727" s="32"/>
      <c r="N1727" s="23"/>
      <c r="O1727" s="5"/>
      <c r="P1727" s="32"/>
      <c r="AI1727" s="3"/>
      <c r="AJ1727" s="3"/>
    </row>
    <row r="1728" spans="1:36" ht="12.75" customHeight="1" x14ac:dyDescent="0.25">
      <c r="A1728" s="31"/>
      <c r="B1728" s="32"/>
      <c r="C1728" s="78"/>
      <c r="D1728" s="78"/>
      <c r="E1728" s="78"/>
      <c r="F1728" s="78"/>
      <c r="G1728" s="78"/>
      <c r="H1728" s="79"/>
      <c r="I1728" s="80"/>
      <c r="J1728" s="80"/>
      <c r="K1728" s="80"/>
      <c r="L1728" s="5"/>
      <c r="M1728" s="32"/>
      <c r="N1728" s="23"/>
      <c r="O1728" s="5"/>
      <c r="P1728" s="32"/>
      <c r="AI1728" s="3"/>
      <c r="AJ1728" s="3"/>
    </row>
    <row r="1729" spans="1:36" ht="12.75" customHeight="1" x14ac:dyDescent="0.25">
      <c r="A1729" s="31"/>
      <c r="B1729" s="32"/>
      <c r="C1729" s="78"/>
      <c r="D1729" s="78"/>
      <c r="E1729" s="78"/>
      <c r="F1729" s="78"/>
      <c r="G1729" s="78"/>
      <c r="H1729" s="79"/>
      <c r="I1729" s="80"/>
      <c r="J1729" s="80"/>
      <c r="K1729" s="80"/>
      <c r="L1729" s="5"/>
      <c r="M1729" s="32"/>
      <c r="N1729" s="23"/>
      <c r="O1729" s="5"/>
      <c r="P1729" s="32"/>
      <c r="AI1729" s="3"/>
      <c r="AJ1729" s="3"/>
    </row>
    <row r="1730" spans="1:36" ht="12.75" customHeight="1" x14ac:dyDescent="0.25">
      <c r="A1730" s="31"/>
      <c r="B1730" s="32"/>
      <c r="C1730" s="78"/>
      <c r="D1730" s="78"/>
      <c r="E1730" s="78"/>
      <c r="F1730" s="78"/>
      <c r="G1730" s="78"/>
      <c r="H1730" s="79"/>
      <c r="I1730" s="80"/>
      <c r="J1730" s="80"/>
      <c r="K1730" s="80"/>
      <c r="L1730" s="5"/>
      <c r="M1730" s="32"/>
      <c r="N1730" s="23"/>
      <c r="O1730" s="5"/>
      <c r="P1730" s="32"/>
      <c r="AI1730" s="3"/>
      <c r="AJ1730" s="3"/>
    </row>
    <row r="1731" spans="1:36" ht="12.75" customHeight="1" x14ac:dyDescent="0.25">
      <c r="A1731" s="31"/>
      <c r="B1731" s="32"/>
      <c r="C1731" s="78"/>
      <c r="D1731" s="78"/>
      <c r="E1731" s="78"/>
      <c r="F1731" s="78"/>
      <c r="G1731" s="78"/>
      <c r="H1731" s="79"/>
      <c r="I1731" s="80"/>
      <c r="J1731" s="80"/>
      <c r="K1731" s="80"/>
      <c r="L1731" s="5"/>
      <c r="M1731" s="32"/>
      <c r="N1731" s="23"/>
      <c r="O1731" s="5"/>
      <c r="P1731" s="32"/>
      <c r="AI1731" s="3"/>
      <c r="AJ1731" s="3"/>
    </row>
    <row r="1732" spans="1:36" ht="12.75" customHeight="1" x14ac:dyDescent="0.25">
      <c r="A1732" s="31"/>
      <c r="B1732" s="32"/>
      <c r="C1732" s="78"/>
      <c r="D1732" s="78"/>
      <c r="E1732" s="78"/>
      <c r="F1732" s="78"/>
      <c r="G1732" s="78"/>
      <c r="H1732" s="79"/>
      <c r="I1732" s="80"/>
      <c r="J1732" s="80"/>
      <c r="K1732" s="80"/>
      <c r="L1732" s="5"/>
      <c r="M1732" s="32"/>
      <c r="N1732" s="23"/>
      <c r="O1732" s="5"/>
      <c r="P1732" s="32"/>
      <c r="AI1732" s="3"/>
      <c r="AJ1732" s="3"/>
    </row>
    <row r="1733" spans="1:36" ht="12.75" customHeight="1" x14ac:dyDescent="0.25">
      <c r="A1733" s="31"/>
      <c r="B1733" s="32"/>
      <c r="C1733" s="78"/>
      <c r="D1733" s="78"/>
      <c r="E1733" s="78"/>
      <c r="F1733" s="78"/>
      <c r="G1733" s="78"/>
      <c r="H1733" s="79"/>
      <c r="I1733" s="80"/>
      <c r="J1733" s="80"/>
      <c r="K1733" s="80"/>
      <c r="L1733" s="5"/>
      <c r="M1733" s="32"/>
      <c r="N1733" s="23"/>
      <c r="O1733" s="5"/>
      <c r="P1733" s="32"/>
      <c r="AI1733" s="3"/>
      <c r="AJ1733" s="3"/>
    </row>
    <row r="1734" spans="1:36" ht="12.75" customHeight="1" x14ac:dyDescent="0.25">
      <c r="A1734" s="31"/>
      <c r="B1734" s="32"/>
      <c r="C1734" s="78"/>
      <c r="D1734" s="78"/>
      <c r="E1734" s="78"/>
      <c r="F1734" s="78"/>
      <c r="G1734" s="78"/>
      <c r="H1734" s="79"/>
      <c r="I1734" s="80"/>
      <c r="J1734" s="80"/>
      <c r="K1734" s="80"/>
      <c r="L1734" s="5"/>
      <c r="M1734" s="32"/>
      <c r="N1734" s="23"/>
      <c r="O1734" s="5"/>
      <c r="P1734" s="32"/>
      <c r="AI1734" s="3"/>
      <c r="AJ1734" s="3"/>
    </row>
    <row r="1735" spans="1:36" ht="12.75" customHeight="1" x14ac:dyDescent="0.25">
      <c r="A1735" s="31"/>
      <c r="B1735" s="32"/>
      <c r="C1735" s="78"/>
      <c r="D1735" s="78"/>
      <c r="E1735" s="78"/>
      <c r="F1735" s="78"/>
      <c r="G1735" s="78"/>
      <c r="H1735" s="79"/>
      <c r="I1735" s="80"/>
      <c r="J1735" s="80"/>
      <c r="K1735" s="80"/>
      <c r="L1735" s="5"/>
      <c r="M1735" s="32"/>
      <c r="N1735" s="23"/>
      <c r="O1735" s="5"/>
      <c r="P1735" s="32"/>
      <c r="AI1735" s="3"/>
      <c r="AJ1735" s="3"/>
    </row>
    <row r="1736" spans="1:36" ht="12.75" customHeight="1" x14ac:dyDescent="0.25">
      <c r="A1736" s="31"/>
      <c r="B1736" s="32"/>
      <c r="C1736" s="78"/>
      <c r="D1736" s="78"/>
      <c r="E1736" s="78"/>
      <c r="F1736" s="78"/>
      <c r="G1736" s="78"/>
      <c r="H1736" s="79"/>
      <c r="I1736" s="80"/>
      <c r="J1736" s="80"/>
      <c r="K1736" s="80"/>
      <c r="L1736" s="5"/>
      <c r="M1736" s="32"/>
      <c r="N1736" s="23"/>
      <c r="O1736" s="5"/>
      <c r="P1736" s="32"/>
      <c r="AI1736" s="3"/>
      <c r="AJ1736" s="3"/>
    </row>
    <row r="1737" spans="1:36" ht="12.75" customHeight="1" x14ac:dyDescent="0.25">
      <c r="A1737" s="31"/>
      <c r="B1737" s="32"/>
      <c r="C1737" s="78"/>
      <c r="D1737" s="78"/>
      <c r="E1737" s="78"/>
      <c r="F1737" s="78"/>
      <c r="G1737" s="78"/>
      <c r="H1737" s="79"/>
      <c r="I1737" s="80"/>
      <c r="J1737" s="80"/>
      <c r="K1737" s="80"/>
      <c r="L1737" s="5"/>
      <c r="M1737" s="32"/>
      <c r="N1737" s="23"/>
      <c r="O1737" s="5"/>
      <c r="P1737" s="32"/>
      <c r="AI1737" s="3"/>
      <c r="AJ1737" s="3"/>
    </row>
    <row r="1738" spans="1:36" ht="12.75" customHeight="1" x14ac:dyDescent="0.25">
      <c r="A1738" s="31"/>
      <c r="B1738" s="32"/>
      <c r="C1738" s="78"/>
      <c r="D1738" s="78"/>
      <c r="E1738" s="78"/>
      <c r="F1738" s="78"/>
      <c r="G1738" s="78"/>
      <c r="H1738" s="79"/>
      <c r="I1738" s="80"/>
      <c r="J1738" s="80"/>
      <c r="K1738" s="80"/>
      <c r="L1738" s="5"/>
      <c r="M1738" s="32"/>
      <c r="N1738" s="23"/>
      <c r="O1738" s="5"/>
      <c r="P1738" s="32"/>
      <c r="AI1738" s="3"/>
      <c r="AJ1738" s="3"/>
    </row>
    <row r="1739" spans="1:36" ht="12.75" customHeight="1" x14ac:dyDescent="0.25">
      <c r="A1739" s="31"/>
      <c r="B1739" s="32"/>
      <c r="C1739" s="78"/>
      <c r="D1739" s="78"/>
      <c r="E1739" s="78"/>
      <c r="F1739" s="78"/>
      <c r="G1739" s="78"/>
      <c r="H1739" s="79"/>
      <c r="I1739" s="80"/>
      <c r="J1739" s="80"/>
      <c r="K1739" s="80"/>
      <c r="L1739" s="5"/>
      <c r="M1739" s="32"/>
      <c r="N1739" s="23"/>
      <c r="O1739" s="5"/>
      <c r="P1739" s="32"/>
      <c r="AI1739" s="3"/>
      <c r="AJ1739" s="3"/>
    </row>
    <row r="1740" spans="1:36" ht="12.75" customHeight="1" x14ac:dyDescent="0.25">
      <c r="A1740" s="31"/>
      <c r="B1740" s="32"/>
      <c r="C1740" s="78"/>
      <c r="D1740" s="78"/>
      <c r="E1740" s="78"/>
      <c r="F1740" s="78"/>
      <c r="G1740" s="78"/>
      <c r="H1740" s="79"/>
      <c r="I1740" s="80"/>
      <c r="J1740" s="80"/>
      <c r="K1740" s="80"/>
      <c r="L1740" s="5"/>
      <c r="M1740" s="32"/>
      <c r="N1740" s="23"/>
      <c r="O1740" s="5"/>
      <c r="P1740" s="32"/>
      <c r="AI1740" s="3"/>
      <c r="AJ1740" s="3"/>
    </row>
    <row r="1741" spans="1:36" ht="12.75" customHeight="1" x14ac:dyDescent="0.25">
      <c r="A1741" s="31"/>
      <c r="B1741" s="32"/>
      <c r="C1741" s="78"/>
      <c r="D1741" s="78"/>
      <c r="E1741" s="78"/>
      <c r="F1741" s="78"/>
      <c r="G1741" s="78"/>
      <c r="H1741" s="79"/>
      <c r="I1741" s="80"/>
      <c r="J1741" s="80"/>
      <c r="K1741" s="80"/>
      <c r="L1741" s="5"/>
      <c r="M1741" s="32"/>
      <c r="N1741" s="23"/>
      <c r="O1741" s="5"/>
      <c r="P1741" s="32"/>
      <c r="AI1741" s="3"/>
      <c r="AJ1741" s="3"/>
    </row>
    <row r="1742" spans="1:36" ht="12.75" customHeight="1" x14ac:dyDescent="0.25">
      <c r="A1742" s="31"/>
      <c r="B1742" s="32"/>
      <c r="C1742" s="78"/>
      <c r="D1742" s="78"/>
      <c r="E1742" s="78"/>
      <c r="F1742" s="78"/>
      <c r="G1742" s="78"/>
      <c r="H1742" s="79"/>
      <c r="I1742" s="80"/>
      <c r="J1742" s="80"/>
      <c r="K1742" s="80"/>
      <c r="L1742" s="5"/>
      <c r="M1742" s="32"/>
      <c r="N1742" s="23"/>
      <c r="O1742" s="5"/>
      <c r="P1742" s="32"/>
      <c r="AI1742" s="3"/>
      <c r="AJ1742" s="3"/>
    </row>
    <row r="1743" spans="1:36" ht="12.75" customHeight="1" x14ac:dyDescent="0.25">
      <c r="A1743" s="31"/>
      <c r="B1743" s="32"/>
      <c r="C1743" s="78"/>
      <c r="D1743" s="78"/>
      <c r="E1743" s="78"/>
      <c r="F1743" s="78"/>
      <c r="G1743" s="78"/>
      <c r="H1743" s="79"/>
      <c r="I1743" s="80"/>
      <c r="J1743" s="80"/>
      <c r="K1743" s="80"/>
      <c r="L1743" s="5"/>
      <c r="M1743" s="32"/>
      <c r="N1743" s="23"/>
      <c r="O1743" s="5"/>
      <c r="P1743" s="32"/>
      <c r="AI1743" s="3"/>
      <c r="AJ1743" s="3"/>
    </row>
    <row r="1744" spans="1:36" ht="12.75" customHeight="1" x14ac:dyDescent="0.25">
      <c r="A1744" s="31"/>
      <c r="B1744" s="32"/>
      <c r="C1744" s="78"/>
      <c r="D1744" s="78"/>
      <c r="E1744" s="78"/>
      <c r="F1744" s="78"/>
      <c r="G1744" s="78"/>
      <c r="H1744" s="79"/>
      <c r="I1744" s="80"/>
      <c r="J1744" s="80"/>
      <c r="K1744" s="80"/>
      <c r="L1744" s="5"/>
      <c r="M1744" s="32"/>
      <c r="N1744" s="23"/>
      <c r="O1744" s="5"/>
      <c r="P1744" s="32"/>
      <c r="AI1744" s="3"/>
      <c r="AJ1744" s="3"/>
    </row>
    <row r="1745" spans="1:36" ht="12.75" customHeight="1" x14ac:dyDescent="0.25">
      <c r="A1745" s="31"/>
      <c r="B1745" s="32"/>
      <c r="C1745" s="78"/>
      <c r="D1745" s="78"/>
      <c r="E1745" s="78"/>
      <c r="F1745" s="78"/>
      <c r="G1745" s="78"/>
      <c r="H1745" s="79"/>
      <c r="I1745" s="80"/>
      <c r="J1745" s="80"/>
      <c r="K1745" s="80"/>
      <c r="L1745" s="5"/>
      <c r="M1745" s="32"/>
      <c r="N1745" s="23"/>
      <c r="O1745" s="5"/>
      <c r="P1745" s="32"/>
      <c r="AI1745" s="3"/>
      <c r="AJ1745" s="3"/>
    </row>
    <row r="1746" spans="1:36" ht="12.75" customHeight="1" x14ac:dyDescent="0.25">
      <c r="A1746" s="31"/>
      <c r="B1746" s="32"/>
      <c r="C1746" s="78"/>
      <c r="D1746" s="78"/>
      <c r="E1746" s="78"/>
      <c r="F1746" s="78"/>
      <c r="G1746" s="78"/>
      <c r="H1746" s="79"/>
      <c r="I1746" s="80"/>
      <c r="J1746" s="80"/>
      <c r="K1746" s="80"/>
      <c r="L1746" s="5"/>
      <c r="M1746" s="32"/>
      <c r="N1746" s="23"/>
      <c r="O1746" s="5"/>
      <c r="P1746" s="32"/>
      <c r="AI1746" s="3"/>
      <c r="AJ1746" s="3"/>
    </row>
    <row r="1747" spans="1:36" ht="12.75" customHeight="1" x14ac:dyDescent="0.25">
      <c r="A1747" s="31"/>
      <c r="B1747" s="32"/>
      <c r="C1747" s="78"/>
      <c r="D1747" s="78"/>
      <c r="E1747" s="78"/>
      <c r="F1747" s="78"/>
      <c r="G1747" s="78"/>
      <c r="H1747" s="79"/>
      <c r="I1747" s="80"/>
      <c r="J1747" s="80"/>
      <c r="K1747" s="80"/>
      <c r="L1747" s="5"/>
      <c r="M1747" s="32"/>
      <c r="N1747" s="23"/>
      <c r="O1747" s="5"/>
      <c r="P1747" s="32"/>
      <c r="AI1747" s="3"/>
      <c r="AJ1747" s="3"/>
    </row>
    <row r="1748" spans="1:36" ht="12.75" customHeight="1" x14ac:dyDescent="0.25">
      <c r="A1748" s="31"/>
      <c r="B1748" s="32"/>
      <c r="C1748" s="78"/>
      <c r="D1748" s="78"/>
      <c r="E1748" s="78"/>
      <c r="F1748" s="78"/>
      <c r="G1748" s="78"/>
      <c r="H1748" s="79"/>
      <c r="I1748" s="80"/>
      <c r="J1748" s="80"/>
      <c r="K1748" s="80"/>
      <c r="L1748" s="5"/>
      <c r="M1748" s="32"/>
      <c r="N1748" s="23"/>
      <c r="O1748" s="5"/>
      <c r="P1748" s="32"/>
      <c r="AI1748" s="3"/>
      <c r="AJ1748" s="3"/>
    </row>
    <row r="1749" spans="1:36" ht="12.75" customHeight="1" x14ac:dyDescent="0.25">
      <c r="A1749" s="31"/>
      <c r="B1749" s="32"/>
      <c r="C1749" s="78"/>
      <c r="D1749" s="78"/>
      <c r="E1749" s="78"/>
      <c r="F1749" s="78"/>
      <c r="G1749" s="78"/>
      <c r="H1749" s="79"/>
      <c r="I1749" s="80"/>
      <c r="J1749" s="80"/>
      <c r="K1749" s="80"/>
      <c r="L1749" s="5"/>
      <c r="M1749" s="32"/>
      <c r="N1749" s="23"/>
      <c r="O1749" s="5"/>
      <c r="P1749" s="32"/>
      <c r="AI1749" s="3"/>
      <c r="AJ1749" s="3"/>
    </row>
    <row r="1750" spans="1:36" ht="12.75" customHeight="1" x14ac:dyDescent="0.25">
      <c r="A1750" s="31"/>
      <c r="B1750" s="32"/>
      <c r="C1750" s="78"/>
      <c r="D1750" s="78"/>
      <c r="E1750" s="78"/>
      <c r="F1750" s="78"/>
      <c r="G1750" s="78"/>
      <c r="H1750" s="79"/>
      <c r="I1750" s="80"/>
      <c r="J1750" s="80"/>
      <c r="K1750" s="80"/>
      <c r="L1750" s="5"/>
      <c r="M1750" s="32"/>
      <c r="N1750" s="23"/>
      <c r="O1750" s="5"/>
      <c r="P1750" s="32"/>
      <c r="AI1750" s="3"/>
      <c r="AJ1750" s="3"/>
    </row>
    <row r="1751" spans="1:36" ht="12.75" customHeight="1" x14ac:dyDescent="0.25">
      <c r="A1751" s="31"/>
      <c r="B1751" s="32"/>
      <c r="C1751" s="78"/>
      <c r="D1751" s="78"/>
      <c r="E1751" s="78"/>
      <c r="F1751" s="78"/>
      <c r="G1751" s="78"/>
      <c r="H1751" s="79"/>
      <c r="I1751" s="80"/>
      <c r="J1751" s="80"/>
      <c r="K1751" s="80"/>
      <c r="L1751" s="5"/>
      <c r="M1751" s="32"/>
      <c r="N1751" s="23"/>
      <c r="O1751" s="5"/>
      <c r="P1751" s="32"/>
      <c r="AI1751" s="3"/>
      <c r="AJ1751" s="3"/>
    </row>
    <row r="1752" spans="1:36" ht="12.75" customHeight="1" x14ac:dyDescent="0.25">
      <c r="A1752" s="31"/>
      <c r="B1752" s="32"/>
      <c r="C1752" s="78"/>
      <c r="D1752" s="78"/>
      <c r="E1752" s="78"/>
      <c r="F1752" s="78"/>
      <c r="G1752" s="78"/>
      <c r="H1752" s="79"/>
      <c r="I1752" s="80"/>
      <c r="J1752" s="80"/>
      <c r="K1752" s="80"/>
      <c r="L1752" s="5"/>
      <c r="M1752" s="32"/>
      <c r="N1752" s="23"/>
      <c r="O1752" s="5"/>
      <c r="P1752" s="32"/>
      <c r="AI1752" s="3"/>
      <c r="AJ1752" s="3"/>
    </row>
    <row r="1753" spans="1:36" ht="12.75" customHeight="1" x14ac:dyDescent="0.25">
      <c r="A1753" s="31"/>
      <c r="B1753" s="32"/>
      <c r="C1753" s="78"/>
      <c r="D1753" s="78"/>
      <c r="E1753" s="78"/>
      <c r="F1753" s="78"/>
      <c r="G1753" s="78"/>
      <c r="H1753" s="79"/>
      <c r="I1753" s="80"/>
      <c r="J1753" s="80"/>
      <c r="K1753" s="80"/>
      <c r="L1753" s="5"/>
      <c r="M1753" s="32"/>
      <c r="N1753" s="23"/>
      <c r="O1753" s="5"/>
      <c r="P1753" s="32"/>
      <c r="AI1753" s="3"/>
      <c r="AJ1753" s="3"/>
    </row>
    <row r="1754" spans="1:36" ht="12.75" customHeight="1" x14ac:dyDescent="0.25">
      <c r="A1754" s="31"/>
      <c r="B1754" s="32"/>
      <c r="C1754" s="78"/>
      <c r="D1754" s="78"/>
      <c r="E1754" s="78"/>
      <c r="F1754" s="78"/>
      <c r="G1754" s="78"/>
      <c r="H1754" s="79"/>
      <c r="I1754" s="80"/>
      <c r="J1754" s="80"/>
      <c r="K1754" s="80"/>
      <c r="L1754" s="5"/>
      <c r="M1754" s="32"/>
      <c r="N1754" s="23"/>
      <c r="O1754" s="5"/>
      <c r="P1754" s="32"/>
      <c r="AI1754" s="3"/>
      <c r="AJ1754" s="3"/>
    </row>
    <row r="1755" spans="1:36" ht="12.75" customHeight="1" x14ac:dyDescent="0.25">
      <c r="A1755" s="31"/>
      <c r="B1755" s="32"/>
      <c r="C1755" s="78"/>
      <c r="D1755" s="78"/>
      <c r="E1755" s="78"/>
      <c r="F1755" s="78"/>
      <c r="G1755" s="78"/>
      <c r="H1755" s="79"/>
      <c r="I1755" s="80"/>
      <c r="J1755" s="80"/>
      <c r="K1755" s="80"/>
      <c r="L1755" s="5"/>
      <c r="M1755" s="32"/>
      <c r="N1755" s="23"/>
      <c r="O1755" s="5"/>
      <c r="P1755" s="32"/>
      <c r="AI1755" s="3"/>
      <c r="AJ1755" s="3"/>
    </row>
    <row r="1756" spans="1:36" ht="12.75" customHeight="1" x14ac:dyDescent="0.25">
      <c r="A1756" s="31"/>
      <c r="B1756" s="32"/>
      <c r="C1756" s="78"/>
      <c r="D1756" s="78"/>
      <c r="E1756" s="78"/>
      <c r="F1756" s="78"/>
      <c r="G1756" s="78"/>
      <c r="H1756" s="79"/>
      <c r="I1756" s="80"/>
      <c r="J1756" s="80"/>
      <c r="K1756" s="80"/>
      <c r="L1756" s="5"/>
      <c r="M1756" s="32"/>
      <c r="N1756" s="23"/>
      <c r="O1756" s="5"/>
      <c r="P1756" s="32"/>
      <c r="AI1756" s="3"/>
      <c r="AJ1756" s="3"/>
    </row>
    <row r="1757" spans="1:36" ht="12.75" customHeight="1" x14ac:dyDescent="0.25">
      <c r="A1757" s="31"/>
      <c r="B1757" s="32"/>
      <c r="C1757" s="78"/>
      <c r="D1757" s="78"/>
      <c r="E1757" s="78"/>
      <c r="F1757" s="78"/>
      <c r="G1757" s="78"/>
      <c r="H1757" s="79"/>
      <c r="I1757" s="80"/>
      <c r="J1757" s="80"/>
      <c r="K1757" s="80"/>
      <c r="L1757" s="5"/>
      <c r="M1757" s="32"/>
      <c r="N1757" s="23"/>
      <c r="O1757" s="5"/>
      <c r="P1757" s="32"/>
      <c r="AI1757" s="3"/>
      <c r="AJ1757" s="3"/>
    </row>
    <row r="1758" spans="1:36" ht="12.75" customHeight="1" x14ac:dyDescent="0.25">
      <c r="A1758" s="31"/>
      <c r="B1758" s="32"/>
      <c r="C1758" s="78"/>
      <c r="D1758" s="78"/>
      <c r="E1758" s="78"/>
      <c r="F1758" s="78"/>
      <c r="G1758" s="78"/>
      <c r="H1758" s="79"/>
      <c r="I1758" s="80"/>
      <c r="J1758" s="80"/>
      <c r="K1758" s="80"/>
      <c r="L1758" s="5"/>
      <c r="M1758" s="32"/>
      <c r="N1758" s="23"/>
      <c r="O1758" s="5"/>
      <c r="P1758" s="32"/>
      <c r="AI1758" s="3"/>
      <c r="AJ1758" s="3"/>
    </row>
    <row r="1759" spans="1:36" ht="12.75" customHeight="1" x14ac:dyDescent="0.25">
      <c r="A1759" s="31"/>
      <c r="B1759" s="32"/>
      <c r="C1759" s="78"/>
      <c r="D1759" s="78"/>
      <c r="E1759" s="78"/>
      <c r="F1759" s="78"/>
      <c r="G1759" s="78"/>
      <c r="H1759" s="79"/>
      <c r="I1759" s="80"/>
      <c r="J1759" s="80"/>
      <c r="K1759" s="80"/>
      <c r="L1759" s="5"/>
      <c r="M1759" s="32"/>
      <c r="N1759" s="23"/>
      <c r="O1759" s="5"/>
      <c r="P1759" s="32"/>
      <c r="AI1759" s="3"/>
      <c r="AJ1759" s="3"/>
    </row>
    <row r="1760" spans="1:36" ht="12.75" customHeight="1" x14ac:dyDescent="0.25">
      <c r="A1760" s="31"/>
      <c r="B1760" s="32"/>
      <c r="C1760" s="78"/>
      <c r="D1760" s="78"/>
      <c r="E1760" s="78"/>
      <c r="F1760" s="78"/>
      <c r="G1760" s="78"/>
      <c r="H1760" s="79"/>
      <c r="I1760" s="80"/>
      <c r="J1760" s="80"/>
      <c r="K1760" s="80"/>
      <c r="L1760" s="5"/>
      <c r="M1760" s="32"/>
      <c r="N1760" s="23"/>
      <c r="O1760" s="5"/>
      <c r="P1760" s="32"/>
      <c r="AI1760" s="3"/>
      <c r="AJ1760" s="3"/>
    </row>
    <row r="1761" spans="1:36" ht="12.75" customHeight="1" x14ac:dyDescent="0.25">
      <c r="A1761" s="31"/>
      <c r="B1761" s="32"/>
      <c r="C1761" s="78"/>
      <c r="D1761" s="78"/>
      <c r="E1761" s="78"/>
      <c r="F1761" s="78"/>
      <c r="G1761" s="78"/>
      <c r="H1761" s="79"/>
      <c r="I1761" s="80"/>
      <c r="J1761" s="80"/>
      <c r="K1761" s="80"/>
      <c r="L1761" s="5"/>
      <c r="M1761" s="32"/>
      <c r="N1761" s="23"/>
      <c r="O1761" s="5"/>
      <c r="P1761" s="32"/>
      <c r="AI1761" s="3"/>
      <c r="AJ1761" s="3"/>
    </row>
    <row r="1762" spans="1:36" ht="12.75" customHeight="1" x14ac:dyDescent="0.25">
      <c r="A1762" s="31"/>
      <c r="B1762" s="32"/>
      <c r="C1762" s="78"/>
      <c r="D1762" s="78"/>
      <c r="E1762" s="78"/>
      <c r="F1762" s="78"/>
      <c r="G1762" s="78"/>
      <c r="H1762" s="79"/>
      <c r="I1762" s="80"/>
      <c r="J1762" s="80"/>
      <c r="K1762" s="80"/>
      <c r="L1762" s="5"/>
      <c r="M1762" s="32"/>
      <c r="N1762" s="23"/>
      <c r="O1762" s="5"/>
      <c r="P1762" s="32"/>
      <c r="AI1762" s="3"/>
      <c r="AJ1762" s="3"/>
    </row>
    <row r="1763" spans="1:36" ht="12.75" customHeight="1" x14ac:dyDescent="0.25">
      <c r="A1763" s="31"/>
      <c r="B1763" s="32"/>
      <c r="C1763" s="78"/>
      <c r="D1763" s="78"/>
      <c r="E1763" s="78"/>
      <c r="F1763" s="78"/>
      <c r="G1763" s="78"/>
      <c r="H1763" s="79"/>
      <c r="I1763" s="80"/>
      <c r="J1763" s="80"/>
      <c r="K1763" s="80"/>
      <c r="L1763" s="5"/>
      <c r="M1763" s="32"/>
      <c r="N1763" s="23"/>
      <c r="O1763" s="5"/>
      <c r="P1763" s="32"/>
      <c r="AI1763" s="3"/>
      <c r="AJ1763" s="3"/>
    </row>
    <row r="1764" spans="1:36" ht="12.75" customHeight="1" x14ac:dyDescent="0.25">
      <c r="A1764" s="31"/>
      <c r="B1764" s="32"/>
      <c r="C1764" s="78"/>
      <c r="D1764" s="78"/>
      <c r="E1764" s="78"/>
      <c r="F1764" s="78"/>
      <c r="G1764" s="78"/>
      <c r="H1764" s="79"/>
      <c r="I1764" s="80"/>
      <c r="J1764" s="80"/>
      <c r="K1764" s="80"/>
      <c r="L1764" s="5"/>
      <c r="M1764" s="32"/>
      <c r="N1764" s="23"/>
      <c r="O1764" s="5"/>
      <c r="P1764" s="32"/>
      <c r="AI1764" s="3"/>
      <c r="AJ1764" s="3"/>
    </row>
    <row r="1765" spans="1:36" ht="12.75" customHeight="1" x14ac:dyDescent="0.25">
      <c r="A1765" s="31"/>
      <c r="B1765" s="32"/>
      <c r="C1765" s="78"/>
      <c r="D1765" s="78"/>
      <c r="E1765" s="78"/>
      <c r="F1765" s="78"/>
      <c r="G1765" s="78"/>
      <c r="H1765" s="79"/>
      <c r="I1765" s="80"/>
      <c r="J1765" s="80"/>
      <c r="K1765" s="80"/>
      <c r="L1765" s="5"/>
      <c r="M1765" s="32"/>
      <c r="N1765" s="23"/>
      <c r="O1765" s="5"/>
      <c r="P1765" s="32"/>
      <c r="AI1765" s="3"/>
      <c r="AJ1765" s="3"/>
    </row>
    <row r="1766" spans="1:36" ht="12.75" customHeight="1" x14ac:dyDescent="0.25">
      <c r="A1766" s="31"/>
      <c r="B1766" s="32"/>
      <c r="C1766" s="78"/>
      <c r="D1766" s="78"/>
      <c r="E1766" s="78"/>
      <c r="F1766" s="78"/>
      <c r="G1766" s="78"/>
      <c r="H1766" s="79"/>
      <c r="I1766" s="80"/>
      <c r="J1766" s="80"/>
      <c r="K1766" s="80"/>
      <c r="L1766" s="5"/>
      <c r="M1766" s="32"/>
      <c r="N1766" s="23"/>
      <c r="O1766" s="5"/>
      <c r="P1766" s="32"/>
      <c r="AI1766" s="3"/>
      <c r="AJ1766" s="3"/>
    </row>
    <row r="1767" spans="1:36" ht="12.75" customHeight="1" x14ac:dyDescent="0.25">
      <c r="A1767" s="31"/>
      <c r="B1767" s="32"/>
      <c r="C1767" s="78"/>
      <c r="D1767" s="78"/>
      <c r="E1767" s="78"/>
      <c r="F1767" s="78"/>
      <c r="G1767" s="78"/>
      <c r="H1767" s="79"/>
      <c r="I1767" s="80"/>
      <c r="J1767" s="80"/>
      <c r="K1767" s="80"/>
      <c r="L1767" s="5"/>
      <c r="M1767" s="32"/>
      <c r="N1767" s="23"/>
      <c r="O1767" s="5"/>
      <c r="P1767" s="32"/>
      <c r="AI1767" s="3"/>
      <c r="AJ1767" s="3"/>
    </row>
    <row r="1768" spans="1:36" ht="12.75" customHeight="1" x14ac:dyDescent="0.25">
      <c r="A1768" s="31"/>
      <c r="B1768" s="32"/>
      <c r="C1768" s="78"/>
      <c r="D1768" s="78"/>
      <c r="E1768" s="78"/>
      <c r="F1768" s="78"/>
      <c r="G1768" s="78"/>
      <c r="H1768" s="79"/>
      <c r="I1768" s="80"/>
      <c r="J1768" s="80"/>
      <c r="K1768" s="80"/>
      <c r="L1768" s="5"/>
      <c r="M1768" s="32"/>
      <c r="N1768" s="23"/>
      <c r="O1768" s="5"/>
      <c r="P1768" s="32"/>
      <c r="AI1768" s="3"/>
      <c r="AJ1768" s="3"/>
    </row>
    <row r="1769" spans="1:36" ht="12.75" customHeight="1" x14ac:dyDescent="0.25">
      <c r="A1769" s="31"/>
      <c r="B1769" s="32"/>
      <c r="C1769" s="78"/>
      <c r="D1769" s="78"/>
      <c r="E1769" s="78"/>
      <c r="F1769" s="78"/>
      <c r="G1769" s="78"/>
      <c r="H1769" s="79"/>
      <c r="I1769" s="80"/>
      <c r="J1769" s="80"/>
      <c r="K1769" s="80"/>
      <c r="L1769" s="5"/>
      <c r="M1769" s="32"/>
      <c r="N1769" s="23"/>
      <c r="O1769" s="5"/>
      <c r="P1769" s="32"/>
      <c r="AI1769" s="3"/>
      <c r="AJ1769" s="3"/>
    </row>
    <row r="1770" spans="1:36" ht="12.75" customHeight="1" x14ac:dyDescent="0.25">
      <c r="A1770" s="31"/>
      <c r="B1770" s="32"/>
      <c r="C1770" s="78"/>
      <c r="D1770" s="78"/>
      <c r="E1770" s="78"/>
      <c r="F1770" s="78"/>
      <c r="G1770" s="78"/>
      <c r="H1770" s="79"/>
      <c r="I1770" s="80"/>
      <c r="J1770" s="80"/>
      <c r="K1770" s="80"/>
      <c r="L1770" s="5"/>
      <c r="M1770" s="32"/>
      <c r="N1770" s="23"/>
      <c r="O1770" s="5"/>
      <c r="P1770" s="32"/>
      <c r="AI1770" s="3"/>
      <c r="AJ1770" s="3"/>
    </row>
    <row r="1771" spans="1:36" ht="12.75" customHeight="1" x14ac:dyDescent="0.25">
      <c r="A1771" s="31"/>
      <c r="B1771" s="32"/>
      <c r="C1771" s="78"/>
      <c r="D1771" s="78"/>
      <c r="E1771" s="78"/>
      <c r="F1771" s="78"/>
      <c r="G1771" s="78"/>
      <c r="H1771" s="79"/>
      <c r="I1771" s="80"/>
      <c r="J1771" s="80"/>
      <c r="K1771" s="80"/>
      <c r="L1771" s="5"/>
      <c r="M1771" s="32"/>
      <c r="N1771" s="23"/>
      <c r="O1771" s="5"/>
      <c r="P1771" s="32"/>
      <c r="AI1771" s="3"/>
      <c r="AJ1771" s="3"/>
    </row>
    <row r="1772" spans="1:36" ht="12.75" customHeight="1" x14ac:dyDescent="0.25">
      <c r="A1772" s="31"/>
      <c r="B1772" s="32"/>
      <c r="C1772" s="78"/>
      <c r="D1772" s="78"/>
      <c r="E1772" s="78"/>
      <c r="F1772" s="78"/>
      <c r="G1772" s="78"/>
      <c r="H1772" s="79"/>
      <c r="I1772" s="80"/>
      <c r="J1772" s="80"/>
      <c r="K1772" s="80"/>
      <c r="L1772" s="5"/>
      <c r="M1772" s="32"/>
      <c r="N1772" s="23"/>
      <c r="O1772" s="5"/>
      <c r="P1772" s="32"/>
      <c r="AI1772" s="3"/>
      <c r="AJ1772" s="3"/>
    </row>
    <row r="1773" spans="1:36" ht="12.75" customHeight="1" x14ac:dyDescent="0.25">
      <c r="A1773" s="31"/>
      <c r="B1773" s="32"/>
      <c r="C1773" s="78"/>
      <c r="D1773" s="78"/>
      <c r="E1773" s="78"/>
      <c r="F1773" s="78"/>
      <c r="G1773" s="78"/>
      <c r="H1773" s="79"/>
      <c r="I1773" s="80"/>
      <c r="J1773" s="80"/>
      <c r="K1773" s="80"/>
      <c r="L1773" s="5"/>
      <c r="M1773" s="32"/>
      <c r="N1773" s="23"/>
      <c r="O1773" s="5"/>
      <c r="P1773" s="32"/>
      <c r="AI1773" s="3"/>
      <c r="AJ1773" s="3"/>
    </row>
    <row r="1774" spans="1:36" ht="12.75" customHeight="1" x14ac:dyDescent="0.25">
      <c r="A1774" s="31"/>
      <c r="B1774" s="32"/>
      <c r="C1774" s="78"/>
      <c r="D1774" s="78"/>
      <c r="E1774" s="78"/>
      <c r="F1774" s="78"/>
      <c r="G1774" s="78"/>
      <c r="H1774" s="79"/>
      <c r="I1774" s="80"/>
      <c r="J1774" s="80"/>
      <c r="K1774" s="80"/>
      <c r="L1774" s="5"/>
      <c r="M1774" s="32"/>
      <c r="N1774" s="23"/>
      <c r="O1774" s="5"/>
      <c r="P1774" s="32"/>
      <c r="AI1774" s="3"/>
      <c r="AJ1774" s="3"/>
    </row>
    <row r="1775" spans="1:36" ht="12.75" customHeight="1" x14ac:dyDescent="0.25">
      <c r="A1775" s="31"/>
      <c r="B1775" s="32"/>
      <c r="C1775" s="78"/>
      <c r="D1775" s="78"/>
      <c r="E1775" s="78"/>
      <c r="F1775" s="78"/>
      <c r="G1775" s="78"/>
      <c r="H1775" s="79"/>
      <c r="I1775" s="80"/>
      <c r="J1775" s="80"/>
      <c r="K1775" s="80"/>
      <c r="L1775" s="5"/>
      <c r="M1775" s="32"/>
      <c r="N1775" s="23"/>
      <c r="O1775" s="5"/>
      <c r="P1775" s="32"/>
      <c r="AI1775" s="3"/>
      <c r="AJ1775" s="3"/>
    </row>
    <row r="1776" spans="1:36" ht="12.75" customHeight="1" x14ac:dyDescent="0.25">
      <c r="A1776" s="31"/>
      <c r="B1776" s="32"/>
      <c r="C1776" s="78"/>
      <c r="D1776" s="78"/>
      <c r="E1776" s="78"/>
      <c r="F1776" s="78"/>
      <c r="G1776" s="78"/>
      <c r="H1776" s="79"/>
      <c r="I1776" s="80"/>
      <c r="J1776" s="80"/>
      <c r="K1776" s="80"/>
      <c r="L1776" s="5"/>
      <c r="M1776" s="32"/>
      <c r="N1776" s="23"/>
      <c r="O1776" s="5"/>
      <c r="P1776" s="32"/>
      <c r="AI1776" s="3"/>
      <c r="AJ1776" s="3"/>
    </row>
    <row r="1777" spans="1:36" ht="12.75" customHeight="1" x14ac:dyDescent="0.25">
      <c r="A1777" s="31"/>
      <c r="B1777" s="32"/>
      <c r="C1777" s="78"/>
      <c r="D1777" s="78"/>
      <c r="E1777" s="78"/>
      <c r="F1777" s="78"/>
      <c r="G1777" s="78"/>
      <c r="H1777" s="79"/>
      <c r="I1777" s="80"/>
      <c r="J1777" s="80"/>
      <c r="K1777" s="80"/>
      <c r="L1777" s="5"/>
      <c r="M1777" s="32"/>
      <c r="N1777" s="23"/>
      <c r="O1777" s="5"/>
      <c r="P1777" s="32"/>
      <c r="AI1777" s="3"/>
      <c r="AJ1777" s="3"/>
    </row>
    <row r="1778" spans="1:36" ht="12.75" customHeight="1" x14ac:dyDescent="0.25">
      <c r="A1778" s="31"/>
      <c r="B1778" s="32"/>
      <c r="C1778" s="78"/>
      <c r="D1778" s="78"/>
      <c r="E1778" s="78"/>
      <c r="F1778" s="78"/>
      <c r="G1778" s="78"/>
      <c r="H1778" s="79"/>
      <c r="I1778" s="80"/>
      <c r="J1778" s="80"/>
      <c r="K1778" s="80"/>
      <c r="L1778" s="5"/>
      <c r="M1778" s="32"/>
      <c r="N1778" s="23"/>
      <c r="O1778" s="5"/>
      <c r="P1778" s="32"/>
      <c r="AI1778" s="3"/>
      <c r="AJ1778" s="3"/>
    </row>
    <row r="1779" spans="1:36" ht="12.75" customHeight="1" x14ac:dyDescent="0.25">
      <c r="A1779" s="31"/>
      <c r="B1779" s="32"/>
      <c r="C1779" s="78"/>
      <c r="D1779" s="78"/>
      <c r="E1779" s="78"/>
      <c r="F1779" s="78"/>
      <c r="G1779" s="78"/>
      <c r="H1779" s="79"/>
      <c r="I1779" s="80"/>
      <c r="J1779" s="80"/>
      <c r="K1779" s="80"/>
      <c r="L1779" s="5"/>
      <c r="M1779" s="32"/>
      <c r="N1779" s="23"/>
      <c r="O1779" s="5"/>
      <c r="P1779" s="32"/>
      <c r="AI1779" s="3"/>
      <c r="AJ1779" s="3"/>
    </row>
    <row r="1780" spans="1:36" ht="12.75" customHeight="1" x14ac:dyDescent="0.25">
      <c r="A1780" s="31"/>
      <c r="B1780" s="32"/>
      <c r="C1780" s="78"/>
      <c r="D1780" s="78"/>
      <c r="E1780" s="78"/>
      <c r="F1780" s="78"/>
      <c r="G1780" s="78"/>
      <c r="H1780" s="79"/>
      <c r="I1780" s="80"/>
      <c r="J1780" s="80"/>
      <c r="K1780" s="80"/>
      <c r="L1780" s="5"/>
      <c r="M1780" s="32"/>
      <c r="N1780" s="23"/>
      <c r="O1780" s="5"/>
      <c r="P1780" s="32"/>
      <c r="AI1780" s="3"/>
      <c r="AJ1780" s="3"/>
    </row>
    <row r="1781" spans="1:36" ht="12.75" customHeight="1" x14ac:dyDescent="0.25">
      <c r="A1781" s="31"/>
      <c r="B1781" s="32"/>
      <c r="C1781" s="78"/>
      <c r="D1781" s="78"/>
      <c r="E1781" s="78"/>
      <c r="F1781" s="78"/>
      <c r="G1781" s="78"/>
      <c r="H1781" s="79"/>
      <c r="I1781" s="80"/>
      <c r="J1781" s="80"/>
      <c r="K1781" s="80"/>
      <c r="L1781" s="5"/>
      <c r="M1781" s="32"/>
      <c r="N1781" s="23"/>
      <c r="O1781" s="5"/>
      <c r="P1781" s="32"/>
      <c r="AI1781" s="3"/>
      <c r="AJ1781" s="3"/>
    </row>
    <row r="1782" spans="1:36" ht="12.75" customHeight="1" x14ac:dyDescent="0.25">
      <c r="A1782" s="31"/>
      <c r="B1782" s="32"/>
      <c r="C1782" s="78"/>
      <c r="D1782" s="78"/>
      <c r="E1782" s="78"/>
      <c r="F1782" s="78"/>
      <c r="G1782" s="78"/>
      <c r="H1782" s="79"/>
      <c r="I1782" s="80"/>
      <c r="J1782" s="80"/>
      <c r="K1782" s="80"/>
      <c r="L1782" s="5"/>
      <c r="M1782" s="32"/>
      <c r="N1782" s="23"/>
      <c r="O1782" s="5"/>
      <c r="P1782" s="32"/>
      <c r="AI1782" s="3"/>
      <c r="AJ1782" s="3"/>
    </row>
    <row r="1783" spans="1:36" ht="12.75" customHeight="1" x14ac:dyDescent="0.25">
      <c r="A1783" s="31"/>
      <c r="B1783" s="32"/>
      <c r="C1783" s="78"/>
      <c r="D1783" s="78"/>
      <c r="E1783" s="78"/>
      <c r="F1783" s="78"/>
      <c r="G1783" s="78"/>
      <c r="H1783" s="79"/>
      <c r="I1783" s="80"/>
      <c r="J1783" s="80"/>
      <c r="K1783" s="80"/>
      <c r="L1783" s="5"/>
      <c r="M1783" s="32"/>
      <c r="N1783" s="23"/>
      <c r="O1783" s="5"/>
      <c r="P1783" s="32"/>
      <c r="AI1783" s="3"/>
      <c r="AJ1783" s="3"/>
    </row>
    <row r="1784" spans="1:36" ht="12.75" customHeight="1" x14ac:dyDescent="0.25">
      <c r="A1784" s="31"/>
      <c r="B1784" s="32"/>
      <c r="C1784" s="78"/>
      <c r="D1784" s="78"/>
      <c r="E1784" s="78"/>
      <c r="F1784" s="78"/>
      <c r="G1784" s="78"/>
      <c r="H1784" s="79"/>
      <c r="I1784" s="80"/>
      <c r="J1784" s="80"/>
      <c r="K1784" s="80"/>
      <c r="L1784" s="5"/>
      <c r="M1784" s="32"/>
      <c r="N1784" s="23"/>
      <c r="O1784" s="5"/>
      <c r="P1784" s="32"/>
      <c r="AI1784" s="3"/>
      <c r="AJ1784" s="3"/>
    </row>
    <row r="1785" spans="1:36" ht="12.75" customHeight="1" x14ac:dyDescent="0.25">
      <c r="A1785" s="31"/>
      <c r="B1785" s="32"/>
      <c r="C1785" s="78"/>
      <c r="D1785" s="78"/>
      <c r="E1785" s="78"/>
      <c r="F1785" s="78"/>
      <c r="G1785" s="78"/>
      <c r="H1785" s="79"/>
      <c r="I1785" s="80"/>
      <c r="J1785" s="80"/>
      <c r="K1785" s="80"/>
      <c r="L1785" s="5"/>
      <c r="M1785" s="32"/>
      <c r="N1785" s="23"/>
      <c r="O1785" s="5"/>
      <c r="P1785" s="32"/>
      <c r="AI1785" s="3"/>
      <c r="AJ1785" s="3"/>
    </row>
    <row r="1786" spans="1:36" ht="12.75" customHeight="1" x14ac:dyDescent="0.25">
      <c r="A1786" s="31"/>
      <c r="B1786" s="32"/>
      <c r="C1786" s="78"/>
      <c r="D1786" s="78"/>
      <c r="E1786" s="78"/>
      <c r="F1786" s="78"/>
      <c r="G1786" s="78"/>
      <c r="H1786" s="79"/>
      <c r="I1786" s="80"/>
      <c r="J1786" s="80"/>
      <c r="K1786" s="80"/>
      <c r="L1786" s="5"/>
      <c r="M1786" s="32"/>
      <c r="N1786" s="23"/>
      <c r="O1786" s="5"/>
      <c r="P1786" s="32"/>
      <c r="AI1786" s="3"/>
      <c r="AJ1786" s="3"/>
    </row>
    <row r="1787" spans="1:36" ht="12.75" customHeight="1" x14ac:dyDescent="0.25">
      <c r="A1787" s="31"/>
      <c r="B1787" s="32"/>
      <c r="C1787" s="78"/>
      <c r="D1787" s="78"/>
      <c r="E1787" s="78"/>
      <c r="F1787" s="78"/>
      <c r="G1787" s="78"/>
      <c r="H1787" s="79"/>
      <c r="I1787" s="80"/>
      <c r="J1787" s="80"/>
      <c r="K1787" s="80"/>
      <c r="L1787" s="5"/>
      <c r="M1787" s="32"/>
      <c r="N1787" s="23"/>
      <c r="O1787" s="5"/>
      <c r="P1787" s="32"/>
      <c r="AI1787" s="3"/>
      <c r="AJ1787" s="3"/>
    </row>
    <row r="1788" spans="1:36" ht="12.75" customHeight="1" x14ac:dyDescent="0.25">
      <c r="A1788" s="31"/>
      <c r="B1788" s="32"/>
      <c r="C1788" s="78"/>
      <c r="D1788" s="78"/>
      <c r="E1788" s="78"/>
      <c r="F1788" s="78"/>
      <c r="G1788" s="78"/>
      <c r="H1788" s="79"/>
      <c r="I1788" s="80"/>
      <c r="J1788" s="80"/>
      <c r="K1788" s="80"/>
      <c r="L1788" s="5"/>
      <c r="M1788" s="32"/>
      <c r="N1788" s="23"/>
      <c r="O1788" s="5"/>
      <c r="P1788" s="32"/>
      <c r="AI1788" s="3"/>
      <c r="AJ1788" s="3"/>
    </row>
    <row r="1789" spans="1:36" ht="12.75" customHeight="1" x14ac:dyDescent="0.25">
      <c r="A1789" s="31"/>
      <c r="B1789" s="32"/>
      <c r="C1789" s="78"/>
      <c r="D1789" s="78"/>
      <c r="E1789" s="78"/>
      <c r="F1789" s="78"/>
      <c r="G1789" s="78"/>
      <c r="H1789" s="79"/>
      <c r="I1789" s="80"/>
      <c r="J1789" s="80"/>
      <c r="K1789" s="80"/>
      <c r="L1789" s="5"/>
      <c r="M1789" s="32"/>
      <c r="N1789" s="23"/>
      <c r="O1789" s="5"/>
      <c r="P1789" s="32"/>
      <c r="AI1789" s="3"/>
      <c r="AJ1789" s="3"/>
    </row>
    <row r="1790" spans="1:36" ht="12.75" customHeight="1" x14ac:dyDescent="0.25">
      <c r="A1790" s="31"/>
      <c r="B1790" s="32"/>
      <c r="C1790" s="78"/>
      <c r="D1790" s="78"/>
      <c r="E1790" s="78"/>
      <c r="F1790" s="78"/>
      <c r="G1790" s="78"/>
      <c r="H1790" s="79"/>
      <c r="I1790" s="80"/>
      <c r="J1790" s="80"/>
      <c r="K1790" s="80"/>
      <c r="L1790" s="5"/>
      <c r="M1790" s="32"/>
      <c r="N1790" s="23"/>
      <c r="O1790" s="5"/>
      <c r="P1790" s="32"/>
      <c r="AI1790" s="3"/>
      <c r="AJ1790" s="3"/>
    </row>
    <row r="1791" spans="1:36" ht="12.75" customHeight="1" x14ac:dyDescent="0.25">
      <c r="A1791" s="31"/>
      <c r="B1791" s="32"/>
      <c r="C1791" s="78"/>
      <c r="D1791" s="78"/>
      <c r="E1791" s="78"/>
      <c r="F1791" s="78"/>
      <c r="G1791" s="78"/>
      <c r="H1791" s="79"/>
      <c r="I1791" s="80"/>
      <c r="J1791" s="80"/>
      <c r="K1791" s="80"/>
      <c r="L1791" s="5"/>
      <c r="M1791" s="32"/>
      <c r="N1791" s="23"/>
      <c r="O1791" s="5"/>
      <c r="P1791" s="32"/>
      <c r="AI1791" s="3"/>
      <c r="AJ1791" s="3"/>
    </row>
    <row r="1792" spans="1:36" ht="12.75" customHeight="1" x14ac:dyDescent="0.25">
      <c r="A1792" s="31"/>
      <c r="B1792" s="32"/>
      <c r="C1792" s="78"/>
      <c r="D1792" s="78"/>
      <c r="E1792" s="78"/>
      <c r="F1792" s="78"/>
      <c r="G1792" s="78"/>
      <c r="H1792" s="79"/>
      <c r="I1792" s="80"/>
      <c r="J1792" s="80"/>
      <c r="K1792" s="80"/>
      <c r="L1792" s="5"/>
      <c r="M1792" s="32"/>
      <c r="N1792" s="23"/>
      <c r="O1792" s="5"/>
      <c r="P1792" s="32"/>
      <c r="AI1792" s="3"/>
      <c r="AJ1792" s="3"/>
    </row>
    <row r="1793" spans="1:36" ht="12.75" customHeight="1" x14ac:dyDescent="0.25">
      <c r="A1793" s="31"/>
      <c r="B1793" s="32"/>
      <c r="C1793" s="78"/>
      <c r="D1793" s="78"/>
      <c r="E1793" s="78"/>
      <c r="F1793" s="78"/>
      <c r="G1793" s="78"/>
      <c r="H1793" s="79"/>
      <c r="I1793" s="80"/>
      <c r="J1793" s="80"/>
      <c r="K1793" s="80"/>
      <c r="L1793" s="5"/>
      <c r="M1793" s="32"/>
      <c r="N1793" s="23"/>
      <c r="O1793" s="5"/>
      <c r="P1793" s="32"/>
      <c r="AI1793" s="3"/>
      <c r="AJ1793" s="3"/>
    </row>
    <row r="1794" spans="1:36" ht="12.75" customHeight="1" x14ac:dyDescent="0.25">
      <c r="A1794" s="31"/>
      <c r="B1794" s="32"/>
      <c r="C1794" s="78"/>
      <c r="D1794" s="78"/>
      <c r="E1794" s="78"/>
      <c r="F1794" s="78"/>
      <c r="G1794" s="78"/>
      <c r="H1794" s="79"/>
      <c r="I1794" s="80"/>
      <c r="J1794" s="80"/>
      <c r="K1794" s="80"/>
      <c r="L1794" s="5"/>
      <c r="M1794" s="32"/>
      <c r="N1794" s="23"/>
      <c r="O1794" s="5"/>
      <c r="P1794" s="32"/>
      <c r="AI1794" s="3"/>
      <c r="AJ1794" s="3"/>
    </row>
    <row r="1795" spans="1:36" ht="12.75" customHeight="1" x14ac:dyDescent="0.25">
      <c r="A1795" s="31"/>
      <c r="B1795" s="32"/>
      <c r="C1795" s="78"/>
      <c r="D1795" s="78"/>
      <c r="E1795" s="78"/>
      <c r="F1795" s="78"/>
      <c r="G1795" s="78"/>
      <c r="H1795" s="79"/>
      <c r="I1795" s="80"/>
      <c r="J1795" s="80"/>
      <c r="K1795" s="80"/>
      <c r="L1795" s="5"/>
      <c r="M1795" s="32"/>
      <c r="N1795" s="23"/>
      <c r="O1795" s="5"/>
      <c r="P1795" s="32"/>
      <c r="AI1795" s="3"/>
      <c r="AJ1795" s="3"/>
    </row>
    <row r="1796" spans="1:36" ht="12.75" customHeight="1" x14ac:dyDescent="0.25">
      <c r="A1796" s="31"/>
      <c r="B1796" s="32"/>
      <c r="C1796" s="78"/>
      <c r="D1796" s="78"/>
      <c r="E1796" s="78"/>
      <c r="F1796" s="78"/>
      <c r="G1796" s="78"/>
      <c r="H1796" s="79"/>
      <c r="I1796" s="80"/>
      <c r="J1796" s="80"/>
      <c r="K1796" s="80"/>
      <c r="L1796" s="5"/>
      <c r="M1796" s="32"/>
      <c r="N1796" s="23"/>
      <c r="O1796" s="5"/>
      <c r="P1796" s="32"/>
      <c r="AI1796" s="3"/>
      <c r="AJ1796" s="3"/>
    </row>
    <row r="1797" spans="1:36" ht="12.75" customHeight="1" x14ac:dyDescent="0.25">
      <c r="A1797" s="31"/>
      <c r="B1797" s="32"/>
      <c r="C1797" s="78"/>
      <c r="D1797" s="78"/>
      <c r="E1797" s="78"/>
      <c r="F1797" s="78"/>
      <c r="G1797" s="78"/>
      <c r="H1797" s="79"/>
      <c r="I1797" s="80"/>
      <c r="J1797" s="80"/>
      <c r="K1797" s="80"/>
      <c r="L1797" s="5"/>
      <c r="M1797" s="32"/>
      <c r="N1797" s="23"/>
      <c r="O1797" s="5"/>
      <c r="P1797" s="32"/>
      <c r="AI1797" s="3"/>
      <c r="AJ1797" s="3"/>
    </row>
    <row r="1798" spans="1:36" ht="12.75" customHeight="1" x14ac:dyDescent="0.25">
      <c r="A1798" s="31"/>
      <c r="B1798" s="32"/>
      <c r="C1798" s="78"/>
      <c r="D1798" s="78"/>
      <c r="E1798" s="78"/>
      <c r="F1798" s="78"/>
      <c r="G1798" s="78"/>
      <c r="H1798" s="79"/>
      <c r="I1798" s="80"/>
      <c r="J1798" s="80"/>
      <c r="K1798" s="80"/>
      <c r="L1798" s="5"/>
      <c r="M1798" s="32"/>
      <c r="N1798" s="23"/>
      <c r="O1798" s="5"/>
      <c r="P1798" s="32"/>
      <c r="AI1798" s="3"/>
      <c r="AJ1798" s="3"/>
    </row>
    <row r="1799" spans="1:36" ht="12.75" customHeight="1" x14ac:dyDescent="0.25">
      <c r="A1799" s="31"/>
      <c r="B1799" s="32"/>
      <c r="C1799" s="78"/>
      <c r="D1799" s="78"/>
      <c r="E1799" s="78"/>
      <c r="F1799" s="78"/>
      <c r="G1799" s="78"/>
      <c r="H1799" s="79"/>
      <c r="I1799" s="80"/>
      <c r="J1799" s="80"/>
      <c r="K1799" s="80"/>
      <c r="L1799" s="5"/>
      <c r="M1799" s="32"/>
      <c r="N1799" s="23"/>
      <c r="O1799" s="5"/>
      <c r="P1799" s="32"/>
      <c r="AI1799" s="3"/>
      <c r="AJ1799" s="3"/>
    </row>
    <row r="1800" spans="1:36" ht="12.75" customHeight="1" x14ac:dyDescent="0.25">
      <c r="A1800" s="31"/>
      <c r="B1800" s="32"/>
      <c r="C1800" s="78"/>
      <c r="D1800" s="78"/>
      <c r="E1800" s="78"/>
      <c r="F1800" s="78"/>
      <c r="G1800" s="78"/>
      <c r="H1800" s="79"/>
      <c r="I1800" s="80"/>
      <c r="J1800" s="80"/>
      <c r="K1800" s="80"/>
      <c r="L1800" s="5"/>
      <c r="M1800" s="32"/>
      <c r="N1800" s="23"/>
      <c r="O1800" s="5"/>
      <c r="P1800" s="32"/>
      <c r="AI1800" s="3"/>
      <c r="AJ1800" s="3"/>
    </row>
    <row r="1801" spans="1:36" ht="12.75" customHeight="1" x14ac:dyDescent="0.25">
      <c r="A1801" s="31"/>
      <c r="B1801" s="32"/>
      <c r="C1801" s="78"/>
      <c r="D1801" s="78"/>
      <c r="E1801" s="78"/>
      <c r="F1801" s="78"/>
      <c r="G1801" s="78"/>
      <c r="H1801" s="79"/>
      <c r="I1801" s="80"/>
      <c r="J1801" s="80"/>
      <c r="K1801" s="80"/>
      <c r="L1801" s="5"/>
      <c r="M1801" s="32"/>
      <c r="N1801" s="23"/>
      <c r="O1801" s="5"/>
      <c r="P1801" s="32"/>
      <c r="AI1801" s="3"/>
      <c r="AJ1801" s="3"/>
    </row>
    <row r="1802" spans="1:36" ht="12.75" customHeight="1" x14ac:dyDescent="0.25">
      <c r="A1802" s="31"/>
      <c r="B1802" s="32"/>
      <c r="C1802" s="78"/>
      <c r="D1802" s="78"/>
      <c r="E1802" s="78"/>
      <c r="F1802" s="78"/>
      <c r="G1802" s="78"/>
      <c r="H1802" s="79"/>
      <c r="I1802" s="80"/>
      <c r="J1802" s="80"/>
      <c r="K1802" s="80"/>
      <c r="L1802" s="5"/>
      <c r="M1802" s="32"/>
      <c r="N1802" s="23"/>
      <c r="O1802" s="5"/>
      <c r="P1802" s="32"/>
      <c r="AI1802" s="3"/>
      <c r="AJ1802" s="3"/>
    </row>
    <row r="1803" spans="1:36" ht="12.75" customHeight="1" x14ac:dyDescent="0.25">
      <c r="A1803" s="31"/>
      <c r="B1803" s="32"/>
      <c r="C1803" s="78"/>
      <c r="D1803" s="78"/>
      <c r="E1803" s="78"/>
      <c r="F1803" s="78"/>
      <c r="G1803" s="78"/>
      <c r="H1803" s="79"/>
      <c r="I1803" s="80"/>
      <c r="J1803" s="80"/>
      <c r="K1803" s="80"/>
      <c r="L1803" s="5"/>
      <c r="M1803" s="32"/>
      <c r="N1803" s="23"/>
      <c r="O1803" s="5"/>
      <c r="P1803" s="32"/>
      <c r="AI1803" s="3"/>
      <c r="AJ1803" s="3"/>
    </row>
    <row r="1804" spans="1:36" ht="12.75" customHeight="1" x14ac:dyDescent="0.25">
      <c r="A1804" s="31"/>
      <c r="B1804" s="32"/>
      <c r="C1804" s="78"/>
      <c r="D1804" s="78"/>
      <c r="E1804" s="78"/>
      <c r="F1804" s="78"/>
      <c r="G1804" s="78"/>
      <c r="H1804" s="79"/>
      <c r="I1804" s="80"/>
      <c r="J1804" s="80"/>
      <c r="K1804" s="80"/>
      <c r="L1804" s="5"/>
      <c r="M1804" s="32"/>
      <c r="N1804" s="23"/>
      <c r="O1804" s="5"/>
      <c r="P1804" s="32"/>
      <c r="AI1804" s="3"/>
      <c r="AJ1804" s="3"/>
    </row>
    <row r="1805" spans="1:36" ht="12.75" customHeight="1" x14ac:dyDescent="0.25">
      <c r="A1805" s="31"/>
      <c r="B1805" s="32"/>
      <c r="C1805" s="78"/>
      <c r="D1805" s="78"/>
      <c r="E1805" s="78"/>
      <c r="F1805" s="78"/>
      <c r="G1805" s="78"/>
      <c r="H1805" s="79"/>
      <c r="I1805" s="80"/>
      <c r="J1805" s="80"/>
      <c r="K1805" s="80"/>
      <c r="L1805" s="5"/>
      <c r="M1805" s="32"/>
      <c r="N1805" s="23"/>
      <c r="O1805" s="5"/>
      <c r="P1805" s="32"/>
      <c r="AI1805" s="3"/>
      <c r="AJ1805" s="3"/>
    </row>
    <row r="1806" spans="1:36" ht="12.75" customHeight="1" x14ac:dyDescent="0.25">
      <c r="A1806" s="31"/>
      <c r="B1806" s="32"/>
      <c r="C1806" s="78"/>
      <c r="D1806" s="78"/>
      <c r="E1806" s="78"/>
      <c r="F1806" s="78"/>
      <c r="G1806" s="78"/>
      <c r="H1806" s="79"/>
      <c r="I1806" s="80"/>
      <c r="J1806" s="80"/>
      <c r="K1806" s="80"/>
      <c r="L1806" s="5"/>
      <c r="M1806" s="32"/>
      <c r="N1806" s="23"/>
      <c r="O1806" s="5"/>
      <c r="P1806" s="32"/>
      <c r="AI1806" s="3"/>
      <c r="AJ1806" s="3"/>
    </row>
    <row r="1807" spans="1:36" ht="12.75" customHeight="1" x14ac:dyDescent="0.25">
      <c r="A1807" s="31"/>
      <c r="B1807" s="32"/>
      <c r="C1807" s="78"/>
      <c r="D1807" s="78"/>
      <c r="E1807" s="78"/>
      <c r="F1807" s="78"/>
      <c r="G1807" s="78"/>
      <c r="H1807" s="79"/>
      <c r="I1807" s="80"/>
      <c r="J1807" s="80"/>
      <c r="K1807" s="80"/>
      <c r="L1807" s="5"/>
      <c r="M1807" s="32"/>
      <c r="N1807" s="23"/>
      <c r="O1807" s="5"/>
      <c r="P1807" s="32"/>
      <c r="AI1807" s="3"/>
      <c r="AJ1807" s="3"/>
    </row>
    <row r="1808" spans="1:36" ht="12.75" customHeight="1" x14ac:dyDescent="0.25">
      <c r="A1808" s="31"/>
      <c r="B1808" s="32"/>
      <c r="C1808" s="78"/>
      <c r="D1808" s="78"/>
      <c r="E1808" s="78"/>
      <c r="F1808" s="78"/>
      <c r="G1808" s="78"/>
      <c r="H1808" s="79"/>
      <c r="I1808" s="80"/>
      <c r="J1808" s="80"/>
      <c r="K1808" s="80"/>
      <c r="L1808" s="5"/>
      <c r="M1808" s="32"/>
      <c r="N1808" s="23"/>
      <c r="O1808" s="5"/>
      <c r="P1808" s="32"/>
      <c r="AI1808" s="3"/>
      <c r="AJ1808" s="3"/>
    </row>
    <row r="1809" spans="1:36" ht="12.75" customHeight="1" x14ac:dyDescent="0.25">
      <c r="A1809" s="31"/>
      <c r="B1809" s="32"/>
      <c r="C1809" s="78"/>
      <c r="D1809" s="78"/>
      <c r="E1809" s="78"/>
      <c r="F1809" s="78"/>
      <c r="G1809" s="78"/>
      <c r="H1809" s="79"/>
      <c r="I1809" s="80"/>
      <c r="J1809" s="80"/>
      <c r="K1809" s="80"/>
      <c r="L1809" s="5"/>
      <c r="M1809" s="32"/>
      <c r="N1809" s="23"/>
      <c r="O1809" s="5"/>
      <c r="P1809" s="32"/>
      <c r="AI1809" s="3"/>
      <c r="AJ1809" s="3"/>
    </row>
    <row r="1810" spans="1:36" ht="12.75" customHeight="1" x14ac:dyDescent="0.25">
      <c r="A1810" s="31"/>
      <c r="B1810" s="32"/>
      <c r="C1810" s="78"/>
      <c r="D1810" s="78"/>
      <c r="E1810" s="78"/>
      <c r="F1810" s="78"/>
      <c r="G1810" s="78"/>
      <c r="H1810" s="79"/>
      <c r="I1810" s="80"/>
      <c r="J1810" s="80"/>
      <c r="K1810" s="80"/>
      <c r="L1810" s="5"/>
      <c r="M1810" s="32"/>
      <c r="N1810" s="23"/>
      <c r="O1810" s="5"/>
      <c r="P1810" s="32"/>
      <c r="AI1810" s="3"/>
      <c r="AJ1810" s="3"/>
    </row>
    <row r="1811" spans="1:36" ht="12.75" customHeight="1" x14ac:dyDescent="0.25">
      <c r="A1811" s="31"/>
      <c r="B1811" s="32"/>
      <c r="C1811" s="78"/>
      <c r="D1811" s="78"/>
      <c r="E1811" s="78"/>
      <c r="F1811" s="78"/>
      <c r="G1811" s="78"/>
      <c r="H1811" s="79"/>
      <c r="I1811" s="80"/>
      <c r="J1811" s="80"/>
      <c r="K1811" s="80"/>
      <c r="L1811" s="5"/>
      <c r="M1811" s="32"/>
      <c r="N1811" s="23"/>
      <c r="O1811" s="5"/>
      <c r="P1811" s="32"/>
      <c r="AI1811" s="3"/>
      <c r="AJ1811" s="3"/>
    </row>
    <row r="1812" spans="1:36" ht="12.75" customHeight="1" x14ac:dyDescent="0.25">
      <c r="A1812" s="31"/>
      <c r="B1812" s="32"/>
      <c r="C1812" s="78"/>
      <c r="D1812" s="78"/>
      <c r="E1812" s="78"/>
      <c r="F1812" s="78"/>
      <c r="G1812" s="78"/>
      <c r="H1812" s="79"/>
      <c r="I1812" s="80"/>
      <c r="J1812" s="80"/>
      <c r="K1812" s="80"/>
      <c r="L1812" s="5"/>
      <c r="M1812" s="32"/>
      <c r="N1812" s="23"/>
      <c r="O1812" s="5"/>
      <c r="P1812" s="32"/>
      <c r="AI1812" s="3"/>
      <c r="AJ1812" s="3"/>
    </row>
    <row r="1813" spans="1:36" ht="12.75" customHeight="1" x14ac:dyDescent="0.25">
      <c r="A1813" s="31"/>
      <c r="B1813" s="32"/>
      <c r="C1813" s="78"/>
      <c r="D1813" s="78"/>
      <c r="E1813" s="78"/>
      <c r="F1813" s="78"/>
      <c r="G1813" s="78"/>
      <c r="H1813" s="79"/>
      <c r="I1813" s="80"/>
      <c r="J1813" s="80"/>
      <c r="K1813" s="80"/>
      <c r="L1813" s="5"/>
      <c r="M1813" s="32"/>
      <c r="N1813" s="23"/>
      <c r="O1813" s="5"/>
      <c r="P1813" s="32"/>
      <c r="AI1813" s="3"/>
      <c r="AJ1813" s="3"/>
    </row>
    <row r="1814" spans="1:36" ht="12.75" customHeight="1" x14ac:dyDescent="0.25">
      <c r="A1814" s="31"/>
      <c r="B1814" s="32"/>
      <c r="C1814" s="78"/>
      <c r="D1814" s="78"/>
      <c r="E1814" s="78"/>
      <c r="F1814" s="78"/>
      <c r="G1814" s="78"/>
      <c r="H1814" s="79"/>
      <c r="I1814" s="80"/>
      <c r="J1814" s="80"/>
      <c r="K1814" s="80"/>
      <c r="L1814" s="5"/>
      <c r="M1814" s="32"/>
      <c r="N1814" s="23"/>
      <c r="O1814" s="5"/>
      <c r="P1814" s="32"/>
      <c r="AI1814" s="3"/>
      <c r="AJ1814" s="3"/>
    </row>
    <row r="1815" spans="1:36" ht="12.75" customHeight="1" x14ac:dyDescent="0.25">
      <c r="A1815" s="31"/>
      <c r="B1815" s="32"/>
      <c r="C1815" s="78"/>
      <c r="D1815" s="78"/>
      <c r="E1815" s="78"/>
      <c r="F1815" s="78"/>
      <c r="G1815" s="78"/>
      <c r="H1815" s="79"/>
      <c r="I1815" s="80"/>
      <c r="J1815" s="80"/>
      <c r="K1815" s="80"/>
      <c r="L1815" s="5"/>
      <c r="M1815" s="32"/>
      <c r="N1815" s="23"/>
      <c r="O1815" s="5"/>
      <c r="P1815" s="32"/>
      <c r="AI1815" s="3"/>
      <c r="AJ1815" s="3"/>
    </row>
    <row r="1816" spans="1:36" ht="12.75" customHeight="1" x14ac:dyDescent="0.25">
      <c r="A1816" s="31"/>
      <c r="B1816" s="32"/>
      <c r="C1816" s="78"/>
      <c r="D1816" s="78"/>
      <c r="E1816" s="78"/>
      <c r="F1816" s="78"/>
      <c r="G1816" s="78"/>
      <c r="H1816" s="79"/>
      <c r="I1816" s="80"/>
      <c r="J1816" s="80"/>
      <c r="K1816" s="80"/>
      <c r="L1816" s="5"/>
      <c r="M1816" s="32"/>
      <c r="N1816" s="23"/>
      <c r="O1816" s="5"/>
      <c r="P1816" s="32"/>
      <c r="AI1816" s="3"/>
      <c r="AJ1816" s="3"/>
    </row>
    <row r="1817" spans="1:36" ht="12.75" customHeight="1" x14ac:dyDescent="0.25">
      <c r="A1817" s="31"/>
      <c r="B1817" s="32"/>
      <c r="C1817" s="78"/>
      <c r="D1817" s="78"/>
      <c r="E1817" s="78"/>
      <c r="F1817" s="78"/>
      <c r="G1817" s="78"/>
      <c r="H1817" s="79"/>
      <c r="I1817" s="80"/>
      <c r="J1817" s="80"/>
      <c r="K1817" s="80"/>
      <c r="L1817" s="5"/>
      <c r="M1817" s="32"/>
      <c r="N1817" s="23"/>
      <c r="O1817" s="5"/>
      <c r="P1817" s="32"/>
      <c r="AI1817" s="3"/>
      <c r="AJ1817" s="3"/>
    </row>
    <row r="1818" spans="1:36" ht="12.75" customHeight="1" x14ac:dyDescent="0.25">
      <c r="A1818" s="31"/>
      <c r="B1818" s="32"/>
      <c r="C1818" s="78"/>
      <c r="D1818" s="78"/>
      <c r="E1818" s="78"/>
      <c r="F1818" s="78"/>
      <c r="G1818" s="78"/>
      <c r="H1818" s="79"/>
      <c r="I1818" s="80"/>
      <c r="J1818" s="80"/>
      <c r="K1818" s="80"/>
      <c r="L1818" s="5"/>
      <c r="M1818" s="32"/>
      <c r="N1818" s="23"/>
      <c r="O1818" s="5"/>
      <c r="P1818" s="32"/>
      <c r="AI1818" s="3"/>
      <c r="AJ1818" s="3"/>
    </row>
    <row r="1819" spans="1:36" ht="12.75" customHeight="1" x14ac:dyDescent="0.2"/>
    <row r="1820" spans="1:36" ht="12.75" customHeight="1" x14ac:dyDescent="0.2"/>
    <row r="1821" spans="1:36" ht="12.75" customHeight="1" x14ac:dyDescent="0.2"/>
    <row r="1822" spans="1:36" ht="12.75" customHeight="1" x14ac:dyDescent="0.2"/>
    <row r="1823" spans="1:36" ht="12.75" customHeight="1" x14ac:dyDescent="0.2"/>
    <row r="1824" spans="1:36" ht="12.75" customHeight="1" x14ac:dyDescent="0.2"/>
    <row r="1825" ht="12.75" customHeight="1" x14ac:dyDescent="0.2"/>
    <row r="1826" ht="12.75" customHeight="1" x14ac:dyDescent="0.2"/>
    <row r="1827" ht="12.75" customHeight="1" x14ac:dyDescent="0.2"/>
    <row r="1828" ht="12.75" customHeight="1" x14ac:dyDescent="0.2"/>
    <row r="1829" ht="12.75" customHeight="1" x14ac:dyDescent="0.2"/>
    <row r="1830" ht="12.75" customHeight="1" x14ac:dyDescent="0.2"/>
    <row r="1831" ht="12.75" customHeight="1" x14ac:dyDescent="0.2"/>
    <row r="1832" ht="12.75" customHeight="1" x14ac:dyDescent="0.2"/>
    <row r="1833" ht="12.75" customHeight="1" x14ac:dyDescent="0.2"/>
    <row r="1834" ht="12.75" customHeight="1" x14ac:dyDescent="0.2"/>
    <row r="1835" ht="12.75" customHeight="1" x14ac:dyDescent="0.2"/>
    <row r="1836" ht="12.75" customHeight="1" x14ac:dyDescent="0.2"/>
    <row r="1837" ht="12.75" customHeight="1" x14ac:dyDescent="0.2"/>
    <row r="1838" ht="12.75" customHeight="1" x14ac:dyDescent="0.2"/>
    <row r="1839" ht="12.75" customHeight="1" x14ac:dyDescent="0.2"/>
    <row r="1840" ht="12.75" customHeight="1" x14ac:dyDescent="0.2"/>
    <row r="1841" ht="12.75" customHeight="1" x14ac:dyDescent="0.2"/>
    <row r="1842" ht="12.75" customHeight="1" x14ac:dyDescent="0.2"/>
    <row r="1843" ht="12.75" customHeight="1" x14ac:dyDescent="0.2"/>
    <row r="1844" ht="12.75" customHeight="1" x14ac:dyDescent="0.2"/>
    <row r="1845" ht="12.75" customHeight="1" x14ac:dyDescent="0.2"/>
    <row r="1846" ht="12.75" customHeight="1" x14ac:dyDescent="0.2"/>
    <row r="1847" ht="12.75" customHeight="1" x14ac:dyDescent="0.2"/>
    <row r="1848" ht="12.75" customHeight="1" x14ac:dyDescent="0.2"/>
    <row r="1849" ht="12.75" customHeight="1" x14ac:dyDescent="0.2"/>
    <row r="1850" ht="12.75" customHeight="1" x14ac:dyDescent="0.2"/>
    <row r="1851" ht="12.75" customHeight="1" x14ac:dyDescent="0.2"/>
    <row r="1852" ht="12.75" customHeight="1" x14ac:dyDescent="0.2"/>
    <row r="1853" ht="12.75" customHeight="1" x14ac:dyDescent="0.2"/>
    <row r="1854" ht="12.75" customHeight="1" x14ac:dyDescent="0.2"/>
    <row r="1855" ht="12.75" customHeight="1" x14ac:dyDescent="0.2"/>
    <row r="1856" ht="12.75" customHeight="1" x14ac:dyDescent="0.2"/>
    <row r="1857" ht="12.75" customHeight="1" x14ac:dyDescent="0.2"/>
    <row r="1858" ht="12.75" customHeight="1" x14ac:dyDescent="0.2"/>
    <row r="1859" ht="12.75" customHeight="1" x14ac:dyDescent="0.2"/>
    <row r="1860" ht="12.75" customHeight="1" x14ac:dyDescent="0.2"/>
    <row r="1861" ht="12.75" customHeight="1" x14ac:dyDescent="0.2"/>
    <row r="1862" ht="12.75" customHeight="1" x14ac:dyDescent="0.2"/>
    <row r="1863" ht="12.75" customHeight="1" x14ac:dyDescent="0.2"/>
    <row r="1864" ht="12.75" customHeight="1" x14ac:dyDescent="0.2"/>
    <row r="1865" ht="12.75" customHeight="1" x14ac:dyDescent="0.2"/>
    <row r="1866" ht="12.75" customHeight="1" x14ac:dyDescent="0.2"/>
    <row r="1867" ht="12.75" customHeight="1" x14ac:dyDescent="0.2"/>
    <row r="1868" ht="12.75" customHeight="1" x14ac:dyDescent="0.2"/>
    <row r="1869" ht="12.75" customHeight="1" x14ac:dyDescent="0.2"/>
    <row r="1870" ht="12.75" customHeight="1" x14ac:dyDescent="0.2"/>
    <row r="1871" ht="12.75" customHeight="1" x14ac:dyDescent="0.2"/>
    <row r="1872" ht="12.75" customHeight="1" x14ac:dyDescent="0.2"/>
    <row r="1873" ht="12.75" customHeight="1" x14ac:dyDescent="0.2"/>
    <row r="1874" ht="12.75" customHeight="1" x14ac:dyDescent="0.2"/>
    <row r="1875" ht="12.75" customHeight="1" x14ac:dyDescent="0.2"/>
    <row r="1876" ht="12.75" customHeight="1" x14ac:dyDescent="0.2"/>
    <row r="1877" ht="12.75" customHeight="1" x14ac:dyDescent="0.2"/>
    <row r="1878" ht="12.75" customHeight="1" x14ac:dyDescent="0.2"/>
    <row r="1879" ht="12.75" customHeight="1" x14ac:dyDescent="0.2"/>
    <row r="1880" ht="12.75" customHeight="1" x14ac:dyDescent="0.2"/>
    <row r="1881" ht="12.75" customHeight="1" x14ac:dyDescent="0.2"/>
    <row r="1882" ht="12.75" customHeight="1" x14ac:dyDescent="0.2"/>
    <row r="1883" ht="12.75" customHeight="1" x14ac:dyDescent="0.2"/>
    <row r="1884" ht="12.75" customHeight="1" x14ac:dyDescent="0.2"/>
    <row r="1885" ht="12.75" customHeight="1" x14ac:dyDescent="0.2"/>
    <row r="1886" ht="12.75" customHeight="1" x14ac:dyDescent="0.2"/>
    <row r="1887" ht="12.75" customHeight="1" x14ac:dyDescent="0.2"/>
    <row r="1888" ht="12.75" customHeight="1" x14ac:dyDescent="0.2"/>
    <row r="1889" ht="12.75" customHeight="1" x14ac:dyDescent="0.2"/>
    <row r="1890" ht="12.75" customHeight="1" x14ac:dyDescent="0.2"/>
    <row r="1891" ht="12.75" customHeight="1" x14ac:dyDescent="0.2"/>
    <row r="1892" ht="12.75" customHeight="1" x14ac:dyDescent="0.2"/>
    <row r="1893" ht="12.75" customHeight="1" x14ac:dyDescent="0.2"/>
    <row r="1894" ht="12.75" customHeight="1" x14ac:dyDescent="0.2"/>
    <row r="1895" ht="12.75" customHeight="1" x14ac:dyDescent="0.2"/>
    <row r="1896" ht="12.75" customHeight="1" x14ac:dyDescent="0.2"/>
    <row r="1897" ht="12.75" customHeight="1" x14ac:dyDescent="0.2"/>
    <row r="1898" ht="12.75" customHeight="1" x14ac:dyDescent="0.2"/>
    <row r="1899" ht="12.75" customHeight="1" x14ac:dyDescent="0.2"/>
    <row r="1900" ht="12.75" customHeight="1" x14ac:dyDescent="0.2"/>
    <row r="1901" ht="12.75" customHeight="1" x14ac:dyDescent="0.2"/>
    <row r="1902" ht="12.75" customHeight="1" x14ac:dyDescent="0.2"/>
    <row r="1903" ht="12.75" customHeight="1" x14ac:dyDescent="0.2"/>
    <row r="1904" ht="12.75" customHeight="1" x14ac:dyDescent="0.2"/>
    <row r="1905" ht="12.75" customHeight="1" x14ac:dyDescent="0.2"/>
    <row r="1906" ht="12.75" customHeight="1" x14ac:dyDescent="0.2"/>
    <row r="1907" ht="12.75" customHeight="1" x14ac:dyDescent="0.2"/>
    <row r="1908" ht="12.75" customHeight="1" x14ac:dyDescent="0.2"/>
    <row r="1909" ht="12.75" customHeight="1" x14ac:dyDescent="0.2"/>
    <row r="1910" ht="12.75" customHeight="1" x14ac:dyDescent="0.2"/>
    <row r="1911" ht="12.75" customHeight="1" x14ac:dyDescent="0.2"/>
    <row r="1912" ht="12.75" customHeight="1" x14ac:dyDescent="0.2"/>
    <row r="1913" ht="12.75" customHeight="1" x14ac:dyDescent="0.2"/>
    <row r="1914" ht="12.75" customHeight="1" x14ac:dyDescent="0.2"/>
    <row r="1915" ht="12.75" customHeight="1" x14ac:dyDescent="0.2"/>
    <row r="1916" ht="12.75" customHeight="1" x14ac:dyDescent="0.2"/>
    <row r="1917" ht="12.75" customHeight="1" x14ac:dyDescent="0.2"/>
    <row r="1918" ht="12.75" customHeight="1" x14ac:dyDescent="0.2"/>
    <row r="1919" ht="12.75" customHeight="1" x14ac:dyDescent="0.2"/>
    <row r="1920" ht="12.75" customHeight="1" x14ac:dyDescent="0.2"/>
    <row r="1921" ht="12.75" customHeight="1" x14ac:dyDescent="0.2"/>
    <row r="1922" ht="12.75" customHeight="1" x14ac:dyDescent="0.2"/>
    <row r="1923" ht="12.75" customHeight="1" x14ac:dyDescent="0.2"/>
    <row r="1924" ht="12.75" customHeight="1" x14ac:dyDescent="0.2"/>
    <row r="1925" ht="12.75" customHeight="1" x14ac:dyDescent="0.2"/>
    <row r="1926" ht="12.75" customHeight="1" x14ac:dyDescent="0.2"/>
    <row r="1927" ht="12.75" customHeight="1" x14ac:dyDescent="0.2"/>
    <row r="1928" ht="12.75" customHeight="1" x14ac:dyDescent="0.2"/>
    <row r="1929" ht="12.75" customHeight="1" x14ac:dyDescent="0.2"/>
    <row r="1930" ht="12.75" customHeight="1" x14ac:dyDescent="0.2"/>
    <row r="1931" ht="12.75" customHeight="1" x14ac:dyDescent="0.2"/>
    <row r="1932" ht="12.75" customHeight="1" x14ac:dyDescent="0.2"/>
    <row r="1933" ht="12.75" customHeight="1" x14ac:dyDescent="0.2"/>
    <row r="1934" ht="12.75" customHeight="1" x14ac:dyDescent="0.2"/>
    <row r="1935" ht="12.75" customHeight="1" x14ac:dyDescent="0.2"/>
    <row r="1936" ht="12.75" customHeight="1" x14ac:dyDescent="0.2"/>
    <row r="1937" ht="12.75" customHeight="1" x14ac:dyDescent="0.2"/>
    <row r="1938" ht="12.75" customHeight="1" x14ac:dyDescent="0.2"/>
    <row r="1939" ht="12.75" customHeight="1" x14ac:dyDescent="0.2"/>
    <row r="1940" ht="12.75" customHeight="1" x14ac:dyDescent="0.2"/>
    <row r="1941" ht="12.75" customHeight="1" x14ac:dyDescent="0.2"/>
    <row r="1942" ht="12.75" customHeight="1" x14ac:dyDescent="0.2"/>
    <row r="1943" ht="12.75" customHeight="1" x14ac:dyDescent="0.2"/>
    <row r="1944" ht="12.75" customHeight="1" x14ac:dyDescent="0.2"/>
    <row r="1945" ht="12.75" customHeight="1" x14ac:dyDescent="0.2"/>
    <row r="1946" ht="12.75" customHeight="1" x14ac:dyDescent="0.2"/>
    <row r="1947" ht="12.75" customHeight="1" x14ac:dyDescent="0.2"/>
    <row r="1948" ht="12.75" customHeight="1" x14ac:dyDescent="0.2"/>
    <row r="1949" ht="12.75" customHeight="1" x14ac:dyDescent="0.2"/>
    <row r="1950" ht="12.75" customHeight="1" x14ac:dyDescent="0.2"/>
    <row r="1951" ht="12.75" customHeight="1" x14ac:dyDescent="0.2"/>
    <row r="1952" ht="12.75" customHeight="1" x14ac:dyDescent="0.2"/>
    <row r="1953" ht="12.75" customHeight="1" x14ac:dyDescent="0.2"/>
    <row r="1954" ht="12.75" customHeight="1" x14ac:dyDescent="0.2"/>
    <row r="1955" ht="12.75" customHeight="1" x14ac:dyDescent="0.2"/>
    <row r="1956" ht="12.75" customHeight="1" x14ac:dyDescent="0.2"/>
    <row r="1957" ht="12.75" customHeight="1" x14ac:dyDescent="0.2"/>
    <row r="1958" ht="12.75" customHeight="1" x14ac:dyDescent="0.2"/>
    <row r="1959" ht="12.75" customHeight="1" x14ac:dyDescent="0.2"/>
    <row r="1960" ht="12.75" customHeight="1" x14ac:dyDescent="0.2"/>
    <row r="1961" ht="12.75" customHeight="1" x14ac:dyDescent="0.2"/>
    <row r="1962" ht="12.75" customHeight="1" x14ac:dyDescent="0.2"/>
    <row r="1963" ht="12.75" customHeight="1" x14ac:dyDescent="0.2"/>
    <row r="1964" ht="12.75" customHeight="1" x14ac:dyDescent="0.2"/>
    <row r="1965" ht="12.75" customHeight="1" x14ac:dyDescent="0.2"/>
    <row r="1966" ht="12.75" customHeight="1" x14ac:dyDescent="0.2"/>
    <row r="1967" ht="12.75" customHeight="1" x14ac:dyDescent="0.2"/>
    <row r="1968" ht="12.75" customHeight="1" x14ac:dyDescent="0.2"/>
    <row r="1969" ht="12.75" customHeight="1" x14ac:dyDescent="0.2"/>
    <row r="1970" ht="12.75" customHeight="1" x14ac:dyDescent="0.2"/>
    <row r="1971" ht="12.75" customHeight="1" x14ac:dyDescent="0.2"/>
    <row r="1972" ht="12.75" customHeight="1" x14ac:dyDescent="0.2"/>
    <row r="1973" ht="12.75" customHeight="1" x14ac:dyDescent="0.2"/>
    <row r="1974" ht="12.75" customHeight="1" x14ac:dyDescent="0.2"/>
    <row r="1975" ht="12.75" customHeight="1" x14ac:dyDescent="0.2"/>
    <row r="1976" ht="12.75" customHeight="1" x14ac:dyDescent="0.2"/>
    <row r="1977" ht="12.75" customHeight="1" x14ac:dyDescent="0.2"/>
    <row r="1978" ht="12.75" customHeight="1" x14ac:dyDescent="0.2"/>
    <row r="1979" ht="12.75" customHeight="1" x14ac:dyDescent="0.2"/>
    <row r="1980" ht="12.75" customHeight="1" x14ac:dyDescent="0.2"/>
    <row r="1981" ht="12.75" customHeight="1" x14ac:dyDescent="0.2"/>
    <row r="1982" ht="12.75" customHeight="1" x14ac:dyDescent="0.2"/>
    <row r="1983" ht="12.75" customHeight="1" x14ac:dyDescent="0.2"/>
    <row r="1984" ht="12.75" customHeight="1" x14ac:dyDescent="0.2"/>
    <row r="1985" ht="12.75" customHeight="1" x14ac:dyDescent="0.2"/>
    <row r="1986" ht="12.75" customHeight="1" x14ac:dyDescent="0.2"/>
    <row r="1987" ht="12.75" customHeight="1" x14ac:dyDescent="0.2"/>
    <row r="1988" ht="12.75" customHeight="1" x14ac:dyDescent="0.2"/>
    <row r="1989" ht="12.75" customHeight="1" x14ac:dyDescent="0.2"/>
    <row r="1990" ht="12.75" customHeight="1" x14ac:dyDescent="0.2"/>
    <row r="1991" ht="12.75" customHeight="1" x14ac:dyDescent="0.2"/>
    <row r="1992" ht="12.75" customHeight="1" x14ac:dyDescent="0.2"/>
    <row r="1993" ht="12.75" customHeight="1" x14ac:dyDescent="0.2"/>
    <row r="1994" ht="12.75" customHeight="1" x14ac:dyDescent="0.2"/>
    <row r="1995" ht="12.75" customHeight="1" x14ac:dyDescent="0.2"/>
    <row r="1996" ht="12.75" customHeight="1" x14ac:dyDescent="0.2"/>
    <row r="1997" ht="12.75" customHeight="1" x14ac:dyDescent="0.2"/>
    <row r="1998" ht="12.75" customHeight="1" x14ac:dyDescent="0.2"/>
    <row r="1999" ht="12.75" customHeight="1" x14ac:dyDescent="0.2"/>
    <row r="2000" ht="12.75" customHeight="1" x14ac:dyDescent="0.2"/>
    <row r="2001" ht="12.75" customHeight="1" x14ac:dyDescent="0.2"/>
    <row r="2002" ht="12.75" customHeight="1" x14ac:dyDescent="0.2"/>
    <row r="2003" ht="12.75" customHeight="1" x14ac:dyDescent="0.2"/>
    <row r="2004" ht="12.75" customHeight="1" x14ac:dyDescent="0.2"/>
    <row r="2005" ht="12.75" customHeight="1" x14ac:dyDescent="0.2"/>
    <row r="2006" ht="12.75" customHeight="1" x14ac:dyDescent="0.2"/>
    <row r="2007" ht="12.75" customHeight="1" x14ac:dyDescent="0.2"/>
    <row r="2008" ht="12.75" customHeight="1" x14ac:dyDescent="0.2"/>
    <row r="2009" ht="12.75" customHeight="1" x14ac:dyDescent="0.2"/>
    <row r="2010" ht="12.75" customHeight="1" x14ac:dyDescent="0.2"/>
    <row r="2011" ht="12.75" customHeight="1" x14ac:dyDescent="0.2"/>
    <row r="2012" ht="12.75" customHeight="1" x14ac:dyDescent="0.2"/>
    <row r="2013" ht="12.75" customHeight="1" x14ac:dyDescent="0.2"/>
    <row r="2014" ht="12.75" customHeight="1" x14ac:dyDescent="0.2"/>
    <row r="2015" ht="12.75" customHeight="1" x14ac:dyDescent="0.2"/>
    <row r="2016" ht="12.75" customHeight="1" x14ac:dyDescent="0.2"/>
    <row r="2017" ht="12.75" customHeight="1" x14ac:dyDescent="0.2"/>
    <row r="2018" ht="12.75" customHeight="1" x14ac:dyDescent="0.2"/>
    <row r="2019" ht="12.75" customHeight="1" x14ac:dyDescent="0.2"/>
    <row r="2020" ht="12.75" customHeight="1" x14ac:dyDescent="0.2"/>
    <row r="2021" ht="12.75" customHeight="1" x14ac:dyDescent="0.2"/>
    <row r="2022" ht="12.75" customHeight="1" x14ac:dyDescent="0.2"/>
    <row r="2023" ht="12.75" customHeight="1" x14ac:dyDescent="0.2"/>
    <row r="2024" ht="12.75" customHeight="1" x14ac:dyDescent="0.2"/>
    <row r="2025" ht="12.75" customHeight="1" x14ac:dyDescent="0.2"/>
    <row r="2026" ht="12.75" customHeight="1" x14ac:dyDescent="0.2"/>
    <row r="2027" ht="12.75" customHeight="1" x14ac:dyDescent="0.2"/>
    <row r="2028" ht="12.75" customHeight="1" x14ac:dyDescent="0.2"/>
    <row r="2029" ht="12.75" customHeight="1" x14ac:dyDescent="0.2"/>
    <row r="2030" ht="12.75" customHeight="1" x14ac:dyDescent="0.2"/>
    <row r="2031" ht="12.75" customHeight="1" x14ac:dyDescent="0.2"/>
    <row r="2032" ht="12.75" customHeight="1" x14ac:dyDescent="0.2"/>
    <row r="2033" ht="12.75" customHeight="1" x14ac:dyDescent="0.2"/>
    <row r="2034" ht="12.75" customHeight="1" x14ac:dyDescent="0.2"/>
    <row r="2035" ht="12.75" customHeight="1" x14ac:dyDescent="0.2"/>
    <row r="2036" ht="12.75" customHeight="1" x14ac:dyDescent="0.2"/>
    <row r="2037" ht="12.75" customHeight="1" x14ac:dyDescent="0.2"/>
    <row r="2038" ht="12.75" customHeight="1" x14ac:dyDescent="0.2"/>
    <row r="2039" ht="12.75" customHeight="1" x14ac:dyDescent="0.2"/>
    <row r="2040" ht="12.75" customHeight="1" x14ac:dyDescent="0.2"/>
    <row r="2041" ht="12.75" customHeight="1" x14ac:dyDescent="0.2"/>
    <row r="2042" ht="12.75" customHeight="1" x14ac:dyDescent="0.2"/>
    <row r="2043" ht="12.75" customHeight="1" x14ac:dyDescent="0.2"/>
    <row r="2044" ht="12.75" customHeight="1" x14ac:dyDescent="0.2"/>
    <row r="2045" ht="12.75" customHeight="1" x14ac:dyDescent="0.2"/>
    <row r="2046" ht="12.75" customHeight="1" x14ac:dyDescent="0.2"/>
    <row r="2047" ht="12.75" customHeight="1" x14ac:dyDescent="0.2"/>
    <row r="2048" ht="12.75" customHeight="1" x14ac:dyDescent="0.2"/>
    <row r="2049" ht="12.75" customHeight="1" x14ac:dyDescent="0.2"/>
    <row r="2050" ht="12.75" customHeight="1" x14ac:dyDescent="0.2"/>
    <row r="2051" ht="12.75" customHeight="1" x14ac:dyDescent="0.2"/>
    <row r="2052" ht="12.75" customHeight="1" x14ac:dyDescent="0.2"/>
    <row r="2053" ht="12.75" customHeight="1" x14ac:dyDescent="0.2"/>
    <row r="2054" ht="12.75" customHeight="1" x14ac:dyDescent="0.2"/>
    <row r="2055" ht="12.75" customHeight="1" x14ac:dyDescent="0.2"/>
    <row r="2056" ht="12.75" customHeight="1" x14ac:dyDescent="0.2"/>
    <row r="2057" ht="12.75" customHeight="1" x14ac:dyDescent="0.2"/>
    <row r="2058" ht="12.75" customHeight="1" x14ac:dyDescent="0.2"/>
    <row r="2059" ht="12.75" customHeight="1" x14ac:dyDescent="0.2"/>
    <row r="2060" ht="12.75" customHeight="1" x14ac:dyDescent="0.2"/>
    <row r="2061" ht="12.75" customHeight="1" x14ac:dyDescent="0.2"/>
    <row r="2062" ht="12.75" customHeight="1" x14ac:dyDescent="0.2"/>
    <row r="2063" ht="12.75" customHeight="1" x14ac:dyDescent="0.2"/>
    <row r="2064" ht="12.75" customHeight="1" x14ac:dyDescent="0.2"/>
    <row r="2065" ht="12.75" customHeight="1" x14ac:dyDescent="0.2"/>
    <row r="2066" ht="12.75" customHeight="1" x14ac:dyDescent="0.2"/>
    <row r="2067" ht="12.75" customHeight="1" x14ac:dyDescent="0.2"/>
    <row r="2068" ht="12.75" customHeight="1" x14ac:dyDescent="0.2"/>
    <row r="2069" ht="12.75" customHeight="1" x14ac:dyDescent="0.2"/>
    <row r="2070" ht="12.75" customHeight="1" x14ac:dyDescent="0.2"/>
    <row r="2071" ht="12.75" customHeight="1" x14ac:dyDescent="0.2"/>
    <row r="2072" ht="12.75" customHeight="1" x14ac:dyDescent="0.2"/>
    <row r="2073" ht="12.75" customHeight="1" x14ac:dyDescent="0.2"/>
    <row r="2074" ht="12.75" customHeight="1" x14ac:dyDescent="0.2"/>
    <row r="2075" ht="12.75" customHeight="1" x14ac:dyDescent="0.2"/>
    <row r="2076" ht="12.75" customHeight="1" x14ac:dyDescent="0.2"/>
    <row r="2077" ht="12.75" customHeight="1" x14ac:dyDescent="0.2"/>
    <row r="2078" ht="12.75" customHeight="1" x14ac:dyDescent="0.2"/>
    <row r="2079" ht="12.75" customHeight="1" x14ac:dyDescent="0.2"/>
    <row r="2080" ht="12.75" customHeight="1" x14ac:dyDescent="0.2"/>
    <row r="2081" ht="12.75" customHeight="1" x14ac:dyDescent="0.2"/>
    <row r="2082" ht="12.75" customHeight="1" x14ac:dyDescent="0.2"/>
    <row r="2083" ht="12.75" customHeight="1" x14ac:dyDescent="0.2"/>
    <row r="2084" ht="12.75" customHeight="1" x14ac:dyDescent="0.2"/>
    <row r="2085" ht="12.75" customHeight="1" x14ac:dyDescent="0.2"/>
    <row r="2086" ht="12.75" customHeight="1" x14ac:dyDescent="0.2"/>
    <row r="2087" ht="12.75" customHeight="1" x14ac:dyDescent="0.2"/>
    <row r="2088" ht="12.75" customHeight="1" x14ac:dyDescent="0.2"/>
    <row r="2089" ht="12.75" customHeight="1" x14ac:dyDescent="0.2"/>
    <row r="2090" ht="12.75" customHeight="1" x14ac:dyDescent="0.2"/>
    <row r="2091" ht="12.75" customHeight="1" x14ac:dyDescent="0.2"/>
    <row r="2092" ht="12.75" customHeight="1" x14ac:dyDescent="0.2"/>
    <row r="2093" ht="12.75" customHeight="1" x14ac:dyDescent="0.2"/>
    <row r="2094" ht="12.75" customHeight="1" x14ac:dyDescent="0.2"/>
    <row r="2095" ht="12.75" customHeight="1" x14ac:dyDescent="0.2"/>
    <row r="2096" ht="12.75" customHeight="1" x14ac:dyDescent="0.2"/>
    <row r="2097" ht="12.75" customHeight="1" x14ac:dyDescent="0.2"/>
    <row r="2098" ht="12.75" customHeight="1" x14ac:dyDescent="0.2"/>
    <row r="2099" ht="12.75" customHeight="1" x14ac:dyDescent="0.2"/>
    <row r="2100" ht="12.75" customHeight="1" x14ac:dyDescent="0.2"/>
    <row r="2101" ht="12.75" customHeight="1" x14ac:dyDescent="0.2"/>
    <row r="2102" ht="12.75" customHeight="1" x14ac:dyDescent="0.2"/>
    <row r="2103" ht="12.75" customHeight="1" x14ac:dyDescent="0.2"/>
    <row r="2104" ht="12.75" customHeight="1" x14ac:dyDescent="0.2"/>
    <row r="2105" ht="12.75" customHeight="1" x14ac:dyDescent="0.2"/>
    <row r="2106" ht="12.75" customHeight="1" x14ac:dyDescent="0.2"/>
    <row r="2107" ht="12.75" customHeight="1" x14ac:dyDescent="0.2"/>
    <row r="2108" ht="12.75" customHeight="1" x14ac:dyDescent="0.2"/>
    <row r="2109" ht="12.75" customHeight="1" x14ac:dyDescent="0.2"/>
    <row r="2110" ht="12.75" customHeight="1" x14ac:dyDescent="0.2"/>
    <row r="2111" ht="12.75" customHeight="1" x14ac:dyDescent="0.2"/>
    <row r="2112" ht="12.75" customHeight="1" x14ac:dyDescent="0.2"/>
    <row r="2113" ht="12.75" customHeight="1" x14ac:dyDescent="0.2"/>
    <row r="2114" ht="12.75" customHeight="1" x14ac:dyDescent="0.2"/>
    <row r="2115" ht="12.75" customHeight="1" x14ac:dyDescent="0.2"/>
    <row r="2116" ht="12.75" customHeight="1" x14ac:dyDescent="0.2"/>
    <row r="2117" ht="12.75" customHeight="1" x14ac:dyDescent="0.2"/>
    <row r="2118" ht="12.75" customHeight="1" x14ac:dyDescent="0.2"/>
    <row r="2119" ht="12.75" customHeight="1" x14ac:dyDescent="0.2"/>
    <row r="2120" ht="12.75" customHeight="1" x14ac:dyDescent="0.2"/>
    <row r="2121" ht="12.75" customHeight="1" x14ac:dyDescent="0.2"/>
    <row r="2122" ht="12.75" customHeight="1" x14ac:dyDescent="0.2"/>
    <row r="2123" ht="12.75" customHeight="1" x14ac:dyDescent="0.2"/>
    <row r="2124" ht="12.75" customHeight="1" x14ac:dyDescent="0.2"/>
    <row r="2125" ht="12.75" customHeight="1" x14ac:dyDescent="0.2"/>
    <row r="2126" ht="12.75" customHeight="1" x14ac:dyDescent="0.2"/>
    <row r="2127" ht="12.75" customHeight="1" x14ac:dyDescent="0.2"/>
    <row r="2128" ht="12.75" customHeight="1" x14ac:dyDescent="0.2"/>
    <row r="2129" ht="12.75" customHeight="1" x14ac:dyDescent="0.2"/>
    <row r="2130" ht="12.75" customHeight="1" x14ac:dyDescent="0.2"/>
    <row r="2131" ht="12.75" customHeight="1" x14ac:dyDescent="0.2"/>
    <row r="2132" ht="12.75" customHeight="1" x14ac:dyDescent="0.2"/>
    <row r="2133" ht="12.75" customHeight="1" x14ac:dyDescent="0.2"/>
    <row r="2134" ht="12.75" customHeight="1" x14ac:dyDescent="0.2"/>
    <row r="2135" ht="12.75" customHeight="1" x14ac:dyDescent="0.2"/>
    <row r="2136" ht="12.75" customHeight="1" x14ac:dyDescent="0.2"/>
    <row r="2137" ht="12.75" customHeight="1" x14ac:dyDescent="0.2"/>
    <row r="2138" ht="12.75" customHeight="1" x14ac:dyDescent="0.2"/>
    <row r="2139" ht="12.75" customHeight="1" x14ac:dyDescent="0.2"/>
    <row r="2140" ht="12.75" customHeight="1" x14ac:dyDescent="0.2"/>
    <row r="2141" ht="12.75" customHeight="1" x14ac:dyDescent="0.2"/>
    <row r="2142" ht="12.75" customHeight="1" x14ac:dyDescent="0.2"/>
    <row r="2143" ht="12.75" customHeight="1" x14ac:dyDescent="0.2"/>
    <row r="2144" ht="12.75" customHeight="1" x14ac:dyDescent="0.2"/>
    <row r="2145" ht="12.75" customHeight="1" x14ac:dyDescent="0.2"/>
    <row r="2146" ht="12.75" customHeight="1" x14ac:dyDescent="0.2"/>
    <row r="2147" ht="12.75" customHeight="1" x14ac:dyDescent="0.2"/>
    <row r="2148" ht="12.75" customHeight="1" x14ac:dyDescent="0.2"/>
    <row r="2149" ht="12.75" customHeight="1" x14ac:dyDescent="0.2"/>
    <row r="2150" ht="12.75" customHeight="1" x14ac:dyDescent="0.2"/>
    <row r="2151" ht="12.75" customHeight="1" x14ac:dyDescent="0.2"/>
    <row r="2152" ht="12.75" customHeight="1" x14ac:dyDescent="0.2"/>
    <row r="2153" ht="12.75" customHeight="1" x14ac:dyDescent="0.2"/>
    <row r="2154" ht="12.75" customHeight="1" x14ac:dyDescent="0.2"/>
    <row r="2155" ht="12.75" customHeight="1" x14ac:dyDescent="0.2"/>
    <row r="2156" ht="12.75" customHeight="1" x14ac:dyDescent="0.2"/>
    <row r="2157" ht="12.75" customHeight="1" x14ac:dyDescent="0.2"/>
    <row r="2158" ht="12.75" customHeight="1" x14ac:dyDescent="0.2"/>
    <row r="2159" ht="12.75" customHeight="1" x14ac:dyDescent="0.2"/>
    <row r="2160" ht="12.75" customHeight="1" x14ac:dyDescent="0.2"/>
    <row r="2161" ht="12.75" customHeight="1" x14ac:dyDescent="0.2"/>
    <row r="2162" ht="12.75" customHeight="1" x14ac:dyDescent="0.2"/>
    <row r="2163" ht="12.75" customHeight="1" x14ac:dyDescent="0.2"/>
    <row r="2164" ht="12.75" customHeight="1" x14ac:dyDescent="0.2"/>
    <row r="2165" ht="12.75" customHeight="1" x14ac:dyDescent="0.2"/>
    <row r="2166" ht="12.75" customHeight="1" x14ac:dyDescent="0.2"/>
    <row r="2167" ht="12.75" customHeight="1" x14ac:dyDescent="0.2"/>
    <row r="2168" ht="12.75" customHeight="1" x14ac:dyDescent="0.2"/>
    <row r="2169" ht="12.75" customHeight="1" x14ac:dyDescent="0.2"/>
    <row r="2170" ht="12.75" customHeight="1" x14ac:dyDescent="0.2"/>
    <row r="2171" ht="12.75" customHeight="1" x14ac:dyDescent="0.2"/>
    <row r="2172" ht="12.75" customHeight="1" x14ac:dyDescent="0.2"/>
    <row r="2173" ht="12.75" customHeight="1" x14ac:dyDescent="0.2"/>
    <row r="2174" ht="12.75" customHeight="1" x14ac:dyDescent="0.2"/>
    <row r="2175" ht="12.75" customHeight="1" x14ac:dyDescent="0.2"/>
    <row r="2176" ht="12.75" customHeight="1" x14ac:dyDescent="0.2"/>
    <row r="2177" ht="12.75" customHeight="1" x14ac:dyDescent="0.2"/>
    <row r="2178" ht="12.75" customHeight="1" x14ac:dyDescent="0.2"/>
    <row r="2179" ht="12.75" customHeight="1" x14ac:dyDescent="0.2"/>
    <row r="2180" ht="12.75" customHeight="1" x14ac:dyDescent="0.2"/>
    <row r="2181" ht="12.75" customHeight="1" x14ac:dyDescent="0.2"/>
    <row r="2182" ht="12.75" customHeight="1" x14ac:dyDescent="0.2"/>
    <row r="2183" ht="12.75" customHeight="1" x14ac:dyDescent="0.2"/>
    <row r="2184" ht="12.75" customHeight="1" x14ac:dyDescent="0.2"/>
    <row r="2185" ht="12.75" customHeight="1" x14ac:dyDescent="0.2"/>
    <row r="2186" ht="12.75" customHeight="1" x14ac:dyDescent="0.2"/>
    <row r="2187" ht="12.75" customHeight="1" x14ac:dyDescent="0.2"/>
    <row r="2188" ht="12.75" customHeight="1" x14ac:dyDescent="0.2"/>
    <row r="2189" ht="12.75" customHeight="1" x14ac:dyDescent="0.2"/>
    <row r="2190" ht="12.75" customHeight="1" x14ac:dyDescent="0.2"/>
    <row r="2191" ht="12.75" customHeight="1" x14ac:dyDescent="0.2"/>
    <row r="2192" ht="12.75" customHeight="1" x14ac:dyDescent="0.2"/>
    <row r="2193" ht="12.75" customHeight="1" x14ac:dyDescent="0.2"/>
    <row r="2194" ht="12.75" customHeight="1" x14ac:dyDescent="0.2"/>
    <row r="2195" ht="12.75" customHeight="1" x14ac:dyDescent="0.2"/>
    <row r="2196" ht="12.75" customHeight="1" x14ac:dyDescent="0.2"/>
    <row r="2197" ht="12.75" customHeight="1" x14ac:dyDescent="0.2"/>
    <row r="2198" ht="12.75" customHeight="1" x14ac:dyDescent="0.2"/>
    <row r="2199" ht="12.75" customHeight="1" x14ac:dyDescent="0.2"/>
    <row r="2200" ht="12.75" customHeight="1" x14ac:dyDescent="0.2"/>
    <row r="2201" ht="12.75" customHeight="1" x14ac:dyDescent="0.2"/>
    <row r="2202" ht="12.75" customHeight="1" x14ac:dyDescent="0.2"/>
    <row r="2203" ht="12.75" customHeight="1" x14ac:dyDescent="0.2"/>
    <row r="2204" ht="12.75" customHeight="1" x14ac:dyDescent="0.2"/>
    <row r="2205" ht="12.75" customHeight="1" x14ac:dyDescent="0.2"/>
    <row r="2206" ht="12.75" customHeight="1" x14ac:dyDescent="0.2"/>
    <row r="2207" ht="12.75" customHeight="1" x14ac:dyDescent="0.2"/>
    <row r="2208" ht="12.75" customHeight="1" x14ac:dyDescent="0.2"/>
    <row r="2209" ht="12.75" customHeight="1" x14ac:dyDescent="0.2"/>
    <row r="2210" ht="12.75" customHeight="1" x14ac:dyDescent="0.2"/>
    <row r="2211" ht="12.75" customHeight="1" x14ac:dyDescent="0.2"/>
    <row r="2212" ht="12.75" customHeight="1" x14ac:dyDescent="0.2"/>
    <row r="2213" ht="12.75" customHeight="1" x14ac:dyDescent="0.2"/>
    <row r="2214" ht="12.75" customHeight="1" x14ac:dyDescent="0.2"/>
    <row r="2215" ht="12.75" customHeight="1" x14ac:dyDescent="0.2"/>
    <row r="2216" ht="12.75" customHeight="1" x14ac:dyDescent="0.2"/>
    <row r="2217" ht="12.75" customHeight="1" x14ac:dyDescent="0.2"/>
    <row r="2218" ht="12.75" customHeight="1" x14ac:dyDescent="0.2"/>
    <row r="2219" ht="12.75" customHeight="1" x14ac:dyDescent="0.2"/>
    <row r="2220" ht="12.75" customHeight="1" x14ac:dyDescent="0.2"/>
    <row r="2221" ht="12.75" customHeight="1" x14ac:dyDescent="0.2"/>
    <row r="2222" ht="12.75" customHeight="1" x14ac:dyDescent="0.2"/>
    <row r="2223" ht="12.75" customHeight="1" x14ac:dyDescent="0.2"/>
    <row r="2224" ht="12.75" customHeight="1" x14ac:dyDescent="0.2"/>
    <row r="2225" ht="12.75" customHeight="1" x14ac:dyDescent="0.2"/>
    <row r="2226" ht="12.75" customHeight="1" x14ac:dyDescent="0.2"/>
    <row r="2227" ht="12.75" customHeight="1" x14ac:dyDescent="0.2"/>
    <row r="2228" ht="12.75" customHeight="1" x14ac:dyDescent="0.2"/>
    <row r="2229" ht="12.75" customHeight="1" x14ac:dyDescent="0.2"/>
    <row r="2230" ht="12.75" customHeight="1" x14ac:dyDescent="0.2"/>
    <row r="2231" ht="12.75" customHeight="1" x14ac:dyDescent="0.2"/>
    <row r="2232" ht="12.75" customHeight="1" x14ac:dyDescent="0.2"/>
    <row r="2233" ht="12.75" customHeight="1" x14ac:dyDescent="0.2"/>
    <row r="2234" ht="12.75" customHeight="1" x14ac:dyDescent="0.2"/>
    <row r="2235" ht="12.75" customHeight="1" x14ac:dyDescent="0.2"/>
    <row r="2236" ht="12.75" customHeight="1" x14ac:dyDescent="0.2"/>
    <row r="2237" ht="12.75" customHeight="1" x14ac:dyDescent="0.2"/>
    <row r="2238" ht="12.75" customHeight="1" x14ac:dyDescent="0.2"/>
    <row r="2239" ht="12.75" customHeight="1" x14ac:dyDescent="0.2"/>
    <row r="2240" ht="12.75" customHeight="1" x14ac:dyDescent="0.2"/>
    <row r="2241" ht="12.75" customHeight="1" x14ac:dyDescent="0.2"/>
    <row r="2242" ht="12.75" customHeight="1" x14ac:dyDescent="0.2"/>
    <row r="2243" ht="12.75" customHeight="1" x14ac:dyDescent="0.2"/>
    <row r="2244" ht="12.75" customHeight="1" x14ac:dyDescent="0.2"/>
    <row r="2245" ht="12.75" customHeight="1" x14ac:dyDescent="0.2"/>
    <row r="2246" ht="12.75" customHeight="1" x14ac:dyDescent="0.2"/>
    <row r="2247" ht="12.75" customHeight="1" x14ac:dyDescent="0.2"/>
    <row r="2248" ht="12.75" customHeight="1" x14ac:dyDescent="0.2"/>
    <row r="2249" ht="12.75" customHeight="1" x14ac:dyDescent="0.2"/>
    <row r="2250" ht="12.75" customHeight="1" x14ac:dyDescent="0.2"/>
    <row r="2251" ht="12.75" customHeight="1" x14ac:dyDescent="0.2"/>
    <row r="2252" ht="12.75" customHeight="1" x14ac:dyDescent="0.2"/>
    <row r="2253" ht="12.75" customHeight="1" x14ac:dyDescent="0.2"/>
    <row r="2254" ht="12.75" customHeight="1" x14ac:dyDescent="0.2"/>
    <row r="2255" ht="12.75" customHeight="1" x14ac:dyDescent="0.2"/>
    <row r="2256" ht="12.75" customHeight="1" x14ac:dyDescent="0.2"/>
    <row r="2257" ht="12.75" customHeight="1" x14ac:dyDescent="0.2"/>
    <row r="2258" ht="12.75" customHeight="1" x14ac:dyDescent="0.2"/>
    <row r="2259" ht="12.75" customHeight="1" x14ac:dyDescent="0.2"/>
    <row r="2260" ht="12.75" customHeight="1" x14ac:dyDescent="0.2"/>
    <row r="2261" ht="12.75" customHeight="1" x14ac:dyDescent="0.2"/>
    <row r="2262" ht="12.75" customHeight="1" x14ac:dyDescent="0.2"/>
    <row r="2263" ht="12.75" customHeight="1" x14ac:dyDescent="0.2"/>
    <row r="2264" ht="12.75" customHeight="1" x14ac:dyDescent="0.2"/>
    <row r="2265" ht="12.75" customHeight="1" x14ac:dyDescent="0.2"/>
    <row r="2266" ht="12.75" customHeight="1" x14ac:dyDescent="0.2"/>
    <row r="2267" ht="12.75" customHeight="1" x14ac:dyDescent="0.2"/>
    <row r="2268" ht="12.75" customHeight="1" x14ac:dyDescent="0.2"/>
    <row r="2269" ht="12.75" customHeight="1" x14ac:dyDescent="0.2"/>
    <row r="2270" ht="12.75" customHeight="1" x14ac:dyDescent="0.2"/>
    <row r="2271" ht="12.75" customHeight="1" x14ac:dyDescent="0.2"/>
    <row r="2272" ht="12.75" customHeight="1" x14ac:dyDescent="0.2"/>
    <row r="2273" ht="12.75" customHeight="1" x14ac:dyDescent="0.2"/>
    <row r="2274" ht="12.75" customHeight="1" x14ac:dyDescent="0.2"/>
    <row r="2275" ht="12.75" customHeight="1" x14ac:dyDescent="0.2"/>
    <row r="2276" ht="12.75" customHeight="1" x14ac:dyDescent="0.2"/>
    <row r="2277" ht="12.75" customHeight="1" x14ac:dyDescent="0.2"/>
    <row r="2278" ht="12.75" customHeight="1" x14ac:dyDescent="0.2"/>
    <row r="2279" ht="12.75" customHeight="1" x14ac:dyDescent="0.2"/>
    <row r="2280" ht="12.75" customHeight="1" x14ac:dyDescent="0.2"/>
    <row r="2281" ht="12.75" customHeight="1" x14ac:dyDescent="0.2"/>
    <row r="2282" ht="12.75" customHeight="1" x14ac:dyDescent="0.2"/>
    <row r="2283" ht="12.75" customHeight="1" x14ac:dyDescent="0.2"/>
    <row r="2284" ht="12.75" customHeight="1" x14ac:dyDescent="0.2"/>
    <row r="2285" ht="12.75" customHeight="1" x14ac:dyDescent="0.2"/>
    <row r="2286" ht="12.75" customHeight="1" x14ac:dyDescent="0.2"/>
    <row r="2287" ht="12.75" customHeight="1" x14ac:dyDescent="0.2"/>
    <row r="2288" ht="12.75" customHeight="1" x14ac:dyDescent="0.2"/>
    <row r="2289" ht="12.75" customHeight="1" x14ac:dyDescent="0.2"/>
    <row r="2290" ht="12.75" customHeight="1" x14ac:dyDescent="0.2"/>
    <row r="2291" ht="12.75" customHeight="1" x14ac:dyDescent="0.2"/>
    <row r="2292" ht="12.75" customHeight="1" x14ac:dyDescent="0.2"/>
    <row r="2293" ht="12.75" customHeight="1" x14ac:dyDescent="0.2"/>
    <row r="2294" ht="12.75" customHeight="1" x14ac:dyDescent="0.2"/>
    <row r="2295" ht="12.75" customHeight="1" x14ac:dyDescent="0.2"/>
    <row r="2296" ht="12.75" customHeight="1" x14ac:dyDescent="0.2"/>
    <row r="2297" ht="12.75" customHeight="1" x14ac:dyDescent="0.2"/>
    <row r="2298" ht="12.75" customHeight="1" x14ac:dyDescent="0.2"/>
    <row r="2299" ht="12.75" customHeight="1" x14ac:dyDescent="0.2"/>
    <row r="2300" ht="12.75" customHeight="1" x14ac:dyDescent="0.2"/>
    <row r="2301" ht="12.75" customHeight="1" x14ac:dyDescent="0.2"/>
    <row r="2302" ht="12.75" customHeight="1" x14ac:dyDescent="0.2"/>
    <row r="2303" ht="12.75" customHeight="1" x14ac:dyDescent="0.2"/>
    <row r="2304" ht="12.75" customHeight="1" x14ac:dyDescent="0.2"/>
    <row r="2305" ht="12.75" customHeight="1" x14ac:dyDescent="0.2"/>
    <row r="2306" ht="12.75" customHeight="1" x14ac:dyDescent="0.2"/>
    <row r="2307" ht="12.75" customHeight="1" x14ac:dyDescent="0.2"/>
    <row r="2308" ht="12.75" customHeight="1" x14ac:dyDescent="0.2"/>
    <row r="2309" ht="12.75" customHeight="1" x14ac:dyDescent="0.2"/>
    <row r="2310" ht="12.75" customHeight="1" x14ac:dyDescent="0.2"/>
    <row r="2311" ht="12.75" customHeight="1" x14ac:dyDescent="0.2"/>
    <row r="2312" ht="12.75" customHeight="1" x14ac:dyDescent="0.2"/>
    <row r="2313" ht="12.75" customHeight="1" x14ac:dyDescent="0.2"/>
    <row r="2314" ht="12.75" customHeight="1" x14ac:dyDescent="0.2"/>
    <row r="2315" ht="12.75" customHeight="1" x14ac:dyDescent="0.2"/>
    <row r="2316" ht="12.75" customHeight="1" x14ac:dyDescent="0.2"/>
    <row r="2317" ht="12.75" customHeight="1" x14ac:dyDescent="0.2"/>
    <row r="2318" ht="12.75" customHeight="1" x14ac:dyDescent="0.2"/>
    <row r="2319" ht="12.75" customHeight="1" x14ac:dyDescent="0.2"/>
    <row r="2320" ht="12.75" customHeight="1" x14ac:dyDescent="0.2"/>
    <row r="2321" ht="12.75" customHeight="1" x14ac:dyDescent="0.2"/>
    <row r="2322" ht="12.75" customHeight="1" x14ac:dyDescent="0.2"/>
    <row r="2323" ht="12.75" customHeight="1" x14ac:dyDescent="0.2"/>
    <row r="2324" ht="12.75" customHeight="1" x14ac:dyDescent="0.2"/>
    <row r="2325" ht="12.75" customHeight="1" x14ac:dyDescent="0.2"/>
    <row r="2326" ht="12.75" customHeight="1" x14ac:dyDescent="0.2"/>
    <row r="2327" ht="12.75" customHeight="1" x14ac:dyDescent="0.2"/>
    <row r="2328" ht="12.75" customHeight="1" x14ac:dyDescent="0.2"/>
    <row r="2329" ht="12.75" customHeight="1" x14ac:dyDescent="0.2"/>
    <row r="2330" ht="12.75" customHeight="1" x14ac:dyDescent="0.2"/>
    <row r="2331" ht="12.75" customHeight="1" x14ac:dyDescent="0.2"/>
    <row r="2332" ht="12.75" customHeight="1" x14ac:dyDescent="0.2"/>
    <row r="2333" ht="12.75" customHeight="1" x14ac:dyDescent="0.2"/>
    <row r="2334" ht="12.75" customHeight="1" x14ac:dyDescent="0.2"/>
    <row r="2335" ht="12.75" customHeight="1" x14ac:dyDescent="0.2"/>
    <row r="2336" ht="12.75" customHeight="1" x14ac:dyDescent="0.2"/>
    <row r="2337" ht="12.75" customHeight="1" x14ac:dyDescent="0.2"/>
    <row r="2338" ht="12.75" customHeight="1" x14ac:dyDescent="0.2"/>
    <row r="2339" ht="12.75" customHeight="1" x14ac:dyDescent="0.2"/>
    <row r="2340" ht="12.75" customHeight="1" x14ac:dyDescent="0.2"/>
    <row r="2341" ht="12.75" customHeight="1" x14ac:dyDescent="0.2"/>
    <row r="2342" ht="12.75" customHeight="1" x14ac:dyDescent="0.2"/>
    <row r="2343" ht="12.75" customHeight="1" x14ac:dyDescent="0.2"/>
    <row r="2344" ht="12.75" customHeight="1" x14ac:dyDescent="0.2"/>
    <row r="2345" ht="12.75" customHeight="1" x14ac:dyDescent="0.2"/>
    <row r="2346" ht="12.75" customHeight="1" x14ac:dyDescent="0.2"/>
    <row r="2347" ht="12.75" customHeight="1" x14ac:dyDescent="0.2"/>
    <row r="2348" ht="12.75" customHeight="1" x14ac:dyDescent="0.2"/>
    <row r="2349" ht="12.75" customHeight="1" x14ac:dyDescent="0.2"/>
    <row r="2350" ht="12.75" customHeight="1" x14ac:dyDescent="0.2"/>
    <row r="2351" ht="12.75" customHeight="1" x14ac:dyDescent="0.2"/>
    <row r="2352" ht="12.75" customHeight="1" x14ac:dyDescent="0.2"/>
    <row r="2353" ht="12.75" customHeight="1" x14ac:dyDescent="0.2"/>
    <row r="2354" ht="12.75" customHeight="1" x14ac:dyDescent="0.2"/>
    <row r="2355" ht="12.75" customHeight="1" x14ac:dyDescent="0.2"/>
    <row r="2356" ht="12.75" customHeight="1" x14ac:dyDescent="0.2"/>
    <row r="2357" ht="12.75" customHeight="1" x14ac:dyDescent="0.2"/>
    <row r="2358" ht="12.75" customHeight="1" x14ac:dyDescent="0.2"/>
    <row r="2359" ht="12.75" customHeight="1" x14ac:dyDescent="0.2"/>
    <row r="2360" ht="12.75" customHeight="1" x14ac:dyDescent="0.2"/>
    <row r="2361" ht="12.75" customHeight="1" x14ac:dyDescent="0.2"/>
    <row r="2362" ht="12.75" customHeight="1" x14ac:dyDescent="0.2"/>
    <row r="2363" ht="12.75" customHeight="1" x14ac:dyDescent="0.2"/>
    <row r="2364" ht="12.75" customHeight="1" x14ac:dyDescent="0.2"/>
    <row r="2365" ht="12.75" customHeight="1" x14ac:dyDescent="0.2"/>
    <row r="2366" ht="12.75" customHeight="1" x14ac:dyDescent="0.2"/>
    <row r="2367" ht="12.75" customHeight="1" x14ac:dyDescent="0.2"/>
    <row r="2368" ht="12.75" customHeight="1" x14ac:dyDescent="0.2"/>
    <row r="2369" ht="12.75" customHeight="1" x14ac:dyDescent="0.2"/>
    <row r="2370" ht="12.75" customHeight="1" x14ac:dyDescent="0.2"/>
    <row r="2371" ht="12.75" customHeight="1" x14ac:dyDescent="0.2"/>
    <row r="2372" ht="12.75" customHeight="1" x14ac:dyDescent="0.2"/>
    <row r="2373" ht="12.75" customHeight="1" x14ac:dyDescent="0.2"/>
    <row r="2374" ht="12.75" customHeight="1" x14ac:dyDescent="0.2"/>
    <row r="2375" ht="12.75" customHeight="1" x14ac:dyDescent="0.2"/>
    <row r="2376" ht="12.75" customHeight="1" x14ac:dyDescent="0.2"/>
    <row r="2377" ht="12.75" customHeight="1" x14ac:dyDescent="0.2"/>
    <row r="2378" ht="12.75" customHeight="1" x14ac:dyDescent="0.2"/>
    <row r="2379" ht="12.75" customHeight="1" x14ac:dyDescent="0.2"/>
    <row r="2380" ht="12.75" customHeight="1" x14ac:dyDescent="0.2"/>
    <row r="2381" ht="12.75" customHeight="1" x14ac:dyDescent="0.2"/>
    <row r="2382" ht="12.75" customHeight="1" x14ac:dyDescent="0.2"/>
    <row r="2383" ht="12.75" customHeight="1" x14ac:dyDescent="0.2"/>
    <row r="2384" ht="12.75" customHeight="1" x14ac:dyDescent="0.2"/>
    <row r="2385" ht="12.75" customHeight="1" x14ac:dyDescent="0.2"/>
    <row r="2386" ht="12.75" customHeight="1" x14ac:dyDescent="0.2"/>
    <row r="2387" ht="12.75" customHeight="1" x14ac:dyDescent="0.2"/>
    <row r="2388" ht="12.75" customHeight="1" x14ac:dyDescent="0.2"/>
    <row r="2389" ht="12.75" customHeight="1" x14ac:dyDescent="0.2"/>
    <row r="2390" ht="12.75" customHeight="1" x14ac:dyDescent="0.2"/>
    <row r="2391" ht="12.75" customHeight="1" x14ac:dyDescent="0.2"/>
    <row r="2392" ht="12.75" customHeight="1" x14ac:dyDescent="0.2"/>
    <row r="2393" ht="12.75" customHeight="1" x14ac:dyDescent="0.2"/>
    <row r="2394" ht="12.75" customHeight="1" x14ac:dyDescent="0.2"/>
    <row r="2395" ht="12.75" customHeight="1" x14ac:dyDescent="0.2"/>
    <row r="2396" ht="12.75" customHeight="1" x14ac:dyDescent="0.2"/>
    <row r="2397" ht="12.75" customHeight="1" x14ac:dyDescent="0.2"/>
    <row r="2398" ht="12.75" customHeight="1" x14ac:dyDescent="0.2"/>
    <row r="2399" ht="12.75" customHeight="1" x14ac:dyDescent="0.2"/>
    <row r="2400" ht="12.75" customHeight="1" x14ac:dyDescent="0.2"/>
    <row r="2401" ht="12.75" customHeight="1" x14ac:dyDescent="0.2"/>
    <row r="2402" ht="12.75" customHeight="1" x14ac:dyDescent="0.2"/>
    <row r="2403" ht="12.75" customHeight="1" x14ac:dyDescent="0.2"/>
    <row r="2404" ht="12.75" customHeight="1" x14ac:dyDescent="0.2"/>
    <row r="2405" ht="12.75" customHeight="1" x14ac:dyDescent="0.2"/>
    <row r="2406" ht="12.75" customHeight="1" x14ac:dyDescent="0.2"/>
    <row r="2407" ht="12.75" customHeight="1" x14ac:dyDescent="0.2"/>
    <row r="2408" ht="12.75" customHeight="1" x14ac:dyDescent="0.2"/>
    <row r="2409" ht="12.75" customHeight="1" x14ac:dyDescent="0.2"/>
    <row r="2410" ht="12.75" customHeight="1" x14ac:dyDescent="0.2"/>
    <row r="2411" ht="12.75" customHeight="1" x14ac:dyDescent="0.2"/>
    <row r="2412" ht="12.75" customHeight="1" x14ac:dyDescent="0.2"/>
    <row r="2413" ht="12.75" customHeight="1" x14ac:dyDescent="0.2"/>
    <row r="2414" ht="12.75" customHeight="1" x14ac:dyDescent="0.2"/>
    <row r="2415" ht="12.75" customHeight="1" x14ac:dyDescent="0.2"/>
    <row r="2416" ht="12.75" customHeight="1" x14ac:dyDescent="0.2"/>
    <row r="2417" ht="12.75" customHeight="1" x14ac:dyDescent="0.2"/>
    <row r="2418" ht="12.75" customHeight="1" x14ac:dyDescent="0.2"/>
    <row r="2419" ht="12.75" customHeight="1" x14ac:dyDescent="0.2"/>
    <row r="2420" ht="12.75" customHeight="1" x14ac:dyDescent="0.2"/>
    <row r="2421" ht="12.75" customHeight="1" x14ac:dyDescent="0.2"/>
    <row r="2422" ht="12.75" customHeight="1" x14ac:dyDescent="0.2"/>
    <row r="2423" ht="12.75" customHeight="1" x14ac:dyDescent="0.2"/>
    <row r="2424" ht="12.75" customHeight="1" x14ac:dyDescent="0.2"/>
    <row r="2425" ht="12.75" customHeight="1" x14ac:dyDescent="0.2"/>
    <row r="2426" ht="12.75" customHeight="1" x14ac:dyDescent="0.2"/>
    <row r="2427" ht="12.75" customHeight="1" x14ac:dyDescent="0.2"/>
    <row r="2428" ht="12.75" customHeight="1" x14ac:dyDescent="0.2"/>
    <row r="2429" ht="12.75" customHeight="1" x14ac:dyDescent="0.2"/>
    <row r="2430" ht="12.75" customHeight="1" x14ac:dyDescent="0.2"/>
    <row r="2431" ht="12.75" customHeight="1" x14ac:dyDescent="0.2"/>
    <row r="2432" ht="12.75" customHeight="1" x14ac:dyDescent="0.2"/>
    <row r="2433" ht="12.75" customHeight="1" x14ac:dyDescent="0.2"/>
    <row r="2434" ht="12.75" customHeight="1" x14ac:dyDescent="0.2"/>
    <row r="2435" ht="12.75" customHeight="1" x14ac:dyDescent="0.2"/>
    <row r="2436" ht="12.75" customHeight="1" x14ac:dyDescent="0.2"/>
    <row r="2437" ht="12.75" customHeight="1" x14ac:dyDescent="0.2"/>
    <row r="2438" ht="12.75" customHeight="1" x14ac:dyDescent="0.2"/>
    <row r="2439" ht="12.75" customHeight="1" x14ac:dyDescent="0.2"/>
    <row r="2440" ht="12.75" customHeight="1" x14ac:dyDescent="0.2"/>
    <row r="2441" ht="12.75" customHeight="1" x14ac:dyDescent="0.2"/>
    <row r="2442" ht="12.75" customHeight="1" x14ac:dyDescent="0.2"/>
    <row r="2443" ht="12.75" customHeight="1" x14ac:dyDescent="0.2"/>
    <row r="2444" ht="12.75" customHeight="1" x14ac:dyDescent="0.2"/>
    <row r="2445" ht="12.75" customHeight="1" x14ac:dyDescent="0.2"/>
    <row r="2446" ht="12.75" customHeight="1" x14ac:dyDescent="0.2"/>
    <row r="2447" ht="12.75" customHeight="1" x14ac:dyDescent="0.2"/>
    <row r="2448" ht="12.75" customHeight="1" x14ac:dyDescent="0.2"/>
    <row r="2449" ht="12.75" customHeight="1" x14ac:dyDescent="0.2"/>
    <row r="2450" ht="12.75" customHeight="1" x14ac:dyDescent="0.2"/>
    <row r="2451" ht="12.75" customHeight="1" x14ac:dyDescent="0.2"/>
    <row r="2452" ht="12.75" customHeight="1" x14ac:dyDescent="0.2"/>
    <row r="2453" ht="12.75" customHeight="1" x14ac:dyDescent="0.2"/>
    <row r="2454" ht="12.75" customHeight="1" x14ac:dyDescent="0.2"/>
    <row r="2455" ht="12.75" customHeight="1" x14ac:dyDescent="0.2"/>
    <row r="2456" ht="12.75" customHeight="1" x14ac:dyDescent="0.2"/>
    <row r="2457" ht="12.75" customHeight="1" x14ac:dyDescent="0.2"/>
    <row r="2458" ht="12.75" customHeight="1" x14ac:dyDescent="0.2"/>
    <row r="2459" ht="12.75" customHeight="1" x14ac:dyDescent="0.2"/>
    <row r="2460" ht="12.75" customHeight="1" x14ac:dyDescent="0.2"/>
    <row r="2461" ht="12.75" customHeight="1" x14ac:dyDescent="0.2"/>
    <row r="2462" ht="12.75" customHeight="1" x14ac:dyDescent="0.2"/>
    <row r="2463" ht="12.75" customHeight="1" x14ac:dyDescent="0.2"/>
    <row r="2464" ht="12.75" customHeight="1" x14ac:dyDescent="0.2"/>
    <row r="2465" ht="12.75" customHeight="1" x14ac:dyDescent="0.2"/>
    <row r="2466" ht="12.75" customHeight="1" x14ac:dyDescent="0.2"/>
    <row r="2467" ht="12.75" customHeight="1" x14ac:dyDescent="0.2"/>
    <row r="2468" ht="12.75" customHeight="1" x14ac:dyDescent="0.2"/>
    <row r="2469" ht="12.75" customHeight="1" x14ac:dyDescent="0.2"/>
    <row r="2470" ht="12.75" customHeight="1" x14ac:dyDescent="0.2"/>
    <row r="2471" ht="12.75" customHeight="1" x14ac:dyDescent="0.2"/>
    <row r="2472" ht="12.75" customHeight="1" x14ac:dyDescent="0.2"/>
    <row r="2473" ht="12.75" customHeight="1" x14ac:dyDescent="0.2"/>
    <row r="2474" ht="12.75" customHeight="1" x14ac:dyDescent="0.2"/>
    <row r="2475" ht="12.75" customHeight="1" x14ac:dyDescent="0.2"/>
    <row r="2476" ht="12.75" customHeight="1" x14ac:dyDescent="0.2"/>
    <row r="2477" ht="12.75" customHeight="1" x14ac:dyDescent="0.2"/>
    <row r="2478" ht="12.75" customHeight="1" x14ac:dyDescent="0.2"/>
    <row r="2479" ht="12.75" customHeight="1" x14ac:dyDescent="0.2"/>
    <row r="2480" ht="12.75" customHeight="1" x14ac:dyDescent="0.2"/>
    <row r="2481" ht="12.75" customHeight="1" x14ac:dyDescent="0.2"/>
    <row r="2482" ht="12.75" customHeight="1" x14ac:dyDescent="0.2"/>
    <row r="2483" ht="12.75" customHeight="1" x14ac:dyDescent="0.2"/>
    <row r="2484" ht="12.75" customHeight="1" x14ac:dyDescent="0.2"/>
    <row r="2485" ht="12.75" customHeight="1" x14ac:dyDescent="0.2"/>
    <row r="2486" ht="12.75" customHeight="1" x14ac:dyDescent="0.2"/>
    <row r="2487" ht="12.75" customHeight="1" x14ac:dyDescent="0.2"/>
    <row r="2488" ht="12.75" customHeight="1" x14ac:dyDescent="0.2"/>
    <row r="2489" ht="12.75" customHeight="1" x14ac:dyDescent="0.2"/>
    <row r="2490" ht="12.75" customHeight="1" x14ac:dyDescent="0.2"/>
    <row r="2491" ht="12.75" customHeight="1" x14ac:dyDescent="0.2"/>
    <row r="2492" ht="12.75" customHeight="1" x14ac:dyDescent="0.2"/>
    <row r="2493" ht="12.75" customHeight="1" x14ac:dyDescent="0.2"/>
    <row r="2494" ht="12.75" customHeight="1" x14ac:dyDescent="0.2"/>
    <row r="2495" ht="12.75" customHeight="1" x14ac:dyDescent="0.2"/>
    <row r="2496" ht="12.75" customHeight="1" x14ac:dyDescent="0.2"/>
    <row r="2497" ht="12.75" customHeight="1" x14ac:dyDescent="0.2"/>
    <row r="2498" ht="12.75" customHeight="1" x14ac:dyDescent="0.2"/>
    <row r="2499" ht="12.75" customHeight="1" x14ac:dyDescent="0.2"/>
    <row r="2500" ht="12.75" customHeight="1" x14ac:dyDescent="0.2"/>
    <row r="2501" ht="12.75" customHeight="1" x14ac:dyDescent="0.2"/>
    <row r="2502" ht="12.75" customHeight="1" x14ac:dyDescent="0.2"/>
    <row r="2503" ht="12.75" customHeight="1" x14ac:dyDescent="0.2"/>
    <row r="2504" ht="12.75" customHeight="1" x14ac:dyDescent="0.2"/>
    <row r="2505" ht="12.75" customHeight="1" x14ac:dyDescent="0.2"/>
    <row r="2506" ht="12.75" customHeight="1" x14ac:dyDescent="0.2"/>
    <row r="2507" ht="12.75" customHeight="1" x14ac:dyDescent="0.2"/>
    <row r="2508" ht="12.75" customHeight="1" x14ac:dyDescent="0.2"/>
    <row r="2509" ht="12.75" customHeight="1" x14ac:dyDescent="0.2"/>
    <row r="2510" ht="12.75" customHeight="1" x14ac:dyDescent="0.2"/>
    <row r="2511" ht="12.75" customHeight="1" x14ac:dyDescent="0.2"/>
    <row r="2512" ht="12.75" customHeight="1" x14ac:dyDescent="0.2"/>
    <row r="2513" ht="12.75" customHeight="1" x14ac:dyDescent="0.2"/>
    <row r="2514" ht="12.75" customHeight="1" x14ac:dyDescent="0.2"/>
    <row r="2515" ht="12.75" customHeight="1" x14ac:dyDescent="0.2"/>
    <row r="2516" ht="12.75" customHeight="1" x14ac:dyDescent="0.2"/>
    <row r="2517" ht="12.75" customHeight="1" x14ac:dyDescent="0.2"/>
    <row r="2518" ht="12.75" customHeight="1" x14ac:dyDescent="0.2"/>
    <row r="2519" ht="12.75" customHeight="1" x14ac:dyDescent="0.2"/>
    <row r="2520" ht="12.75" customHeight="1" x14ac:dyDescent="0.2"/>
    <row r="2521" ht="12.75" customHeight="1" x14ac:dyDescent="0.2"/>
    <row r="2522" ht="12.75" customHeight="1" x14ac:dyDescent="0.2"/>
    <row r="2523" ht="12.75" customHeight="1" x14ac:dyDescent="0.2"/>
    <row r="2524" ht="12.75" customHeight="1" x14ac:dyDescent="0.2"/>
    <row r="2525" ht="12.75" customHeight="1" x14ac:dyDescent="0.2"/>
    <row r="2526" ht="12.75" customHeight="1" x14ac:dyDescent="0.2"/>
    <row r="2527" ht="12.75" customHeight="1" x14ac:dyDescent="0.2"/>
    <row r="2528" ht="12.75" customHeight="1" x14ac:dyDescent="0.2"/>
    <row r="2529" ht="12.75" customHeight="1" x14ac:dyDescent="0.2"/>
    <row r="2530" ht="12.75" customHeight="1" x14ac:dyDescent="0.2"/>
    <row r="2531" ht="12.75" customHeight="1" x14ac:dyDescent="0.2"/>
    <row r="2532" ht="12.75" customHeight="1" x14ac:dyDescent="0.2"/>
    <row r="2533" ht="12.75" customHeight="1" x14ac:dyDescent="0.2"/>
    <row r="2534" ht="12.75" customHeight="1" x14ac:dyDescent="0.2"/>
    <row r="2535" ht="12.75" customHeight="1" x14ac:dyDescent="0.2"/>
    <row r="2536" ht="12.75" customHeight="1" x14ac:dyDescent="0.2"/>
    <row r="2537" ht="12.75" customHeight="1" x14ac:dyDescent="0.2"/>
    <row r="2538" ht="12.75" customHeight="1" x14ac:dyDescent="0.2"/>
    <row r="2539" ht="12.75" customHeight="1" x14ac:dyDescent="0.2"/>
    <row r="2540" ht="12.75" customHeight="1" x14ac:dyDescent="0.2"/>
    <row r="2541" ht="12.75" customHeight="1" x14ac:dyDescent="0.2"/>
    <row r="2542" ht="12.75" customHeight="1" x14ac:dyDescent="0.2"/>
    <row r="2543" ht="12.75" customHeight="1" x14ac:dyDescent="0.2"/>
    <row r="2544" ht="12.75" customHeight="1" x14ac:dyDescent="0.2"/>
    <row r="2545" ht="12.75" customHeight="1" x14ac:dyDescent="0.2"/>
    <row r="2546" ht="12.75" customHeight="1" x14ac:dyDescent="0.2"/>
    <row r="2547" ht="12.75" customHeight="1" x14ac:dyDescent="0.2"/>
    <row r="2548" ht="12.75" customHeight="1" x14ac:dyDescent="0.2"/>
    <row r="2549" ht="12.75" customHeight="1" x14ac:dyDescent="0.2"/>
    <row r="2550" ht="12.75" customHeight="1" x14ac:dyDescent="0.2"/>
    <row r="2551" ht="12.75" customHeight="1" x14ac:dyDescent="0.2"/>
    <row r="2552" ht="12.75" customHeight="1" x14ac:dyDescent="0.2"/>
    <row r="2553" ht="12.75" customHeight="1" x14ac:dyDescent="0.2"/>
    <row r="2554" ht="12.75" customHeight="1" x14ac:dyDescent="0.2"/>
    <row r="2555" ht="12.75" customHeight="1" x14ac:dyDescent="0.2"/>
    <row r="2556" ht="12.75" customHeight="1" x14ac:dyDescent="0.2"/>
    <row r="2557" ht="12.75" customHeight="1" x14ac:dyDescent="0.2"/>
    <row r="2558" ht="12.75" customHeight="1" x14ac:dyDescent="0.2"/>
    <row r="2559" ht="12.75" customHeight="1" x14ac:dyDescent="0.2"/>
    <row r="2560" ht="12.75" customHeight="1" x14ac:dyDescent="0.2"/>
    <row r="2561" ht="12.75" customHeight="1" x14ac:dyDescent="0.2"/>
    <row r="2562" ht="12.75" customHeight="1" x14ac:dyDescent="0.2"/>
    <row r="2563" ht="12.75" customHeight="1" x14ac:dyDescent="0.2"/>
    <row r="2564" ht="12.75" customHeight="1" x14ac:dyDescent="0.2"/>
    <row r="2565" ht="12.75" customHeight="1" x14ac:dyDescent="0.2"/>
    <row r="2566" ht="12.75" customHeight="1" x14ac:dyDescent="0.2"/>
    <row r="2567" ht="12.75" customHeight="1" x14ac:dyDescent="0.2"/>
    <row r="2568" ht="12.75" customHeight="1" x14ac:dyDescent="0.2"/>
    <row r="2569" ht="12.75" customHeight="1" x14ac:dyDescent="0.2"/>
    <row r="2570" ht="12.75" customHeight="1" x14ac:dyDescent="0.2"/>
    <row r="2571" ht="12.75" customHeight="1" x14ac:dyDescent="0.2"/>
    <row r="2572" ht="12.75" customHeight="1" x14ac:dyDescent="0.2"/>
    <row r="2573" ht="12.75" customHeight="1" x14ac:dyDescent="0.2"/>
    <row r="2574" ht="12.75" customHeight="1" x14ac:dyDescent="0.2"/>
    <row r="2575" ht="12.75" customHeight="1" x14ac:dyDescent="0.2"/>
    <row r="2576" ht="12.75" customHeight="1" x14ac:dyDescent="0.2"/>
    <row r="2577" ht="12.75" customHeight="1" x14ac:dyDescent="0.2"/>
    <row r="2578" ht="12.75" customHeight="1" x14ac:dyDescent="0.2"/>
    <row r="2579" ht="12.75" customHeight="1" x14ac:dyDescent="0.2"/>
    <row r="2580" ht="12.75" customHeight="1" x14ac:dyDescent="0.2"/>
    <row r="2581" ht="12.75" customHeight="1" x14ac:dyDescent="0.2"/>
    <row r="2582" ht="12.75" customHeight="1" x14ac:dyDescent="0.2"/>
    <row r="2583" ht="12.75" customHeight="1" x14ac:dyDescent="0.2"/>
    <row r="2584" ht="12.75" customHeight="1" x14ac:dyDescent="0.2"/>
    <row r="2585" ht="12.75" customHeight="1" x14ac:dyDescent="0.2"/>
    <row r="2586" ht="12.75" customHeight="1" x14ac:dyDescent="0.2"/>
    <row r="2587" ht="12.75" customHeight="1" x14ac:dyDescent="0.2"/>
    <row r="2588" ht="12.75" customHeight="1" x14ac:dyDescent="0.2"/>
    <row r="2589" ht="12.75" customHeight="1" x14ac:dyDescent="0.2"/>
    <row r="2590" ht="12.75" customHeight="1" x14ac:dyDescent="0.2"/>
    <row r="2591" ht="12.75" customHeight="1" x14ac:dyDescent="0.2"/>
    <row r="2592" ht="12.75" customHeight="1" x14ac:dyDescent="0.2"/>
    <row r="2593" ht="12.75" customHeight="1" x14ac:dyDescent="0.2"/>
    <row r="2594" ht="12.75" customHeight="1" x14ac:dyDescent="0.2"/>
    <row r="2595" ht="12.75" customHeight="1" x14ac:dyDescent="0.2"/>
    <row r="2596" ht="12.75" customHeight="1" x14ac:dyDescent="0.2"/>
    <row r="2597" ht="12.75" customHeight="1" x14ac:dyDescent="0.2"/>
    <row r="2598" ht="12.75" customHeight="1" x14ac:dyDescent="0.2"/>
    <row r="2599" ht="12.75" customHeight="1" x14ac:dyDescent="0.2"/>
    <row r="2600" ht="12.75" customHeight="1" x14ac:dyDescent="0.2"/>
    <row r="2601" ht="12.75" customHeight="1" x14ac:dyDescent="0.2"/>
    <row r="2602" ht="12.75" customHeight="1" x14ac:dyDescent="0.2"/>
    <row r="2603" ht="12.75" customHeight="1" x14ac:dyDescent="0.2"/>
    <row r="2604" ht="12.75" customHeight="1" x14ac:dyDescent="0.2"/>
    <row r="2605" ht="12.75" customHeight="1" x14ac:dyDescent="0.2"/>
    <row r="2606" ht="12.75" customHeight="1" x14ac:dyDescent="0.2"/>
    <row r="2607" ht="12.75" customHeight="1" x14ac:dyDescent="0.2"/>
    <row r="2608" ht="12.75" customHeight="1" x14ac:dyDescent="0.2"/>
    <row r="2609" ht="12.75" customHeight="1" x14ac:dyDescent="0.2"/>
    <row r="2610" ht="12.75" customHeight="1" x14ac:dyDescent="0.2"/>
    <row r="2611" ht="12.75" customHeight="1" x14ac:dyDescent="0.2"/>
    <row r="2612" ht="12.75" customHeight="1" x14ac:dyDescent="0.2"/>
    <row r="2613" ht="12.75" customHeight="1" x14ac:dyDescent="0.2"/>
    <row r="2614" ht="12.75" customHeight="1" x14ac:dyDescent="0.2"/>
    <row r="2615" ht="12.75" customHeight="1" x14ac:dyDescent="0.2"/>
    <row r="2616" ht="12.75" customHeight="1" x14ac:dyDescent="0.2"/>
    <row r="2617" ht="12.75" customHeight="1" x14ac:dyDescent="0.2"/>
    <row r="2618" ht="12.75" customHeight="1" x14ac:dyDescent="0.2"/>
    <row r="2619" ht="12.75" customHeight="1" x14ac:dyDescent="0.2"/>
    <row r="2620" ht="12.75" customHeight="1" x14ac:dyDescent="0.2"/>
    <row r="2621" ht="12.75" customHeight="1" x14ac:dyDescent="0.2"/>
    <row r="2622" ht="12.75" customHeight="1" x14ac:dyDescent="0.2"/>
    <row r="2623" ht="12.75" customHeight="1" x14ac:dyDescent="0.2"/>
    <row r="2624" ht="12.75" customHeight="1" x14ac:dyDescent="0.2"/>
    <row r="2625" ht="12.75" customHeight="1" x14ac:dyDescent="0.2"/>
    <row r="2626" ht="12.75" customHeight="1" x14ac:dyDescent="0.2"/>
    <row r="2627" ht="12.75" customHeight="1" x14ac:dyDescent="0.2"/>
    <row r="2628" ht="12.75" customHeight="1" x14ac:dyDescent="0.2"/>
    <row r="2629" ht="12.75" customHeight="1" x14ac:dyDescent="0.2"/>
    <row r="2630" ht="12.75" customHeight="1" x14ac:dyDescent="0.2"/>
    <row r="2631" ht="12.75" customHeight="1" x14ac:dyDescent="0.2"/>
    <row r="2632" ht="12.75" customHeight="1" x14ac:dyDescent="0.2"/>
    <row r="2633" ht="12.75" customHeight="1" x14ac:dyDescent="0.2"/>
    <row r="2634" ht="12.75" customHeight="1" x14ac:dyDescent="0.2"/>
    <row r="2635" ht="12.75" customHeight="1" x14ac:dyDescent="0.2"/>
    <row r="2636" ht="12.75" customHeight="1" x14ac:dyDescent="0.2"/>
    <row r="2637" ht="12.75" customHeight="1" x14ac:dyDescent="0.2"/>
    <row r="2638" ht="12.75" customHeight="1" x14ac:dyDescent="0.2"/>
    <row r="2639" ht="12.75" customHeight="1" x14ac:dyDescent="0.2"/>
    <row r="2640" ht="12.75" customHeight="1" x14ac:dyDescent="0.2"/>
    <row r="2641" ht="12.75" customHeight="1" x14ac:dyDescent="0.2"/>
    <row r="2642" ht="12.75" customHeight="1" x14ac:dyDescent="0.2"/>
    <row r="2643" ht="12.75" customHeight="1" x14ac:dyDescent="0.2"/>
    <row r="2644" ht="12.75" customHeight="1" x14ac:dyDescent="0.2"/>
    <row r="2645" ht="12.75" customHeight="1" x14ac:dyDescent="0.2"/>
    <row r="2646" ht="12.75" customHeight="1" x14ac:dyDescent="0.2"/>
    <row r="2647" ht="12.75" customHeight="1" x14ac:dyDescent="0.2"/>
    <row r="2648" ht="12.75" customHeight="1" x14ac:dyDescent="0.2"/>
    <row r="2649" ht="12.75" customHeight="1" x14ac:dyDescent="0.2"/>
    <row r="2650" ht="12.75" customHeight="1" x14ac:dyDescent="0.2"/>
    <row r="2651" ht="12.75" customHeight="1" x14ac:dyDescent="0.2"/>
    <row r="2652" ht="12.75" customHeight="1" x14ac:dyDescent="0.2"/>
    <row r="2653" ht="12.75" customHeight="1" x14ac:dyDescent="0.2"/>
    <row r="2654" ht="12.75" customHeight="1" x14ac:dyDescent="0.2"/>
    <row r="2655" ht="12.75" customHeight="1" x14ac:dyDescent="0.2"/>
    <row r="2656" ht="12.75" customHeight="1" x14ac:dyDescent="0.2"/>
    <row r="2657" ht="12.75" customHeight="1" x14ac:dyDescent="0.2"/>
    <row r="2658" ht="12.75" customHeight="1" x14ac:dyDescent="0.2"/>
    <row r="2659" ht="12.75" customHeight="1" x14ac:dyDescent="0.2"/>
    <row r="2660" ht="12.75" customHeight="1" x14ac:dyDescent="0.2"/>
    <row r="2661" ht="12.75" customHeight="1" x14ac:dyDescent="0.2"/>
    <row r="2662" ht="12.75" customHeight="1" x14ac:dyDescent="0.2"/>
    <row r="2663" ht="12.75" customHeight="1" x14ac:dyDescent="0.2"/>
    <row r="2664" ht="12.75" customHeight="1" x14ac:dyDescent="0.2"/>
    <row r="2665" ht="12.75" customHeight="1" x14ac:dyDescent="0.2"/>
    <row r="2666" ht="12.75" customHeight="1" x14ac:dyDescent="0.2"/>
    <row r="2667" ht="12.75" customHeight="1" x14ac:dyDescent="0.2"/>
    <row r="2668" ht="12.75" customHeight="1" x14ac:dyDescent="0.2"/>
    <row r="2669" ht="12.75" customHeight="1" x14ac:dyDescent="0.2"/>
    <row r="2670" ht="12.75" customHeight="1" x14ac:dyDescent="0.2"/>
    <row r="2671" ht="12.75" customHeight="1" x14ac:dyDescent="0.2"/>
    <row r="2672" ht="12.75" customHeight="1" x14ac:dyDescent="0.2"/>
    <row r="2673" ht="12.75" customHeight="1" x14ac:dyDescent="0.2"/>
    <row r="2674" ht="12.75" customHeight="1" x14ac:dyDescent="0.2"/>
    <row r="2675" ht="12.75" customHeight="1" x14ac:dyDescent="0.2"/>
    <row r="2676" ht="12.75" customHeight="1" x14ac:dyDescent="0.2"/>
    <row r="2677" ht="12.75" customHeight="1" x14ac:dyDescent="0.2"/>
    <row r="2678" ht="12.75" customHeight="1" x14ac:dyDescent="0.2"/>
    <row r="2679" ht="12.75" customHeight="1" x14ac:dyDescent="0.2"/>
    <row r="2680" ht="12.75" customHeight="1" x14ac:dyDescent="0.2"/>
    <row r="2681" ht="12.75" customHeight="1" x14ac:dyDescent="0.2"/>
    <row r="2682" ht="12.75" customHeight="1" x14ac:dyDescent="0.2"/>
    <row r="2683" ht="12.75" customHeight="1" x14ac:dyDescent="0.2"/>
    <row r="2684" ht="12.75" customHeight="1" x14ac:dyDescent="0.2"/>
    <row r="2685" ht="12.75" customHeight="1" x14ac:dyDescent="0.2"/>
    <row r="2686" ht="12.75" customHeight="1" x14ac:dyDescent="0.2"/>
    <row r="2687" ht="12.75" customHeight="1" x14ac:dyDescent="0.2"/>
    <row r="2688" ht="12.75" customHeight="1" x14ac:dyDescent="0.2"/>
    <row r="2689" ht="12.75" customHeight="1" x14ac:dyDescent="0.2"/>
    <row r="2690" ht="12.75" customHeight="1" x14ac:dyDescent="0.2"/>
    <row r="2691" ht="12.75" customHeight="1" x14ac:dyDescent="0.2"/>
    <row r="2692" ht="12.75" customHeight="1" x14ac:dyDescent="0.2"/>
    <row r="2693" ht="12.75" customHeight="1" x14ac:dyDescent="0.2"/>
    <row r="2694" ht="12.75" customHeight="1" x14ac:dyDescent="0.2"/>
    <row r="2695" ht="12.75" customHeight="1" x14ac:dyDescent="0.2"/>
    <row r="2696" ht="12.75" customHeight="1" x14ac:dyDescent="0.2"/>
    <row r="2697" ht="12.75" customHeight="1" x14ac:dyDescent="0.2"/>
    <row r="2698" ht="12.75" customHeight="1" x14ac:dyDescent="0.2"/>
    <row r="2699" ht="12.75" customHeight="1" x14ac:dyDescent="0.2"/>
    <row r="2700" ht="12.75" customHeight="1" x14ac:dyDescent="0.2"/>
    <row r="2701" ht="12.75" customHeight="1" x14ac:dyDescent="0.2"/>
    <row r="2702" ht="12.75" customHeight="1" x14ac:dyDescent="0.2"/>
    <row r="2703" ht="12.75" customHeight="1" x14ac:dyDescent="0.2"/>
    <row r="2704" ht="12.75" customHeight="1" x14ac:dyDescent="0.2"/>
    <row r="2705" ht="12.75" customHeight="1" x14ac:dyDescent="0.2"/>
    <row r="2706" ht="12.75" customHeight="1" x14ac:dyDescent="0.2"/>
    <row r="2707" ht="12.75" customHeight="1" x14ac:dyDescent="0.2"/>
    <row r="2708" ht="12.75" customHeight="1" x14ac:dyDescent="0.2"/>
    <row r="2709" ht="12.75" customHeight="1" x14ac:dyDescent="0.2"/>
    <row r="2710" ht="12.75" customHeight="1" x14ac:dyDescent="0.2"/>
    <row r="2711" ht="12.75" customHeight="1" x14ac:dyDescent="0.2"/>
    <row r="2712" ht="12.75" customHeight="1" x14ac:dyDescent="0.2"/>
    <row r="2713" ht="12.75" customHeight="1" x14ac:dyDescent="0.2"/>
    <row r="2714" ht="12.75" customHeight="1" x14ac:dyDescent="0.2"/>
    <row r="2715" ht="12.75" customHeight="1" x14ac:dyDescent="0.2"/>
    <row r="2716" ht="12.75" customHeight="1" x14ac:dyDescent="0.2"/>
    <row r="2717" ht="12.75" customHeight="1" x14ac:dyDescent="0.2"/>
    <row r="2718" ht="12.75" customHeight="1" x14ac:dyDescent="0.2"/>
    <row r="2719" ht="12.75" customHeight="1" x14ac:dyDescent="0.2"/>
    <row r="2720" ht="12.75" customHeight="1" x14ac:dyDescent="0.2"/>
    <row r="2721" ht="12.75" customHeight="1" x14ac:dyDescent="0.2"/>
    <row r="2722" ht="12.75" customHeight="1" x14ac:dyDescent="0.2"/>
    <row r="2723" ht="12.75" customHeight="1" x14ac:dyDescent="0.2"/>
    <row r="2724" ht="12.75" customHeight="1" x14ac:dyDescent="0.2"/>
    <row r="2725" ht="12.75" customHeight="1" x14ac:dyDescent="0.2"/>
    <row r="2726" ht="12.75" customHeight="1" x14ac:dyDescent="0.2"/>
    <row r="2727" ht="12.75" customHeight="1" x14ac:dyDescent="0.2"/>
    <row r="2728" ht="12.75" customHeight="1" x14ac:dyDescent="0.2"/>
    <row r="2729" ht="12.75" customHeight="1" x14ac:dyDescent="0.2"/>
    <row r="2730" ht="12.75" customHeight="1" x14ac:dyDescent="0.2"/>
    <row r="2731" ht="12.75" customHeight="1" x14ac:dyDescent="0.2"/>
    <row r="2732" ht="12.75" customHeight="1" x14ac:dyDescent="0.2"/>
    <row r="2733" ht="12.75" customHeight="1" x14ac:dyDescent="0.2"/>
    <row r="2734" ht="12.75" customHeight="1" x14ac:dyDescent="0.2"/>
    <row r="2735" ht="12.75" customHeight="1" x14ac:dyDescent="0.2"/>
    <row r="2736" ht="12.75" customHeight="1" x14ac:dyDescent="0.2"/>
    <row r="2737" ht="12.75" customHeight="1" x14ac:dyDescent="0.2"/>
    <row r="2738" ht="12.75" customHeight="1" x14ac:dyDescent="0.2"/>
    <row r="2739" ht="12.75" customHeight="1" x14ac:dyDescent="0.2"/>
    <row r="2740" ht="12.75" customHeight="1" x14ac:dyDescent="0.2"/>
    <row r="2741" ht="12.75" customHeight="1" x14ac:dyDescent="0.2"/>
    <row r="2742" ht="12.75" customHeight="1" x14ac:dyDescent="0.2"/>
    <row r="2743" ht="12.75" customHeight="1" x14ac:dyDescent="0.2"/>
    <row r="2744" ht="12.75" customHeight="1" x14ac:dyDescent="0.2"/>
    <row r="2745" ht="12.75" customHeight="1" x14ac:dyDescent="0.2"/>
    <row r="2746" ht="12.75" customHeight="1" x14ac:dyDescent="0.2"/>
    <row r="2747" ht="12.75" customHeight="1" x14ac:dyDescent="0.2"/>
    <row r="2748" ht="12.75" customHeight="1" x14ac:dyDescent="0.2"/>
    <row r="2749" ht="12.75" customHeight="1" x14ac:dyDescent="0.2"/>
    <row r="2750" ht="12.75" customHeight="1" x14ac:dyDescent="0.2"/>
    <row r="2751" ht="12.75" customHeight="1" x14ac:dyDescent="0.2"/>
    <row r="2752" ht="12.75" customHeight="1" x14ac:dyDescent="0.2"/>
    <row r="2753" ht="12.75" customHeight="1" x14ac:dyDescent="0.2"/>
    <row r="2754" ht="12.75" customHeight="1" x14ac:dyDescent="0.2"/>
    <row r="2755" ht="12.75" customHeight="1" x14ac:dyDescent="0.2"/>
    <row r="2756" ht="12.75" customHeight="1" x14ac:dyDescent="0.2"/>
    <row r="2757" ht="12.75" customHeight="1" x14ac:dyDescent="0.2"/>
    <row r="2758" ht="12.75" customHeight="1" x14ac:dyDescent="0.2"/>
    <row r="2759" ht="12.75" customHeight="1" x14ac:dyDescent="0.2"/>
    <row r="2760" ht="12.75" customHeight="1" x14ac:dyDescent="0.2"/>
    <row r="2761" ht="12.75" customHeight="1" x14ac:dyDescent="0.2"/>
    <row r="2762" ht="12.75" customHeight="1" x14ac:dyDescent="0.2"/>
    <row r="2763" ht="12.75" customHeight="1" x14ac:dyDescent="0.2"/>
    <row r="2764" ht="12.75" customHeight="1" x14ac:dyDescent="0.2"/>
    <row r="2765" ht="12.75" customHeight="1" x14ac:dyDescent="0.2"/>
    <row r="2766" ht="12.75" customHeight="1" x14ac:dyDescent="0.2"/>
    <row r="2767" ht="12.75" customHeight="1" x14ac:dyDescent="0.2"/>
    <row r="2768" ht="12.75" customHeight="1" x14ac:dyDescent="0.2"/>
    <row r="2769" ht="12.75" customHeight="1" x14ac:dyDescent="0.2"/>
    <row r="2770" ht="12.75" customHeight="1" x14ac:dyDescent="0.2"/>
    <row r="2771" ht="12.75" customHeight="1" x14ac:dyDescent="0.2"/>
    <row r="2772" ht="12.75" customHeight="1" x14ac:dyDescent="0.2"/>
    <row r="2773" ht="12.75" customHeight="1" x14ac:dyDescent="0.2"/>
    <row r="2774" ht="12.75" customHeight="1" x14ac:dyDescent="0.2"/>
    <row r="2775" ht="12.75" customHeight="1" x14ac:dyDescent="0.2"/>
    <row r="2776" ht="12.75" customHeight="1" x14ac:dyDescent="0.2"/>
    <row r="2777" ht="12.75" customHeight="1" x14ac:dyDescent="0.2"/>
    <row r="2778" ht="12.75" customHeight="1" x14ac:dyDescent="0.2"/>
    <row r="2779" ht="12.75" customHeight="1" x14ac:dyDescent="0.2"/>
    <row r="2780" ht="12.75" customHeight="1" x14ac:dyDescent="0.2"/>
    <row r="2781" ht="12.75" customHeight="1" x14ac:dyDescent="0.2"/>
    <row r="2782" ht="12.75" customHeight="1" x14ac:dyDescent="0.2"/>
    <row r="2783" ht="12.75" customHeight="1" x14ac:dyDescent="0.2"/>
    <row r="2784" ht="12.75" customHeight="1" x14ac:dyDescent="0.2"/>
    <row r="2785" ht="12.75" customHeight="1" x14ac:dyDescent="0.2"/>
    <row r="2786" ht="12.75" customHeight="1" x14ac:dyDescent="0.2"/>
    <row r="2787" ht="12.75" customHeight="1" x14ac:dyDescent="0.2"/>
    <row r="2788" ht="12.75" customHeight="1" x14ac:dyDescent="0.2"/>
    <row r="2789" ht="12.75" customHeight="1" x14ac:dyDescent="0.2"/>
    <row r="2790" ht="12.75" customHeight="1" x14ac:dyDescent="0.2"/>
    <row r="2791" ht="12.75" customHeight="1" x14ac:dyDescent="0.2"/>
    <row r="2792" ht="12.75" customHeight="1" x14ac:dyDescent="0.2"/>
    <row r="2793" ht="12.75" customHeight="1" x14ac:dyDescent="0.2"/>
    <row r="2794" ht="12.75" customHeight="1" x14ac:dyDescent="0.2"/>
    <row r="2795" ht="12.75" customHeight="1" x14ac:dyDescent="0.2"/>
    <row r="2796" ht="12.75" customHeight="1" x14ac:dyDescent="0.2"/>
    <row r="2797" ht="12.75" customHeight="1" x14ac:dyDescent="0.2"/>
    <row r="2798" ht="12.75" customHeight="1" x14ac:dyDescent="0.2"/>
    <row r="2799" ht="12.75" customHeight="1" x14ac:dyDescent="0.2"/>
    <row r="2800" ht="12.75" customHeight="1" x14ac:dyDescent="0.2"/>
    <row r="2801" ht="12.75" customHeight="1" x14ac:dyDescent="0.2"/>
    <row r="2802" ht="12.75" customHeight="1" x14ac:dyDescent="0.2"/>
    <row r="2803" ht="12.75" customHeight="1" x14ac:dyDescent="0.2"/>
    <row r="2804" ht="12.75" customHeight="1" x14ac:dyDescent="0.2"/>
    <row r="2805" ht="12.75" customHeight="1" x14ac:dyDescent="0.2"/>
    <row r="2806" ht="12.75" customHeight="1" x14ac:dyDescent="0.2"/>
    <row r="2807" ht="12.75" customHeight="1" x14ac:dyDescent="0.2"/>
    <row r="2808" ht="12.75" customHeight="1" x14ac:dyDescent="0.2"/>
    <row r="2809" ht="12.75" customHeight="1" x14ac:dyDescent="0.2"/>
    <row r="2810" ht="12.75" customHeight="1" x14ac:dyDescent="0.2"/>
    <row r="2811" ht="12.75" customHeight="1" x14ac:dyDescent="0.2"/>
    <row r="2812" ht="12.75" customHeight="1" x14ac:dyDescent="0.2"/>
    <row r="2813" ht="12.75" customHeight="1" x14ac:dyDescent="0.2"/>
    <row r="2814" ht="12.75" customHeight="1" x14ac:dyDescent="0.2"/>
    <row r="2815" ht="12.75" customHeight="1" x14ac:dyDescent="0.2"/>
    <row r="2816" ht="12.75" customHeight="1" x14ac:dyDescent="0.2"/>
    <row r="2817" ht="12.75" customHeight="1" x14ac:dyDescent="0.2"/>
    <row r="2818" ht="12.75" customHeight="1" x14ac:dyDescent="0.2"/>
    <row r="2819" ht="12.75" customHeight="1" x14ac:dyDescent="0.2"/>
    <row r="2820" ht="12.75" customHeight="1" x14ac:dyDescent="0.2"/>
    <row r="2821" ht="12.75" customHeight="1" x14ac:dyDescent="0.2"/>
    <row r="2822" ht="12.75" customHeight="1" x14ac:dyDescent="0.2"/>
    <row r="2823" ht="12.75" customHeight="1" x14ac:dyDescent="0.2"/>
    <row r="2824" ht="12.75" customHeight="1" x14ac:dyDescent="0.2"/>
    <row r="2825" ht="12.75" customHeight="1" x14ac:dyDescent="0.2"/>
    <row r="2826" ht="12.75" customHeight="1" x14ac:dyDescent="0.2"/>
    <row r="2827" ht="12.75" customHeight="1" x14ac:dyDescent="0.2"/>
    <row r="2828" ht="12.75" customHeight="1" x14ac:dyDescent="0.2"/>
    <row r="2829" ht="12.75" customHeight="1" x14ac:dyDescent="0.2"/>
    <row r="2830" ht="12.75" customHeight="1" x14ac:dyDescent="0.2"/>
    <row r="2831" ht="12.75" customHeight="1" x14ac:dyDescent="0.2"/>
    <row r="2832" ht="12.75" customHeight="1" x14ac:dyDescent="0.2"/>
    <row r="2833" ht="12.75" customHeight="1" x14ac:dyDescent="0.2"/>
    <row r="2834" ht="12.75" customHeight="1" x14ac:dyDescent="0.2"/>
    <row r="2835" ht="12.75" customHeight="1" x14ac:dyDescent="0.2"/>
    <row r="2836" ht="12.75" customHeight="1" x14ac:dyDescent="0.2"/>
    <row r="2837" ht="12.75" customHeight="1" x14ac:dyDescent="0.2"/>
    <row r="2838" ht="12.75" customHeight="1" x14ac:dyDescent="0.2"/>
    <row r="2839" ht="12.75" customHeight="1" x14ac:dyDescent="0.2"/>
    <row r="2840" ht="12.75" customHeight="1" x14ac:dyDescent="0.2"/>
    <row r="2841" ht="12.75" customHeight="1" x14ac:dyDescent="0.2"/>
    <row r="2842" ht="12.75" customHeight="1" x14ac:dyDescent="0.2"/>
    <row r="2843" ht="12.75" customHeight="1" x14ac:dyDescent="0.2"/>
    <row r="2844" ht="12.75" customHeight="1" x14ac:dyDescent="0.2"/>
    <row r="2845" ht="12.75" customHeight="1" x14ac:dyDescent="0.2"/>
    <row r="2846" ht="12.75" customHeight="1" x14ac:dyDescent="0.2"/>
    <row r="2847" ht="12.75" customHeight="1" x14ac:dyDescent="0.2"/>
    <row r="2848" ht="12.75" customHeight="1" x14ac:dyDescent="0.2"/>
    <row r="2849" ht="12.75" customHeight="1" x14ac:dyDescent="0.2"/>
    <row r="2850" ht="12.75" customHeight="1" x14ac:dyDescent="0.2"/>
    <row r="2851" ht="12.75" customHeight="1" x14ac:dyDescent="0.2"/>
    <row r="2852" ht="12.75" customHeight="1" x14ac:dyDescent="0.2"/>
    <row r="2853" ht="12.75" customHeight="1" x14ac:dyDescent="0.2"/>
    <row r="2854" ht="12.75" customHeight="1" x14ac:dyDescent="0.2"/>
    <row r="2855" ht="12.75" customHeight="1" x14ac:dyDescent="0.2"/>
    <row r="2856" ht="12.75" customHeight="1" x14ac:dyDescent="0.2"/>
    <row r="2857" ht="12.75" customHeight="1" x14ac:dyDescent="0.2"/>
    <row r="2858" ht="12.75" customHeight="1" x14ac:dyDescent="0.2"/>
    <row r="2859" ht="12.75" customHeight="1" x14ac:dyDescent="0.2"/>
    <row r="2860" ht="12.75" customHeight="1" x14ac:dyDescent="0.2"/>
    <row r="2861" ht="12.75" customHeight="1" x14ac:dyDescent="0.2"/>
    <row r="2862" ht="12.75" customHeight="1" x14ac:dyDescent="0.2"/>
    <row r="2863" ht="12.75" customHeight="1" x14ac:dyDescent="0.2"/>
    <row r="2864" ht="12.75" customHeight="1" x14ac:dyDescent="0.2"/>
    <row r="2865" ht="12.75" customHeight="1" x14ac:dyDescent="0.2"/>
    <row r="2866" ht="12.75" customHeight="1" x14ac:dyDescent="0.2"/>
    <row r="2867" ht="12.75" customHeight="1" x14ac:dyDescent="0.2"/>
    <row r="2868" ht="12.75" customHeight="1" x14ac:dyDescent="0.2"/>
    <row r="2869" ht="12.75" customHeight="1" x14ac:dyDescent="0.2"/>
    <row r="2870" ht="12.75" customHeight="1" x14ac:dyDescent="0.2"/>
    <row r="2871" ht="12.75" customHeight="1" x14ac:dyDescent="0.2"/>
    <row r="2872" ht="12.75" customHeight="1" x14ac:dyDescent="0.2"/>
    <row r="2873" ht="12.75" customHeight="1" x14ac:dyDescent="0.2"/>
    <row r="2874" ht="12.75" customHeight="1" x14ac:dyDescent="0.2"/>
    <row r="2875" ht="12.75" customHeight="1" x14ac:dyDescent="0.2"/>
    <row r="2876" ht="12.75" customHeight="1" x14ac:dyDescent="0.2"/>
    <row r="2877" ht="12.75" customHeight="1" x14ac:dyDescent="0.2"/>
    <row r="2878" ht="12.75" customHeight="1" x14ac:dyDescent="0.2"/>
    <row r="2879" ht="12.75" customHeight="1" x14ac:dyDescent="0.2"/>
    <row r="2880" ht="12.75" customHeight="1" x14ac:dyDescent="0.2"/>
    <row r="2881" ht="12.75" customHeight="1" x14ac:dyDescent="0.2"/>
    <row r="2882" ht="12.75" customHeight="1" x14ac:dyDescent="0.2"/>
    <row r="2883" ht="12.75" customHeight="1" x14ac:dyDescent="0.2"/>
    <row r="2884" ht="12.75" customHeight="1" x14ac:dyDescent="0.2"/>
    <row r="2885" ht="12.75" customHeight="1" x14ac:dyDescent="0.2"/>
    <row r="2886" ht="12.75" customHeight="1" x14ac:dyDescent="0.2"/>
    <row r="2887" ht="12.75" customHeight="1" x14ac:dyDescent="0.2"/>
    <row r="2888" ht="12.75" customHeight="1" x14ac:dyDescent="0.2"/>
    <row r="2889" ht="12.75" customHeight="1" x14ac:dyDescent="0.2"/>
    <row r="2890" ht="12.75" customHeight="1" x14ac:dyDescent="0.2"/>
    <row r="2891" ht="12.75" customHeight="1" x14ac:dyDescent="0.2"/>
    <row r="2892" ht="12.75" customHeight="1" x14ac:dyDescent="0.2"/>
    <row r="2893" ht="12.75" customHeight="1" x14ac:dyDescent="0.2"/>
    <row r="2894" ht="12.75" customHeight="1" x14ac:dyDescent="0.2"/>
    <row r="2895" ht="12.75" customHeight="1" x14ac:dyDescent="0.2"/>
    <row r="2896" ht="12.75" customHeight="1" x14ac:dyDescent="0.2"/>
    <row r="2897" ht="12.75" customHeight="1" x14ac:dyDescent="0.2"/>
    <row r="2898" ht="12.75" customHeight="1" x14ac:dyDescent="0.2"/>
    <row r="2899" ht="12.75" customHeight="1" x14ac:dyDescent="0.2"/>
    <row r="2900" ht="12.75" customHeight="1" x14ac:dyDescent="0.2"/>
    <row r="2901" ht="12.75" customHeight="1" x14ac:dyDescent="0.2"/>
    <row r="2902" ht="12.75" customHeight="1" x14ac:dyDescent="0.2"/>
    <row r="2903" ht="12.75" customHeight="1" x14ac:dyDescent="0.2"/>
    <row r="2904" ht="12.75" customHeight="1" x14ac:dyDescent="0.2"/>
    <row r="2905" ht="12.75" customHeight="1" x14ac:dyDescent="0.2"/>
    <row r="2906" ht="12.75" customHeight="1" x14ac:dyDescent="0.2"/>
    <row r="2907" ht="12.75" customHeight="1" x14ac:dyDescent="0.2"/>
    <row r="2908" ht="12.75" customHeight="1" x14ac:dyDescent="0.2"/>
    <row r="2909" ht="12.75" customHeight="1" x14ac:dyDescent="0.2"/>
    <row r="2910" ht="12.75" customHeight="1" x14ac:dyDescent="0.2"/>
    <row r="2911" ht="12.75" customHeight="1" x14ac:dyDescent="0.2"/>
    <row r="2912" ht="12.75" customHeight="1" x14ac:dyDescent="0.2"/>
    <row r="2913" ht="12.75" customHeight="1" x14ac:dyDescent="0.2"/>
    <row r="2914" ht="12.75" customHeight="1" x14ac:dyDescent="0.2"/>
    <row r="2915" ht="12.75" customHeight="1" x14ac:dyDescent="0.2"/>
    <row r="2916" ht="12.75" customHeight="1" x14ac:dyDescent="0.2"/>
    <row r="2917" ht="12.75" customHeight="1" x14ac:dyDescent="0.2"/>
    <row r="2918" ht="12.75" customHeight="1" x14ac:dyDescent="0.2"/>
    <row r="2919" ht="12.75" customHeight="1" x14ac:dyDescent="0.2"/>
    <row r="2920" ht="12.75" customHeight="1" x14ac:dyDescent="0.2"/>
    <row r="2921" ht="12.75" customHeight="1" x14ac:dyDescent="0.2"/>
    <row r="2922" ht="12.75" customHeight="1" x14ac:dyDescent="0.2"/>
    <row r="2923" ht="12.75" customHeight="1" x14ac:dyDescent="0.2"/>
    <row r="2924" ht="12.75" customHeight="1" x14ac:dyDescent="0.2"/>
    <row r="2925" ht="12.75" customHeight="1" x14ac:dyDescent="0.2"/>
    <row r="2926" ht="12.75" customHeight="1" x14ac:dyDescent="0.2"/>
    <row r="2927" ht="12.75" customHeight="1" x14ac:dyDescent="0.2"/>
    <row r="2928" ht="12.75" customHeight="1" x14ac:dyDescent="0.2"/>
    <row r="2929" ht="12.75" customHeight="1" x14ac:dyDescent="0.2"/>
    <row r="2930" ht="12.75" customHeight="1" x14ac:dyDescent="0.2"/>
    <row r="2931" ht="12.75" customHeight="1" x14ac:dyDescent="0.2"/>
    <row r="2932" ht="12.75" customHeight="1" x14ac:dyDescent="0.2"/>
    <row r="2933" ht="12.75" customHeight="1" x14ac:dyDescent="0.2"/>
    <row r="2934" ht="12.75" customHeight="1" x14ac:dyDescent="0.2"/>
    <row r="2935" ht="12.75" customHeight="1" x14ac:dyDescent="0.2"/>
    <row r="2936" ht="12.75" customHeight="1" x14ac:dyDescent="0.2"/>
    <row r="2937" ht="12.75" customHeight="1" x14ac:dyDescent="0.2"/>
    <row r="2938" ht="12.75" customHeight="1" x14ac:dyDescent="0.2"/>
    <row r="2939" ht="12.75" customHeight="1" x14ac:dyDescent="0.2"/>
    <row r="2940" ht="12.75" customHeight="1" x14ac:dyDescent="0.2"/>
    <row r="2941" ht="12.75" customHeight="1" x14ac:dyDescent="0.2"/>
    <row r="2942" ht="12.75" customHeight="1" x14ac:dyDescent="0.2"/>
    <row r="2943" ht="12.75" customHeight="1" x14ac:dyDescent="0.2"/>
    <row r="2944" ht="12.75" customHeight="1" x14ac:dyDescent="0.2"/>
    <row r="2945" ht="12.75" customHeight="1" x14ac:dyDescent="0.2"/>
    <row r="2946" ht="12.75" customHeight="1" x14ac:dyDescent="0.2"/>
    <row r="2947" ht="12.75" customHeight="1" x14ac:dyDescent="0.2"/>
    <row r="2948" ht="12.75" customHeight="1" x14ac:dyDescent="0.2"/>
    <row r="2949" ht="12.75" customHeight="1" x14ac:dyDescent="0.2"/>
    <row r="2950" ht="12.75" customHeight="1" x14ac:dyDescent="0.2"/>
    <row r="2951" ht="12.75" customHeight="1" x14ac:dyDescent="0.2"/>
    <row r="2952" ht="12.75" customHeight="1" x14ac:dyDescent="0.2"/>
    <row r="2953" ht="12.75" customHeight="1" x14ac:dyDescent="0.2"/>
    <row r="2954" ht="12.75" customHeight="1" x14ac:dyDescent="0.2"/>
    <row r="2955" ht="12.75" customHeight="1" x14ac:dyDescent="0.2"/>
    <row r="2956" ht="12.75" customHeight="1" x14ac:dyDescent="0.2"/>
    <row r="2957" ht="12.75" customHeight="1" x14ac:dyDescent="0.2"/>
    <row r="2958" ht="12.75" customHeight="1" x14ac:dyDescent="0.2"/>
    <row r="2959" ht="12.75" customHeight="1" x14ac:dyDescent="0.2"/>
    <row r="2960" ht="12.75" customHeight="1" x14ac:dyDescent="0.2"/>
    <row r="2961" ht="12.75" customHeight="1" x14ac:dyDescent="0.2"/>
    <row r="2962" ht="12.75" customHeight="1" x14ac:dyDescent="0.2"/>
    <row r="2963" ht="12.75" customHeight="1" x14ac:dyDescent="0.2"/>
    <row r="2964" ht="12.75" customHeight="1" x14ac:dyDescent="0.2"/>
    <row r="2965" ht="12.75" customHeight="1" x14ac:dyDescent="0.2"/>
    <row r="2966" ht="12.75" customHeight="1" x14ac:dyDescent="0.2"/>
    <row r="2967" ht="12.75" customHeight="1" x14ac:dyDescent="0.2"/>
    <row r="2968" ht="12.75" customHeight="1" x14ac:dyDescent="0.2"/>
    <row r="2969" ht="12.75" customHeight="1" x14ac:dyDescent="0.2"/>
    <row r="2970" ht="12.75" customHeight="1" x14ac:dyDescent="0.2"/>
    <row r="2971" ht="12.75" customHeight="1" x14ac:dyDescent="0.2"/>
    <row r="2972" ht="12.75" customHeight="1" x14ac:dyDescent="0.2"/>
    <row r="2973" ht="12.75" customHeight="1" x14ac:dyDescent="0.2"/>
    <row r="2974" ht="12.75" customHeight="1" x14ac:dyDescent="0.2"/>
    <row r="2975" ht="12.75" customHeight="1" x14ac:dyDescent="0.2"/>
    <row r="2976" ht="12.75" customHeight="1" x14ac:dyDescent="0.2"/>
    <row r="2977" ht="12.75" customHeight="1" x14ac:dyDescent="0.2"/>
    <row r="2978" ht="12.75" customHeight="1" x14ac:dyDescent="0.2"/>
    <row r="2979" ht="12.75" customHeight="1" x14ac:dyDescent="0.2"/>
    <row r="2980" ht="12.75" customHeight="1" x14ac:dyDescent="0.2"/>
    <row r="2981" ht="12.75" customHeight="1" x14ac:dyDescent="0.2"/>
    <row r="2982" ht="12.75" customHeight="1" x14ac:dyDescent="0.2"/>
    <row r="2983" ht="12.75" customHeight="1" x14ac:dyDescent="0.2"/>
    <row r="2984" ht="12.75" customHeight="1" x14ac:dyDescent="0.2"/>
    <row r="2985" ht="12.75" customHeight="1" x14ac:dyDescent="0.2"/>
    <row r="2986" ht="12.75" customHeight="1" x14ac:dyDescent="0.2"/>
    <row r="2987" ht="12.75" customHeight="1" x14ac:dyDescent="0.2"/>
    <row r="2988" ht="12.75" customHeight="1" x14ac:dyDescent="0.2"/>
    <row r="2989" ht="12.75" customHeight="1" x14ac:dyDescent="0.2"/>
    <row r="2990" ht="12.75" customHeight="1" x14ac:dyDescent="0.2"/>
    <row r="2991" ht="12.75" customHeight="1" x14ac:dyDescent="0.2"/>
    <row r="2992" ht="12.75" customHeight="1" x14ac:dyDescent="0.2"/>
    <row r="2993" ht="12.75" customHeight="1" x14ac:dyDescent="0.2"/>
    <row r="2994" ht="12.75" customHeight="1" x14ac:dyDescent="0.2"/>
    <row r="2995" ht="12.75" customHeight="1" x14ac:dyDescent="0.2"/>
    <row r="2996" ht="12.75" customHeight="1" x14ac:dyDescent="0.2"/>
    <row r="2997" ht="12.75" customHeight="1" x14ac:dyDescent="0.2"/>
    <row r="2998" ht="12.75" customHeight="1" x14ac:dyDescent="0.2"/>
    <row r="2999" ht="12.75" customHeight="1" x14ac:dyDescent="0.2"/>
    <row r="3000" ht="12.75" customHeight="1" x14ac:dyDescent="0.2"/>
    <row r="3001" ht="12.75" customHeight="1" x14ac:dyDescent="0.2"/>
    <row r="3002" ht="12.75" customHeight="1" x14ac:dyDescent="0.2"/>
    <row r="3003" ht="12.75" customHeight="1" x14ac:dyDescent="0.2"/>
    <row r="3004" ht="12.75" customHeight="1" x14ac:dyDescent="0.2"/>
    <row r="3005" ht="12.75" customHeight="1" x14ac:dyDescent="0.2"/>
    <row r="3006" ht="12.75" customHeight="1" x14ac:dyDescent="0.2"/>
    <row r="3007" ht="12.75" customHeight="1" x14ac:dyDescent="0.2"/>
    <row r="3008" ht="12.75" customHeight="1" x14ac:dyDescent="0.2"/>
    <row r="3009" ht="12.75" customHeight="1" x14ac:dyDescent="0.2"/>
    <row r="3010" ht="12.75" customHeight="1" x14ac:dyDescent="0.2"/>
    <row r="3011" ht="12.75" customHeight="1" x14ac:dyDescent="0.2"/>
    <row r="3012" ht="12.75" customHeight="1" x14ac:dyDescent="0.2"/>
    <row r="3013" ht="12.75" customHeight="1" x14ac:dyDescent="0.2"/>
    <row r="3014" ht="12.75" customHeight="1" x14ac:dyDescent="0.2"/>
    <row r="3015" ht="12.75" customHeight="1" x14ac:dyDescent="0.2"/>
    <row r="3016" ht="12.75" customHeight="1" x14ac:dyDescent="0.2"/>
    <row r="3017" ht="12.75" customHeight="1" x14ac:dyDescent="0.2"/>
    <row r="3018" ht="12.75" customHeight="1" x14ac:dyDescent="0.2"/>
    <row r="3019" ht="12.75" customHeight="1" x14ac:dyDescent="0.2"/>
    <row r="3020" ht="12.75" customHeight="1" x14ac:dyDescent="0.2"/>
    <row r="3021" ht="12.75" customHeight="1" x14ac:dyDescent="0.2"/>
    <row r="3022" ht="12.75" customHeight="1" x14ac:dyDescent="0.2"/>
    <row r="3023" ht="12.75" customHeight="1" x14ac:dyDescent="0.2"/>
    <row r="3024" ht="12.75" customHeight="1" x14ac:dyDescent="0.2"/>
    <row r="3025" ht="12.75" customHeight="1" x14ac:dyDescent="0.2"/>
    <row r="3026" ht="12.75" customHeight="1" x14ac:dyDescent="0.2"/>
    <row r="3027" ht="12.75" customHeight="1" x14ac:dyDescent="0.2"/>
    <row r="3028" ht="12.75" customHeight="1" x14ac:dyDescent="0.2"/>
    <row r="3029" ht="12.75" customHeight="1" x14ac:dyDescent="0.2"/>
    <row r="3030" ht="12.75" customHeight="1" x14ac:dyDescent="0.2"/>
    <row r="3031" ht="12.75" customHeight="1" x14ac:dyDescent="0.2"/>
    <row r="3032" ht="12.75" customHeight="1" x14ac:dyDescent="0.2"/>
    <row r="3033" ht="12.75" customHeight="1" x14ac:dyDescent="0.2"/>
    <row r="3034" ht="12.75" customHeight="1" x14ac:dyDescent="0.2"/>
    <row r="3035" ht="12.75" customHeight="1" x14ac:dyDescent="0.2"/>
    <row r="3036" ht="12.75" customHeight="1" x14ac:dyDescent="0.2"/>
    <row r="3037" ht="12.75" customHeight="1" x14ac:dyDescent="0.2"/>
    <row r="3038" ht="12.75" customHeight="1" x14ac:dyDescent="0.2"/>
    <row r="3039" ht="12.75" customHeight="1" x14ac:dyDescent="0.2"/>
    <row r="3040" ht="12.75" customHeight="1" x14ac:dyDescent="0.2"/>
    <row r="3041" ht="12.75" customHeight="1" x14ac:dyDescent="0.2"/>
    <row r="3042" ht="12.75" customHeight="1" x14ac:dyDescent="0.2"/>
    <row r="3043" ht="12.75" customHeight="1" x14ac:dyDescent="0.2"/>
    <row r="3044" ht="12.75" customHeight="1" x14ac:dyDescent="0.2"/>
    <row r="3045" ht="12.75" customHeight="1" x14ac:dyDescent="0.2"/>
    <row r="3046" ht="12.75" customHeight="1" x14ac:dyDescent="0.2"/>
    <row r="3047" ht="12.75" customHeight="1" x14ac:dyDescent="0.2"/>
    <row r="3048" ht="12.75" customHeight="1" x14ac:dyDescent="0.2"/>
    <row r="3049" ht="12.75" customHeight="1" x14ac:dyDescent="0.2"/>
    <row r="3050" ht="12.75" customHeight="1" x14ac:dyDescent="0.2"/>
    <row r="3051" ht="12.75" customHeight="1" x14ac:dyDescent="0.2"/>
    <row r="3052" ht="12.75" customHeight="1" x14ac:dyDescent="0.2"/>
    <row r="3053" ht="12.75" customHeight="1" x14ac:dyDescent="0.2"/>
    <row r="3054" ht="12.75" customHeight="1" x14ac:dyDescent="0.2"/>
    <row r="3055" ht="12.75" customHeight="1" x14ac:dyDescent="0.2"/>
    <row r="3056" ht="12.75" customHeight="1" x14ac:dyDescent="0.2"/>
    <row r="3057" ht="12.75" customHeight="1" x14ac:dyDescent="0.2"/>
    <row r="3058" ht="12.75" customHeight="1" x14ac:dyDescent="0.2"/>
    <row r="3059" ht="12.75" customHeight="1" x14ac:dyDescent="0.2"/>
    <row r="3060" ht="12.75" customHeight="1" x14ac:dyDescent="0.2"/>
    <row r="3061" ht="12.75" customHeight="1" x14ac:dyDescent="0.2"/>
    <row r="3062" ht="12.75" customHeight="1" x14ac:dyDescent="0.2"/>
    <row r="3063" ht="12.75" customHeight="1" x14ac:dyDescent="0.2"/>
    <row r="3064" ht="12.75" customHeight="1" x14ac:dyDescent="0.2"/>
    <row r="3065" ht="12.75" customHeight="1" x14ac:dyDescent="0.2"/>
    <row r="3066" ht="12.75" customHeight="1" x14ac:dyDescent="0.2"/>
    <row r="3067" ht="12.75" customHeight="1" x14ac:dyDescent="0.2"/>
    <row r="3068" ht="12.75" customHeight="1" x14ac:dyDescent="0.2"/>
    <row r="3069" ht="12.75" customHeight="1" x14ac:dyDescent="0.2"/>
    <row r="3070" ht="12.75" customHeight="1" x14ac:dyDescent="0.2"/>
    <row r="3071" ht="12.75" customHeight="1" x14ac:dyDescent="0.2"/>
    <row r="3072" ht="12.75" customHeight="1" x14ac:dyDescent="0.2"/>
    <row r="3073" ht="12.75" customHeight="1" x14ac:dyDescent="0.2"/>
    <row r="3074" ht="12.75" customHeight="1" x14ac:dyDescent="0.2"/>
    <row r="3075" ht="12.75" customHeight="1" x14ac:dyDescent="0.2"/>
    <row r="3076" ht="12.75" customHeight="1" x14ac:dyDescent="0.2"/>
    <row r="3077" ht="12.75" customHeight="1" x14ac:dyDescent="0.2"/>
    <row r="3078" ht="12.75" customHeight="1" x14ac:dyDescent="0.2"/>
    <row r="3079" ht="12.75" customHeight="1" x14ac:dyDescent="0.2"/>
    <row r="3080" ht="12.75" customHeight="1" x14ac:dyDescent="0.2"/>
    <row r="3081" ht="12.75" customHeight="1" x14ac:dyDescent="0.2"/>
    <row r="3082" ht="12.75" customHeight="1" x14ac:dyDescent="0.2"/>
    <row r="3083" ht="12.75" customHeight="1" x14ac:dyDescent="0.2"/>
    <row r="3084" ht="12.75" customHeight="1" x14ac:dyDescent="0.2"/>
    <row r="3085" ht="12.75" customHeight="1" x14ac:dyDescent="0.2"/>
    <row r="3086" ht="12.75" customHeight="1" x14ac:dyDescent="0.2"/>
    <row r="3087" ht="12.75" customHeight="1" x14ac:dyDescent="0.2"/>
    <row r="3088" ht="12.75" customHeight="1" x14ac:dyDescent="0.2"/>
    <row r="3089" ht="12.75" customHeight="1" x14ac:dyDescent="0.2"/>
    <row r="3090" ht="12.75" customHeight="1" x14ac:dyDescent="0.2"/>
    <row r="3091" ht="12.75" customHeight="1" x14ac:dyDescent="0.2"/>
    <row r="3092" ht="12.75" customHeight="1" x14ac:dyDescent="0.2"/>
    <row r="3093" ht="12.75" customHeight="1" x14ac:dyDescent="0.2"/>
    <row r="3094" ht="12.75" customHeight="1" x14ac:dyDescent="0.2"/>
    <row r="3095" ht="12.75" customHeight="1" x14ac:dyDescent="0.2"/>
    <row r="3096" ht="12.75" customHeight="1" x14ac:dyDescent="0.2"/>
    <row r="3097" ht="12.75" customHeight="1" x14ac:dyDescent="0.2"/>
    <row r="3098" ht="12.75" customHeight="1" x14ac:dyDescent="0.2"/>
    <row r="3099" ht="12.75" customHeight="1" x14ac:dyDescent="0.2"/>
    <row r="3100" ht="12.75" customHeight="1" x14ac:dyDescent="0.2"/>
    <row r="3101" ht="12.75" customHeight="1" x14ac:dyDescent="0.2"/>
    <row r="3102" ht="12.75" customHeight="1" x14ac:dyDescent="0.2"/>
    <row r="3103" ht="12.75" customHeight="1" x14ac:dyDescent="0.2"/>
    <row r="3104" ht="12.75" customHeight="1" x14ac:dyDescent="0.2"/>
    <row r="3105" ht="12.75" customHeight="1" x14ac:dyDescent="0.2"/>
    <row r="3106" ht="12.75" customHeight="1" x14ac:dyDescent="0.2"/>
    <row r="3107" ht="12.75" customHeight="1" x14ac:dyDescent="0.2"/>
    <row r="3108" ht="12.75" customHeight="1" x14ac:dyDescent="0.2"/>
    <row r="3109" ht="12.75" customHeight="1" x14ac:dyDescent="0.2"/>
    <row r="3110" ht="12.75" customHeight="1" x14ac:dyDescent="0.2"/>
    <row r="3111" ht="12.75" customHeight="1" x14ac:dyDescent="0.2"/>
    <row r="3112" ht="12.75" customHeight="1" x14ac:dyDescent="0.2"/>
    <row r="3113" ht="12.75" customHeight="1" x14ac:dyDescent="0.2"/>
    <row r="3114" ht="12.75" customHeight="1" x14ac:dyDescent="0.2"/>
    <row r="3115" ht="12.75" customHeight="1" x14ac:dyDescent="0.2"/>
    <row r="3116" ht="12.75" customHeight="1" x14ac:dyDescent="0.2"/>
    <row r="3117" ht="12.75" customHeight="1" x14ac:dyDescent="0.2"/>
    <row r="3118" ht="12.75" customHeight="1" x14ac:dyDescent="0.2"/>
    <row r="3119" ht="12.75" customHeight="1" x14ac:dyDescent="0.2"/>
    <row r="3120" ht="12.75" customHeight="1" x14ac:dyDescent="0.2"/>
    <row r="3121" ht="12.75" customHeight="1" x14ac:dyDescent="0.2"/>
    <row r="3122" ht="12.75" customHeight="1" x14ac:dyDescent="0.2"/>
    <row r="3123" ht="12.75" customHeight="1" x14ac:dyDescent="0.2"/>
    <row r="3124" ht="12.75" customHeight="1" x14ac:dyDescent="0.2"/>
    <row r="3125" ht="12.75" customHeight="1" x14ac:dyDescent="0.2"/>
    <row r="3126" ht="12.75" customHeight="1" x14ac:dyDescent="0.2"/>
    <row r="3127" ht="12.75" customHeight="1" x14ac:dyDescent="0.2"/>
    <row r="3128" ht="12.75" customHeight="1" x14ac:dyDescent="0.2"/>
    <row r="3129" ht="12.75" customHeight="1" x14ac:dyDescent="0.2"/>
    <row r="3130" ht="12.75" customHeight="1" x14ac:dyDescent="0.2"/>
    <row r="3131" ht="12.75" customHeight="1" x14ac:dyDescent="0.2"/>
    <row r="3132" ht="12.75" customHeight="1" x14ac:dyDescent="0.2"/>
    <row r="3133" ht="12.75" customHeight="1" x14ac:dyDescent="0.2"/>
    <row r="3134" ht="12.75" customHeight="1" x14ac:dyDescent="0.2"/>
    <row r="3135" ht="12.75" customHeight="1" x14ac:dyDescent="0.2"/>
    <row r="3136" ht="12.75" customHeight="1" x14ac:dyDescent="0.2"/>
    <row r="3137" ht="12.75" customHeight="1" x14ac:dyDescent="0.2"/>
    <row r="3138" ht="12.75" customHeight="1" x14ac:dyDescent="0.2"/>
    <row r="3139" ht="12.75" customHeight="1" x14ac:dyDescent="0.2"/>
    <row r="3140" ht="12.75" customHeight="1" x14ac:dyDescent="0.2"/>
    <row r="3141" ht="12.75" customHeight="1" x14ac:dyDescent="0.2"/>
    <row r="3142" ht="12.75" customHeight="1" x14ac:dyDescent="0.2"/>
    <row r="3143" ht="12.75" customHeight="1" x14ac:dyDescent="0.2"/>
    <row r="3144" ht="12.75" customHeight="1" x14ac:dyDescent="0.2"/>
    <row r="3145" ht="12.75" customHeight="1" x14ac:dyDescent="0.2"/>
    <row r="3146" ht="12.75" customHeight="1" x14ac:dyDescent="0.2"/>
    <row r="3147" ht="12.75" customHeight="1" x14ac:dyDescent="0.2"/>
    <row r="3148" ht="12.75" customHeight="1" x14ac:dyDescent="0.2"/>
    <row r="3149" ht="12.75" customHeight="1" x14ac:dyDescent="0.2"/>
    <row r="3150" ht="12.75" customHeight="1" x14ac:dyDescent="0.2"/>
    <row r="3151" ht="12.75" customHeight="1" x14ac:dyDescent="0.2"/>
    <row r="3152" ht="12.75" customHeight="1" x14ac:dyDescent="0.2"/>
    <row r="3153" ht="12.75" customHeight="1" x14ac:dyDescent="0.2"/>
    <row r="3154" ht="12.75" customHeight="1" x14ac:dyDescent="0.2"/>
    <row r="3155" ht="12.75" customHeight="1" x14ac:dyDescent="0.2"/>
    <row r="3156" ht="12.75" customHeight="1" x14ac:dyDescent="0.2"/>
    <row r="3157" ht="12.75" customHeight="1" x14ac:dyDescent="0.2"/>
    <row r="3158" ht="12.75" customHeight="1" x14ac:dyDescent="0.2"/>
    <row r="3159" ht="12.75" customHeight="1" x14ac:dyDescent="0.2"/>
    <row r="3160" ht="12.75" customHeight="1" x14ac:dyDescent="0.2"/>
    <row r="3161" ht="12.75" customHeight="1" x14ac:dyDescent="0.2"/>
    <row r="3162" ht="12.75" customHeight="1" x14ac:dyDescent="0.2"/>
    <row r="3163" ht="12.75" customHeight="1" x14ac:dyDescent="0.2"/>
    <row r="3164" ht="12.75" customHeight="1" x14ac:dyDescent="0.2"/>
    <row r="3165" ht="12.75" customHeight="1" x14ac:dyDescent="0.2"/>
    <row r="3166" ht="12.75" customHeight="1" x14ac:dyDescent="0.2"/>
    <row r="3167" ht="12.75" customHeight="1" x14ac:dyDescent="0.2"/>
    <row r="3168" ht="12.75" customHeight="1" x14ac:dyDescent="0.2"/>
    <row r="3169" ht="12.75" customHeight="1" x14ac:dyDescent="0.2"/>
    <row r="3170" ht="12.75" customHeight="1" x14ac:dyDescent="0.2"/>
    <row r="3171" ht="12.75" customHeight="1" x14ac:dyDescent="0.2"/>
    <row r="3172" ht="12.75" customHeight="1" x14ac:dyDescent="0.2"/>
    <row r="3173" ht="12.75" customHeight="1" x14ac:dyDescent="0.2"/>
    <row r="3174" ht="12.75" customHeight="1" x14ac:dyDescent="0.2"/>
    <row r="3175" ht="12.75" customHeight="1" x14ac:dyDescent="0.2"/>
    <row r="3176" ht="12.75" customHeight="1" x14ac:dyDescent="0.2"/>
    <row r="3177" ht="12.75" customHeight="1" x14ac:dyDescent="0.2"/>
    <row r="3178" ht="12.75" customHeight="1" x14ac:dyDescent="0.2"/>
    <row r="3179" ht="12.75" customHeight="1" x14ac:dyDescent="0.2"/>
    <row r="3180" ht="12.75" customHeight="1" x14ac:dyDescent="0.2"/>
    <row r="3181" ht="12.75" customHeight="1" x14ac:dyDescent="0.2"/>
    <row r="3182" ht="12.75" customHeight="1" x14ac:dyDescent="0.2"/>
    <row r="3183" ht="12.75" customHeight="1" x14ac:dyDescent="0.2"/>
    <row r="3184" ht="12.75" customHeight="1" x14ac:dyDescent="0.2"/>
    <row r="3185" ht="12.75" customHeight="1" x14ac:dyDescent="0.2"/>
    <row r="3186" ht="12.75" customHeight="1" x14ac:dyDescent="0.2"/>
    <row r="3187" ht="12.75" customHeight="1" x14ac:dyDescent="0.2"/>
    <row r="3188" ht="12.75" customHeight="1" x14ac:dyDescent="0.2"/>
    <row r="3189" ht="12.75" customHeight="1" x14ac:dyDescent="0.2"/>
    <row r="3190" ht="12.75" customHeight="1" x14ac:dyDescent="0.2"/>
    <row r="3191" ht="12.75" customHeight="1" x14ac:dyDescent="0.2"/>
    <row r="3192" ht="12.75" customHeight="1" x14ac:dyDescent="0.2"/>
    <row r="3193" ht="12.75" customHeight="1" x14ac:dyDescent="0.2"/>
    <row r="3194" ht="12.75" customHeight="1" x14ac:dyDescent="0.2"/>
    <row r="3195" ht="12.75" customHeight="1" x14ac:dyDescent="0.2"/>
    <row r="3196" ht="12.75" customHeight="1" x14ac:dyDescent="0.2"/>
    <row r="3197" ht="12.75" customHeight="1" x14ac:dyDescent="0.2"/>
    <row r="3198" ht="12.75" customHeight="1" x14ac:dyDescent="0.2"/>
    <row r="3199" ht="12.75" customHeight="1" x14ac:dyDescent="0.2"/>
    <row r="3200" ht="12.75" customHeight="1" x14ac:dyDescent="0.2"/>
    <row r="3201" ht="12.75" customHeight="1" x14ac:dyDescent="0.2"/>
    <row r="3202" ht="12.75" customHeight="1" x14ac:dyDescent="0.2"/>
    <row r="3203" ht="12.75" customHeight="1" x14ac:dyDescent="0.2"/>
    <row r="3204" ht="12.75" customHeight="1" x14ac:dyDescent="0.2"/>
    <row r="3205" ht="12.75" customHeight="1" x14ac:dyDescent="0.2"/>
    <row r="3206" ht="12.75" customHeight="1" x14ac:dyDescent="0.2"/>
    <row r="3207" ht="12.75" customHeight="1" x14ac:dyDescent="0.2"/>
    <row r="3208" ht="12.75" customHeight="1" x14ac:dyDescent="0.2"/>
    <row r="3209" ht="12.75" customHeight="1" x14ac:dyDescent="0.2"/>
    <row r="3210" ht="12.75" customHeight="1" x14ac:dyDescent="0.2"/>
    <row r="3211" ht="12.75" customHeight="1" x14ac:dyDescent="0.2"/>
    <row r="3212" ht="12.75" customHeight="1" x14ac:dyDescent="0.2"/>
    <row r="3213" ht="12.75" customHeight="1" x14ac:dyDescent="0.2"/>
    <row r="3214" ht="12.75" customHeight="1" x14ac:dyDescent="0.2"/>
    <row r="3215" ht="12.75" customHeight="1" x14ac:dyDescent="0.2"/>
    <row r="3216" ht="12.75" customHeight="1" x14ac:dyDescent="0.2"/>
    <row r="3217" ht="12.75" customHeight="1" x14ac:dyDescent="0.2"/>
    <row r="3218" ht="12.75" customHeight="1" x14ac:dyDescent="0.2"/>
    <row r="3219" ht="12.75" customHeight="1" x14ac:dyDescent="0.2"/>
    <row r="3220" ht="12.75" customHeight="1" x14ac:dyDescent="0.2"/>
    <row r="3221" ht="12.75" customHeight="1" x14ac:dyDescent="0.2"/>
    <row r="3222" ht="12.75" customHeight="1" x14ac:dyDescent="0.2"/>
    <row r="3223" ht="12.75" customHeight="1" x14ac:dyDescent="0.2"/>
    <row r="3224" ht="12.75" customHeight="1" x14ac:dyDescent="0.2"/>
    <row r="3225" ht="12.75" customHeight="1" x14ac:dyDescent="0.2"/>
    <row r="3226" ht="12.75" customHeight="1" x14ac:dyDescent="0.2"/>
    <row r="3227" ht="12.75" customHeight="1" x14ac:dyDescent="0.2"/>
    <row r="3228" ht="12.75" customHeight="1" x14ac:dyDescent="0.2"/>
    <row r="3229" ht="12.75" customHeight="1" x14ac:dyDescent="0.2"/>
    <row r="3230" ht="12.75" customHeight="1" x14ac:dyDescent="0.2"/>
    <row r="3231" ht="12.75" customHeight="1" x14ac:dyDescent="0.2"/>
    <row r="3232" ht="12.75" customHeight="1" x14ac:dyDescent="0.2"/>
    <row r="3233" ht="12.75" customHeight="1" x14ac:dyDescent="0.2"/>
    <row r="3234" ht="12.75" customHeight="1" x14ac:dyDescent="0.2"/>
    <row r="3235" ht="12.75" customHeight="1" x14ac:dyDescent="0.2"/>
    <row r="3236" ht="12.75" customHeight="1" x14ac:dyDescent="0.2"/>
    <row r="3237" ht="12.75" customHeight="1" x14ac:dyDescent="0.2"/>
    <row r="3238" ht="12.75" customHeight="1" x14ac:dyDescent="0.2"/>
    <row r="3239" ht="12.75" customHeight="1" x14ac:dyDescent="0.2"/>
    <row r="3240" ht="12.75" customHeight="1" x14ac:dyDescent="0.2"/>
    <row r="3241" ht="12.75" customHeight="1" x14ac:dyDescent="0.2"/>
    <row r="3242" ht="12.75" customHeight="1" x14ac:dyDescent="0.2"/>
    <row r="3243" ht="12.75" customHeight="1" x14ac:dyDescent="0.2"/>
    <row r="3244" ht="12.75" customHeight="1" x14ac:dyDescent="0.2"/>
    <row r="3245" ht="12.75" customHeight="1" x14ac:dyDescent="0.2"/>
    <row r="3246" ht="12.75" customHeight="1" x14ac:dyDescent="0.2"/>
    <row r="3247" ht="12.75" customHeight="1" x14ac:dyDescent="0.2"/>
    <row r="3248" ht="12.75" customHeight="1" x14ac:dyDescent="0.2"/>
    <row r="3249" ht="12.75" customHeight="1" x14ac:dyDescent="0.2"/>
    <row r="3250" ht="12.75" customHeight="1" x14ac:dyDescent="0.2"/>
    <row r="3251" ht="12.75" customHeight="1" x14ac:dyDescent="0.2"/>
    <row r="3252" ht="12.75" customHeight="1" x14ac:dyDescent="0.2"/>
    <row r="3253" ht="12.75" customHeight="1" x14ac:dyDescent="0.2"/>
    <row r="3254" ht="12.75" customHeight="1" x14ac:dyDescent="0.2"/>
    <row r="3255" ht="12.75" customHeight="1" x14ac:dyDescent="0.2"/>
    <row r="3256" ht="12.75" customHeight="1" x14ac:dyDescent="0.2"/>
    <row r="3257" ht="12.75" customHeight="1" x14ac:dyDescent="0.2"/>
    <row r="3258" ht="12.75" customHeight="1" x14ac:dyDescent="0.2"/>
    <row r="3259" ht="12.75" customHeight="1" x14ac:dyDescent="0.2"/>
    <row r="3260" ht="12.75" customHeight="1" x14ac:dyDescent="0.2"/>
    <row r="3261" ht="12.75" customHeight="1" x14ac:dyDescent="0.2"/>
    <row r="3262" ht="12.75" customHeight="1" x14ac:dyDescent="0.2"/>
    <row r="3263" ht="12.75" customHeight="1" x14ac:dyDescent="0.2"/>
    <row r="3264" ht="12.75" customHeight="1" x14ac:dyDescent="0.2"/>
    <row r="3265" ht="12.75" customHeight="1" x14ac:dyDescent="0.2"/>
    <row r="3266" ht="12.75" customHeight="1" x14ac:dyDescent="0.2"/>
    <row r="3267" ht="12.75" customHeight="1" x14ac:dyDescent="0.2"/>
    <row r="3268" ht="12.75" customHeight="1" x14ac:dyDescent="0.2"/>
    <row r="3269" ht="12.75" customHeight="1" x14ac:dyDescent="0.2"/>
    <row r="3270" ht="12.75" customHeight="1" x14ac:dyDescent="0.2"/>
    <row r="3271" ht="12.75" customHeight="1" x14ac:dyDescent="0.2"/>
    <row r="3272" ht="12.75" customHeight="1" x14ac:dyDescent="0.2"/>
    <row r="3273" ht="12.75" customHeight="1" x14ac:dyDescent="0.2"/>
    <row r="3274" ht="12.75" customHeight="1" x14ac:dyDescent="0.2"/>
    <row r="3275" ht="12.75" customHeight="1" x14ac:dyDescent="0.2"/>
    <row r="3276" ht="12.75" customHeight="1" x14ac:dyDescent="0.2"/>
    <row r="3277" ht="12.75" customHeight="1" x14ac:dyDescent="0.2"/>
    <row r="3278" ht="12.75" customHeight="1" x14ac:dyDescent="0.2"/>
    <row r="3279" ht="12.75" customHeight="1" x14ac:dyDescent="0.2"/>
    <row r="3280" ht="12.75" customHeight="1" x14ac:dyDescent="0.2"/>
    <row r="3281" ht="12.75" customHeight="1" x14ac:dyDescent="0.2"/>
    <row r="3282" ht="12.75" customHeight="1" x14ac:dyDescent="0.2"/>
    <row r="3283" ht="12.75" customHeight="1" x14ac:dyDescent="0.2"/>
    <row r="3284" ht="12.75" customHeight="1" x14ac:dyDescent="0.2"/>
    <row r="3285" ht="12.75" customHeight="1" x14ac:dyDescent="0.2"/>
    <row r="3286" ht="12.75" customHeight="1" x14ac:dyDescent="0.2"/>
    <row r="3287" ht="12.75" customHeight="1" x14ac:dyDescent="0.2"/>
    <row r="3288" ht="12.75" customHeight="1" x14ac:dyDescent="0.2"/>
    <row r="3289" ht="12.75" customHeight="1" x14ac:dyDescent="0.2"/>
    <row r="3290" ht="12.75" customHeight="1" x14ac:dyDescent="0.2"/>
    <row r="3291" ht="12.75" customHeight="1" x14ac:dyDescent="0.2"/>
    <row r="3292" ht="12.75" customHeight="1" x14ac:dyDescent="0.2"/>
    <row r="3293" ht="12.75" customHeight="1" x14ac:dyDescent="0.2"/>
    <row r="3294" ht="12.75" customHeight="1" x14ac:dyDescent="0.2"/>
    <row r="3295" ht="12.75" customHeight="1" x14ac:dyDescent="0.2"/>
    <row r="3296" ht="12.75" customHeight="1" x14ac:dyDescent="0.2"/>
    <row r="3297" ht="12.75" customHeight="1" x14ac:dyDescent="0.2"/>
    <row r="3298" ht="12.75" customHeight="1" x14ac:dyDescent="0.2"/>
    <row r="3299" ht="12.75" customHeight="1" x14ac:dyDescent="0.2"/>
    <row r="3300" ht="12.75" customHeight="1" x14ac:dyDescent="0.2"/>
    <row r="3301" ht="12.75" customHeight="1" x14ac:dyDescent="0.2"/>
    <row r="3302" ht="12.75" customHeight="1" x14ac:dyDescent="0.2"/>
    <row r="3303" ht="12.75" customHeight="1" x14ac:dyDescent="0.2"/>
    <row r="3304" ht="12.75" customHeight="1" x14ac:dyDescent="0.2"/>
    <row r="3305" ht="12.75" customHeight="1" x14ac:dyDescent="0.2"/>
    <row r="3306" ht="12.75" customHeight="1" x14ac:dyDescent="0.2"/>
    <row r="3307" ht="12.75" customHeight="1" x14ac:dyDescent="0.2"/>
    <row r="3308" ht="12.75" customHeight="1" x14ac:dyDescent="0.2"/>
    <row r="3309" ht="12.75" customHeight="1" x14ac:dyDescent="0.2"/>
    <row r="3310" ht="12.75" customHeight="1" x14ac:dyDescent="0.2"/>
    <row r="3311" ht="12.75" customHeight="1" x14ac:dyDescent="0.2"/>
    <row r="3312" ht="12.75" customHeight="1" x14ac:dyDescent="0.2"/>
    <row r="3313" ht="12.75" customHeight="1" x14ac:dyDescent="0.2"/>
    <row r="3314" ht="12.75" customHeight="1" x14ac:dyDescent="0.2"/>
    <row r="3315" ht="12.75" customHeight="1" x14ac:dyDescent="0.2"/>
    <row r="3316" ht="12.75" customHeight="1" x14ac:dyDescent="0.2"/>
    <row r="3317" ht="12.75" customHeight="1" x14ac:dyDescent="0.2"/>
    <row r="3318" ht="12.75" customHeight="1" x14ac:dyDescent="0.2"/>
    <row r="3319" ht="12.75" customHeight="1" x14ac:dyDescent="0.2"/>
    <row r="3320" ht="12.75" customHeight="1" x14ac:dyDescent="0.2"/>
    <row r="3321" ht="12.75" customHeight="1" x14ac:dyDescent="0.2"/>
    <row r="3322" ht="12.75" customHeight="1" x14ac:dyDescent="0.2"/>
    <row r="3323" ht="12.75" customHeight="1" x14ac:dyDescent="0.2"/>
    <row r="3324" ht="12.75" customHeight="1" x14ac:dyDescent="0.2"/>
    <row r="3325" ht="12.75" customHeight="1" x14ac:dyDescent="0.2"/>
    <row r="3326" ht="12.75" customHeight="1" x14ac:dyDescent="0.2"/>
    <row r="3327" ht="12.75" customHeight="1" x14ac:dyDescent="0.2"/>
    <row r="3328" ht="12.75" customHeight="1" x14ac:dyDescent="0.2"/>
    <row r="3329" ht="12.75" customHeight="1" x14ac:dyDescent="0.2"/>
    <row r="3330" ht="12.75" customHeight="1" x14ac:dyDescent="0.2"/>
    <row r="3331" ht="12.75" customHeight="1" x14ac:dyDescent="0.2"/>
    <row r="3332" ht="12.75" customHeight="1" x14ac:dyDescent="0.2"/>
    <row r="3333" ht="12.75" customHeight="1" x14ac:dyDescent="0.2"/>
    <row r="3334" ht="12.75" customHeight="1" x14ac:dyDescent="0.2"/>
    <row r="3335" ht="12.75" customHeight="1" x14ac:dyDescent="0.2"/>
    <row r="3336" ht="12.75" customHeight="1" x14ac:dyDescent="0.2"/>
    <row r="3337" ht="12.75" customHeight="1" x14ac:dyDescent="0.2"/>
    <row r="3338" ht="12.75" customHeight="1" x14ac:dyDescent="0.2"/>
    <row r="3339" ht="12.75" customHeight="1" x14ac:dyDescent="0.2"/>
    <row r="3340" ht="12.75" customHeight="1" x14ac:dyDescent="0.2"/>
    <row r="3341" ht="12.75" customHeight="1" x14ac:dyDescent="0.2"/>
    <row r="3342" ht="12.75" customHeight="1" x14ac:dyDescent="0.2"/>
    <row r="3343" ht="12.75" customHeight="1" x14ac:dyDescent="0.2"/>
    <row r="3344" ht="12.75" customHeight="1" x14ac:dyDescent="0.2"/>
    <row r="3345" ht="12.75" customHeight="1" x14ac:dyDescent="0.2"/>
    <row r="3346" ht="12.75" customHeight="1" x14ac:dyDescent="0.2"/>
    <row r="3347" ht="12.75" customHeight="1" x14ac:dyDescent="0.2"/>
    <row r="3348" ht="12.75" customHeight="1" x14ac:dyDescent="0.2"/>
    <row r="3349" ht="12.75" customHeight="1" x14ac:dyDescent="0.2"/>
    <row r="3350" ht="12.75" customHeight="1" x14ac:dyDescent="0.2"/>
    <row r="3351" ht="12.75" customHeight="1" x14ac:dyDescent="0.2"/>
    <row r="3352" ht="12.75" customHeight="1" x14ac:dyDescent="0.2"/>
    <row r="3353" ht="12.75" customHeight="1" x14ac:dyDescent="0.2"/>
    <row r="3354" ht="12.75" customHeight="1" x14ac:dyDescent="0.2"/>
    <row r="3355" ht="12.75" customHeight="1" x14ac:dyDescent="0.2"/>
    <row r="3356" ht="12.75" customHeight="1" x14ac:dyDescent="0.2"/>
    <row r="3357" ht="12.75" customHeight="1" x14ac:dyDescent="0.2"/>
    <row r="3358" ht="12.75" customHeight="1" x14ac:dyDescent="0.2"/>
    <row r="3359" ht="12.75" customHeight="1" x14ac:dyDescent="0.2"/>
    <row r="3360" ht="12.75" customHeight="1" x14ac:dyDescent="0.2"/>
    <row r="3361" ht="12.75" customHeight="1" x14ac:dyDescent="0.2"/>
    <row r="3362" ht="12.75" customHeight="1" x14ac:dyDescent="0.2"/>
    <row r="3363" ht="12.75" customHeight="1" x14ac:dyDescent="0.2"/>
    <row r="3364" ht="12.75" customHeight="1" x14ac:dyDescent="0.2"/>
    <row r="3365" ht="12.75" customHeight="1" x14ac:dyDescent="0.2"/>
    <row r="3366" ht="12.75" customHeight="1" x14ac:dyDescent="0.2"/>
    <row r="3367" ht="12.75" customHeight="1" x14ac:dyDescent="0.2"/>
    <row r="3368" ht="12.75" customHeight="1" x14ac:dyDescent="0.2"/>
    <row r="3369" ht="12.75" customHeight="1" x14ac:dyDescent="0.2"/>
    <row r="3370" ht="12.75" customHeight="1" x14ac:dyDescent="0.2"/>
    <row r="3371" ht="12.75" customHeight="1" x14ac:dyDescent="0.2"/>
    <row r="3372" ht="12.75" customHeight="1" x14ac:dyDescent="0.2"/>
    <row r="3373" ht="12.75" customHeight="1" x14ac:dyDescent="0.2"/>
    <row r="3374" ht="12.75" customHeight="1" x14ac:dyDescent="0.2"/>
    <row r="3375" ht="12.75" customHeight="1" x14ac:dyDescent="0.2"/>
    <row r="3376" ht="12.75" customHeight="1" x14ac:dyDescent="0.2"/>
    <row r="3377" ht="12.75" customHeight="1" x14ac:dyDescent="0.2"/>
    <row r="3378" ht="12.75" customHeight="1" x14ac:dyDescent="0.2"/>
    <row r="3379" ht="12.75" customHeight="1" x14ac:dyDescent="0.2"/>
    <row r="3380" ht="12.75" customHeight="1" x14ac:dyDescent="0.2"/>
    <row r="3381" ht="12.75" customHeight="1" x14ac:dyDescent="0.2"/>
    <row r="3382" ht="12.75" customHeight="1" x14ac:dyDescent="0.2"/>
    <row r="3383" ht="12.75" customHeight="1" x14ac:dyDescent="0.2"/>
    <row r="3384" ht="12.75" customHeight="1" x14ac:dyDescent="0.2"/>
    <row r="3385" ht="12.75" customHeight="1" x14ac:dyDescent="0.2"/>
    <row r="3386" ht="12.75" customHeight="1" x14ac:dyDescent="0.2"/>
    <row r="3387" ht="12.75" customHeight="1" x14ac:dyDescent="0.2"/>
    <row r="3388" ht="12.75" customHeight="1" x14ac:dyDescent="0.2"/>
    <row r="3389" ht="12.75" customHeight="1" x14ac:dyDescent="0.2"/>
    <row r="3390" ht="12.75" customHeight="1" x14ac:dyDescent="0.2"/>
    <row r="3391" ht="12.75" customHeight="1" x14ac:dyDescent="0.2"/>
    <row r="3392" ht="12.75" customHeight="1" x14ac:dyDescent="0.2"/>
    <row r="3393" ht="12.75" customHeight="1" x14ac:dyDescent="0.2"/>
    <row r="3394" ht="12.75" customHeight="1" x14ac:dyDescent="0.2"/>
    <row r="3395" ht="12.75" customHeight="1" x14ac:dyDescent="0.2"/>
    <row r="3396" ht="12.75" customHeight="1" x14ac:dyDescent="0.2"/>
    <row r="3397" ht="12.75" customHeight="1" x14ac:dyDescent="0.2"/>
    <row r="3398" ht="12.75" customHeight="1" x14ac:dyDescent="0.2"/>
    <row r="3399" ht="12.75" customHeight="1" x14ac:dyDescent="0.2"/>
    <row r="3400" ht="12.75" customHeight="1" x14ac:dyDescent="0.2"/>
    <row r="3401" ht="12.75" customHeight="1" x14ac:dyDescent="0.2"/>
    <row r="3402" ht="12.75" customHeight="1" x14ac:dyDescent="0.2"/>
    <row r="3403" ht="12.75" customHeight="1" x14ac:dyDescent="0.2"/>
    <row r="3404" ht="12.75" customHeight="1" x14ac:dyDescent="0.2"/>
    <row r="3405" ht="12.75" customHeight="1" x14ac:dyDescent="0.2"/>
    <row r="3406" ht="12.75" customHeight="1" x14ac:dyDescent="0.2"/>
    <row r="3407" ht="12.75" customHeight="1" x14ac:dyDescent="0.2"/>
    <row r="3408" ht="12.75" customHeight="1" x14ac:dyDescent="0.2"/>
    <row r="3409" ht="12.75" customHeight="1" x14ac:dyDescent="0.2"/>
    <row r="3410" ht="12.75" customHeight="1" x14ac:dyDescent="0.2"/>
    <row r="3411" ht="12.75" customHeight="1" x14ac:dyDescent="0.2"/>
    <row r="3412" ht="12.75" customHeight="1" x14ac:dyDescent="0.2"/>
    <row r="3413" ht="12.75" customHeight="1" x14ac:dyDescent="0.2"/>
    <row r="3414" ht="12.75" customHeight="1" x14ac:dyDescent="0.2"/>
    <row r="3415" ht="12.75" customHeight="1" x14ac:dyDescent="0.2"/>
    <row r="3416" ht="12.75" customHeight="1" x14ac:dyDescent="0.2"/>
    <row r="3417" ht="12.75" customHeight="1" x14ac:dyDescent="0.2"/>
    <row r="3418" ht="12.75" customHeight="1" x14ac:dyDescent="0.2"/>
    <row r="3419" ht="12.75" customHeight="1" x14ac:dyDescent="0.2"/>
    <row r="3420" ht="12.75" customHeight="1" x14ac:dyDescent="0.2"/>
    <row r="3421" ht="12.75" customHeight="1" x14ac:dyDescent="0.2"/>
    <row r="3422" ht="12.75" customHeight="1" x14ac:dyDescent="0.2"/>
    <row r="3423" ht="12.75" customHeight="1" x14ac:dyDescent="0.2"/>
    <row r="3424" ht="12.75" customHeight="1" x14ac:dyDescent="0.2"/>
    <row r="3425" ht="12.75" customHeight="1" x14ac:dyDescent="0.2"/>
    <row r="3426" ht="12.75" customHeight="1" x14ac:dyDescent="0.2"/>
    <row r="3427" ht="12.75" customHeight="1" x14ac:dyDescent="0.2"/>
    <row r="3428" ht="12.75" customHeight="1" x14ac:dyDescent="0.2"/>
    <row r="3429" ht="12.75" customHeight="1" x14ac:dyDescent="0.2"/>
    <row r="3430" ht="12.75" customHeight="1" x14ac:dyDescent="0.2"/>
    <row r="3431" ht="12.75" customHeight="1" x14ac:dyDescent="0.2"/>
    <row r="3432" ht="12.75" customHeight="1" x14ac:dyDescent="0.2"/>
    <row r="3433" ht="12.75" customHeight="1" x14ac:dyDescent="0.2"/>
    <row r="3434" ht="12.75" customHeight="1" x14ac:dyDescent="0.2"/>
    <row r="3435" ht="12.75" customHeight="1" x14ac:dyDescent="0.2"/>
    <row r="3436" ht="12.75" customHeight="1" x14ac:dyDescent="0.2"/>
    <row r="3437" ht="12.75" customHeight="1" x14ac:dyDescent="0.2"/>
    <row r="3438" ht="12.75" customHeight="1" x14ac:dyDescent="0.2"/>
    <row r="3439" ht="12.75" customHeight="1" x14ac:dyDescent="0.2"/>
    <row r="3440" ht="12.75" customHeight="1" x14ac:dyDescent="0.2"/>
    <row r="3441" ht="12.75" customHeight="1" x14ac:dyDescent="0.2"/>
    <row r="3442" ht="12.75" customHeight="1" x14ac:dyDescent="0.2"/>
    <row r="3443" ht="12.75" customHeight="1" x14ac:dyDescent="0.2"/>
    <row r="3444" ht="12.75" customHeight="1" x14ac:dyDescent="0.2"/>
    <row r="3445" ht="12.75" customHeight="1" x14ac:dyDescent="0.2"/>
    <row r="3446" ht="12.75" customHeight="1" x14ac:dyDescent="0.2"/>
    <row r="3447" ht="12.75" customHeight="1" x14ac:dyDescent="0.2"/>
    <row r="3448" ht="12.75" customHeight="1" x14ac:dyDescent="0.2"/>
    <row r="3449" ht="12.75" customHeight="1" x14ac:dyDescent="0.2"/>
    <row r="3450" ht="12.75" customHeight="1" x14ac:dyDescent="0.2"/>
    <row r="3451" ht="12.75" customHeight="1" x14ac:dyDescent="0.2"/>
    <row r="3452" ht="12.75" customHeight="1" x14ac:dyDescent="0.2"/>
    <row r="3453" ht="12.75" customHeight="1" x14ac:dyDescent="0.2"/>
    <row r="3454" ht="12.75" customHeight="1" x14ac:dyDescent="0.2"/>
    <row r="3455" ht="12.75" customHeight="1" x14ac:dyDescent="0.2"/>
    <row r="3456" ht="12.75" customHeight="1" x14ac:dyDescent="0.2"/>
    <row r="3457" ht="12.75" customHeight="1" x14ac:dyDescent="0.2"/>
    <row r="3458" ht="12.75" customHeight="1" x14ac:dyDescent="0.2"/>
    <row r="3459" ht="12.75" customHeight="1" x14ac:dyDescent="0.2"/>
    <row r="3460" ht="12.75" customHeight="1" x14ac:dyDescent="0.2"/>
    <row r="3461" ht="12.75" customHeight="1" x14ac:dyDescent="0.2"/>
    <row r="3462" ht="12.75" customHeight="1" x14ac:dyDescent="0.2"/>
    <row r="3463" ht="12.75" customHeight="1" x14ac:dyDescent="0.2"/>
    <row r="3464" ht="12.75" customHeight="1" x14ac:dyDescent="0.2"/>
    <row r="3465" ht="12.75" customHeight="1" x14ac:dyDescent="0.2"/>
    <row r="3466" ht="12.75" customHeight="1" x14ac:dyDescent="0.2"/>
    <row r="3467" ht="12.75" customHeight="1" x14ac:dyDescent="0.2"/>
    <row r="3468" ht="12.75" customHeight="1" x14ac:dyDescent="0.2"/>
    <row r="3469" ht="12.75" customHeight="1" x14ac:dyDescent="0.2"/>
    <row r="3470" ht="12.75" customHeight="1" x14ac:dyDescent="0.2"/>
    <row r="3471" ht="12.75" customHeight="1" x14ac:dyDescent="0.2"/>
    <row r="3472" ht="12.75" customHeight="1" x14ac:dyDescent="0.2"/>
    <row r="3473" ht="12.75" customHeight="1" x14ac:dyDescent="0.2"/>
    <row r="3474" ht="12.75" customHeight="1" x14ac:dyDescent="0.2"/>
    <row r="3475" ht="12.75" customHeight="1" x14ac:dyDescent="0.2"/>
    <row r="3476" ht="12.75" customHeight="1" x14ac:dyDescent="0.2"/>
    <row r="3477" ht="12.75" customHeight="1" x14ac:dyDescent="0.2"/>
    <row r="3478" ht="12.75" customHeight="1" x14ac:dyDescent="0.2"/>
    <row r="3479" ht="12.75" customHeight="1" x14ac:dyDescent="0.2"/>
    <row r="3480" ht="12.75" customHeight="1" x14ac:dyDescent="0.2"/>
    <row r="3481" ht="12.75" customHeight="1" x14ac:dyDescent="0.2"/>
    <row r="3482" ht="12.75" customHeight="1" x14ac:dyDescent="0.2"/>
    <row r="3483" ht="12.75" customHeight="1" x14ac:dyDescent="0.2"/>
    <row r="3484" ht="12.75" customHeight="1" x14ac:dyDescent="0.2"/>
    <row r="3485" ht="12.75" customHeight="1" x14ac:dyDescent="0.2"/>
    <row r="3486" ht="12.75" customHeight="1" x14ac:dyDescent="0.2"/>
    <row r="3487" ht="12.75" customHeight="1" x14ac:dyDescent="0.2"/>
    <row r="3488" ht="12.75" customHeight="1" x14ac:dyDescent="0.2"/>
    <row r="3489" ht="12.75" customHeight="1" x14ac:dyDescent="0.2"/>
    <row r="3490" ht="12.75" customHeight="1" x14ac:dyDescent="0.2"/>
    <row r="3491" ht="12.75" customHeight="1" x14ac:dyDescent="0.2"/>
    <row r="3492" ht="12.75" customHeight="1" x14ac:dyDescent="0.2"/>
    <row r="3493" ht="12.75" customHeight="1" x14ac:dyDescent="0.2"/>
    <row r="3494" ht="12.75" customHeight="1" x14ac:dyDescent="0.2"/>
    <row r="3495" ht="12.75" customHeight="1" x14ac:dyDescent="0.2"/>
    <row r="3496" ht="12.75" customHeight="1" x14ac:dyDescent="0.2"/>
    <row r="3497" ht="12.75" customHeight="1" x14ac:dyDescent="0.2"/>
    <row r="3498" ht="12.75" customHeight="1" x14ac:dyDescent="0.2"/>
    <row r="3499" ht="12.75" customHeight="1" x14ac:dyDescent="0.2"/>
    <row r="3500" ht="12.75" customHeight="1" x14ac:dyDescent="0.2"/>
    <row r="3501" ht="12.75" customHeight="1" x14ac:dyDescent="0.2"/>
    <row r="3502" ht="12.75" customHeight="1" x14ac:dyDescent="0.2"/>
    <row r="3503" ht="12.75" customHeight="1" x14ac:dyDescent="0.2"/>
    <row r="3504" ht="12.75" customHeight="1" x14ac:dyDescent="0.2"/>
    <row r="3505" ht="12.75" customHeight="1" x14ac:dyDescent="0.2"/>
    <row r="3506" ht="12.75" customHeight="1" x14ac:dyDescent="0.2"/>
    <row r="3507" ht="12.75" customHeight="1" x14ac:dyDescent="0.2"/>
    <row r="3508" ht="12.75" customHeight="1" x14ac:dyDescent="0.2"/>
    <row r="3509" ht="12.75" customHeight="1" x14ac:dyDescent="0.2"/>
    <row r="3510" ht="12.75" customHeight="1" x14ac:dyDescent="0.2"/>
    <row r="3511" ht="12.75" customHeight="1" x14ac:dyDescent="0.2"/>
    <row r="3512" ht="12.75" customHeight="1" x14ac:dyDescent="0.2"/>
    <row r="3513" ht="12.75" customHeight="1" x14ac:dyDescent="0.2"/>
    <row r="3514" ht="12.75" customHeight="1" x14ac:dyDescent="0.2"/>
    <row r="3515" ht="12.75" customHeight="1" x14ac:dyDescent="0.2"/>
    <row r="3516" ht="12.75" customHeight="1" x14ac:dyDescent="0.2"/>
    <row r="3517" ht="12.75" customHeight="1" x14ac:dyDescent="0.2"/>
    <row r="3518" ht="12.75" customHeight="1" x14ac:dyDescent="0.2"/>
    <row r="3519" ht="12.75" customHeight="1" x14ac:dyDescent="0.2"/>
    <row r="3520" ht="12.75" customHeight="1" x14ac:dyDescent="0.2"/>
    <row r="3521" ht="12.75" customHeight="1" x14ac:dyDescent="0.2"/>
    <row r="3522" ht="12.75" customHeight="1" x14ac:dyDescent="0.2"/>
    <row r="3523" ht="12.75" customHeight="1" x14ac:dyDescent="0.2"/>
    <row r="3524" ht="12.75" customHeight="1" x14ac:dyDescent="0.2"/>
    <row r="3525" ht="12.75" customHeight="1" x14ac:dyDescent="0.2"/>
    <row r="3526" ht="12.75" customHeight="1" x14ac:dyDescent="0.2"/>
    <row r="3527" ht="12.75" customHeight="1" x14ac:dyDescent="0.2"/>
    <row r="3528" ht="12.75" customHeight="1" x14ac:dyDescent="0.2"/>
    <row r="3529" ht="12.75" customHeight="1" x14ac:dyDescent="0.2"/>
    <row r="3530" ht="12.75" customHeight="1" x14ac:dyDescent="0.2"/>
    <row r="3531" ht="12.75" customHeight="1" x14ac:dyDescent="0.2"/>
    <row r="3532" ht="12.75" customHeight="1" x14ac:dyDescent="0.2"/>
    <row r="3533" ht="12.75" customHeight="1" x14ac:dyDescent="0.2"/>
    <row r="3534" ht="12.75" customHeight="1" x14ac:dyDescent="0.2"/>
    <row r="3535" ht="12.75" customHeight="1" x14ac:dyDescent="0.2"/>
    <row r="3536" ht="12.75" customHeight="1" x14ac:dyDescent="0.2"/>
    <row r="3537" ht="12.75" customHeight="1" x14ac:dyDescent="0.2"/>
    <row r="3538" ht="12.75" customHeight="1" x14ac:dyDescent="0.2"/>
    <row r="3539" ht="12.75" customHeight="1" x14ac:dyDescent="0.2"/>
    <row r="3540" ht="12.75" customHeight="1" x14ac:dyDescent="0.2"/>
    <row r="3541" ht="12.75" customHeight="1" x14ac:dyDescent="0.2"/>
    <row r="3542" ht="12.75" customHeight="1" x14ac:dyDescent="0.2"/>
    <row r="3543" ht="12.75" customHeight="1" x14ac:dyDescent="0.2"/>
    <row r="3544" ht="12.75" customHeight="1" x14ac:dyDescent="0.2"/>
    <row r="3545" ht="12.75" customHeight="1" x14ac:dyDescent="0.2"/>
    <row r="3546" ht="12.75" customHeight="1" x14ac:dyDescent="0.2"/>
    <row r="3547" ht="12.75" customHeight="1" x14ac:dyDescent="0.2"/>
    <row r="3548" ht="12.75" customHeight="1" x14ac:dyDescent="0.2"/>
    <row r="3549" ht="12.75" customHeight="1" x14ac:dyDescent="0.2"/>
    <row r="3550" ht="12.75" customHeight="1" x14ac:dyDescent="0.2"/>
    <row r="3551" ht="12.75" customHeight="1" x14ac:dyDescent="0.2"/>
    <row r="3552" ht="12.75" customHeight="1" x14ac:dyDescent="0.2"/>
    <row r="3553" ht="12.75" customHeight="1" x14ac:dyDescent="0.2"/>
    <row r="3554" ht="12.75" customHeight="1" x14ac:dyDescent="0.2"/>
    <row r="3555" ht="12.75" customHeight="1" x14ac:dyDescent="0.2"/>
    <row r="3556" ht="12.75" customHeight="1" x14ac:dyDescent="0.2"/>
    <row r="3557" ht="12.75" customHeight="1" x14ac:dyDescent="0.2"/>
    <row r="3558" ht="12.75" customHeight="1" x14ac:dyDescent="0.2"/>
    <row r="3559" ht="12.75" customHeight="1" x14ac:dyDescent="0.2"/>
    <row r="3560" ht="12.75" customHeight="1" x14ac:dyDescent="0.2"/>
    <row r="3561" ht="12.75" customHeight="1" x14ac:dyDescent="0.2"/>
    <row r="3562" ht="12.75" customHeight="1" x14ac:dyDescent="0.2"/>
    <row r="3563" ht="12.75" customHeight="1" x14ac:dyDescent="0.2"/>
    <row r="3564" ht="12.75" customHeight="1" x14ac:dyDescent="0.2"/>
    <row r="3565" ht="12.75" customHeight="1" x14ac:dyDescent="0.2"/>
    <row r="3566" ht="12.75" customHeight="1" x14ac:dyDescent="0.2"/>
    <row r="3567" ht="12.75" customHeight="1" x14ac:dyDescent="0.2"/>
    <row r="3568" ht="12.75" customHeight="1" x14ac:dyDescent="0.2"/>
    <row r="3569" ht="12.75" customHeight="1" x14ac:dyDescent="0.2"/>
    <row r="3570" ht="12.75" customHeight="1" x14ac:dyDescent="0.2"/>
    <row r="3571" ht="12.75" customHeight="1" x14ac:dyDescent="0.2"/>
    <row r="3572" ht="12.75" customHeight="1" x14ac:dyDescent="0.2"/>
    <row r="3573" ht="12.75" customHeight="1" x14ac:dyDescent="0.2"/>
    <row r="3574" ht="12.75" customHeight="1" x14ac:dyDescent="0.2"/>
    <row r="3575" ht="12.75" customHeight="1" x14ac:dyDescent="0.2"/>
    <row r="3576" ht="12.75" customHeight="1" x14ac:dyDescent="0.2"/>
    <row r="3577" ht="12.75" customHeight="1" x14ac:dyDescent="0.2"/>
    <row r="3578" ht="12.75" customHeight="1" x14ac:dyDescent="0.2"/>
    <row r="3579" ht="12.75" customHeight="1" x14ac:dyDescent="0.2"/>
    <row r="3580" ht="12.75" customHeight="1" x14ac:dyDescent="0.2"/>
    <row r="3581" ht="12.75" customHeight="1" x14ac:dyDescent="0.2"/>
    <row r="3582" ht="12.75" customHeight="1" x14ac:dyDescent="0.2"/>
    <row r="3583" ht="12.75" customHeight="1" x14ac:dyDescent="0.2"/>
    <row r="3584" ht="12.75" customHeight="1" x14ac:dyDescent="0.2"/>
    <row r="3585" ht="12.75" customHeight="1" x14ac:dyDescent="0.2"/>
    <row r="3586" ht="12.75" customHeight="1" x14ac:dyDescent="0.2"/>
    <row r="3587" ht="12.75" customHeight="1" x14ac:dyDescent="0.2"/>
    <row r="3588" ht="12.75" customHeight="1" x14ac:dyDescent="0.2"/>
    <row r="3589" ht="12.75" customHeight="1" x14ac:dyDescent="0.2"/>
    <row r="3590" ht="12.75" customHeight="1" x14ac:dyDescent="0.2"/>
    <row r="3591" ht="12.75" customHeight="1" x14ac:dyDescent="0.2"/>
    <row r="3592" ht="12.75" customHeight="1" x14ac:dyDescent="0.2"/>
    <row r="3593" ht="12.75" customHeight="1" x14ac:dyDescent="0.2"/>
    <row r="3594" ht="12.75" customHeight="1" x14ac:dyDescent="0.2"/>
    <row r="3595" ht="12.75" customHeight="1" x14ac:dyDescent="0.2"/>
    <row r="3596" ht="12.75" customHeight="1" x14ac:dyDescent="0.2"/>
    <row r="3597" ht="12.75" customHeight="1" x14ac:dyDescent="0.2"/>
    <row r="3598" ht="12.75" customHeight="1" x14ac:dyDescent="0.2"/>
    <row r="3599" ht="12.75" customHeight="1" x14ac:dyDescent="0.2"/>
    <row r="3600" ht="12.75" customHeight="1" x14ac:dyDescent="0.2"/>
    <row r="3601" ht="12.75" customHeight="1" x14ac:dyDescent="0.2"/>
    <row r="3602" ht="12.75" customHeight="1" x14ac:dyDescent="0.2"/>
    <row r="3603" ht="12.75" customHeight="1" x14ac:dyDescent="0.2"/>
    <row r="3604" ht="12.75" customHeight="1" x14ac:dyDescent="0.2"/>
    <row r="3605" ht="12.75" customHeight="1" x14ac:dyDescent="0.2"/>
    <row r="3606" ht="12.75" customHeight="1" x14ac:dyDescent="0.2"/>
    <row r="3607" ht="12.75" customHeight="1" x14ac:dyDescent="0.2"/>
    <row r="3608" ht="12.75" customHeight="1" x14ac:dyDescent="0.2"/>
    <row r="3609" ht="12.75" customHeight="1" x14ac:dyDescent="0.2"/>
    <row r="3610" ht="12.75" customHeight="1" x14ac:dyDescent="0.2"/>
    <row r="3611" ht="12.75" customHeight="1" x14ac:dyDescent="0.2"/>
    <row r="3612" ht="12.75" customHeight="1" x14ac:dyDescent="0.2"/>
    <row r="3613" ht="12.75" customHeight="1" x14ac:dyDescent="0.2"/>
    <row r="3614" ht="12.75" customHeight="1" x14ac:dyDescent="0.2"/>
    <row r="3615" ht="12.75" customHeight="1" x14ac:dyDescent="0.2"/>
    <row r="3616" ht="12.75" customHeight="1" x14ac:dyDescent="0.2"/>
    <row r="3617" ht="12.75" customHeight="1" x14ac:dyDescent="0.2"/>
    <row r="3618" ht="12.75" customHeight="1" x14ac:dyDescent="0.2"/>
    <row r="3619" ht="12.75" customHeight="1" x14ac:dyDescent="0.2"/>
    <row r="3620" ht="12.75" customHeight="1" x14ac:dyDescent="0.2"/>
    <row r="3621" ht="12.75" customHeight="1" x14ac:dyDescent="0.2"/>
    <row r="3622" ht="12.75" customHeight="1" x14ac:dyDescent="0.2"/>
    <row r="3623" ht="12.75" customHeight="1" x14ac:dyDescent="0.2"/>
    <row r="3624" ht="12.75" customHeight="1" x14ac:dyDescent="0.2"/>
    <row r="3625" ht="12.75" customHeight="1" x14ac:dyDescent="0.2"/>
    <row r="3626" ht="12.75" customHeight="1" x14ac:dyDescent="0.2"/>
    <row r="3627" ht="12.75" customHeight="1" x14ac:dyDescent="0.2"/>
    <row r="3628" ht="12.75" customHeight="1" x14ac:dyDescent="0.2"/>
    <row r="3629" ht="12.75" customHeight="1" x14ac:dyDescent="0.2"/>
    <row r="3630" ht="12.75" customHeight="1" x14ac:dyDescent="0.2"/>
    <row r="3631" ht="12.75" customHeight="1" x14ac:dyDescent="0.2"/>
    <row r="3632" ht="12.75" customHeight="1" x14ac:dyDescent="0.2"/>
    <row r="3633" ht="12.75" customHeight="1" x14ac:dyDescent="0.2"/>
    <row r="3634" ht="12.75" customHeight="1" x14ac:dyDescent="0.2"/>
    <row r="3635" ht="12.75" customHeight="1" x14ac:dyDescent="0.2"/>
    <row r="3636" ht="12.75" customHeight="1" x14ac:dyDescent="0.2"/>
    <row r="3637" ht="12.75" customHeight="1" x14ac:dyDescent="0.2"/>
    <row r="3638" ht="12.75" customHeight="1" x14ac:dyDescent="0.2"/>
    <row r="3639" ht="12.75" customHeight="1" x14ac:dyDescent="0.2"/>
    <row r="3640" ht="12.75" customHeight="1" x14ac:dyDescent="0.2"/>
    <row r="3641" ht="12.75" customHeight="1" x14ac:dyDescent="0.2"/>
    <row r="3642" ht="12.75" customHeight="1" x14ac:dyDescent="0.2"/>
    <row r="3643" ht="12.75" customHeight="1" x14ac:dyDescent="0.2"/>
    <row r="3644" ht="12.75" customHeight="1" x14ac:dyDescent="0.2"/>
    <row r="3645" ht="12.75" customHeight="1" x14ac:dyDescent="0.2"/>
    <row r="3646" ht="12.75" customHeight="1" x14ac:dyDescent="0.2"/>
    <row r="3647" ht="12.75" customHeight="1" x14ac:dyDescent="0.2"/>
    <row r="3648" ht="12.75" customHeight="1" x14ac:dyDescent="0.2"/>
    <row r="3649" ht="12.75" customHeight="1" x14ac:dyDescent="0.2"/>
    <row r="3650" ht="12.75" customHeight="1" x14ac:dyDescent="0.2"/>
    <row r="3651" ht="12.75" customHeight="1" x14ac:dyDescent="0.2"/>
    <row r="3652" ht="12.75" customHeight="1" x14ac:dyDescent="0.2"/>
    <row r="3653" ht="12.75" customHeight="1" x14ac:dyDescent="0.2"/>
    <row r="3654" ht="12.75" customHeight="1" x14ac:dyDescent="0.2"/>
    <row r="3655" ht="12.75" customHeight="1" x14ac:dyDescent="0.2"/>
    <row r="3656" ht="12.75" customHeight="1" x14ac:dyDescent="0.2"/>
    <row r="3657" ht="12.75" customHeight="1" x14ac:dyDescent="0.2"/>
    <row r="3658" ht="12.75" customHeight="1" x14ac:dyDescent="0.2"/>
    <row r="3659" ht="12.75" customHeight="1" x14ac:dyDescent="0.2"/>
    <row r="3660" ht="12.75" customHeight="1" x14ac:dyDescent="0.2"/>
    <row r="3661" ht="12.75" customHeight="1" x14ac:dyDescent="0.2"/>
    <row r="3662" ht="12.75" customHeight="1" x14ac:dyDescent="0.2"/>
    <row r="3663" ht="12.75" customHeight="1" x14ac:dyDescent="0.2"/>
    <row r="3664" ht="12.75" customHeight="1" x14ac:dyDescent="0.2"/>
    <row r="3665" ht="12.75" customHeight="1" x14ac:dyDescent="0.2"/>
    <row r="3666" ht="12.75" customHeight="1" x14ac:dyDescent="0.2"/>
    <row r="3667" ht="12.75" customHeight="1" x14ac:dyDescent="0.2"/>
    <row r="3668" ht="12.75" customHeight="1" x14ac:dyDescent="0.2"/>
    <row r="3669" ht="12.75" customHeight="1" x14ac:dyDescent="0.2"/>
    <row r="3670" ht="12.75" customHeight="1" x14ac:dyDescent="0.2"/>
    <row r="3671" ht="12.75" customHeight="1" x14ac:dyDescent="0.2"/>
    <row r="3672" ht="12.75" customHeight="1" x14ac:dyDescent="0.2"/>
    <row r="3673" ht="12.75" customHeight="1" x14ac:dyDescent="0.2"/>
    <row r="3674" ht="12.75" customHeight="1" x14ac:dyDescent="0.2"/>
    <row r="3675" ht="12.75" customHeight="1" x14ac:dyDescent="0.2"/>
    <row r="3676" ht="12.75" customHeight="1" x14ac:dyDescent="0.2"/>
    <row r="3677" ht="12.75" customHeight="1" x14ac:dyDescent="0.2"/>
    <row r="3678" ht="12.75" customHeight="1" x14ac:dyDescent="0.2"/>
    <row r="3679" ht="12.75" customHeight="1" x14ac:dyDescent="0.2"/>
    <row r="3680" ht="12.75" customHeight="1" x14ac:dyDescent="0.2"/>
    <row r="3681" ht="12.75" customHeight="1" x14ac:dyDescent="0.2"/>
    <row r="3682" ht="12.75" customHeight="1" x14ac:dyDescent="0.2"/>
    <row r="3683" ht="12.75" customHeight="1" x14ac:dyDescent="0.2"/>
    <row r="3684" ht="12.75" customHeight="1" x14ac:dyDescent="0.2"/>
    <row r="3685" ht="12.75" customHeight="1" x14ac:dyDescent="0.2"/>
    <row r="3686" ht="12.75" customHeight="1" x14ac:dyDescent="0.2"/>
    <row r="3687" ht="12.75" customHeight="1" x14ac:dyDescent="0.2"/>
    <row r="3688" ht="12.75" customHeight="1" x14ac:dyDescent="0.2"/>
    <row r="3689" ht="12.75" customHeight="1" x14ac:dyDescent="0.2"/>
    <row r="3690" ht="12.75" customHeight="1" x14ac:dyDescent="0.2"/>
    <row r="3691" ht="12.75" customHeight="1" x14ac:dyDescent="0.2"/>
    <row r="3692" ht="12.75" customHeight="1" x14ac:dyDescent="0.2"/>
    <row r="3693" ht="12.75" customHeight="1" x14ac:dyDescent="0.2"/>
    <row r="3694" ht="12.75" customHeight="1" x14ac:dyDescent="0.2"/>
    <row r="3695" ht="12.75" customHeight="1" x14ac:dyDescent="0.2"/>
    <row r="3696" ht="12.75" customHeight="1" x14ac:dyDescent="0.2"/>
    <row r="3697" ht="12.75" customHeight="1" x14ac:dyDescent="0.2"/>
    <row r="3698" ht="12.75" customHeight="1" x14ac:dyDescent="0.2"/>
    <row r="3699" ht="12.75" customHeight="1" x14ac:dyDescent="0.2"/>
    <row r="3700" ht="12.75" customHeight="1" x14ac:dyDescent="0.2"/>
    <row r="3701" ht="12.75" customHeight="1" x14ac:dyDescent="0.2"/>
    <row r="3702" ht="12.75" customHeight="1" x14ac:dyDescent="0.2"/>
    <row r="3703" ht="12.75" customHeight="1" x14ac:dyDescent="0.2"/>
    <row r="3704" ht="12.75" customHeight="1" x14ac:dyDescent="0.2"/>
    <row r="3705" ht="12.75" customHeight="1" x14ac:dyDescent="0.2"/>
    <row r="3706" ht="12.75" customHeight="1" x14ac:dyDescent="0.2"/>
    <row r="3707" ht="12.75" customHeight="1" x14ac:dyDescent="0.2"/>
    <row r="3708" ht="12.75" customHeight="1" x14ac:dyDescent="0.2"/>
    <row r="3709" ht="12.75" customHeight="1" x14ac:dyDescent="0.2"/>
    <row r="3710" ht="12.75" customHeight="1" x14ac:dyDescent="0.2"/>
    <row r="3711" ht="12.75" customHeight="1" x14ac:dyDescent="0.2"/>
    <row r="3712" ht="12.75" customHeight="1" x14ac:dyDescent="0.2"/>
    <row r="3713" ht="12.75" customHeight="1" x14ac:dyDescent="0.2"/>
    <row r="3714" ht="12.75" customHeight="1" x14ac:dyDescent="0.2"/>
    <row r="3715" ht="12.75" customHeight="1" x14ac:dyDescent="0.2"/>
    <row r="3716" ht="12.75" customHeight="1" x14ac:dyDescent="0.2"/>
    <row r="3717" ht="12.75" customHeight="1" x14ac:dyDescent="0.2"/>
    <row r="3718" ht="12.75" customHeight="1" x14ac:dyDescent="0.2"/>
    <row r="3719" ht="12.75" customHeight="1" x14ac:dyDescent="0.2"/>
    <row r="3720" ht="12.75" customHeight="1" x14ac:dyDescent="0.2"/>
    <row r="3721" ht="12.75" customHeight="1" x14ac:dyDescent="0.2"/>
    <row r="3722" ht="12.75" customHeight="1" x14ac:dyDescent="0.2"/>
    <row r="3723" ht="12.75" customHeight="1" x14ac:dyDescent="0.2"/>
    <row r="3724" ht="12.75" customHeight="1" x14ac:dyDescent="0.2"/>
    <row r="3725" ht="12.75" customHeight="1" x14ac:dyDescent="0.2"/>
    <row r="3726" ht="12.75" customHeight="1" x14ac:dyDescent="0.2"/>
    <row r="3727" ht="12.75" customHeight="1" x14ac:dyDescent="0.2"/>
    <row r="3728" ht="12.75" customHeight="1" x14ac:dyDescent="0.2"/>
    <row r="3729" ht="12.75" customHeight="1" x14ac:dyDescent="0.2"/>
    <row r="3730" ht="12.75" customHeight="1" x14ac:dyDescent="0.2"/>
    <row r="3731" ht="12.75" customHeight="1" x14ac:dyDescent="0.2"/>
    <row r="3732" ht="12.75" customHeight="1" x14ac:dyDescent="0.2"/>
    <row r="3733" ht="12.75" customHeight="1" x14ac:dyDescent="0.2"/>
    <row r="3734" ht="12.75" customHeight="1" x14ac:dyDescent="0.2"/>
    <row r="3735" ht="12.75" customHeight="1" x14ac:dyDescent="0.2"/>
    <row r="3736" ht="12.75" customHeight="1" x14ac:dyDescent="0.2"/>
    <row r="3737" ht="12.75" customHeight="1" x14ac:dyDescent="0.2"/>
    <row r="3738" ht="12.75" customHeight="1" x14ac:dyDescent="0.2"/>
    <row r="3739" ht="12.75" customHeight="1" x14ac:dyDescent="0.2"/>
    <row r="3740" ht="12.75" customHeight="1" x14ac:dyDescent="0.2"/>
    <row r="3741" ht="12.75" customHeight="1" x14ac:dyDescent="0.2"/>
    <row r="3742" ht="12.75" customHeight="1" x14ac:dyDescent="0.2"/>
    <row r="3743" ht="12.75" customHeight="1" x14ac:dyDescent="0.2"/>
    <row r="3744" ht="12.75" customHeight="1" x14ac:dyDescent="0.2"/>
    <row r="3745" ht="12.75" customHeight="1" x14ac:dyDescent="0.2"/>
    <row r="3746" ht="12.75" customHeight="1" x14ac:dyDescent="0.2"/>
    <row r="3747" ht="12.75" customHeight="1" x14ac:dyDescent="0.2"/>
    <row r="3748" ht="12.75" customHeight="1" x14ac:dyDescent="0.2"/>
    <row r="3749" ht="12.75" customHeight="1" x14ac:dyDescent="0.2"/>
    <row r="3750" ht="12.75" customHeight="1" x14ac:dyDescent="0.2"/>
    <row r="3751" ht="12.75" customHeight="1" x14ac:dyDescent="0.2"/>
    <row r="3752" ht="12.75" customHeight="1" x14ac:dyDescent="0.2"/>
    <row r="3753" ht="12.75" customHeight="1" x14ac:dyDescent="0.2"/>
    <row r="3754" ht="12.75" customHeight="1" x14ac:dyDescent="0.2"/>
    <row r="3755" ht="12.75" customHeight="1" x14ac:dyDescent="0.2"/>
    <row r="3756" ht="12.75" customHeight="1" x14ac:dyDescent="0.2"/>
    <row r="3757" ht="12.75" customHeight="1" x14ac:dyDescent="0.2"/>
    <row r="3758" ht="12.75" customHeight="1" x14ac:dyDescent="0.2"/>
    <row r="3759" ht="12.75" customHeight="1" x14ac:dyDescent="0.2"/>
    <row r="3760" ht="12.75" customHeight="1" x14ac:dyDescent="0.2"/>
    <row r="3761" ht="12.75" customHeight="1" x14ac:dyDescent="0.2"/>
    <row r="3762" ht="12.75" customHeight="1" x14ac:dyDescent="0.2"/>
    <row r="3763" ht="12.75" customHeight="1" x14ac:dyDescent="0.2"/>
    <row r="3764" ht="12.75" customHeight="1" x14ac:dyDescent="0.2"/>
    <row r="3765" ht="12.75" customHeight="1" x14ac:dyDescent="0.2"/>
    <row r="3766" ht="12.75" customHeight="1" x14ac:dyDescent="0.2"/>
    <row r="3767" ht="12.75" customHeight="1" x14ac:dyDescent="0.2"/>
    <row r="3768" ht="12.75" customHeight="1" x14ac:dyDescent="0.2"/>
    <row r="3769" ht="12.75" customHeight="1" x14ac:dyDescent="0.2"/>
    <row r="3770" ht="12.75" customHeight="1" x14ac:dyDescent="0.2"/>
    <row r="3771" ht="12.75" customHeight="1" x14ac:dyDescent="0.2"/>
    <row r="3772" ht="12.75" customHeight="1" x14ac:dyDescent="0.2"/>
    <row r="3773" ht="12.75" customHeight="1" x14ac:dyDescent="0.2"/>
    <row r="3774" ht="12.75" customHeight="1" x14ac:dyDescent="0.2"/>
    <row r="3775" ht="12.75" customHeight="1" x14ac:dyDescent="0.2"/>
    <row r="3776" ht="12.75" customHeight="1" x14ac:dyDescent="0.2"/>
    <row r="3777" ht="12.75" customHeight="1" x14ac:dyDescent="0.2"/>
    <row r="3778" ht="12.75" customHeight="1" x14ac:dyDescent="0.2"/>
    <row r="3779" ht="12.75" customHeight="1" x14ac:dyDescent="0.2"/>
    <row r="3780" ht="12.75" customHeight="1" x14ac:dyDescent="0.2"/>
    <row r="3781" ht="12.75" customHeight="1" x14ac:dyDescent="0.2"/>
    <row r="3782" ht="12.75" customHeight="1" x14ac:dyDescent="0.2"/>
    <row r="3783" ht="12.75" customHeight="1" x14ac:dyDescent="0.2"/>
    <row r="3784" ht="12.75" customHeight="1" x14ac:dyDescent="0.2"/>
    <row r="3785" ht="12.75" customHeight="1" x14ac:dyDescent="0.2"/>
    <row r="3786" ht="12.75" customHeight="1" x14ac:dyDescent="0.2"/>
    <row r="3787" ht="12.75" customHeight="1" x14ac:dyDescent="0.2"/>
    <row r="3788" ht="12.75" customHeight="1" x14ac:dyDescent="0.2"/>
    <row r="3789" ht="12.75" customHeight="1" x14ac:dyDescent="0.2"/>
    <row r="3790" ht="12.75" customHeight="1" x14ac:dyDescent="0.2"/>
    <row r="3791" ht="12.75" customHeight="1" x14ac:dyDescent="0.2"/>
    <row r="3792" ht="12.75" customHeight="1" x14ac:dyDescent="0.2"/>
    <row r="3793" ht="12.75" customHeight="1" x14ac:dyDescent="0.2"/>
    <row r="3794" ht="12.75" customHeight="1" x14ac:dyDescent="0.2"/>
    <row r="3795" ht="12.75" customHeight="1" x14ac:dyDescent="0.2"/>
    <row r="3796" ht="12.75" customHeight="1" x14ac:dyDescent="0.2"/>
    <row r="3797" ht="12.75" customHeight="1" x14ac:dyDescent="0.2"/>
    <row r="3798" ht="12.75" customHeight="1" x14ac:dyDescent="0.2"/>
    <row r="3799" ht="12.75" customHeight="1" x14ac:dyDescent="0.2"/>
    <row r="3800" ht="12.75" customHeight="1" x14ac:dyDescent="0.2"/>
    <row r="3801" ht="12.75" customHeight="1" x14ac:dyDescent="0.2"/>
    <row r="3802" ht="12.75" customHeight="1" x14ac:dyDescent="0.2"/>
    <row r="3803" ht="12.75" customHeight="1" x14ac:dyDescent="0.2"/>
    <row r="3804" ht="12.75" customHeight="1" x14ac:dyDescent="0.2"/>
    <row r="3805" ht="12.75" customHeight="1" x14ac:dyDescent="0.2"/>
    <row r="3806" ht="12.75" customHeight="1" x14ac:dyDescent="0.2"/>
    <row r="3807" ht="12.75" customHeight="1" x14ac:dyDescent="0.2"/>
    <row r="3808" ht="12.75" customHeight="1" x14ac:dyDescent="0.2"/>
    <row r="3809" ht="12.75" customHeight="1" x14ac:dyDescent="0.2"/>
    <row r="3810" ht="12.75" customHeight="1" x14ac:dyDescent="0.2"/>
    <row r="3811" ht="12.75" customHeight="1" x14ac:dyDescent="0.2"/>
    <row r="3812" ht="12.75" customHeight="1" x14ac:dyDescent="0.2"/>
    <row r="3813" ht="12.75" customHeight="1" x14ac:dyDescent="0.2"/>
    <row r="3814" ht="12.75" customHeight="1" x14ac:dyDescent="0.2"/>
    <row r="3815" ht="12.75" customHeight="1" x14ac:dyDescent="0.2"/>
    <row r="3816" ht="12.75" customHeight="1" x14ac:dyDescent="0.2"/>
    <row r="3817" ht="12.75" customHeight="1" x14ac:dyDescent="0.2"/>
    <row r="3818" ht="12.75" customHeight="1" x14ac:dyDescent="0.2"/>
    <row r="3819" ht="12.75" customHeight="1" x14ac:dyDescent="0.2"/>
    <row r="3820" ht="12.75" customHeight="1" x14ac:dyDescent="0.2"/>
    <row r="3821" ht="12.75" customHeight="1" x14ac:dyDescent="0.2"/>
    <row r="3822" ht="12.75" customHeight="1" x14ac:dyDescent="0.2"/>
    <row r="3823" ht="12.75" customHeight="1" x14ac:dyDescent="0.2"/>
    <row r="3824" ht="12.75" customHeight="1" x14ac:dyDescent="0.2"/>
    <row r="3825" ht="12.75" customHeight="1" x14ac:dyDescent="0.2"/>
    <row r="3826" ht="12.75" customHeight="1" x14ac:dyDescent="0.2"/>
    <row r="3827" ht="12.75" customHeight="1" x14ac:dyDescent="0.2"/>
    <row r="3828" ht="12.75" customHeight="1" x14ac:dyDescent="0.2"/>
    <row r="3829" ht="12.75" customHeight="1" x14ac:dyDescent="0.2"/>
    <row r="3830" ht="12.75" customHeight="1" x14ac:dyDescent="0.2"/>
    <row r="3831" ht="12.75" customHeight="1" x14ac:dyDescent="0.2"/>
    <row r="3832" ht="12.75" customHeight="1" x14ac:dyDescent="0.2"/>
    <row r="3833" ht="12.75" customHeight="1" x14ac:dyDescent="0.2"/>
    <row r="3834" ht="12.75" customHeight="1" x14ac:dyDescent="0.2"/>
    <row r="3835" ht="12.75" customHeight="1" x14ac:dyDescent="0.2"/>
    <row r="3836" ht="12.75" customHeight="1" x14ac:dyDescent="0.2"/>
    <row r="3837" ht="12.75" customHeight="1" x14ac:dyDescent="0.2"/>
    <row r="3838" ht="12.75" customHeight="1" x14ac:dyDescent="0.2"/>
    <row r="3839" ht="12.75" customHeight="1" x14ac:dyDescent="0.2"/>
    <row r="3840" ht="12.75" customHeight="1" x14ac:dyDescent="0.2"/>
    <row r="3841" ht="12.75" customHeight="1" x14ac:dyDescent="0.2"/>
    <row r="3842" ht="12.75" customHeight="1" x14ac:dyDescent="0.2"/>
    <row r="3843" ht="12.75" customHeight="1" x14ac:dyDescent="0.2"/>
    <row r="3844" ht="12.75" customHeight="1" x14ac:dyDescent="0.2"/>
    <row r="3845" ht="12.75" customHeight="1" x14ac:dyDescent="0.2"/>
    <row r="3846" ht="12.75" customHeight="1" x14ac:dyDescent="0.2"/>
    <row r="3847" ht="12.75" customHeight="1" x14ac:dyDescent="0.2"/>
    <row r="3848" ht="12.75" customHeight="1" x14ac:dyDescent="0.2"/>
    <row r="3849" ht="12.75" customHeight="1" x14ac:dyDescent="0.2"/>
    <row r="3850" ht="12.75" customHeight="1" x14ac:dyDescent="0.2"/>
    <row r="3851" ht="12.75" customHeight="1" x14ac:dyDescent="0.2"/>
    <row r="3852" ht="12.75" customHeight="1" x14ac:dyDescent="0.2"/>
    <row r="3853" ht="12.75" customHeight="1" x14ac:dyDescent="0.2"/>
    <row r="3854" ht="12.75" customHeight="1" x14ac:dyDescent="0.2"/>
    <row r="3855" ht="12.75" customHeight="1" x14ac:dyDescent="0.2"/>
    <row r="3856" ht="12.75" customHeight="1" x14ac:dyDescent="0.2"/>
    <row r="3857" ht="12.75" customHeight="1" x14ac:dyDescent="0.2"/>
    <row r="3858" ht="12.75" customHeight="1" x14ac:dyDescent="0.2"/>
    <row r="3859" ht="12.75" customHeight="1" x14ac:dyDescent="0.2"/>
    <row r="3860" ht="12.75" customHeight="1" x14ac:dyDescent="0.2"/>
    <row r="3861" ht="12.75" customHeight="1" x14ac:dyDescent="0.2"/>
    <row r="3862" ht="12.75" customHeight="1" x14ac:dyDescent="0.2"/>
    <row r="3863" ht="12.75" customHeight="1" x14ac:dyDescent="0.2"/>
    <row r="3864" ht="12.75" customHeight="1" x14ac:dyDescent="0.2"/>
    <row r="3865" ht="12.75" customHeight="1" x14ac:dyDescent="0.2"/>
    <row r="3866" ht="12.75" customHeight="1" x14ac:dyDescent="0.2"/>
    <row r="3867" ht="12.75" customHeight="1" x14ac:dyDescent="0.2"/>
    <row r="3868" ht="12.75" customHeight="1" x14ac:dyDescent="0.2"/>
    <row r="3869" ht="12.75" customHeight="1" x14ac:dyDescent="0.2"/>
    <row r="3870" ht="12.75" customHeight="1" x14ac:dyDescent="0.2"/>
    <row r="3871" ht="12.75" customHeight="1" x14ac:dyDescent="0.2"/>
    <row r="3872" ht="12.75" customHeight="1" x14ac:dyDescent="0.2"/>
    <row r="3873" ht="12.75" customHeight="1" x14ac:dyDescent="0.2"/>
    <row r="3874" ht="12.75" customHeight="1" x14ac:dyDescent="0.2"/>
    <row r="3875" ht="12.75" customHeight="1" x14ac:dyDescent="0.2"/>
    <row r="3876" ht="12.75" customHeight="1" x14ac:dyDescent="0.2"/>
    <row r="3877" ht="12.75" customHeight="1" x14ac:dyDescent="0.2"/>
    <row r="3878" ht="12.75" customHeight="1" x14ac:dyDescent="0.2"/>
    <row r="3879" ht="12.75" customHeight="1" x14ac:dyDescent="0.2"/>
    <row r="3880" ht="12.75" customHeight="1" x14ac:dyDescent="0.2"/>
    <row r="3881" ht="12.75" customHeight="1" x14ac:dyDescent="0.2"/>
    <row r="3882" ht="12.75" customHeight="1" x14ac:dyDescent="0.2"/>
    <row r="3883" ht="12.75" customHeight="1" x14ac:dyDescent="0.2"/>
    <row r="3884" ht="12.75" customHeight="1" x14ac:dyDescent="0.2"/>
    <row r="3885" ht="12.75" customHeight="1" x14ac:dyDescent="0.2"/>
    <row r="3886" ht="12.75" customHeight="1" x14ac:dyDescent="0.2"/>
    <row r="3887" ht="12.75" customHeight="1" x14ac:dyDescent="0.2"/>
    <row r="3888" ht="12.75" customHeight="1" x14ac:dyDescent="0.2"/>
    <row r="3889" ht="12.75" customHeight="1" x14ac:dyDescent="0.2"/>
    <row r="3890" ht="12.75" customHeight="1" x14ac:dyDescent="0.2"/>
    <row r="3891" ht="12.75" customHeight="1" x14ac:dyDescent="0.2"/>
    <row r="3892" ht="12.75" customHeight="1" x14ac:dyDescent="0.2"/>
    <row r="3893" ht="12.75" customHeight="1" x14ac:dyDescent="0.2"/>
    <row r="3894" ht="12.75" customHeight="1" x14ac:dyDescent="0.2"/>
    <row r="3895" ht="12.75" customHeight="1" x14ac:dyDescent="0.2"/>
    <row r="3896" ht="12.75" customHeight="1" x14ac:dyDescent="0.2"/>
    <row r="3897" ht="12.75" customHeight="1" x14ac:dyDescent="0.2"/>
    <row r="3898" ht="12.75" customHeight="1" x14ac:dyDescent="0.2"/>
    <row r="3899" ht="12.75" customHeight="1" x14ac:dyDescent="0.2"/>
    <row r="3900" ht="12.75" customHeight="1" x14ac:dyDescent="0.2"/>
    <row r="3901" ht="12.75" customHeight="1" x14ac:dyDescent="0.2"/>
    <row r="3902" ht="12.75" customHeight="1" x14ac:dyDescent="0.2"/>
    <row r="3903" ht="12.75" customHeight="1" x14ac:dyDescent="0.2"/>
    <row r="3904" ht="12.75" customHeight="1" x14ac:dyDescent="0.2"/>
    <row r="3905" ht="12.75" customHeight="1" x14ac:dyDescent="0.2"/>
    <row r="3906" ht="12.75" customHeight="1" x14ac:dyDescent="0.2"/>
    <row r="3907" ht="12.75" customHeight="1" x14ac:dyDescent="0.2"/>
    <row r="3908" ht="12.75" customHeight="1" x14ac:dyDescent="0.2"/>
    <row r="3909" ht="12.75" customHeight="1" x14ac:dyDescent="0.2"/>
    <row r="3910" ht="12.75" customHeight="1" x14ac:dyDescent="0.2"/>
    <row r="3911" ht="12.75" customHeight="1" x14ac:dyDescent="0.2"/>
    <row r="3912" ht="12.75" customHeight="1" x14ac:dyDescent="0.2"/>
    <row r="3913" ht="12.75" customHeight="1" x14ac:dyDescent="0.2"/>
    <row r="3914" ht="12.75" customHeight="1" x14ac:dyDescent="0.2"/>
    <row r="3915" ht="12.75" customHeight="1" x14ac:dyDescent="0.2"/>
    <row r="3916" ht="12.75" customHeight="1" x14ac:dyDescent="0.2"/>
    <row r="3917" ht="12.75" customHeight="1" x14ac:dyDescent="0.2"/>
    <row r="3918" ht="12.75" customHeight="1" x14ac:dyDescent="0.2"/>
    <row r="3919" ht="12.75" customHeight="1" x14ac:dyDescent="0.2"/>
    <row r="3920" ht="12.75" customHeight="1" x14ac:dyDescent="0.2"/>
    <row r="3921" ht="12.75" customHeight="1" x14ac:dyDescent="0.2"/>
    <row r="3922" ht="12.75" customHeight="1" x14ac:dyDescent="0.2"/>
    <row r="3923" ht="12.75" customHeight="1" x14ac:dyDescent="0.2"/>
    <row r="3924" ht="12.75" customHeight="1" x14ac:dyDescent="0.2"/>
    <row r="3925" ht="12.75" customHeight="1" x14ac:dyDescent="0.2"/>
    <row r="3926" ht="12.75" customHeight="1" x14ac:dyDescent="0.2"/>
    <row r="3927" ht="12.75" customHeight="1" x14ac:dyDescent="0.2"/>
    <row r="3928" ht="12.75" customHeight="1" x14ac:dyDescent="0.2"/>
    <row r="3929" ht="12.75" customHeight="1" x14ac:dyDescent="0.2"/>
    <row r="3930" ht="12.75" customHeight="1" x14ac:dyDescent="0.2"/>
    <row r="3931" ht="12.75" customHeight="1" x14ac:dyDescent="0.2"/>
    <row r="3932" ht="12.75" customHeight="1" x14ac:dyDescent="0.2"/>
    <row r="3933" ht="12.75" customHeight="1" x14ac:dyDescent="0.2"/>
    <row r="3934" ht="12.75" customHeight="1" x14ac:dyDescent="0.2"/>
    <row r="3935" ht="12.75" customHeight="1" x14ac:dyDescent="0.2"/>
    <row r="3936" ht="12.75" customHeight="1" x14ac:dyDescent="0.2"/>
    <row r="3937" ht="12.75" customHeight="1" x14ac:dyDescent="0.2"/>
    <row r="3938" ht="12.75" customHeight="1" x14ac:dyDescent="0.2"/>
    <row r="3939" ht="12.75" customHeight="1" x14ac:dyDescent="0.2"/>
    <row r="3940" ht="12.75" customHeight="1" x14ac:dyDescent="0.2"/>
    <row r="3941" ht="12.75" customHeight="1" x14ac:dyDescent="0.2"/>
    <row r="3942" ht="12.75" customHeight="1" x14ac:dyDescent="0.2"/>
    <row r="3943" ht="12.75" customHeight="1" x14ac:dyDescent="0.2"/>
    <row r="3944" ht="12.75" customHeight="1" x14ac:dyDescent="0.2"/>
    <row r="3945" ht="12.75" customHeight="1" x14ac:dyDescent="0.2"/>
    <row r="3946" ht="12.75" customHeight="1" x14ac:dyDescent="0.2"/>
    <row r="3947" ht="12.75" customHeight="1" x14ac:dyDescent="0.2"/>
    <row r="3948" ht="12.75" customHeight="1" x14ac:dyDescent="0.2"/>
    <row r="3949" ht="12.75" customHeight="1" x14ac:dyDescent="0.2"/>
    <row r="3950" ht="12.75" customHeight="1" x14ac:dyDescent="0.2"/>
    <row r="3951" ht="12.75" customHeight="1" x14ac:dyDescent="0.2"/>
    <row r="3952" ht="12.75" customHeight="1" x14ac:dyDescent="0.2"/>
    <row r="3953" ht="12.75" customHeight="1" x14ac:dyDescent="0.2"/>
    <row r="3954" ht="12.75" customHeight="1" x14ac:dyDescent="0.2"/>
    <row r="3955" ht="12.75" customHeight="1" x14ac:dyDescent="0.2"/>
    <row r="3956" ht="12.75" customHeight="1" x14ac:dyDescent="0.2"/>
    <row r="3957" ht="12.75" customHeight="1" x14ac:dyDescent="0.2"/>
    <row r="3958" ht="12.75" customHeight="1" x14ac:dyDescent="0.2"/>
    <row r="3959" ht="12.75" customHeight="1" x14ac:dyDescent="0.2"/>
    <row r="3960" ht="12.75" customHeight="1" x14ac:dyDescent="0.2"/>
    <row r="3961" ht="12.75" customHeight="1" x14ac:dyDescent="0.2"/>
    <row r="3962" ht="12.75" customHeight="1" x14ac:dyDescent="0.2"/>
    <row r="3963" ht="12.75" customHeight="1" x14ac:dyDescent="0.2"/>
    <row r="3964" ht="12.75" customHeight="1" x14ac:dyDescent="0.2"/>
    <row r="3965" ht="12.75" customHeight="1" x14ac:dyDescent="0.2"/>
    <row r="3966" ht="12.75" customHeight="1" x14ac:dyDescent="0.2"/>
    <row r="3967" ht="12.75" customHeight="1" x14ac:dyDescent="0.2"/>
    <row r="3968" ht="12.75" customHeight="1" x14ac:dyDescent="0.2"/>
    <row r="3969" ht="12.75" customHeight="1" x14ac:dyDescent="0.2"/>
    <row r="3970" ht="12.75" customHeight="1" x14ac:dyDescent="0.2"/>
    <row r="3971" ht="12.75" customHeight="1" x14ac:dyDescent="0.2"/>
    <row r="3972" ht="12.75" customHeight="1" x14ac:dyDescent="0.2"/>
    <row r="3973" ht="12.75" customHeight="1" x14ac:dyDescent="0.2"/>
    <row r="3974" ht="12.75" customHeight="1" x14ac:dyDescent="0.2"/>
    <row r="3975" ht="12.75" customHeight="1" x14ac:dyDescent="0.2"/>
    <row r="3976" ht="12.75" customHeight="1" x14ac:dyDescent="0.2"/>
    <row r="3977" ht="12.75" customHeight="1" x14ac:dyDescent="0.2"/>
    <row r="3978" ht="12.75" customHeight="1" x14ac:dyDescent="0.2"/>
    <row r="3979" ht="12.75" customHeight="1" x14ac:dyDescent="0.2"/>
    <row r="3980" ht="12.75" customHeight="1" x14ac:dyDescent="0.2"/>
    <row r="3981" ht="12.75" customHeight="1" x14ac:dyDescent="0.2"/>
    <row r="3982" ht="12.75" customHeight="1" x14ac:dyDescent="0.2"/>
    <row r="3983" ht="12.75" customHeight="1" x14ac:dyDescent="0.2"/>
    <row r="3984" ht="12.75" customHeight="1" x14ac:dyDescent="0.2"/>
    <row r="3985" ht="12.75" customHeight="1" x14ac:dyDescent="0.2"/>
    <row r="3986" ht="12.75" customHeight="1" x14ac:dyDescent="0.2"/>
    <row r="3987" ht="12.75" customHeight="1" x14ac:dyDescent="0.2"/>
    <row r="3988" ht="12.75" customHeight="1" x14ac:dyDescent="0.2"/>
    <row r="3989" ht="12.75" customHeight="1" x14ac:dyDescent="0.2"/>
    <row r="3990" ht="12.75" customHeight="1" x14ac:dyDescent="0.2"/>
    <row r="3991" ht="12.75" customHeight="1" x14ac:dyDescent="0.2"/>
    <row r="3992" ht="12.75" customHeight="1" x14ac:dyDescent="0.2"/>
    <row r="3993" ht="12.75" customHeight="1" x14ac:dyDescent="0.2"/>
    <row r="3994" ht="12.75" customHeight="1" x14ac:dyDescent="0.2"/>
    <row r="3995" ht="12.75" customHeight="1" x14ac:dyDescent="0.2"/>
    <row r="3996" ht="12.75" customHeight="1" x14ac:dyDescent="0.2"/>
    <row r="3997" ht="12.75" customHeight="1" x14ac:dyDescent="0.2"/>
    <row r="3998" ht="12.75" customHeight="1" x14ac:dyDescent="0.2"/>
    <row r="3999" ht="12.75" customHeight="1" x14ac:dyDescent="0.2"/>
    <row r="4000" ht="12.75" customHeight="1" x14ac:dyDescent="0.2"/>
    <row r="4001" ht="12.75" customHeight="1" x14ac:dyDescent="0.2"/>
    <row r="4002" ht="12.75" customHeight="1" x14ac:dyDescent="0.2"/>
    <row r="4003" ht="12.75" customHeight="1" x14ac:dyDescent="0.2"/>
    <row r="4004" ht="12.75" customHeight="1" x14ac:dyDescent="0.2"/>
    <row r="4005" ht="12.75" customHeight="1" x14ac:dyDescent="0.2"/>
    <row r="4006" ht="12.75" customHeight="1" x14ac:dyDescent="0.2"/>
    <row r="4007" ht="12.75" customHeight="1" x14ac:dyDescent="0.2"/>
    <row r="4008" ht="12.75" customHeight="1" x14ac:dyDescent="0.2"/>
    <row r="4009" ht="12.75" customHeight="1" x14ac:dyDescent="0.2"/>
    <row r="4010" ht="12.75" customHeight="1" x14ac:dyDescent="0.2"/>
    <row r="4011" ht="12.75" customHeight="1" x14ac:dyDescent="0.2"/>
    <row r="4012" ht="12.75" customHeight="1" x14ac:dyDescent="0.2"/>
    <row r="4013" ht="12.75" customHeight="1" x14ac:dyDescent="0.2"/>
    <row r="4014" ht="12.75" customHeight="1" x14ac:dyDescent="0.2"/>
    <row r="4015" ht="12.75" customHeight="1" x14ac:dyDescent="0.2"/>
    <row r="4016" ht="12.75" customHeight="1" x14ac:dyDescent="0.2"/>
    <row r="4017" ht="12.75" customHeight="1" x14ac:dyDescent="0.2"/>
    <row r="4018" ht="12.75" customHeight="1" x14ac:dyDescent="0.2"/>
    <row r="4019" ht="12.75" customHeight="1" x14ac:dyDescent="0.2"/>
    <row r="4020" ht="12.75" customHeight="1" x14ac:dyDescent="0.2"/>
    <row r="4021" ht="12.75" customHeight="1" x14ac:dyDescent="0.2"/>
    <row r="4022" ht="12.75" customHeight="1" x14ac:dyDescent="0.2"/>
    <row r="4023" ht="12.75" customHeight="1" x14ac:dyDescent="0.2"/>
    <row r="4024" ht="12.75" customHeight="1" x14ac:dyDescent="0.2"/>
    <row r="4025" ht="12.75" customHeight="1" x14ac:dyDescent="0.2"/>
    <row r="4026" ht="12.75" customHeight="1" x14ac:dyDescent="0.2"/>
    <row r="4027" ht="12.75" customHeight="1" x14ac:dyDescent="0.2"/>
    <row r="4028" ht="12.75" customHeight="1" x14ac:dyDescent="0.2"/>
    <row r="4029" ht="12.75" customHeight="1" x14ac:dyDescent="0.2"/>
    <row r="4030" ht="12.75" customHeight="1" x14ac:dyDescent="0.2"/>
    <row r="4031" ht="12.75" customHeight="1" x14ac:dyDescent="0.2"/>
    <row r="4032" ht="12.75" customHeight="1" x14ac:dyDescent="0.2"/>
    <row r="4033" ht="12.75" customHeight="1" x14ac:dyDescent="0.2"/>
    <row r="4034" ht="12.75" customHeight="1" x14ac:dyDescent="0.2"/>
    <row r="4035" ht="12.75" customHeight="1" x14ac:dyDescent="0.2"/>
    <row r="4036" ht="12.75" customHeight="1" x14ac:dyDescent="0.2"/>
    <row r="4037" ht="12.75" customHeight="1" x14ac:dyDescent="0.2"/>
    <row r="4038" ht="12.75" customHeight="1" x14ac:dyDescent="0.2"/>
    <row r="4039" ht="12.75" customHeight="1" x14ac:dyDescent="0.2"/>
    <row r="4040" ht="12.75" customHeight="1" x14ac:dyDescent="0.2"/>
    <row r="4041" ht="12.75" customHeight="1" x14ac:dyDescent="0.2"/>
    <row r="4042" ht="12.75" customHeight="1" x14ac:dyDescent="0.2"/>
    <row r="4043" ht="12.75" customHeight="1" x14ac:dyDescent="0.2"/>
    <row r="4044" ht="12.75" customHeight="1" x14ac:dyDescent="0.2"/>
    <row r="4045" ht="12.75" customHeight="1" x14ac:dyDescent="0.2"/>
    <row r="4046" ht="12.75" customHeight="1" x14ac:dyDescent="0.2"/>
    <row r="4047" ht="12.75" customHeight="1" x14ac:dyDescent="0.2"/>
    <row r="4048" ht="12.75" customHeight="1" x14ac:dyDescent="0.2"/>
    <row r="4049" ht="12.75" customHeight="1" x14ac:dyDescent="0.2"/>
    <row r="4050" ht="12.75" customHeight="1" x14ac:dyDescent="0.2"/>
    <row r="4051" ht="12.75" customHeight="1" x14ac:dyDescent="0.2"/>
    <row r="4052" ht="12.75" customHeight="1" x14ac:dyDescent="0.2"/>
    <row r="4053" ht="12.75" customHeight="1" x14ac:dyDescent="0.2"/>
    <row r="4054" ht="12.75" customHeight="1" x14ac:dyDescent="0.2"/>
    <row r="4055" ht="12.75" customHeight="1" x14ac:dyDescent="0.2"/>
    <row r="4056" ht="12.75" customHeight="1" x14ac:dyDescent="0.2"/>
    <row r="4057" ht="12.75" customHeight="1" x14ac:dyDescent="0.2"/>
    <row r="4058" ht="12.75" customHeight="1" x14ac:dyDescent="0.2"/>
    <row r="4059" ht="12.75" customHeight="1" x14ac:dyDescent="0.2"/>
    <row r="4060" ht="12.75" customHeight="1" x14ac:dyDescent="0.2"/>
    <row r="4061" ht="12.75" customHeight="1" x14ac:dyDescent="0.2"/>
    <row r="4062" ht="12.75" customHeight="1" x14ac:dyDescent="0.2"/>
    <row r="4063" ht="12.75" customHeight="1" x14ac:dyDescent="0.2"/>
    <row r="4064" ht="12.75" customHeight="1" x14ac:dyDescent="0.2"/>
    <row r="4065" ht="12.75" customHeight="1" x14ac:dyDescent="0.2"/>
    <row r="4066" ht="12.75" customHeight="1" x14ac:dyDescent="0.2"/>
    <row r="4067" ht="12.75" customHeight="1" x14ac:dyDescent="0.2"/>
    <row r="4068" ht="12.75" customHeight="1" x14ac:dyDescent="0.2"/>
    <row r="4069" ht="12.75" customHeight="1" x14ac:dyDescent="0.2"/>
    <row r="4070" ht="12.75" customHeight="1" x14ac:dyDescent="0.2"/>
    <row r="4071" ht="12.75" customHeight="1" x14ac:dyDescent="0.2"/>
    <row r="4072" ht="12.75" customHeight="1" x14ac:dyDescent="0.2"/>
    <row r="4073" ht="12.75" customHeight="1" x14ac:dyDescent="0.2"/>
    <row r="4074" ht="12.75" customHeight="1" x14ac:dyDescent="0.2"/>
    <row r="4075" ht="12.75" customHeight="1" x14ac:dyDescent="0.2"/>
    <row r="4076" ht="12.75" customHeight="1" x14ac:dyDescent="0.2"/>
    <row r="4077" ht="12.75" customHeight="1" x14ac:dyDescent="0.2"/>
    <row r="4078" ht="12.75" customHeight="1" x14ac:dyDescent="0.2"/>
    <row r="4079" ht="12.75" customHeight="1" x14ac:dyDescent="0.2"/>
    <row r="4080" ht="12.75" customHeight="1" x14ac:dyDescent="0.2"/>
    <row r="4081" ht="12.75" customHeight="1" x14ac:dyDescent="0.2"/>
    <row r="4082" ht="12.75" customHeight="1" x14ac:dyDescent="0.2"/>
    <row r="4083" ht="12.75" customHeight="1" x14ac:dyDescent="0.2"/>
    <row r="4084" ht="12.75" customHeight="1" x14ac:dyDescent="0.2"/>
    <row r="4085" ht="12.75" customHeight="1" x14ac:dyDescent="0.2"/>
    <row r="4086" ht="12.75" customHeight="1" x14ac:dyDescent="0.2"/>
    <row r="4087" ht="12.75" customHeight="1" x14ac:dyDescent="0.2"/>
    <row r="4088" ht="12.75" customHeight="1" x14ac:dyDescent="0.2"/>
    <row r="4089" ht="12.75" customHeight="1" x14ac:dyDescent="0.2"/>
    <row r="4090" ht="12.75" customHeight="1" x14ac:dyDescent="0.2"/>
    <row r="4091" ht="12.75" customHeight="1" x14ac:dyDescent="0.2"/>
    <row r="4092" ht="12.75" customHeight="1" x14ac:dyDescent="0.2"/>
    <row r="4093" ht="12.75" customHeight="1" x14ac:dyDescent="0.2"/>
    <row r="4094" ht="12.75" customHeight="1" x14ac:dyDescent="0.2"/>
    <row r="4095" ht="12.75" customHeight="1" x14ac:dyDescent="0.2"/>
    <row r="4096" ht="12.75" customHeight="1" x14ac:dyDescent="0.2"/>
    <row r="4097" ht="12.75" customHeight="1" x14ac:dyDescent="0.2"/>
    <row r="4098" ht="12.75" customHeight="1" x14ac:dyDescent="0.2"/>
    <row r="4099" ht="12.75" customHeight="1" x14ac:dyDescent="0.2"/>
    <row r="4100" ht="12.75" customHeight="1" x14ac:dyDescent="0.2"/>
    <row r="4101" ht="12.75" customHeight="1" x14ac:dyDescent="0.2"/>
    <row r="4102" ht="12.75" customHeight="1" x14ac:dyDescent="0.2"/>
    <row r="4103" ht="12.75" customHeight="1" x14ac:dyDescent="0.2"/>
    <row r="4104" ht="12.75" customHeight="1" x14ac:dyDescent="0.2"/>
    <row r="4105" ht="12.75" customHeight="1" x14ac:dyDescent="0.2"/>
    <row r="4106" ht="12.75" customHeight="1" x14ac:dyDescent="0.2"/>
    <row r="4107" ht="12.75" customHeight="1" x14ac:dyDescent="0.2"/>
    <row r="4108" ht="12.75" customHeight="1" x14ac:dyDescent="0.2"/>
    <row r="4109" ht="12.75" customHeight="1" x14ac:dyDescent="0.2"/>
    <row r="4110" ht="12.75" customHeight="1" x14ac:dyDescent="0.2"/>
    <row r="4111" ht="12.75" customHeight="1" x14ac:dyDescent="0.2"/>
    <row r="4112" ht="12.75" customHeight="1" x14ac:dyDescent="0.2"/>
    <row r="4113" ht="12.75" customHeight="1" x14ac:dyDescent="0.2"/>
    <row r="4114" ht="12.75" customHeight="1" x14ac:dyDescent="0.2"/>
    <row r="4115" ht="12.75" customHeight="1" x14ac:dyDescent="0.2"/>
    <row r="4116" ht="12.75" customHeight="1" x14ac:dyDescent="0.2"/>
    <row r="4117" ht="12.75" customHeight="1" x14ac:dyDescent="0.2"/>
    <row r="4118" ht="12.75" customHeight="1" x14ac:dyDescent="0.2"/>
    <row r="4119" ht="12.75" customHeight="1" x14ac:dyDescent="0.2"/>
    <row r="4120" ht="12.75" customHeight="1" x14ac:dyDescent="0.2"/>
    <row r="4121" ht="12.75" customHeight="1" x14ac:dyDescent="0.2"/>
    <row r="4122" ht="12.75" customHeight="1" x14ac:dyDescent="0.2"/>
    <row r="4123" ht="12.75" customHeight="1" x14ac:dyDescent="0.2"/>
    <row r="4124" ht="12.75" customHeight="1" x14ac:dyDescent="0.2"/>
    <row r="4125" ht="12.75" customHeight="1" x14ac:dyDescent="0.2"/>
    <row r="4126" ht="12.75" customHeight="1" x14ac:dyDescent="0.2"/>
    <row r="4127" ht="12.75" customHeight="1" x14ac:dyDescent="0.2"/>
    <row r="4128" ht="12.75" customHeight="1" x14ac:dyDescent="0.2"/>
    <row r="4129" ht="12.75" customHeight="1" x14ac:dyDescent="0.2"/>
    <row r="4130" ht="12.75" customHeight="1" x14ac:dyDescent="0.2"/>
    <row r="4131" ht="12.75" customHeight="1" x14ac:dyDescent="0.2"/>
    <row r="4132" ht="12.75" customHeight="1" x14ac:dyDescent="0.2"/>
    <row r="4133" ht="12.75" customHeight="1" x14ac:dyDescent="0.2"/>
    <row r="4134" ht="12.75" customHeight="1" x14ac:dyDescent="0.2"/>
    <row r="4135" ht="12.75" customHeight="1" x14ac:dyDescent="0.2"/>
    <row r="4136" ht="12.75" customHeight="1" x14ac:dyDescent="0.2"/>
    <row r="4137" ht="12.75" customHeight="1" x14ac:dyDescent="0.2"/>
    <row r="4138" ht="12.75" customHeight="1" x14ac:dyDescent="0.2"/>
    <row r="4139" ht="12.75" customHeight="1" x14ac:dyDescent="0.2"/>
    <row r="4140" ht="12.75" customHeight="1" x14ac:dyDescent="0.2"/>
    <row r="4141" ht="12.75" customHeight="1" x14ac:dyDescent="0.2"/>
    <row r="4142" ht="12.75" customHeight="1" x14ac:dyDescent="0.2"/>
    <row r="4143" ht="12.75" customHeight="1" x14ac:dyDescent="0.2"/>
    <row r="4144" ht="12.75" customHeight="1" x14ac:dyDescent="0.2"/>
    <row r="4145" ht="12.75" customHeight="1" x14ac:dyDescent="0.2"/>
    <row r="4146" ht="12.75" customHeight="1" x14ac:dyDescent="0.2"/>
    <row r="4147" ht="12.75" customHeight="1" x14ac:dyDescent="0.2"/>
    <row r="4148" ht="12.75" customHeight="1" x14ac:dyDescent="0.2"/>
    <row r="4149" ht="12.75" customHeight="1" x14ac:dyDescent="0.2"/>
    <row r="4150" ht="12.75" customHeight="1" x14ac:dyDescent="0.2"/>
    <row r="4151" ht="12.75" customHeight="1" x14ac:dyDescent="0.2"/>
    <row r="4152" ht="12.75" customHeight="1" x14ac:dyDescent="0.2"/>
    <row r="4153" ht="12.75" customHeight="1" x14ac:dyDescent="0.2"/>
    <row r="4154" ht="12.75" customHeight="1" x14ac:dyDescent="0.2"/>
    <row r="4155" ht="12.75" customHeight="1" x14ac:dyDescent="0.2"/>
    <row r="4156" ht="12.75" customHeight="1" x14ac:dyDescent="0.2"/>
    <row r="4157" ht="12.75" customHeight="1" x14ac:dyDescent="0.2"/>
    <row r="4158" ht="12.75" customHeight="1" x14ac:dyDescent="0.2"/>
    <row r="4159" ht="12.75" customHeight="1" x14ac:dyDescent="0.2"/>
    <row r="4160" ht="12.75" customHeight="1" x14ac:dyDescent="0.2"/>
    <row r="4161" ht="12.75" customHeight="1" x14ac:dyDescent="0.2"/>
    <row r="4162" ht="12.75" customHeight="1" x14ac:dyDescent="0.2"/>
    <row r="4163" ht="12.75" customHeight="1" x14ac:dyDescent="0.2"/>
    <row r="4164" ht="12.75" customHeight="1" x14ac:dyDescent="0.2"/>
    <row r="4165" ht="12.75" customHeight="1" x14ac:dyDescent="0.2"/>
    <row r="4166" ht="12.75" customHeight="1" x14ac:dyDescent="0.2"/>
    <row r="4167" ht="12.75" customHeight="1" x14ac:dyDescent="0.2"/>
    <row r="4168" ht="12.75" customHeight="1" x14ac:dyDescent="0.2"/>
    <row r="4169" ht="12.75" customHeight="1" x14ac:dyDescent="0.2"/>
    <row r="4170" ht="12.75" customHeight="1" x14ac:dyDescent="0.2"/>
    <row r="4171" ht="12.75" customHeight="1" x14ac:dyDescent="0.2"/>
    <row r="4172" ht="12.75" customHeight="1" x14ac:dyDescent="0.2"/>
    <row r="4173" ht="12.75" customHeight="1" x14ac:dyDescent="0.2"/>
    <row r="4174" ht="12.75" customHeight="1" x14ac:dyDescent="0.2"/>
    <row r="4175" ht="12.75" customHeight="1" x14ac:dyDescent="0.2"/>
    <row r="4176" ht="12.75" customHeight="1" x14ac:dyDescent="0.2"/>
    <row r="4177" ht="12.75" customHeight="1" x14ac:dyDescent="0.2"/>
    <row r="4178" ht="12.75" customHeight="1" x14ac:dyDescent="0.2"/>
    <row r="4179" ht="12.75" customHeight="1" x14ac:dyDescent="0.2"/>
    <row r="4180" ht="12.75" customHeight="1" x14ac:dyDescent="0.2"/>
    <row r="4181" ht="12.75" customHeight="1" x14ac:dyDescent="0.2"/>
    <row r="4182" ht="12.75" customHeight="1" x14ac:dyDescent="0.2"/>
    <row r="4183" ht="12.75" customHeight="1" x14ac:dyDescent="0.2"/>
    <row r="4184" ht="12.75" customHeight="1" x14ac:dyDescent="0.2"/>
    <row r="4185" ht="12.75" customHeight="1" x14ac:dyDescent="0.2"/>
    <row r="4186" ht="12.75" customHeight="1" x14ac:dyDescent="0.2"/>
    <row r="4187" ht="12.75" customHeight="1" x14ac:dyDescent="0.2"/>
    <row r="4188" ht="12.75" customHeight="1" x14ac:dyDescent="0.2"/>
    <row r="4189" ht="12.75" customHeight="1" x14ac:dyDescent="0.2"/>
    <row r="4190" ht="12.75" customHeight="1" x14ac:dyDescent="0.2"/>
    <row r="4191" ht="12.75" customHeight="1" x14ac:dyDescent="0.2"/>
    <row r="4192" ht="12.75" customHeight="1" x14ac:dyDescent="0.2"/>
    <row r="4193" ht="12.75" customHeight="1" x14ac:dyDescent="0.2"/>
    <row r="4194" ht="12.75" customHeight="1" x14ac:dyDescent="0.2"/>
    <row r="4195" ht="12.75" customHeight="1" x14ac:dyDescent="0.2"/>
    <row r="4196" ht="12.75" customHeight="1" x14ac:dyDescent="0.2"/>
    <row r="4197" ht="12.75" customHeight="1" x14ac:dyDescent="0.2"/>
    <row r="4198" ht="12.75" customHeight="1" x14ac:dyDescent="0.2"/>
    <row r="4199" ht="12.75" customHeight="1" x14ac:dyDescent="0.2"/>
    <row r="4200" ht="12.75" customHeight="1" x14ac:dyDescent="0.2"/>
    <row r="4201" ht="12.75" customHeight="1" x14ac:dyDescent="0.2"/>
    <row r="4202" ht="12.75" customHeight="1" x14ac:dyDescent="0.2"/>
    <row r="4203" ht="12.75" customHeight="1" x14ac:dyDescent="0.2"/>
    <row r="4204" ht="12.75" customHeight="1" x14ac:dyDescent="0.2"/>
    <row r="4205" ht="12.75" customHeight="1" x14ac:dyDescent="0.2"/>
    <row r="4206" ht="12.75" customHeight="1" x14ac:dyDescent="0.2"/>
    <row r="4207" ht="12.75" customHeight="1" x14ac:dyDescent="0.2"/>
    <row r="4208" ht="12.75" customHeight="1" x14ac:dyDescent="0.2"/>
    <row r="4209" ht="12.75" customHeight="1" x14ac:dyDescent="0.2"/>
    <row r="4210" ht="12.75" customHeight="1" x14ac:dyDescent="0.2"/>
    <row r="4211" ht="12.75" customHeight="1" x14ac:dyDescent="0.2"/>
    <row r="4212" ht="12.75" customHeight="1" x14ac:dyDescent="0.2"/>
    <row r="4213" ht="12.75" customHeight="1" x14ac:dyDescent="0.2"/>
    <row r="4214" ht="12.75" customHeight="1" x14ac:dyDescent="0.2"/>
    <row r="4215" ht="12.75" customHeight="1" x14ac:dyDescent="0.2"/>
    <row r="4216" ht="12.75" customHeight="1" x14ac:dyDescent="0.2"/>
    <row r="4217" ht="12.75" customHeight="1" x14ac:dyDescent="0.2"/>
    <row r="4218" ht="12.75" customHeight="1" x14ac:dyDescent="0.2"/>
    <row r="4219" ht="12.75" customHeight="1" x14ac:dyDescent="0.2"/>
    <row r="4220" ht="12.75" customHeight="1" x14ac:dyDescent="0.2"/>
    <row r="4221" ht="12.75" customHeight="1" x14ac:dyDescent="0.2"/>
    <row r="4222" ht="12.75" customHeight="1" x14ac:dyDescent="0.2"/>
    <row r="4223" ht="12.75" customHeight="1" x14ac:dyDescent="0.2"/>
    <row r="4224" ht="12.75" customHeight="1" x14ac:dyDescent="0.2"/>
    <row r="4225" ht="12.75" customHeight="1" x14ac:dyDescent="0.2"/>
    <row r="4226" ht="12.75" customHeight="1" x14ac:dyDescent="0.2"/>
    <row r="4227" ht="12.75" customHeight="1" x14ac:dyDescent="0.2"/>
    <row r="4228" ht="12.75" customHeight="1" x14ac:dyDescent="0.2"/>
    <row r="4229" ht="12.75" customHeight="1" x14ac:dyDescent="0.2"/>
    <row r="4230" ht="12.75" customHeight="1" x14ac:dyDescent="0.2"/>
    <row r="4231" ht="12.75" customHeight="1" x14ac:dyDescent="0.2"/>
    <row r="4232" ht="12.75" customHeight="1" x14ac:dyDescent="0.2"/>
    <row r="4233" ht="12.75" customHeight="1" x14ac:dyDescent="0.2"/>
    <row r="4234" ht="12.75" customHeight="1" x14ac:dyDescent="0.2"/>
    <row r="4235" ht="12.75" customHeight="1" x14ac:dyDescent="0.2"/>
    <row r="4236" ht="12.75" customHeight="1" x14ac:dyDescent="0.2"/>
    <row r="4237" ht="12.75" customHeight="1" x14ac:dyDescent="0.2"/>
    <row r="4238" ht="12.75" customHeight="1" x14ac:dyDescent="0.2"/>
    <row r="4239" ht="12.75" customHeight="1" x14ac:dyDescent="0.2"/>
    <row r="4240" ht="12.75" customHeight="1" x14ac:dyDescent="0.2"/>
    <row r="4241" ht="12.75" customHeight="1" x14ac:dyDescent="0.2"/>
    <row r="4242" ht="12.75" customHeight="1" x14ac:dyDescent="0.2"/>
    <row r="4243" ht="12.75" customHeight="1" x14ac:dyDescent="0.2"/>
    <row r="4244" ht="12.75" customHeight="1" x14ac:dyDescent="0.2"/>
    <row r="4245" ht="12.75" customHeight="1" x14ac:dyDescent="0.2"/>
    <row r="4246" ht="12.75" customHeight="1" x14ac:dyDescent="0.2"/>
    <row r="4247" ht="12.75" customHeight="1" x14ac:dyDescent="0.2"/>
    <row r="4248" ht="12.75" customHeight="1" x14ac:dyDescent="0.2"/>
    <row r="4249" ht="12.75" customHeight="1" x14ac:dyDescent="0.2"/>
    <row r="4250" ht="12.75" customHeight="1" x14ac:dyDescent="0.2"/>
    <row r="4251" ht="12.75" customHeight="1" x14ac:dyDescent="0.2"/>
    <row r="4252" ht="12.75" customHeight="1" x14ac:dyDescent="0.2"/>
    <row r="4253" ht="12.75" customHeight="1" x14ac:dyDescent="0.2"/>
    <row r="4254" ht="12.75" customHeight="1" x14ac:dyDescent="0.2"/>
    <row r="4255" ht="12.75" customHeight="1" x14ac:dyDescent="0.2"/>
    <row r="4256" ht="12.75" customHeight="1" x14ac:dyDescent="0.2"/>
    <row r="4257" ht="12.75" customHeight="1" x14ac:dyDescent="0.2"/>
    <row r="4258" ht="12.75" customHeight="1" x14ac:dyDescent="0.2"/>
    <row r="4259" ht="12.75" customHeight="1" x14ac:dyDescent="0.2"/>
    <row r="4260" ht="12.75" customHeight="1" x14ac:dyDescent="0.2"/>
    <row r="4261" ht="12.75" customHeight="1" x14ac:dyDescent="0.2"/>
    <row r="4262" ht="12.75" customHeight="1" x14ac:dyDescent="0.2"/>
    <row r="4263" ht="12.75" customHeight="1" x14ac:dyDescent="0.2"/>
    <row r="4264" ht="12.75" customHeight="1" x14ac:dyDescent="0.2"/>
    <row r="4265" ht="12.75" customHeight="1" x14ac:dyDescent="0.2"/>
    <row r="4266" ht="12.75" customHeight="1" x14ac:dyDescent="0.2"/>
    <row r="4267" ht="12.75" customHeight="1" x14ac:dyDescent="0.2"/>
    <row r="4268" ht="12.75" customHeight="1" x14ac:dyDescent="0.2"/>
    <row r="4269" ht="12.75" customHeight="1" x14ac:dyDescent="0.2"/>
    <row r="4270" ht="12.75" customHeight="1" x14ac:dyDescent="0.2"/>
    <row r="4271" ht="12.75" customHeight="1" x14ac:dyDescent="0.2"/>
    <row r="4272" ht="12.75" customHeight="1" x14ac:dyDescent="0.2"/>
    <row r="4273" ht="12.75" customHeight="1" x14ac:dyDescent="0.2"/>
    <row r="4274" ht="12.75" customHeight="1" x14ac:dyDescent="0.2"/>
    <row r="4275" ht="12.75" customHeight="1" x14ac:dyDescent="0.2"/>
    <row r="4276" ht="12.75" customHeight="1" x14ac:dyDescent="0.2"/>
    <row r="4277" ht="12.75" customHeight="1" x14ac:dyDescent="0.2"/>
    <row r="4278" ht="12.75" customHeight="1" x14ac:dyDescent="0.2"/>
    <row r="4279" ht="12.75" customHeight="1" x14ac:dyDescent="0.2"/>
    <row r="4280" ht="12.75" customHeight="1" x14ac:dyDescent="0.2"/>
    <row r="4281" ht="12.75" customHeight="1" x14ac:dyDescent="0.2"/>
    <row r="4282" ht="12.75" customHeight="1" x14ac:dyDescent="0.2"/>
    <row r="4283" ht="12.75" customHeight="1" x14ac:dyDescent="0.2"/>
    <row r="4284" ht="12.75" customHeight="1" x14ac:dyDescent="0.2"/>
    <row r="4285" ht="12.75" customHeight="1" x14ac:dyDescent="0.2"/>
    <row r="4286" ht="12.75" customHeight="1" x14ac:dyDescent="0.2"/>
    <row r="4287" ht="12.75" customHeight="1" x14ac:dyDescent="0.2"/>
    <row r="4288" ht="12.75" customHeight="1" x14ac:dyDescent="0.2"/>
    <row r="4289" ht="12.75" customHeight="1" x14ac:dyDescent="0.2"/>
    <row r="4290" ht="12.75" customHeight="1" x14ac:dyDescent="0.2"/>
    <row r="4291" ht="12.75" customHeight="1" x14ac:dyDescent="0.2"/>
    <row r="4292" ht="12.75" customHeight="1" x14ac:dyDescent="0.2"/>
    <row r="4293" ht="12.75" customHeight="1" x14ac:dyDescent="0.2"/>
    <row r="4294" ht="12.75" customHeight="1" x14ac:dyDescent="0.2"/>
    <row r="4295" ht="12.75" customHeight="1" x14ac:dyDescent="0.2"/>
    <row r="4296" ht="12.75" customHeight="1" x14ac:dyDescent="0.2"/>
    <row r="4297" ht="12.75" customHeight="1" x14ac:dyDescent="0.2"/>
    <row r="4298" ht="12.75" customHeight="1" x14ac:dyDescent="0.2"/>
    <row r="4299" ht="12.75" customHeight="1" x14ac:dyDescent="0.2"/>
    <row r="4300" ht="12.75" customHeight="1" x14ac:dyDescent="0.2"/>
    <row r="4301" ht="12.75" customHeight="1" x14ac:dyDescent="0.2"/>
    <row r="4302" ht="12.75" customHeight="1" x14ac:dyDescent="0.2"/>
    <row r="4303" ht="12.75" customHeight="1" x14ac:dyDescent="0.2"/>
    <row r="4304" ht="12.75" customHeight="1" x14ac:dyDescent="0.2"/>
    <row r="4305" ht="12.75" customHeight="1" x14ac:dyDescent="0.2"/>
    <row r="4306" ht="12.75" customHeight="1" x14ac:dyDescent="0.2"/>
    <row r="4307" ht="12.75" customHeight="1" x14ac:dyDescent="0.2"/>
    <row r="4308" ht="12.75" customHeight="1" x14ac:dyDescent="0.2"/>
    <row r="4309" ht="12.75" customHeight="1" x14ac:dyDescent="0.2"/>
    <row r="4310" ht="12.75" customHeight="1" x14ac:dyDescent="0.2"/>
    <row r="4311" ht="12.75" customHeight="1" x14ac:dyDescent="0.2"/>
    <row r="4312" ht="12.75" customHeight="1" x14ac:dyDescent="0.2"/>
    <row r="4313" ht="12.75" customHeight="1" x14ac:dyDescent="0.2"/>
    <row r="4314" ht="12.75" customHeight="1" x14ac:dyDescent="0.2"/>
    <row r="4315" ht="12.75" customHeight="1" x14ac:dyDescent="0.2"/>
    <row r="4316" ht="12.75" customHeight="1" x14ac:dyDescent="0.2"/>
    <row r="4317" ht="12.75" customHeight="1" x14ac:dyDescent="0.2"/>
    <row r="4318" ht="12.75" customHeight="1" x14ac:dyDescent="0.2"/>
    <row r="4319" ht="12.75" customHeight="1" x14ac:dyDescent="0.2"/>
    <row r="4320" ht="12.75" customHeight="1" x14ac:dyDescent="0.2"/>
    <row r="4321" ht="12.75" customHeight="1" x14ac:dyDescent="0.2"/>
    <row r="4322" ht="12.75" customHeight="1" x14ac:dyDescent="0.2"/>
    <row r="4323" ht="12.75" customHeight="1" x14ac:dyDescent="0.2"/>
    <row r="4324" ht="12.75" customHeight="1" x14ac:dyDescent="0.2"/>
    <row r="4325" ht="12.75" customHeight="1" x14ac:dyDescent="0.2"/>
    <row r="4326" ht="12.75" customHeight="1" x14ac:dyDescent="0.2"/>
    <row r="4327" ht="12.75" customHeight="1" x14ac:dyDescent="0.2"/>
    <row r="4328" ht="12.75" customHeight="1" x14ac:dyDescent="0.2"/>
    <row r="4329" ht="12.75" customHeight="1" x14ac:dyDescent="0.2"/>
    <row r="4330" ht="12.75" customHeight="1" x14ac:dyDescent="0.2"/>
    <row r="4331" ht="12.75" customHeight="1" x14ac:dyDescent="0.2"/>
    <row r="4332" ht="12.75" customHeight="1" x14ac:dyDescent="0.2"/>
    <row r="4333" ht="12.75" customHeight="1" x14ac:dyDescent="0.2"/>
    <row r="4334" ht="12.75" customHeight="1" x14ac:dyDescent="0.2"/>
    <row r="4335" ht="12.75" customHeight="1" x14ac:dyDescent="0.2"/>
    <row r="4336" ht="12.75" customHeight="1" x14ac:dyDescent="0.2"/>
    <row r="4337" ht="12.75" customHeight="1" x14ac:dyDescent="0.2"/>
    <row r="4338" ht="12.75" customHeight="1" x14ac:dyDescent="0.2"/>
    <row r="4339" ht="12.75" customHeight="1" x14ac:dyDescent="0.2"/>
    <row r="4340" ht="12.75" customHeight="1" x14ac:dyDescent="0.2"/>
    <row r="4341" ht="12.75" customHeight="1" x14ac:dyDescent="0.2"/>
    <row r="4342" ht="12.75" customHeight="1" x14ac:dyDescent="0.2"/>
    <row r="4343" ht="12.75" customHeight="1" x14ac:dyDescent="0.2"/>
    <row r="4344" ht="12.75" customHeight="1" x14ac:dyDescent="0.2"/>
    <row r="4345" ht="12.75" customHeight="1" x14ac:dyDescent="0.2"/>
    <row r="4346" ht="12.75" customHeight="1" x14ac:dyDescent="0.2"/>
    <row r="4347" ht="12.75" customHeight="1" x14ac:dyDescent="0.2"/>
    <row r="4348" ht="12.75" customHeight="1" x14ac:dyDescent="0.2"/>
    <row r="4349" ht="12.75" customHeight="1" x14ac:dyDescent="0.2"/>
    <row r="4350" ht="12.75" customHeight="1" x14ac:dyDescent="0.2"/>
    <row r="4351" ht="12.75" customHeight="1" x14ac:dyDescent="0.2"/>
    <row r="4352" ht="12.75" customHeight="1" x14ac:dyDescent="0.2"/>
    <row r="4353" ht="12.75" customHeight="1" x14ac:dyDescent="0.2"/>
    <row r="4354" ht="12.75" customHeight="1" x14ac:dyDescent="0.2"/>
    <row r="4355" ht="12.75" customHeight="1" x14ac:dyDescent="0.2"/>
    <row r="4356" ht="12.75" customHeight="1" x14ac:dyDescent="0.2"/>
    <row r="4357" ht="12.75" customHeight="1" x14ac:dyDescent="0.2"/>
    <row r="4358" ht="12.75" customHeight="1" x14ac:dyDescent="0.2"/>
    <row r="4359" ht="12.75" customHeight="1" x14ac:dyDescent="0.2"/>
    <row r="4360" ht="12.75" customHeight="1" x14ac:dyDescent="0.2"/>
    <row r="4361" ht="12.75" customHeight="1" x14ac:dyDescent="0.2"/>
    <row r="4362" ht="12.75" customHeight="1" x14ac:dyDescent="0.2"/>
    <row r="4363" ht="12.75" customHeight="1" x14ac:dyDescent="0.2"/>
    <row r="4364" ht="12.75" customHeight="1" x14ac:dyDescent="0.2"/>
    <row r="4365" ht="12.75" customHeight="1" x14ac:dyDescent="0.2"/>
    <row r="4366" ht="12.75" customHeight="1" x14ac:dyDescent="0.2"/>
    <row r="4367" ht="12.75" customHeight="1" x14ac:dyDescent="0.2"/>
    <row r="4368" ht="12.75" customHeight="1" x14ac:dyDescent="0.2"/>
    <row r="4369" ht="12.75" customHeight="1" x14ac:dyDescent="0.2"/>
    <row r="4370" ht="12.75" customHeight="1" x14ac:dyDescent="0.2"/>
    <row r="4371" ht="12.75" customHeight="1" x14ac:dyDescent="0.2"/>
    <row r="4372" ht="12.75" customHeight="1" x14ac:dyDescent="0.2"/>
    <row r="4373" ht="12.75" customHeight="1" x14ac:dyDescent="0.2"/>
    <row r="4374" ht="12.75" customHeight="1" x14ac:dyDescent="0.2"/>
    <row r="4375" ht="12.75" customHeight="1" x14ac:dyDescent="0.2"/>
    <row r="4376" ht="12.75" customHeight="1" x14ac:dyDescent="0.2"/>
    <row r="4377" ht="12.75" customHeight="1" x14ac:dyDescent="0.2"/>
    <row r="4378" ht="12.75" customHeight="1" x14ac:dyDescent="0.2"/>
    <row r="4379" ht="12.75" customHeight="1" x14ac:dyDescent="0.2"/>
    <row r="4380" ht="12.75" customHeight="1" x14ac:dyDescent="0.2"/>
    <row r="4381" ht="12.75" customHeight="1" x14ac:dyDescent="0.2"/>
    <row r="4382" ht="12.75" customHeight="1" x14ac:dyDescent="0.2"/>
    <row r="4383" ht="12.75" customHeight="1" x14ac:dyDescent="0.2"/>
    <row r="4384" ht="12.75" customHeight="1" x14ac:dyDescent="0.2"/>
    <row r="4385" ht="12.75" customHeight="1" x14ac:dyDescent="0.2"/>
    <row r="4386" ht="12.75" customHeight="1" x14ac:dyDescent="0.2"/>
    <row r="4387" ht="12.75" customHeight="1" x14ac:dyDescent="0.2"/>
    <row r="4388" ht="12.75" customHeight="1" x14ac:dyDescent="0.2"/>
    <row r="4389" ht="12.75" customHeight="1" x14ac:dyDescent="0.2"/>
    <row r="4390" ht="12.75" customHeight="1" x14ac:dyDescent="0.2"/>
    <row r="4391" ht="12.75" customHeight="1" x14ac:dyDescent="0.2"/>
    <row r="4392" ht="12.75" customHeight="1" x14ac:dyDescent="0.2"/>
    <row r="4393" ht="12.75" customHeight="1" x14ac:dyDescent="0.2"/>
    <row r="4394" ht="12.75" customHeight="1" x14ac:dyDescent="0.2"/>
    <row r="4395" ht="12.75" customHeight="1" x14ac:dyDescent="0.2"/>
    <row r="4396" ht="12.75" customHeight="1" x14ac:dyDescent="0.2"/>
    <row r="4397" ht="12.75" customHeight="1" x14ac:dyDescent="0.2"/>
    <row r="4398" ht="12.75" customHeight="1" x14ac:dyDescent="0.2"/>
    <row r="4399" ht="12.75" customHeight="1" x14ac:dyDescent="0.2"/>
    <row r="4400" ht="12.75" customHeight="1" x14ac:dyDescent="0.2"/>
    <row r="4401" ht="12.75" customHeight="1" x14ac:dyDescent="0.2"/>
    <row r="4402" ht="12.75" customHeight="1" x14ac:dyDescent="0.2"/>
    <row r="4403" ht="12.75" customHeight="1" x14ac:dyDescent="0.2"/>
    <row r="4404" ht="12.75" customHeight="1" x14ac:dyDescent="0.2"/>
    <row r="4405" ht="12.75" customHeight="1" x14ac:dyDescent="0.2"/>
    <row r="4406" ht="12.75" customHeight="1" x14ac:dyDescent="0.2"/>
    <row r="4407" ht="12.75" customHeight="1" x14ac:dyDescent="0.2"/>
    <row r="4408" ht="12.75" customHeight="1" x14ac:dyDescent="0.2"/>
    <row r="4409" ht="12.75" customHeight="1" x14ac:dyDescent="0.2"/>
    <row r="4410" ht="12.75" customHeight="1" x14ac:dyDescent="0.2"/>
    <row r="4411" ht="12.75" customHeight="1" x14ac:dyDescent="0.2"/>
    <row r="4412" ht="12.75" customHeight="1" x14ac:dyDescent="0.2"/>
    <row r="4413" ht="12.75" customHeight="1" x14ac:dyDescent="0.2"/>
    <row r="4414" ht="12.75" customHeight="1" x14ac:dyDescent="0.2"/>
    <row r="4415" ht="12.75" customHeight="1" x14ac:dyDescent="0.2"/>
    <row r="4416" ht="12.75" customHeight="1" x14ac:dyDescent="0.2"/>
    <row r="4417" ht="12.75" customHeight="1" x14ac:dyDescent="0.2"/>
    <row r="4418" ht="12.75" customHeight="1" x14ac:dyDescent="0.2"/>
    <row r="4419" ht="12.75" customHeight="1" x14ac:dyDescent="0.2"/>
    <row r="4420" ht="12.75" customHeight="1" x14ac:dyDescent="0.2"/>
    <row r="4421" ht="12.75" customHeight="1" x14ac:dyDescent="0.2"/>
    <row r="4422" ht="12.75" customHeight="1" x14ac:dyDescent="0.2"/>
    <row r="4423" ht="12.75" customHeight="1" x14ac:dyDescent="0.2"/>
    <row r="4424" ht="12.75" customHeight="1" x14ac:dyDescent="0.2"/>
    <row r="4425" ht="12.75" customHeight="1" x14ac:dyDescent="0.2"/>
    <row r="4426" ht="12.75" customHeight="1" x14ac:dyDescent="0.2"/>
    <row r="4427" ht="12.75" customHeight="1" x14ac:dyDescent="0.2"/>
    <row r="4428" ht="12.75" customHeight="1" x14ac:dyDescent="0.2"/>
    <row r="4429" ht="12.75" customHeight="1" x14ac:dyDescent="0.2"/>
    <row r="4430" ht="12.75" customHeight="1" x14ac:dyDescent="0.2"/>
    <row r="4431" ht="12.75" customHeight="1" x14ac:dyDescent="0.2"/>
    <row r="4432" ht="12.75" customHeight="1" x14ac:dyDescent="0.2"/>
    <row r="4433" ht="12.75" customHeight="1" x14ac:dyDescent="0.2"/>
    <row r="4434" ht="12.75" customHeight="1" x14ac:dyDescent="0.2"/>
    <row r="4435" ht="12.75" customHeight="1" x14ac:dyDescent="0.2"/>
    <row r="4436" ht="12.75" customHeight="1" x14ac:dyDescent="0.2"/>
    <row r="4437" ht="12.75" customHeight="1" x14ac:dyDescent="0.2"/>
    <row r="4438" ht="12.75" customHeight="1" x14ac:dyDescent="0.2"/>
    <row r="4439" ht="12.75" customHeight="1" x14ac:dyDescent="0.2"/>
    <row r="4440" ht="12.75" customHeight="1" x14ac:dyDescent="0.2"/>
    <row r="4441" ht="12.75" customHeight="1" x14ac:dyDescent="0.2"/>
    <row r="4442" ht="12.75" customHeight="1" x14ac:dyDescent="0.2"/>
    <row r="4443" ht="12.75" customHeight="1" x14ac:dyDescent="0.2"/>
    <row r="4444" ht="12.75" customHeight="1" x14ac:dyDescent="0.2"/>
    <row r="4445" ht="12.75" customHeight="1" x14ac:dyDescent="0.2"/>
    <row r="4446" ht="12.75" customHeight="1" x14ac:dyDescent="0.2"/>
    <row r="4447" ht="12.75" customHeight="1" x14ac:dyDescent="0.2"/>
    <row r="4448" ht="12.75" customHeight="1" x14ac:dyDescent="0.2"/>
    <row r="4449" ht="12.75" customHeight="1" x14ac:dyDescent="0.2"/>
    <row r="4450" ht="12.75" customHeight="1" x14ac:dyDescent="0.2"/>
    <row r="4451" ht="12.75" customHeight="1" x14ac:dyDescent="0.2"/>
    <row r="4452" ht="12.75" customHeight="1" x14ac:dyDescent="0.2"/>
    <row r="4453" ht="12.75" customHeight="1" x14ac:dyDescent="0.2"/>
    <row r="4454" ht="12.75" customHeight="1" x14ac:dyDescent="0.2"/>
    <row r="4455" ht="12.75" customHeight="1" x14ac:dyDescent="0.2"/>
    <row r="4456" ht="12.75" customHeight="1" x14ac:dyDescent="0.2"/>
    <row r="4457" ht="12.75" customHeight="1" x14ac:dyDescent="0.2"/>
    <row r="4458" ht="12.75" customHeight="1" x14ac:dyDescent="0.2"/>
    <row r="4459" ht="12.75" customHeight="1" x14ac:dyDescent="0.2"/>
    <row r="4460" ht="12.75" customHeight="1" x14ac:dyDescent="0.2"/>
    <row r="4461" ht="12.75" customHeight="1" x14ac:dyDescent="0.2"/>
    <row r="4462" ht="12.75" customHeight="1" x14ac:dyDescent="0.2"/>
    <row r="4463" ht="12.75" customHeight="1" x14ac:dyDescent="0.2"/>
    <row r="4464" ht="12.75" customHeight="1" x14ac:dyDescent="0.2"/>
    <row r="4465" ht="12.75" customHeight="1" x14ac:dyDescent="0.2"/>
    <row r="4466" ht="12.75" customHeight="1" x14ac:dyDescent="0.2"/>
    <row r="4467" ht="12.75" customHeight="1" x14ac:dyDescent="0.2"/>
    <row r="4468" ht="12.75" customHeight="1" x14ac:dyDescent="0.2"/>
    <row r="4469" ht="12.75" customHeight="1" x14ac:dyDescent="0.2"/>
    <row r="4470" ht="12.75" customHeight="1" x14ac:dyDescent="0.2"/>
    <row r="4471" ht="12.75" customHeight="1" x14ac:dyDescent="0.2"/>
    <row r="4472" ht="12.75" customHeight="1" x14ac:dyDescent="0.2"/>
    <row r="4473" ht="12.75" customHeight="1" x14ac:dyDescent="0.2"/>
    <row r="4474" ht="12.75" customHeight="1" x14ac:dyDescent="0.2"/>
    <row r="4475" ht="12.75" customHeight="1" x14ac:dyDescent="0.2"/>
    <row r="4476" ht="12.75" customHeight="1" x14ac:dyDescent="0.2"/>
    <row r="4477" ht="12.75" customHeight="1" x14ac:dyDescent="0.2"/>
    <row r="4478" ht="12.75" customHeight="1" x14ac:dyDescent="0.2"/>
    <row r="4479" ht="12.75" customHeight="1" x14ac:dyDescent="0.2"/>
    <row r="4480" ht="12.75" customHeight="1" x14ac:dyDescent="0.2"/>
    <row r="4481" ht="12.75" customHeight="1" x14ac:dyDescent="0.2"/>
    <row r="4482" ht="12.75" customHeight="1" x14ac:dyDescent="0.2"/>
    <row r="4483" ht="12.75" customHeight="1" x14ac:dyDescent="0.2"/>
    <row r="4484" ht="12.75" customHeight="1" x14ac:dyDescent="0.2"/>
    <row r="4485" ht="12.75" customHeight="1" x14ac:dyDescent="0.2"/>
    <row r="4486" ht="12.75" customHeight="1" x14ac:dyDescent="0.2"/>
    <row r="4487" ht="12.75" customHeight="1" x14ac:dyDescent="0.2"/>
    <row r="4488" ht="12.75" customHeight="1" x14ac:dyDescent="0.2"/>
    <row r="4489" ht="12.75" customHeight="1" x14ac:dyDescent="0.2"/>
    <row r="4490" ht="12.75" customHeight="1" x14ac:dyDescent="0.2"/>
    <row r="4491" ht="12.75" customHeight="1" x14ac:dyDescent="0.2"/>
    <row r="4492" ht="12.75" customHeight="1" x14ac:dyDescent="0.2"/>
    <row r="4493" ht="12.75" customHeight="1" x14ac:dyDescent="0.2"/>
    <row r="4494" ht="12.75" customHeight="1" x14ac:dyDescent="0.2"/>
    <row r="4495" ht="12.75" customHeight="1" x14ac:dyDescent="0.2"/>
    <row r="4496" ht="12.75" customHeight="1" x14ac:dyDescent="0.2"/>
    <row r="4497" ht="12.75" customHeight="1" x14ac:dyDescent="0.2"/>
    <row r="4498" ht="12.75" customHeight="1" x14ac:dyDescent="0.2"/>
    <row r="4499" ht="12.75" customHeight="1" x14ac:dyDescent="0.2"/>
    <row r="4500" ht="12.75" customHeight="1" x14ac:dyDescent="0.2"/>
    <row r="4501" ht="12.75" customHeight="1" x14ac:dyDescent="0.2"/>
    <row r="4502" ht="12.75" customHeight="1" x14ac:dyDescent="0.2"/>
    <row r="4503" ht="12.75" customHeight="1" x14ac:dyDescent="0.2"/>
    <row r="4504" ht="12.75" customHeight="1" x14ac:dyDescent="0.2"/>
    <row r="4505" ht="12.75" customHeight="1" x14ac:dyDescent="0.2"/>
    <row r="4506" ht="12.75" customHeight="1" x14ac:dyDescent="0.2"/>
    <row r="4507" ht="12.75" customHeight="1" x14ac:dyDescent="0.2"/>
    <row r="4508" ht="12.75" customHeight="1" x14ac:dyDescent="0.2"/>
    <row r="4509" ht="12.75" customHeight="1" x14ac:dyDescent="0.2"/>
    <row r="4510" ht="12.75" customHeight="1" x14ac:dyDescent="0.2"/>
    <row r="4511" ht="12.75" customHeight="1" x14ac:dyDescent="0.2"/>
    <row r="4512" ht="12.75" customHeight="1" x14ac:dyDescent="0.2"/>
    <row r="4513" ht="12.75" customHeight="1" x14ac:dyDescent="0.2"/>
    <row r="4514" ht="12.75" customHeight="1" x14ac:dyDescent="0.2"/>
    <row r="4515" ht="12.75" customHeight="1" x14ac:dyDescent="0.2"/>
    <row r="4516" ht="12.75" customHeight="1" x14ac:dyDescent="0.2"/>
    <row r="4517" ht="12.75" customHeight="1" x14ac:dyDescent="0.2"/>
    <row r="4518" ht="12.75" customHeight="1" x14ac:dyDescent="0.2"/>
    <row r="4519" ht="12.75" customHeight="1" x14ac:dyDescent="0.2"/>
    <row r="4520" ht="12.75" customHeight="1" x14ac:dyDescent="0.2"/>
    <row r="4521" ht="12.75" customHeight="1" x14ac:dyDescent="0.2"/>
    <row r="4522" ht="12.75" customHeight="1" x14ac:dyDescent="0.2"/>
    <row r="4523" ht="12.75" customHeight="1" x14ac:dyDescent="0.2"/>
    <row r="4524" ht="12.75" customHeight="1" x14ac:dyDescent="0.2"/>
    <row r="4525" ht="12.75" customHeight="1" x14ac:dyDescent="0.2"/>
    <row r="4526" ht="12.75" customHeight="1" x14ac:dyDescent="0.2"/>
    <row r="4527" ht="12.75" customHeight="1" x14ac:dyDescent="0.2"/>
    <row r="4528" ht="12.75" customHeight="1" x14ac:dyDescent="0.2"/>
    <row r="4529" ht="12.75" customHeight="1" x14ac:dyDescent="0.2"/>
    <row r="4530" ht="12.75" customHeight="1" x14ac:dyDescent="0.2"/>
    <row r="4531" ht="12.75" customHeight="1" x14ac:dyDescent="0.2"/>
    <row r="4532" ht="12.75" customHeight="1" x14ac:dyDescent="0.2"/>
    <row r="4533" ht="12.75" customHeight="1" x14ac:dyDescent="0.2"/>
    <row r="4534" ht="12.75" customHeight="1" x14ac:dyDescent="0.2"/>
    <row r="4535" ht="12.75" customHeight="1" x14ac:dyDescent="0.2"/>
    <row r="4536" ht="12.75" customHeight="1" x14ac:dyDescent="0.2"/>
    <row r="4537" ht="12.75" customHeight="1" x14ac:dyDescent="0.2"/>
    <row r="4538" ht="12.75" customHeight="1" x14ac:dyDescent="0.2"/>
    <row r="4539" ht="12.75" customHeight="1" x14ac:dyDescent="0.2"/>
    <row r="4540" ht="12.75" customHeight="1" x14ac:dyDescent="0.2"/>
    <row r="4541" ht="12.75" customHeight="1" x14ac:dyDescent="0.2"/>
    <row r="4542" ht="12.75" customHeight="1" x14ac:dyDescent="0.2"/>
    <row r="4543" ht="12.75" customHeight="1" x14ac:dyDescent="0.2"/>
    <row r="4544" ht="12.75" customHeight="1" x14ac:dyDescent="0.2"/>
    <row r="4545" ht="12.75" customHeight="1" x14ac:dyDescent="0.2"/>
    <row r="4546" ht="12.75" customHeight="1" x14ac:dyDescent="0.2"/>
    <row r="4547" ht="12.75" customHeight="1" x14ac:dyDescent="0.2"/>
    <row r="4548" ht="12.75" customHeight="1" x14ac:dyDescent="0.2"/>
    <row r="4549" ht="12.75" customHeight="1" x14ac:dyDescent="0.2"/>
    <row r="4550" ht="12.75" customHeight="1" x14ac:dyDescent="0.2"/>
    <row r="4551" ht="12.75" customHeight="1" x14ac:dyDescent="0.2"/>
    <row r="4552" ht="12.75" customHeight="1" x14ac:dyDescent="0.2"/>
    <row r="4553" ht="12.75" customHeight="1" x14ac:dyDescent="0.2"/>
    <row r="4554" ht="12.75" customHeight="1" x14ac:dyDescent="0.2"/>
    <row r="4555" ht="12.75" customHeight="1" x14ac:dyDescent="0.2"/>
    <row r="4556" ht="12.75" customHeight="1" x14ac:dyDescent="0.2"/>
    <row r="4557" ht="12.75" customHeight="1" x14ac:dyDescent="0.2"/>
    <row r="4558" ht="12.75" customHeight="1" x14ac:dyDescent="0.2"/>
    <row r="4559" ht="12.75" customHeight="1" x14ac:dyDescent="0.2"/>
    <row r="4560" ht="12.75" customHeight="1" x14ac:dyDescent="0.2"/>
    <row r="4561" ht="12.75" customHeight="1" x14ac:dyDescent="0.2"/>
    <row r="4562" ht="12.75" customHeight="1" x14ac:dyDescent="0.2"/>
    <row r="4563" ht="12.75" customHeight="1" x14ac:dyDescent="0.2"/>
    <row r="4564" ht="12.75" customHeight="1" x14ac:dyDescent="0.2"/>
    <row r="4565" ht="12.75" customHeight="1" x14ac:dyDescent="0.2"/>
    <row r="4566" ht="12.75" customHeight="1" x14ac:dyDescent="0.2"/>
    <row r="4567" ht="12.75" customHeight="1" x14ac:dyDescent="0.2"/>
    <row r="4568" ht="12.75" customHeight="1" x14ac:dyDescent="0.2"/>
    <row r="4569" ht="12.75" customHeight="1" x14ac:dyDescent="0.2"/>
    <row r="4570" ht="12.75" customHeight="1" x14ac:dyDescent="0.2"/>
    <row r="4571" ht="12.75" customHeight="1" x14ac:dyDescent="0.2"/>
    <row r="4572" ht="12.75" customHeight="1" x14ac:dyDescent="0.2"/>
    <row r="4573" ht="12.75" customHeight="1" x14ac:dyDescent="0.2"/>
    <row r="4574" ht="12.75" customHeight="1" x14ac:dyDescent="0.2"/>
    <row r="4575" ht="12.75" customHeight="1" x14ac:dyDescent="0.2"/>
    <row r="4576" ht="12.75" customHeight="1" x14ac:dyDescent="0.2"/>
    <row r="4577" ht="12.75" customHeight="1" x14ac:dyDescent="0.2"/>
    <row r="4578" ht="12.75" customHeight="1" x14ac:dyDescent="0.2"/>
    <row r="4579" ht="12.75" customHeight="1" x14ac:dyDescent="0.2"/>
    <row r="4580" ht="12.75" customHeight="1" x14ac:dyDescent="0.2"/>
    <row r="4581" ht="12.75" customHeight="1" x14ac:dyDescent="0.2"/>
    <row r="4582" ht="12.75" customHeight="1" x14ac:dyDescent="0.2"/>
    <row r="4583" ht="12.75" customHeight="1" x14ac:dyDescent="0.2"/>
    <row r="4584" ht="12.75" customHeight="1" x14ac:dyDescent="0.2"/>
    <row r="4585" ht="12.75" customHeight="1" x14ac:dyDescent="0.2"/>
    <row r="4586" ht="12.75" customHeight="1" x14ac:dyDescent="0.2"/>
    <row r="4587" ht="12.75" customHeight="1" x14ac:dyDescent="0.2"/>
    <row r="4588" ht="12.75" customHeight="1" x14ac:dyDescent="0.2"/>
    <row r="4589" ht="12.75" customHeight="1" x14ac:dyDescent="0.2"/>
    <row r="4590" ht="12.75" customHeight="1" x14ac:dyDescent="0.2"/>
    <row r="4591" ht="12.75" customHeight="1" x14ac:dyDescent="0.2"/>
    <row r="4592" ht="12.75" customHeight="1" x14ac:dyDescent="0.2"/>
    <row r="4593" ht="12.75" customHeight="1" x14ac:dyDescent="0.2"/>
    <row r="4594" ht="12.75" customHeight="1" x14ac:dyDescent="0.2"/>
    <row r="4595" ht="12.75" customHeight="1" x14ac:dyDescent="0.2"/>
    <row r="4596" ht="12.75" customHeight="1" x14ac:dyDescent="0.2"/>
    <row r="4597" ht="12.75" customHeight="1" x14ac:dyDescent="0.2"/>
    <row r="4598" ht="12.75" customHeight="1" x14ac:dyDescent="0.2"/>
    <row r="4599" ht="12.75" customHeight="1" x14ac:dyDescent="0.2"/>
    <row r="4600" ht="12.75" customHeight="1" x14ac:dyDescent="0.2"/>
    <row r="4601" ht="12.75" customHeight="1" x14ac:dyDescent="0.2"/>
    <row r="4602" ht="12.75" customHeight="1" x14ac:dyDescent="0.2"/>
    <row r="4603" ht="12.75" customHeight="1" x14ac:dyDescent="0.2"/>
    <row r="4604" ht="12.75" customHeight="1" x14ac:dyDescent="0.2"/>
    <row r="4605" ht="12.75" customHeight="1" x14ac:dyDescent="0.2"/>
    <row r="4606" ht="12.75" customHeight="1" x14ac:dyDescent="0.2"/>
    <row r="4607" ht="12.75" customHeight="1" x14ac:dyDescent="0.2"/>
    <row r="4608" ht="12.75" customHeight="1" x14ac:dyDescent="0.2"/>
    <row r="4609" ht="12.75" customHeight="1" x14ac:dyDescent="0.2"/>
    <row r="4610" ht="12.75" customHeight="1" x14ac:dyDescent="0.2"/>
    <row r="4611" ht="12.75" customHeight="1" x14ac:dyDescent="0.2"/>
    <row r="4612" ht="12.75" customHeight="1" x14ac:dyDescent="0.2"/>
    <row r="4613" ht="12.75" customHeight="1" x14ac:dyDescent="0.2"/>
    <row r="4614" ht="12.75" customHeight="1" x14ac:dyDescent="0.2"/>
    <row r="4615" ht="12.75" customHeight="1" x14ac:dyDescent="0.2"/>
    <row r="4616" ht="12.75" customHeight="1" x14ac:dyDescent="0.2"/>
    <row r="4617" ht="12.75" customHeight="1" x14ac:dyDescent="0.2"/>
    <row r="4618" ht="12.75" customHeight="1" x14ac:dyDescent="0.2"/>
    <row r="4619" ht="12.75" customHeight="1" x14ac:dyDescent="0.2"/>
    <row r="4620" ht="12.75" customHeight="1" x14ac:dyDescent="0.2"/>
    <row r="4621" ht="12.75" customHeight="1" x14ac:dyDescent="0.2"/>
    <row r="4622" ht="12.75" customHeight="1" x14ac:dyDescent="0.2"/>
    <row r="4623" ht="12.75" customHeight="1" x14ac:dyDescent="0.2"/>
    <row r="4624" ht="12.75" customHeight="1" x14ac:dyDescent="0.2"/>
    <row r="4625" ht="12.75" customHeight="1" x14ac:dyDescent="0.2"/>
    <row r="4626" ht="12.75" customHeight="1" x14ac:dyDescent="0.2"/>
    <row r="4627" ht="12.75" customHeight="1" x14ac:dyDescent="0.2"/>
    <row r="4628" ht="12.75" customHeight="1" x14ac:dyDescent="0.2"/>
    <row r="4629" ht="12.75" customHeight="1" x14ac:dyDescent="0.2"/>
    <row r="4630" ht="12.75" customHeight="1" x14ac:dyDescent="0.2"/>
    <row r="4631" ht="12.75" customHeight="1" x14ac:dyDescent="0.2"/>
    <row r="4632" ht="12.75" customHeight="1" x14ac:dyDescent="0.2"/>
    <row r="4633" ht="12.75" customHeight="1" x14ac:dyDescent="0.2"/>
    <row r="4634" ht="12.75" customHeight="1" x14ac:dyDescent="0.2"/>
    <row r="4635" ht="12.75" customHeight="1" x14ac:dyDescent="0.2"/>
    <row r="4636" ht="12.75" customHeight="1" x14ac:dyDescent="0.2"/>
    <row r="4637" ht="12.75" customHeight="1" x14ac:dyDescent="0.2"/>
    <row r="4638" ht="12.75" customHeight="1" x14ac:dyDescent="0.2"/>
    <row r="4639" ht="12.75" customHeight="1" x14ac:dyDescent="0.2"/>
    <row r="4640" ht="12.75" customHeight="1" x14ac:dyDescent="0.2"/>
    <row r="4641" ht="12.75" customHeight="1" x14ac:dyDescent="0.2"/>
    <row r="4642" ht="12.75" customHeight="1" x14ac:dyDescent="0.2"/>
    <row r="4643" ht="12.75" customHeight="1" x14ac:dyDescent="0.2"/>
    <row r="4644" ht="12.75" customHeight="1" x14ac:dyDescent="0.2"/>
    <row r="4645" ht="12.75" customHeight="1" x14ac:dyDescent="0.2"/>
    <row r="4646" ht="12.75" customHeight="1" x14ac:dyDescent="0.2"/>
    <row r="4647" ht="12.75" customHeight="1" x14ac:dyDescent="0.2"/>
    <row r="4648" ht="12.75" customHeight="1" x14ac:dyDescent="0.2"/>
    <row r="4649" ht="12.75" customHeight="1" x14ac:dyDescent="0.2"/>
    <row r="4650" ht="12.75" customHeight="1" x14ac:dyDescent="0.2"/>
    <row r="4651" ht="12.75" customHeight="1" x14ac:dyDescent="0.2"/>
    <row r="4652" ht="12.75" customHeight="1" x14ac:dyDescent="0.2"/>
    <row r="4653" ht="12.75" customHeight="1" x14ac:dyDescent="0.2"/>
    <row r="4654" ht="12.75" customHeight="1" x14ac:dyDescent="0.2"/>
    <row r="4655" ht="12.75" customHeight="1" x14ac:dyDescent="0.2"/>
    <row r="4656" ht="12.75" customHeight="1" x14ac:dyDescent="0.2"/>
    <row r="4657" ht="12.75" customHeight="1" x14ac:dyDescent="0.2"/>
    <row r="4658" ht="12.75" customHeight="1" x14ac:dyDescent="0.2"/>
    <row r="4659" ht="12.75" customHeight="1" x14ac:dyDescent="0.2"/>
    <row r="4660" ht="12.75" customHeight="1" x14ac:dyDescent="0.2"/>
    <row r="4661" ht="12.75" customHeight="1" x14ac:dyDescent="0.2"/>
    <row r="4662" ht="12.75" customHeight="1" x14ac:dyDescent="0.2"/>
    <row r="4663" ht="12.75" customHeight="1" x14ac:dyDescent="0.2"/>
    <row r="4664" ht="12.75" customHeight="1" x14ac:dyDescent="0.2"/>
    <row r="4665" ht="12.75" customHeight="1" x14ac:dyDescent="0.2"/>
    <row r="4666" ht="12.75" customHeight="1" x14ac:dyDescent="0.2"/>
    <row r="4667" ht="12.75" customHeight="1" x14ac:dyDescent="0.2"/>
    <row r="4668" ht="12.75" customHeight="1" x14ac:dyDescent="0.2"/>
    <row r="4669" ht="12.75" customHeight="1" x14ac:dyDescent="0.2"/>
    <row r="4670" ht="12.75" customHeight="1" x14ac:dyDescent="0.2"/>
    <row r="4671" ht="12.75" customHeight="1" x14ac:dyDescent="0.2"/>
    <row r="4672" ht="12.75" customHeight="1" x14ac:dyDescent="0.2"/>
    <row r="4673" ht="12.75" customHeight="1" x14ac:dyDescent="0.2"/>
    <row r="4674" ht="12.75" customHeight="1" x14ac:dyDescent="0.2"/>
    <row r="4675" ht="12.75" customHeight="1" x14ac:dyDescent="0.2"/>
    <row r="4676" ht="12.75" customHeight="1" x14ac:dyDescent="0.2"/>
    <row r="4677" ht="12.75" customHeight="1" x14ac:dyDescent="0.2"/>
    <row r="4678" ht="12.75" customHeight="1" x14ac:dyDescent="0.2"/>
    <row r="4679" ht="12.75" customHeight="1" x14ac:dyDescent="0.2"/>
    <row r="4680" ht="12.75" customHeight="1" x14ac:dyDescent="0.2"/>
    <row r="4681" ht="12.75" customHeight="1" x14ac:dyDescent="0.2"/>
    <row r="4682" ht="12.75" customHeight="1" x14ac:dyDescent="0.2"/>
    <row r="4683" ht="12.75" customHeight="1" x14ac:dyDescent="0.2"/>
    <row r="4684" ht="12.75" customHeight="1" x14ac:dyDescent="0.2"/>
    <row r="4685" ht="12.75" customHeight="1" x14ac:dyDescent="0.2"/>
    <row r="4686" ht="12.75" customHeight="1" x14ac:dyDescent="0.2"/>
    <row r="4687" ht="12.75" customHeight="1" x14ac:dyDescent="0.2"/>
    <row r="4688" ht="12.75" customHeight="1" x14ac:dyDescent="0.2"/>
    <row r="4689" ht="12.75" customHeight="1" x14ac:dyDescent="0.2"/>
    <row r="4690" ht="12.75" customHeight="1" x14ac:dyDescent="0.2"/>
    <row r="4691" ht="12.75" customHeight="1" x14ac:dyDescent="0.2"/>
    <row r="4692" ht="12.75" customHeight="1" x14ac:dyDescent="0.2"/>
    <row r="4693" ht="12.75" customHeight="1" x14ac:dyDescent="0.2"/>
    <row r="4694" ht="12.75" customHeight="1" x14ac:dyDescent="0.2"/>
    <row r="4695" ht="12.75" customHeight="1" x14ac:dyDescent="0.2"/>
    <row r="4696" ht="12.75" customHeight="1" x14ac:dyDescent="0.2"/>
    <row r="4697" ht="12.75" customHeight="1" x14ac:dyDescent="0.2"/>
    <row r="4698" ht="12.75" customHeight="1" x14ac:dyDescent="0.2"/>
    <row r="4699" ht="12.75" customHeight="1" x14ac:dyDescent="0.2"/>
    <row r="4700" ht="12.75" customHeight="1" x14ac:dyDescent="0.2"/>
    <row r="4701" ht="12.75" customHeight="1" x14ac:dyDescent="0.2"/>
    <row r="4702" ht="12.75" customHeight="1" x14ac:dyDescent="0.2"/>
    <row r="4703" ht="12.75" customHeight="1" x14ac:dyDescent="0.2"/>
    <row r="4704" ht="12.75" customHeight="1" x14ac:dyDescent="0.2"/>
    <row r="4705" ht="12.75" customHeight="1" x14ac:dyDescent="0.2"/>
    <row r="4706" ht="12.75" customHeight="1" x14ac:dyDescent="0.2"/>
    <row r="4707" ht="12.75" customHeight="1" x14ac:dyDescent="0.2"/>
    <row r="4708" ht="12.75" customHeight="1" x14ac:dyDescent="0.2"/>
    <row r="4709" ht="12.75" customHeight="1" x14ac:dyDescent="0.2"/>
    <row r="4710" ht="12.75" customHeight="1" x14ac:dyDescent="0.2"/>
    <row r="4711" ht="12.75" customHeight="1" x14ac:dyDescent="0.2"/>
    <row r="4712" ht="12.75" customHeight="1" x14ac:dyDescent="0.2"/>
    <row r="4713" ht="12.75" customHeight="1" x14ac:dyDescent="0.2"/>
    <row r="4714" ht="12.75" customHeight="1" x14ac:dyDescent="0.2"/>
    <row r="4715" ht="12.75" customHeight="1" x14ac:dyDescent="0.2"/>
    <row r="4716" ht="12.75" customHeight="1" x14ac:dyDescent="0.2"/>
    <row r="4717" ht="12.75" customHeight="1" x14ac:dyDescent="0.2"/>
    <row r="4718" ht="12.75" customHeight="1" x14ac:dyDescent="0.2"/>
    <row r="4719" ht="12.75" customHeight="1" x14ac:dyDescent="0.2"/>
    <row r="4720" ht="12.75" customHeight="1" x14ac:dyDescent="0.2"/>
    <row r="4721" ht="12.75" customHeight="1" x14ac:dyDescent="0.2"/>
    <row r="4722" ht="12.75" customHeight="1" x14ac:dyDescent="0.2"/>
    <row r="4723" ht="12.75" customHeight="1" x14ac:dyDescent="0.2"/>
    <row r="4724" ht="12.75" customHeight="1" x14ac:dyDescent="0.2"/>
    <row r="4725" ht="12.75" customHeight="1" x14ac:dyDescent="0.2"/>
    <row r="4726" ht="12.75" customHeight="1" x14ac:dyDescent="0.2"/>
    <row r="4727" ht="12.75" customHeight="1" x14ac:dyDescent="0.2"/>
    <row r="4728" ht="12.75" customHeight="1" x14ac:dyDescent="0.2"/>
    <row r="4729" ht="12.75" customHeight="1" x14ac:dyDescent="0.2"/>
    <row r="4730" ht="12.75" customHeight="1" x14ac:dyDescent="0.2"/>
    <row r="4731" ht="12.75" customHeight="1" x14ac:dyDescent="0.2"/>
    <row r="4732" ht="12.75" customHeight="1" x14ac:dyDescent="0.2"/>
    <row r="4733" ht="12.75" customHeight="1" x14ac:dyDescent="0.2"/>
    <row r="4734" ht="12.75" customHeight="1" x14ac:dyDescent="0.2"/>
    <row r="4735" ht="12.75" customHeight="1" x14ac:dyDescent="0.2"/>
    <row r="4736" ht="12.75" customHeight="1" x14ac:dyDescent="0.2"/>
    <row r="4737" ht="12.75" customHeight="1" x14ac:dyDescent="0.2"/>
    <row r="4738" ht="12.75" customHeight="1" x14ac:dyDescent="0.2"/>
    <row r="4739" ht="12.75" customHeight="1" x14ac:dyDescent="0.2"/>
    <row r="4740" ht="12.75" customHeight="1" x14ac:dyDescent="0.2"/>
    <row r="4741" ht="12.75" customHeight="1" x14ac:dyDescent="0.2"/>
    <row r="4742" ht="12.75" customHeight="1" x14ac:dyDescent="0.2"/>
    <row r="4743" ht="12.75" customHeight="1" x14ac:dyDescent="0.2"/>
    <row r="4744" ht="12.75" customHeight="1" x14ac:dyDescent="0.2"/>
    <row r="4745" ht="12.75" customHeight="1" x14ac:dyDescent="0.2"/>
    <row r="4746" ht="12.75" customHeight="1" x14ac:dyDescent="0.2"/>
    <row r="4747" ht="12.75" customHeight="1" x14ac:dyDescent="0.2"/>
    <row r="4748" ht="12.75" customHeight="1" x14ac:dyDescent="0.2"/>
    <row r="4749" ht="12.75" customHeight="1" x14ac:dyDescent="0.2"/>
    <row r="4750" ht="12.75" customHeight="1" x14ac:dyDescent="0.2"/>
    <row r="4751" ht="12.75" customHeight="1" x14ac:dyDescent="0.2"/>
    <row r="4752" ht="12.75" customHeight="1" x14ac:dyDescent="0.2"/>
    <row r="4753" ht="12.75" customHeight="1" x14ac:dyDescent="0.2"/>
    <row r="4754" ht="12.75" customHeight="1" x14ac:dyDescent="0.2"/>
    <row r="4755" ht="12.75" customHeight="1" x14ac:dyDescent="0.2"/>
    <row r="4756" ht="12.75" customHeight="1" x14ac:dyDescent="0.2"/>
    <row r="4757" ht="12.75" customHeight="1" x14ac:dyDescent="0.2"/>
    <row r="4758" ht="12.75" customHeight="1" x14ac:dyDescent="0.2"/>
    <row r="4759" ht="12.75" customHeight="1" x14ac:dyDescent="0.2"/>
    <row r="4760" ht="12.75" customHeight="1" x14ac:dyDescent="0.2"/>
    <row r="4761" ht="12.75" customHeight="1" x14ac:dyDescent="0.2"/>
    <row r="4762" ht="12.75" customHeight="1" x14ac:dyDescent="0.2"/>
    <row r="4763" ht="12.75" customHeight="1" x14ac:dyDescent="0.2"/>
    <row r="4764" ht="12.75" customHeight="1" x14ac:dyDescent="0.2"/>
    <row r="4765" ht="12.75" customHeight="1" x14ac:dyDescent="0.2"/>
    <row r="4766" ht="12.75" customHeight="1" x14ac:dyDescent="0.2"/>
    <row r="4767" ht="12.75" customHeight="1" x14ac:dyDescent="0.2"/>
    <row r="4768" ht="12.75" customHeight="1" x14ac:dyDescent="0.2"/>
    <row r="4769" ht="12.75" customHeight="1" x14ac:dyDescent="0.2"/>
    <row r="4770" ht="12.75" customHeight="1" x14ac:dyDescent="0.2"/>
    <row r="4771" ht="12.75" customHeight="1" x14ac:dyDescent="0.2"/>
    <row r="4772" ht="12.75" customHeight="1" x14ac:dyDescent="0.2"/>
    <row r="4773" ht="12.75" customHeight="1" x14ac:dyDescent="0.2"/>
    <row r="4774" ht="12.75" customHeight="1" x14ac:dyDescent="0.2"/>
    <row r="4775" ht="12.75" customHeight="1" x14ac:dyDescent="0.2"/>
    <row r="4776" ht="12.75" customHeight="1" x14ac:dyDescent="0.2"/>
    <row r="4777" ht="12.75" customHeight="1" x14ac:dyDescent="0.2"/>
    <row r="4778" ht="12.75" customHeight="1" x14ac:dyDescent="0.2"/>
    <row r="4779" ht="12.75" customHeight="1" x14ac:dyDescent="0.2"/>
    <row r="4780" ht="12.75" customHeight="1" x14ac:dyDescent="0.2"/>
    <row r="4781" ht="12.75" customHeight="1" x14ac:dyDescent="0.2"/>
    <row r="4782" ht="12.75" customHeight="1" x14ac:dyDescent="0.2"/>
    <row r="4783" ht="12.75" customHeight="1" x14ac:dyDescent="0.2"/>
    <row r="4784" ht="12.75" customHeight="1" x14ac:dyDescent="0.2"/>
    <row r="4785" ht="12.75" customHeight="1" x14ac:dyDescent="0.2"/>
    <row r="4786" ht="12.75" customHeight="1" x14ac:dyDescent="0.2"/>
    <row r="4787" ht="12.75" customHeight="1" x14ac:dyDescent="0.2"/>
    <row r="4788" ht="12.75" customHeight="1" x14ac:dyDescent="0.2"/>
    <row r="4789" ht="12.75" customHeight="1" x14ac:dyDescent="0.2"/>
    <row r="4790" ht="12.75" customHeight="1" x14ac:dyDescent="0.2"/>
    <row r="4791" ht="12.75" customHeight="1" x14ac:dyDescent="0.2"/>
    <row r="4792" ht="12.75" customHeight="1" x14ac:dyDescent="0.2"/>
    <row r="4793" ht="12.75" customHeight="1" x14ac:dyDescent="0.2"/>
    <row r="4794" ht="12.75" customHeight="1" x14ac:dyDescent="0.2"/>
    <row r="4795" ht="12.75" customHeight="1" x14ac:dyDescent="0.2"/>
    <row r="4796" ht="12.75" customHeight="1" x14ac:dyDescent="0.2"/>
    <row r="4797" ht="12.75" customHeight="1" x14ac:dyDescent="0.2"/>
    <row r="4798" ht="12.75" customHeight="1" x14ac:dyDescent="0.2"/>
    <row r="4799" ht="12.75" customHeight="1" x14ac:dyDescent="0.2"/>
    <row r="4800" ht="12.75" customHeight="1" x14ac:dyDescent="0.2"/>
    <row r="4801" ht="12.75" customHeight="1" x14ac:dyDescent="0.2"/>
    <row r="4802" ht="12.75" customHeight="1" x14ac:dyDescent="0.2"/>
    <row r="4803" ht="12.75" customHeight="1" x14ac:dyDescent="0.2"/>
    <row r="4804" ht="12.75" customHeight="1" x14ac:dyDescent="0.2"/>
    <row r="4805" ht="12.75" customHeight="1" x14ac:dyDescent="0.2"/>
    <row r="4806" ht="12.75" customHeight="1" x14ac:dyDescent="0.2"/>
    <row r="4807" ht="12.75" customHeight="1" x14ac:dyDescent="0.2"/>
    <row r="4808" ht="12.75" customHeight="1" x14ac:dyDescent="0.2"/>
    <row r="4809" ht="12.75" customHeight="1" x14ac:dyDescent="0.2"/>
    <row r="4810" ht="12.75" customHeight="1" x14ac:dyDescent="0.2"/>
    <row r="4811" ht="12.75" customHeight="1" x14ac:dyDescent="0.2"/>
    <row r="4812" ht="12.75" customHeight="1" x14ac:dyDescent="0.2"/>
    <row r="4813" ht="12.75" customHeight="1" x14ac:dyDescent="0.2"/>
    <row r="4814" ht="12.75" customHeight="1" x14ac:dyDescent="0.2"/>
    <row r="4815" ht="12.75" customHeight="1" x14ac:dyDescent="0.2"/>
    <row r="4816" ht="12.75" customHeight="1" x14ac:dyDescent="0.2"/>
    <row r="4817" ht="12.75" customHeight="1" x14ac:dyDescent="0.2"/>
    <row r="4818" ht="12.75" customHeight="1" x14ac:dyDescent="0.2"/>
    <row r="4819" ht="12.75" customHeight="1" x14ac:dyDescent="0.2"/>
    <row r="4820" ht="12.75" customHeight="1" x14ac:dyDescent="0.2"/>
    <row r="4821" ht="12.75" customHeight="1" x14ac:dyDescent="0.2"/>
    <row r="4822" ht="12.75" customHeight="1" x14ac:dyDescent="0.2"/>
    <row r="4823" ht="12.75" customHeight="1" x14ac:dyDescent="0.2"/>
    <row r="4824" ht="12.75" customHeight="1" x14ac:dyDescent="0.2"/>
    <row r="4825" ht="12.75" customHeight="1" x14ac:dyDescent="0.2"/>
    <row r="4826" ht="12.75" customHeight="1" x14ac:dyDescent="0.2"/>
    <row r="4827" ht="12.75" customHeight="1" x14ac:dyDescent="0.2"/>
    <row r="4828" ht="12.75" customHeight="1" x14ac:dyDescent="0.2"/>
    <row r="4829" ht="12.75" customHeight="1" x14ac:dyDescent="0.2"/>
    <row r="4830" ht="12.75" customHeight="1" x14ac:dyDescent="0.2"/>
    <row r="4831" ht="12.75" customHeight="1" x14ac:dyDescent="0.2"/>
    <row r="4832" ht="12.75" customHeight="1" x14ac:dyDescent="0.2"/>
    <row r="4833" ht="12.75" customHeight="1" x14ac:dyDescent="0.2"/>
    <row r="4834" ht="12.75" customHeight="1" x14ac:dyDescent="0.2"/>
    <row r="4835" ht="12.75" customHeight="1" x14ac:dyDescent="0.2"/>
    <row r="4836" ht="12.75" customHeight="1" x14ac:dyDescent="0.2"/>
    <row r="4837" ht="12.75" customHeight="1" x14ac:dyDescent="0.2"/>
    <row r="4838" ht="12.75" customHeight="1" x14ac:dyDescent="0.2"/>
    <row r="4839" ht="12.75" customHeight="1" x14ac:dyDescent="0.2"/>
    <row r="4840" ht="12.75" customHeight="1" x14ac:dyDescent="0.2"/>
    <row r="4841" ht="12.75" customHeight="1" x14ac:dyDescent="0.2"/>
    <row r="4842" ht="12.75" customHeight="1" x14ac:dyDescent="0.2"/>
    <row r="4843" ht="12.75" customHeight="1" x14ac:dyDescent="0.2"/>
    <row r="4844" ht="12.75" customHeight="1" x14ac:dyDescent="0.2"/>
    <row r="4845" ht="12.75" customHeight="1" x14ac:dyDescent="0.2"/>
    <row r="4846" ht="12.75" customHeight="1" x14ac:dyDescent="0.2"/>
    <row r="4847" ht="12.75" customHeight="1" x14ac:dyDescent="0.2"/>
    <row r="4848" ht="12.75" customHeight="1" x14ac:dyDescent="0.2"/>
    <row r="4849" ht="12.75" customHeight="1" x14ac:dyDescent="0.2"/>
    <row r="4850" ht="12.75" customHeight="1" x14ac:dyDescent="0.2"/>
    <row r="4851" ht="12.75" customHeight="1" x14ac:dyDescent="0.2"/>
    <row r="4852" ht="12.75" customHeight="1" x14ac:dyDescent="0.2"/>
    <row r="4853" ht="12.75" customHeight="1" x14ac:dyDescent="0.2"/>
    <row r="4854" ht="12.75" customHeight="1" x14ac:dyDescent="0.2"/>
    <row r="4855" ht="12.75" customHeight="1" x14ac:dyDescent="0.2"/>
    <row r="4856" ht="12.75" customHeight="1" x14ac:dyDescent="0.2"/>
    <row r="4857" ht="12.75" customHeight="1" x14ac:dyDescent="0.2"/>
    <row r="4858" ht="12.75" customHeight="1" x14ac:dyDescent="0.2"/>
    <row r="4859" ht="12.75" customHeight="1" x14ac:dyDescent="0.2"/>
    <row r="4860" ht="12.75" customHeight="1" x14ac:dyDescent="0.2"/>
    <row r="4861" ht="12.75" customHeight="1" x14ac:dyDescent="0.2"/>
    <row r="4862" ht="12.75" customHeight="1" x14ac:dyDescent="0.2"/>
    <row r="4863" ht="12.75" customHeight="1" x14ac:dyDescent="0.2"/>
    <row r="4864" ht="12.75" customHeight="1" x14ac:dyDescent="0.2"/>
    <row r="4865" ht="12.75" customHeight="1" x14ac:dyDescent="0.2"/>
    <row r="4866" ht="12.75" customHeight="1" x14ac:dyDescent="0.2"/>
    <row r="4867" ht="12.75" customHeight="1" x14ac:dyDescent="0.2"/>
    <row r="4868" ht="12.75" customHeight="1" x14ac:dyDescent="0.2"/>
    <row r="4869" ht="12.75" customHeight="1" x14ac:dyDescent="0.2"/>
    <row r="4870" ht="12.75" customHeight="1" x14ac:dyDescent="0.2"/>
    <row r="4871" ht="12.75" customHeight="1" x14ac:dyDescent="0.2"/>
    <row r="4872" ht="12.75" customHeight="1" x14ac:dyDescent="0.2"/>
    <row r="4873" ht="12.75" customHeight="1" x14ac:dyDescent="0.2"/>
    <row r="4874" ht="12.75" customHeight="1" x14ac:dyDescent="0.2"/>
    <row r="4875" ht="12.75" customHeight="1" x14ac:dyDescent="0.2"/>
    <row r="4876" ht="12.75" customHeight="1" x14ac:dyDescent="0.2"/>
    <row r="4877" ht="12.75" customHeight="1" x14ac:dyDescent="0.2"/>
    <row r="4878" ht="12.75" customHeight="1" x14ac:dyDescent="0.2"/>
    <row r="4879" ht="12.75" customHeight="1" x14ac:dyDescent="0.2"/>
    <row r="4880" ht="12.75" customHeight="1" x14ac:dyDescent="0.2"/>
    <row r="4881" ht="12.75" customHeight="1" x14ac:dyDescent="0.2"/>
    <row r="4882" ht="12.75" customHeight="1" x14ac:dyDescent="0.2"/>
    <row r="4883" ht="12.75" customHeight="1" x14ac:dyDescent="0.2"/>
    <row r="4884" ht="12.75" customHeight="1" x14ac:dyDescent="0.2"/>
    <row r="4885" ht="12.75" customHeight="1" x14ac:dyDescent="0.2"/>
    <row r="4886" ht="12.75" customHeight="1" x14ac:dyDescent="0.2"/>
    <row r="4887" ht="12.75" customHeight="1" x14ac:dyDescent="0.2"/>
    <row r="4888" ht="12.75" customHeight="1" x14ac:dyDescent="0.2"/>
    <row r="4889" ht="12.75" customHeight="1" x14ac:dyDescent="0.2"/>
    <row r="4890" ht="12.75" customHeight="1" x14ac:dyDescent="0.2"/>
    <row r="4891" ht="12.75" customHeight="1" x14ac:dyDescent="0.2"/>
    <row r="4892" ht="12.75" customHeight="1" x14ac:dyDescent="0.2"/>
    <row r="4893" ht="12.75" customHeight="1" x14ac:dyDescent="0.2"/>
    <row r="4894" ht="12.75" customHeight="1" x14ac:dyDescent="0.2"/>
    <row r="4895" ht="12.75" customHeight="1" x14ac:dyDescent="0.2"/>
    <row r="4896" ht="12.75" customHeight="1" x14ac:dyDescent="0.2"/>
    <row r="4897" ht="12.75" customHeight="1" x14ac:dyDescent="0.2"/>
    <row r="4898" ht="12.75" customHeight="1" x14ac:dyDescent="0.2"/>
    <row r="4899" ht="12.75" customHeight="1" x14ac:dyDescent="0.2"/>
    <row r="4900" ht="12.75" customHeight="1" x14ac:dyDescent="0.2"/>
    <row r="4901" ht="12.75" customHeight="1" x14ac:dyDescent="0.2"/>
    <row r="4902" ht="12.75" customHeight="1" x14ac:dyDescent="0.2"/>
    <row r="4903" ht="12.75" customHeight="1" x14ac:dyDescent="0.2"/>
    <row r="4904" ht="12.75" customHeight="1" x14ac:dyDescent="0.2"/>
    <row r="4905" ht="12.75" customHeight="1" x14ac:dyDescent="0.2"/>
    <row r="4906" ht="12.75" customHeight="1" x14ac:dyDescent="0.2"/>
    <row r="4907" ht="12.75" customHeight="1" x14ac:dyDescent="0.2"/>
    <row r="4908" ht="12.75" customHeight="1" x14ac:dyDescent="0.2"/>
    <row r="4909" ht="12.75" customHeight="1" x14ac:dyDescent="0.2"/>
    <row r="4910" ht="12.75" customHeight="1" x14ac:dyDescent="0.2"/>
    <row r="4911" ht="12.75" customHeight="1" x14ac:dyDescent="0.2"/>
    <row r="4912" ht="12.75" customHeight="1" x14ac:dyDescent="0.2"/>
    <row r="4913" ht="12.75" customHeight="1" x14ac:dyDescent="0.2"/>
    <row r="4914" ht="12.75" customHeight="1" x14ac:dyDescent="0.2"/>
    <row r="4915" ht="12.75" customHeight="1" x14ac:dyDescent="0.2"/>
    <row r="4916" ht="12.75" customHeight="1" x14ac:dyDescent="0.2"/>
    <row r="4917" ht="12.75" customHeight="1" x14ac:dyDescent="0.2"/>
    <row r="4918" ht="12.75" customHeight="1" x14ac:dyDescent="0.2"/>
    <row r="4919" ht="12.75" customHeight="1" x14ac:dyDescent="0.2"/>
    <row r="4920" ht="12.75" customHeight="1" x14ac:dyDescent="0.2"/>
    <row r="4921" ht="12.75" customHeight="1" x14ac:dyDescent="0.2"/>
    <row r="4922" ht="12.75" customHeight="1" x14ac:dyDescent="0.2"/>
    <row r="4923" ht="12.75" customHeight="1" x14ac:dyDescent="0.2"/>
    <row r="4924" ht="12.75" customHeight="1" x14ac:dyDescent="0.2"/>
    <row r="4925" ht="12.75" customHeight="1" x14ac:dyDescent="0.2"/>
    <row r="4926" ht="12.75" customHeight="1" x14ac:dyDescent="0.2"/>
    <row r="4927" ht="12.75" customHeight="1" x14ac:dyDescent="0.2"/>
    <row r="4928" ht="12.75" customHeight="1" x14ac:dyDescent="0.2"/>
    <row r="4929" ht="12.75" customHeight="1" x14ac:dyDescent="0.2"/>
    <row r="4930" ht="12.75" customHeight="1" x14ac:dyDescent="0.2"/>
    <row r="4931" ht="12.75" customHeight="1" x14ac:dyDescent="0.2"/>
    <row r="4932" ht="12.75" customHeight="1" x14ac:dyDescent="0.2"/>
    <row r="4933" ht="12.75" customHeight="1" x14ac:dyDescent="0.2"/>
    <row r="4934" ht="12.75" customHeight="1" x14ac:dyDescent="0.2"/>
    <row r="4935" ht="12.75" customHeight="1" x14ac:dyDescent="0.2"/>
    <row r="4936" ht="12.75" customHeight="1" x14ac:dyDescent="0.2"/>
    <row r="4937" ht="12.75" customHeight="1" x14ac:dyDescent="0.2"/>
    <row r="4938" ht="12.75" customHeight="1" x14ac:dyDescent="0.2"/>
    <row r="4939" ht="12.75" customHeight="1" x14ac:dyDescent="0.2"/>
    <row r="4940" ht="12.75" customHeight="1" x14ac:dyDescent="0.2"/>
    <row r="4941" ht="12.75" customHeight="1" x14ac:dyDescent="0.2"/>
    <row r="4942" ht="12.75" customHeight="1" x14ac:dyDescent="0.2"/>
    <row r="4943" ht="12.75" customHeight="1" x14ac:dyDescent="0.2"/>
    <row r="4944" ht="12.75" customHeight="1" x14ac:dyDescent="0.2"/>
    <row r="4945" ht="12.75" customHeight="1" x14ac:dyDescent="0.2"/>
    <row r="4946" ht="12.75" customHeight="1" x14ac:dyDescent="0.2"/>
    <row r="4947" ht="12.75" customHeight="1" x14ac:dyDescent="0.2"/>
    <row r="4948" ht="12.75" customHeight="1" x14ac:dyDescent="0.2"/>
    <row r="4949" ht="12.75" customHeight="1" x14ac:dyDescent="0.2"/>
    <row r="4950" ht="12.75" customHeight="1" x14ac:dyDescent="0.2"/>
    <row r="4951" ht="12.75" customHeight="1" x14ac:dyDescent="0.2"/>
    <row r="4952" ht="12.75" customHeight="1" x14ac:dyDescent="0.2"/>
    <row r="4953" ht="12.75" customHeight="1" x14ac:dyDescent="0.2"/>
    <row r="4954" ht="12.75" customHeight="1" x14ac:dyDescent="0.2"/>
    <row r="4955" ht="12.75" customHeight="1" x14ac:dyDescent="0.2"/>
    <row r="4956" ht="12.75" customHeight="1" x14ac:dyDescent="0.2"/>
    <row r="4957" ht="12.75" customHeight="1" x14ac:dyDescent="0.2"/>
    <row r="4958" ht="12.75" customHeight="1" x14ac:dyDescent="0.2"/>
    <row r="4959" ht="12.75" customHeight="1" x14ac:dyDescent="0.2"/>
    <row r="4960" ht="12.75" customHeight="1" x14ac:dyDescent="0.2"/>
    <row r="4961" ht="12.75" customHeight="1" x14ac:dyDescent="0.2"/>
    <row r="4962" ht="12.75" customHeight="1" x14ac:dyDescent="0.2"/>
    <row r="4963" ht="12.75" customHeight="1" x14ac:dyDescent="0.2"/>
    <row r="4964" ht="12.75" customHeight="1" x14ac:dyDescent="0.2"/>
    <row r="4965" ht="12.75" customHeight="1" x14ac:dyDescent="0.2"/>
    <row r="4966" ht="12.75" customHeight="1" x14ac:dyDescent="0.2"/>
    <row r="4967" ht="12.75" customHeight="1" x14ac:dyDescent="0.2"/>
    <row r="4968" ht="12.75" customHeight="1" x14ac:dyDescent="0.2"/>
    <row r="4969" ht="12.75" customHeight="1" x14ac:dyDescent="0.2"/>
    <row r="4970" ht="12.75" customHeight="1" x14ac:dyDescent="0.2"/>
    <row r="4971" ht="12.75" customHeight="1" x14ac:dyDescent="0.2"/>
    <row r="4972" ht="12.75" customHeight="1" x14ac:dyDescent="0.2"/>
    <row r="4973" ht="12.75" customHeight="1" x14ac:dyDescent="0.2"/>
    <row r="4974" ht="12.75" customHeight="1" x14ac:dyDescent="0.2"/>
    <row r="4975" ht="12.75" customHeight="1" x14ac:dyDescent="0.2"/>
    <row r="4976" ht="12.75" customHeight="1" x14ac:dyDescent="0.2"/>
    <row r="4977" ht="12.75" customHeight="1" x14ac:dyDescent="0.2"/>
    <row r="4978" ht="12.75" customHeight="1" x14ac:dyDescent="0.2"/>
    <row r="4979" ht="12.75" customHeight="1" x14ac:dyDescent="0.2"/>
    <row r="4980" ht="12.75" customHeight="1" x14ac:dyDescent="0.2"/>
    <row r="4981" ht="12.75" customHeight="1" x14ac:dyDescent="0.2"/>
    <row r="4982" ht="12.75" customHeight="1" x14ac:dyDescent="0.2"/>
    <row r="4983" ht="12.75" customHeight="1" x14ac:dyDescent="0.2"/>
    <row r="4984" ht="12.75" customHeight="1" x14ac:dyDescent="0.2"/>
    <row r="4985" ht="12.75" customHeight="1" x14ac:dyDescent="0.2"/>
    <row r="4986" ht="12.75" customHeight="1" x14ac:dyDescent="0.2"/>
    <row r="4987" ht="12.75" customHeight="1" x14ac:dyDescent="0.2"/>
    <row r="4988" ht="12.75" customHeight="1" x14ac:dyDescent="0.2"/>
    <row r="4989" ht="12.75" customHeight="1" x14ac:dyDescent="0.2"/>
    <row r="4990" ht="12.75" customHeight="1" x14ac:dyDescent="0.2"/>
    <row r="4991" ht="12.75" customHeight="1" x14ac:dyDescent="0.2"/>
    <row r="4992" ht="12.75" customHeight="1" x14ac:dyDescent="0.2"/>
    <row r="4993" ht="12.75" customHeight="1" x14ac:dyDescent="0.2"/>
    <row r="4994" ht="12.75" customHeight="1" x14ac:dyDescent="0.2"/>
    <row r="4995" ht="12.75" customHeight="1" x14ac:dyDescent="0.2"/>
    <row r="4996" ht="12.75" customHeight="1" x14ac:dyDescent="0.2"/>
    <row r="4997" ht="12.75" customHeight="1" x14ac:dyDescent="0.2"/>
    <row r="4998" ht="12.75" customHeight="1" x14ac:dyDescent="0.2"/>
    <row r="4999" ht="12.75" customHeight="1" x14ac:dyDescent="0.2"/>
    <row r="5000" ht="12.75" customHeight="1" x14ac:dyDescent="0.2"/>
    <row r="5001" ht="12.75" customHeight="1" x14ac:dyDescent="0.2"/>
    <row r="5002" ht="12.75" customHeight="1" x14ac:dyDescent="0.2"/>
    <row r="5003" ht="12.75" customHeight="1" x14ac:dyDescent="0.2"/>
    <row r="5004" ht="12.75" customHeight="1" x14ac:dyDescent="0.2"/>
    <row r="5005" ht="12.75" customHeight="1" x14ac:dyDescent="0.2"/>
    <row r="5006" ht="12.75" customHeight="1" x14ac:dyDescent="0.2"/>
    <row r="5007" ht="12.75" customHeight="1" x14ac:dyDescent="0.2"/>
    <row r="5008" ht="12.75" customHeight="1" x14ac:dyDescent="0.2"/>
    <row r="5009" ht="12.75" customHeight="1" x14ac:dyDescent="0.2"/>
    <row r="5010" ht="12.75" customHeight="1" x14ac:dyDescent="0.2"/>
    <row r="5011" ht="12.75" customHeight="1" x14ac:dyDescent="0.2"/>
    <row r="5012" ht="12.75" customHeight="1" x14ac:dyDescent="0.2"/>
    <row r="5013" ht="12.75" customHeight="1" x14ac:dyDescent="0.2"/>
    <row r="5014" ht="12.75" customHeight="1" x14ac:dyDescent="0.2"/>
    <row r="5015" ht="12.75" customHeight="1" x14ac:dyDescent="0.2"/>
    <row r="5016" ht="12.75" customHeight="1" x14ac:dyDescent="0.2"/>
    <row r="5017" ht="12.75" customHeight="1" x14ac:dyDescent="0.2"/>
    <row r="5018" ht="12.75" customHeight="1" x14ac:dyDescent="0.2"/>
    <row r="5019" ht="12.75" customHeight="1" x14ac:dyDescent="0.2"/>
    <row r="5020" ht="12.75" customHeight="1" x14ac:dyDescent="0.2"/>
    <row r="5021" ht="12.75" customHeight="1" x14ac:dyDescent="0.2"/>
    <row r="5022" ht="12.75" customHeight="1" x14ac:dyDescent="0.2"/>
    <row r="5023" ht="12.75" customHeight="1" x14ac:dyDescent="0.2"/>
    <row r="5024" ht="12.75" customHeight="1" x14ac:dyDescent="0.2"/>
    <row r="5025" ht="12.75" customHeight="1" x14ac:dyDescent="0.2"/>
    <row r="5026" ht="12.75" customHeight="1" x14ac:dyDescent="0.2"/>
    <row r="5027" ht="12.75" customHeight="1" x14ac:dyDescent="0.2"/>
    <row r="5028" ht="12.75" customHeight="1" x14ac:dyDescent="0.2"/>
    <row r="5029" ht="12.75" customHeight="1" x14ac:dyDescent="0.2"/>
    <row r="5030" ht="12.75" customHeight="1" x14ac:dyDescent="0.2"/>
    <row r="5031" ht="12.75" customHeight="1" x14ac:dyDescent="0.2"/>
    <row r="5032" ht="12.75" customHeight="1" x14ac:dyDescent="0.2"/>
    <row r="5033" ht="12.75" customHeight="1" x14ac:dyDescent="0.2"/>
    <row r="5034" ht="12.75" customHeight="1" x14ac:dyDescent="0.2"/>
    <row r="5035" ht="12.75" customHeight="1" x14ac:dyDescent="0.2"/>
    <row r="5036" ht="12.75" customHeight="1" x14ac:dyDescent="0.2"/>
    <row r="5037" ht="12.75" customHeight="1" x14ac:dyDescent="0.2"/>
    <row r="5038" ht="12.75" customHeight="1" x14ac:dyDescent="0.2"/>
    <row r="5039" ht="12.75" customHeight="1" x14ac:dyDescent="0.2"/>
    <row r="5040" ht="12.75" customHeight="1" x14ac:dyDescent="0.2"/>
    <row r="5041" ht="12.75" customHeight="1" x14ac:dyDescent="0.2"/>
    <row r="5042" ht="12.75" customHeight="1" x14ac:dyDescent="0.2"/>
    <row r="5043" ht="12.75" customHeight="1" x14ac:dyDescent="0.2"/>
    <row r="5044" ht="12.75" customHeight="1" x14ac:dyDescent="0.2"/>
    <row r="5045" ht="12.75" customHeight="1" x14ac:dyDescent="0.2"/>
    <row r="5046" ht="12.75" customHeight="1" x14ac:dyDescent="0.2"/>
    <row r="5047" ht="12.75" customHeight="1" x14ac:dyDescent="0.2"/>
    <row r="5048" ht="12.75" customHeight="1" x14ac:dyDescent="0.2"/>
    <row r="5049" ht="12.75" customHeight="1" x14ac:dyDescent="0.2"/>
    <row r="5050" ht="12.75" customHeight="1" x14ac:dyDescent="0.2"/>
    <row r="5051" ht="12.75" customHeight="1" x14ac:dyDescent="0.2"/>
    <row r="5052" ht="12.75" customHeight="1" x14ac:dyDescent="0.2"/>
    <row r="5053" ht="12.75" customHeight="1" x14ac:dyDescent="0.2"/>
    <row r="5054" ht="12.75" customHeight="1" x14ac:dyDescent="0.2"/>
    <row r="5055" ht="12.75" customHeight="1" x14ac:dyDescent="0.2"/>
    <row r="5056" ht="12.75" customHeight="1" x14ac:dyDescent="0.2"/>
    <row r="5057" ht="12.75" customHeight="1" x14ac:dyDescent="0.2"/>
    <row r="5058" ht="12.75" customHeight="1" x14ac:dyDescent="0.2"/>
    <row r="5059" ht="12.75" customHeight="1" x14ac:dyDescent="0.2"/>
    <row r="5060" ht="12.75" customHeight="1" x14ac:dyDescent="0.2"/>
    <row r="5061" ht="12.75" customHeight="1" x14ac:dyDescent="0.2"/>
    <row r="5062" ht="12.75" customHeight="1" x14ac:dyDescent="0.2"/>
    <row r="5063" ht="12.75" customHeight="1" x14ac:dyDescent="0.2"/>
    <row r="5064" ht="12.75" customHeight="1" x14ac:dyDescent="0.2"/>
    <row r="5065" ht="12.75" customHeight="1" x14ac:dyDescent="0.2"/>
    <row r="5066" ht="12.75" customHeight="1" x14ac:dyDescent="0.2"/>
    <row r="5067" ht="12.75" customHeight="1" x14ac:dyDescent="0.2"/>
    <row r="5068" ht="12.75" customHeight="1" x14ac:dyDescent="0.2"/>
    <row r="5069" ht="12.75" customHeight="1" x14ac:dyDescent="0.2"/>
    <row r="5070" ht="12.75" customHeight="1" x14ac:dyDescent="0.2"/>
    <row r="5071" ht="12.75" customHeight="1" x14ac:dyDescent="0.2"/>
    <row r="5072" ht="12.75" customHeight="1" x14ac:dyDescent="0.2"/>
    <row r="5073" ht="12.75" customHeight="1" x14ac:dyDescent="0.2"/>
    <row r="5074" ht="12.75" customHeight="1" x14ac:dyDescent="0.2"/>
    <row r="5075" ht="12.75" customHeight="1" x14ac:dyDescent="0.2"/>
    <row r="5076" ht="12.75" customHeight="1" x14ac:dyDescent="0.2"/>
    <row r="5077" ht="12.75" customHeight="1" x14ac:dyDescent="0.2"/>
    <row r="5078" ht="12.75" customHeight="1" x14ac:dyDescent="0.2"/>
    <row r="5079" ht="12.75" customHeight="1" x14ac:dyDescent="0.2"/>
    <row r="5080" ht="12.75" customHeight="1" x14ac:dyDescent="0.2"/>
    <row r="5081" ht="12.75" customHeight="1" x14ac:dyDescent="0.2"/>
    <row r="5082" ht="12.75" customHeight="1" x14ac:dyDescent="0.2"/>
    <row r="5083" ht="12.75" customHeight="1" x14ac:dyDescent="0.2"/>
    <row r="5084" ht="12.75" customHeight="1" x14ac:dyDescent="0.2"/>
    <row r="5085" ht="12.75" customHeight="1" x14ac:dyDescent="0.2"/>
    <row r="5086" ht="12.75" customHeight="1" x14ac:dyDescent="0.2"/>
    <row r="5087" ht="12.75" customHeight="1" x14ac:dyDescent="0.2"/>
    <row r="5088" ht="12.75" customHeight="1" x14ac:dyDescent="0.2"/>
    <row r="5089" ht="12.75" customHeight="1" x14ac:dyDescent="0.2"/>
    <row r="5090" ht="12.75" customHeight="1" x14ac:dyDescent="0.2"/>
    <row r="5091" ht="12.75" customHeight="1" x14ac:dyDescent="0.2"/>
    <row r="5092" ht="12.75" customHeight="1" x14ac:dyDescent="0.2"/>
    <row r="5093" ht="12.75" customHeight="1" x14ac:dyDescent="0.2"/>
    <row r="5094" ht="12.75" customHeight="1" x14ac:dyDescent="0.2"/>
    <row r="5095" ht="12.75" customHeight="1" x14ac:dyDescent="0.2"/>
    <row r="5096" ht="12.75" customHeight="1" x14ac:dyDescent="0.2"/>
    <row r="5097" ht="12.75" customHeight="1" x14ac:dyDescent="0.2"/>
    <row r="5098" ht="12.75" customHeight="1" x14ac:dyDescent="0.2"/>
    <row r="5099" ht="12.75" customHeight="1" x14ac:dyDescent="0.2"/>
    <row r="5100" ht="12.75" customHeight="1" x14ac:dyDescent="0.2"/>
    <row r="5101" ht="12.75" customHeight="1" x14ac:dyDescent="0.2"/>
    <row r="5102" ht="12.75" customHeight="1" x14ac:dyDescent="0.2"/>
    <row r="5103" ht="12.75" customHeight="1" x14ac:dyDescent="0.2"/>
    <row r="5104" ht="12.75" customHeight="1" x14ac:dyDescent="0.2"/>
    <row r="5105" ht="12.75" customHeight="1" x14ac:dyDescent="0.2"/>
    <row r="5106" ht="12.75" customHeight="1" x14ac:dyDescent="0.2"/>
    <row r="5107" ht="12.75" customHeight="1" x14ac:dyDescent="0.2"/>
    <row r="5108" ht="12.75" customHeight="1" x14ac:dyDescent="0.2"/>
    <row r="5109" ht="12.75" customHeight="1" x14ac:dyDescent="0.2"/>
    <row r="5110" ht="12.75" customHeight="1" x14ac:dyDescent="0.2"/>
    <row r="5111" ht="12.75" customHeight="1" x14ac:dyDescent="0.2"/>
    <row r="5112" ht="12.75" customHeight="1" x14ac:dyDescent="0.2"/>
    <row r="5113" ht="12.75" customHeight="1" x14ac:dyDescent="0.2"/>
    <row r="5114" ht="12.75" customHeight="1" x14ac:dyDescent="0.2"/>
    <row r="5115" ht="12.75" customHeight="1" x14ac:dyDescent="0.2"/>
    <row r="5116" ht="12.75" customHeight="1" x14ac:dyDescent="0.2"/>
    <row r="5117" ht="12.75" customHeight="1" x14ac:dyDescent="0.2"/>
    <row r="5118" ht="12.75" customHeight="1" x14ac:dyDescent="0.2"/>
    <row r="5119" ht="12.75" customHeight="1" x14ac:dyDescent="0.2"/>
    <row r="5120" ht="12.75" customHeight="1" x14ac:dyDescent="0.2"/>
    <row r="5121" ht="12.75" customHeight="1" x14ac:dyDescent="0.2"/>
    <row r="5122" ht="12.75" customHeight="1" x14ac:dyDescent="0.2"/>
    <row r="5123" ht="12.75" customHeight="1" x14ac:dyDescent="0.2"/>
    <row r="5124" ht="12.75" customHeight="1" x14ac:dyDescent="0.2"/>
    <row r="5125" ht="12.75" customHeight="1" x14ac:dyDescent="0.2"/>
    <row r="5126" ht="12.75" customHeight="1" x14ac:dyDescent="0.2"/>
    <row r="5127" ht="12.75" customHeight="1" x14ac:dyDescent="0.2"/>
    <row r="5128" ht="12.75" customHeight="1" x14ac:dyDescent="0.2"/>
    <row r="5129" ht="12.75" customHeight="1" x14ac:dyDescent="0.2"/>
    <row r="5130" ht="12.75" customHeight="1" x14ac:dyDescent="0.2"/>
    <row r="5131" ht="12.75" customHeight="1" x14ac:dyDescent="0.2"/>
    <row r="5132" ht="12.75" customHeight="1" x14ac:dyDescent="0.2"/>
    <row r="5133" ht="12.75" customHeight="1" x14ac:dyDescent="0.2"/>
    <row r="5134" ht="12.75" customHeight="1" x14ac:dyDescent="0.2"/>
    <row r="5135" ht="12.75" customHeight="1" x14ac:dyDescent="0.2"/>
    <row r="5136" ht="12.75" customHeight="1" x14ac:dyDescent="0.2"/>
    <row r="5137" ht="12.75" customHeight="1" x14ac:dyDescent="0.2"/>
    <row r="5138" ht="12.75" customHeight="1" x14ac:dyDescent="0.2"/>
    <row r="5139" ht="12.75" customHeight="1" x14ac:dyDescent="0.2"/>
    <row r="5140" ht="12.75" customHeight="1" x14ac:dyDescent="0.2"/>
    <row r="5141" ht="12.75" customHeight="1" x14ac:dyDescent="0.2"/>
    <row r="5142" ht="12.75" customHeight="1" x14ac:dyDescent="0.2"/>
    <row r="5143" ht="12.75" customHeight="1" x14ac:dyDescent="0.2"/>
    <row r="5144" ht="12.75" customHeight="1" x14ac:dyDescent="0.2"/>
    <row r="5145" ht="12.75" customHeight="1" x14ac:dyDescent="0.2"/>
    <row r="5146" ht="12.75" customHeight="1" x14ac:dyDescent="0.2"/>
    <row r="5147" ht="12.75" customHeight="1" x14ac:dyDescent="0.2"/>
    <row r="5148" ht="12.75" customHeight="1" x14ac:dyDescent="0.2"/>
    <row r="5149" ht="12.75" customHeight="1" x14ac:dyDescent="0.2"/>
    <row r="5150" ht="12.75" customHeight="1" x14ac:dyDescent="0.2"/>
    <row r="5151" ht="12.75" customHeight="1" x14ac:dyDescent="0.2"/>
    <row r="5152" ht="12.75" customHeight="1" x14ac:dyDescent="0.2"/>
    <row r="5153" ht="12.75" customHeight="1" x14ac:dyDescent="0.2"/>
    <row r="5154" ht="12.75" customHeight="1" x14ac:dyDescent="0.2"/>
    <row r="5155" ht="12.75" customHeight="1" x14ac:dyDescent="0.2"/>
    <row r="5156" ht="12.75" customHeight="1" x14ac:dyDescent="0.2"/>
    <row r="5157" ht="12.75" customHeight="1" x14ac:dyDescent="0.2"/>
    <row r="5158" ht="12.75" customHeight="1" x14ac:dyDescent="0.2"/>
    <row r="5159" ht="12.75" customHeight="1" x14ac:dyDescent="0.2"/>
    <row r="5160" ht="12.75" customHeight="1" x14ac:dyDescent="0.2"/>
    <row r="5161" ht="12.75" customHeight="1" x14ac:dyDescent="0.2"/>
    <row r="5162" ht="12.75" customHeight="1" x14ac:dyDescent="0.2"/>
    <row r="5163" ht="12.75" customHeight="1" x14ac:dyDescent="0.2"/>
    <row r="5164" ht="12.75" customHeight="1" x14ac:dyDescent="0.2"/>
    <row r="5165" ht="12.75" customHeight="1" x14ac:dyDescent="0.2"/>
    <row r="5166" ht="12.75" customHeight="1" x14ac:dyDescent="0.2"/>
    <row r="5167" ht="12.75" customHeight="1" x14ac:dyDescent="0.2"/>
    <row r="5168" ht="12.75" customHeight="1" x14ac:dyDescent="0.2"/>
    <row r="5169" ht="12.75" customHeight="1" x14ac:dyDescent="0.2"/>
    <row r="5170" ht="12.75" customHeight="1" x14ac:dyDescent="0.2"/>
    <row r="5171" ht="12.75" customHeight="1" x14ac:dyDescent="0.2"/>
    <row r="5172" ht="12.75" customHeight="1" x14ac:dyDescent="0.2"/>
    <row r="5173" ht="12.75" customHeight="1" x14ac:dyDescent="0.2"/>
    <row r="5174" ht="12.75" customHeight="1" x14ac:dyDescent="0.2"/>
    <row r="5175" ht="12.75" customHeight="1" x14ac:dyDescent="0.2"/>
    <row r="5176" ht="12.75" customHeight="1" x14ac:dyDescent="0.2"/>
    <row r="5177" ht="12.75" customHeight="1" x14ac:dyDescent="0.2"/>
    <row r="5178" ht="12.75" customHeight="1" x14ac:dyDescent="0.2"/>
    <row r="5179" ht="12.75" customHeight="1" x14ac:dyDescent="0.2"/>
    <row r="5180" ht="12.75" customHeight="1" x14ac:dyDescent="0.2"/>
    <row r="5181" ht="12.75" customHeight="1" x14ac:dyDescent="0.2"/>
    <row r="5182" ht="12.75" customHeight="1" x14ac:dyDescent="0.2"/>
    <row r="5183" ht="12.75" customHeight="1" x14ac:dyDescent="0.2"/>
    <row r="5184" ht="12.75" customHeight="1" x14ac:dyDescent="0.2"/>
    <row r="5185" ht="12.75" customHeight="1" x14ac:dyDescent="0.2"/>
    <row r="5186" ht="12.75" customHeight="1" x14ac:dyDescent="0.2"/>
    <row r="5187" ht="12.75" customHeight="1" x14ac:dyDescent="0.2"/>
    <row r="5188" ht="12.75" customHeight="1" x14ac:dyDescent="0.2"/>
    <row r="5189" ht="12.75" customHeight="1" x14ac:dyDescent="0.2"/>
    <row r="5190" ht="12.75" customHeight="1" x14ac:dyDescent="0.2"/>
    <row r="5191" ht="12.75" customHeight="1" x14ac:dyDescent="0.2"/>
    <row r="5192" ht="12.75" customHeight="1" x14ac:dyDescent="0.2"/>
    <row r="5193" ht="12.75" customHeight="1" x14ac:dyDescent="0.2"/>
    <row r="5194" ht="12.75" customHeight="1" x14ac:dyDescent="0.2"/>
    <row r="5195" ht="12.75" customHeight="1" x14ac:dyDescent="0.2"/>
    <row r="5196" ht="12.75" customHeight="1" x14ac:dyDescent="0.2"/>
    <row r="5197" ht="12.75" customHeight="1" x14ac:dyDescent="0.2"/>
    <row r="5198" ht="12.75" customHeight="1" x14ac:dyDescent="0.2"/>
    <row r="5199" ht="12.75" customHeight="1" x14ac:dyDescent="0.2"/>
    <row r="5200" ht="12.75" customHeight="1" x14ac:dyDescent="0.2"/>
    <row r="5201" ht="12.75" customHeight="1" x14ac:dyDescent="0.2"/>
    <row r="5202" ht="12.75" customHeight="1" x14ac:dyDescent="0.2"/>
    <row r="5203" ht="12.75" customHeight="1" x14ac:dyDescent="0.2"/>
    <row r="5204" ht="12.75" customHeight="1" x14ac:dyDescent="0.2"/>
    <row r="5205" ht="12.75" customHeight="1" x14ac:dyDescent="0.2"/>
    <row r="5206" ht="12.75" customHeight="1" x14ac:dyDescent="0.2"/>
    <row r="5207" ht="12.75" customHeight="1" x14ac:dyDescent="0.2"/>
    <row r="5208" ht="12.75" customHeight="1" x14ac:dyDescent="0.2"/>
    <row r="5209" ht="12.75" customHeight="1" x14ac:dyDescent="0.2"/>
    <row r="5210" ht="12.75" customHeight="1" x14ac:dyDescent="0.2"/>
    <row r="5211" ht="12.75" customHeight="1" x14ac:dyDescent="0.2"/>
    <row r="5212" ht="12.75" customHeight="1" x14ac:dyDescent="0.2"/>
    <row r="5213" ht="12.75" customHeight="1" x14ac:dyDescent="0.2"/>
    <row r="5214" ht="12.75" customHeight="1" x14ac:dyDescent="0.2"/>
    <row r="5215" ht="12.75" customHeight="1" x14ac:dyDescent="0.2"/>
    <row r="5216" ht="12.75" customHeight="1" x14ac:dyDescent="0.2"/>
    <row r="5217" ht="12.75" customHeight="1" x14ac:dyDescent="0.2"/>
    <row r="5218" ht="12.75" customHeight="1" x14ac:dyDescent="0.2"/>
    <row r="5219" ht="12.75" customHeight="1" x14ac:dyDescent="0.2"/>
    <row r="5220" ht="12.75" customHeight="1" x14ac:dyDescent="0.2"/>
    <row r="5221" ht="12.75" customHeight="1" x14ac:dyDescent="0.2"/>
    <row r="5222" ht="12.75" customHeight="1" x14ac:dyDescent="0.2"/>
    <row r="5223" ht="12.75" customHeight="1" x14ac:dyDescent="0.2"/>
    <row r="5224" ht="12.75" customHeight="1" x14ac:dyDescent="0.2"/>
    <row r="5225" ht="12.75" customHeight="1" x14ac:dyDescent="0.2"/>
    <row r="5226" ht="12.75" customHeight="1" x14ac:dyDescent="0.2"/>
    <row r="5227" ht="12.75" customHeight="1" x14ac:dyDescent="0.2"/>
    <row r="5228" ht="12.75" customHeight="1" x14ac:dyDescent="0.2"/>
    <row r="5229" ht="12.75" customHeight="1" x14ac:dyDescent="0.2"/>
    <row r="5230" ht="12.75" customHeight="1" x14ac:dyDescent="0.2"/>
    <row r="5231" ht="12.75" customHeight="1" x14ac:dyDescent="0.2"/>
    <row r="5232" ht="12.75" customHeight="1" x14ac:dyDescent="0.2"/>
    <row r="5233" ht="12.75" customHeight="1" x14ac:dyDescent="0.2"/>
    <row r="5234" ht="12.75" customHeight="1" x14ac:dyDescent="0.2"/>
    <row r="5235" ht="12.75" customHeight="1" x14ac:dyDescent="0.2"/>
    <row r="5236" ht="12.75" customHeight="1" x14ac:dyDescent="0.2"/>
    <row r="5237" ht="12.75" customHeight="1" x14ac:dyDescent="0.2"/>
    <row r="5238" ht="12.75" customHeight="1" x14ac:dyDescent="0.2"/>
    <row r="5239" ht="12.75" customHeight="1" x14ac:dyDescent="0.2"/>
    <row r="5240" ht="12.75" customHeight="1" x14ac:dyDescent="0.2"/>
    <row r="5241" ht="12.75" customHeight="1" x14ac:dyDescent="0.2"/>
    <row r="5242" ht="12.75" customHeight="1" x14ac:dyDescent="0.2"/>
    <row r="5243" ht="12.75" customHeight="1" x14ac:dyDescent="0.2"/>
    <row r="5244" ht="12.75" customHeight="1" x14ac:dyDescent="0.2"/>
    <row r="5245" ht="12.75" customHeight="1" x14ac:dyDescent="0.2"/>
    <row r="5246" ht="12.75" customHeight="1" x14ac:dyDescent="0.2"/>
    <row r="5247" ht="12.75" customHeight="1" x14ac:dyDescent="0.2"/>
    <row r="5248" ht="12.75" customHeight="1" x14ac:dyDescent="0.2"/>
    <row r="5249" ht="12.75" customHeight="1" x14ac:dyDescent="0.2"/>
    <row r="5250" ht="12.75" customHeight="1" x14ac:dyDescent="0.2"/>
    <row r="5251" ht="12.75" customHeight="1" x14ac:dyDescent="0.2"/>
    <row r="5252" ht="12.75" customHeight="1" x14ac:dyDescent="0.2"/>
    <row r="5253" ht="12.75" customHeight="1" x14ac:dyDescent="0.2"/>
    <row r="5254" ht="12.75" customHeight="1" x14ac:dyDescent="0.2"/>
    <row r="5255" ht="12.75" customHeight="1" x14ac:dyDescent="0.2"/>
    <row r="5256" ht="12.75" customHeight="1" x14ac:dyDescent="0.2"/>
    <row r="5257" ht="12.75" customHeight="1" x14ac:dyDescent="0.2"/>
    <row r="5258" ht="12.75" customHeight="1" x14ac:dyDescent="0.2"/>
    <row r="5259" ht="12.75" customHeight="1" x14ac:dyDescent="0.2"/>
    <row r="5260" ht="12.75" customHeight="1" x14ac:dyDescent="0.2"/>
    <row r="5261" ht="12.75" customHeight="1" x14ac:dyDescent="0.2"/>
    <row r="5262" ht="12.75" customHeight="1" x14ac:dyDescent="0.2"/>
    <row r="5263" ht="12.75" customHeight="1" x14ac:dyDescent="0.2"/>
    <row r="5264" ht="12.75" customHeight="1" x14ac:dyDescent="0.2"/>
    <row r="5265" ht="12.75" customHeight="1" x14ac:dyDescent="0.2"/>
    <row r="5266" ht="12.75" customHeight="1" x14ac:dyDescent="0.2"/>
    <row r="5267" ht="12.75" customHeight="1" x14ac:dyDescent="0.2"/>
    <row r="5268" ht="12.75" customHeight="1" x14ac:dyDescent="0.2"/>
    <row r="5269" ht="12.75" customHeight="1" x14ac:dyDescent="0.2"/>
    <row r="5270" ht="12.75" customHeight="1" x14ac:dyDescent="0.2"/>
    <row r="5271" ht="12.75" customHeight="1" x14ac:dyDescent="0.2"/>
    <row r="5272" ht="12.75" customHeight="1" x14ac:dyDescent="0.2"/>
    <row r="5273" ht="12.75" customHeight="1" x14ac:dyDescent="0.2"/>
    <row r="5274" ht="12.75" customHeight="1" x14ac:dyDescent="0.2"/>
    <row r="5275" ht="12.75" customHeight="1" x14ac:dyDescent="0.2"/>
    <row r="5276" ht="12.75" customHeight="1" x14ac:dyDescent="0.2"/>
    <row r="5277" ht="12.75" customHeight="1" x14ac:dyDescent="0.2"/>
    <row r="5278" ht="12.75" customHeight="1" x14ac:dyDescent="0.2"/>
    <row r="5279" ht="12.75" customHeight="1" x14ac:dyDescent="0.2"/>
    <row r="5280" ht="12.75" customHeight="1" x14ac:dyDescent="0.2"/>
    <row r="5281" ht="12.75" customHeight="1" x14ac:dyDescent="0.2"/>
    <row r="5282" ht="12.75" customHeight="1" x14ac:dyDescent="0.2"/>
    <row r="5283" ht="12.75" customHeight="1" x14ac:dyDescent="0.2"/>
    <row r="5284" ht="12.75" customHeight="1" x14ac:dyDescent="0.2"/>
    <row r="5285" ht="12.75" customHeight="1" x14ac:dyDescent="0.2"/>
    <row r="5286" ht="12.75" customHeight="1" x14ac:dyDescent="0.2"/>
    <row r="5287" ht="12.75" customHeight="1" x14ac:dyDescent="0.2"/>
    <row r="5288" ht="12.75" customHeight="1" x14ac:dyDescent="0.2"/>
    <row r="5289" ht="12.75" customHeight="1" x14ac:dyDescent="0.2"/>
    <row r="5290" ht="12.75" customHeight="1" x14ac:dyDescent="0.2"/>
    <row r="5291" ht="12.75" customHeight="1" x14ac:dyDescent="0.2"/>
    <row r="5292" ht="12.75" customHeight="1" x14ac:dyDescent="0.2"/>
    <row r="5293" ht="12.75" customHeight="1" x14ac:dyDescent="0.2"/>
    <row r="5294" ht="12.75" customHeight="1" x14ac:dyDescent="0.2"/>
    <row r="5295" ht="12.75" customHeight="1" x14ac:dyDescent="0.2"/>
    <row r="5296" ht="12.75" customHeight="1" x14ac:dyDescent="0.2"/>
    <row r="5297" ht="12.75" customHeight="1" x14ac:dyDescent="0.2"/>
    <row r="5298" ht="12.75" customHeight="1" x14ac:dyDescent="0.2"/>
    <row r="5299" ht="12.75" customHeight="1" x14ac:dyDescent="0.2"/>
    <row r="5300" ht="12.75" customHeight="1" x14ac:dyDescent="0.2"/>
    <row r="5301" ht="12.75" customHeight="1" x14ac:dyDescent="0.2"/>
    <row r="5302" ht="12.75" customHeight="1" x14ac:dyDescent="0.2"/>
    <row r="5303" ht="12.75" customHeight="1" x14ac:dyDescent="0.2"/>
    <row r="5304" ht="12.75" customHeight="1" x14ac:dyDescent="0.2"/>
    <row r="5305" ht="12.75" customHeight="1" x14ac:dyDescent="0.2"/>
    <row r="5306" ht="12.75" customHeight="1" x14ac:dyDescent="0.2"/>
    <row r="5307" ht="12.75" customHeight="1" x14ac:dyDescent="0.2"/>
    <row r="5308" ht="12.75" customHeight="1" x14ac:dyDescent="0.2"/>
    <row r="5309" ht="12.75" customHeight="1" x14ac:dyDescent="0.2"/>
    <row r="5310" ht="12.75" customHeight="1" x14ac:dyDescent="0.2"/>
    <row r="5311" ht="12.75" customHeight="1" x14ac:dyDescent="0.2"/>
    <row r="5312" ht="12.75" customHeight="1" x14ac:dyDescent="0.2"/>
    <row r="5313" ht="12.75" customHeight="1" x14ac:dyDescent="0.2"/>
    <row r="5314" ht="12.75" customHeight="1" x14ac:dyDescent="0.2"/>
    <row r="5315" ht="12.75" customHeight="1" x14ac:dyDescent="0.2"/>
    <row r="5316" ht="12.75" customHeight="1" x14ac:dyDescent="0.2"/>
    <row r="5317" ht="12.75" customHeight="1" x14ac:dyDescent="0.2"/>
    <row r="5318" ht="12.75" customHeight="1" x14ac:dyDescent="0.2"/>
    <row r="5319" ht="12.75" customHeight="1" x14ac:dyDescent="0.2"/>
    <row r="5320" ht="12.75" customHeight="1" x14ac:dyDescent="0.2"/>
    <row r="5321" ht="12.75" customHeight="1" x14ac:dyDescent="0.2"/>
    <row r="5322" ht="12.75" customHeight="1" x14ac:dyDescent="0.2"/>
    <row r="5323" ht="12.75" customHeight="1" x14ac:dyDescent="0.2"/>
    <row r="5324" ht="12.75" customHeight="1" x14ac:dyDescent="0.2"/>
    <row r="5325" ht="12.75" customHeight="1" x14ac:dyDescent="0.2"/>
    <row r="5326" ht="12.75" customHeight="1" x14ac:dyDescent="0.2"/>
    <row r="5327" ht="12.75" customHeight="1" x14ac:dyDescent="0.2"/>
    <row r="5328" ht="12.75" customHeight="1" x14ac:dyDescent="0.2"/>
    <row r="5329" ht="12.75" customHeight="1" x14ac:dyDescent="0.2"/>
    <row r="5330" ht="12.75" customHeight="1" x14ac:dyDescent="0.2"/>
    <row r="5331" ht="12.75" customHeight="1" x14ac:dyDescent="0.2"/>
    <row r="5332" ht="12.75" customHeight="1" x14ac:dyDescent="0.2"/>
    <row r="5333" ht="12.75" customHeight="1" x14ac:dyDescent="0.2"/>
    <row r="5334" ht="12.75" customHeight="1" x14ac:dyDescent="0.2"/>
    <row r="5335" ht="12.75" customHeight="1" x14ac:dyDescent="0.2"/>
    <row r="5336" ht="12.75" customHeight="1" x14ac:dyDescent="0.2"/>
    <row r="5337" ht="12.75" customHeight="1" x14ac:dyDescent="0.2"/>
    <row r="5338" ht="12.75" customHeight="1" x14ac:dyDescent="0.2"/>
    <row r="5339" ht="12.75" customHeight="1" x14ac:dyDescent="0.2"/>
    <row r="5340" ht="12.75" customHeight="1" x14ac:dyDescent="0.2"/>
    <row r="5341" ht="12.75" customHeight="1" x14ac:dyDescent="0.2"/>
    <row r="5342" ht="12.75" customHeight="1" x14ac:dyDescent="0.2"/>
    <row r="5343" ht="12.75" customHeight="1" x14ac:dyDescent="0.2"/>
    <row r="5344" ht="12.75" customHeight="1" x14ac:dyDescent="0.2"/>
    <row r="5345" ht="12.75" customHeight="1" x14ac:dyDescent="0.2"/>
    <row r="5346" ht="12.75" customHeight="1" x14ac:dyDescent="0.2"/>
    <row r="5347" ht="12.75" customHeight="1" x14ac:dyDescent="0.2"/>
    <row r="5348" ht="12.75" customHeight="1" x14ac:dyDescent="0.2"/>
    <row r="5349" ht="12.75" customHeight="1" x14ac:dyDescent="0.2"/>
    <row r="5350" ht="12.75" customHeight="1" x14ac:dyDescent="0.2"/>
    <row r="5351" ht="12.75" customHeight="1" x14ac:dyDescent="0.2"/>
    <row r="5352" ht="12.75" customHeight="1" x14ac:dyDescent="0.2"/>
    <row r="5353" ht="12.75" customHeight="1" x14ac:dyDescent="0.2"/>
    <row r="5354" ht="12.75" customHeight="1" x14ac:dyDescent="0.2"/>
    <row r="5355" ht="12.75" customHeight="1" x14ac:dyDescent="0.2"/>
    <row r="5356" ht="12.75" customHeight="1" x14ac:dyDescent="0.2"/>
    <row r="5357" ht="12.75" customHeight="1" x14ac:dyDescent="0.2"/>
    <row r="5358" ht="12.75" customHeight="1" x14ac:dyDescent="0.2"/>
    <row r="5359" ht="12.75" customHeight="1" x14ac:dyDescent="0.2"/>
    <row r="5360" ht="12.75" customHeight="1" x14ac:dyDescent="0.2"/>
    <row r="5361" ht="12.75" customHeight="1" x14ac:dyDescent="0.2"/>
    <row r="5362" ht="12.75" customHeight="1" x14ac:dyDescent="0.2"/>
    <row r="5363" ht="12.75" customHeight="1" x14ac:dyDescent="0.2"/>
    <row r="5364" ht="12.75" customHeight="1" x14ac:dyDescent="0.2"/>
    <row r="5365" ht="12.75" customHeight="1" x14ac:dyDescent="0.2"/>
    <row r="5366" ht="12.75" customHeight="1" x14ac:dyDescent="0.2"/>
    <row r="5367" ht="12.75" customHeight="1" x14ac:dyDescent="0.2"/>
    <row r="5368" ht="12.75" customHeight="1" x14ac:dyDescent="0.2"/>
    <row r="5369" ht="12.75" customHeight="1" x14ac:dyDescent="0.2"/>
    <row r="5370" ht="12.75" customHeight="1" x14ac:dyDescent="0.2"/>
    <row r="5371" ht="12.75" customHeight="1" x14ac:dyDescent="0.2"/>
    <row r="5372" ht="12.75" customHeight="1" x14ac:dyDescent="0.2"/>
    <row r="5373" ht="12.75" customHeight="1" x14ac:dyDescent="0.2"/>
    <row r="5374" ht="12.75" customHeight="1" x14ac:dyDescent="0.2"/>
    <row r="5375" ht="12.75" customHeight="1" x14ac:dyDescent="0.2"/>
    <row r="5376" ht="12.75" customHeight="1" x14ac:dyDescent="0.2"/>
    <row r="5377" ht="12.75" customHeight="1" x14ac:dyDescent="0.2"/>
    <row r="5378" ht="12.75" customHeight="1" x14ac:dyDescent="0.2"/>
    <row r="5379" ht="12.75" customHeight="1" x14ac:dyDescent="0.2"/>
    <row r="5380" ht="12.75" customHeight="1" x14ac:dyDescent="0.2"/>
    <row r="5381" ht="12.75" customHeight="1" x14ac:dyDescent="0.2"/>
    <row r="5382" ht="12.75" customHeight="1" x14ac:dyDescent="0.2"/>
    <row r="5383" ht="12.75" customHeight="1" x14ac:dyDescent="0.2"/>
    <row r="5384" ht="12.75" customHeight="1" x14ac:dyDescent="0.2"/>
    <row r="5385" ht="12.75" customHeight="1" x14ac:dyDescent="0.2"/>
    <row r="5386" ht="12.75" customHeight="1" x14ac:dyDescent="0.2"/>
    <row r="5387" ht="12.75" customHeight="1" x14ac:dyDescent="0.2"/>
    <row r="5388" ht="12.75" customHeight="1" x14ac:dyDescent="0.2"/>
    <row r="5389" ht="12.75" customHeight="1" x14ac:dyDescent="0.2"/>
    <row r="5390" ht="12.75" customHeight="1" x14ac:dyDescent="0.2"/>
    <row r="5391" ht="12.75" customHeight="1" x14ac:dyDescent="0.2"/>
    <row r="5392" ht="12.75" customHeight="1" x14ac:dyDescent="0.2"/>
    <row r="5393" ht="12.75" customHeight="1" x14ac:dyDescent="0.2"/>
    <row r="5394" ht="12.75" customHeight="1" x14ac:dyDescent="0.2"/>
    <row r="5395" ht="12.75" customHeight="1" x14ac:dyDescent="0.2"/>
    <row r="5396" ht="12.75" customHeight="1" x14ac:dyDescent="0.2"/>
    <row r="5397" ht="12.75" customHeight="1" x14ac:dyDescent="0.2"/>
    <row r="5398" ht="12.75" customHeight="1" x14ac:dyDescent="0.2"/>
    <row r="5399" ht="12.75" customHeight="1" x14ac:dyDescent="0.2"/>
    <row r="5400" ht="12.75" customHeight="1" x14ac:dyDescent="0.2"/>
    <row r="5401" ht="12.75" customHeight="1" x14ac:dyDescent="0.2"/>
    <row r="5402" ht="12.75" customHeight="1" x14ac:dyDescent="0.2"/>
    <row r="5403" ht="12.75" customHeight="1" x14ac:dyDescent="0.2"/>
    <row r="5404" ht="12.75" customHeight="1" x14ac:dyDescent="0.2"/>
    <row r="5405" ht="12.75" customHeight="1" x14ac:dyDescent="0.2"/>
    <row r="5406" ht="12.75" customHeight="1" x14ac:dyDescent="0.2"/>
    <row r="5407" ht="12.75" customHeight="1" x14ac:dyDescent="0.2"/>
    <row r="5408" ht="12.75" customHeight="1" x14ac:dyDescent="0.2"/>
    <row r="5409" ht="12.75" customHeight="1" x14ac:dyDescent="0.2"/>
    <row r="5410" ht="12.75" customHeight="1" x14ac:dyDescent="0.2"/>
    <row r="5411" ht="12.75" customHeight="1" x14ac:dyDescent="0.2"/>
    <row r="5412" ht="12.75" customHeight="1" x14ac:dyDescent="0.2"/>
    <row r="5413" ht="12.75" customHeight="1" x14ac:dyDescent="0.2"/>
    <row r="5414" ht="12.75" customHeight="1" x14ac:dyDescent="0.2"/>
    <row r="5415" ht="12.75" customHeight="1" x14ac:dyDescent="0.2"/>
    <row r="5416" ht="12.75" customHeight="1" x14ac:dyDescent="0.2"/>
    <row r="5417" ht="12.75" customHeight="1" x14ac:dyDescent="0.2"/>
    <row r="5418" ht="12.75" customHeight="1" x14ac:dyDescent="0.2"/>
    <row r="5419" ht="12.75" customHeight="1" x14ac:dyDescent="0.2"/>
    <row r="5420" ht="12.75" customHeight="1" x14ac:dyDescent="0.2"/>
    <row r="5421" ht="12.75" customHeight="1" x14ac:dyDescent="0.2"/>
    <row r="5422" ht="12.75" customHeight="1" x14ac:dyDescent="0.2"/>
    <row r="5423" ht="12.75" customHeight="1" x14ac:dyDescent="0.2"/>
    <row r="5424" ht="12.75" customHeight="1" x14ac:dyDescent="0.2"/>
    <row r="5425" ht="12.75" customHeight="1" x14ac:dyDescent="0.2"/>
    <row r="5426" ht="12.75" customHeight="1" x14ac:dyDescent="0.2"/>
    <row r="5427" ht="12.75" customHeight="1" x14ac:dyDescent="0.2"/>
    <row r="5428" ht="12.75" customHeight="1" x14ac:dyDescent="0.2"/>
    <row r="5429" ht="12.75" customHeight="1" x14ac:dyDescent="0.2"/>
    <row r="5430" ht="12.75" customHeight="1" x14ac:dyDescent="0.2"/>
    <row r="5431" ht="12.75" customHeight="1" x14ac:dyDescent="0.2"/>
    <row r="5432" ht="12.75" customHeight="1" x14ac:dyDescent="0.2"/>
    <row r="5433" ht="12.75" customHeight="1" x14ac:dyDescent="0.2"/>
    <row r="5434" ht="12.75" customHeight="1" x14ac:dyDescent="0.2"/>
    <row r="5435" ht="12.75" customHeight="1" x14ac:dyDescent="0.2"/>
    <row r="5436" ht="12.75" customHeight="1" x14ac:dyDescent="0.2"/>
    <row r="5437" ht="12.75" customHeight="1" x14ac:dyDescent="0.2"/>
    <row r="5438" ht="12.75" customHeight="1" x14ac:dyDescent="0.2"/>
    <row r="5439" ht="12.75" customHeight="1" x14ac:dyDescent="0.2"/>
    <row r="5440" ht="12.75" customHeight="1" x14ac:dyDescent="0.2"/>
    <row r="5441" ht="12.75" customHeight="1" x14ac:dyDescent="0.2"/>
    <row r="5442" ht="12.75" customHeight="1" x14ac:dyDescent="0.2"/>
    <row r="5443" ht="12.75" customHeight="1" x14ac:dyDescent="0.2"/>
    <row r="5444" ht="12.75" customHeight="1" x14ac:dyDescent="0.2"/>
    <row r="5445" ht="12.75" customHeight="1" x14ac:dyDescent="0.2"/>
    <row r="5446" ht="12.75" customHeight="1" x14ac:dyDescent="0.2"/>
    <row r="5447" ht="12.75" customHeight="1" x14ac:dyDescent="0.2"/>
    <row r="5448" ht="12.75" customHeight="1" x14ac:dyDescent="0.2"/>
    <row r="5449" ht="12.75" customHeight="1" x14ac:dyDescent="0.2"/>
    <row r="5450" ht="12.75" customHeight="1" x14ac:dyDescent="0.2"/>
    <row r="5451" ht="12.75" customHeight="1" x14ac:dyDescent="0.2"/>
    <row r="5452" ht="12.75" customHeight="1" x14ac:dyDescent="0.2"/>
    <row r="5453" ht="12.75" customHeight="1" x14ac:dyDescent="0.2"/>
    <row r="5454" ht="12.75" customHeight="1" x14ac:dyDescent="0.2"/>
    <row r="5455" ht="12.75" customHeight="1" x14ac:dyDescent="0.2"/>
    <row r="5456" ht="12.75" customHeight="1" x14ac:dyDescent="0.2"/>
    <row r="5457" ht="12.75" customHeight="1" x14ac:dyDescent="0.2"/>
    <row r="5458" ht="12.75" customHeight="1" x14ac:dyDescent="0.2"/>
    <row r="5459" ht="12.75" customHeight="1" x14ac:dyDescent="0.2"/>
    <row r="5460" ht="12.75" customHeight="1" x14ac:dyDescent="0.2"/>
    <row r="5461" ht="12.75" customHeight="1" x14ac:dyDescent="0.2"/>
    <row r="5462" ht="12.75" customHeight="1" x14ac:dyDescent="0.2"/>
    <row r="5463" ht="12.75" customHeight="1" x14ac:dyDescent="0.2"/>
    <row r="5464" ht="12.75" customHeight="1" x14ac:dyDescent="0.2"/>
    <row r="5465" ht="12.75" customHeight="1" x14ac:dyDescent="0.2"/>
    <row r="5466" ht="12.75" customHeight="1" x14ac:dyDescent="0.2"/>
    <row r="5467" ht="12.75" customHeight="1" x14ac:dyDescent="0.2"/>
    <row r="5468" ht="12.75" customHeight="1" x14ac:dyDescent="0.2"/>
    <row r="5469" ht="12.75" customHeight="1" x14ac:dyDescent="0.2"/>
    <row r="5470" ht="12.75" customHeight="1" x14ac:dyDescent="0.2"/>
    <row r="5471" ht="12.75" customHeight="1" x14ac:dyDescent="0.2"/>
    <row r="5472" ht="12.75" customHeight="1" x14ac:dyDescent="0.2"/>
    <row r="5473" ht="12.75" customHeight="1" x14ac:dyDescent="0.2"/>
    <row r="5474" ht="12.75" customHeight="1" x14ac:dyDescent="0.2"/>
    <row r="5475" ht="12.75" customHeight="1" x14ac:dyDescent="0.2"/>
    <row r="5476" ht="12.75" customHeight="1" x14ac:dyDescent="0.2"/>
    <row r="5477" ht="12.75" customHeight="1" x14ac:dyDescent="0.2"/>
    <row r="5478" ht="12.75" customHeight="1" x14ac:dyDescent="0.2"/>
    <row r="5479" ht="12.75" customHeight="1" x14ac:dyDescent="0.2"/>
    <row r="5480" ht="12.75" customHeight="1" x14ac:dyDescent="0.2"/>
    <row r="5481" ht="12.75" customHeight="1" x14ac:dyDescent="0.2"/>
    <row r="5482" ht="12.75" customHeight="1" x14ac:dyDescent="0.2"/>
    <row r="5483" ht="12.75" customHeight="1" x14ac:dyDescent="0.2"/>
    <row r="5484" ht="12.75" customHeight="1" x14ac:dyDescent="0.2"/>
    <row r="5485" ht="12.75" customHeight="1" x14ac:dyDescent="0.2"/>
    <row r="5486" ht="12.75" customHeight="1" x14ac:dyDescent="0.2"/>
    <row r="5487" ht="12.75" customHeight="1" x14ac:dyDescent="0.2"/>
    <row r="5488" ht="12.75" customHeight="1" x14ac:dyDescent="0.2"/>
    <row r="5489" ht="12.75" customHeight="1" x14ac:dyDescent="0.2"/>
    <row r="5490" ht="12.75" customHeight="1" x14ac:dyDescent="0.2"/>
    <row r="5491" ht="12.75" customHeight="1" x14ac:dyDescent="0.2"/>
    <row r="5492" ht="12.75" customHeight="1" x14ac:dyDescent="0.2"/>
    <row r="5493" ht="12.75" customHeight="1" x14ac:dyDescent="0.2"/>
    <row r="5494" ht="12.75" customHeight="1" x14ac:dyDescent="0.2"/>
    <row r="5495" ht="12.75" customHeight="1" x14ac:dyDescent="0.2"/>
    <row r="5496" ht="12.75" customHeight="1" x14ac:dyDescent="0.2"/>
    <row r="5497" ht="12.75" customHeight="1" x14ac:dyDescent="0.2"/>
    <row r="5498" ht="12.75" customHeight="1" x14ac:dyDescent="0.2"/>
    <row r="5499" ht="12.75" customHeight="1" x14ac:dyDescent="0.2"/>
    <row r="5500" ht="12.75" customHeight="1" x14ac:dyDescent="0.2"/>
    <row r="5501" ht="12.75" customHeight="1" x14ac:dyDescent="0.2"/>
    <row r="5502" ht="12.75" customHeight="1" x14ac:dyDescent="0.2"/>
    <row r="5503" ht="12.75" customHeight="1" x14ac:dyDescent="0.2"/>
    <row r="5504" ht="12.75" customHeight="1" x14ac:dyDescent="0.2"/>
    <row r="5505" ht="12.75" customHeight="1" x14ac:dyDescent="0.2"/>
    <row r="5506" ht="12.75" customHeight="1" x14ac:dyDescent="0.2"/>
    <row r="5507" ht="12.75" customHeight="1" x14ac:dyDescent="0.2"/>
    <row r="5508" ht="12.75" customHeight="1" x14ac:dyDescent="0.2"/>
    <row r="5509" ht="12.75" customHeight="1" x14ac:dyDescent="0.2"/>
    <row r="5510" ht="12.75" customHeight="1" x14ac:dyDescent="0.2"/>
    <row r="5511" ht="12.75" customHeight="1" x14ac:dyDescent="0.2"/>
    <row r="5512" ht="12.75" customHeight="1" x14ac:dyDescent="0.2"/>
    <row r="5513" ht="12.75" customHeight="1" x14ac:dyDescent="0.2"/>
    <row r="5514" ht="12.75" customHeight="1" x14ac:dyDescent="0.2"/>
    <row r="5515" ht="12.75" customHeight="1" x14ac:dyDescent="0.2"/>
    <row r="5516" ht="12.75" customHeight="1" x14ac:dyDescent="0.2"/>
    <row r="5517" ht="12.75" customHeight="1" x14ac:dyDescent="0.2"/>
    <row r="5518" ht="12.75" customHeight="1" x14ac:dyDescent="0.2"/>
    <row r="5519" ht="12.75" customHeight="1" x14ac:dyDescent="0.2"/>
    <row r="5520" ht="12.75" customHeight="1" x14ac:dyDescent="0.2"/>
    <row r="5521" ht="12.75" customHeight="1" x14ac:dyDescent="0.2"/>
    <row r="5522" ht="12.75" customHeight="1" x14ac:dyDescent="0.2"/>
    <row r="5523" ht="12.75" customHeight="1" x14ac:dyDescent="0.2"/>
    <row r="5524" ht="12.75" customHeight="1" x14ac:dyDescent="0.2"/>
    <row r="5525" ht="12.75" customHeight="1" x14ac:dyDescent="0.2"/>
    <row r="5526" ht="12.75" customHeight="1" x14ac:dyDescent="0.2"/>
    <row r="5527" ht="12.75" customHeight="1" x14ac:dyDescent="0.2"/>
    <row r="5528" ht="12.75" customHeight="1" x14ac:dyDescent="0.2"/>
    <row r="5529" ht="12.75" customHeight="1" x14ac:dyDescent="0.2"/>
    <row r="5530" ht="12.75" customHeight="1" x14ac:dyDescent="0.2"/>
    <row r="5531" ht="12.75" customHeight="1" x14ac:dyDescent="0.2"/>
    <row r="5532" ht="12.75" customHeight="1" x14ac:dyDescent="0.2"/>
    <row r="5533" ht="12.75" customHeight="1" x14ac:dyDescent="0.2"/>
    <row r="5534" ht="12.75" customHeight="1" x14ac:dyDescent="0.2"/>
    <row r="5535" ht="12.75" customHeight="1" x14ac:dyDescent="0.2"/>
    <row r="5536" ht="12.75" customHeight="1" x14ac:dyDescent="0.2"/>
    <row r="5537" ht="12.75" customHeight="1" x14ac:dyDescent="0.2"/>
    <row r="5538" ht="12.75" customHeight="1" x14ac:dyDescent="0.2"/>
    <row r="5539" ht="12.75" customHeight="1" x14ac:dyDescent="0.2"/>
    <row r="5540" ht="12.75" customHeight="1" x14ac:dyDescent="0.2"/>
    <row r="5541" ht="12.75" customHeight="1" x14ac:dyDescent="0.2"/>
    <row r="5542" ht="12.75" customHeight="1" x14ac:dyDescent="0.2"/>
    <row r="5543" ht="12.75" customHeight="1" x14ac:dyDescent="0.2"/>
    <row r="5544" ht="12.75" customHeight="1" x14ac:dyDescent="0.2"/>
    <row r="5545" ht="12.75" customHeight="1" x14ac:dyDescent="0.2"/>
    <row r="5546" ht="12.75" customHeight="1" x14ac:dyDescent="0.2"/>
    <row r="5547" ht="12.75" customHeight="1" x14ac:dyDescent="0.2"/>
    <row r="5548" ht="12.75" customHeight="1" x14ac:dyDescent="0.2"/>
    <row r="5549" ht="12.75" customHeight="1" x14ac:dyDescent="0.2"/>
    <row r="5550" ht="12.75" customHeight="1" x14ac:dyDescent="0.2"/>
    <row r="5551" ht="12.75" customHeight="1" x14ac:dyDescent="0.2"/>
    <row r="5552" ht="12.75" customHeight="1" x14ac:dyDescent="0.2"/>
    <row r="5553" ht="12.75" customHeight="1" x14ac:dyDescent="0.2"/>
    <row r="5554" ht="12.75" customHeight="1" x14ac:dyDescent="0.2"/>
    <row r="5555" ht="12.75" customHeight="1" x14ac:dyDescent="0.2"/>
    <row r="5556" ht="12.75" customHeight="1" x14ac:dyDescent="0.2"/>
    <row r="5557" ht="12.75" customHeight="1" x14ac:dyDescent="0.2"/>
    <row r="5558" ht="12.75" customHeight="1" x14ac:dyDescent="0.2"/>
    <row r="5559" ht="12.75" customHeight="1" x14ac:dyDescent="0.2"/>
    <row r="5560" ht="12.75" customHeight="1" x14ac:dyDescent="0.2"/>
    <row r="5561" ht="12.75" customHeight="1" x14ac:dyDescent="0.2"/>
    <row r="5562" ht="12.75" customHeight="1" x14ac:dyDescent="0.2"/>
    <row r="5563" ht="12.75" customHeight="1" x14ac:dyDescent="0.2"/>
    <row r="5564" ht="12.75" customHeight="1" x14ac:dyDescent="0.2"/>
    <row r="5565" ht="12.75" customHeight="1" x14ac:dyDescent="0.2"/>
    <row r="5566" ht="12.75" customHeight="1" x14ac:dyDescent="0.2"/>
    <row r="5567" ht="12.75" customHeight="1" x14ac:dyDescent="0.2"/>
    <row r="5568" ht="12.75" customHeight="1" x14ac:dyDescent="0.2"/>
    <row r="5569" ht="12.75" customHeight="1" x14ac:dyDescent="0.2"/>
    <row r="5570" ht="12.75" customHeight="1" x14ac:dyDescent="0.2"/>
    <row r="5571" ht="12.75" customHeight="1" x14ac:dyDescent="0.2"/>
    <row r="5572" ht="12.75" customHeight="1" x14ac:dyDescent="0.2"/>
    <row r="5573" ht="12.75" customHeight="1" x14ac:dyDescent="0.2"/>
    <row r="5574" ht="12.75" customHeight="1" x14ac:dyDescent="0.2"/>
    <row r="5575" ht="12.75" customHeight="1" x14ac:dyDescent="0.2"/>
    <row r="5576" ht="12.75" customHeight="1" x14ac:dyDescent="0.2"/>
    <row r="5577" ht="12.75" customHeight="1" x14ac:dyDescent="0.2"/>
    <row r="5578" ht="12.75" customHeight="1" x14ac:dyDescent="0.2"/>
    <row r="5579" ht="12.75" customHeight="1" x14ac:dyDescent="0.2"/>
    <row r="5580" ht="12.75" customHeight="1" x14ac:dyDescent="0.2"/>
    <row r="5581" ht="12.75" customHeight="1" x14ac:dyDescent="0.2"/>
    <row r="5582" ht="12.75" customHeight="1" x14ac:dyDescent="0.2"/>
    <row r="5583" ht="12.75" customHeight="1" x14ac:dyDescent="0.2"/>
    <row r="5584" ht="12.75" customHeight="1" x14ac:dyDescent="0.2"/>
    <row r="5585" ht="12.75" customHeight="1" x14ac:dyDescent="0.2"/>
    <row r="5586" ht="12.75" customHeight="1" x14ac:dyDescent="0.2"/>
    <row r="5587" ht="12.75" customHeight="1" x14ac:dyDescent="0.2"/>
    <row r="5588" ht="12.75" customHeight="1" x14ac:dyDescent="0.2"/>
    <row r="5589" ht="12.75" customHeight="1" x14ac:dyDescent="0.2"/>
    <row r="5590" ht="12.75" customHeight="1" x14ac:dyDescent="0.2"/>
    <row r="5591" ht="12.75" customHeight="1" x14ac:dyDescent="0.2"/>
    <row r="5592" ht="12.75" customHeight="1" x14ac:dyDescent="0.2"/>
    <row r="5593" ht="12.75" customHeight="1" x14ac:dyDescent="0.2"/>
    <row r="5594" ht="12.75" customHeight="1" x14ac:dyDescent="0.2"/>
    <row r="5595" ht="12.75" customHeight="1" x14ac:dyDescent="0.2"/>
    <row r="5596" ht="12.75" customHeight="1" x14ac:dyDescent="0.2"/>
    <row r="5597" ht="12.75" customHeight="1" x14ac:dyDescent="0.2"/>
    <row r="5598" ht="12.75" customHeight="1" x14ac:dyDescent="0.2"/>
    <row r="5599" ht="12.75" customHeight="1" x14ac:dyDescent="0.2"/>
    <row r="5600" ht="12.75" customHeight="1" x14ac:dyDescent="0.2"/>
    <row r="5601" ht="12.75" customHeight="1" x14ac:dyDescent="0.2"/>
    <row r="5602" ht="12.75" customHeight="1" x14ac:dyDescent="0.2"/>
    <row r="5603" ht="12.75" customHeight="1" x14ac:dyDescent="0.2"/>
    <row r="5604" ht="12.75" customHeight="1" x14ac:dyDescent="0.2"/>
    <row r="5605" ht="12.75" customHeight="1" x14ac:dyDescent="0.2"/>
    <row r="5606" ht="12.75" customHeight="1" x14ac:dyDescent="0.2"/>
    <row r="5607" ht="12.75" customHeight="1" x14ac:dyDescent="0.2"/>
    <row r="5608" ht="12.75" customHeight="1" x14ac:dyDescent="0.2"/>
    <row r="5609" ht="12.75" customHeight="1" x14ac:dyDescent="0.2"/>
    <row r="5610" ht="12.75" customHeight="1" x14ac:dyDescent="0.2"/>
    <row r="5611" ht="12.75" customHeight="1" x14ac:dyDescent="0.2"/>
    <row r="5612" ht="12.75" customHeight="1" x14ac:dyDescent="0.2"/>
    <row r="5613" ht="12.75" customHeight="1" x14ac:dyDescent="0.2"/>
    <row r="5614" ht="12.75" customHeight="1" x14ac:dyDescent="0.2"/>
    <row r="5615" ht="12.75" customHeight="1" x14ac:dyDescent="0.2"/>
    <row r="5616" ht="12.75" customHeight="1" x14ac:dyDescent="0.2"/>
    <row r="5617" ht="12.75" customHeight="1" x14ac:dyDescent="0.2"/>
    <row r="5618" ht="12.75" customHeight="1" x14ac:dyDescent="0.2"/>
    <row r="5619" ht="12.75" customHeight="1" x14ac:dyDescent="0.2"/>
    <row r="5620" ht="12.75" customHeight="1" x14ac:dyDescent="0.2"/>
    <row r="5621" ht="12.75" customHeight="1" x14ac:dyDescent="0.2"/>
    <row r="5622" ht="12.75" customHeight="1" x14ac:dyDescent="0.2"/>
    <row r="5623" ht="12.75" customHeight="1" x14ac:dyDescent="0.2"/>
    <row r="5624" ht="12.75" customHeight="1" x14ac:dyDescent="0.2"/>
    <row r="5625" ht="12.75" customHeight="1" x14ac:dyDescent="0.2"/>
    <row r="5626" ht="12.75" customHeight="1" x14ac:dyDescent="0.2"/>
    <row r="5627" ht="12.75" customHeight="1" x14ac:dyDescent="0.2"/>
    <row r="5628" ht="12.75" customHeight="1" x14ac:dyDescent="0.2"/>
    <row r="5629" ht="12.75" customHeight="1" x14ac:dyDescent="0.2"/>
    <row r="5630" ht="12.75" customHeight="1" x14ac:dyDescent="0.2"/>
    <row r="5631" ht="12.75" customHeight="1" x14ac:dyDescent="0.2"/>
    <row r="5632" ht="12.75" customHeight="1" x14ac:dyDescent="0.2"/>
    <row r="5633" ht="12.75" customHeight="1" x14ac:dyDescent="0.2"/>
    <row r="5634" ht="12.75" customHeight="1" x14ac:dyDescent="0.2"/>
    <row r="5635" ht="12.75" customHeight="1" x14ac:dyDescent="0.2"/>
    <row r="5636" ht="12.75" customHeight="1" x14ac:dyDescent="0.2"/>
    <row r="5637" ht="12.75" customHeight="1" x14ac:dyDescent="0.2"/>
    <row r="5638" ht="12.75" customHeight="1" x14ac:dyDescent="0.2"/>
    <row r="5639" ht="12.75" customHeight="1" x14ac:dyDescent="0.2"/>
    <row r="5640" ht="12.75" customHeight="1" x14ac:dyDescent="0.2"/>
    <row r="5641" ht="12.75" customHeight="1" x14ac:dyDescent="0.2"/>
    <row r="5642" ht="12.75" customHeight="1" x14ac:dyDescent="0.2"/>
    <row r="5643" ht="12.75" customHeight="1" x14ac:dyDescent="0.2"/>
    <row r="5644" ht="12.75" customHeight="1" x14ac:dyDescent="0.2"/>
    <row r="5645" ht="12.75" customHeight="1" x14ac:dyDescent="0.2"/>
    <row r="5646" ht="12.75" customHeight="1" x14ac:dyDescent="0.2"/>
    <row r="5647" ht="12.75" customHeight="1" x14ac:dyDescent="0.2"/>
    <row r="5648" ht="12.75" customHeight="1" x14ac:dyDescent="0.2"/>
    <row r="5649" ht="12.75" customHeight="1" x14ac:dyDescent="0.2"/>
    <row r="5650" ht="12.75" customHeight="1" x14ac:dyDescent="0.2"/>
    <row r="5651" ht="12.75" customHeight="1" x14ac:dyDescent="0.2"/>
    <row r="5652" ht="12.75" customHeight="1" x14ac:dyDescent="0.2"/>
    <row r="5653" ht="12.75" customHeight="1" x14ac:dyDescent="0.2"/>
    <row r="5654" ht="12.75" customHeight="1" x14ac:dyDescent="0.2"/>
    <row r="5655" ht="12.75" customHeight="1" x14ac:dyDescent="0.2"/>
    <row r="5656" ht="12.75" customHeight="1" x14ac:dyDescent="0.2"/>
    <row r="5657" ht="12.75" customHeight="1" x14ac:dyDescent="0.2"/>
    <row r="5658" ht="12.75" customHeight="1" x14ac:dyDescent="0.2"/>
    <row r="5659" ht="12.75" customHeight="1" x14ac:dyDescent="0.2"/>
    <row r="5660" ht="12.75" customHeight="1" x14ac:dyDescent="0.2"/>
    <row r="5661" ht="12.75" customHeight="1" x14ac:dyDescent="0.2"/>
    <row r="5662" ht="12.75" customHeight="1" x14ac:dyDescent="0.2"/>
    <row r="5663" ht="12.75" customHeight="1" x14ac:dyDescent="0.2"/>
    <row r="5664" ht="12.75" customHeight="1" x14ac:dyDescent="0.2"/>
    <row r="5665" ht="12.75" customHeight="1" x14ac:dyDescent="0.2"/>
    <row r="5666" ht="12.75" customHeight="1" x14ac:dyDescent="0.2"/>
    <row r="5667" ht="12.75" customHeight="1" x14ac:dyDescent="0.2"/>
    <row r="5668" ht="12.75" customHeight="1" x14ac:dyDescent="0.2"/>
    <row r="5669" ht="12.75" customHeight="1" x14ac:dyDescent="0.2"/>
    <row r="5670" ht="12.75" customHeight="1" x14ac:dyDescent="0.2"/>
    <row r="5671" ht="12.75" customHeight="1" x14ac:dyDescent="0.2"/>
    <row r="5672" ht="12.75" customHeight="1" x14ac:dyDescent="0.2"/>
    <row r="5673" ht="12.75" customHeight="1" x14ac:dyDescent="0.2"/>
    <row r="5674" ht="12.75" customHeight="1" x14ac:dyDescent="0.2"/>
    <row r="5675" ht="12.75" customHeight="1" x14ac:dyDescent="0.2"/>
    <row r="5676" ht="12.75" customHeight="1" x14ac:dyDescent="0.2"/>
    <row r="5677" ht="12.75" customHeight="1" x14ac:dyDescent="0.2"/>
    <row r="5678" ht="12.75" customHeight="1" x14ac:dyDescent="0.2"/>
    <row r="5679" ht="12.75" customHeight="1" x14ac:dyDescent="0.2"/>
    <row r="5680" ht="12.75" customHeight="1" x14ac:dyDescent="0.2"/>
    <row r="5681" ht="12.75" customHeight="1" x14ac:dyDescent="0.2"/>
    <row r="5682" ht="12.75" customHeight="1" x14ac:dyDescent="0.2"/>
    <row r="5683" ht="12.75" customHeight="1" x14ac:dyDescent="0.2"/>
    <row r="5684" ht="12.75" customHeight="1" x14ac:dyDescent="0.2"/>
    <row r="5685" ht="12.75" customHeight="1" x14ac:dyDescent="0.2"/>
    <row r="5686" ht="12.75" customHeight="1" x14ac:dyDescent="0.2"/>
    <row r="5687" ht="12.75" customHeight="1" x14ac:dyDescent="0.2"/>
    <row r="5688" ht="12.75" customHeight="1" x14ac:dyDescent="0.2"/>
    <row r="5689" ht="12.75" customHeight="1" x14ac:dyDescent="0.2"/>
    <row r="5690" ht="12.75" customHeight="1" x14ac:dyDescent="0.2"/>
    <row r="5691" ht="12.75" customHeight="1" x14ac:dyDescent="0.2"/>
    <row r="5692" ht="12.75" customHeight="1" x14ac:dyDescent="0.2"/>
    <row r="5693" ht="12.75" customHeight="1" x14ac:dyDescent="0.2"/>
    <row r="5694" ht="12.75" customHeight="1" x14ac:dyDescent="0.2"/>
    <row r="5695" ht="12.75" customHeight="1" x14ac:dyDescent="0.2"/>
    <row r="5696" ht="12.75" customHeight="1" x14ac:dyDescent="0.2"/>
    <row r="5697" ht="12.75" customHeight="1" x14ac:dyDescent="0.2"/>
    <row r="5698" ht="12.75" customHeight="1" x14ac:dyDescent="0.2"/>
    <row r="5699" ht="12.75" customHeight="1" x14ac:dyDescent="0.2"/>
    <row r="5700" ht="12.75" customHeight="1" x14ac:dyDescent="0.2"/>
    <row r="5701" ht="12.75" customHeight="1" x14ac:dyDescent="0.2"/>
    <row r="5702" ht="12.75" customHeight="1" x14ac:dyDescent="0.2"/>
    <row r="5703" ht="12.75" customHeight="1" x14ac:dyDescent="0.2"/>
    <row r="5704" ht="12.75" customHeight="1" x14ac:dyDescent="0.2"/>
    <row r="5705" ht="12.75" customHeight="1" x14ac:dyDescent="0.2"/>
    <row r="5706" ht="12.75" customHeight="1" x14ac:dyDescent="0.2"/>
    <row r="5707" ht="12.75" customHeight="1" x14ac:dyDescent="0.2"/>
    <row r="5708" ht="12.75" customHeight="1" x14ac:dyDescent="0.2"/>
    <row r="5709" ht="12.75" customHeight="1" x14ac:dyDescent="0.2"/>
    <row r="5710" ht="12.75" customHeight="1" x14ac:dyDescent="0.2"/>
    <row r="5711" ht="12.75" customHeight="1" x14ac:dyDescent="0.2"/>
    <row r="5712" ht="12.75" customHeight="1" x14ac:dyDescent="0.2"/>
    <row r="5713" ht="12.75" customHeight="1" x14ac:dyDescent="0.2"/>
    <row r="5714" ht="12.75" customHeight="1" x14ac:dyDescent="0.2"/>
    <row r="5715" ht="12.75" customHeight="1" x14ac:dyDescent="0.2"/>
    <row r="5716" ht="12.75" customHeight="1" x14ac:dyDescent="0.2"/>
    <row r="5717" ht="12.75" customHeight="1" x14ac:dyDescent="0.2"/>
    <row r="5718" ht="12.75" customHeight="1" x14ac:dyDescent="0.2"/>
    <row r="5719" ht="12.75" customHeight="1" x14ac:dyDescent="0.2"/>
    <row r="5720" ht="12.75" customHeight="1" x14ac:dyDescent="0.2"/>
    <row r="5721" ht="12.75" customHeight="1" x14ac:dyDescent="0.2"/>
    <row r="5722" ht="12.75" customHeight="1" x14ac:dyDescent="0.2"/>
    <row r="5723" ht="12.75" customHeight="1" x14ac:dyDescent="0.2"/>
    <row r="5724" ht="12.75" customHeight="1" x14ac:dyDescent="0.2"/>
    <row r="5725" ht="12.75" customHeight="1" x14ac:dyDescent="0.2"/>
    <row r="5726" ht="12.75" customHeight="1" x14ac:dyDescent="0.2"/>
    <row r="5727" ht="12.75" customHeight="1" x14ac:dyDescent="0.2"/>
    <row r="5728" ht="12.75" customHeight="1" x14ac:dyDescent="0.2"/>
    <row r="5729" ht="12.75" customHeight="1" x14ac:dyDescent="0.2"/>
    <row r="5730" ht="12.75" customHeight="1" x14ac:dyDescent="0.2"/>
    <row r="5731" ht="12.75" customHeight="1" x14ac:dyDescent="0.2"/>
    <row r="5732" ht="12.75" customHeight="1" x14ac:dyDescent="0.2"/>
    <row r="5733" ht="12.75" customHeight="1" x14ac:dyDescent="0.2"/>
    <row r="5734" ht="12.75" customHeight="1" x14ac:dyDescent="0.2"/>
    <row r="5735" ht="12.75" customHeight="1" x14ac:dyDescent="0.2"/>
    <row r="5736" ht="12.75" customHeight="1" x14ac:dyDescent="0.2"/>
    <row r="5737" ht="12.75" customHeight="1" x14ac:dyDescent="0.2"/>
    <row r="5738" ht="12.75" customHeight="1" x14ac:dyDescent="0.2"/>
    <row r="5739" ht="12.75" customHeight="1" x14ac:dyDescent="0.2"/>
    <row r="5740" ht="12.75" customHeight="1" x14ac:dyDescent="0.2"/>
    <row r="5741" ht="12.75" customHeight="1" x14ac:dyDescent="0.2"/>
    <row r="5742" ht="12.75" customHeight="1" x14ac:dyDescent="0.2"/>
    <row r="5743" ht="12.75" customHeight="1" x14ac:dyDescent="0.2"/>
    <row r="5744" ht="12.75" customHeight="1" x14ac:dyDescent="0.2"/>
    <row r="5745" ht="12.75" customHeight="1" x14ac:dyDescent="0.2"/>
    <row r="5746" ht="12.75" customHeight="1" x14ac:dyDescent="0.2"/>
    <row r="5747" ht="12.75" customHeight="1" x14ac:dyDescent="0.2"/>
    <row r="5748" ht="12.75" customHeight="1" x14ac:dyDescent="0.2"/>
    <row r="5749" ht="12.75" customHeight="1" x14ac:dyDescent="0.2"/>
    <row r="5750" ht="12.75" customHeight="1" x14ac:dyDescent="0.2"/>
    <row r="5751" ht="12.75" customHeight="1" x14ac:dyDescent="0.2"/>
    <row r="5752" ht="12.75" customHeight="1" x14ac:dyDescent="0.2"/>
    <row r="5753" ht="12.75" customHeight="1" x14ac:dyDescent="0.2"/>
    <row r="5754" ht="12.75" customHeight="1" x14ac:dyDescent="0.2"/>
    <row r="5755" ht="12.75" customHeight="1" x14ac:dyDescent="0.2"/>
    <row r="5756" ht="12.75" customHeight="1" x14ac:dyDescent="0.2"/>
    <row r="5757" ht="12.75" customHeight="1" x14ac:dyDescent="0.2"/>
    <row r="5758" ht="12.75" customHeight="1" x14ac:dyDescent="0.2"/>
    <row r="5759" ht="12.75" customHeight="1" x14ac:dyDescent="0.2"/>
    <row r="5760" ht="12.75" customHeight="1" x14ac:dyDescent="0.2"/>
    <row r="5761" ht="12.75" customHeight="1" x14ac:dyDescent="0.2"/>
    <row r="5762" ht="12.75" customHeight="1" x14ac:dyDescent="0.2"/>
    <row r="5763" ht="12.75" customHeight="1" x14ac:dyDescent="0.2"/>
    <row r="5764" ht="12.75" customHeight="1" x14ac:dyDescent="0.2"/>
    <row r="5765" ht="12.75" customHeight="1" x14ac:dyDescent="0.2"/>
    <row r="5766" ht="12.75" customHeight="1" x14ac:dyDescent="0.2"/>
    <row r="5767" ht="12.75" customHeight="1" x14ac:dyDescent="0.2"/>
    <row r="5768" ht="12.75" customHeight="1" x14ac:dyDescent="0.2"/>
    <row r="5769" ht="12.75" customHeight="1" x14ac:dyDescent="0.2"/>
    <row r="5770" ht="12.75" customHeight="1" x14ac:dyDescent="0.2"/>
    <row r="5771" ht="12.75" customHeight="1" x14ac:dyDescent="0.2"/>
    <row r="5772" ht="12.75" customHeight="1" x14ac:dyDescent="0.2"/>
    <row r="5773" ht="12.75" customHeight="1" x14ac:dyDescent="0.2"/>
    <row r="5774" ht="12.75" customHeight="1" x14ac:dyDescent="0.2"/>
    <row r="5775" ht="12.75" customHeight="1" x14ac:dyDescent="0.2"/>
    <row r="5776" ht="12.75" customHeight="1" x14ac:dyDescent="0.2"/>
    <row r="5777" ht="12.75" customHeight="1" x14ac:dyDescent="0.2"/>
    <row r="5778" ht="12.75" customHeight="1" x14ac:dyDescent="0.2"/>
    <row r="5779" ht="12.75" customHeight="1" x14ac:dyDescent="0.2"/>
    <row r="5780" ht="12.75" customHeight="1" x14ac:dyDescent="0.2"/>
    <row r="5781" ht="12.75" customHeight="1" x14ac:dyDescent="0.2"/>
    <row r="5782" ht="12.75" customHeight="1" x14ac:dyDescent="0.2"/>
    <row r="5783" ht="12.75" customHeight="1" x14ac:dyDescent="0.2"/>
    <row r="5784" ht="12.75" customHeight="1" x14ac:dyDescent="0.2"/>
    <row r="5785" ht="12.75" customHeight="1" x14ac:dyDescent="0.2"/>
    <row r="5786" ht="12.75" customHeight="1" x14ac:dyDescent="0.2"/>
    <row r="5787" ht="12.75" customHeight="1" x14ac:dyDescent="0.2"/>
    <row r="5788" ht="12.75" customHeight="1" x14ac:dyDescent="0.2"/>
    <row r="5789" ht="12.75" customHeight="1" x14ac:dyDescent="0.2"/>
    <row r="5790" ht="12.75" customHeight="1" x14ac:dyDescent="0.2"/>
    <row r="5791" ht="12.75" customHeight="1" x14ac:dyDescent="0.2"/>
    <row r="5792" ht="12.75" customHeight="1" x14ac:dyDescent="0.2"/>
    <row r="5793" ht="12.75" customHeight="1" x14ac:dyDescent="0.2"/>
    <row r="5794" ht="12.75" customHeight="1" x14ac:dyDescent="0.2"/>
    <row r="5795" ht="12.75" customHeight="1" x14ac:dyDescent="0.2"/>
    <row r="5796" ht="12.75" customHeight="1" x14ac:dyDescent="0.2"/>
    <row r="5797" ht="12.75" customHeight="1" x14ac:dyDescent="0.2"/>
    <row r="5798" ht="12.75" customHeight="1" x14ac:dyDescent="0.2"/>
    <row r="5799" ht="12.75" customHeight="1" x14ac:dyDescent="0.2"/>
    <row r="5800" ht="12.75" customHeight="1" x14ac:dyDescent="0.2"/>
    <row r="5801" ht="12.75" customHeight="1" x14ac:dyDescent="0.2"/>
    <row r="5802" ht="12.75" customHeight="1" x14ac:dyDescent="0.2"/>
    <row r="5803" ht="12.75" customHeight="1" x14ac:dyDescent="0.2"/>
    <row r="5804" ht="12.75" customHeight="1" x14ac:dyDescent="0.2"/>
    <row r="5805" ht="12.75" customHeight="1" x14ac:dyDescent="0.2"/>
    <row r="5806" ht="12.75" customHeight="1" x14ac:dyDescent="0.2"/>
    <row r="5807" ht="12.75" customHeight="1" x14ac:dyDescent="0.2"/>
    <row r="5808" ht="12.75" customHeight="1" x14ac:dyDescent="0.2"/>
    <row r="5809" ht="12.75" customHeight="1" x14ac:dyDescent="0.2"/>
    <row r="5810" ht="12.75" customHeight="1" x14ac:dyDescent="0.2"/>
    <row r="5811" ht="12.75" customHeight="1" x14ac:dyDescent="0.2"/>
    <row r="5812" ht="12.75" customHeight="1" x14ac:dyDescent="0.2"/>
    <row r="5813" ht="12.75" customHeight="1" x14ac:dyDescent="0.2"/>
    <row r="5814" ht="12.75" customHeight="1" x14ac:dyDescent="0.2"/>
    <row r="5815" ht="12.75" customHeight="1" x14ac:dyDescent="0.2"/>
    <row r="5816" ht="12.75" customHeight="1" x14ac:dyDescent="0.2"/>
    <row r="5817" ht="12.75" customHeight="1" x14ac:dyDescent="0.2"/>
    <row r="5818" ht="12.75" customHeight="1" x14ac:dyDescent="0.2"/>
    <row r="5819" ht="12.75" customHeight="1" x14ac:dyDescent="0.2"/>
    <row r="5820" ht="12.75" customHeight="1" x14ac:dyDescent="0.2"/>
    <row r="5821" ht="12.75" customHeight="1" x14ac:dyDescent="0.2"/>
    <row r="5822" ht="12.75" customHeight="1" x14ac:dyDescent="0.2"/>
    <row r="5823" ht="12.75" customHeight="1" x14ac:dyDescent="0.2"/>
    <row r="5824" ht="12.75" customHeight="1" x14ac:dyDescent="0.2"/>
    <row r="5825" ht="12.75" customHeight="1" x14ac:dyDescent="0.2"/>
    <row r="5826" ht="12.75" customHeight="1" x14ac:dyDescent="0.2"/>
    <row r="5827" ht="12.75" customHeight="1" x14ac:dyDescent="0.2"/>
    <row r="5828" ht="12.75" customHeight="1" x14ac:dyDescent="0.2"/>
    <row r="5829" ht="12.75" customHeight="1" x14ac:dyDescent="0.2"/>
    <row r="5830" ht="12.75" customHeight="1" x14ac:dyDescent="0.2"/>
    <row r="5831" ht="12.75" customHeight="1" x14ac:dyDescent="0.2"/>
    <row r="5832" ht="12.75" customHeight="1" x14ac:dyDescent="0.2"/>
    <row r="5833" ht="12.75" customHeight="1" x14ac:dyDescent="0.2"/>
    <row r="5834" ht="12.75" customHeight="1" x14ac:dyDescent="0.2"/>
    <row r="5835" ht="12.75" customHeight="1" x14ac:dyDescent="0.2"/>
    <row r="5836" ht="12.75" customHeight="1" x14ac:dyDescent="0.2"/>
    <row r="5837" ht="12.75" customHeight="1" x14ac:dyDescent="0.2"/>
    <row r="5838" ht="12.75" customHeight="1" x14ac:dyDescent="0.2"/>
    <row r="5839" ht="12.75" customHeight="1" x14ac:dyDescent="0.2"/>
    <row r="5840" ht="12.75" customHeight="1" x14ac:dyDescent="0.2"/>
    <row r="5841" ht="12.75" customHeight="1" x14ac:dyDescent="0.2"/>
    <row r="5842" ht="12.75" customHeight="1" x14ac:dyDescent="0.2"/>
    <row r="5843" ht="12.75" customHeight="1" x14ac:dyDescent="0.2"/>
    <row r="5844" ht="12.75" customHeight="1" x14ac:dyDescent="0.2"/>
    <row r="5845" ht="12.75" customHeight="1" x14ac:dyDescent="0.2"/>
    <row r="5846" ht="12.75" customHeight="1" x14ac:dyDescent="0.2"/>
    <row r="5847" ht="12.75" customHeight="1" x14ac:dyDescent="0.2"/>
    <row r="5848" ht="12.75" customHeight="1" x14ac:dyDescent="0.2"/>
    <row r="5849" ht="12.75" customHeight="1" x14ac:dyDescent="0.2"/>
    <row r="5850" ht="12.75" customHeight="1" x14ac:dyDescent="0.2"/>
    <row r="5851" ht="12.75" customHeight="1" x14ac:dyDescent="0.2"/>
    <row r="5852" ht="12.75" customHeight="1" x14ac:dyDescent="0.2"/>
    <row r="5853" ht="12.75" customHeight="1" x14ac:dyDescent="0.2"/>
    <row r="5854" ht="12.75" customHeight="1" x14ac:dyDescent="0.2"/>
    <row r="5855" ht="12.75" customHeight="1" x14ac:dyDescent="0.2"/>
    <row r="5856" ht="12.75" customHeight="1" x14ac:dyDescent="0.2"/>
    <row r="5857" ht="12.75" customHeight="1" x14ac:dyDescent="0.2"/>
    <row r="5858" ht="12.75" customHeight="1" x14ac:dyDescent="0.2"/>
    <row r="5859" ht="12.75" customHeight="1" x14ac:dyDescent="0.2"/>
    <row r="5860" ht="12.75" customHeight="1" x14ac:dyDescent="0.2"/>
    <row r="5861" ht="12.75" customHeight="1" x14ac:dyDescent="0.2"/>
    <row r="5862" ht="12.75" customHeight="1" x14ac:dyDescent="0.2"/>
    <row r="5863" ht="12.75" customHeight="1" x14ac:dyDescent="0.2"/>
    <row r="5864" ht="12.75" customHeight="1" x14ac:dyDescent="0.2"/>
    <row r="5865" ht="12.75" customHeight="1" x14ac:dyDescent="0.2"/>
    <row r="5866" ht="12.75" customHeight="1" x14ac:dyDescent="0.2"/>
    <row r="5867" ht="12.75" customHeight="1" x14ac:dyDescent="0.2"/>
    <row r="5868" ht="12.75" customHeight="1" x14ac:dyDescent="0.2"/>
    <row r="5869" ht="12.75" customHeight="1" x14ac:dyDescent="0.2"/>
    <row r="5870" ht="12.75" customHeight="1" x14ac:dyDescent="0.2"/>
    <row r="5871" ht="12.75" customHeight="1" x14ac:dyDescent="0.2"/>
    <row r="5872" ht="12.75" customHeight="1" x14ac:dyDescent="0.2"/>
    <row r="5873" ht="12.75" customHeight="1" x14ac:dyDescent="0.2"/>
    <row r="5874" ht="12.75" customHeight="1" x14ac:dyDescent="0.2"/>
    <row r="5875" ht="12.75" customHeight="1" x14ac:dyDescent="0.2"/>
    <row r="5876" ht="12.75" customHeight="1" x14ac:dyDescent="0.2"/>
    <row r="5877" ht="12.75" customHeight="1" x14ac:dyDescent="0.2"/>
    <row r="5878" ht="12.75" customHeight="1" x14ac:dyDescent="0.2"/>
    <row r="5879" ht="12.75" customHeight="1" x14ac:dyDescent="0.2"/>
    <row r="5880" ht="12.75" customHeight="1" x14ac:dyDescent="0.2"/>
    <row r="5881" ht="12.75" customHeight="1" x14ac:dyDescent="0.2"/>
    <row r="5882" ht="12.75" customHeight="1" x14ac:dyDescent="0.2"/>
    <row r="5883" ht="12.75" customHeight="1" x14ac:dyDescent="0.2"/>
    <row r="5884" ht="12.75" customHeight="1" x14ac:dyDescent="0.2"/>
    <row r="5885" ht="12.75" customHeight="1" x14ac:dyDescent="0.2"/>
    <row r="5886" ht="12.75" customHeight="1" x14ac:dyDescent="0.2"/>
    <row r="5887" ht="12.75" customHeight="1" x14ac:dyDescent="0.2"/>
    <row r="5888" ht="12.75" customHeight="1" x14ac:dyDescent="0.2"/>
    <row r="5889" ht="12.75" customHeight="1" x14ac:dyDescent="0.2"/>
    <row r="5890" ht="12.75" customHeight="1" x14ac:dyDescent="0.2"/>
    <row r="5891" ht="12.75" customHeight="1" x14ac:dyDescent="0.2"/>
    <row r="5892" ht="12.75" customHeight="1" x14ac:dyDescent="0.2"/>
    <row r="5893" ht="12.75" customHeight="1" x14ac:dyDescent="0.2"/>
    <row r="5894" ht="12.75" customHeight="1" x14ac:dyDescent="0.2"/>
    <row r="5895" ht="12.75" customHeight="1" x14ac:dyDescent="0.2"/>
    <row r="5896" ht="12.75" customHeight="1" x14ac:dyDescent="0.2"/>
    <row r="5897" ht="12.75" customHeight="1" x14ac:dyDescent="0.2"/>
    <row r="5898" ht="12.75" customHeight="1" x14ac:dyDescent="0.2"/>
    <row r="5899" ht="12.75" customHeight="1" x14ac:dyDescent="0.2"/>
    <row r="5900" ht="12.75" customHeight="1" x14ac:dyDescent="0.2"/>
    <row r="5901" ht="12.75" customHeight="1" x14ac:dyDescent="0.2"/>
    <row r="5902" ht="12.75" customHeight="1" x14ac:dyDescent="0.2"/>
    <row r="5903" ht="12.75" customHeight="1" x14ac:dyDescent="0.2"/>
    <row r="5904" ht="12.75" customHeight="1" x14ac:dyDescent="0.2"/>
    <row r="5905" ht="12.75" customHeight="1" x14ac:dyDescent="0.2"/>
    <row r="5906" ht="12.75" customHeight="1" x14ac:dyDescent="0.2"/>
    <row r="5907" ht="12.75" customHeight="1" x14ac:dyDescent="0.2"/>
    <row r="5908" ht="12.75" customHeight="1" x14ac:dyDescent="0.2"/>
    <row r="5909" ht="12.75" customHeight="1" x14ac:dyDescent="0.2"/>
    <row r="5910" ht="12.75" customHeight="1" x14ac:dyDescent="0.2"/>
    <row r="5911" ht="12.75" customHeight="1" x14ac:dyDescent="0.2"/>
    <row r="5912" ht="12.75" customHeight="1" x14ac:dyDescent="0.2"/>
    <row r="5913" ht="12.75" customHeight="1" x14ac:dyDescent="0.2"/>
    <row r="5914" ht="12.75" customHeight="1" x14ac:dyDescent="0.2"/>
    <row r="5915" ht="12.75" customHeight="1" x14ac:dyDescent="0.2"/>
    <row r="5916" ht="12.75" customHeight="1" x14ac:dyDescent="0.2"/>
    <row r="5917" ht="12.75" customHeight="1" x14ac:dyDescent="0.2"/>
    <row r="5918" ht="12.75" customHeight="1" x14ac:dyDescent="0.2"/>
    <row r="5919" ht="12.75" customHeight="1" x14ac:dyDescent="0.2"/>
    <row r="5920" ht="12.75" customHeight="1" x14ac:dyDescent="0.2"/>
    <row r="5921" ht="12.75" customHeight="1" x14ac:dyDescent="0.2"/>
    <row r="5922" ht="12.75" customHeight="1" x14ac:dyDescent="0.2"/>
    <row r="5923" ht="12.75" customHeight="1" x14ac:dyDescent="0.2"/>
    <row r="5924" ht="12.75" customHeight="1" x14ac:dyDescent="0.2"/>
    <row r="5925" ht="12.75" customHeight="1" x14ac:dyDescent="0.2"/>
    <row r="5926" ht="12.75" customHeight="1" x14ac:dyDescent="0.2"/>
    <row r="5927" ht="12.75" customHeight="1" x14ac:dyDescent="0.2"/>
    <row r="5928" ht="12.75" customHeight="1" x14ac:dyDescent="0.2"/>
    <row r="5929" ht="12.75" customHeight="1" x14ac:dyDescent="0.2"/>
    <row r="5930" ht="12.75" customHeight="1" x14ac:dyDescent="0.2"/>
    <row r="5931" ht="12.75" customHeight="1" x14ac:dyDescent="0.2"/>
    <row r="5932" ht="12.75" customHeight="1" x14ac:dyDescent="0.2"/>
    <row r="5933" ht="12.75" customHeight="1" x14ac:dyDescent="0.2"/>
    <row r="5934" ht="12.75" customHeight="1" x14ac:dyDescent="0.2"/>
    <row r="5935" ht="12.75" customHeight="1" x14ac:dyDescent="0.2"/>
    <row r="5936" ht="12.75" customHeight="1" x14ac:dyDescent="0.2"/>
    <row r="5937" ht="12.75" customHeight="1" x14ac:dyDescent="0.2"/>
    <row r="5938" ht="12.75" customHeight="1" x14ac:dyDescent="0.2"/>
    <row r="5939" ht="12.75" customHeight="1" x14ac:dyDescent="0.2"/>
    <row r="5940" ht="12.75" customHeight="1" x14ac:dyDescent="0.2"/>
    <row r="5941" ht="12.75" customHeight="1" x14ac:dyDescent="0.2"/>
    <row r="5942" ht="12.75" customHeight="1" x14ac:dyDescent="0.2"/>
    <row r="5943" ht="12.75" customHeight="1" x14ac:dyDescent="0.2"/>
    <row r="5944" ht="12.75" customHeight="1" x14ac:dyDescent="0.2"/>
    <row r="5945" ht="12.75" customHeight="1" x14ac:dyDescent="0.2"/>
    <row r="5946" ht="12.75" customHeight="1" x14ac:dyDescent="0.2"/>
    <row r="5947" ht="12.75" customHeight="1" x14ac:dyDescent="0.2"/>
    <row r="5948" ht="12.75" customHeight="1" x14ac:dyDescent="0.2"/>
    <row r="5949" ht="12.75" customHeight="1" x14ac:dyDescent="0.2"/>
    <row r="5950" ht="12.75" customHeight="1" x14ac:dyDescent="0.2"/>
    <row r="5951" ht="12.75" customHeight="1" x14ac:dyDescent="0.2"/>
    <row r="5952" ht="12.75" customHeight="1" x14ac:dyDescent="0.2"/>
    <row r="5953" ht="12.75" customHeight="1" x14ac:dyDescent="0.2"/>
    <row r="5954" ht="12.75" customHeight="1" x14ac:dyDescent="0.2"/>
    <row r="5955" ht="12.75" customHeight="1" x14ac:dyDescent="0.2"/>
    <row r="5956" ht="12.75" customHeight="1" x14ac:dyDescent="0.2"/>
    <row r="5957" ht="12.75" customHeight="1" x14ac:dyDescent="0.2"/>
    <row r="5958" ht="12.75" customHeight="1" x14ac:dyDescent="0.2"/>
    <row r="5959" ht="12.75" customHeight="1" x14ac:dyDescent="0.2"/>
    <row r="5960" ht="12.75" customHeight="1" x14ac:dyDescent="0.2"/>
    <row r="5961" ht="12.75" customHeight="1" x14ac:dyDescent="0.2"/>
    <row r="5962" ht="12.75" customHeight="1" x14ac:dyDescent="0.2"/>
    <row r="5963" ht="12.75" customHeight="1" x14ac:dyDescent="0.2"/>
    <row r="5964" ht="12.75" customHeight="1" x14ac:dyDescent="0.2"/>
    <row r="5965" ht="12.75" customHeight="1" x14ac:dyDescent="0.2"/>
    <row r="5966" ht="12.75" customHeight="1" x14ac:dyDescent="0.2"/>
    <row r="5967" ht="12.75" customHeight="1" x14ac:dyDescent="0.2"/>
    <row r="5968" ht="12.75" customHeight="1" x14ac:dyDescent="0.2"/>
    <row r="5969" ht="12.75" customHeight="1" x14ac:dyDescent="0.2"/>
    <row r="5970" ht="12.75" customHeight="1" x14ac:dyDescent="0.2"/>
    <row r="5971" ht="12.75" customHeight="1" x14ac:dyDescent="0.2"/>
    <row r="5972" ht="12.75" customHeight="1" x14ac:dyDescent="0.2"/>
    <row r="5973" ht="12.75" customHeight="1" x14ac:dyDescent="0.2"/>
    <row r="5974" ht="12.75" customHeight="1" x14ac:dyDescent="0.2"/>
    <row r="5975" ht="12.75" customHeight="1" x14ac:dyDescent="0.2"/>
    <row r="5976" ht="12.75" customHeight="1" x14ac:dyDescent="0.2"/>
    <row r="5977" ht="12.75" customHeight="1" x14ac:dyDescent="0.2"/>
    <row r="5978" ht="12.75" customHeight="1" x14ac:dyDescent="0.2"/>
    <row r="5979" ht="12.75" customHeight="1" x14ac:dyDescent="0.2"/>
    <row r="5980" ht="12.75" customHeight="1" x14ac:dyDescent="0.2"/>
    <row r="5981" ht="12.75" customHeight="1" x14ac:dyDescent="0.2"/>
    <row r="5982" ht="12.75" customHeight="1" x14ac:dyDescent="0.2"/>
    <row r="5983" ht="12.75" customHeight="1" x14ac:dyDescent="0.2"/>
    <row r="5984" ht="12.75" customHeight="1" x14ac:dyDescent="0.2"/>
    <row r="5985" ht="12.75" customHeight="1" x14ac:dyDescent="0.2"/>
    <row r="5986" ht="12.75" customHeight="1" x14ac:dyDescent="0.2"/>
    <row r="5987" ht="12.75" customHeight="1" x14ac:dyDescent="0.2"/>
    <row r="5988" ht="12.75" customHeight="1" x14ac:dyDescent="0.2"/>
    <row r="5989" ht="12.75" customHeight="1" x14ac:dyDescent="0.2"/>
    <row r="5990" ht="12.75" customHeight="1" x14ac:dyDescent="0.2"/>
    <row r="5991" ht="12.75" customHeight="1" x14ac:dyDescent="0.2"/>
    <row r="5992" ht="12.75" customHeight="1" x14ac:dyDescent="0.2"/>
    <row r="5993" ht="12.75" customHeight="1" x14ac:dyDescent="0.2"/>
    <row r="5994" ht="12.75" customHeight="1" x14ac:dyDescent="0.2"/>
    <row r="5995" ht="12.75" customHeight="1" x14ac:dyDescent="0.2"/>
    <row r="5996" ht="12.75" customHeight="1" x14ac:dyDescent="0.2"/>
    <row r="5997" ht="12.75" customHeight="1" x14ac:dyDescent="0.2"/>
    <row r="5998" ht="12.75" customHeight="1" x14ac:dyDescent="0.2"/>
    <row r="5999" ht="12.75" customHeight="1" x14ac:dyDescent="0.2"/>
    <row r="6000" ht="12.75" customHeight="1" x14ac:dyDescent="0.2"/>
    <row r="6001" ht="12.75" customHeight="1" x14ac:dyDescent="0.2"/>
    <row r="6002" ht="12.75" customHeight="1" x14ac:dyDescent="0.2"/>
    <row r="6003" ht="12.75" customHeight="1" x14ac:dyDescent="0.2"/>
    <row r="6004" ht="12.75" customHeight="1" x14ac:dyDescent="0.2"/>
    <row r="6005" ht="12.75" customHeight="1" x14ac:dyDescent="0.2"/>
    <row r="6006" ht="12.75" customHeight="1" x14ac:dyDescent="0.2"/>
    <row r="6007" ht="12.75" customHeight="1" x14ac:dyDescent="0.2"/>
    <row r="6008" ht="12.75" customHeight="1" x14ac:dyDescent="0.2"/>
    <row r="6009" ht="12.75" customHeight="1" x14ac:dyDescent="0.2"/>
    <row r="6010" ht="12.75" customHeight="1" x14ac:dyDescent="0.2"/>
    <row r="6011" ht="12.75" customHeight="1" x14ac:dyDescent="0.2"/>
    <row r="6012" ht="12.75" customHeight="1" x14ac:dyDescent="0.2"/>
    <row r="6013" ht="12.75" customHeight="1" x14ac:dyDescent="0.2"/>
    <row r="6014" ht="12.75" customHeight="1" x14ac:dyDescent="0.2"/>
    <row r="6015" ht="12.75" customHeight="1" x14ac:dyDescent="0.2"/>
    <row r="6016" ht="12.75" customHeight="1" x14ac:dyDescent="0.2"/>
    <row r="6017" ht="12.75" customHeight="1" x14ac:dyDescent="0.2"/>
    <row r="6018" ht="12.75" customHeight="1" x14ac:dyDescent="0.2"/>
    <row r="6019" ht="12.75" customHeight="1" x14ac:dyDescent="0.2"/>
    <row r="6020" ht="12.75" customHeight="1" x14ac:dyDescent="0.2"/>
    <row r="6021" ht="12.75" customHeight="1" x14ac:dyDescent="0.2"/>
    <row r="6022" ht="12.75" customHeight="1" x14ac:dyDescent="0.2"/>
    <row r="6023" ht="12.75" customHeight="1" x14ac:dyDescent="0.2"/>
    <row r="6024" ht="12.75" customHeight="1" x14ac:dyDescent="0.2"/>
    <row r="6025" ht="12.75" customHeight="1" x14ac:dyDescent="0.2"/>
    <row r="6026" ht="12.75" customHeight="1" x14ac:dyDescent="0.2"/>
    <row r="6027" ht="12.75" customHeight="1" x14ac:dyDescent="0.2"/>
    <row r="6028" ht="12.75" customHeight="1" x14ac:dyDescent="0.2"/>
    <row r="6029" ht="12.75" customHeight="1" x14ac:dyDescent="0.2"/>
    <row r="6030" ht="12.75" customHeight="1" x14ac:dyDescent="0.2"/>
    <row r="6031" ht="12.75" customHeight="1" x14ac:dyDescent="0.2"/>
    <row r="6032" ht="12.75" customHeight="1" x14ac:dyDescent="0.2"/>
    <row r="6033" ht="12.75" customHeight="1" x14ac:dyDescent="0.2"/>
    <row r="6034" ht="12.75" customHeight="1" x14ac:dyDescent="0.2"/>
    <row r="6035" ht="12.75" customHeight="1" x14ac:dyDescent="0.2"/>
    <row r="6036" ht="12.75" customHeight="1" x14ac:dyDescent="0.2"/>
    <row r="6037" ht="12.75" customHeight="1" x14ac:dyDescent="0.2"/>
    <row r="6038" ht="12.75" customHeight="1" x14ac:dyDescent="0.2"/>
    <row r="6039" ht="12.75" customHeight="1" x14ac:dyDescent="0.2"/>
    <row r="6040" ht="12.75" customHeight="1" x14ac:dyDescent="0.2"/>
    <row r="6041" ht="12.75" customHeight="1" x14ac:dyDescent="0.2"/>
    <row r="6042" ht="12.75" customHeight="1" x14ac:dyDescent="0.2"/>
    <row r="6043" ht="12.75" customHeight="1" x14ac:dyDescent="0.2"/>
    <row r="6044" ht="12.75" customHeight="1" x14ac:dyDescent="0.2"/>
    <row r="6045" ht="12.75" customHeight="1" x14ac:dyDescent="0.2"/>
    <row r="6046" ht="12.75" customHeight="1" x14ac:dyDescent="0.2"/>
    <row r="6047" ht="12.75" customHeight="1" x14ac:dyDescent="0.2"/>
    <row r="6048" ht="12.75" customHeight="1" x14ac:dyDescent="0.2"/>
    <row r="6049" ht="12.75" customHeight="1" x14ac:dyDescent="0.2"/>
    <row r="6050" ht="12.75" customHeight="1" x14ac:dyDescent="0.2"/>
    <row r="6051" ht="12.75" customHeight="1" x14ac:dyDescent="0.2"/>
    <row r="6052" ht="12.75" customHeight="1" x14ac:dyDescent="0.2"/>
    <row r="6053" ht="12.75" customHeight="1" x14ac:dyDescent="0.2"/>
    <row r="6054" ht="12.75" customHeight="1" x14ac:dyDescent="0.2"/>
    <row r="6055" ht="12.75" customHeight="1" x14ac:dyDescent="0.2"/>
    <row r="6056" ht="12.75" customHeight="1" x14ac:dyDescent="0.2"/>
    <row r="6057" ht="12.75" customHeight="1" x14ac:dyDescent="0.2"/>
    <row r="6058" ht="12.75" customHeight="1" x14ac:dyDescent="0.2"/>
    <row r="6059" ht="12.75" customHeight="1" x14ac:dyDescent="0.2"/>
    <row r="6060" ht="12.75" customHeight="1" x14ac:dyDescent="0.2"/>
    <row r="6061" ht="12.75" customHeight="1" x14ac:dyDescent="0.2"/>
    <row r="6062" ht="12.75" customHeight="1" x14ac:dyDescent="0.2"/>
    <row r="6063" ht="12.75" customHeight="1" x14ac:dyDescent="0.2"/>
    <row r="6064" ht="12.75" customHeight="1" x14ac:dyDescent="0.2"/>
    <row r="6065" ht="12.75" customHeight="1" x14ac:dyDescent="0.2"/>
    <row r="6066" ht="12.75" customHeight="1" x14ac:dyDescent="0.2"/>
    <row r="6067" ht="12.75" customHeight="1" x14ac:dyDescent="0.2"/>
    <row r="6068" ht="12.75" customHeight="1" x14ac:dyDescent="0.2"/>
    <row r="6069" ht="12.75" customHeight="1" x14ac:dyDescent="0.2"/>
    <row r="6070" ht="12.75" customHeight="1" x14ac:dyDescent="0.2"/>
    <row r="6071" ht="12.75" customHeight="1" x14ac:dyDescent="0.2"/>
    <row r="6072" ht="12.75" customHeight="1" x14ac:dyDescent="0.2"/>
    <row r="6073" ht="12.75" customHeight="1" x14ac:dyDescent="0.2"/>
    <row r="6074" ht="12.75" customHeight="1" x14ac:dyDescent="0.2"/>
    <row r="6075" ht="12.75" customHeight="1" x14ac:dyDescent="0.2"/>
    <row r="6076" ht="12.75" customHeight="1" x14ac:dyDescent="0.2"/>
    <row r="6077" ht="12.75" customHeight="1" x14ac:dyDescent="0.2"/>
    <row r="6078" ht="12.75" customHeight="1" x14ac:dyDescent="0.2"/>
    <row r="6079" ht="12.75" customHeight="1" x14ac:dyDescent="0.2"/>
    <row r="6080" ht="12.75" customHeight="1" x14ac:dyDescent="0.2"/>
    <row r="6081" ht="12.75" customHeight="1" x14ac:dyDescent="0.2"/>
    <row r="6082" ht="12.75" customHeight="1" x14ac:dyDescent="0.2"/>
    <row r="6083" ht="12.75" customHeight="1" x14ac:dyDescent="0.2"/>
    <row r="6084" ht="12.75" customHeight="1" x14ac:dyDescent="0.2"/>
    <row r="6085" ht="12.75" customHeight="1" x14ac:dyDescent="0.2"/>
    <row r="6086" ht="12.75" customHeight="1" x14ac:dyDescent="0.2"/>
    <row r="6087" ht="12.75" customHeight="1" x14ac:dyDescent="0.2"/>
    <row r="6088" ht="12.75" customHeight="1" x14ac:dyDescent="0.2"/>
    <row r="6089" ht="12.75" customHeight="1" x14ac:dyDescent="0.2"/>
    <row r="6090" ht="12.75" customHeight="1" x14ac:dyDescent="0.2"/>
    <row r="6091" ht="12.75" customHeight="1" x14ac:dyDescent="0.2"/>
    <row r="6092" ht="12.75" customHeight="1" x14ac:dyDescent="0.2"/>
    <row r="6093" ht="12.75" customHeight="1" x14ac:dyDescent="0.2"/>
    <row r="6094" ht="12.75" customHeight="1" x14ac:dyDescent="0.2"/>
    <row r="6095" ht="12.75" customHeight="1" x14ac:dyDescent="0.2"/>
    <row r="6096" ht="12.75" customHeight="1" x14ac:dyDescent="0.2"/>
    <row r="6097" ht="12.75" customHeight="1" x14ac:dyDescent="0.2"/>
    <row r="6098" ht="12.75" customHeight="1" x14ac:dyDescent="0.2"/>
    <row r="6099" ht="12.75" customHeight="1" x14ac:dyDescent="0.2"/>
    <row r="6100" ht="12.75" customHeight="1" x14ac:dyDescent="0.2"/>
    <row r="6101" ht="12.75" customHeight="1" x14ac:dyDescent="0.2"/>
    <row r="6102" ht="12.75" customHeight="1" x14ac:dyDescent="0.2"/>
    <row r="6103" ht="12.75" customHeight="1" x14ac:dyDescent="0.2"/>
    <row r="6104" ht="12.75" customHeight="1" x14ac:dyDescent="0.2"/>
    <row r="6105" ht="12.75" customHeight="1" x14ac:dyDescent="0.2"/>
    <row r="6106" ht="12.75" customHeight="1" x14ac:dyDescent="0.2"/>
    <row r="6107" ht="12.75" customHeight="1" x14ac:dyDescent="0.2"/>
    <row r="6108" ht="12.75" customHeight="1" x14ac:dyDescent="0.2"/>
    <row r="6109" ht="12.75" customHeight="1" x14ac:dyDescent="0.2"/>
    <row r="6110" ht="12.75" customHeight="1" x14ac:dyDescent="0.2"/>
    <row r="6111" ht="12.75" customHeight="1" x14ac:dyDescent="0.2"/>
    <row r="6112" ht="12.75" customHeight="1" x14ac:dyDescent="0.2"/>
    <row r="6113" ht="12.75" customHeight="1" x14ac:dyDescent="0.2"/>
    <row r="6114" ht="12.75" customHeight="1" x14ac:dyDescent="0.2"/>
    <row r="6115" ht="12.75" customHeight="1" x14ac:dyDescent="0.2"/>
    <row r="6116" ht="12.75" customHeight="1" x14ac:dyDescent="0.2"/>
    <row r="6117" ht="12.75" customHeight="1" x14ac:dyDescent="0.2"/>
    <row r="6118" ht="12.75" customHeight="1" x14ac:dyDescent="0.2"/>
    <row r="6119" ht="12.75" customHeight="1" x14ac:dyDescent="0.2"/>
    <row r="6120" ht="12.75" customHeight="1" x14ac:dyDescent="0.2"/>
    <row r="6121" ht="12.75" customHeight="1" x14ac:dyDescent="0.2"/>
    <row r="6122" ht="12.75" customHeight="1" x14ac:dyDescent="0.2"/>
    <row r="6123" ht="12.75" customHeight="1" x14ac:dyDescent="0.2"/>
    <row r="6124" ht="12.75" customHeight="1" x14ac:dyDescent="0.2"/>
    <row r="6125" ht="12.75" customHeight="1" x14ac:dyDescent="0.2"/>
    <row r="6126" ht="12.75" customHeight="1" x14ac:dyDescent="0.2"/>
    <row r="6127" ht="12.75" customHeight="1" x14ac:dyDescent="0.2"/>
    <row r="6128" ht="12.75" customHeight="1" x14ac:dyDescent="0.2"/>
    <row r="6129" ht="12.75" customHeight="1" x14ac:dyDescent="0.2"/>
    <row r="6130" ht="12.75" customHeight="1" x14ac:dyDescent="0.2"/>
    <row r="6131" ht="12.75" customHeight="1" x14ac:dyDescent="0.2"/>
    <row r="6132" ht="12.75" customHeight="1" x14ac:dyDescent="0.2"/>
    <row r="6133" ht="12.75" customHeight="1" x14ac:dyDescent="0.2"/>
    <row r="6134" ht="12.75" customHeight="1" x14ac:dyDescent="0.2"/>
    <row r="6135" ht="12.75" customHeight="1" x14ac:dyDescent="0.2"/>
    <row r="6136" ht="12.75" customHeight="1" x14ac:dyDescent="0.2"/>
    <row r="6137" ht="12.75" customHeight="1" x14ac:dyDescent="0.2"/>
    <row r="6138" ht="12.75" customHeight="1" x14ac:dyDescent="0.2"/>
    <row r="6139" ht="12.75" customHeight="1" x14ac:dyDescent="0.2"/>
    <row r="6140" ht="12.75" customHeight="1" x14ac:dyDescent="0.2"/>
    <row r="6141" ht="12.75" customHeight="1" x14ac:dyDescent="0.2"/>
    <row r="6142" ht="12.75" customHeight="1" x14ac:dyDescent="0.2"/>
    <row r="6143" ht="12.75" customHeight="1" x14ac:dyDescent="0.2"/>
    <row r="6144" ht="12.75" customHeight="1" x14ac:dyDescent="0.2"/>
    <row r="6145" ht="12.75" customHeight="1" x14ac:dyDescent="0.2"/>
    <row r="6146" ht="12.75" customHeight="1" x14ac:dyDescent="0.2"/>
    <row r="6147" ht="12.75" customHeight="1" x14ac:dyDescent="0.2"/>
    <row r="6148" ht="12.75" customHeight="1" x14ac:dyDescent="0.2"/>
    <row r="6149" ht="12.75" customHeight="1" x14ac:dyDescent="0.2"/>
    <row r="6150" ht="12.75" customHeight="1" x14ac:dyDescent="0.2"/>
    <row r="6151" ht="12.75" customHeight="1" x14ac:dyDescent="0.2"/>
    <row r="6152" ht="12.75" customHeight="1" x14ac:dyDescent="0.2"/>
    <row r="6153" ht="12.75" customHeight="1" x14ac:dyDescent="0.2"/>
    <row r="6154" ht="12.75" customHeight="1" x14ac:dyDescent="0.2"/>
    <row r="6155" ht="12.75" customHeight="1" x14ac:dyDescent="0.2"/>
    <row r="6156" ht="12.75" customHeight="1" x14ac:dyDescent="0.2"/>
    <row r="6157" ht="12.75" customHeight="1" x14ac:dyDescent="0.2"/>
    <row r="6158" ht="12.75" customHeight="1" x14ac:dyDescent="0.2"/>
    <row r="6159" ht="12.75" customHeight="1" x14ac:dyDescent="0.2"/>
    <row r="6160" ht="12.75" customHeight="1" x14ac:dyDescent="0.2"/>
    <row r="6161" ht="12.75" customHeight="1" x14ac:dyDescent="0.2"/>
    <row r="6162" ht="12.75" customHeight="1" x14ac:dyDescent="0.2"/>
    <row r="6163" ht="12.75" customHeight="1" x14ac:dyDescent="0.2"/>
    <row r="6164" ht="12.75" customHeight="1" x14ac:dyDescent="0.2"/>
    <row r="6165" ht="12.75" customHeight="1" x14ac:dyDescent="0.2"/>
    <row r="6166" ht="12.75" customHeight="1" x14ac:dyDescent="0.2"/>
    <row r="6167" ht="12.75" customHeight="1" x14ac:dyDescent="0.2"/>
    <row r="6168" ht="12.75" customHeight="1" x14ac:dyDescent="0.2"/>
    <row r="6169" ht="12.75" customHeight="1" x14ac:dyDescent="0.2"/>
    <row r="6170" ht="12.75" customHeight="1" x14ac:dyDescent="0.2"/>
    <row r="6171" ht="12.75" customHeight="1" x14ac:dyDescent="0.2"/>
    <row r="6172" ht="12.75" customHeight="1" x14ac:dyDescent="0.2"/>
    <row r="6173" ht="12.75" customHeight="1" x14ac:dyDescent="0.2"/>
    <row r="6174" ht="12.75" customHeight="1" x14ac:dyDescent="0.2"/>
    <row r="6175" ht="12.75" customHeight="1" x14ac:dyDescent="0.2"/>
    <row r="6176" ht="12.75" customHeight="1" x14ac:dyDescent="0.2"/>
    <row r="6177" ht="12.75" customHeight="1" x14ac:dyDescent="0.2"/>
    <row r="6178" ht="12.75" customHeight="1" x14ac:dyDescent="0.2"/>
    <row r="6179" ht="12.75" customHeight="1" x14ac:dyDescent="0.2"/>
    <row r="6180" ht="12.75" customHeight="1" x14ac:dyDescent="0.2"/>
    <row r="6181" ht="12.75" customHeight="1" x14ac:dyDescent="0.2"/>
    <row r="6182" ht="12.75" customHeight="1" x14ac:dyDescent="0.2"/>
    <row r="6183" ht="12.75" customHeight="1" x14ac:dyDescent="0.2"/>
    <row r="6184" ht="12.75" customHeight="1" x14ac:dyDescent="0.2"/>
    <row r="6185" ht="12.75" customHeight="1" x14ac:dyDescent="0.2"/>
    <row r="6186" ht="12.75" customHeight="1" x14ac:dyDescent="0.2"/>
    <row r="6187" ht="12.75" customHeight="1" x14ac:dyDescent="0.2"/>
    <row r="6188" ht="12.75" customHeight="1" x14ac:dyDescent="0.2"/>
    <row r="6189" ht="12.75" customHeight="1" x14ac:dyDescent="0.2"/>
    <row r="6190" ht="12.75" customHeight="1" x14ac:dyDescent="0.2"/>
    <row r="6191" ht="12.75" customHeight="1" x14ac:dyDescent="0.2"/>
    <row r="6192" ht="12.75" customHeight="1" x14ac:dyDescent="0.2"/>
    <row r="6193" ht="12.75" customHeight="1" x14ac:dyDescent="0.2"/>
    <row r="6194" ht="12.75" customHeight="1" x14ac:dyDescent="0.2"/>
    <row r="6195" ht="12.75" customHeight="1" x14ac:dyDescent="0.2"/>
    <row r="6196" ht="12.75" customHeight="1" x14ac:dyDescent="0.2"/>
    <row r="6197" ht="12.75" customHeight="1" x14ac:dyDescent="0.2"/>
    <row r="6198" ht="12.75" customHeight="1" x14ac:dyDescent="0.2"/>
    <row r="6199" ht="12.75" customHeight="1" x14ac:dyDescent="0.2"/>
    <row r="6200" ht="12.75" customHeight="1" x14ac:dyDescent="0.2"/>
    <row r="6201" ht="12.75" customHeight="1" x14ac:dyDescent="0.2"/>
    <row r="6202" ht="12.75" customHeight="1" x14ac:dyDescent="0.2"/>
    <row r="6203" ht="12.75" customHeight="1" x14ac:dyDescent="0.2"/>
    <row r="6204" ht="12.75" customHeight="1" x14ac:dyDescent="0.2"/>
    <row r="6205" ht="12.75" customHeight="1" x14ac:dyDescent="0.2"/>
    <row r="6206" ht="12.75" customHeight="1" x14ac:dyDescent="0.2"/>
    <row r="6207" ht="12.75" customHeight="1" x14ac:dyDescent="0.2"/>
    <row r="6208" ht="12.75" customHeight="1" x14ac:dyDescent="0.2"/>
    <row r="6209" ht="12.75" customHeight="1" x14ac:dyDescent="0.2"/>
    <row r="6210" ht="12.75" customHeight="1" x14ac:dyDescent="0.2"/>
    <row r="6211" ht="12.75" customHeight="1" x14ac:dyDescent="0.2"/>
    <row r="6212" ht="12.75" customHeight="1" x14ac:dyDescent="0.2"/>
    <row r="6213" ht="12.75" customHeight="1" x14ac:dyDescent="0.2"/>
    <row r="6214" ht="12.75" customHeight="1" x14ac:dyDescent="0.2"/>
    <row r="6215" ht="12.75" customHeight="1" x14ac:dyDescent="0.2"/>
    <row r="6216" ht="12.75" customHeight="1" x14ac:dyDescent="0.2"/>
    <row r="6217" ht="12.75" customHeight="1" x14ac:dyDescent="0.2"/>
    <row r="6218" ht="12.75" customHeight="1" x14ac:dyDescent="0.2"/>
    <row r="6219" ht="12.75" customHeight="1" x14ac:dyDescent="0.2"/>
    <row r="6220" ht="12.75" customHeight="1" x14ac:dyDescent="0.2"/>
    <row r="6221" ht="12.75" customHeight="1" x14ac:dyDescent="0.2"/>
    <row r="6222" ht="12.75" customHeight="1" x14ac:dyDescent="0.2"/>
    <row r="6223" ht="12.75" customHeight="1" x14ac:dyDescent="0.2"/>
    <row r="6224" ht="12.75" customHeight="1" x14ac:dyDescent="0.2"/>
    <row r="6225" ht="12.75" customHeight="1" x14ac:dyDescent="0.2"/>
    <row r="6226" ht="12.75" customHeight="1" x14ac:dyDescent="0.2"/>
    <row r="6227" ht="12.75" customHeight="1" x14ac:dyDescent="0.2"/>
    <row r="6228" ht="12.75" customHeight="1" x14ac:dyDescent="0.2"/>
    <row r="6229" ht="12.75" customHeight="1" x14ac:dyDescent="0.2"/>
    <row r="6230" ht="12.75" customHeight="1" x14ac:dyDescent="0.2"/>
    <row r="6231" ht="12.75" customHeight="1" x14ac:dyDescent="0.2"/>
    <row r="6232" ht="12.75" customHeight="1" x14ac:dyDescent="0.2"/>
    <row r="6233" ht="12.75" customHeight="1" x14ac:dyDescent="0.2"/>
    <row r="6234" ht="12.75" customHeight="1" x14ac:dyDescent="0.2"/>
    <row r="6235" ht="12.75" customHeight="1" x14ac:dyDescent="0.2"/>
    <row r="6236" ht="12.75" customHeight="1" x14ac:dyDescent="0.2"/>
    <row r="6237" ht="12.75" customHeight="1" x14ac:dyDescent="0.2"/>
    <row r="6238" ht="12.75" customHeight="1" x14ac:dyDescent="0.2"/>
    <row r="6239" ht="12.75" customHeight="1" x14ac:dyDescent="0.2"/>
    <row r="6240" ht="12.75" customHeight="1" x14ac:dyDescent="0.2"/>
    <row r="6241" ht="12.75" customHeight="1" x14ac:dyDescent="0.2"/>
    <row r="6242" ht="12.75" customHeight="1" x14ac:dyDescent="0.2"/>
    <row r="6243" ht="12.75" customHeight="1" x14ac:dyDescent="0.2"/>
    <row r="6244" ht="12.75" customHeight="1" x14ac:dyDescent="0.2"/>
    <row r="6245" ht="12.75" customHeight="1" x14ac:dyDescent="0.2"/>
    <row r="6246" ht="12.75" customHeight="1" x14ac:dyDescent="0.2"/>
    <row r="6247" ht="12.75" customHeight="1" x14ac:dyDescent="0.2"/>
    <row r="6248" ht="12.75" customHeight="1" x14ac:dyDescent="0.2"/>
    <row r="6249" ht="12.75" customHeight="1" x14ac:dyDescent="0.2"/>
    <row r="6250" ht="12.75" customHeight="1" x14ac:dyDescent="0.2"/>
    <row r="6251" ht="12.75" customHeight="1" x14ac:dyDescent="0.2"/>
    <row r="6252" ht="12.75" customHeight="1" x14ac:dyDescent="0.2"/>
    <row r="6253" ht="12.75" customHeight="1" x14ac:dyDescent="0.2"/>
    <row r="6254" ht="12.75" customHeight="1" x14ac:dyDescent="0.2"/>
    <row r="6255" ht="12.75" customHeight="1" x14ac:dyDescent="0.2"/>
    <row r="6256" ht="12.75" customHeight="1" x14ac:dyDescent="0.2"/>
    <row r="6257" ht="12.75" customHeight="1" x14ac:dyDescent="0.2"/>
    <row r="6258" ht="12.75" customHeight="1" x14ac:dyDescent="0.2"/>
    <row r="6259" ht="12.75" customHeight="1" x14ac:dyDescent="0.2"/>
    <row r="6260" ht="12.75" customHeight="1" x14ac:dyDescent="0.2"/>
    <row r="6261" ht="12.75" customHeight="1" x14ac:dyDescent="0.2"/>
    <row r="6262" ht="12.75" customHeight="1" x14ac:dyDescent="0.2"/>
    <row r="6263" ht="12.75" customHeight="1" x14ac:dyDescent="0.2"/>
    <row r="6264" ht="12.75" customHeight="1" x14ac:dyDescent="0.2"/>
    <row r="6265" ht="12.75" customHeight="1" x14ac:dyDescent="0.2"/>
    <row r="6266" ht="12.75" customHeight="1" x14ac:dyDescent="0.2"/>
    <row r="6267" ht="12.75" customHeight="1" x14ac:dyDescent="0.2"/>
    <row r="6268" ht="12.75" customHeight="1" x14ac:dyDescent="0.2"/>
    <row r="6269" ht="12.75" customHeight="1" x14ac:dyDescent="0.2"/>
    <row r="6270" ht="12.75" customHeight="1" x14ac:dyDescent="0.2"/>
    <row r="6271" ht="12.75" customHeight="1" x14ac:dyDescent="0.2"/>
    <row r="6272" ht="12.75" customHeight="1" x14ac:dyDescent="0.2"/>
    <row r="6273" ht="12.75" customHeight="1" x14ac:dyDescent="0.2"/>
    <row r="6274" ht="12.75" customHeight="1" x14ac:dyDescent="0.2"/>
    <row r="6275" ht="12.75" customHeight="1" x14ac:dyDescent="0.2"/>
    <row r="6276" ht="12.75" customHeight="1" x14ac:dyDescent="0.2"/>
    <row r="6277" ht="12.75" customHeight="1" x14ac:dyDescent="0.2"/>
    <row r="6278" ht="12.75" customHeight="1" x14ac:dyDescent="0.2"/>
    <row r="6279" ht="12.75" customHeight="1" x14ac:dyDescent="0.2"/>
    <row r="6280" ht="12.75" customHeight="1" x14ac:dyDescent="0.2"/>
    <row r="6281" ht="12.75" customHeight="1" x14ac:dyDescent="0.2"/>
    <row r="6282" ht="12.75" customHeight="1" x14ac:dyDescent="0.2"/>
    <row r="6283" ht="12.75" customHeight="1" x14ac:dyDescent="0.2"/>
    <row r="6284" ht="12.75" customHeight="1" x14ac:dyDescent="0.2"/>
    <row r="6285" ht="12.75" customHeight="1" x14ac:dyDescent="0.2"/>
    <row r="6286" ht="12.75" customHeight="1" x14ac:dyDescent="0.2"/>
    <row r="6287" ht="12.75" customHeight="1" x14ac:dyDescent="0.2"/>
    <row r="6288" ht="12.75" customHeight="1" x14ac:dyDescent="0.2"/>
    <row r="6289" ht="12.75" customHeight="1" x14ac:dyDescent="0.2"/>
    <row r="6290" ht="12.75" customHeight="1" x14ac:dyDescent="0.2"/>
    <row r="6291" ht="12.75" customHeight="1" x14ac:dyDescent="0.2"/>
    <row r="6292" ht="12.75" customHeight="1" x14ac:dyDescent="0.2"/>
    <row r="6293" ht="12.75" customHeight="1" x14ac:dyDescent="0.2"/>
    <row r="6294" ht="12.75" customHeight="1" x14ac:dyDescent="0.2"/>
    <row r="6295" ht="12.75" customHeight="1" x14ac:dyDescent="0.2"/>
    <row r="6296" ht="12.75" customHeight="1" x14ac:dyDescent="0.2"/>
    <row r="6297" ht="12.75" customHeight="1" x14ac:dyDescent="0.2"/>
    <row r="6298" ht="12.75" customHeight="1" x14ac:dyDescent="0.2"/>
    <row r="6299" ht="12.75" customHeight="1" x14ac:dyDescent="0.2"/>
    <row r="6300" ht="12.75" customHeight="1" x14ac:dyDescent="0.2"/>
    <row r="6301" ht="12.75" customHeight="1" x14ac:dyDescent="0.2"/>
    <row r="6302" ht="12.75" customHeight="1" x14ac:dyDescent="0.2"/>
    <row r="6303" ht="12.75" customHeight="1" x14ac:dyDescent="0.2"/>
    <row r="6304" ht="12.75" customHeight="1" x14ac:dyDescent="0.2"/>
    <row r="6305" ht="12.75" customHeight="1" x14ac:dyDescent="0.2"/>
    <row r="6306" ht="12.75" customHeight="1" x14ac:dyDescent="0.2"/>
    <row r="6307" ht="12.75" customHeight="1" x14ac:dyDescent="0.2"/>
    <row r="6308" ht="12.75" customHeight="1" x14ac:dyDescent="0.2"/>
    <row r="6309" ht="12.75" customHeight="1" x14ac:dyDescent="0.2"/>
    <row r="6310" ht="12.75" customHeight="1" x14ac:dyDescent="0.2"/>
    <row r="6311" ht="12.75" customHeight="1" x14ac:dyDescent="0.2"/>
    <row r="6312" ht="12.75" customHeight="1" x14ac:dyDescent="0.2"/>
    <row r="6313" ht="12.75" customHeight="1" x14ac:dyDescent="0.2"/>
    <row r="6314" ht="12.75" customHeight="1" x14ac:dyDescent="0.2"/>
    <row r="6315" ht="12.75" customHeight="1" x14ac:dyDescent="0.2"/>
    <row r="6316" ht="12.75" customHeight="1" x14ac:dyDescent="0.2"/>
    <row r="6317" ht="12.75" customHeight="1" x14ac:dyDescent="0.2"/>
    <row r="6318" ht="12.75" customHeight="1" x14ac:dyDescent="0.2"/>
    <row r="6319" ht="12.75" customHeight="1" x14ac:dyDescent="0.2"/>
    <row r="6320" ht="12.75" customHeight="1" x14ac:dyDescent="0.2"/>
    <row r="6321" ht="12.75" customHeight="1" x14ac:dyDescent="0.2"/>
    <row r="6322" ht="12.75" customHeight="1" x14ac:dyDescent="0.2"/>
    <row r="6323" ht="12.75" customHeight="1" x14ac:dyDescent="0.2"/>
    <row r="6324" ht="12.75" customHeight="1" x14ac:dyDescent="0.2"/>
    <row r="6325" ht="12.75" customHeight="1" x14ac:dyDescent="0.2"/>
    <row r="6326" ht="12.75" customHeight="1" x14ac:dyDescent="0.2"/>
    <row r="6327" ht="12.75" customHeight="1" x14ac:dyDescent="0.2"/>
    <row r="6328" ht="12.75" customHeight="1" x14ac:dyDescent="0.2"/>
    <row r="6329" ht="12.75" customHeight="1" x14ac:dyDescent="0.2"/>
    <row r="6330" ht="12.75" customHeight="1" x14ac:dyDescent="0.2"/>
    <row r="6331" ht="12.75" customHeight="1" x14ac:dyDescent="0.2"/>
    <row r="6332" ht="12.75" customHeight="1" x14ac:dyDescent="0.2"/>
    <row r="6333" ht="12.75" customHeight="1" x14ac:dyDescent="0.2"/>
    <row r="6334" ht="12.75" customHeight="1" x14ac:dyDescent="0.2"/>
    <row r="6335" ht="12.75" customHeight="1" x14ac:dyDescent="0.2"/>
    <row r="6336" ht="12.75" customHeight="1" x14ac:dyDescent="0.2"/>
    <row r="6337" ht="12.75" customHeight="1" x14ac:dyDescent="0.2"/>
    <row r="6338" ht="12.75" customHeight="1" x14ac:dyDescent="0.2"/>
    <row r="6339" ht="12.75" customHeight="1" x14ac:dyDescent="0.2"/>
    <row r="6340" ht="12.75" customHeight="1" x14ac:dyDescent="0.2"/>
    <row r="6341" ht="12.75" customHeight="1" x14ac:dyDescent="0.2"/>
    <row r="6342" ht="12.75" customHeight="1" x14ac:dyDescent="0.2"/>
    <row r="6343" ht="12.75" customHeight="1" x14ac:dyDescent="0.2"/>
    <row r="6344" ht="12.75" customHeight="1" x14ac:dyDescent="0.2"/>
    <row r="6345" ht="12.75" customHeight="1" x14ac:dyDescent="0.2"/>
    <row r="6346" ht="12.75" customHeight="1" x14ac:dyDescent="0.2"/>
    <row r="6347" ht="12.75" customHeight="1" x14ac:dyDescent="0.2"/>
    <row r="6348" ht="12.75" customHeight="1" x14ac:dyDescent="0.2"/>
    <row r="6349" ht="12.75" customHeight="1" x14ac:dyDescent="0.2"/>
    <row r="6350" ht="12.75" customHeight="1" x14ac:dyDescent="0.2"/>
    <row r="6351" ht="12.75" customHeight="1" x14ac:dyDescent="0.2"/>
    <row r="6352" ht="12.75" customHeight="1" x14ac:dyDescent="0.2"/>
    <row r="6353" ht="12.75" customHeight="1" x14ac:dyDescent="0.2"/>
    <row r="6354" ht="12.75" customHeight="1" x14ac:dyDescent="0.2"/>
    <row r="6355" ht="12.75" customHeight="1" x14ac:dyDescent="0.2"/>
    <row r="6356" ht="12.75" customHeight="1" x14ac:dyDescent="0.2"/>
    <row r="6357" ht="12.75" customHeight="1" x14ac:dyDescent="0.2"/>
    <row r="6358" ht="12.75" customHeight="1" x14ac:dyDescent="0.2"/>
    <row r="6359" ht="12.75" customHeight="1" x14ac:dyDescent="0.2"/>
    <row r="6360" ht="12.75" customHeight="1" x14ac:dyDescent="0.2"/>
    <row r="6361" ht="12.75" customHeight="1" x14ac:dyDescent="0.2"/>
    <row r="6362" ht="12.75" customHeight="1" x14ac:dyDescent="0.2"/>
    <row r="6363" ht="12.75" customHeight="1" x14ac:dyDescent="0.2"/>
    <row r="6364" ht="12.75" customHeight="1" x14ac:dyDescent="0.2"/>
    <row r="6365" ht="12.75" customHeight="1" x14ac:dyDescent="0.2"/>
    <row r="6366" ht="12.75" customHeight="1" x14ac:dyDescent="0.2"/>
    <row r="6367" ht="12.75" customHeight="1" x14ac:dyDescent="0.2"/>
    <row r="6368" ht="12.75" customHeight="1" x14ac:dyDescent="0.2"/>
    <row r="6369" ht="12.75" customHeight="1" x14ac:dyDescent="0.2"/>
    <row r="6370" ht="12.75" customHeight="1" x14ac:dyDescent="0.2"/>
    <row r="6371" ht="12.75" customHeight="1" x14ac:dyDescent="0.2"/>
    <row r="6372" ht="12.75" customHeight="1" x14ac:dyDescent="0.2"/>
    <row r="6373" ht="12.75" customHeight="1" x14ac:dyDescent="0.2"/>
    <row r="6374" ht="12.75" customHeight="1" x14ac:dyDescent="0.2"/>
    <row r="6375" ht="12.75" customHeight="1" x14ac:dyDescent="0.2"/>
    <row r="6376" ht="12.75" customHeight="1" x14ac:dyDescent="0.2"/>
    <row r="6377" ht="12.75" customHeight="1" x14ac:dyDescent="0.2"/>
    <row r="6378" ht="12.75" customHeight="1" x14ac:dyDescent="0.2"/>
    <row r="6379" ht="12.75" customHeight="1" x14ac:dyDescent="0.2"/>
    <row r="6380" ht="12.75" customHeight="1" x14ac:dyDescent="0.2"/>
    <row r="6381" ht="12.75" customHeight="1" x14ac:dyDescent="0.2"/>
    <row r="6382" ht="12.75" customHeight="1" x14ac:dyDescent="0.2"/>
    <row r="6383" ht="12.75" customHeight="1" x14ac:dyDescent="0.2"/>
    <row r="6384" ht="12.75" customHeight="1" x14ac:dyDescent="0.2"/>
    <row r="6385" ht="12.75" customHeight="1" x14ac:dyDescent="0.2"/>
    <row r="6386" ht="12.75" customHeight="1" x14ac:dyDescent="0.2"/>
    <row r="6387" ht="12.75" customHeight="1" x14ac:dyDescent="0.2"/>
    <row r="6388" ht="12.75" customHeight="1" x14ac:dyDescent="0.2"/>
    <row r="6389" ht="12.75" customHeight="1" x14ac:dyDescent="0.2"/>
    <row r="6390" ht="12.75" customHeight="1" x14ac:dyDescent="0.2"/>
    <row r="6391" ht="12.75" customHeight="1" x14ac:dyDescent="0.2"/>
    <row r="6392" ht="12.75" customHeight="1" x14ac:dyDescent="0.2"/>
    <row r="6393" ht="12.75" customHeight="1" x14ac:dyDescent="0.2"/>
    <row r="6394" ht="12.75" customHeight="1" x14ac:dyDescent="0.2"/>
    <row r="6395" ht="12.75" customHeight="1" x14ac:dyDescent="0.2"/>
    <row r="6396" ht="12.75" customHeight="1" x14ac:dyDescent="0.2"/>
    <row r="6397" ht="12.75" customHeight="1" x14ac:dyDescent="0.2"/>
    <row r="6398" ht="12.75" customHeight="1" x14ac:dyDescent="0.2"/>
    <row r="6399" ht="12.75" customHeight="1" x14ac:dyDescent="0.2"/>
    <row r="6400" ht="12.75" customHeight="1" x14ac:dyDescent="0.2"/>
    <row r="6401" ht="12.75" customHeight="1" x14ac:dyDescent="0.2"/>
    <row r="6402" ht="12.75" customHeight="1" x14ac:dyDescent="0.2"/>
    <row r="6403" ht="12.75" customHeight="1" x14ac:dyDescent="0.2"/>
    <row r="6404" ht="12.75" customHeight="1" x14ac:dyDescent="0.2"/>
    <row r="6405" ht="12.75" customHeight="1" x14ac:dyDescent="0.2"/>
    <row r="6406" ht="12.75" customHeight="1" x14ac:dyDescent="0.2"/>
    <row r="6407" ht="12.75" customHeight="1" x14ac:dyDescent="0.2"/>
    <row r="6408" ht="12.75" customHeight="1" x14ac:dyDescent="0.2"/>
    <row r="6409" ht="12.75" customHeight="1" x14ac:dyDescent="0.2"/>
    <row r="6410" ht="12.75" customHeight="1" x14ac:dyDescent="0.2"/>
    <row r="6411" ht="12.75" customHeight="1" x14ac:dyDescent="0.2"/>
    <row r="6412" ht="12.75" customHeight="1" x14ac:dyDescent="0.2"/>
    <row r="6413" ht="12.75" customHeight="1" x14ac:dyDescent="0.2"/>
    <row r="6414" ht="12.75" customHeight="1" x14ac:dyDescent="0.2"/>
    <row r="6415" ht="12.75" customHeight="1" x14ac:dyDescent="0.2"/>
    <row r="6416" ht="12.75" customHeight="1" x14ac:dyDescent="0.2"/>
    <row r="6417" ht="12.75" customHeight="1" x14ac:dyDescent="0.2"/>
    <row r="6418" ht="12.75" customHeight="1" x14ac:dyDescent="0.2"/>
    <row r="6419" ht="12.75" customHeight="1" x14ac:dyDescent="0.2"/>
    <row r="6420" ht="12.75" customHeight="1" x14ac:dyDescent="0.2"/>
    <row r="6421" ht="12.75" customHeight="1" x14ac:dyDescent="0.2"/>
    <row r="6422" ht="12.75" customHeight="1" x14ac:dyDescent="0.2"/>
    <row r="6423" ht="12.75" customHeight="1" x14ac:dyDescent="0.2"/>
    <row r="6424" ht="12.75" customHeight="1" x14ac:dyDescent="0.2"/>
    <row r="6425" ht="12.75" customHeight="1" x14ac:dyDescent="0.2"/>
    <row r="6426" ht="12.75" customHeight="1" x14ac:dyDescent="0.2"/>
    <row r="6427" ht="12.75" customHeight="1" x14ac:dyDescent="0.2"/>
    <row r="6428" ht="12.75" customHeight="1" x14ac:dyDescent="0.2"/>
    <row r="6429" ht="12.75" customHeight="1" x14ac:dyDescent="0.2"/>
    <row r="6430" ht="12.75" customHeight="1" x14ac:dyDescent="0.2"/>
    <row r="6431" ht="12.75" customHeight="1" x14ac:dyDescent="0.2"/>
    <row r="6432" ht="12.75" customHeight="1" x14ac:dyDescent="0.2"/>
    <row r="6433" ht="12.75" customHeight="1" x14ac:dyDescent="0.2"/>
    <row r="6434" ht="12.75" customHeight="1" x14ac:dyDescent="0.2"/>
    <row r="6435" ht="12.75" customHeight="1" x14ac:dyDescent="0.2"/>
    <row r="6436" ht="12.75" customHeight="1" x14ac:dyDescent="0.2"/>
    <row r="6437" ht="12.75" customHeight="1" x14ac:dyDescent="0.2"/>
    <row r="6438" ht="12.75" customHeight="1" x14ac:dyDescent="0.2"/>
    <row r="6439" ht="12.75" customHeight="1" x14ac:dyDescent="0.2"/>
    <row r="6440" ht="12.75" customHeight="1" x14ac:dyDescent="0.2"/>
    <row r="6441" ht="12.75" customHeight="1" x14ac:dyDescent="0.2"/>
    <row r="6442" ht="12.75" customHeight="1" x14ac:dyDescent="0.2"/>
    <row r="6443" ht="12.75" customHeight="1" x14ac:dyDescent="0.2"/>
    <row r="6444" ht="12.75" customHeight="1" x14ac:dyDescent="0.2"/>
    <row r="6445" ht="12.75" customHeight="1" x14ac:dyDescent="0.2"/>
    <row r="6446" ht="12.75" customHeight="1" x14ac:dyDescent="0.2"/>
    <row r="6447" ht="12.75" customHeight="1" x14ac:dyDescent="0.2"/>
    <row r="6448" ht="12.75" customHeight="1" x14ac:dyDescent="0.2"/>
    <row r="6449" ht="12.75" customHeight="1" x14ac:dyDescent="0.2"/>
    <row r="6450" ht="12.75" customHeight="1" x14ac:dyDescent="0.2"/>
    <row r="6451" ht="12.75" customHeight="1" x14ac:dyDescent="0.2"/>
    <row r="6452" ht="12.75" customHeight="1" x14ac:dyDescent="0.2"/>
    <row r="6453" ht="12.75" customHeight="1" x14ac:dyDescent="0.2"/>
    <row r="6454" ht="12.75" customHeight="1" x14ac:dyDescent="0.2"/>
    <row r="6455" ht="12.75" customHeight="1" x14ac:dyDescent="0.2"/>
    <row r="6456" ht="12.75" customHeight="1" x14ac:dyDescent="0.2"/>
    <row r="6457" ht="12.75" customHeight="1" x14ac:dyDescent="0.2"/>
    <row r="6458" ht="12.75" customHeight="1" x14ac:dyDescent="0.2"/>
    <row r="6459" ht="12.75" customHeight="1" x14ac:dyDescent="0.2"/>
    <row r="6460" ht="12.75" customHeight="1" x14ac:dyDescent="0.2"/>
    <row r="6461" ht="12.75" customHeight="1" x14ac:dyDescent="0.2"/>
    <row r="6462" ht="12.75" customHeight="1" x14ac:dyDescent="0.2"/>
    <row r="6463" ht="12.75" customHeight="1" x14ac:dyDescent="0.2"/>
    <row r="6464" ht="12.75" customHeight="1" x14ac:dyDescent="0.2"/>
    <row r="6465" ht="12.75" customHeight="1" x14ac:dyDescent="0.2"/>
    <row r="6466" ht="12.75" customHeight="1" x14ac:dyDescent="0.2"/>
    <row r="6467" ht="12.75" customHeight="1" x14ac:dyDescent="0.2"/>
    <row r="6468" ht="12.75" customHeight="1" x14ac:dyDescent="0.2"/>
    <row r="6469" ht="12.75" customHeight="1" x14ac:dyDescent="0.2"/>
    <row r="6470" ht="12.75" customHeight="1" x14ac:dyDescent="0.2"/>
    <row r="6471" ht="12.75" customHeight="1" x14ac:dyDescent="0.2"/>
    <row r="6472" ht="12.75" customHeight="1" x14ac:dyDescent="0.2"/>
    <row r="6473" ht="12.75" customHeight="1" x14ac:dyDescent="0.2"/>
    <row r="6474" ht="12.75" customHeight="1" x14ac:dyDescent="0.2"/>
    <row r="6475" ht="12.75" customHeight="1" x14ac:dyDescent="0.2"/>
    <row r="6476" ht="12.75" customHeight="1" x14ac:dyDescent="0.2"/>
    <row r="6477" ht="12.75" customHeight="1" x14ac:dyDescent="0.2"/>
    <row r="6478" ht="12.75" customHeight="1" x14ac:dyDescent="0.2"/>
    <row r="6479" ht="12.75" customHeight="1" x14ac:dyDescent="0.2"/>
    <row r="6480" ht="12.75" customHeight="1" x14ac:dyDescent="0.2"/>
    <row r="6481" ht="12.75" customHeight="1" x14ac:dyDescent="0.2"/>
    <row r="6482" ht="12.75" customHeight="1" x14ac:dyDescent="0.2"/>
    <row r="6483" ht="12.75" customHeight="1" x14ac:dyDescent="0.2"/>
    <row r="6484" ht="12.75" customHeight="1" x14ac:dyDescent="0.2"/>
    <row r="6485" ht="12.75" customHeight="1" x14ac:dyDescent="0.2"/>
    <row r="6486" ht="12.75" customHeight="1" x14ac:dyDescent="0.2"/>
    <row r="6487" ht="12.75" customHeight="1" x14ac:dyDescent="0.2"/>
    <row r="6488" ht="12.75" customHeight="1" x14ac:dyDescent="0.2"/>
    <row r="6489" ht="12.75" customHeight="1" x14ac:dyDescent="0.2"/>
    <row r="6490" ht="12.75" customHeight="1" x14ac:dyDescent="0.2"/>
    <row r="6491" ht="12.75" customHeight="1" x14ac:dyDescent="0.2"/>
    <row r="6492" ht="12.75" customHeight="1" x14ac:dyDescent="0.2"/>
    <row r="6493" ht="12.75" customHeight="1" x14ac:dyDescent="0.2"/>
    <row r="6494" ht="12.75" customHeight="1" x14ac:dyDescent="0.2"/>
    <row r="6495" ht="12.75" customHeight="1" x14ac:dyDescent="0.2"/>
    <row r="6496" ht="12.75" customHeight="1" x14ac:dyDescent="0.2"/>
    <row r="6497" ht="12.75" customHeight="1" x14ac:dyDescent="0.2"/>
    <row r="6498" ht="12.75" customHeight="1" x14ac:dyDescent="0.2"/>
    <row r="6499" ht="12.75" customHeight="1" x14ac:dyDescent="0.2"/>
    <row r="6500" ht="12.75" customHeight="1" x14ac:dyDescent="0.2"/>
    <row r="6501" ht="12.75" customHeight="1" x14ac:dyDescent="0.2"/>
    <row r="6502" ht="12.75" customHeight="1" x14ac:dyDescent="0.2"/>
    <row r="6503" ht="12.75" customHeight="1" x14ac:dyDescent="0.2"/>
    <row r="6504" ht="12.75" customHeight="1" x14ac:dyDescent="0.2"/>
    <row r="6505" ht="12.75" customHeight="1" x14ac:dyDescent="0.2"/>
    <row r="6506" ht="12.75" customHeight="1" x14ac:dyDescent="0.2"/>
    <row r="6507" ht="12.75" customHeight="1" x14ac:dyDescent="0.2"/>
    <row r="6508" ht="12.75" customHeight="1" x14ac:dyDescent="0.2"/>
    <row r="6509" ht="12.75" customHeight="1" x14ac:dyDescent="0.2"/>
    <row r="6510" ht="12.75" customHeight="1" x14ac:dyDescent="0.2"/>
    <row r="6511" ht="12.75" customHeight="1" x14ac:dyDescent="0.2"/>
    <row r="6512" ht="12.75" customHeight="1" x14ac:dyDescent="0.2"/>
    <row r="6513" ht="12.75" customHeight="1" x14ac:dyDescent="0.2"/>
    <row r="6514" ht="12.75" customHeight="1" x14ac:dyDescent="0.2"/>
    <row r="6515" ht="12.75" customHeight="1" x14ac:dyDescent="0.2"/>
    <row r="6516" ht="12.75" customHeight="1" x14ac:dyDescent="0.2"/>
    <row r="6517" ht="12.75" customHeight="1" x14ac:dyDescent="0.2"/>
    <row r="6518" ht="12.75" customHeight="1" x14ac:dyDescent="0.2"/>
    <row r="6519" ht="12.75" customHeight="1" x14ac:dyDescent="0.2"/>
    <row r="6520" ht="12.75" customHeight="1" x14ac:dyDescent="0.2"/>
    <row r="6521" ht="12.75" customHeight="1" x14ac:dyDescent="0.2"/>
    <row r="6522" ht="12.75" customHeight="1" x14ac:dyDescent="0.2"/>
    <row r="6523" ht="12.75" customHeight="1" x14ac:dyDescent="0.2"/>
    <row r="6524" ht="12.75" customHeight="1" x14ac:dyDescent="0.2"/>
    <row r="6525" ht="12.75" customHeight="1" x14ac:dyDescent="0.2"/>
    <row r="6526" ht="12.75" customHeight="1" x14ac:dyDescent="0.2"/>
    <row r="6527" ht="12.75" customHeight="1" x14ac:dyDescent="0.2"/>
    <row r="6528" ht="12.75" customHeight="1" x14ac:dyDescent="0.2"/>
    <row r="6529" ht="12.75" customHeight="1" x14ac:dyDescent="0.2"/>
    <row r="6530" ht="12.75" customHeight="1" x14ac:dyDescent="0.2"/>
    <row r="6531" ht="12.75" customHeight="1" x14ac:dyDescent="0.2"/>
    <row r="6532" ht="12.75" customHeight="1" x14ac:dyDescent="0.2"/>
    <row r="6533" ht="12.75" customHeight="1" x14ac:dyDescent="0.2"/>
    <row r="6534" ht="12.75" customHeight="1" x14ac:dyDescent="0.2"/>
    <row r="6535" ht="12.75" customHeight="1" x14ac:dyDescent="0.2"/>
    <row r="6536" ht="12.75" customHeight="1" x14ac:dyDescent="0.2"/>
    <row r="6537" ht="12.75" customHeight="1" x14ac:dyDescent="0.2"/>
    <row r="6538" ht="12.75" customHeight="1" x14ac:dyDescent="0.2"/>
    <row r="6539" ht="12.75" customHeight="1" x14ac:dyDescent="0.2"/>
    <row r="6540" ht="12.75" customHeight="1" x14ac:dyDescent="0.2"/>
    <row r="6541" ht="12.75" customHeight="1" x14ac:dyDescent="0.2"/>
    <row r="6542" ht="12.75" customHeight="1" x14ac:dyDescent="0.2"/>
    <row r="6543" ht="12.75" customHeight="1" x14ac:dyDescent="0.2"/>
    <row r="6544" ht="12.75" customHeight="1" x14ac:dyDescent="0.2"/>
    <row r="6545" ht="12.75" customHeight="1" x14ac:dyDescent="0.2"/>
    <row r="6546" ht="12.75" customHeight="1" x14ac:dyDescent="0.2"/>
    <row r="6547" ht="12.75" customHeight="1" x14ac:dyDescent="0.2"/>
    <row r="6548" ht="12.75" customHeight="1" x14ac:dyDescent="0.2"/>
    <row r="6549" ht="12.75" customHeight="1" x14ac:dyDescent="0.2"/>
    <row r="6550" ht="12.75" customHeight="1" x14ac:dyDescent="0.2"/>
    <row r="6551" ht="12.75" customHeight="1" x14ac:dyDescent="0.2"/>
    <row r="6552" ht="12.75" customHeight="1" x14ac:dyDescent="0.2"/>
    <row r="6553" ht="12.75" customHeight="1" x14ac:dyDescent="0.2"/>
    <row r="6554" ht="12.75" customHeight="1" x14ac:dyDescent="0.2"/>
    <row r="6555" ht="12.75" customHeight="1" x14ac:dyDescent="0.2"/>
    <row r="6556" ht="12.75" customHeight="1" x14ac:dyDescent="0.2"/>
    <row r="6557" ht="12.75" customHeight="1" x14ac:dyDescent="0.2"/>
    <row r="6558" ht="12.75" customHeight="1" x14ac:dyDescent="0.2"/>
    <row r="6559" ht="12.75" customHeight="1" x14ac:dyDescent="0.2"/>
    <row r="6560" ht="12.75" customHeight="1" x14ac:dyDescent="0.2"/>
    <row r="6561" ht="12.75" customHeight="1" x14ac:dyDescent="0.2"/>
    <row r="6562" ht="12.75" customHeight="1" x14ac:dyDescent="0.2"/>
    <row r="6563" ht="12.75" customHeight="1" x14ac:dyDescent="0.2"/>
    <row r="6564" ht="12.75" customHeight="1" x14ac:dyDescent="0.2"/>
    <row r="6565" ht="12.75" customHeight="1" x14ac:dyDescent="0.2"/>
    <row r="6566" ht="12.75" customHeight="1" x14ac:dyDescent="0.2"/>
    <row r="6567" ht="12.75" customHeight="1" x14ac:dyDescent="0.2"/>
    <row r="6568" ht="12.75" customHeight="1" x14ac:dyDescent="0.2"/>
    <row r="6569" ht="12.75" customHeight="1" x14ac:dyDescent="0.2"/>
    <row r="6570" ht="12.75" customHeight="1" x14ac:dyDescent="0.2"/>
    <row r="6571" ht="12.75" customHeight="1" x14ac:dyDescent="0.2"/>
    <row r="6572" ht="12.75" customHeight="1" x14ac:dyDescent="0.2"/>
    <row r="6573" ht="12.75" customHeight="1" x14ac:dyDescent="0.2"/>
    <row r="6574" ht="12.75" customHeight="1" x14ac:dyDescent="0.2"/>
    <row r="6575" ht="12.75" customHeight="1" x14ac:dyDescent="0.2"/>
    <row r="6576" ht="12.75" customHeight="1" x14ac:dyDescent="0.2"/>
    <row r="6577" ht="12.75" customHeight="1" x14ac:dyDescent="0.2"/>
    <row r="6578" ht="12.75" customHeight="1" x14ac:dyDescent="0.2"/>
    <row r="6579" ht="12.75" customHeight="1" x14ac:dyDescent="0.2"/>
    <row r="6580" ht="12.75" customHeight="1" x14ac:dyDescent="0.2"/>
    <row r="6581" ht="12.75" customHeight="1" x14ac:dyDescent="0.2"/>
    <row r="6582" ht="12.75" customHeight="1" x14ac:dyDescent="0.2"/>
    <row r="6583" ht="12.75" customHeight="1" x14ac:dyDescent="0.2"/>
    <row r="6584" ht="12.75" customHeight="1" x14ac:dyDescent="0.2"/>
    <row r="6585" ht="12.75" customHeight="1" x14ac:dyDescent="0.2"/>
    <row r="6586" ht="12.75" customHeight="1" x14ac:dyDescent="0.2"/>
    <row r="6587" ht="12.75" customHeight="1" x14ac:dyDescent="0.2"/>
    <row r="6588" ht="12.75" customHeight="1" x14ac:dyDescent="0.2"/>
    <row r="6589" ht="12.75" customHeight="1" x14ac:dyDescent="0.2"/>
    <row r="6590" ht="12.75" customHeight="1" x14ac:dyDescent="0.2"/>
    <row r="6591" ht="12.75" customHeight="1" x14ac:dyDescent="0.2"/>
    <row r="6592" ht="12.75" customHeight="1" x14ac:dyDescent="0.2"/>
    <row r="6593" ht="12.75" customHeight="1" x14ac:dyDescent="0.2"/>
    <row r="6594" ht="12.75" customHeight="1" x14ac:dyDescent="0.2"/>
    <row r="6595" ht="12.75" customHeight="1" x14ac:dyDescent="0.2"/>
    <row r="6596" ht="12.75" customHeight="1" x14ac:dyDescent="0.2"/>
    <row r="6597" ht="12.75" customHeight="1" x14ac:dyDescent="0.2"/>
    <row r="6598" ht="12.75" customHeight="1" x14ac:dyDescent="0.2"/>
    <row r="6599" ht="12.75" customHeight="1" x14ac:dyDescent="0.2"/>
    <row r="6600" ht="12.75" customHeight="1" x14ac:dyDescent="0.2"/>
    <row r="6601" ht="12.75" customHeight="1" x14ac:dyDescent="0.2"/>
    <row r="6602" ht="12.75" customHeight="1" x14ac:dyDescent="0.2"/>
    <row r="6603" ht="12.75" customHeight="1" x14ac:dyDescent="0.2"/>
    <row r="6604" ht="12.75" customHeight="1" x14ac:dyDescent="0.2"/>
    <row r="6605" ht="12.75" customHeight="1" x14ac:dyDescent="0.2"/>
    <row r="6606" ht="12.75" customHeight="1" x14ac:dyDescent="0.2"/>
    <row r="6607" ht="12.75" customHeight="1" x14ac:dyDescent="0.2"/>
    <row r="6608" ht="12.75" customHeight="1" x14ac:dyDescent="0.2"/>
    <row r="6609" ht="12.75" customHeight="1" x14ac:dyDescent="0.2"/>
    <row r="6610" ht="12.75" customHeight="1" x14ac:dyDescent="0.2"/>
    <row r="6611" ht="12.75" customHeight="1" x14ac:dyDescent="0.2"/>
    <row r="6612" ht="12.75" customHeight="1" x14ac:dyDescent="0.2"/>
    <row r="6613" ht="12.75" customHeight="1" x14ac:dyDescent="0.2"/>
    <row r="6614" ht="12.75" customHeight="1" x14ac:dyDescent="0.2"/>
    <row r="6615" ht="12.75" customHeight="1" x14ac:dyDescent="0.2"/>
    <row r="6616" ht="12.75" customHeight="1" x14ac:dyDescent="0.2"/>
    <row r="6617" ht="12.75" customHeight="1" x14ac:dyDescent="0.2"/>
    <row r="6618" ht="12.75" customHeight="1" x14ac:dyDescent="0.2"/>
    <row r="6619" ht="12.75" customHeight="1" x14ac:dyDescent="0.2"/>
    <row r="6620" ht="12.75" customHeight="1" x14ac:dyDescent="0.2"/>
    <row r="6621" ht="12.75" customHeight="1" x14ac:dyDescent="0.2"/>
    <row r="6622" ht="12.75" customHeight="1" x14ac:dyDescent="0.2"/>
    <row r="6623" ht="12.75" customHeight="1" x14ac:dyDescent="0.2"/>
    <row r="6624" ht="12.75" customHeight="1" x14ac:dyDescent="0.2"/>
    <row r="6625" ht="12.75" customHeight="1" x14ac:dyDescent="0.2"/>
    <row r="6626" ht="12.75" customHeight="1" x14ac:dyDescent="0.2"/>
    <row r="6627" ht="12.75" customHeight="1" x14ac:dyDescent="0.2"/>
    <row r="6628" ht="12.75" customHeight="1" x14ac:dyDescent="0.2"/>
    <row r="6629" ht="12.75" customHeight="1" x14ac:dyDescent="0.2"/>
    <row r="6630" ht="12.75" customHeight="1" x14ac:dyDescent="0.2"/>
    <row r="6631" ht="12.75" customHeight="1" x14ac:dyDescent="0.2"/>
    <row r="6632" ht="12.75" customHeight="1" x14ac:dyDescent="0.2"/>
    <row r="6633" ht="12.75" customHeight="1" x14ac:dyDescent="0.2"/>
    <row r="6634" ht="12.75" customHeight="1" x14ac:dyDescent="0.2"/>
    <row r="6635" ht="12.75" customHeight="1" x14ac:dyDescent="0.2"/>
    <row r="6636" ht="12.75" customHeight="1" x14ac:dyDescent="0.2"/>
    <row r="6637" ht="12.75" customHeight="1" x14ac:dyDescent="0.2"/>
    <row r="6638" ht="12.75" customHeight="1" x14ac:dyDescent="0.2"/>
    <row r="6639" ht="12.75" customHeight="1" x14ac:dyDescent="0.2"/>
    <row r="6640" ht="12.75" customHeight="1" x14ac:dyDescent="0.2"/>
    <row r="6641" ht="12.75" customHeight="1" x14ac:dyDescent="0.2"/>
    <row r="6642" ht="12.75" customHeight="1" x14ac:dyDescent="0.2"/>
    <row r="6643" ht="12.75" customHeight="1" x14ac:dyDescent="0.2"/>
    <row r="6644" ht="12.75" customHeight="1" x14ac:dyDescent="0.2"/>
    <row r="6645" ht="12.75" customHeight="1" x14ac:dyDescent="0.2"/>
    <row r="6646" ht="12.75" customHeight="1" x14ac:dyDescent="0.2"/>
    <row r="6647" ht="12.75" customHeight="1" x14ac:dyDescent="0.2"/>
    <row r="6648" ht="12.75" customHeight="1" x14ac:dyDescent="0.2"/>
    <row r="6649" ht="12.75" customHeight="1" x14ac:dyDescent="0.2"/>
    <row r="6650" ht="12.75" customHeight="1" x14ac:dyDescent="0.2"/>
    <row r="6651" ht="12.75" customHeight="1" x14ac:dyDescent="0.2"/>
    <row r="6652" ht="12.75" customHeight="1" x14ac:dyDescent="0.2"/>
    <row r="6653" ht="12.75" customHeight="1" x14ac:dyDescent="0.2"/>
    <row r="6654" ht="12.75" customHeight="1" x14ac:dyDescent="0.2"/>
    <row r="6655" ht="12.75" customHeight="1" x14ac:dyDescent="0.2"/>
    <row r="6656" ht="12.75" customHeight="1" x14ac:dyDescent="0.2"/>
    <row r="6657" ht="12.75" customHeight="1" x14ac:dyDescent="0.2"/>
    <row r="6658" ht="12.75" customHeight="1" x14ac:dyDescent="0.2"/>
    <row r="6659" ht="12.75" customHeight="1" x14ac:dyDescent="0.2"/>
    <row r="6660" ht="12.75" customHeight="1" x14ac:dyDescent="0.2"/>
    <row r="6661" ht="12.75" customHeight="1" x14ac:dyDescent="0.2"/>
    <row r="6662" ht="12.75" customHeight="1" x14ac:dyDescent="0.2"/>
    <row r="6663" ht="12.75" customHeight="1" x14ac:dyDescent="0.2"/>
    <row r="6664" ht="12.75" customHeight="1" x14ac:dyDescent="0.2"/>
    <row r="6665" ht="12.75" customHeight="1" x14ac:dyDescent="0.2"/>
    <row r="6666" ht="12.75" customHeight="1" x14ac:dyDescent="0.2"/>
    <row r="6667" ht="12.75" customHeight="1" x14ac:dyDescent="0.2"/>
    <row r="6668" ht="12.75" customHeight="1" x14ac:dyDescent="0.2"/>
    <row r="6669" ht="12.75" customHeight="1" x14ac:dyDescent="0.2"/>
    <row r="6670" ht="12.75" customHeight="1" x14ac:dyDescent="0.2"/>
    <row r="6671" ht="12.75" customHeight="1" x14ac:dyDescent="0.2"/>
    <row r="6672" ht="12.75" customHeight="1" x14ac:dyDescent="0.2"/>
    <row r="6673" ht="12.75" customHeight="1" x14ac:dyDescent="0.2"/>
    <row r="6674" ht="12.75" customHeight="1" x14ac:dyDescent="0.2"/>
    <row r="6675" ht="12.75" customHeight="1" x14ac:dyDescent="0.2"/>
    <row r="6676" ht="12.75" customHeight="1" x14ac:dyDescent="0.2"/>
    <row r="6677" ht="12.75" customHeight="1" x14ac:dyDescent="0.2"/>
    <row r="6678" ht="12.75" customHeight="1" x14ac:dyDescent="0.2"/>
    <row r="6679" ht="12.75" customHeight="1" x14ac:dyDescent="0.2"/>
    <row r="6680" ht="12.75" customHeight="1" x14ac:dyDescent="0.2"/>
    <row r="6681" ht="12.75" customHeight="1" x14ac:dyDescent="0.2"/>
    <row r="6682" ht="12.75" customHeight="1" x14ac:dyDescent="0.2"/>
    <row r="6683" ht="12.75" customHeight="1" x14ac:dyDescent="0.2"/>
    <row r="6684" ht="12.75" customHeight="1" x14ac:dyDescent="0.2"/>
    <row r="6685" ht="12.75" customHeight="1" x14ac:dyDescent="0.2"/>
    <row r="6686" ht="12.75" customHeight="1" x14ac:dyDescent="0.2"/>
    <row r="6687" ht="12.75" customHeight="1" x14ac:dyDescent="0.2"/>
    <row r="6688" ht="12.75" customHeight="1" x14ac:dyDescent="0.2"/>
    <row r="6689" ht="12.75" customHeight="1" x14ac:dyDescent="0.2"/>
    <row r="6690" ht="12.75" customHeight="1" x14ac:dyDescent="0.2"/>
    <row r="6691" ht="12.75" customHeight="1" x14ac:dyDescent="0.2"/>
    <row r="6692" ht="12.75" customHeight="1" x14ac:dyDescent="0.2"/>
    <row r="6693" ht="12.75" customHeight="1" x14ac:dyDescent="0.2"/>
    <row r="6694" ht="12.75" customHeight="1" x14ac:dyDescent="0.2"/>
    <row r="6695" ht="12.75" customHeight="1" x14ac:dyDescent="0.2"/>
    <row r="6696" ht="12.75" customHeight="1" x14ac:dyDescent="0.2"/>
    <row r="6697" ht="12.75" customHeight="1" x14ac:dyDescent="0.2"/>
    <row r="6698" ht="12.75" customHeight="1" x14ac:dyDescent="0.2"/>
    <row r="6699" ht="12.75" customHeight="1" x14ac:dyDescent="0.2"/>
    <row r="6700" ht="12.75" customHeight="1" x14ac:dyDescent="0.2"/>
    <row r="6701" ht="12.75" customHeight="1" x14ac:dyDescent="0.2"/>
    <row r="6702" ht="12.75" customHeight="1" x14ac:dyDescent="0.2"/>
    <row r="6703" ht="12.75" customHeight="1" x14ac:dyDescent="0.2"/>
    <row r="6704" ht="12.75" customHeight="1" x14ac:dyDescent="0.2"/>
    <row r="6705" ht="12.75" customHeight="1" x14ac:dyDescent="0.2"/>
    <row r="6706" ht="12.75" customHeight="1" x14ac:dyDescent="0.2"/>
    <row r="6707" ht="12.75" customHeight="1" x14ac:dyDescent="0.2"/>
    <row r="6708" ht="12.75" customHeight="1" x14ac:dyDescent="0.2"/>
    <row r="6709" ht="12.75" customHeight="1" x14ac:dyDescent="0.2"/>
    <row r="6710" ht="12.75" customHeight="1" x14ac:dyDescent="0.2"/>
    <row r="6711" ht="12.75" customHeight="1" x14ac:dyDescent="0.2"/>
    <row r="6712" ht="12.75" customHeight="1" x14ac:dyDescent="0.2"/>
    <row r="6713" ht="12.75" customHeight="1" x14ac:dyDescent="0.2"/>
    <row r="6714" ht="12.75" customHeight="1" x14ac:dyDescent="0.2"/>
    <row r="6715" ht="12.75" customHeight="1" x14ac:dyDescent="0.2"/>
    <row r="6716" ht="12.75" customHeight="1" x14ac:dyDescent="0.2"/>
    <row r="6717" ht="12.75" customHeight="1" x14ac:dyDescent="0.2"/>
    <row r="6718" ht="12.75" customHeight="1" x14ac:dyDescent="0.2"/>
    <row r="6719" ht="12.75" customHeight="1" x14ac:dyDescent="0.2"/>
    <row r="6720" ht="12.75" customHeight="1" x14ac:dyDescent="0.2"/>
    <row r="6721" ht="12.75" customHeight="1" x14ac:dyDescent="0.2"/>
    <row r="6722" ht="12.75" customHeight="1" x14ac:dyDescent="0.2"/>
    <row r="6723" ht="12.75" customHeight="1" x14ac:dyDescent="0.2"/>
    <row r="6724" ht="12.75" customHeight="1" x14ac:dyDescent="0.2"/>
    <row r="6725" ht="12.75" customHeight="1" x14ac:dyDescent="0.2"/>
    <row r="6726" ht="12.75" customHeight="1" x14ac:dyDescent="0.2"/>
    <row r="6727" ht="12.75" customHeight="1" x14ac:dyDescent="0.2"/>
    <row r="6728" ht="12.75" customHeight="1" x14ac:dyDescent="0.2"/>
    <row r="6729" ht="12.75" customHeight="1" x14ac:dyDescent="0.2"/>
    <row r="6730" ht="12.75" customHeight="1" x14ac:dyDescent="0.2"/>
    <row r="6731" ht="12.75" customHeight="1" x14ac:dyDescent="0.2"/>
    <row r="6732" ht="12.75" customHeight="1" x14ac:dyDescent="0.2"/>
    <row r="6733" ht="12.75" customHeight="1" x14ac:dyDescent="0.2"/>
    <row r="6734" ht="12.75" customHeight="1" x14ac:dyDescent="0.2"/>
    <row r="6735" ht="12.75" customHeight="1" x14ac:dyDescent="0.2"/>
    <row r="6736" ht="12.75" customHeight="1" x14ac:dyDescent="0.2"/>
    <row r="6737" ht="12.75" customHeight="1" x14ac:dyDescent="0.2"/>
    <row r="6738" ht="12.75" customHeight="1" x14ac:dyDescent="0.2"/>
    <row r="6739" ht="12.75" customHeight="1" x14ac:dyDescent="0.2"/>
    <row r="6740" ht="12.75" customHeight="1" x14ac:dyDescent="0.2"/>
    <row r="6741" ht="12.75" customHeight="1" x14ac:dyDescent="0.2"/>
    <row r="6742" ht="12.75" customHeight="1" x14ac:dyDescent="0.2"/>
    <row r="6743" ht="12.75" customHeight="1" x14ac:dyDescent="0.2"/>
    <row r="6744" ht="12.75" customHeight="1" x14ac:dyDescent="0.2"/>
    <row r="6745" ht="12.75" customHeight="1" x14ac:dyDescent="0.2"/>
    <row r="6746" ht="12.75" customHeight="1" x14ac:dyDescent="0.2"/>
    <row r="6747" ht="12.75" customHeight="1" x14ac:dyDescent="0.2"/>
    <row r="6748" ht="12.75" customHeight="1" x14ac:dyDescent="0.2"/>
    <row r="6749" ht="12.75" customHeight="1" x14ac:dyDescent="0.2"/>
    <row r="6750" ht="12.75" customHeight="1" x14ac:dyDescent="0.2"/>
    <row r="6751" ht="12.75" customHeight="1" x14ac:dyDescent="0.2"/>
    <row r="6752" ht="12.75" customHeight="1" x14ac:dyDescent="0.2"/>
    <row r="6753" ht="12.75" customHeight="1" x14ac:dyDescent="0.2"/>
    <row r="6754" ht="12.75" customHeight="1" x14ac:dyDescent="0.2"/>
    <row r="6755" ht="12.75" customHeight="1" x14ac:dyDescent="0.2"/>
    <row r="6756" ht="12.75" customHeight="1" x14ac:dyDescent="0.2"/>
    <row r="6757" ht="12.75" customHeight="1" x14ac:dyDescent="0.2"/>
    <row r="6758" ht="12.75" customHeight="1" x14ac:dyDescent="0.2"/>
    <row r="6759" ht="12.75" customHeight="1" x14ac:dyDescent="0.2"/>
    <row r="6760" ht="12.75" customHeight="1" x14ac:dyDescent="0.2"/>
    <row r="6761" ht="12.75" customHeight="1" x14ac:dyDescent="0.2"/>
    <row r="6762" ht="12.75" customHeight="1" x14ac:dyDescent="0.2"/>
    <row r="6763" ht="12.75" customHeight="1" x14ac:dyDescent="0.2"/>
    <row r="6764" ht="12.75" customHeight="1" x14ac:dyDescent="0.2"/>
    <row r="6765" ht="12.75" customHeight="1" x14ac:dyDescent="0.2"/>
    <row r="6766" ht="12.75" customHeight="1" x14ac:dyDescent="0.2"/>
    <row r="6767" ht="12.75" customHeight="1" x14ac:dyDescent="0.2"/>
    <row r="6768" ht="12.75" customHeight="1" x14ac:dyDescent="0.2"/>
    <row r="6769" ht="12.75" customHeight="1" x14ac:dyDescent="0.2"/>
    <row r="6770" ht="12.75" customHeight="1" x14ac:dyDescent="0.2"/>
    <row r="6771" ht="12.75" customHeight="1" x14ac:dyDescent="0.2"/>
    <row r="6772" ht="12.75" customHeight="1" x14ac:dyDescent="0.2"/>
    <row r="6773" ht="12.75" customHeight="1" x14ac:dyDescent="0.2"/>
    <row r="6774" ht="12.75" customHeight="1" x14ac:dyDescent="0.2"/>
    <row r="6775" ht="12.75" customHeight="1" x14ac:dyDescent="0.2"/>
    <row r="6776" ht="12.75" customHeight="1" x14ac:dyDescent="0.2"/>
    <row r="6777" ht="12.75" customHeight="1" x14ac:dyDescent="0.2"/>
    <row r="6778" ht="12.75" customHeight="1" x14ac:dyDescent="0.2"/>
    <row r="6779" ht="12.75" customHeight="1" x14ac:dyDescent="0.2"/>
    <row r="6780" ht="12.75" customHeight="1" x14ac:dyDescent="0.2"/>
    <row r="6781" ht="12.75" customHeight="1" x14ac:dyDescent="0.2"/>
    <row r="6782" ht="12.75" customHeight="1" x14ac:dyDescent="0.2"/>
    <row r="6783" ht="12.75" customHeight="1" x14ac:dyDescent="0.2"/>
    <row r="6784" ht="12.75" customHeight="1" x14ac:dyDescent="0.2"/>
    <row r="6785" ht="12.75" customHeight="1" x14ac:dyDescent="0.2"/>
    <row r="6786" ht="12.75" customHeight="1" x14ac:dyDescent="0.2"/>
    <row r="6787" ht="12.75" customHeight="1" x14ac:dyDescent="0.2"/>
    <row r="6788" ht="12.75" customHeight="1" x14ac:dyDescent="0.2"/>
    <row r="6789" ht="12.75" customHeight="1" x14ac:dyDescent="0.2"/>
    <row r="6790" ht="12.75" customHeight="1" x14ac:dyDescent="0.2"/>
    <row r="6791" ht="12.75" customHeight="1" x14ac:dyDescent="0.2"/>
    <row r="6792" ht="12.75" customHeight="1" x14ac:dyDescent="0.2"/>
    <row r="6793" ht="12.75" customHeight="1" x14ac:dyDescent="0.2"/>
    <row r="6794" ht="12.75" customHeight="1" x14ac:dyDescent="0.2"/>
    <row r="6795" ht="12.75" customHeight="1" x14ac:dyDescent="0.2"/>
    <row r="6796" ht="12.75" customHeight="1" x14ac:dyDescent="0.2"/>
    <row r="6797" ht="12.75" customHeight="1" x14ac:dyDescent="0.2"/>
    <row r="6798" ht="12.75" customHeight="1" x14ac:dyDescent="0.2"/>
    <row r="6799" ht="12.75" customHeight="1" x14ac:dyDescent="0.2"/>
    <row r="6800" ht="12.75" customHeight="1" x14ac:dyDescent="0.2"/>
    <row r="6801" ht="12.75" customHeight="1" x14ac:dyDescent="0.2"/>
    <row r="6802" ht="12.75" customHeight="1" x14ac:dyDescent="0.2"/>
    <row r="6803" ht="12.75" customHeight="1" x14ac:dyDescent="0.2"/>
    <row r="6804" ht="12.75" customHeight="1" x14ac:dyDescent="0.2"/>
    <row r="6805" ht="12.75" customHeight="1" x14ac:dyDescent="0.2"/>
    <row r="6806" ht="12.75" customHeight="1" x14ac:dyDescent="0.2"/>
    <row r="6807" ht="12.75" customHeight="1" x14ac:dyDescent="0.2"/>
    <row r="6808" ht="12.75" customHeight="1" x14ac:dyDescent="0.2"/>
    <row r="6809" ht="12.75" customHeight="1" x14ac:dyDescent="0.2"/>
    <row r="6810" ht="12.75" customHeight="1" x14ac:dyDescent="0.2"/>
    <row r="6811" ht="12.75" customHeight="1" x14ac:dyDescent="0.2"/>
    <row r="6812" ht="12.75" customHeight="1" x14ac:dyDescent="0.2"/>
    <row r="6813" ht="12.75" customHeight="1" x14ac:dyDescent="0.2"/>
    <row r="6814" ht="12.75" customHeight="1" x14ac:dyDescent="0.2"/>
    <row r="6815" ht="12.75" customHeight="1" x14ac:dyDescent="0.2"/>
    <row r="6816" ht="12.75" customHeight="1" x14ac:dyDescent="0.2"/>
    <row r="6817" ht="12.75" customHeight="1" x14ac:dyDescent="0.2"/>
    <row r="6818" ht="12.75" customHeight="1" x14ac:dyDescent="0.2"/>
    <row r="6819" ht="12.75" customHeight="1" x14ac:dyDescent="0.2"/>
    <row r="6820" ht="12.75" customHeight="1" x14ac:dyDescent="0.2"/>
    <row r="6821" ht="12.75" customHeight="1" x14ac:dyDescent="0.2"/>
    <row r="6822" ht="12.75" customHeight="1" x14ac:dyDescent="0.2"/>
    <row r="6823" ht="12.75" customHeight="1" x14ac:dyDescent="0.2"/>
    <row r="6824" ht="12.75" customHeight="1" x14ac:dyDescent="0.2"/>
    <row r="6825" ht="12.75" customHeight="1" x14ac:dyDescent="0.2"/>
    <row r="6826" ht="12.75" customHeight="1" x14ac:dyDescent="0.2"/>
    <row r="6827" ht="12.75" customHeight="1" x14ac:dyDescent="0.2"/>
    <row r="6828" ht="12.75" customHeight="1" x14ac:dyDescent="0.2"/>
    <row r="6829" ht="12.75" customHeight="1" x14ac:dyDescent="0.2"/>
    <row r="6830" ht="12.75" customHeight="1" x14ac:dyDescent="0.2"/>
    <row r="6831" ht="12.75" customHeight="1" x14ac:dyDescent="0.2"/>
    <row r="6832" ht="12.75" customHeight="1" x14ac:dyDescent="0.2"/>
    <row r="6833" ht="12.75" customHeight="1" x14ac:dyDescent="0.2"/>
    <row r="6834" ht="12.75" customHeight="1" x14ac:dyDescent="0.2"/>
    <row r="6835" ht="12.75" customHeight="1" x14ac:dyDescent="0.2"/>
    <row r="6836" ht="12.75" customHeight="1" x14ac:dyDescent="0.2"/>
    <row r="6837" ht="12.75" customHeight="1" x14ac:dyDescent="0.2"/>
    <row r="6838" ht="12.75" customHeight="1" x14ac:dyDescent="0.2"/>
    <row r="6839" ht="12.75" customHeight="1" x14ac:dyDescent="0.2"/>
    <row r="6840" ht="12.75" customHeight="1" x14ac:dyDescent="0.2"/>
    <row r="6841" ht="12.75" customHeight="1" x14ac:dyDescent="0.2"/>
    <row r="6842" ht="12.75" customHeight="1" x14ac:dyDescent="0.2"/>
    <row r="6843" ht="12.75" customHeight="1" x14ac:dyDescent="0.2"/>
    <row r="6844" ht="12.75" customHeight="1" x14ac:dyDescent="0.2"/>
    <row r="6845" ht="12.75" customHeight="1" x14ac:dyDescent="0.2"/>
    <row r="6846" ht="12.75" customHeight="1" x14ac:dyDescent="0.2"/>
    <row r="6847" ht="12.75" customHeight="1" x14ac:dyDescent="0.2"/>
    <row r="6848" ht="12.75" customHeight="1" x14ac:dyDescent="0.2"/>
    <row r="6849" ht="12.75" customHeight="1" x14ac:dyDescent="0.2"/>
    <row r="6850" ht="12.75" customHeight="1" x14ac:dyDescent="0.2"/>
    <row r="6851" ht="12.75" customHeight="1" x14ac:dyDescent="0.2"/>
    <row r="6852" ht="12.75" customHeight="1" x14ac:dyDescent="0.2"/>
    <row r="6853" ht="12.75" customHeight="1" x14ac:dyDescent="0.2"/>
    <row r="6854" ht="12.75" customHeight="1" x14ac:dyDescent="0.2"/>
    <row r="6855" ht="12.75" customHeight="1" x14ac:dyDescent="0.2"/>
    <row r="6856" ht="12.75" customHeight="1" x14ac:dyDescent="0.2"/>
    <row r="6857" ht="12.75" customHeight="1" x14ac:dyDescent="0.2"/>
    <row r="6858" ht="12.75" customHeight="1" x14ac:dyDescent="0.2"/>
    <row r="6859" ht="12.75" customHeight="1" x14ac:dyDescent="0.2"/>
    <row r="6860" ht="12.75" customHeight="1" x14ac:dyDescent="0.2"/>
    <row r="6861" ht="12.75" customHeight="1" x14ac:dyDescent="0.2"/>
    <row r="6862" ht="12.75" customHeight="1" x14ac:dyDescent="0.2"/>
    <row r="6863" ht="12.75" customHeight="1" x14ac:dyDescent="0.2"/>
    <row r="6864" ht="12.75" customHeight="1" x14ac:dyDescent="0.2"/>
    <row r="6865" ht="12.75" customHeight="1" x14ac:dyDescent="0.2"/>
    <row r="6866" ht="12.75" customHeight="1" x14ac:dyDescent="0.2"/>
    <row r="6867" ht="12.75" customHeight="1" x14ac:dyDescent="0.2"/>
    <row r="6868" ht="12.75" customHeight="1" x14ac:dyDescent="0.2"/>
    <row r="6869" ht="12.75" customHeight="1" x14ac:dyDescent="0.2"/>
    <row r="6870" ht="12.75" customHeight="1" x14ac:dyDescent="0.2"/>
    <row r="6871" ht="12.75" customHeight="1" x14ac:dyDescent="0.2"/>
    <row r="6872" ht="12.75" customHeight="1" x14ac:dyDescent="0.2"/>
    <row r="6873" ht="12.75" customHeight="1" x14ac:dyDescent="0.2"/>
    <row r="6874" ht="12.75" customHeight="1" x14ac:dyDescent="0.2"/>
    <row r="6875" ht="12.75" customHeight="1" x14ac:dyDescent="0.2"/>
    <row r="6876" ht="12.75" customHeight="1" x14ac:dyDescent="0.2"/>
    <row r="6877" ht="12.75" customHeight="1" x14ac:dyDescent="0.2"/>
    <row r="6878" ht="12.75" customHeight="1" x14ac:dyDescent="0.2"/>
    <row r="6879" ht="12.75" customHeight="1" x14ac:dyDescent="0.2"/>
    <row r="6880" ht="12.75" customHeight="1" x14ac:dyDescent="0.2"/>
    <row r="6881" ht="12.75" customHeight="1" x14ac:dyDescent="0.2"/>
    <row r="6882" ht="12.75" customHeight="1" x14ac:dyDescent="0.2"/>
    <row r="6883" ht="12.75" customHeight="1" x14ac:dyDescent="0.2"/>
    <row r="6884" ht="12.75" customHeight="1" x14ac:dyDescent="0.2"/>
    <row r="6885" ht="12.75" customHeight="1" x14ac:dyDescent="0.2"/>
    <row r="6886" ht="12.75" customHeight="1" x14ac:dyDescent="0.2"/>
    <row r="6887" ht="12.75" customHeight="1" x14ac:dyDescent="0.2"/>
    <row r="6888" ht="12.75" customHeight="1" x14ac:dyDescent="0.2"/>
    <row r="6889" ht="12.75" customHeight="1" x14ac:dyDescent="0.2"/>
    <row r="6890" ht="12.75" customHeight="1" x14ac:dyDescent="0.2"/>
    <row r="6891" ht="12.75" customHeight="1" x14ac:dyDescent="0.2"/>
    <row r="6892" ht="12.75" customHeight="1" x14ac:dyDescent="0.2"/>
    <row r="6893" ht="12.75" customHeight="1" x14ac:dyDescent="0.2"/>
    <row r="6894" ht="12.75" customHeight="1" x14ac:dyDescent="0.2"/>
    <row r="6895" ht="12.75" customHeight="1" x14ac:dyDescent="0.2"/>
    <row r="6896" ht="12.75" customHeight="1" x14ac:dyDescent="0.2"/>
    <row r="6897" ht="12.75" customHeight="1" x14ac:dyDescent="0.2"/>
    <row r="6898" ht="12.75" customHeight="1" x14ac:dyDescent="0.2"/>
    <row r="6899" ht="12.75" customHeight="1" x14ac:dyDescent="0.2"/>
    <row r="6900" ht="12.75" customHeight="1" x14ac:dyDescent="0.2"/>
    <row r="6901" ht="12.75" customHeight="1" x14ac:dyDescent="0.2"/>
    <row r="6902" ht="12.75" customHeight="1" x14ac:dyDescent="0.2"/>
    <row r="6903" ht="12.75" customHeight="1" x14ac:dyDescent="0.2"/>
    <row r="6904" ht="12.75" customHeight="1" x14ac:dyDescent="0.2"/>
    <row r="6905" ht="12.75" customHeight="1" x14ac:dyDescent="0.2"/>
    <row r="6906" ht="12.75" customHeight="1" x14ac:dyDescent="0.2"/>
    <row r="6907" ht="12.75" customHeight="1" x14ac:dyDescent="0.2"/>
    <row r="6908" ht="12.75" customHeight="1" x14ac:dyDescent="0.2"/>
    <row r="6909" ht="12.75" customHeight="1" x14ac:dyDescent="0.2"/>
    <row r="6910" ht="12.75" customHeight="1" x14ac:dyDescent="0.2"/>
    <row r="6911" ht="12.75" customHeight="1" x14ac:dyDescent="0.2"/>
    <row r="6912" ht="12.75" customHeight="1" x14ac:dyDescent="0.2"/>
    <row r="6913" ht="12.75" customHeight="1" x14ac:dyDescent="0.2"/>
    <row r="6914" ht="12.75" customHeight="1" x14ac:dyDescent="0.2"/>
    <row r="6915" ht="12.75" customHeight="1" x14ac:dyDescent="0.2"/>
    <row r="6916" ht="12.75" customHeight="1" x14ac:dyDescent="0.2"/>
    <row r="6917" ht="12.75" customHeight="1" x14ac:dyDescent="0.2"/>
    <row r="6918" ht="12.75" customHeight="1" x14ac:dyDescent="0.2"/>
    <row r="6919" ht="12.75" customHeight="1" x14ac:dyDescent="0.2"/>
    <row r="6920" ht="12.75" customHeight="1" x14ac:dyDescent="0.2"/>
    <row r="6921" ht="12.75" customHeight="1" x14ac:dyDescent="0.2"/>
    <row r="6922" ht="12.75" customHeight="1" x14ac:dyDescent="0.2"/>
    <row r="6923" ht="12.75" customHeight="1" x14ac:dyDescent="0.2"/>
    <row r="6924" ht="12.75" customHeight="1" x14ac:dyDescent="0.2"/>
    <row r="6925" ht="12.75" customHeight="1" x14ac:dyDescent="0.2"/>
    <row r="6926" ht="12.75" customHeight="1" x14ac:dyDescent="0.2"/>
    <row r="6927" ht="12.75" customHeight="1" x14ac:dyDescent="0.2"/>
    <row r="6928" ht="12.75" customHeight="1" x14ac:dyDescent="0.2"/>
    <row r="6929" ht="12.75" customHeight="1" x14ac:dyDescent="0.2"/>
    <row r="6930" ht="12.75" customHeight="1" x14ac:dyDescent="0.2"/>
    <row r="6931" ht="12.75" customHeight="1" x14ac:dyDescent="0.2"/>
    <row r="6932" ht="12.75" customHeight="1" x14ac:dyDescent="0.2"/>
    <row r="6933" ht="12.75" customHeight="1" x14ac:dyDescent="0.2"/>
    <row r="6934" ht="12.75" customHeight="1" x14ac:dyDescent="0.2"/>
    <row r="6935" ht="12.75" customHeight="1" x14ac:dyDescent="0.2"/>
    <row r="6936" ht="12.75" customHeight="1" x14ac:dyDescent="0.2"/>
    <row r="6937" ht="12.75" customHeight="1" x14ac:dyDescent="0.2"/>
    <row r="6938" ht="12.75" customHeight="1" x14ac:dyDescent="0.2"/>
    <row r="6939" ht="12.75" customHeight="1" x14ac:dyDescent="0.2"/>
    <row r="6940" ht="12.75" customHeight="1" x14ac:dyDescent="0.2"/>
    <row r="6941" ht="12.75" customHeight="1" x14ac:dyDescent="0.2"/>
    <row r="6942" ht="12.75" customHeight="1" x14ac:dyDescent="0.2"/>
    <row r="6943" ht="12.75" customHeight="1" x14ac:dyDescent="0.2"/>
    <row r="6944" ht="12.75" customHeight="1" x14ac:dyDescent="0.2"/>
    <row r="6945" ht="12.75" customHeight="1" x14ac:dyDescent="0.2"/>
    <row r="6946" ht="12.75" customHeight="1" x14ac:dyDescent="0.2"/>
    <row r="6947" ht="12.75" customHeight="1" x14ac:dyDescent="0.2"/>
    <row r="6948" ht="12.75" customHeight="1" x14ac:dyDescent="0.2"/>
    <row r="6949" ht="12.75" customHeight="1" x14ac:dyDescent="0.2"/>
    <row r="6950" ht="12.75" customHeight="1" x14ac:dyDescent="0.2"/>
    <row r="6951" ht="12.75" customHeight="1" x14ac:dyDescent="0.2"/>
    <row r="6952" ht="12.75" customHeight="1" x14ac:dyDescent="0.2"/>
    <row r="6953" ht="12.75" customHeight="1" x14ac:dyDescent="0.2"/>
    <row r="6954" ht="12.75" customHeight="1" x14ac:dyDescent="0.2"/>
    <row r="6955" ht="12.75" customHeight="1" x14ac:dyDescent="0.2"/>
    <row r="6956" ht="12.75" customHeight="1" x14ac:dyDescent="0.2"/>
    <row r="6957" ht="12.75" customHeight="1" x14ac:dyDescent="0.2"/>
    <row r="6958" ht="12.75" customHeight="1" x14ac:dyDescent="0.2"/>
    <row r="6959" ht="12.75" customHeight="1" x14ac:dyDescent="0.2"/>
    <row r="6960" ht="12.75" customHeight="1" x14ac:dyDescent="0.2"/>
    <row r="6961" ht="12.75" customHeight="1" x14ac:dyDescent="0.2"/>
    <row r="6962" ht="12.75" customHeight="1" x14ac:dyDescent="0.2"/>
    <row r="6963" ht="12.75" customHeight="1" x14ac:dyDescent="0.2"/>
    <row r="6964" ht="12.75" customHeight="1" x14ac:dyDescent="0.2"/>
    <row r="6965" ht="12.75" customHeight="1" x14ac:dyDescent="0.2"/>
    <row r="6966" ht="12.75" customHeight="1" x14ac:dyDescent="0.2"/>
    <row r="6967" ht="12.75" customHeight="1" x14ac:dyDescent="0.2"/>
    <row r="6968" ht="12.75" customHeight="1" x14ac:dyDescent="0.2"/>
    <row r="6969" ht="12.75" customHeight="1" x14ac:dyDescent="0.2"/>
    <row r="6970" ht="12.75" customHeight="1" x14ac:dyDescent="0.2"/>
    <row r="6971" ht="12.75" customHeight="1" x14ac:dyDescent="0.2"/>
    <row r="6972" ht="12.75" customHeight="1" x14ac:dyDescent="0.2"/>
    <row r="6973" ht="12.75" customHeight="1" x14ac:dyDescent="0.2"/>
    <row r="6974" ht="12.75" customHeight="1" x14ac:dyDescent="0.2"/>
    <row r="6975" ht="12.75" customHeight="1" x14ac:dyDescent="0.2"/>
    <row r="6976" ht="12.75" customHeight="1" x14ac:dyDescent="0.2"/>
    <row r="6977" ht="12.75" customHeight="1" x14ac:dyDescent="0.2"/>
    <row r="6978" ht="12.75" customHeight="1" x14ac:dyDescent="0.2"/>
    <row r="6979" ht="12.75" customHeight="1" x14ac:dyDescent="0.2"/>
    <row r="6980" ht="12.75" customHeight="1" x14ac:dyDescent="0.2"/>
    <row r="6981" ht="12.75" customHeight="1" x14ac:dyDescent="0.2"/>
    <row r="6982" ht="12.75" customHeight="1" x14ac:dyDescent="0.2"/>
    <row r="6983" ht="12.75" customHeight="1" x14ac:dyDescent="0.2"/>
    <row r="6984" ht="12.75" customHeight="1" x14ac:dyDescent="0.2"/>
    <row r="6985" ht="12.75" customHeight="1" x14ac:dyDescent="0.2"/>
    <row r="6986" ht="12.75" customHeight="1" x14ac:dyDescent="0.2"/>
    <row r="6987" ht="12.75" customHeight="1" x14ac:dyDescent="0.2"/>
    <row r="6988" ht="12.75" customHeight="1" x14ac:dyDescent="0.2"/>
    <row r="6989" ht="12.75" customHeight="1" x14ac:dyDescent="0.2"/>
    <row r="6990" ht="12.75" customHeight="1" x14ac:dyDescent="0.2"/>
    <row r="6991" ht="12.75" customHeight="1" x14ac:dyDescent="0.2"/>
    <row r="6992" ht="12.75" customHeight="1" x14ac:dyDescent="0.2"/>
    <row r="6993" ht="12.75" customHeight="1" x14ac:dyDescent="0.2"/>
    <row r="6994" ht="12.75" customHeight="1" x14ac:dyDescent="0.2"/>
    <row r="6995" ht="12.75" customHeight="1" x14ac:dyDescent="0.2"/>
    <row r="6996" ht="12.75" customHeight="1" x14ac:dyDescent="0.2"/>
    <row r="6997" ht="12.75" customHeight="1" x14ac:dyDescent="0.2"/>
    <row r="6998" ht="12.75" customHeight="1" x14ac:dyDescent="0.2"/>
    <row r="6999" ht="12.75" customHeight="1" x14ac:dyDescent="0.2"/>
    <row r="7000" ht="12.75" customHeight="1" x14ac:dyDescent="0.2"/>
    <row r="7001" ht="12.75" customHeight="1" x14ac:dyDescent="0.2"/>
    <row r="7002" ht="12.75" customHeight="1" x14ac:dyDescent="0.2"/>
    <row r="7003" ht="12.75" customHeight="1" x14ac:dyDescent="0.2"/>
    <row r="7004" ht="12.75" customHeight="1" x14ac:dyDescent="0.2"/>
    <row r="7005" ht="12.75" customHeight="1" x14ac:dyDescent="0.2"/>
    <row r="7006" ht="12.75" customHeight="1" x14ac:dyDescent="0.2"/>
    <row r="7007" ht="12.75" customHeight="1" x14ac:dyDescent="0.2"/>
    <row r="7008" ht="12.75" customHeight="1" x14ac:dyDescent="0.2"/>
    <row r="7009" ht="12.75" customHeight="1" x14ac:dyDescent="0.2"/>
    <row r="7010" ht="12.75" customHeight="1" x14ac:dyDescent="0.2"/>
    <row r="7011" ht="12.75" customHeight="1" x14ac:dyDescent="0.2"/>
    <row r="7012" ht="12.75" customHeight="1" x14ac:dyDescent="0.2"/>
    <row r="7013" ht="12.75" customHeight="1" x14ac:dyDescent="0.2"/>
    <row r="7014" ht="12.75" customHeight="1" x14ac:dyDescent="0.2"/>
    <row r="7015" ht="12.75" customHeight="1" x14ac:dyDescent="0.2"/>
    <row r="7016" ht="12.75" customHeight="1" x14ac:dyDescent="0.2"/>
    <row r="7017" ht="12.75" customHeight="1" x14ac:dyDescent="0.2"/>
    <row r="7018" ht="12.75" customHeight="1" x14ac:dyDescent="0.2"/>
    <row r="7019" ht="12.75" customHeight="1" x14ac:dyDescent="0.2"/>
    <row r="7020" ht="12.75" customHeight="1" x14ac:dyDescent="0.2"/>
    <row r="7021" ht="12.75" customHeight="1" x14ac:dyDescent="0.2"/>
    <row r="7022" ht="12.75" customHeight="1" x14ac:dyDescent="0.2"/>
    <row r="7023" ht="12.75" customHeight="1" x14ac:dyDescent="0.2"/>
    <row r="7024" ht="12.75" customHeight="1" x14ac:dyDescent="0.2"/>
    <row r="7025" ht="12.75" customHeight="1" x14ac:dyDescent="0.2"/>
    <row r="7026" ht="12.75" customHeight="1" x14ac:dyDescent="0.2"/>
    <row r="7027" ht="12.75" customHeight="1" x14ac:dyDescent="0.2"/>
    <row r="7028" ht="12.75" customHeight="1" x14ac:dyDescent="0.2"/>
    <row r="7029" ht="12.75" customHeight="1" x14ac:dyDescent="0.2"/>
    <row r="7030" ht="12.75" customHeight="1" x14ac:dyDescent="0.2"/>
    <row r="7031" ht="12.75" customHeight="1" x14ac:dyDescent="0.2"/>
    <row r="7032" ht="12.75" customHeight="1" x14ac:dyDescent="0.2"/>
    <row r="7033" ht="12.75" customHeight="1" x14ac:dyDescent="0.2"/>
    <row r="7034" ht="12.75" customHeight="1" x14ac:dyDescent="0.2"/>
    <row r="7035" ht="12.75" customHeight="1" x14ac:dyDescent="0.2"/>
    <row r="7036" ht="12.75" customHeight="1" x14ac:dyDescent="0.2"/>
    <row r="7037" ht="12.75" customHeight="1" x14ac:dyDescent="0.2"/>
    <row r="7038" ht="12.75" customHeight="1" x14ac:dyDescent="0.2"/>
    <row r="7039" ht="12.75" customHeight="1" x14ac:dyDescent="0.2"/>
    <row r="7040" ht="12.75" customHeight="1" x14ac:dyDescent="0.2"/>
    <row r="7041" ht="12.75" customHeight="1" x14ac:dyDescent="0.2"/>
    <row r="7042" ht="12.75" customHeight="1" x14ac:dyDescent="0.2"/>
    <row r="7043" ht="12.75" customHeight="1" x14ac:dyDescent="0.2"/>
    <row r="7044" ht="12.75" customHeight="1" x14ac:dyDescent="0.2"/>
    <row r="7045" ht="12.75" customHeight="1" x14ac:dyDescent="0.2"/>
    <row r="7046" ht="12.75" customHeight="1" x14ac:dyDescent="0.2"/>
    <row r="7047" ht="12.75" customHeight="1" x14ac:dyDescent="0.2"/>
    <row r="7048" ht="12.75" customHeight="1" x14ac:dyDescent="0.2"/>
    <row r="7049" ht="12.75" customHeight="1" x14ac:dyDescent="0.2"/>
    <row r="7050" ht="12.75" customHeight="1" x14ac:dyDescent="0.2"/>
    <row r="7051" ht="12.75" customHeight="1" x14ac:dyDescent="0.2"/>
    <row r="7052" ht="12.75" customHeight="1" x14ac:dyDescent="0.2"/>
    <row r="7053" ht="12.75" customHeight="1" x14ac:dyDescent="0.2"/>
    <row r="7054" ht="12.75" customHeight="1" x14ac:dyDescent="0.2"/>
    <row r="7055" ht="12.75" customHeight="1" x14ac:dyDescent="0.2"/>
    <row r="7056" ht="12.75" customHeight="1" x14ac:dyDescent="0.2"/>
    <row r="7057" ht="12.75" customHeight="1" x14ac:dyDescent="0.2"/>
    <row r="7058" ht="12.75" customHeight="1" x14ac:dyDescent="0.2"/>
    <row r="7059" ht="12.75" customHeight="1" x14ac:dyDescent="0.2"/>
    <row r="7060" ht="12.75" customHeight="1" x14ac:dyDescent="0.2"/>
    <row r="7061" ht="12.75" customHeight="1" x14ac:dyDescent="0.2"/>
    <row r="7062" ht="12.75" customHeight="1" x14ac:dyDescent="0.2"/>
    <row r="7063" ht="12.75" customHeight="1" x14ac:dyDescent="0.2"/>
    <row r="7064" ht="12.75" customHeight="1" x14ac:dyDescent="0.2"/>
    <row r="7065" ht="12.75" customHeight="1" x14ac:dyDescent="0.2"/>
    <row r="7066" ht="12.75" customHeight="1" x14ac:dyDescent="0.2"/>
    <row r="7067" ht="12.75" customHeight="1" x14ac:dyDescent="0.2"/>
    <row r="7068" ht="12.75" customHeight="1" x14ac:dyDescent="0.2"/>
    <row r="7069" ht="12.75" customHeight="1" x14ac:dyDescent="0.2"/>
    <row r="7070" ht="12.75" customHeight="1" x14ac:dyDescent="0.2"/>
    <row r="7071" ht="12.75" customHeight="1" x14ac:dyDescent="0.2"/>
    <row r="7072" ht="12.75" customHeight="1" x14ac:dyDescent="0.2"/>
    <row r="7073" ht="12.75" customHeight="1" x14ac:dyDescent="0.2"/>
    <row r="7074" ht="12.75" customHeight="1" x14ac:dyDescent="0.2"/>
    <row r="7075" ht="12.75" customHeight="1" x14ac:dyDescent="0.2"/>
    <row r="7076" ht="12.75" customHeight="1" x14ac:dyDescent="0.2"/>
    <row r="7077" ht="12.75" customHeight="1" x14ac:dyDescent="0.2"/>
    <row r="7078" ht="12.75" customHeight="1" x14ac:dyDescent="0.2"/>
    <row r="7079" ht="12.75" customHeight="1" x14ac:dyDescent="0.2"/>
    <row r="7080" ht="12.75" customHeight="1" x14ac:dyDescent="0.2"/>
    <row r="7081" ht="12.75" customHeight="1" x14ac:dyDescent="0.2"/>
    <row r="7082" ht="12.75" customHeight="1" x14ac:dyDescent="0.2"/>
    <row r="7083" ht="12.75" customHeight="1" x14ac:dyDescent="0.2"/>
    <row r="7084" ht="12.75" customHeight="1" x14ac:dyDescent="0.2"/>
    <row r="7085" ht="12.75" customHeight="1" x14ac:dyDescent="0.2"/>
    <row r="7086" ht="12.75" customHeight="1" x14ac:dyDescent="0.2"/>
    <row r="7087" ht="12.75" customHeight="1" x14ac:dyDescent="0.2"/>
    <row r="7088" ht="12.75" customHeight="1" x14ac:dyDescent="0.2"/>
    <row r="7089" ht="12.75" customHeight="1" x14ac:dyDescent="0.2"/>
    <row r="7090" ht="12.75" customHeight="1" x14ac:dyDescent="0.2"/>
    <row r="7091" ht="12.75" customHeight="1" x14ac:dyDescent="0.2"/>
    <row r="7092" ht="12.75" customHeight="1" x14ac:dyDescent="0.2"/>
    <row r="7093" ht="12.75" customHeight="1" x14ac:dyDescent="0.2"/>
    <row r="7094" ht="12.75" customHeight="1" x14ac:dyDescent="0.2"/>
    <row r="7095" ht="12.75" customHeight="1" x14ac:dyDescent="0.2"/>
    <row r="7096" ht="12.75" customHeight="1" x14ac:dyDescent="0.2"/>
    <row r="7097" ht="12.75" customHeight="1" x14ac:dyDescent="0.2"/>
    <row r="7098" ht="12.75" customHeight="1" x14ac:dyDescent="0.2"/>
    <row r="7099" ht="12.75" customHeight="1" x14ac:dyDescent="0.2"/>
    <row r="7100" ht="12.75" customHeight="1" x14ac:dyDescent="0.2"/>
    <row r="7101" ht="12.75" customHeight="1" x14ac:dyDescent="0.2"/>
    <row r="7102" ht="12.75" customHeight="1" x14ac:dyDescent="0.2"/>
    <row r="7103" ht="12.75" customHeight="1" x14ac:dyDescent="0.2"/>
    <row r="7104" ht="12.75" customHeight="1" x14ac:dyDescent="0.2"/>
    <row r="7105" ht="12.75" customHeight="1" x14ac:dyDescent="0.2"/>
    <row r="7106" ht="12.75" customHeight="1" x14ac:dyDescent="0.2"/>
    <row r="7107" ht="12.75" customHeight="1" x14ac:dyDescent="0.2"/>
    <row r="7108" ht="12.75" customHeight="1" x14ac:dyDescent="0.2"/>
    <row r="7109" ht="12.75" customHeight="1" x14ac:dyDescent="0.2"/>
    <row r="7110" ht="12.75" customHeight="1" x14ac:dyDescent="0.2"/>
    <row r="7111" ht="12.75" customHeight="1" x14ac:dyDescent="0.2"/>
    <row r="7112" ht="12.75" customHeight="1" x14ac:dyDescent="0.2"/>
    <row r="7113" ht="12.75" customHeight="1" x14ac:dyDescent="0.2"/>
    <row r="7114" ht="12.75" customHeight="1" x14ac:dyDescent="0.2"/>
    <row r="7115" ht="12.75" customHeight="1" x14ac:dyDescent="0.2"/>
    <row r="7116" ht="12.75" customHeight="1" x14ac:dyDescent="0.2"/>
    <row r="7117" ht="12.75" customHeight="1" x14ac:dyDescent="0.2"/>
    <row r="7118" ht="12.75" customHeight="1" x14ac:dyDescent="0.2"/>
    <row r="7119" ht="12.75" customHeight="1" x14ac:dyDescent="0.2"/>
    <row r="7120" ht="12.75" customHeight="1" x14ac:dyDescent="0.2"/>
    <row r="7121" ht="12.75" customHeight="1" x14ac:dyDescent="0.2"/>
    <row r="7122" ht="12.75" customHeight="1" x14ac:dyDescent="0.2"/>
    <row r="7123" ht="12.75" customHeight="1" x14ac:dyDescent="0.2"/>
    <row r="7124" ht="12.75" customHeight="1" x14ac:dyDescent="0.2"/>
    <row r="7125" ht="12.75" customHeight="1" x14ac:dyDescent="0.2"/>
    <row r="7126" ht="12.75" customHeight="1" x14ac:dyDescent="0.2"/>
    <row r="7127" ht="12.75" customHeight="1" x14ac:dyDescent="0.2"/>
    <row r="7128" ht="12.75" customHeight="1" x14ac:dyDescent="0.2"/>
    <row r="7129" ht="12.75" customHeight="1" x14ac:dyDescent="0.2"/>
    <row r="7130" ht="12.75" customHeight="1" x14ac:dyDescent="0.2"/>
    <row r="7131" ht="12.75" customHeight="1" x14ac:dyDescent="0.2"/>
    <row r="7132" ht="12.75" customHeight="1" x14ac:dyDescent="0.2"/>
    <row r="7133" ht="12.75" customHeight="1" x14ac:dyDescent="0.2"/>
    <row r="7134" ht="12.75" customHeight="1" x14ac:dyDescent="0.2"/>
    <row r="7135" ht="12.75" customHeight="1" x14ac:dyDescent="0.2"/>
    <row r="7136" ht="12.75" customHeight="1" x14ac:dyDescent="0.2"/>
    <row r="7137" ht="12.75" customHeight="1" x14ac:dyDescent="0.2"/>
    <row r="7138" ht="12.75" customHeight="1" x14ac:dyDescent="0.2"/>
    <row r="7139" ht="12.75" customHeight="1" x14ac:dyDescent="0.2"/>
    <row r="7140" ht="12.75" customHeight="1" x14ac:dyDescent="0.2"/>
    <row r="7141" ht="12.75" customHeight="1" x14ac:dyDescent="0.2"/>
    <row r="7142" ht="12.75" customHeight="1" x14ac:dyDescent="0.2"/>
    <row r="7143" ht="12.75" customHeight="1" x14ac:dyDescent="0.2"/>
    <row r="7144" ht="12.75" customHeight="1" x14ac:dyDescent="0.2"/>
    <row r="7145" ht="12.75" customHeight="1" x14ac:dyDescent="0.2"/>
    <row r="7146" ht="12.75" customHeight="1" x14ac:dyDescent="0.2"/>
    <row r="7147" ht="12.75" customHeight="1" x14ac:dyDescent="0.2"/>
    <row r="7148" ht="12.75" customHeight="1" x14ac:dyDescent="0.2"/>
    <row r="7149" ht="12.75" customHeight="1" x14ac:dyDescent="0.2"/>
    <row r="7150" ht="12.75" customHeight="1" x14ac:dyDescent="0.2"/>
    <row r="7151" ht="12.75" customHeight="1" x14ac:dyDescent="0.2"/>
    <row r="7152" ht="12.75" customHeight="1" x14ac:dyDescent="0.2"/>
    <row r="7153" ht="12.75" customHeight="1" x14ac:dyDescent="0.2"/>
    <row r="7154" ht="12.75" customHeight="1" x14ac:dyDescent="0.2"/>
    <row r="7155" ht="12.75" customHeight="1" x14ac:dyDescent="0.2"/>
    <row r="7156" ht="12.75" customHeight="1" x14ac:dyDescent="0.2"/>
    <row r="7157" ht="12.75" customHeight="1" x14ac:dyDescent="0.2"/>
    <row r="7158" ht="12.75" customHeight="1" x14ac:dyDescent="0.2"/>
    <row r="7159" ht="12.75" customHeight="1" x14ac:dyDescent="0.2"/>
    <row r="7160" ht="12.75" customHeight="1" x14ac:dyDescent="0.2"/>
    <row r="7161" ht="12.75" customHeight="1" x14ac:dyDescent="0.2"/>
    <row r="7162" ht="12.75" customHeight="1" x14ac:dyDescent="0.2"/>
    <row r="7163" ht="12.75" customHeight="1" x14ac:dyDescent="0.2"/>
    <row r="7164" ht="12.75" customHeight="1" x14ac:dyDescent="0.2"/>
    <row r="7165" ht="12.75" customHeight="1" x14ac:dyDescent="0.2"/>
    <row r="7166" ht="12.75" customHeight="1" x14ac:dyDescent="0.2"/>
    <row r="7167" ht="12.75" customHeight="1" x14ac:dyDescent="0.2"/>
    <row r="7168" ht="12.75" customHeight="1" x14ac:dyDescent="0.2"/>
    <row r="7169" ht="12.75" customHeight="1" x14ac:dyDescent="0.2"/>
    <row r="7170" ht="12.75" customHeight="1" x14ac:dyDescent="0.2"/>
    <row r="7171" ht="12.75" customHeight="1" x14ac:dyDescent="0.2"/>
    <row r="7172" ht="12.75" customHeight="1" x14ac:dyDescent="0.2"/>
    <row r="7173" ht="12.75" customHeight="1" x14ac:dyDescent="0.2"/>
    <row r="7174" ht="12.75" customHeight="1" x14ac:dyDescent="0.2"/>
    <row r="7175" ht="12.75" customHeight="1" x14ac:dyDescent="0.2"/>
    <row r="7176" ht="12.75" customHeight="1" x14ac:dyDescent="0.2"/>
    <row r="7177" ht="12.75" customHeight="1" x14ac:dyDescent="0.2"/>
    <row r="7178" ht="12.75" customHeight="1" x14ac:dyDescent="0.2"/>
    <row r="7179" ht="12.75" customHeight="1" x14ac:dyDescent="0.2"/>
    <row r="7180" ht="12.75" customHeight="1" x14ac:dyDescent="0.2"/>
    <row r="7181" ht="12.75" customHeight="1" x14ac:dyDescent="0.2"/>
    <row r="7182" ht="12.75" customHeight="1" x14ac:dyDescent="0.2"/>
    <row r="7183" ht="12.75" customHeight="1" x14ac:dyDescent="0.2"/>
    <row r="7184" ht="12.75" customHeight="1" x14ac:dyDescent="0.2"/>
    <row r="7185" ht="12.75" customHeight="1" x14ac:dyDescent="0.2"/>
    <row r="7186" ht="12.75" customHeight="1" x14ac:dyDescent="0.2"/>
    <row r="7187" ht="12.75" customHeight="1" x14ac:dyDescent="0.2"/>
    <row r="7188" ht="12.75" customHeight="1" x14ac:dyDescent="0.2"/>
    <row r="7189" ht="12.75" customHeight="1" x14ac:dyDescent="0.2"/>
    <row r="7190" ht="12.75" customHeight="1" x14ac:dyDescent="0.2"/>
    <row r="7191" ht="12.75" customHeight="1" x14ac:dyDescent="0.2"/>
    <row r="7192" ht="12.75" customHeight="1" x14ac:dyDescent="0.2"/>
    <row r="7193" ht="12.75" customHeight="1" x14ac:dyDescent="0.2"/>
    <row r="7194" ht="12.75" customHeight="1" x14ac:dyDescent="0.2"/>
    <row r="7195" ht="12.75" customHeight="1" x14ac:dyDescent="0.2"/>
    <row r="7196" ht="12.75" customHeight="1" x14ac:dyDescent="0.2"/>
    <row r="7197" ht="12.75" customHeight="1" x14ac:dyDescent="0.2"/>
    <row r="7198" ht="12.75" customHeight="1" x14ac:dyDescent="0.2"/>
    <row r="7199" ht="12.75" customHeight="1" x14ac:dyDescent="0.2"/>
    <row r="7200" ht="12.75" customHeight="1" x14ac:dyDescent="0.2"/>
    <row r="7201" ht="12.75" customHeight="1" x14ac:dyDescent="0.2"/>
    <row r="7202" ht="12.75" customHeight="1" x14ac:dyDescent="0.2"/>
    <row r="7203" ht="12.75" customHeight="1" x14ac:dyDescent="0.2"/>
    <row r="7204" ht="12.75" customHeight="1" x14ac:dyDescent="0.2"/>
    <row r="7205" ht="12.75" customHeight="1" x14ac:dyDescent="0.2"/>
    <row r="7206" ht="12.75" customHeight="1" x14ac:dyDescent="0.2"/>
    <row r="7207" ht="12.75" customHeight="1" x14ac:dyDescent="0.2"/>
    <row r="7208" ht="12.75" customHeight="1" x14ac:dyDescent="0.2"/>
    <row r="7209" ht="12.75" customHeight="1" x14ac:dyDescent="0.2"/>
    <row r="7210" ht="12.75" customHeight="1" x14ac:dyDescent="0.2"/>
    <row r="7211" ht="12.75" customHeight="1" x14ac:dyDescent="0.2"/>
    <row r="7212" ht="12.75" customHeight="1" x14ac:dyDescent="0.2"/>
    <row r="7213" ht="12.75" customHeight="1" x14ac:dyDescent="0.2"/>
    <row r="7214" ht="12.75" customHeight="1" x14ac:dyDescent="0.2"/>
    <row r="7215" ht="12.75" customHeight="1" x14ac:dyDescent="0.2"/>
    <row r="7216" ht="12.75" customHeight="1" x14ac:dyDescent="0.2"/>
    <row r="7217" ht="12.75" customHeight="1" x14ac:dyDescent="0.2"/>
    <row r="7218" ht="12.75" customHeight="1" x14ac:dyDescent="0.2"/>
    <row r="7219" ht="12.75" customHeight="1" x14ac:dyDescent="0.2"/>
    <row r="7220" ht="12.75" customHeight="1" x14ac:dyDescent="0.2"/>
    <row r="7221" ht="12.75" customHeight="1" x14ac:dyDescent="0.2"/>
    <row r="7222" ht="12.75" customHeight="1" x14ac:dyDescent="0.2"/>
    <row r="7223" ht="12.75" customHeight="1" x14ac:dyDescent="0.2"/>
    <row r="7224" ht="12.75" customHeight="1" x14ac:dyDescent="0.2"/>
    <row r="7225" ht="12.75" customHeight="1" x14ac:dyDescent="0.2"/>
    <row r="7226" ht="12.75" customHeight="1" x14ac:dyDescent="0.2"/>
    <row r="7227" ht="12.75" customHeight="1" x14ac:dyDescent="0.2"/>
    <row r="7228" ht="12.75" customHeight="1" x14ac:dyDescent="0.2"/>
    <row r="7229" ht="12.75" customHeight="1" x14ac:dyDescent="0.2"/>
    <row r="7230" ht="12.75" customHeight="1" x14ac:dyDescent="0.2"/>
    <row r="7231" ht="12.75" customHeight="1" x14ac:dyDescent="0.2"/>
    <row r="7232" ht="12.75" customHeight="1" x14ac:dyDescent="0.2"/>
    <row r="7233" ht="12.75" customHeight="1" x14ac:dyDescent="0.2"/>
    <row r="7234" ht="12.75" customHeight="1" x14ac:dyDescent="0.2"/>
    <row r="7235" ht="12.75" customHeight="1" x14ac:dyDescent="0.2"/>
    <row r="7236" ht="12.75" customHeight="1" x14ac:dyDescent="0.2"/>
    <row r="7237" ht="12.75" customHeight="1" x14ac:dyDescent="0.2"/>
    <row r="7238" ht="12.75" customHeight="1" x14ac:dyDescent="0.2"/>
    <row r="7239" ht="12.75" customHeight="1" x14ac:dyDescent="0.2"/>
    <row r="7240" ht="12.75" customHeight="1" x14ac:dyDescent="0.2"/>
    <row r="7241" ht="12.75" customHeight="1" x14ac:dyDescent="0.2"/>
    <row r="7242" ht="12.75" customHeight="1" x14ac:dyDescent="0.2"/>
    <row r="7243" ht="12.75" customHeight="1" x14ac:dyDescent="0.2"/>
    <row r="7244" ht="12.75" customHeight="1" x14ac:dyDescent="0.2"/>
    <row r="7245" ht="12.75" customHeight="1" x14ac:dyDescent="0.2"/>
    <row r="7246" ht="12.75" customHeight="1" x14ac:dyDescent="0.2"/>
    <row r="7247" ht="12.75" customHeight="1" x14ac:dyDescent="0.2"/>
    <row r="7248" ht="12.75" customHeight="1" x14ac:dyDescent="0.2"/>
    <row r="7249" ht="12.75" customHeight="1" x14ac:dyDescent="0.2"/>
    <row r="7250" ht="12.75" customHeight="1" x14ac:dyDescent="0.2"/>
    <row r="7251" ht="12.75" customHeight="1" x14ac:dyDescent="0.2"/>
    <row r="7252" ht="12.75" customHeight="1" x14ac:dyDescent="0.2"/>
    <row r="7253" ht="12.75" customHeight="1" x14ac:dyDescent="0.2"/>
    <row r="7254" ht="12.75" customHeight="1" x14ac:dyDescent="0.2"/>
    <row r="7255" ht="12.75" customHeight="1" x14ac:dyDescent="0.2"/>
    <row r="7256" ht="12.75" customHeight="1" x14ac:dyDescent="0.2"/>
    <row r="7257" ht="12.75" customHeight="1" x14ac:dyDescent="0.2"/>
    <row r="7258" ht="12.75" customHeight="1" x14ac:dyDescent="0.2"/>
    <row r="7259" ht="12.75" customHeight="1" x14ac:dyDescent="0.2"/>
    <row r="7260" ht="12.75" customHeight="1" x14ac:dyDescent="0.2"/>
    <row r="7261" ht="12.75" customHeight="1" x14ac:dyDescent="0.2"/>
    <row r="7262" ht="12.75" customHeight="1" x14ac:dyDescent="0.2"/>
    <row r="7263" ht="12.75" customHeight="1" x14ac:dyDescent="0.2"/>
    <row r="7264" ht="12.75" customHeight="1" x14ac:dyDescent="0.2"/>
    <row r="7265" ht="12.75" customHeight="1" x14ac:dyDescent="0.2"/>
    <row r="7266" ht="12.75" customHeight="1" x14ac:dyDescent="0.2"/>
    <row r="7267" ht="12.75" customHeight="1" x14ac:dyDescent="0.2"/>
    <row r="7268" ht="12.75" customHeight="1" x14ac:dyDescent="0.2"/>
    <row r="7269" ht="12.75" customHeight="1" x14ac:dyDescent="0.2"/>
    <row r="7270" ht="12.75" customHeight="1" x14ac:dyDescent="0.2"/>
    <row r="7271" ht="12.75" customHeight="1" x14ac:dyDescent="0.2"/>
    <row r="7272" ht="12.75" customHeight="1" x14ac:dyDescent="0.2"/>
    <row r="7273" ht="12.75" customHeight="1" x14ac:dyDescent="0.2"/>
    <row r="7274" ht="12.75" customHeight="1" x14ac:dyDescent="0.2"/>
    <row r="7275" ht="12.75" customHeight="1" x14ac:dyDescent="0.2"/>
    <row r="7276" ht="12.75" customHeight="1" x14ac:dyDescent="0.2"/>
    <row r="7277" ht="12.75" customHeight="1" x14ac:dyDescent="0.2"/>
    <row r="7278" ht="12.75" customHeight="1" x14ac:dyDescent="0.2"/>
    <row r="7279" ht="12.75" customHeight="1" x14ac:dyDescent="0.2"/>
    <row r="7280" ht="12.75" customHeight="1" x14ac:dyDescent="0.2"/>
    <row r="7281" ht="12.75" customHeight="1" x14ac:dyDescent="0.2"/>
    <row r="7282" ht="12.75" customHeight="1" x14ac:dyDescent="0.2"/>
    <row r="7283" ht="12.75" customHeight="1" x14ac:dyDescent="0.2"/>
    <row r="7284" ht="12.75" customHeight="1" x14ac:dyDescent="0.2"/>
    <row r="7285" ht="12.75" customHeight="1" x14ac:dyDescent="0.2"/>
    <row r="7286" ht="12.75" customHeight="1" x14ac:dyDescent="0.2"/>
    <row r="7287" ht="12.75" customHeight="1" x14ac:dyDescent="0.2"/>
    <row r="7288" ht="12.75" customHeight="1" x14ac:dyDescent="0.2"/>
    <row r="7289" ht="12.75" customHeight="1" x14ac:dyDescent="0.2"/>
    <row r="7290" ht="12.75" customHeight="1" x14ac:dyDescent="0.2"/>
    <row r="7291" ht="12.75" customHeight="1" x14ac:dyDescent="0.2"/>
    <row r="7292" ht="12.75" customHeight="1" x14ac:dyDescent="0.2"/>
    <row r="7293" ht="12.75" customHeight="1" x14ac:dyDescent="0.2"/>
    <row r="7294" ht="12.75" customHeight="1" x14ac:dyDescent="0.2"/>
    <row r="7295" ht="12.75" customHeight="1" x14ac:dyDescent="0.2"/>
    <row r="7296" ht="12.75" customHeight="1" x14ac:dyDescent="0.2"/>
    <row r="7297" ht="12.75" customHeight="1" x14ac:dyDescent="0.2"/>
    <row r="7298" ht="12.75" customHeight="1" x14ac:dyDescent="0.2"/>
    <row r="7299" ht="12.75" customHeight="1" x14ac:dyDescent="0.2"/>
    <row r="7300" ht="12.75" customHeight="1" x14ac:dyDescent="0.2"/>
    <row r="7301" ht="12.75" customHeight="1" x14ac:dyDescent="0.2"/>
    <row r="7302" ht="12.75" customHeight="1" x14ac:dyDescent="0.2"/>
    <row r="7303" ht="12.75" customHeight="1" x14ac:dyDescent="0.2"/>
    <row r="7304" ht="12.75" customHeight="1" x14ac:dyDescent="0.2"/>
    <row r="7305" ht="12.75" customHeight="1" x14ac:dyDescent="0.2"/>
    <row r="7306" ht="12.75" customHeight="1" x14ac:dyDescent="0.2"/>
    <row r="7307" ht="12.75" customHeight="1" x14ac:dyDescent="0.2"/>
    <row r="7308" ht="12.75" customHeight="1" x14ac:dyDescent="0.2"/>
    <row r="7309" ht="12.75" customHeight="1" x14ac:dyDescent="0.2"/>
    <row r="7310" ht="12.75" customHeight="1" x14ac:dyDescent="0.2"/>
    <row r="7311" ht="12.75" customHeight="1" x14ac:dyDescent="0.2"/>
    <row r="7312" ht="12.75" customHeight="1" x14ac:dyDescent="0.2"/>
    <row r="7313" ht="12.75" customHeight="1" x14ac:dyDescent="0.2"/>
    <row r="7314" ht="12.75" customHeight="1" x14ac:dyDescent="0.2"/>
    <row r="7315" ht="12.75" customHeight="1" x14ac:dyDescent="0.2"/>
    <row r="7316" ht="12.75" customHeight="1" x14ac:dyDescent="0.2"/>
    <row r="7317" ht="12.75" customHeight="1" x14ac:dyDescent="0.2"/>
    <row r="7318" ht="12.75" customHeight="1" x14ac:dyDescent="0.2"/>
    <row r="7319" ht="12.75" customHeight="1" x14ac:dyDescent="0.2"/>
    <row r="7320" ht="12.75" customHeight="1" x14ac:dyDescent="0.2"/>
    <row r="7321" ht="12.75" customHeight="1" x14ac:dyDescent="0.2"/>
    <row r="7322" ht="12.75" customHeight="1" x14ac:dyDescent="0.2"/>
    <row r="7323" ht="12.75" customHeight="1" x14ac:dyDescent="0.2"/>
    <row r="7324" ht="12.75" customHeight="1" x14ac:dyDescent="0.2"/>
    <row r="7325" ht="12.75" customHeight="1" x14ac:dyDescent="0.2"/>
    <row r="7326" ht="12.75" customHeight="1" x14ac:dyDescent="0.2"/>
    <row r="7327" ht="12.75" customHeight="1" x14ac:dyDescent="0.2"/>
    <row r="7328" ht="12.75" customHeight="1" x14ac:dyDescent="0.2"/>
    <row r="7329" ht="12.75" customHeight="1" x14ac:dyDescent="0.2"/>
    <row r="7330" ht="12.75" customHeight="1" x14ac:dyDescent="0.2"/>
    <row r="7331" ht="12.75" customHeight="1" x14ac:dyDescent="0.2"/>
    <row r="7332" ht="12.75" customHeight="1" x14ac:dyDescent="0.2"/>
    <row r="7333" ht="12.75" customHeight="1" x14ac:dyDescent="0.2"/>
    <row r="7334" ht="12.75" customHeight="1" x14ac:dyDescent="0.2"/>
    <row r="7335" ht="12.75" customHeight="1" x14ac:dyDescent="0.2"/>
    <row r="7336" ht="12.75" customHeight="1" x14ac:dyDescent="0.2"/>
    <row r="7337" ht="12.75" customHeight="1" x14ac:dyDescent="0.2"/>
    <row r="7338" ht="12.75" customHeight="1" x14ac:dyDescent="0.2"/>
    <row r="7339" ht="12.75" customHeight="1" x14ac:dyDescent="0.2"/>
    <row r="7340" ht="12.75" customHeight="1" x14ac:dyDescent="0.2"/>
    <row r="7341" ht="12.75" customHeight="1" x14ac:dyDescent="0.2"/>
    <row r="7342" ht="12.75" customHeight="1" x14ac:dyDescent="0.2"/>
    <row r="7343" ht="12.75" customHeight="1" x14ac:dyDescent="0.2"/>
    <row r="7344" ht="12.75" customHeight="1" x14ac:dyDescent="0.2"/>
    <row r="7345" ht="12.75" customHeight="1" x14ac:dyDescent="0.2"/>
    <row r="7346" ht="12.75" customHeight="1" x14ac:dyDescent="0.2"/>
    <row r="7347" ht="12.75" customHeight="1" x14ac:dyDescent="0.2"/>
    <row r="7348" ht="12.75" customHeight="1" x14ac:dyDescent="0.2"/>
    <row r="7349" ht="12.75" customHeight="1" x14ac:dyDescent="0.2"/>
    <row r="7350" ht="12.75" customHeight="1" x14ac:dyDescent="0.2"/>
    <row r="7351" ht="12.75" customHeight="1" x14ac:dyDescent="0.2"/>
    <row r="7352" ht="12.75" customHeight="1" x14ac:dyDescent="0.2"/>
    <row r="7353" ht="12.75" customHeight="1" x14ac:dyDescent="0.2"/>
    <row r="7354" ht="12.75" customHeight="1" x14ac:dyDescent="0.2"/>
    <row r="7355" ht="12.75" customHeight="1" x14ac:dyDescent="0.2"/>
    <row r="7356" ht="12.75" customHeight="1" x14ac:dyDescent="0.2"/>
    <row r="7357" ht="12.75" customHeight="1" x14ac:dyDescent="0.2"/>
    <row r="7358" ht="12.75" customHeight="1" x14ac:dyDescent="0.2"/>
    <row r="7359" ht="12.75" customHeight="1" x14ac:dyDescent="0.2"/>
    <row r="7360" ht="12.75" customHeight="1" x14ac:dyDescent="0.2"/>
    <row r="7361" ht="12.75" customHeight="1" x14ac:dyDescent="0.2"/>
    <row r="7362" ht="12.75" customHeight="1" x14ac:dyDescent="0.2"/>
    <row r="7363" ht="12.75" customHeight="1" x14ac:dyDescent="0.2"/>
    <row r="7364" ht="12.75" customHeight="1" x14ac:dyDescent="0.2"/>
    <row r="7365" ht="12.75" customHeight="1" x14ac:dyDescent="0.2"/>
    <row r="7366" ht="12.75" customHeight="1" x14ac:dyDescent="0.2"/>
    <row r="7367" ht="12.75" customHeight="1" x14ac:dyDescent="0.2"/>
    <row r="7368" ht="12.75" customHeight="1" x14ac:dyDescent="0.2"/>
    <row r="7369" ht="12.75" customHeight="1" x14ac:dyDescent="0.2"/>
    <row r="7370" ht="12.75" customHeight="1" x14ac:dyDescent="0.2"/>
    <row r="7371" ht="12.75" customHeight="1" x14ac:dyDescent="0.2"/>
    <row r="7372" ht="12.75" customHeight="1" x14ac:dyDescent="0.2"/>
    <row r="7373" ht="12.75" customHeight="1" x14ac:dyDescent="0.2"/>
    <row r="7374" ht="12.75" customHeight="1" x14ac:dyDescent="0.2"/>
    <row r="7375" ht="12.75" customHeight="1" x14ac:dyDescent="0.2"/>
    <row r="7376" ht="12.75" customHeight="1" x14ac:dyDescent="0.2"/>
    <row r="7377" ht="12.75" customHeight="1" x14ac:dyDescent="0.2"/>
    <row r="7378" ht="12.75" customHeight="1" x14ac:dyDescent="0.2"/>
    <row r="7379" ht="12.75" customHeight="1" x14ac:dyDescent="0.2"/>
    <row r="7380" ht="12.75" customHeight="1" x14ac:dyDescent="0.2"/>
    <row r="7381" ht="12.75" customHeight="1" x14ac:dyDescent="0.2"/>
    <row r="7382" ht="12.75" customHeight="1" x14ac:dyDescent="0.2"/>
    <row r="7383" ht="12.75" customHeight="1" x14ac:dyDescent="0.2"/>
    <row r="7384" ht="12.75" customHeight="1" x14ac:dyDescent="0.2"/>
    <row r="7385" ht="12.75" customHeight="1" x14ac:dyDescent="0.2"/>
    <row r="7386" ht="12.75" customHeight="1" x14ac:dyDescent="0.2"/>
    <row r="7387" ht="12.75" customHeight="1" x14ac:dyDescent="0.2"/>
    <row r="7388" ht="12.75" customHeight="1" x14ac:dyDescent="0.2"/>
    <row r="7389" ht="12.75" customHeight="1" x14ac:dyDescent="0.2"/>
    <row r="7390" ht="12.75" customHeight="1" x14ac:dyDescent="0.2"/>
    <row r="7391" ht="12.75" customHeight="1" x14ac:dyDescent="0.2"/>
    <row r="7392" ht="12.75" customHeight="1" x14ac:dyDescent="0.2"/>
    <row r="7393" ht="12.75" customHeight="1" x14ac:dyDescent="0.2"/>
    <row r="7394" ht="12.75" customHeight="1" x14ac:dyDescent="0.2"/>
    <row r="7395" ht="12.75" customHeight="1" x14ac:dyDescent="0.2"/>
    <row r="7396" ht="12.75" customHeight="1" x14ac:dyDescent="0.2"/>
    <row r="7397" ht="12.75" customHeight="1" x14ac:dyDescent="0.2"/>
    <row r="7398" ht="12.75" customHeight="1" x14ac:dyDescent="0.2"/>
    <row r="7399" ht="12.75" customHeight="1" x14ac:dyDescent="0.2"/>
    <row r="7400" ht="12.75" customHeight="1" x14ac:dyDescent="0.2"/>
    <row r="7401" ht="12.75" customHeight="1" x14ac:dyDescent="0.2"/>
    <row r="7402" ht="12.75" customHeight="1" x14ac:dyDescent="0.2"/>
    <row r="7403" ht="12.75" customHeight="1" x14ac:dyDescent="0.2"/>
    <row r="7404" ht="12.75" customHeight="1" x14ac:dyDescent="0.2"/>
    <row r="7405" ht="12.75" customHeight="1" x14ac:dyDescent="0.2"/>
    <row r="7406" ht="12.75" customHeight="1" x14ac:dyDescent="0.2"/>
    <row r="7407" ht="12.75" customHeight="1" x14ac:dyDescent="0.2"/>
    <row r="7408" ht="12.75" customHeight="1" x14ac:dyDescent="0.2"/>
    <row r="7409" ht="12.75" customHeight="1" x14ac:dyDescent="0.2"/>
    <row r="7410" ht="12.75" customHeight="1" x14ac:dyDescent="0.2"/>
    <row r="7411" ht="12.75" customHeight="1" x14ac:dyDescent="0.2"/>
    <row r="7412" ht="12.75" customHeight="1" x14ac:dyDescent="0.2"/>
    <row r="7413" ht="12.75" customHeight="1" x14ac:dyDescent="0.2"/>
    <row r="7414" ht="12.75" customHeight="1" x14ac:dyDescent="0.2"/>
    <row r="7415" ht="12.75" customHeight="1" x14ac:dyDescent="0.2"/>
    <row r="7416" ht="12.75" customHeight="1" x14ac:dyDescent="0.2"/>
    <row r="7417" ht="12.75" customHeight="1" x14ac:dyDescent="0.2"/>
    <row r="7418" ht="12.75" customHeight="1" x14ac:dyDescent="0.2"/>
    <row r="7419" ht="12.75" customHeight="1" x14ac:dyDescent="0.2"/>
    <row r="7420" ht="12.75" customHeight="1" x14ac:dyDescent="0.2"/>
    <row r="7421" ht="12.75" customHeight="1" x14ac:dyDescent="0.2"/>
    <row r="7422" ht="12.75" customHeight="1" x14ac:dyDescent="0.2"/>
    <row r="7423" ht="12.75" customHeight="1" x14ac:dyDescent="0.2"/>
    <row r="7424" ht="12.75" customHeight="1" x14ac:dyDescent="0.2"/>
    <row r="7425" ht="12.75" customHeight="1" x14ac:dyDescent="0.2"/>
    <row r="7426" ht="12.75" customHeight="1" x14ac:dyDescent="0.2"/>
    <row r="7427" ht="12.75" customHeight="1" x14ac:dyDescent="0.2"/>
    <row r="7428" ht="12.75" customHeight="1" x14ac:dyDescent="0.2"/>
    <row r="7429" ht="12.75" customHeight="1" x14ac:dyDescent="0.2"/>
    <row r="7430" ht="12.75" customHeight="1" x14ac:dyDescent="0.2"/>
    <row r="7431" ht="12.75" customHeight="1" x14ac:dyDescent="0.2"/>
    <row r="7432" ht="12.75" customHeight="1" x14ac:dyDescent="0.2"/>
    <row r="7433" ht="12.75" customHeight="1" x14ac:dyDescent="0.2"/>
    <row r="7434" ht="12.75" customHeight="1" x14ac:dyDescent="0.2"/>
    <row r="7435" ht="12.75" customHeight="1" x14ac:dyDescent="0.2"/>
    <row r="7436" ht="12.75" customHeight="1" x14ac:dyDescent="0.2"/>
    <row r="7437" ht="12.75" customHeight="1" x14ac:dyDescent="0.2"/>
    <row r="7438" ht="12.75" customHeight="1" x14ac:dyDescent="0.2"/>
    <row r="7439" ht="12.75" customHeight="1" x14ac:dyDescent="0.2"/>
    <row r="7440" ht="12.75" customHeight="1" x14ac:dyDescent="0.2"/>
    <row r="7441" ht="12.75" customHeight="1" x14ac:dyDescent="0.2"/>
    <row r="7442" ht="12.75" customHeight="1" x14ac:dyDescent="0.2"/>
    <row r="7443" ht="12.75" customHeight="1" x14ac:dyDescent="0.2"/>
    <row r="7444" ht="12.75" customHeight="1" x14ac:dyDescent="0.2"/>
    <row r="7445" ht="12.75" customHeight="1" x14ac:dyDescent="0.2"/>
    <row r="7446" ht="12.75" customHeight="1" x14ac:dyDescent="0.2"/>
    <row r="7447" ht="12.75" customHeight="1" x14ac:dyDescent="0.2"/>
    <row r="7448" ht="12.75" customHeight="1" x14ac:dyDescent="0.2"/>
    <row r="7449" ht="12.75" customHeight="1" x14ac:dyDescent="0.2"/>
    <row r="7450" ht="12.75" customHeight="1" x14ac:dyDescent="0.2"/>
    <row r="7451" ht="12.75" customHeight="1" x14ac:dyDescent="0.2"/>
    <row r="7452" ht="12.75" customHeight="1" x14ac:dyDescent="0.2"/>
    <row r="7453" ht="12.75" customHeight="1" x14ac:dyDescent="0.2"/>
    <row r="7454" ht="12.75" customHeight="1" x14ac:dyDescent="0.2"/>
    <row r="7455" ht="12.75" customHeight="1" x14ac:dyDescent="0.2"/>
    <row r="7456" ht="12.75" customHeight="1" x14ac:dyDescent="0.2"/>
    <row r="7457" ht="12.75" customHeight="1" x14ac:dyDescent="0.2"/>
    <row r="7458" ht="12.75" customHeight="1" x14ac:dyDescent="0.2"/>
    <row r="7459" ht="12.75" customHeight="1" x14ac:dyDescent="0.2"/>
    <row r="7460" ht="12.75" customHeight="1" x14ac:dyDescent="0.2"/>
    <row r="7461" ht="12.75" customHeight="1" x14ac:dyDescent="0.2"/>
    <row r="7462" ht="12.75" customHeight="1" x14ac:dyDescent="0.2"/>
    <row r="7463" ht="12.75" customHeight="1" x14ac:dyDescent="0.2"/>
    <row r="7464" ht="12.75" customHeight="1" x14ac:dyDescent="0.2"/>
    <row r="7465" ht="12.75" customHeight="1" x14ac:dyDescent="0.2"/>
    <row r="7466" ht="12.75" customHeight="1" x14ac:dyDescent="0.2"/>
    <row r="7467" ht="12.75" customHeight="1" x14ac:dyDescent="0.2"/>
    <row r="7468" ht="12.75" customHeight="1" x14ac:dyDescent="0.2"/>
    <row r="7469" ht="12.75" customHeight="1" x14ac:dyDescent="0.2"/>
    <row r="7470" ht="12.75" customHeight="1" x14ac:dyDescent="0.2"/>
    <row r="7471" ht="12.75" customHeight="1" x14ac:dyDescent="0.2"/>
    <row r="7472" ht="12.75" customHeight="1" x14ac:dyDescent="0.2"/>
    <row r="7473" ht="12.75" customHeight="1" x14ac:dyDescent="0.2"/>
    <row r="7474" ht="12.75" customHeight="1" x14ac:dyDescent="0.2"/>
    <row r="7475" ht="12.75" customHeight="1" x14ac:dyDescent="0.2"/>
    <row r="7476" ht="12.75" customHeight="1" x14ac:dyDescent="0.2"/>
    <row r="7477" ht="12.75" customHeight="1" x14ac:dyDescent="0.2"/>
    <row r="7478" ht="12.75" customHeight="1" x14ac:dyDescent="0.2"/>
    <row r="7479" ht="12.75" customHeight="1" x14ac:dyDescent="0.2"/>
    <row r="7480" ht="12.75" customHeight="1" x14ac:dyDescent="0.2"/>
    <row r="7481" ht="12.75" customHeight="1" x14ac:dyDescent="0.2"/>
    <row r="7482" ht="12.75" customHeight="1" x14ac:dyDescent="0.2"/>
    <row r="7483" ht="12.75" customHeight="1" x14ac:dyDescent="0.2"/>
    <row r="7484" ht="12.75" customHeight="1" x14ac:dyDescent="0.2"/>
    <row r="7485" ht="12.75" customHeight="1" x14ac:dyDescent="0.2"/>
    <row r="7486" ht="12.75" customHeight="1" x14ac:dyDescent="0.2"/>
    <row r="7487" ht="12.75" customHeight="1" x14ac:dyDescent="0.2"/>
    <row r="7488" ht="12.75" customHeight="1" x14ac:dyDescent="0.2"/>
    <row r="7489" ht="12.75" customHeight="1" x14ac:dyDescent="0.2"/>
    <row r="7490" ht="12.75" customHeight="1" x14ac:dyDescent="0.2"/>
    <row r="7491" ht="12.75" customHeight="1" x14ac:dyDescent="0.2"/>
    <row r="7492" ht="12.75" customHeight="1" x14ac:dyDescent="0.2"/>
    <row r="7493" ht="12.75" customHeight="1" x14ac:dyDescent="0.2"/>
    <row r="7494" ht="12.75" customHeight="1" x14ac:dyDescent="0.2"/>
    <row r="7495" ht="12.75" customHeight="1" x14ac:dyDescent="0.2"/>
    <row r="7496" ht="12.75" customHeight="1" x14ac:dyDescent="0.2"/>
    <row r="7497" ht="12.75" customHeight="1" x14ac:dyDescent="0.2"/>
    <row r="7498" ht="12.75" customHeight="1" x14ac:dyDescent="0.2"/>
    <row r="7499" ht="12.75" customHeight="1" x14ac:dyDescent="0.2"/>
    <row r="7500" ht="12.75" customHeight="1" x14ac:dyDescent="0.2"/>
    <row r="7501" ht="12.75" customHeight="1" x14ac:dyDescent="0.2"/>
    <row r="7502" ht="12.75" customHeight="1" x14ac:dyDescent="0.2"/>
    <row r="7503" ht="12.75" customHeight="1" x14ac:dyDescent="0.2"/>
    <row r="7504" ht="12.75" customHeight="1" x14ac:dyDescent="0.2"/>
    <row r="7505" ht="12.75" customHeight="1" x14ac:dyDescent="0.2"/>
    <row r="7506" ht="12.75" customHeight="1" x14ac:dyDescent="0.2"/>
    <row r="7507" ht="12.75" customHeight="1" x14ac:dyDescent="0.2"/>
    <row r="7508" ht="12.75" customHeight="1" x14ac:dyDescent="0.2"/>
    <row r="7509" ht="12.75" customHeight="1" x14ac:dyDescent="0.2"/>
    <row r="7510" ht="12.75" customHeight="1" x14ac:dyDescent="0.2"/>
    <row r="7511" ht="12.75" customHeight="1" x14ac:dyDescent="0.2"/>
    <row r="7512" ht="12.75" customHeight="1" x14ac:dyDescent="0.2"/>
    <row r="7513" ht="12.75" customHeight="1" x14ac:dyDescent="0.2"/>
    <row r="7514" ht="12.75" customHeight="1" x14ac:dyDescent="0.2"/>
    <row r="7515" ht="12.75" customHeight="1" x14ac:dyDescent="0.2"/>
    <row r="7516" ht="12.75" customHeight="1" x14ac:dyDescent="0.2"/>
    <row r="7517" ht="12.75" customHeight="1" x14ac:dyDescent="0.2"/>
    <row r="7518" ht="12.75" customHeight="1" x14ac:dyDescent="0.2"/>
    <row r="7519" ht="12.75" customHeight="1" x14ac:dyDescent="0.2"/>
    <row r="7520" ht="12.75" customHeight="1" x14ac:dyDescent="0.2"/>
    <row r="7521" ht="12.75" customHeight="1" x14ac:dyDescent="0.2"/>
    <row r="7522" ht="12.75" customHeight="1" x14ac:dyDescent="0.2"/>
    <row r="7523" ht="12.75" customHeight="1" x14ac:dyDescent="0.2"/>
    <row r="7524" ht="12.75" customHeight="1" x14ac:dyDescent="0.2"/>
    <row r="7525" ht="12.75" customHeight="1" x14ac:dyDescent="0.2"/>
    <row r="7526" ht="12.75" customHeight="1" x14ac:dyDescent="0.2"/>
    <row r="7527" ht="12.75" customHeight="1" x14ac:dyDescent="0.2"/>
    <row r="7528" ht="12.75" customHeight="1" x14ac:dyDescent="0.2"/>
    <row r="7529" ht="12.75" customHeight="1" x14ac:dyDescent="0.2"/>
    <row r="7530" ht="12.75" customHeight="1" x14ac:dyDescent="0.2"/>
    <row r="7531" ht="12.75" customHeight="1" x14ac:dyDescent="0.2"/>
    <row r="7532" ht="12.75" customHeight="1" x14ac:dyDescent="0.2"/>
    <row r="7533" ht="12.75" customHeight="1" x14ac:dyDescent="0.2"/>
    <row r="7534" ht="12.75" customHeight="1" x14ac:dyDescent="0.2"/>
    <row r="7535" ht="12.75" customHeight="1" x14ac:dyDescent="0.2"/>
    <row r="7536" ht="12.75" customHeight="1" x14ac:dyDescent="0.2"/>
    <row r="7537" ht="12.75" customHeight="1" x14ac:dyDescent="0.2"/>
    <row r="7538" ht="12.75" customHeight="1" x14ac:dyDescent="0.2"/>
    <row r="7539" ht="12.75" customHeight="1" x14ac:dyDescent="0.2"/>
    <row r="7540" ht="12.75" customHeight="1" x14ac:dyDescent="0.2"/>
    <row r="7541" ht="12.75" customHeight="1" x14ac:dyDescent="0.2"/>
    <row r="7542" ht="12.75" customHeight="1" x14ac:dyDescent="0.2"/>
    <row r="7543" ht="12.75" customHeight="1" x14ac:dyDescent="0.2"/>
    <row r="7544" ht="12.75" customHeight="1" x14ac:dyDescent="0.2"/>
    <row r="7545" ht="12.75" customHeight="1" x14ac:dyDescent="0.2"/>
    <row r="7546" ht="12.75" customHeight="1" x14ac:dyDescent="0.2"/>
    <row r="7547" ht="12.75" customHeight="1" x14ac:dyDescent="0.2"/>
    <row r="7548" ht="12.75" customHeight="1" x14ac:dyDescent="0.2"/>
    <row r="7549" ht="12.75" customHeight="1" x14ac:dyDescent="0.2"/>
    <row r="7550" ht="12.75" customHeight="1" x14ac:dyDescent="0.2"/>
    <row r="7551" ht="12.75" customHeight="1" x14ac:dyDescent="0.2"/>
    <row r="7552" ht="12.75" customHeight="1" x14ac:dyDescent="0.2"/>
    <row r="7553" ht="12.75" customHeight="1" x14ac:dyDescent="0.2"/>
    <row r="7554" ht="12.75" customHeight="1" x14ac:dyDescent="0.2"/>
    <row r="7555" ht="12.75" customHeight="1" x14ac:dyDescent="0.2"/>
    <row r="7556" ht="12.75" customHeight="1" x14ac:dyDescent="0.2"/>
    <row r="7557" ht="12.75" customHeight="1" x14ac:dyDescent="0.2"/>
    <row r="7558" ht="12.75" customHeight="1" x14ac:dyDescent="0.2"/>
    <row r="7559" ht="12.75" customHeight="1" x14ac:dyDescent="0.2"/>
    <row r="7560" ht="12.75" customHeight="1" x14ac:dyDescent="0.2"/>
    <row r="7561" ht="12.75" customHeight="1" x14ac:dyDescent="0.2"/>
    <row r="7562" ht="12.75" customHeight="1" x14ac:dyDescent="0.2"/>
    <row r="7563" ht="12.75" customHeight="1" x14ac:dyDescent="0.2"/>
    <row r="7564" ht="12.75" customHeight="1" x14ac:dyDescent="0.2"/>
    <row r="7565" ht="12.75" customHeight="1" x14ac:dyDescent="0.2"/>
    <row r="7566" ht="12.75" customHeight="1" x14ac:dyDescent="0.2"/>
    <row r="7567" ht="12.75" customHeight="1" x14ac:dyDescent="0.2"/>
    <row r="7568" ht="12.75" customHeight="1" x14ac:dyDescent="0.2"/>
    <row r="7569" ht="12.75" customHeight="1" x14ac:dyDescent="0.2"/>
    <row r="7570" ht="12.75" customHeight="1" x14ac:dyDescent="0.2"/>
    <row r="7571" ht="12.75" customHeight="1" x14ac:dyDescent="0.2"/>
    <row r="7572" ht="12.75" customHeight="1" x14ac:dyDescent="0.2"/>
    <row r="7573" ht="12.75" customHeight="1" x14ac:dyDescent="0.2"/>
    <row r="7574" ht="12.75" customHeight="1" x14ac:dyDescent="0.2"/>
    <row r="7575" ht="12.75" customHeight="1" x14ac:dyDescent="0.2"/>
    <row r="7576" ht="12.75" customHeight="1" x14ac:dyDescent="0.2"/>
    <row r="7577" ht="12.75" customHeight="1" x14ac:dyDescent="0.2"/>
    <row r="7578" ht="12.75" customHeight="1" x14ac:dyDescent="0.2"/>
    <row r="7579" ht="12.75" customHeight="1" x14ac:dyDescent="0.2"/>
    <row r="7580" ht="12.75" customHeight="1" x14ac:dyDescent="0.2"/>
    <row r="7581" ht="12.75" customHeight="1" x14ac:dyDescent="0.2"/>
    <row r="7582" ht="12.75" customHeight="1" x14ac:dyDescent="0.2"/>
    <row r="7583" ht="12.75" customHeight="1" x14ac:dyDescent="0.2"/>
    <row r="7584" ht="12.75" customHeight="1" x14ac:dyDescent="0.2"/>
    <row r="7585" ht="12.75" customHeight="1" x14ac:dyDescent="0.2"/>
    <row r="7586" ht="12.75" customHeight="1" x14ac:dyDescent="0.2"/>
    <row r="7587" ht="12.75" customHeight="1" x14ac:dyDescent="0.2"/>
    <row r="7588" ht="12.75" customHeight="1" x14ac:dyDescent="0.2"/>
    <row r="7589" ht="12.75" customHeight="1" x14ac:dyDescent="0.2"/>
    <row r="7590" ht="12.75" customHeight="1" x14ac:dyDescent="0.2"/>
    <row r="7591" ht="12.75" customHeight="1" x14ac:dyDescent="0.2"/>
    <row r="7592" ht="12.75" customHeight="1" x14ac:dyDescent="0.2"/>
    <row r="7593" ht="12.75" customHeight="1" x14ac:dyDescent="0.2"/>
    <row r="7594" ht="12.75" customHeight="1" x14ac:dyDescent="0.2"/>
    <row r="7595" ht="12.75" customHeight="1" x14ac:dyDescent="0.2"/>
    <row r="7596" ht="12.75" customHeight="1" x14ac:dyDescent="0.2"/>
    <row r="7597" ht="12.75" customHeight="1" x14ac:dyDescent="0.2"/>
    <row r="7598" ht="12.75" customHeight="1" x14ac:dyDescent="0.2"/>
    <row r="7599" ht="12.75" customHeight="1" x14ac:dyDescent="0.2"/>
    <row r="7600" ht="12.75" customHeight="1" x14ac:dyDescent="0.2"/>
    <row r="7601" ht="12.75" customHeight="1" x14ac:dyDescent="0.2"/>
    <row r="7602" ht="12.75" customHeight="1" x14ac:dyDescent="0.2"/>
    <row r="7603" ht="12.75" customHeight="1" x14ac:dyDescent="0.2"/>
    <row r="7604" ht="12.75" customHeight="1" x14ac:dyDescent="0.2"/>
    <row r="7605" ht="12.75" customHeight="1" x14ac:dyDescent="0.2"/>
    <row r="7606" ht="12.75" customHeight="1" x14ac:dyDescent="0.2"/>
    <row r="7607" ht="12.75" customHeight="1" x14ac:dyDescent="0.2"/>
    <row r="7608" ht="12.75" customHeight="1" x14ac:dyDescent="0.2"/>
    <row r="7609" ht="12.75" customHeight="1" x14ac:dyDescent="0.2"/>
    <row r="7610" ht="12.75" customHeight="1" x14ac:dyDescent="0.2"/>
    <row r="7611" ht="12.75" customHeight="1" x14ac:dyDescent="0.2"/>
    <row r="7612" ht="12.75" customHeight="1" x14ac:dyDescent="0.2"/>
    <row r="7613" ht="12.75" customHeight="1" x14ac:dyDescent="0.2"/>
    <row r="7614" ht="12.75" customHeight="1" x14ac:dyDescent="0.2"/>
    <row r="7615" ht="12.75" customHeight="1" x14ac:dyDescent="0.2"/>
    <row r="7616" ht="12.75" customHeight="1" x14ac:dyDescent="0.2"/>
    <row r="7617" ht="12.75" customHeight="1" x14ac:dyDescent="0.2"/>
    <row r="7618" ht="12.75" customHeight="1" x14ac:dyDescent="0.2"/>
    <row r="7619" ht="12.75" customHeight="1" x14ac:dyDescent="0.2"/>
    <row r="7620" ht="12.75" customHeight="1" x14ac:dyDescent="0.2"/>
    <row r="7621" ht="12.75" customHeight="1" x14ac:dyDescent="0.2"/>
    <row r="7622" ht="12.75" customHeight="1" x14ac:dyDescent="0.2"/>
    <row r="7623" ht="12.75" customHeight="1" x14ac:dyDescent="0.2"/>
    <row r="7624" ht="12.75" customHeight="1" x14ac:dyDescent="0.2"/>
    <row r="7625" ht="12.75" customHeight="1" x14ac:dyDescent="0.2"/>
    <row r="7626" ht="12.75" customHeight="1" x14ac:dyDescent="0.2"/>
    <row r="7627" ht="12.75" customHeight="1" x14ac:dyDescent="0.2"/>
    <row r="7628" ht="12.75" customHeight="1" x14ac:dyDescent="0.2"/>
    <row r="7629" ht="12.75" customHeight="1" x14ac:dyDescent="0.2"/>
    <row r="7630" ht="12.75" customHeight="1" x14ac:dyDescent="0.2"/>
    <row r="7631" ht="12.75" customHeight="1" x14ac:dyDescent="0.2"/>
    <row r="7632" ht="12.75" customHeight="1" x14ac:dyDescent="0.2"/>
    <row r="7633" ht="12.75" customHeight="1" x14ac:dyDescent="0.2"/>
    <row r="7634" ht="12.75" customHeight="1" x14ac:dyDescent="0.2"/>
    <row r="7635" ht="12.75" customHeight="1" x14ac:dyDescent="0.2"/>
    <row r="7636" ht="12.75" customHeight="1" x14ac:dyDescent="0.2"/>
    <row r="7637" ht="12.75" customHeight="1" x14ac:dyDescent="0.2"/>
    <row r="7638" ht="12.75" customHeight="1" x14ac:dyDescent="0.2"/>
    <row r="7639" ht="12.75" customHeight="1" x14ac:dyDescent="0.2"/>
    <row r="7640" ht="12.75" customHeight="1" x14ac:dyDescent="0.2"/>
    <row r="7641" ht="12.75" customHeight="1" x14ac:dyDescent="0.2"/>
    <row r="7642" ht="12.75" customHeight="1" x14ac:dyDescent="0.2"/>
    <row r="7643" ht="12.75" customHeight="1" x14ac:dyDescent="0.2"/>
    <row r="7644" ht="12.75" customHeight="1" x14ac:dyDescent="0.2"/>
    <row r="7645" ht="12.75" customHeight="1" x14ac:dyDescent="0.2"/>
    <row r="7646" ht="12.75" customHeight="1" x14ac:dyDescent="0.2"/>
    <row r="7647" ht="12.75" customHeight="1" x14ac:dyDescent="0.2"/>
    <row r="7648" ht="12.75" customHeight="1" x14ac:dyDescent="0.2"/>
    <row r="7649" ht="12.75" customHeight="1" x14ac:dyDescent="0.2"/>
    <row r="7650" ht="12.75" customHeight="1" x14ac:dyDescent="0.2"/>
    <row r="7651" ht="12.75" customHeight="1" x14ac:dyDescent="0.2"/>
    <row r="7652" ht="12.75" customHeight="1" x14ac:dyDescent="0.2"/>
    <row r="7653" ht="12.75" customHeight="1" x14ac:dyDescent="0.2"/>
    <row r="7654" ht="12.75" customHeight="1" x14ac:dyDescent="0.2"/>
    <row r="7655" ht="12.75" customHeight="1" x14ac:dyDescent="0.2"/>
    <row r="7656" ht="12.75" customHeight="1" x14ac:dyDescent="0.2"/>
    <row r="7657" ht="12.75" customHeight="1" x14ac:dyDescent="0.2"/>
    <row r="7658" ht="12.75" customHeight="1" x14ac:dyDescent="0.2"/>
    <row r="7659" ht="12.75" customHeight="1" x14ac:dyDescent="0.2"/>
    <row r="7660" ht="12.75" customHeight="1" x14ac:dyDescent="0.2"/>
    <row r="7661" ht="12.75" customHeight="1" x14ac:dyDescent="0.2"/>
    <row r="7662" ht="12.75" customHeight="1" x14ac:dyDescent="0.2"/>
    <row r="7663" ht="12.75" customHeight="1" x14ac:dyDescent="0.2"/>
    <row r="7664" ht="12.75" customHeight="1" x14ac:dyDescent="0.2"/>
    <row r="7665" ht="12.75" customHeight="1" x14ac:dyDescent="0.2"/>
    <row r="7666" ht="12.75" customHeight="1" x14ac:dyDescent="0.2"/>
    <row r="7667" ht="12.75" customHeight="1" x14ac:dyDescent="0.2"/>
    <row r="7668" ht="12.75" customHeight="1" x14ac:dyDescent="0.2"/>
    <row r="7669" ht="12.75" customHeight="1" x14ac:dyDescent="0.2"/>
    <row r="7670" ht="12.75" customHeight="1" x14ac:dyDescent="0.2"/>
    <row r="7671" ht="12.75" customHeight="1" x14ac:dyDescent="0.2"/>
    <row r="7672" ht="12.75" customHeight="1" x14ac:dyDescent="0.2"/>
    <row r="7673" ht="12.75" customHeight="1" x14ac:dyDescent="0.2"/>
    <row r="7674" ht="12.75" customHeight="1" x14ac:dyDescent="0.2"/>
    <row r="7675" ht="12.75" customHeight="1" x14ac:dyDescent="0.2"/>
    <row r="7676" ht="12.75" customHeight="1" x14ac:dyDescent="0.2"/>
    <row r="7677" ht="12.75" customHeight="1" x14ac:dyDescent="0.2"/>
    <row r="7678" ht="12.75" customHeight="1" x14ac:dyDescent="0.2"/>
    <row r="7679" ht="12.75" customHeight="1" x14ac:dyDescent="0.2"/>
    <row r="7680" ht="12.75" customHeight="1" x14ac:dyDescent="0.2"/>
    <row r="7681" ht="12.75" customHeight="1" x14ac:dyDescent="0.2"/>
    <row r="7682" ht="12.75" customHeight="1" x14ac:dyDescent="0.2"/>
    <row r="7683" ht="12.75" customHeight="1" x14ac:dyDescent="0.2"/>
    <row r="7684" ht="12.75" customHeight="1" x14ac:dyDescent="0.2"/>
    <row r="7685" ht="12.75" customHeight="1" x14ac:dyDescent="0.2"/>
    <row r="7686" ht="12.75" customHeight="1" x14ac:dyDescent="0.2"/>
    <row r="7687" ht="12.75" customHeight="1" x14ac:dyDescent="0.2"/>
    <row r="7688" ht="12.75" customHeight="1" x14ac:dyDescent="0.2"/>
    <row r="7689" ht="12.75" customHeight="1" x14ac:dyDescent="0.2"/>
    <row r="7690" ht="12.75" customHeight="1" x14ac:dyDescent="0.2"/>
    <row r="7691" ht="12.75" customHeight="1" x14ac:dyDescent="0.2"/>
    <row r="7692" ht="12.75" customHeight="1" x14ac:dyDescent="0.2"/>
    <row r="7693" ht="12.75" customHeight="1" x14ac:dyDescent="0.2"/>
    <row r="7694" ht="12.75" customHeight="1" x14ac:dyDescent="0.2"/>
    <row r="7695" ht="12.75" customHeight="1" x14ac:dyDescent="0.2"/>
    <row r="7696" ht="12.75" customHeight="1" x14ac:dyDescent="0.2"/>
    <row r="7697" ht="12.75" customHeight="1" x14ac:dyDescent="0.2"/>
    <row r="7698" ht="12.75" customHeight="1" x14ac:dyDescent="0.2"/>
    <row r="7699" ht="12.75" customHeight="1" x14ac:dyDescent="0.2"/>
    <row r="7700" ht="12.75" customHeight="1" x14ac:dyDescent="0.2"/>
    <row r="7701" ht="12.75" customHeight="1" x14ac:dyDescent="0.2"/>
    <row r="7702" ht="12.75" customHeight="1" x14ac:dyDescent="0.2"/>
    <row r="7703" ht="12.75" customHeight="1" x14ac:dyDescent="0.2"/>
    <row r="7704" ht="12.75" customHeight="1" x14ac:dyDescent="0.2"/>
    <row r="7705" ht="12.75" customHeight="1" x14ac:dyDescent="0.2"/>
    <row r="7706" ht="12.75" customHeight="1" x14ac:dyDescent="0.2"/>
    <row r="7707" ht="12.75" customHeight="1" x14ac:dyDescent="0.2"/>
    <row r="7708" ht="12.75" customHeight="1" x14ac:dyDescent="0.2"/>
    <row r="7709" ht="12.75" customHeight="1" x14ac:dyDescent="0.2"/>
    <row r="7710" ht="12.75" customHeight="1" x14ac:dyDescent="0.2"/>
    <row r="7711" ht="12.75" customHeight="1" x14ac:dyDescent="0.2"/>
    <row r="7712" ht="12.75" customHeight="1" x14ac:dyDescent="0.2"/>
    <row r="7713" ht="12.75" customHeight="1" x14ac:dyDescent="0.2"/>
    <row r="7714" ht="12.75" customHeight="1" x14ac:dyDescent="0.2"/>
    <row r="7715" ht="12.75" customHeight="1" x14ac:dyDescent="0.2"/>
    <row r="7716" ht="12.75" customHeight="1" x14ac:dyDescent="0.2"/>
    <row r="7717" ht="12.75" customHeight="1" x14ac:dyDescent="0.2"/>
    <row r="7718" ht="12.75" customHeight="1" x14ac:dyDescent="0.2"/>
    <row r="7719" ht="12.75" customHeight="1" x14ac:dyDescent="0.2"/>
    <row r="7720" ht="12.75" customHeight="1" x14ac:dyDescent="0.2"/>
    <row r="7721" ht="12.75" customHeight="1" x14ac:dyDescent="0.2"/>
    <row r="7722" ht="12.75" customHeight="1" x14ac:dyDescent="0.2"/>
    <row r="7723" ht="12.75" customHeight="1" x14ac:dyDescent="0.2"/>
    <row r="7724" ht="12.75" customHeight="1" x14ac:dyDescent="0.2"/>
    <row r="7725" ht="12.75" customHeight="1" x14ac:dyDescent="0.2"/>
    <row r="7726" ht="12.75" customHeight="1" x14ac:dyDescent="0.2"/>
    <row r="7727" ht="12.75" customHeight="1" x14ac:dyDescent="0.2"/>
    <row r="7728" ht="12.75" customHeight="1" x14ac:dyDescent="0.2"/>
    <row r="7729" ht="12.75" customHeight="1" x14ac:dyDescent="0.2"/>
    <row r="7730" ht="12.75" customHeight="1" x14ac:dyDescent="0.2"/>
    <row r="7731" ht="12.75" customHeight="1" x14ac:dyDescent="0.2"/>
    <row r="7732" ht="12.75" customHeight="1" x14ac:dyDescent="0.2"/>
    <row r="7733" ht="12.75" customHeight="1" x14ac:dyDescent="0.2"/>
    <row r="7734" ht="12.75" customHeight="1" x14ac:dyDescent="0.2"/>
    <row r="7735" ht="12.75" customHeight="1" x14ac:dyDescent="0.2"/>
    <row r="7736" ht="12.75" customHeight="1" x14ac:dyDescent="0.2"/>
    <row r="7737" ht="12.75" customHeight="1" x14ac:dyDescent="0.2"/>
    <row r="7738" ht="12.75" customHeight="1" x14ac:dyDescent="0.2"/>
    <row r="7739" ht="12.75" customHeight="1" x14ac:dyDescent="0.2"/>
    <row r="7740" ht="12.75" customHeight="1" x14ac:dyDescent="0.2"/>
    <row r="7741" ht="12.75" customHeight="1" x14ac:dyDescent="0.2"/>
    <row r="7742" ht="12.75" customHeight="1" x14ac:dyDescent="0.2"/>
    <row r="7743" ht="12.75" customHeight="1" x14ac:dyDescent="0.2"/>
    <row r="7744" ht="12.75" customHeight="1" x14ac:dyDescent="0.2"/>
    <row r="7745" ht="12.75" customHeight="1" x14ac:dyDescent="0.2"/>
    <row r="7746" ht="12.75" customHeight="1" x14ac:dyDescent="0.2"/>
    <row r="7747" ht="12.75" customHeight="1" x14ac:dyDescent="0.2"/>
    <row r="7748" ht="12.75" customHeight="1" x14ac:dyDescent="0.2"/>
    <row r="7749" ht="12.75" customHeight="1" x14ac:dyDescent="0.2"/>
    <row r="7750" ht="12.75" customHeight="1" x14ac:dyDescent="0.2"/>
    <row r="7751" ht="12.75" customHeight="1" x14ac:dyDescent="0.2"/>
    <row r="7752" ht="12.75" customHeight="1" x14ac:dyDescent="0.2"/>
    <row r="7753" ht="12.75" customHeight="1" x14ac:dyDescent="0.2"/>
    <row r="7754" ht="12.75" customHeight="1" x14ac:dyDescent="0.2"/>
    <row r="7755" ht="12.75" customHeight="1" x14ac:dyDescent="0.2"/>
    <row r="7756" ht="12.75" customHeight="1" x14ac:dyDescent="0.2"/>
    <row r="7757" ht="12.75" customHeight="1" x14ac:dyDescent="0.2"/>
    <row r="7758" ht="12.75" customHeight="1" x14ac:dyDescent="0.2"/>
    <row r="7759" ht="12.75" customHeight="1" x14ac:dyDescent="0.2"/>
    <row r="7760" ht="12.75" customHeight="1" x14ac:dyDescent="0.2"/>
    <row r="7761" ht="12.75" customHeight="1" x14ac:dyDescent="0.2"/>
    <row r="7762" ht="12.75" customHeight="1" x14ac:dyDescent="0.2"/>
    <row r="7763" ht="12.75" customHeight="1" x14ac:dyDescent="0.2"/>
    <row r="7764" ht="12.75" customHeight="1" x14ac:dyDescent="0.2"/>
    <row r="7765" ht="12.75" customHeight="1" x14ac:dyDescent="0.2"/>
    <row r="7766" ht="12.75" customHeight="1" x14ac:dyDescent="0.2"/>
    <row r="7767" ht="12.75" customHeight="1" x14ac:dyDescent="0.2"/>
    <row r="7768" ht="12.75" customHeight="1" x14ac:dyDescent="0.2"/>
    <row r="7769" ht="12.75" customHeight="1" x14ac:dyDescent="0.2"/>
    <row r="7770" ht="12.75" customHeight="1" x14ac:dyDescent="0.2"/>
    <row r="7771" ht="12.75" customHeight="1" x14ac:dyDescent="0.2"/>
    <row r="7772" ht="12.75" customHeight="1" x14ac:dyDescent="0.2"/>
    <row r="7773" ht="12.75" customHeight="1" x14ac:dyDescent="0.2"/>
    <row r="7774" ht="12.75" customHeight="1" x14ac:dyDescent="0.2"/>
    <row r="7775" ht="12.75" customHeight="1" x14ac:dyDescent="0.2"/>
    <row r="7776" ht="12.75" customHeight="1" x14ac:dyDescent="0.2"/>
    <row r="7777" ht="12.75" customHeight="1" x14ac:dyDescent="0.2"/>
    <row r="7778" ht="12.75" customHeight="1" x14ac:dyDescent="0.2"/>
    <row r="7779" ht="12.75" customHeight="1" x14ac:dyDescent="0.2"/>
    <row r="7780" ht="12.75" customHeight="1" x14ac:dyDescent="0.2"/>
    <row r="7781" ht="12.75" customHeight="1" x14ac:dyDescent="0.2"/>
    <row r="7782" ht="12.75" customHeight="1" x14ac:dyDescent="0.2"/>
    <row r="7783" ht="12.75" customHeight="1" x14ac:dyDescent="0.2"/>
    <row r="7784" ht="12.75" customHeight="1" x14ac:dyDescent="0.2"/>
    <row r="7785" ht="12.75" customHeight="1" x14ac:dyDescent="0.2"/>
    <row r="7786" ht="12.75" customHeight="1" x14ac:dyDescent="0.2"/>
    <row r="7787" ht="12.75" customHeight="1" x14ac:dyDescent="0.2"/>
    <row r="7788" ht="12.75" customHeight="1" x14ac:dyDescent="0.2"/>
    <row r="7789" ht="12.75" customHeight="1" x14ac:dyDescent="0.2"/>
    <row r="7790" ht="12.75" customHeight="1" x14ac:dyDescent="0.2"/>
    <row r="7791" ht="12.75" customHeight="1" x14ac:dyDescent="0.2"/>
    <row r="7792" ht="12.75" customHeight="1" x14ac:dyDescent="0.2"/>
    <row r="7793" ht="12.75" customHeight="1" x14ac:dyDescent="0.2"/>
    <row r="7794" ht="12.75" customHeight="1" x14ac:dyDescent="0.2"/>
    <row r="7795" ht="12.75" customHeight="1" x14ac:dyDescent="0.2"/>
    <row r="7796" ht="12.75" customHeight="1" x14ac:dyDescent="0.2"/>
    <row r="7797" ht="12.75" customHeight="1" x14ac:dyDescent="0.2"/>
    <row r="7798" ht="12.75" customHeight="1" x14ac:dyDescent="0.2"/>
    <row r="7799" ht="12.75" customHeight="1" x14ac:dyDescent="0.2"/>
    <row r="7800" ht="12.75" customHeight="1" x14ac:dyDescent="0.2"/>
    <row r="7801" ht="12.75" customHeight="1" x14ac:dyDescent="0.2"/>
    <row r="7802" ht="12.75" customHeight="1" x14ac:dyDescent="0.2"/>
    <row r="7803" ht="12.75" customHeight="1" x14ac:dyDescent="0.2"/>
    <row r="7804" ht="12.75" customHeight="1" x14ac:dyDescent="0.2"/>
    <row r="7805" ht="12.75" customHeight="1" x14ac:dyDescent="0.2"/>
    <row r="7806" ht="12.75" customHeight="1" x14ac:dyDescent="0.2"/>
    <row r="7807" ht="12.75" customHeight="1" x14ac:dyDescent="0.2"/>
    <row r="7808" ht="12.75" customHeight="1" x14ac:dyDescent="0.2"/>
    <row r="7809" ht="12.75" customHeight="1" x14ac:dyDescent="0.2"/>
    <row r="7810" ht="12.75" customHeight="1" x14ac:dyDescent="0.2"/>
    <row r="7811" ht="12.75" customHeight="1" x14ac:dyDescent="0.2"/>
    <row r="7812" ht="12.75" customHeight="1" x14ac:dyDescent="0.2"/>
    <row r="7813" ht="12.75" customHeight="1" x14ac:dyDescent="0.2"/>
    <row r="7814" ht="12.75" customHeight="1" x14ac:dyDescent="0.2"/>
    <row r="7815" ht="12.75" customHeight="1" x14ac:dyDescent="0.2"/>
    <row r="7816" ht="12.75" customHeight="1" x14ac:dyDescent="0.2"/>
    <row r="7817" ht="12.75" customHeight="1" x14ac:dyDescent="0.2"/>
    <row r="7818" ht="12.75" customHeight="1" x14ac:dyDescent="0.2"/>
    <row r="7819" ht="12.75" customHeight="1" x14ac:dyDescent="0.2"/>
    <row r="7820" ht="12.75" customHeight="1" x14ac:dyDescent="0.2"/>
    <row r="7821" ht="12.75" customHeight="1" x14ac:dyDescent="0.2"/>
    <row r="7822" ht="12.75" customHeight="1" x14ac:dyDescent="0.2"/>
    <row r="7823" ht="12.75" customHeight="1" x14ac:dyDescent="0.2"/>
    <row r="7824" ht="12.75" customHeight="1" x14ac:dyDescent="0.2"/>
    <row r="7825" ht="12.75" customHeight="1" x14ac:dyDescent="0.2"/>
    <row r="7826" ht="12.75" customHeight="1" x14ac:dyDescent="0.2"/>
    <row r="7827" ht="12.75" customHeight="1" x14ac:dyDescent="0.2"/>
    <row r="7828" ht="12.75" customHeight="1" x14ac:dyDescent="0.2"/>
    <row r="7829" ht="12.75" customHeight="1" x14ac:dyDescent="0.2"/>
    <row r="7830" ht="12.75" customHeight="1" x14ac:dyDescent="0.2"/>
    <row r="7831" ht="12.75" customHeight="1" x14ac:dyDescent="0.2"/>
    <row r="7832" ht="12.75" customHeight="1" x14ac:dyDescent="0.2"/>
    <row r="7833" ht="12.75" customHeight="1" x14ac:dyDescent="0.2"/>
    <row r="7834" ht="12.75" customHeight="1" x14ac:dyDescent="0.2"/>
    <row r="7835" ht="12.75" customHeight="1" x14ac:dyDescent="0.2"/>
    <row r="7836" ht="12.75" customHeight="1" x14ac:dyDescent="0.2"/>
    <row r="7837" ht="12.75" customHeight="1" x14ac:dyDescent="0.2"/>
    <row r="7838" ht="12.75" customHeight="1" x14ac:dyDescent="0.2"/>
    <row r="7839" ht="12.75" customHeight="1" x14ac:dyDescent="0.2"/>
    <row r="7840" ht="12.75" customHeight="1" x14ac:dyDescent="0.2"/>
    <row r="7841" ht="12.75" customHeight="1" x14ac:dyDescent="0.2"/>
    <row r="7842" ht="12.75" customHeight="1" x14ac:dyDescent="0.2"/>
    <row r="7843" ht="12.75" customHeight="1" x14ac:dyDescent="0.2"/>
    <row r="7844" ht="12.75" customHeight="1" x14ac:dyDescent="0.2"/>
    <row r="7845" ht="12.75" customHeight="1" x14ac:dyDescent="0.2"/>
    <row r="7846" ht="12.75" customHeight="1" x14ac:dyDescent="0.2"/>
    <row r="7847" ht="12.75" customHeight="1" x14ac:dyDescent="0.2"/>
    <row r="7848" ht="12.75" customHeight="1" x14ac:dyDescent="0.2"/>
    <row r="7849" ht="12.75" customHeight="1" x14ac:dyDescent="0.2"/>
    <row r="7850" ht="12.75" customHeight="1" x14ac:dyDescent="0.2"/>
    <row r="7851" ht="12.75" customHeight="1" x14ac:dyDescent="0.2"/>
    <row r="7852" ht="12.75" customHeight="1" x14ac:dyDescent="0.2"/>
    <row r="7853" ht="12.75" customHeight="1" x14ac:dyDescent="0.2"/>
    <row r="7854" ht="12.75" customHeight="1" x14ac:dyDescent="0.2"/>
    <row r="7855" ht="12.75" customHeight="1" x14ac:dyDescent="0.2"/>
    <row r="7856" ht="12.75" customHeight="1" x14ac:dyDescent="0.2"/>
    <row r="7857" ht="12.75" customHeight="1" x14ac:dyDescent="0.2"/>
    <row r="7858" ht="12.75" customHeight="1" x14ac:dyDescent="0.2"/>
    <row r="7859" ht="12.75" customHeight="1" x14ac:dyDescent="0.2"/>
    <row r="7860" ht="12.75" customHeight="1" x14ac:dyDescent="0.2"/>
    <row r="7861" ht="12.75" customHeight="1" x14ac:dyDescent="0.2"/>
    <row r="7862" ht="12.75" customHeight="1" x14ac:dyDescent="0.2"/>
    <row r="7863" ht="12.75" customHeight="1" x14ac:dyDescent="0.2"/>
    <row r="7864" ht="12.75" customHeight="1" x14ac:dyDescent="0.2"/>
    <row r="7865" ht="12.75" customHeight="1" x14ac:dyDescent="0.2"/>
    <row r="7866" ht="12.75" customHeight="1" x14ac:dyDescent="0.2"/>
    <row r="7867" ht="12.75" customHeight="1" x14ac:dyDescent="0.2"/>
    <row r="7868" ht="12.75" customHeight="1" x14ac:dyDescent="0.2"/>
    <row r="7869" ht="12.75" customHeight="1" x14ac:dyDescent="0.2"/>
    <row r="7870" ht="12.75" customHeight="1" x14ac:dyDescent="0.2"/>
    <row r="7871" ht="12.75" customHeight="1" x14ac:dyDescent="0.2"/>
    <row r="7872" ht="12.75" customHeight="1" x14ac:dyDescent="0.2"/>
    <row r="7873" ht="12.75" customHeight="1" x14ac:dyDescent="0.2"/>
    <row r="7874" ht="12.75" customHeight="1" x14ac:dyDescent="0.2"/>
    <row r="7875" ht="12.75" customHeight="1" x14ac:dyDescent="0.2"/>
    <row r="7876" ht="12.75" customHeight="1" x14ac:dyDescent="0.2"/>
    <row r="7877" ht="12.75" customHeight="1" x14ac:dyDescent="0.2"/>
    <row r="7878" ht="12.75" customHeight="1" x14ac:dyDescent="0.2"/>
    <row r="7879" ht="12.75" customHeight="1" x14ac:dyDescent="0.2"/>
    <row r="7880" ht="12.75" customHeight="1" x14ac:dyDescent="0.2"/>
    <row r="7881" ht="12.75" customHeight="1" x14ac:dyDescent="0.2"/>
    <row r="7882" ht="12.75" customHeight="1" x14ac:dyDescent="0.2"/>
    <row r="7883" ht="12.75" customHeight="1" x14ac:dyDescent="0.2"/>
    <row r="7884" ht="12.75" customHeight="1" x14ac:dyDescent="0.2"/>
    <row r="7885" ht="12.75" customHeight="1" x14ac:dyDescent="0.2"/>
    <row r="7886" ht="12.75" customHeight="1" x14ac:dyDescent="0.2"/>
    <row r="7887" ht="12.75" customHeight="1" x14ac:dyDescent="0.2"/>
    <row r="7888" ht="12.75" customHeight="1" x14ac:dyDescent="0.2"/>
    <row r="7889" ht="12.75" customHeight="1" x14ac:dyDescent="0.2"/>
    <row r="7890" ht="12.75" customHeight="1" x14ac:dyDescent="0.2"/>
    <row r="7891" ht="12.75" customHeight="1" x14ac:dyDescent="0.2"/>
    <row r="7892" ht="12.75" customHeight="1" x14ac:dyDescent="0.2"/>
    <row r="7893" ht="12.75" customHeight="1" x14ac:dyDescent="0.2"/>
    <row r="7894" ht="12.75" customHeight="1" x14ac:dyDescent="0.2"/>
    <row r="7895" ht="12.75" customHeight="1" x14ac:dyDescent="0.2"/>
    <row r="7896" ht="12.75" customHeight="1" x14ac:dyDescent="0.2"/>
    <row r="7897" ht="12.75" customHeight="1" x14ac:dyDescent="0.2"/>
    <row r="7898" ht="12.75" customHeight="1" x14ac:dyDescent="0.2"/>
    <row r="7899" ht="12.75" customHeight="1" x14ac:dyDescent="0.2"/>
    <row r="7900" ht="12.75" customHeight="1" x14ac:dyDescent="0.2"/>
    <row r="7901" ht="12.75" customHeight="1" x14ac:dyDescent="0.2"/>
    <row r="7902" ht="12.75" customHeight="1" x14ac:dyDescent="0.2"/>
    <row r="7903" ht="12.75" customHeight="1" x14ac:dyDescent="0.2"/>
    <row r="7904" ht="12.75" customHeight="1" x14ac:dyDescent="0.2"/>
    <row r="7905" ht="12.75" customHeight="1" x14ac:dyDescent="0.2"/>
    <row r="7906" ht="12.75" customHeight="1" x14ac:dyDescent="0.2"/>
    <row r="7907" ht="12.75" customHeight="1" x14ac:dyDescent="0.2"/>
    <row r="7908" ht="12.75" customHeight="1" x14ac:dyDescent="0.2"/>
    <row r="7909" ht="12.75" customHeight="1" x14ac:dyDescent="0.2"/>
    <row r="7910" ht="12.75" customHeight="1" x14ac:dyDescent="0.2"/>
    <row r="7911" ht="12.75" customHeight="1" x14ac:dyDescent="0.2"/>
    <row r="7912" ht="12.75" customHeight="1" x14ac:dyDescent="0.2"/>
    <row r="7913" ht="12.75" customHeight="1" x14ac:dyDescent="0.2"/>
    <row r="7914" ht="12.75" customHeight="1" x14ac:dyDescent="0.2"/>
    <row r="7915" ht="12.75" customHeight="1" x14ac:dyDescent="0.2"/>
    <row r="7916" ht="12.75" customHeight="1" x14ac:dyDescent="0.2"/>
    <row r="7917" ht="12.75" customHeight="1" x14ac:dyDescent="0.2"/>
    <row r="7918" ht="12.75" customHeight="1" x14ac:dyDescent="0.2"/>
    <row r="7919" ht="12.75" customHeight="1" x14ac:dyDescent="0.2"/>
    <row r="7920" ht="12.75" customHeight="1" x14ac:dyDescent="0.2"/>
    <row r="7921" ht="12.75" customHeight="1" x14ac:dyDescent="0.2"/>
    <row r="7922" ht="12.75" customHeight="1" x14ac:dyDescent="0.2"/>
    <row r="7923" ht="12.75" customHeight="1" x14ac:dyDescent="0.2"/>
    <row r="7924" ht="12.75" customHeight="1" x14ac:dyDescent="0.2"/>
    <row r="7925" ht="12.75" customHeight="1" x14ac:dyDescent="0.2"/>
    <row r="7926" ht="12.75" customHeight="1" x14ac:dyDescent="0.2"/>
    <row r="7927" ht="12.75" customHeight="1" x14ac:dyDescent="0.2"/>
    <row r="7928" ht="12.75" customHeight="1" x14ac:dyDescent="0.2"/>
    <row r="7929" ht="12.75" customHeight="1" x14ac:dyDescent="0.2"/>
    <row r="7930" ht="12.75" customHeight="1" x14ac:dyDescent="0.2"/>
    <row r="7931" ht="12.75" customHeight="1" x14ac:dyDescent="0.2"/>
    <row r="7932" ht="12.75" customHeight="1" x14ac:dyDescent="0.2"/>
    <row r="7933" ht="12.75" customHeight="1" x14ac:dyDescent="0.2"/>
    <row r="7934" ht="12.75" customHeight="1" x14ac:dyDescent="0.2"/>
    <row r="7935" ht="12.75" customHeight="1" x14ac:dyDescent="0.2"/>
    <row r="7936" ht="12.75" customHeight="1" x14ac:dyDescent="0.2"/>
    <row r="7937" ht="12.75" customHeight="1" x14ac:dyDescent="0.2"/>
    <row r="7938" ht="12.75" customHeight="1" x14ac:dyDescent="0.2"/>
    <row r="7939" ht="12.75" customHeight="1" x14ac:dyDescent="0.2"/>
    <row r="7940" ht="12.75" customHeight="1" x14ac:dyDescent="0.2"/>
    <row r="7941" ht="12.75" customHeight="1" x14ac:dyDescent="0.2"/>
    <row r="7942" ht="12.75" customHeight="1" x14ac:dyDescent="0.2"/>
    <row r="7943" ht="12.75" customHeight="1" x14ac:dyDescent="0.2"/>
    <row r="7944" ht="12.75" customHeight="1" x14ac:dyDescent="0.2"/>
    <row r="7945" ht="12.75" customHeight="1" x14ac:dyDescent="0.2"/>
    <row r="7946" ht="12.75" customHeight="1" x14ac:dyDescent="0.2"/>
    <row r="7947" ht="12.75" customHeight="1" x14ac:dyDescent="0.2"/>
    <row r="7948" ht="12.75" customHeight="1" x14ac:dyDescent="0.2"/>
    <row r="7949" ht="12.75" customHeight="1" x14ac:dyDescent="0.2"/>
    <row r="7950" ht="12.75" customHeight="1" x14ac:dyDescent="0.2"/>
    <row r="7951" ht="12.75" customHeight="1" x14ac:dyDescent="0.2"/>
    <row r="7952" ht="12.75" customHeight="1" x14ac:dyDescent="0.2"/>
    <row r="7953" ht="12.75" customHeight="1" x14ac:dyDescent="0.2"/>
    <row r="7954" ht="12.75" customHeight="1" x14ac:dyDescent="0.2"/>
    <row r="7955" ht="12.75" customHeight="1" x14ac:dyDescent="0.2"/>
    <row r="7956" ht="12.75" customHeight="1" x14ac:dyDescent="0.2"/>
    <row r="7957" ht="12.75" customHeight="1" x14ac:dyDescent="0.2"/>
    <row r="7958" ht="12.75" customHeight="1" x14ac:dyDescent="0.2"/>
    <row r="7959" ht="12.75" customHeight="1" x14ac:dyDescent="0.2"/>
    <row r="7960" ht="12.75" customHeight="1" x14ac:dyDescent="0.2"/>
    <row r="7961" ht="12.75" customHeight="1" x14ac:dyDescent="0.2"/>
    <row r="7962" ht="12.75" customHeight="1" x14ac:dyDescent="0.2"/>
    <row r="7963" ht="12.75" customHeight="1" x14ac:dyDescent="0.2"/>
    <row r="7964" ht="12.75" customHeight="1" x14ac:dyDescent="0.2"/>
    <row r="7965" ht="12.75" customHeight="1" x14ac:dyDescent="0.2"/>
    <row r="7966" ht="12.75" customHeight="1" x14ac:dyDescent="0.2"/>
    <row r="7967" ht="12.75" customHeight="1" x14ac:dyDescent="0.2"/>
    <row r="7968" ht="12.75" customHeight="1" x14ac:dyDescent="0.2"/>
    <row r="7969" ht="12.75" customHeight="1" x14ac:dyDescent="0.2"/>
    <row r="7970" ht="12.75" customHeight="1" x14ac:dyDescent="0.2"/>
    <row r="7971" ht="12.75" customHeight="1" x14ac:dyDescent="0.2"/>
    <row r="7972" ht="12.75" customHeight="1" x14ac:dyDescent="0.2"/>
    <row r="7973" ht="12.75" customHeight="1" x14ac:dyDescent="0.2"/>
    <row r="7974" ht="12.75" customHeight="1" x14ac:dyDescent="0.2"/>
    <row r="7975" ht="12.75" customHeight="1" x14ac:dyDescent="0.2"/>
    <row r="7976" ht="12.75" customHeight="1" x14ac:dyDescent="0.2"/>
    <row r="7977" ht="12.75" customHeight="1" x14ac:dyDescent="0.2"/>
    <row r="7978" ht="12.75" customHeight="1" x14ac:dyDescent="0.2"/>
    <row r="7979" ht="12.75" customHeight="1" x14ac:dyDescent="0.2"/>
    <row r="7980" ht="12.75" customHeight="1" x14ac:dyDescent="0.2"/>
    <row r="7981" ht="12.75" customHeight="1" x14ac:dyDescent="0.2"/>
    <row r="7982" ht="12.75" customHeight="1" x14ac:dyDescent="0.2"/>
    <row r="7983" ht="12.75" customHeight="1" x14ac:dyDescent="0.2"/>
    <row r="7984" ht="12.75" customHeight="1" x14ac:dyDescent="0.2"/>
    <row r="7985" ht="12.75" customHeight="1" x14ac:dyDescent="0.2"/>
    <row r="7986" ht="12.75" customHeight="1" x14ac:dyDescent="0.2"/>
    <row r="7987" ht="12.75" customHeight="1" x14ac:dyDescent="0.2"/>
    <row r="7988" ht="12.75" customHeight="1" x14ac:dyDescent="0.2"/>
    <row r="7989" ht="12.75" customHeight="1" x14ac:dyDescent="0.2"/>
    <row r="7990" ht="12.75" customHeight="1" x14ac:dyDescent="0.2"/>
    <row r="7991" ht="12.75" customHeight="1" x14ac:dyDescent="0.2"/>
    <row r="7992" ht="12.75" customHeight="1" x14ac:dyDescent="0.2"/>
    <row r="7993" ht="12.75" customHeight="1" x14ac:dyDescent="0.2"/>
    <row r="7994" ht="12.75" customHeight="1" x14ac:dyDescent="0.2"/>
    <row r="7995" ht="12.75" customHeight="1" x14ac:dyDescent="0.2"/>
    <row r="7996" ht="12.75" customHeight="1" x14ac:dyDescent="0.2"/>
    <row r="7997" ht="12.75" customHeight="1" x14ac:dyDescent="0.2"/>
    <row r="7998" ht="12.75" customHeight="1" x14ac:dyDescent="0.2"/>
    <row r="7999" ht="12.75" customHeight="1" x14ac:dyDescent="0.2"/>
    <row r="8000" ht="12.75" customHeight="1" x14ac:dyDescent="0.2"/>
    <row r="8001" ht="12.75" customHeight="1" x14ac:dyDescent="0.2"/>
    <row r="8002" ht="12.75" customHeight="1" x14ac:dyDescent="0.2"/>
    <row r="8003" ht="12.75" customHeight="1" x14ac:dyDescent="0.2"/>
    <row r="8004" ht="12.75" customHeight="1" x14ac:dyDescent="0.2"/>
    <row r="8005" ht="12.75" customHeight="1" x14ac:dyDescent="0.2"/>
    <row r="8006" ht="12.75" customHeight="1" x14ac:dyDescent="0.2"/>
    <row r="8007" ht="12.75" customHeight="1" x14ac:dyDescent="0.2"/>
    <row r="8008" ht="12.75" customHeight="1" x14ac:dyDescent="0.2"/>
    <row r="8009" ht="12.75" customHeight="1" x14ac:dyDescent="0.2"/>
    <row r="8010" ht="12.75" customHeight="1" x14ac:dyDescent="0.2"/>
    <row r="8011" ht="12.75" customHeight="1" x14ac:dyDescent="0.2"/>
    <row r="8012" ht="12.75" customHeight="1" x14ac:dyDescent="0.2"/>
    <row r="8013" ht="12.75" customHeight="1" x14ac:dyDescent="0.2"/>
    <row r="8014" ht="12.75" customHeight="1" x14ac:dyDescent="0.2"/>
    <row r="8015" ht="12.75" customHeight="1" x14ac:dyDescent="0.2"/>
    <row r="8016" ht="12.75" customHeight="1" x14ac:dyDescent="0.2"/>
    <row r="8017" ht="12.75" customHeight="1" x14ac:dyDescent="0.2"/>
    <row r="8018" ht="12.75" customHeight="1" x14ac:dyDescent="0.2"/>
    <row r="8019" ht="12.75" customHeight="1" x14ac:dyDescent="0.2"/>
    <row r="8020" ht="12.75" customHeight="1" x14ac:dyDescent="0.2"/>
    <row r="8021" ht="12.75" customHeight="1" x14ac:dyDescent="0.2"/>
    <row r="8022" ht="12.75" customHeight="1" x14ac:dyDescent="0.2"/>
    <row r="8023" ht="12.75" customHeight="1" x14ac:dyDescent="0.2"/>
    <row r="8024" ht="12.75" customHeight="1" x14ac:dyDescent="0.2"/>
    <row r="8025" ht="12.75" customHeight="1" x14ac:dyDescent="0.2"/>
    <row r="8026" ht="12.75" customHeight="1" x14ac:dyDescent="0.2"/>
    <row r="8027" ht="12.75" customHeight="1" x14ac:dyDescent="0.2"/>
    <row r="8028" ht="12.75" customHeight="1" x14ac:dyDescent="0.2"/>
    <row r="8029" ht="12.75" customHeight="1" x14ac:dyDescent="0.2"/>
    <row r="8030" ht="12.75" customHeight="1" x14ac:dyDescent="0.2"/>
    <row r="8031" ht="12.75" customHeight="1" x14ac:dyDescent="0.2"/>
    <row r="8032" ht="12.75" customHeight="1" x14ac:dyDescent="0.2"/>
    <row r="8033" ht="12.75" customHeight="1" x14ac:dyDescent="0.2"/>
    <row r="8034" ht="12.75" customHeight="1" x14ac:dyDescent="0.2"/>
    <row r="8035" ht="12.75" customHeight="1" x14ac:dyDescent="0.2"/>
    <row r="8036" ht="12.75" customHeight="1" x14ac:dyDescent="0.2"/>
    <row r="8037" ht="12.75" customHeight="1" x14ac:dyDescent="0.2"/>
    <row r="8038" ht="12.75" customHeight="1" x14ac:dyDescent="0.2"/>
    <row r="8039" ht="12.75" customHeight="1" x14ac:dyDescent="0.2"/>
    <row r="8040" ht="12.75" customHeight="1" x14ac:dyDescent="0.2"/>
    <row r="8041" ht="12.75" customHeight="1" x14ac:dyDescent="0.2"/>
    <row r="8042" ht="12.75" customHeight="1" x14ac:dyDescent="0.2"/>
    <row r="8043" ht="12.75" customHeight="1" x14ac:dyDescent="0.2"/>
    <row r="8044" ht="12.75" customHeight="1" x14ac:dyDescent="0.2"/>
    <row r="8045" ht="12.75" customHeight="1" x14ac:dyDescent="0.2"/>
    <row r="8046" ht="12.75" customHeight="1" x14ac:dyDescent="0.2"/>
    <row r="8047" ht="12.75" customHeight="1" x14ac:dyDescent="0.2"/>
    <row r="8048" ht="12.75" customHeight="1" x14ac:dyDescent="0.2"/>
    <row r="8049" ht="12.75" customHeight="1" x14ac:dyDescent="0.2"/>
    <row r="8050" ht="12.75" customHeight="1" x14ac:dyDescent="0.2"/>
    <row r="8051" ht="12.75" customHeight="1" x14ac:dyDescent="0.2"/>
    <row r="8052" ht="12.75" customHeight="1" x14ac:dyDescent="0.2"/>
    <row r="8053" ht="12.75" customHeight="1" x14ac:dyDescent="0.2"/>
    <row r="8054" ht="12.75" customHeight="1" x14ac:dyDescent="0.2"/>
    <row r="8055" ht="12.75" customHeight="1" x14ac:dyDescent="0.2"/>
    <row r="8056" ht="12.75" customHeight="1" x14ac:dyDescent="0.2"/>
    <row r="8057" ht="12.75" customHeight="1" x14ac:dyDescent="0.2"/>
    <row r="8058" ht="12.75" customHeight="1" x14ac:dyDescent="0.2"/>
    <row r="8059" ht="12.75" customHeight="1" x14ac:dyDescent="0.2"/>
    <row r="8060" ht="12.75" customHeight="1" x14ac:dyDescent="0.2"/>
    <row r="8061" ht="12.75" customHeight="1" x14ac:dyDescent="0.2"/>
    <row r="8062" ht="12.75" customHeight="1" x14ac:dyDescent="0.2"/>
    <row r="8063" ht="12.75" customHeight="1" x14ac:dyDescent="0.2"/>
    <row r="8064" ht="12.75" customHeight="1" x14ac:dyDescent="0.2"/>
    <row r="8065" ht="12.75" customHeight="1" x14ac:dyDescent="0.2"/>
    <row r="8066" ht="12.75" customHeight="1" x14ac:dyDescent="0.2"/>
    <row r="8067" ht="12.75" customHeight="1" x14ac:dyDescent="0.2"/>
    <row r="8068" ht="12.75" customHeight="1" x14ac:dyDescent="0.2"/>
    <row r="8069" ht="12.75" customHeight="1" x14ac:dyDescent="0.2"/>
    <row r="8070" ht="12.75" customHeight="1" x14ac:dyDescent="0.2"/>
    <row r="8071" ht="12.75" customHeight="1" x14ac:dyDescent="0.2"/>
    <row r="8072" ht="12.75" customHeight="1" x14ac:dyDescent="0.2"/>
    <row r="8073" ht="12.75" customHeight="1" x14ac:dyDescent="0.2"/>
    <row r="8074" ht="12.75" customHeight="1" x14ac:dyDescent="0.2"/>
    <row r="8075" ht="12.75" customHeight="1" x14ac:dyDescent="0.2"/>
    <row r="8076" ht="12.75" customHeight="1" x14ac:dyDescent="0.2"/>
    <row r="8077" ht="12.75" customHeight="1" x14ac:dyDescent="0.2"/>
    <row r="8078" ht="12.75" customHeight="1" x14ac:dyDescent="0.2"/>
    <row r="8079" ht="12.75" customHeight="1" x14ac:dyDescent="0.2"/>
    <row r="8080" ht="12.75" customHeight="1" x14ac:dyDescent="0.2"/>
    <row r="8081" ht="12.75" customHeight="1" x14ac:dyDescent="0.2"/>
    <row r="8082" ht="12.75" customHeight="1" x14ac:dyDescent="0.2"/>
    <row r="8083" ht="12.75" customHeight="1" x14ac:dyDescent="0.2"/>
    <row r="8084" ht="12.75" customHeight="1" x14ac:dyDescent="0.2"/>
    <row r="8085" ht="12.75" customHeight="1" x14ac:dyDescent="0.2"/>
    <row r="8086" ht="12.75" customHeight="1" x14ac:dyDescent="0.2"/>
    <row r="8087" ht="12.75" customHeight="1" x14ac:dyDescent="0.2"/>
    <row r="8088" ht="12.75" customHeight="1" x14ac:dyDescent="0.2"/>
    <row r="8089" ht="12.75" customHeight="1" x14ac:dyDescent="0.2"/>
    <row r="8090" ht="12.75" customHeight="1" x14ac:dyDescent="0.2"/>
    <row r="8091" ht="12.75" customHeight="1" x14ac:dyDescent="0.2"/>
    <row r="8092" ht="12.75" customHeight="1" x14ac:dyDescent="0.2"/>
    <row r="8093" ht="12.75" customHeight="1" x14ac:dyDescent="0.2"/>
    <row r="8094" ht="12.75" customHeight="1" x14ac:dyDescent="0.2"/>
    <row r="8095" ht="12.75" customHeight="1" x14ac:dyDescent="0.2"/>
    <row r="8096" ht="12.75" customHeight="1" x14ac:dyDescent="0.2"/>
    <row r="8097" ht="12.75" customHeight="1" x14ac:dyDescent="0.2"/>
    <row r="8098" ht="12.75" customHeight="1" x14ac:dyDescent="0.2"/>
    <row r="8099" ht="12.75" customHeight="1" x14ac:dyDescent="0.2"/>
    <row r="8100" ht="12.75" customHeight="1" x14ac:dyDescent="0.2"/>
    <row r="8101" ht="12.75" customHeight="1" x14ac:dyDescent="0.2"/>
    <row r="8102" ht="12.75" customHeight="1" x14ac:dyDescent="0.2"/>
    <row r="8103" ht="12.75" customHeight="1" x14ac:dyDescent="0.2"/>
    <row r="8104" ht="12.75" customHeight="1" x14ac:dyDescent="0.2"/>
    <row r="8105" ht="12.75" customHeight="1" x14ac:dyDescent="0.2"/>
    <row r="8106" ht="12.75" customHeight="1" x14ac:dyDescent="0.2"/>
    <row r="8107" ht="12.75" customHeight="1" x14ac:dyDescent="0.2"/>
    <row r="8108" ht="12.75" customHeight="1" x14ac:dyDescent="0.2"/>
    <row r="8109" ht="12.75" customHeight="1" x14ac:dyDescent="0.2"/>
    <row r="8110" ht="12.75" customHeight="1" x14ac:dyDescent="0.2"/>
    <row r="8111" ht="12.75" customHeight="1" x14ac:dyDescent="0.2"/>
    <row r="8112" ht="12.75" customHeight="1" x14ac:dyDescent="0.2"/>
    <row r="8113" ht="12.75" customHeight="1" x14ac:dyDescent="0.2"/>
    <row r="8114" ht="12.75" customHeight="1" x14ac:dyDescent="0.2"/>
    <row r="8115" ht="12.75" customHeight="1" x14ac:dyDescent="0.2"/>
    <row r="8116" ht="12.75" customHeight="1" x14ac:dyDescent="0.2"/>
    <row r="8117" ht="12.75" customHeight="1" x14ac:dyDescent="0.2"/>
    <row r="8118" ht="12.75" customHeight="1" x14ac:dyDescent="0.2"/>
    <row r="8119" ht="12.75" customHeight="1" x14ac:dyDescent="0.2"/>
    <row r="8120" ht="12.75" customHeight="1" x14ac:dyDescent="0.2"/>
    <row r="8121" ht="12.75" customHeight="1" x14ac:dyDescent="0.2"/>
    <row r="8122" ht="12.75" customHeight="1" x14ac:dyDescent="0.2"/>
    <row r="8123" ht="12.75" customHeight="1" x14ac:dyDescent="0.2"/>
    <row r="8124" ht="12.75" customHeight="1" x14ac:dyDescent="0.2"/>
    <row r="8125" ht="12.75" customHeight="1" x14ac:dyDescent="0.2"/>
    <row r="8126" ht="12.75" customHeight="1" x14ac:dyDescent="0.2"/>
    <row r="8127" ht="12.75" customHeight="1" x14ac:dyDescent="0.2"/>
    <row r="8128" ht="12.75" customHeight="1" x14ac:dyDescent="0.2"/>
    <row r="8129" ht="12.75" customHeight="1" x14ac:dyDescent="0.2"/>
    <row r="8130" ht="12.75" customHeight="1" x14ac:dyDescent="0.2"/>
    <row r="8131" ht="12.75" customHeight="1" x14ac:dyDescent="0.2"/>
    <row r="8132" ht="12.75" customHeight="1" x14ac:dyDescent="0.2"/>
    <row r="8133" ht="12.75" customHeight="1" x14ac:dyDescent="0.2"/>
    <row r="8134" ht="12.75" customHeight="1" x14ac:dyDescent="0.2"/>
    <row r="8135" ht="12.75" customHeight="1" x14ac:dyDescent="0.2"/>
    <row r="8136" ht="12.75" customHeight="1" x14ac:dyDescent="0.2"/>
    <row r="8137" ht="12.75" customHeight="1" x14ac:dyDescent="0.2"/>
    <row r="8138" ht="12.75" customHeight="1" x14ac:dyDescent="0.2"/>
    <row r="8139" ht="12.75" customHeight="1" x14ac:dyDescent="0.2"/>
    <row r="8140" ht="12.75" customHeight="1" x14ac:dyDescent="0.2"/>
    <row r="8141" ht="12.75" customHeight="1" x14ac:dyDescent="0.2"/>
    <row r="8142" ht="12.75" customHeight="1" x14ac:dyDescent="0.2"/>
    <row r="8143" ht="12.75" customHeight="1" x14ac:dyDescent="0.2"/>
    <row r="8144" ht="12.75" customHeight="1" x14ac:dyDescent="0.2"/>
    <row r="8145" ht="12.75" customHeight="1" x14ac:dyDescent="0.2"/>
    <row r="8146" ht="12.75" customHeight="1" x14ac:dyDescent="0.2"/>
    <row r="8147" ht="12.75" customHeight="1" x14ac:dyDescent="0.2"/>
    <row r="8148" ht="12.75" customHeight="1" x14ac:dyDescent="0.2"/>
    <row r="8149" ht="12.75" customHeight="1" x14ac:dyDescent="0.2"/>
    <row r="8150" ht="12.75" customHeight="1" x14ac:dyDescent="0.2"/>
    <row r="8151" ht="12.75" customHeight="1" x14ac:dyDescent="0.2"/>
    <row r="8152" ht="12.75" customHeight="1" x14ac:dyDescent="0.2"/>
    <row r="8153" ht="12.75" customHeight="1" x14ac:dyDescent="0.2"/>
    <row r="8154" ht="12.75" customHeight="1" x14ac:dyDescent="0.2"/>
    <row r="8155" ht="12.75" customHeight="1" x14ac:dyDescent="0.2"/>
    <row r="8156" ht="12.75" customHeight="1" x14ac:dyDescent="0.2"/>
    <row r="8157" ht="12.75" customHeight="1" x14ac:dyDescent="0.2"/>
    <row r="8158" ht="12.75" customHeight="1" x14ac:dyDescent="0.2"/>
    <row r="8159" ht="12.75" customHeight="1" x14ac:dyDescent="0.2"/>
    <row r="8160" ht="12.75" customHeight="1" x14ac:dyDescent="0.2"/>
    <row r="8161" ht="12.75" customHeight="1" x14ac:dyDescent="0.2"/>
    <row r="8162" ht="12.75" customHeight="1" x14ac:dyDescent="0.2"/>
    <row r="8163" ht="12.75" customHeight="1" x14ac:dyDescent="0.2"/>
    <row r="8164" ht="12.75" customHeight="1" x14ac:dyDescent="0.2"/>
    <row r="8165" ht="12.75" customHeight="1" x14ac:dyDescent="0.2"/>
    <row r="8166" ht="12.75" customHeight="1" x14ac:dyDescent="0.2"/>
    <row r="8167" ht="12.75" customHeight="1" x14ac:dyDescent="0.2"/>
    <row r="8168" ht="12.75" customHeight="1" x14ac:dyDescent="0.2"/>
    <row r="8169" ht="12.75" customHeight="1" x14ac:dyDescent="0.2"/>
    <row r="8170" ht="12.75" customHeight="1" x14ac:dyDescent="0.2"/>
    <row r="8171" ht="12.75" customHeight="1" x14ac:dyDescent="0.2"/>
    <row r="8172" ht="12.75" customHeight="1" x14ac:dyDescent="0.2"/>
    <row r="8173" ht="12.75" customHeight="1" x14ac:dyDescent="0.2"/>
    <row r="8174" ht="12.75" customHeight="1" x14ac:dyDescent="0.2"/>
    <row r="8175" ht="12.75" customHeight="1" x14ac:dyDescent="0.2"/>
    <row r="8176" ht="12.75" customHeight="1" x14ac:dyDescent="0.2"/>
    <row r="8177" ht="12.75" customHeight="1" x14ac:dyDescent="0.2"/>
    <row r="8178" ht="12.75" customHeight="1" x14ac:dyDescent="0.2"/>
    <row r="8179" ht="12.75" customHeight="1" x14ac:dyDescent="0.2"/>
    <row r="8180" ht="12.75" customHeight="1" x14ac:dyDescent="0.2"/>
    <row r="8181" ht="12.75" customHeight="1" x14ac:dyDescent="0.2"/>
    <row r="8182" ht="12.75" customHeight="1" x14ac:dyDescent="0.2"/>
    <row r="8183" ht="12.75" customHeight="1" x14ac:dyDescent="0.2"/>
    <row r="8184" ht="12.75" customHeight="1" x14ac:dyDescent="0.2"/>
    <row r="8185" ht="12.75" customHeight="1" x14ac:dyDescent="0.2"/>
    <row r="8186" ht="12.75" customHeight="1" x14ac:dyDescent="0.2"/>
    <row r="8187" ht="12.75" customHeight="1" x14ac:dyDescent="0.2"/>
    <row r="8188" ht="12.75" customHeight="1" x14ac:dyDescent="0.2"/>
    <row r="8189" ht="12.75" customHeight="1" x14ac:dyDescent="0.2"/>
    <row r="8190" ht="12.75" customHeight="1" x14ac:dyDescent="0.2"/>
    <row r="8191" ht="12.75" customHeight="1" x14ac:dyDescent="0.2"/>
    <row r="8192" ht="12.75" customHeight="1" x14ac:dyDescent="0.2"/>
    <row r="8193" ht="12.75" customHeight="1" x14ac:dyDescent="0.2"/>
    <row r="8194" ht="12.75" customHeight="1" x14ac:dyDescent="0.2"/>
    <row r="8195" ht="12.75" customHeight="1" x14ac:dyDescent="0.2"/>
    <row r="8196" ht="12.75" customHeight="1" x14ac:dyDescent="0.2"/>
    <row r="8197" ht="12.75" customHeight="1" x14ac:dyDescent="0.2"/>
    <row r="8198" ht="12.75" customHeight="1" x14ac:dyDescent="0.2"/>
    <row r="8199" ht="12.75" customHeight="1" x14ac:dyDescent="0.2"/>
    <row r="8200" ht="12.75" customHeight="1" x14ac:dyDescent="0.2"/>
    <row r="8201" ht="12.75" customHeight="1" x14ac:dyDescent="0.2"/>
    <row r="8202" ht="12.75" customHeight="1" x14ac:dyDescent="0.2"/>
    <row r="8203" ht="12.75" customHeight="1" x14ac:dyDescent="0.2"/>
    <row r="8204" ht="12.75" customHeight="1" x14ac:dyDescent="0.2"/>
    <row r="8205" ht="12.75" customHeight="1" x14ac:dyDescent="0.2"/>
    <row r="8206" ht="12.75" customHeight="1" x14ac:dyDescent="0.2"/>
    <row r="8207" ht="12.75" customHeight="1" x14ac:dyDescent="0.2"/>
    <row r="8208" ht="12.75" customHeight="1" x14ac:dyDescent="0.2"/>
    <row r="8209" ht="12.75" customHeight="1" x14ac:dyDescent="0.2"/>
    <row r="8210" ht="12.75" customHeight="1" x14ac:dyDescent="0.2"/>
    <row r="8211" ht="12.75" customHeight="1" x14ac:dyDescent="0.2"/>
    <row r="8212" ht="12.75" customHeight="1" x14ac:dyDescent="0.2"/>
    <row r="8213" ht="12.75" customHeight="1" x14ac:dyDescent="0.2"/>
    <row r="8214" ht="12.75" customHeight="1" x14ac:dyDescent="0.2"/>
    <row r="8215" ht="12.75" customHeight="1" x14ac:dyDescent="0.2"/>
    <row r="8216" ht="12.75" customHeight="1" x14ac:dyDescent="0.2"/>
    <row r="8217" ht="12.75" customHeight="1" x14ac:dyDescent="0.2"/>
    <row r="8218" ht="12.75" customHeight="1" x14ac:dyDescent="0.2"/>
    <row r="8219" ht="12.75" customHeight="1" x14ac:dyDescent="0.2"/>
    <row r="8220" ht="12.75" customHeight="1" x14ac:dyDescent="0.2"/>
    <row r="8221" ht="12.75" customHeight="1" x14ac:dyDescent="0.2"/>
    <row r="8222" ht="12.75" customHeight="1" x14ac:dyDescent="0.2"/>
    <row r="8223" ht="12.75" customHeight="1" x14ac:dyDescent="0.2"/>
    <row r="8224" ht="12.75" customHeight="1" x14ac:dyDescent="0.2"/>
    <row r="8225" ht="12.75" customHeight="1" x14ac:dyDescent="0.2"/>
    <row r="8226" ht="12.75" customHeight="1" x14ac:dyDescent="0.2"/>
    <row r="8227" ht="12.75" customHeight="1" x14ac:dyDescent="0.2"/>
    <row r="8228" ht="12.75" customHeight="1" x14ac:dyDescent="0.2"/>
    <row r="8229" ht="12.75" customHeight="1" x14ac:dyDescent="0.2"/>
    <row r="8230" ht="12.75" customHeight="1" x14ac:dyDescent="0.2"/>
    <row r="8231" ht="12.75" customHeight="1" x14ac:dyDescent="0.2"/>
    <row r="8232" ht="12.75" customHeight="1" x14ac:dyDescent="0.2"/>
    <row r="8233" ht="12.75" customHeight="1" x14ac:dyDescent="0.2"/>
    <row r="8234" ht="12.75" customHeight="1" x14ac:dyDescent="0.2"/>
    <row r="8235" ht="12.75" customHeight="1" x14ac:dyDescent="0.2"/>
    <row r="8236" ht="12.75" customHeight="1" x14ac:dyDescent="0.2"/>
    <row r="8237" ht="12.75" customHeight="1" x14ac:dyDescent="0.2"/>
    <row r="8238" ht="12.75" customHeight="1" x14ac:dyDescent="0.2"/>
    <row r="8239" ht="12.75" customHeight="1" x14ac:dyDescent="0.2"/>
    <row r="8240" ht="12.75" customHeight="1" x14ac:dyDescent="0.2"/>
    <row r="8241" ht="12.75" customHeight="1" x14ac:dyDescent="0.2"/>
    <row r="8242" ht="12.75" customHeight="1" x14ac:dyDescent="0.2"/>
    <row r="8243" ht="12.75" customHeight="1" x14ac:dyDescent="0.2"/>
    <row r="8244" ht="12.75" customHeight="1" x14ac:dyDescent="0.2"/>
    <row r="8245" ht="12.75" customHeight="1" x14ac:dyDescent="0.2"/>
    <row r="8246" ht="12.75" customHeight="1" x14ac:dyDescent="0.2"/>
    <row r="8247" ht="12.75" customHeight="1" x14ac:dyDescent="0.2"/>
    <row r="8248" ht="12.75" customHeight="1" x14ac:dyDescent="0.2"/>
    <row r="8249" ht="12.75" customHeight="1" x14ac:dyDescent="0.2"/>
    <row r="8250" ht="12.75" customHeight="1" x14ac:dyDescent="0.2"/>
    <row r="8251" ht="12.75" customHeight="1" x14ac:dyDescent="0.2"/>
    <row r="8252" ht="12.75" customHeight="1" x14ac:dyDescent="0.2"/>
    <row r="8253" ht="12.75" customHeight="1" x14ac:dyDescent="0.2"/>
    <row r="8254" ht="12.75" customHeight="1" x14ac:dyDescent="0.2"/>
    <row r="8255" ht="12.75" customHeight="1" x14ac:dyDescent="0.2"/>
    <row r="8256" ht="12.75" customHeight="1" x14ac:dyDescent="0.2"/>
    <row r="8257" ht="12.75" customHeight="1" x14ac:dyDescent="0.2"/>
    <row r="8258" ht="12.75" customHeight="1" x14ac:dyDescent="0.2"/>
    <row r="8259" ht="12.75" customHeight="1" x14ac:dyDescent="0.2"/>
    <row r="8260" ht="12.75" customHeight="1" x14ac:dyDescent="0.2"/>
    <row r="8261" ht="12.75" customHeight="1" x14ac:dyDescent="0.2"/>
    <row r="8262" ht="12.75" customHeight="1" x14ac:dyDescent="0.2"/>
    <row r="8263" ht="12.75" customHeight="1" x14ac:dyDescent="0.2"/>
    <row r="8264" ht="12.75" customHeight="1" x14ac:dyDescent="0.2"/>
    <row r="8265" ht="12.75" customHeight="1" x14ac:dyDescent="0.2"/>
    <row r="8266" ht="12.75" customHeight="1" x14ac:dyDescent="0.2"/>
    <row r="8267" ht="12.75" customHeight="1" x14ac:dyDescent="0.2"/>
    <row r="8268" ht="12.75" customHeight="1" x14ac:dyDescent="0.2"/>
    <row r="8269" ht="12.75" customHeight="1" x14ac:dyDescent="0.2"/>
    <row r="8270" ht="12.75" customHeight="1" x14ac:dyDescent="0.2"/>
    <row r="8271" ht="12.75" customHeight="1" x14ac:dyDescent="0.2"/>
    <row r="8272" ht="12.75" customHeight="1" x14ac:dyDescent="0.2"/>
    <row r="8273" ht="12.75" customHeight="1" x14ac:dyDescent="0.2"/>
    <row r="8274" ht="12.75" customHeight="1" x14ac:dyDescent="0.2"/>
    <row r="8275" ht="12.75" customHeight="1" x14ac:dyDescent="0.2"/>
    <row r="8276" ht="12.75" customHeight="1" x14ac:dyDescent="0.2"/>
    <row r="8277" ht="12.75" customHeight="1" x14ac:dyDescent="0.2"/>
    <row r="8278" ht="12.75" customHeight="1" x14ac:dyDescent="0.2"/>
    <row r="8279" ht="12.75" customHeight="1" x14ac:dyDescent="0.2"/>
    <row r="8280" ht="12.75" customHeight="1" x14ac:dyDescent="0.2"/>
    <row r="8281" ht="12.75" customHeight="1" x14ac:dyDescent="0.2"/>
    <row r="8282" ht="12.75" customHeight="1" x14ac:dyDescent="0.2"/>
    <row r="8283" ht="12.75" customHeight="1" x14ac:dyDescent="0.2"/>
    <row r="8284" ht="12.75" customHeight="1" x14ac:dyDescent="0.2"/>
    <row r="8285" ht="12.75" customHeight="1" x14ac:dyDescent="0.2"/>
    <row r="8286" ht="12.75" customHeight="1" x14ac:dyDescent="0.2"/>
    <row r="8287" ht="12.75" customHeight="1" x14ac:dyDescent="0.2"/>
    <row r="8288" ht="12.75" customHeight="1" x14ac:dyDescent="0.2"/>
    <row r="8289" ht="12.75" customHeight="1" x14ac:dyDescent="0.2"/>
    <row r="8290" ht="12.75" customHeight="1" x14ac:dyDescent="0.2"/>
    <row r="8291" ht="12.75" customHeight="1" x14ac:dyDescent="0.2"/>
    <row r="8292" ht="12.75" customHeight="1" x14ac:dyDescent="0.2"/>
    <row r="8293" ht="12.75" customHeight="1" x14ac:dyDescent="0.2"/>
    <row r="8294" ht="12.75" customHeight="1" x14ac:dyDescent="0.2"/>
    <row r="8295" ht="12.75" customHeight="1" x14ac:dyDescent="0.2"/>
    <row r="8296" ht="12.75" customHeight="1" x14ac:dyDescent="0.2"/>
    <row r="8297" ht="12.75" customHeight="1" x14ac:dyDescent="0.2"/>
    <row r="8298" ht="12.75" customHeight="1" x14ac:dyDescent="0.2"/>
    <row r="8299" ht="12.75" customHeight="1" x14ac:dyDescent="0.2"/>
    <row r="8300" ht="12.75" customHeight="1" x14ac:dyDescent="0.2"/>
    <row r="8301" ht="12.75" customHeight="1" x14ac:dyDescent="0.2"/>
    <row r="8302" ht="12.75" customHeight="1" x14ac:dyDescent="0.2"/>
    <row r="8303" ht="12.75" customHeight="1" x14ac:dyDescent="0.2"/>
    <row r="8304" ht="12.75" customHeight="1" x14ac:dyDescent="0.2"/>
    <row r="8305" ht="12.75" customHeight="1" x14ac:dyDescent="0.2"/>
    <row r="8306" ht="12.75" customHeight="1" x14ac:dyDescent="0.2"/>
    <row r="8307" ht="12.75" customHeight="1" x14ac:dyDescent="0.2"/>
    <row r="8308" ht="12.75" customHeight="1" x14ac:dyDescent="0.2"/>
    <row r="8309" ht="12.75" customHeight="1" x14ac:dyDescent="0.2"/>
    <row r="8310" ht="12.75" customHeight="1" x14ac:dyDescent="0.2"/>
    <row r="8311" ht="12.75" customHeight="1" x14ac:dyDescent="0.2"/>
    <row r="8312" ht="12.75" customHeight="1" x14ac:dyDescent="0.2"/>
    <row r="8313" ht="12.75" customHeight="1" x14ac:dyDescent="0.2"/>
    <row r="8314" ht="12.75" customHeight="1" x14ac:dyDescent="0.2"/>
    <row r="8315" ht="12.75" customHeight="1" x14ac:dyDescent="0.2"/>
    <row r="8316" ht="12.75" customHeight="1" x14ac:dyDescent="0.2"/>
    <row r="8317" ht="12.75" customHeight="1" x14ac:dyDescent="0.2"/>
    <row r="8318" ht="12.75" customHeight="1" x14ac:dyDescent="0.2"/>
    <row r="8319" ht="12.75" customHeight="1" x14ac:dyDescent="0.2"/>
    <row r="8320" ht="12.75" customHeight="1" x14ac:dyDescent="0.2"/>
    <row r="8321" ht="12.75" customHeight="1" x14ac:dyDescent="0.2"/>
    <row r="8322" ht="12.75" customHeight="1" x14ac:dyDescent="0.2"/>
    <row r="8323" ht="12.75" customHeight="1" x14ac:dyDescent="0.2"/>
    <row r="8324" ht="12.75" customHeight="1" x14ac:dyDescent="0.2"/>
    <row r="8325" ht="12.75" customHeight="1" x14ac:dyDescent="0.2"/>
    <row r="8326" ht="12.75" customHeight="1" x14ac:dyDescent="0.2"/>
    <row r="8327" ht="12.75" customHeight="1" x14ac:dyDescent="0.2"/>
    <row r="8328" ht="12.75" customHeight="1" x14ac:dyDescent="0.2"/>
    <row r="8329" ht="12.75" customHeight="1" x14ac:dyDescent="0.2"/>
    <row r="8330" ht="12.75" customHeight="1" x14ac:dyDescent="0.2"/>
    <row r="8331" ht="12.75" customHeight="1" x14ac:dyDescent="0.2"/>
    <row r="8332" ht="12.75" customHeight="1" x14ac:dyDescent="0.2"/>
    <row r="8333" ht="12.75" customHeight="1" x14ac:dyDescent="0.2"/>
    <row r="8334" ht="12.75" customHeight="1" x14ac:dyDescent="0.2"/>
    <row r="8335" ht="12.75" customHeight="1" x14ac:dyDescent="0.2"/>
    <row r="8336" ht="12.75" customHeight="1" x14ac:dyDescent="0.2"/>
    <row r="8337" ht="12.75" customHeight="1" x14ac:dyDescent="0.2"/>
    <row r="8338" ht="12.75" customHeight="1" x14ac:dyDescent="0.2"/>
    <row r="8339" ht="12.75" customHeight="1" x14ac:dyDescent="0.2"/>
    <row r="8340" ht="12.75" customHeight="1" x14ac:dyDescent="0.2"/>
    <row r="8341" ht="12.75" customHeight="1" x14ac:dyDescent="0.2"/>
    <row r="8342" ht="12.75" customHeight="1" x14ac:dyDescent="0.2"/>
    <row r="8343" ht="12.75" customHeight="1" x14ac:dyDescent="0.2"/>
    <row r="8344" ht="12.75" customHeight="1" x14ac:dyDescent="0.2"/>
    <row r="8345" ht="12.75" customHeight="1" x14ac:dyDescent="0.2"/>
    <row r="8346" ht="12.75" customHeight="1" x14ac:dyDescent="0.2"/>
    <row r="8347" ht="12.75" customHeight="1" x14ac:dyDescent="0.2"/>
    <row r="8348" ht="12.75" customHeight="1" x14ac:dyDescent="0.2"/>
    <row r="8349" ht="12.75" customHeight="1" x14ac:dyDescent="0.2"/>
    <row r="8350" ht="12.75" customHeight="1" x14ac:dyDescent="0.2"/>
    <row r="8351" ht="12.75" customHeight="1" x14ac:dyDescent="0.2"/>
    <row r="8352" ht="12.75" customHeight="1" x14ac:dyDescent="0.2"/>
    <row r="8353" ht="12.75" customHeight="1" x14ac:dyDescent="0.2"/>
    <row r="8354" ht="12.75" customHeight="1" x14ac:dyDescent="0.2"/>
    <row r="8355" ht="12.75" customHeight="1" x14ac:dyDescent="0.2"/>
    <row r="8356" ht="12.75" customHeight="1" x14ac:dyDescent="0.2"/>
    <row r="8357" ht="12.75" customHeight="1" x14ac:dyDescent="0.2"/>
    <row r="8358" ht="12.75" customHeight="1" x14ac:dyDescent="0.2"/>
    <row r="8359" ht="12.75" customHeight="1" x14ac:dyDescent="0.2"/>
    <row r="8360" ht="12.75" customHeight="1" x14ac:dyDescent="0.2"/>
    <row r="8361" ht="12.75" customHeight="1" x14ac:dyDescent="0.2"/>
    <row r="8362" ht="12.75" customHeight="1" x14ac:dyDescent="0.2"/>
    <row r="8363" ht="12.75" customHeight="1" x14ac:dyDescent="0.2"/>
    <row r="8364" ht="12.75" customHeight="1" x14ac:dyDescent="0.2"/>
    <row r="8365" ht="12.75" customHeight="1" x14ac:dyDescent="0.2"/>
    <row r="8366" ht="12.75" customHeight="1" x14ac:dyDescent="0.2"/>
    <row r="8367" ht="12.75" customHeight="1" x14ac:dyDescent="0.2"/>
    <row r="8368" ht="12.75" customHeight="1" x14ac:dyDescent="0.2"/>
    <row r="8369" ht="12.75" customHeight="1" x14ac:dyDescent="0.2"/>
    <row r="8370" ht="12.75" customHeight="1" x14ac:dyDescent="0.2"/>
    <row r="8371" ht="12.75" customHeight="1" x14ac:dyDescent="0.2"/>
    <row r="8372" ht="12.75" customHeight="1" x14ac:dyDescent="0.2"/>
    <row r="8373" ht="12.75" customHeight="1" x14ac:dyDescent="0.2"/>
    <row r="8374" ht="12.75" customHeight="1" x14ac:dyDescent="0.2"/>
    <row r="8375" ht="12.75" customHeight="1" x14ac:dyDescent="0.2"/>
    <row r="8376" ht="12.75" customHeight="1" x14ac:dyDescent="0.2"/>
    <row r="8377" ht="12.75" customHeight="1" x14ac:dyDescent="0.2"/>
    <row r="8378" ht="12.75" customHeight="1" x14ac:dyDescent="0.2"/>
    <row r="8379" ht="12.75" customHeight="1" x14ac:dyDescent="0.2"/>
    <row r="8380" ht="12.75" customHeight="1" x14ac:dyDescent="0.2"/>
    <row r="8381" ht="12.75" customHeight="1" x14ac:dyDescent="0.2"/>
    <row r="8382" ht="12.75" customHeight="1" x14ac:dyDescent="0.2"/>
    <row r="8383" ht="12.75" customHeight="1" x14ac:dyDescent="0.2"/>
    <row r="8384" ht="12.75" customHeight="1" x14ac:dyDescent="0.2"/>
    <row r="8385" ht="12.75" customHeight="1" x14ac:dyDescent="0.2"/>
    <row r="8386" ht="12.75" customHeight="1" x14ac:dyDescent="0.2"/>
    <row r="8387" ht="12.75" customHeight="1" x14ac:dyDescent="0.2"/>
    <row r="8388" ht="12.75" customHeight="1" x14ac:dyDescent="0.2"/>
    <row r="8389" ht="12.75" customHeight="1" x14ac:dyDescent="0.2"/>
    <row r="8390" ht="12.75" customHeight="1" x14ac:dyDescent="0.2"/>
    <row r="8391" ht="12.75" customHeight="1" x14ac:dyDescent="0.2"/>
    <row r="8392" ht="12.75" customHeight="1" x14ac:dyDescent="0.2"/>
    <row r="8393" ht="12.75" customHeight="1" x14ac:dyDescent="0.2"/>
    <row r="8394" ht="12.75" customHeight="1" x14ac:dyDescent="0.2"/>
    <row r="8395" ht="12.75" customHeight="1" x14ac:dyDescent="0.2"/>
    <row r="8396" ht="12.75" customHeight="1" x14ac:dyDescent="0.2"/>
    <row r="8397" ht="12.75" customHeight="1" x14ac:dyDescent="0.2"/>
    <row r="8398" ht="12.75" customHeight="1" x14ac:dyDescent="0.2"/>
    <row r="8399" ht="12.75" customHeight="1" x14ac:dyDescent="0.2"/>
    <row r="8400" ht="12.75" customHeight="1" x14ac:dyDescent="0.2"/>
    <row r="8401" ht="12.75" customHeight="1" x14ac:dyDescent="0.2"/>
    <row r="8402" ht="12.75" customHeight="1" x14ac:dyDescent="0.2"/>
    <row r="8403" ht="12.75" customHeight="1" x14ac:dyDescent="0.2"/>
    <row r="8404" ht="12.75" customHeight="1" x14ac:dyDescent="0.2"/>
    <row r="8405" ht="12.75" customHeight="1" x14ac:dyDescent="0.2"/>
    <row r="8406" ht="12.75" customHeight="1" x14ac:dyDescent="0.2"/>
    <row r="8407" ht="12.75" customHeight="1" x14ac:dyDescent="0.2"/>
    <row r="8408" ht="12.75" customHeight="1" x14ac:dyDescent="0.2"/>
    <row r="8409" ht="12.75" customHeight="1" x14ac:dyDescent="0.2"/>
    <row r="8410" ht="12.75" customHeight="1" x14ac:dyDescent="0.2"/>
    <row r="8411" ht="12.75" customHeight="1" x14ac:dyDescent="0.2"/>
    <row r="8412" ht="12.75" customHeight="1" x14ac:dyDescent="0.2"/>
    <row r="8413" ht="12.75" customHeight="1" x14ac:dyDescent="0.2"/>
    <row r="8414" ht="12.75" customHeight="1" x14ac:dyDescent="0.2"/>
    <row r="8415" ht="12.75" customHeight="1" x14ac:dyDescent="0.2"/>
    <row r="8416" ht="12.75" customHeight="1" x14ac:dyDescent="0.2"/>
    <row r="8417" ht="12.75" customHeight="1" x14ac:dyDescent="0.2"/>
    <row r="8418" ht="12.75" customHeight="1" x14ac:dyDescent="0.2"/>
    <row r="8419" ht="12.75" customHeight="1" x14ac:dyDescent="0.2"/>
    <row r="8420" ht="12.75" customHeight="1" x14ac:dyDescent="0.2"/>
    <row r="8421" ht="12.75" customHeight="1" x14ac:dyDescent="0.2"/>
    <row r="8422" ht="12.75" customHeight="1" x14ac:dyDescent="0.2"/>
    <row r="8423" ht="12.75" customHeight="1" x14ac:dyDescent="0.2"/>
    <row r="8424" ht="12.75" customHeight="1" x14ac:dyDescent="0.2"/>
    <row r="8425" ht="12.75" customHeight="1" x14ac:dyDescent="0.2"/>
    <row r="8426" ht="12.75" customHeight="1" x14ac:dyDescent="0.2"/>
    <row r="8427" ht="12.75" customHeight="1" x14ac:dyDescent="0.2"/>
    <row r="8428" ht="12.75" customHeight="1" x14ac:dyDescent="0.2"/>
    <row r="8429" ht="12.75" customHeight="1" x14ac:dyDescent="0.2"/>
    <row r="8430" ht="12.75" customHeight="1" x14ac:dyDescent="0.2"/>
    <row r="8431" ht="12.75" customHeight="1" x14ac:dyDescent="0.2"/>
    <row r="8432" ht="12.75" customHeight="1" x14ac:dyDescent="0.2"/>
    <row r="8433" ht="12.75" customHeight="1" x14ac:dyDescent="0.2"/>
    <row r="8434" ht="12.75" customHeight="1" x14ac:dyDescent="0.2"/>
    <row r="8435" ht="12.75" customHeight="1" x14ac:dyDescent="0.2"/>
    <row r="8436" ht="12.75" customHeight="1" x14ac:dyDescent="0.2"/>
    <row r="8437" ht="12.75" customHeight="1" x14ac:dyDescent="0.2"/>
    <row r="8438" ht="12.75" customHeight="1" x14ac:dyDescent="0.2"/>
    <row r="8439" ht="12.75" customHeight="1" x14ac:dyDescent="0.2"/>
    <row r="8440" ht="12.75" customHeight="1" x14ac:dyDescent="0.2"/>
    <row r="8441" ht="12.75" customHeight="1" x14ac:dyDescent="0.2"/>
    <row r="8442" ht="12.75" customHeight="1" x14ac:dyDescent="0.2"/>
    <row r="8443" ht="12.75" customHeight="1" x14ac:dyDescent="0.2"/>
    <row r="8444" ht="12.75" customHeight="1" x14ac:dyDescent="0.2"/>
    <row r="8445" ht="12.75" customHeight="1" x14ac:dyDescent="0.2"/>
    <row r="8446" ht="12.75" customHeight="1" x14ac:dyDescent="0.2"/>
    <row r="8447" ht="12.75" customHeight="1" x14ac:dyDescent="0.2"/>
    <row r="8448" ht="12.75" customHeight="1" x14ac:dyDescent="0.2"/>
    <row r="8449" ht="12.75" customHeight="1" x14ac:dyDescent="0.2"/>
    <row r="8450" ht="12.75" customHeight="1" x14ac:dyDescent="0.2"/>
    <row r="8451" ht="12.75" customHeight="1" x14ac:dyDescent="0.2"/>
    <row r="8452" ht="12.75" customHeight="1" x14ac:dyDescent="0.2"/>
    <row r="8453" ht="12.75" customHeight="1" x14ac:dyDescent="0.2"/>
    <row r="8454" ht="12.75" customHeight="1" x14ac:dyDescent="0.2"/>
    <row r="8455" ht="12.75" customHeight="1" x14ac:dyDescent="0.2"/>
    <row r="8456" ht="12.75" customHeight="1" x14ac:dyDescent="0.2"/>
    <row r="8457" ht="12.75" customHeight="1" x14ac:dyDescent="0.2"/>
    <row r="8458" ht="12.75" customHeight="1" x14ac:dyDescent="0.2"/>
    <row r="8459" ht="12.75" customHeight="1" x14ac:dyDescent="0.2"/>
    <row r="8460" ht="12.75" customHeight="1" x14ac:dyDescent="0.2"/>
    <row r="8461" ht="12.75" customHeight="1" x14ac:dyDescent="0.2"/>
    <row r="8462" ht="12.75" customHeight="1" x14ac:dyDescent="0.2"/>
    <row r="8463" ht="12.75" customHeight="1" x14ac:dyDescent="0.2"/>
    <row r="8464" ht="12.75" customHeight="1" x14ac:dyDescent="0.2"/>
    <row r="8465" ht="12.75" customHeight="1" x14ac:dyDescent="0.2"/>
    <row r="8466" ht="12.75" customHeight="1" x14ac:dyDescent="0.2"/>
    <row r="8467" ht="12.75" customHeight="1" x14ac:dyDescent="0.2"/>
    <row r="8468" ht="12.75" customHeight="1" x14ac:dyDescent="0.2"/>
    <row r="8469" ht="12.75" customHeight="1" x14ac:dyDescent="0.2"/>
    <row r="8470" ht="12.75" customHeight="1" x14ac:dyDescent="0.2"/>
    <row r="8471" ht="12.75" customHeight="1" x14ac:dyDescent="0.2"/>
    <row r="8472" ht="12.75" customHeight="1" x14ac:dyDescent="0.2"/>
    <row r="8473" ht="12.75" customHeight="1" x14ac:dyDescent="0.2"/>
    <row r="8474" ht="12.75" customHeight="1" x14ac:dyDescent="0.2"/>
    <row r="8475" ht="12.75" customHeight="1" x14ac:dyDescent="0.2"/>
    <row r="8476" ht="12.75" customHeight="1" x14ac:dyDescent="0.2"/>
    <row r="8477" ht="12.75" customHeight="1" x14ac:dyDescent="0.2"/>
    <row r="8478" ht="12.75" customHeight="1" x14ac:dyDescent="0.2"/>
    <row r="8479" ht="12.75" customHeight="1" x14ac:dyDescent="0.2"/>
    <row r="8480" ht="12.75" customHeight="1" x14ac:dyDescent="0.2"/>
    <row r="8481" ht="12.75" customHeight="1" x14ac:dyDescent="0.2"/>
    <row r="8482" ht="12.75" customHeight="1" x14ac:dyDescent="0.2"/>
    <row r="8483" ht="12.75" customHeight="1" x14ac:dyDescent="0.2"/>
    <row r="8484" ht="12.75" customHeight="1" x14ac:dyDescent="0.2"/>
    <row r="8485" ht="12.75" customHeight="1" x14ac:dyDescent="0.2"/>
    <row r="8486" ht="12.75" customHeight="1" x14ac:dyDescent="0.2"/>
    <row r="8487" ht="12.75" customHeight="1" x14ac:dyDescent="0.2"/>
    <row r="8488" ht="12.75" customHeight="1" x14ac:dyDescent="0.2"/>
    <row r="8489" ht="12.75" customHeight="1" x14ac:dyDescent="0.2"/>
    <row r="8490" ht="12.75" customHeight="1" x14ac:dyDescent="0.2"/>
    <row r="8491" ht="12.75" customHeight="1" x14ac:dyDescent="0.2"/>
    <row r="8492" ht="12.75" customHeight="1" x14ac:dyDescent="0.2"/>
    <row r="8493" ht="12.75" customHeight="1" x14ac:dyDescent="0.2"/>
    <row r="8494" ht="12.75" customHeight="1" x14ac:dyDescent="0.2"/>
    <row r="8495" ht="12.75" customHeight="1" x14ac:dyDescent="0.2"/>
    <row r="8496" ht="12.75" customHeight="1" x14ac:dyDescent="0.2"/>
    <row r="8497" ht="12.75" customHeight="1" x14ac:dyDescent="0.2"/>
    <row r="8498" ht="12.75" customHeight="1" x14ac:dyDescent="0.2"/>
    <row r="8499" ht="12.75" customHeight="1" x14ac:dyDescent="0.2"/>
    <row r="8500" ht="12.75" customHeight="1" x14ac:dyDescent="0.2"/>
    <row r="8501" ht="12.75" customHeight="1" x14ac:dyDescent="0.2"/>
    <row r="8502" ht="12.75" customHeight="1" x14ac:dyDescent="0.2"/>
    <row r="8503" ht="12.75" customHeight="1" x14ac:dyDescent="0.2"/>
    <row r="8504" ht="12.75" customHeight="1" x14ac:dyDescent="0.2"/>
    <row r="8505" ht="12.75" customHeight="1" x14ac:dyDescent="0.2"/>
    <row r="8506" ht="12.75" customHeight="1" x14ac:dyDescent="0.2"/>
    <row r="8507" ht="12.75" customHeight="1" x14ac:dyDescent="0.2"/>
    <row r="8508" ht="12.75" customHeight="1" x14ac:dyDescent="0.2"/>
    <row r="8509" ht="12.75" customHeight="1" x14ac:dyDescent="0.2"/>
    <row r="8510" ht="12.75" customHeight="1" x14ac:dyDescent="0.2"/>
    <row r="8511" ht="12.75" customHeight="1" x14ac:dyDescent="0.2"/>
    <row r="8512" ht="12.75" customHeight="1" x14ac:dyDescent="0.2"/>
    <row r="8513" ht="12.75" customHeight="1" x14ac:dyDescent="0.2"/>
    <row r="8514" ht="12.75" customHeight="1" x14ac:dyDescent="0.2"/>
    <row r="8515" ht="12.75" customHeight="1" x14ac:dyDescent="0.2"/>
    <row r="8516" ht="12.75" customHeight="1" x14ac:dyDescent="0.2"/>
    <row r="8517" ht="12.75" customHeight="1" x14ac:dyDescent="0.2"/>
    <row r="8518" ht="12.75" customHeight="1" x14ac:dyDescent="0.2"/>
    <row r="8519" ht="12.75" customHeight="1" x14ac:dyDescent="0.2"/>
    <row r="8520" ht="12.75" customHeight="1" x14ac:dyDescent="0.2"/>
    <row r="8521" ht="12.75" customHeight="1" x14ac:dyDescent="0.2"/>
    <row r="8522" ht="12.75" customHeight="1" x14ac:dyDescent="0.2"/>
    <row r="8523" ht="12.75" customHeight="1" x14ac:dyDescent="0.2"/>
    <row r="8524" ht="12.75" customHeight="1" x14ac:dyDescent="0.2"/>
    <row r="8525" ht="12.75" customHeight="1" x14ac:dyDescent="0.2"/>
    <row r="8526" ht="12.75" customHeight="1" x14ac:dyDescent="0.2"/>
    <row r="8527" ht="12.75" customHeight="1" x14ac:dyDescent="0.2"/>
    <row r="8528" ht="12.75" customHeight="1" x14ac:dyDescent="0.2"/>
    <row r="8529" ht="12.75" customHeight="1" x14ac:dyDescent="0.2"/>
    <row r="8530" ht="12.75" customHeight="1" x14ac:dyDescent="0.2"/>
    <row r="8531" ht="12.75" customHeight="1" x14ac:dyDescent="0.2"/>
    <row r="8532" ht="12.75" customHeight="1" x14ac:dyDescent="0.2"/>
    <row r="8533" ht="12.75" customHeight="1" x14ac:dyDescent="0.2"/>
    <row r="8534" ht="12.75" customHeight="1" x14ac:dyDescent="0.2"/>
    <row r="8535" ht="12.75" customHeight="1" x14ac:dyDescent="0.2"/>
    <row r="8536" ht="12.75" customHeight="1" x14ac:dyDescent="0.2"/>
    <row r="8537" ht="12.75" customHeight="1" x14ac:dyDescent="0.2"/>
    <row r="8538" ht="12.75" customHeight="1" x14ac:dyDescent="0.2"/>
    <row r="8539" ht="12.75" customHeight="1" x14ac:dyDescent="0.2"/>
    <row r="8540" ht="12.75" customHeight="1" x14ac:dyDescent="0.2"/>
    <row r="8541" ht="12.75" customHeight="1" x14ac:dyDescent="0.2"/>
    <row r="8542" ht="12.75" customHeight="1" x14ac:dyDescent="0.2"/>
    <row r="8543" ht="12.75" customHeight="1" x14ac:dyDescent="0.2"/>
    <row r="8544" ht="12.75" customHeight="1" x14ac:dyDescent="0.2"/>
    <row r="8545" ht="12.75" customHeight="1" x14ac:dyDescent="0.2"/>
    <row r="8546" ht="12.75" customHeight="1" x14ac:dyDescent="0.2"/>
    <row r="8547" ht="12.75" customHeight="1" x14ac:dyDescent="0.2"/>
    <row r="8548" ht="12.75" customHeight="1" x14ac:dyDescent="0.2"/>
    <row r="8549" ht="12.75" customHeight="1" x14ac:dyDescent="0.2"/>
    <row r="8550" ht="12.75" customHeight="1" x14ac:dyDescent="0.2"/>
    <row r="8551" ht="12.75" customHeight="1" x14ac:dyDescent="0.2"/>
    <row r="8552" ht="12.75" customHeight="1" x14ac:dyDescent="0.2"/>
    <row r="8553" ht="12.75" customHeight="1" x14ac:dyDescent="0.2"/>
    <row r="8554" ht="12.75" customHeight="1" x14ac:dyDescent="0.2"/>
    <row r="8555" ht="12.75" customHeight="1" x14ac:dyDescent="0.2"/>
    <row r="8556" ht="12.75" customHeight="1" x14ac:dyDescent="0.2"/>
    <row r="8557" ht="12.75" customHeight="1" x14ac:dyDescent="0.2"/>
    <row r="8558" ht="12.75" customHeight="1" x14ac:dyDescent="0.2"/>
    <row r="8559" ht="12.75" customHeight="1" x14ac:dyDescent="0.2"/>
    <row r="8560" ht="12.75" customHeight="1" x14ac:dyDescent="0.2"/>
    <row r="8561" ht="12.75" customHeight="1" x14ac:dyDescent="0.2"/>
    <row r="8562" ht="12.75" customHeight="1" x14ac:dyDescent="0.2"/>
    <row r="8563" ht="12.75" customHeight="1" x14ac:dyDescent="0.2"/>
    <row r="8564" ht="12.75" customHeight="1" x14ac:dyDescent="0.2"/>
    <row r="8565" ht="12.75" customHeight="1" x14ac:dyDescent="0.2"/>
    <row r="8566" ht="12.75" customHeight="1" x14ac:dyDescent="0.2"/>
    <row r="8567" ht="12.75" customHeight="1" x14ac:dyDescent="0.2"/>
    <row r="8568" ht="12.75" customHeight="1" x14ac:dyDescent="0.2"/>
    <row r="8569" ht="12.75" customHeight="1" x14ac:dyDescent="0.2"/>
    <row r="8570" ht="12.75" customHeight="1" x14ac:dyDescent="0.2"/>
    <row r="8571" ht="12.75" customHeight="1" x14ac:dyDescent="0.2"/>
    <row r="8572" ht="12.75" customHeight="1" x14ac:dyDescent="0.2"/>
    <row r="8573" ht="12.75" customHeight="1" x14ac:dyDescent="0.2"/>
    <row r="8574" ht="12.75" customHeight="1" x14ac:dyDescent="0.2"/>
    <row r="8575" ht="12.75" customHeight="1" x14ac:dyDescent="0.2"/>
    <row r="8576" ht="12.75" customHeight="1" x14ac:dyDescent="0.2"/>
    <row r="8577" ht="12.75" customHeight="1" x14ac:dyDescent="0.2"/>
    <row r="8578" ht="12.75" customHeight="1" x14ac:dyDescent="0.2"/>
    <row r="8579" ht="12.75" customHeight="1" x14ac:dyDescent="0.2"/>
    <row r="8580" ht="12.75" customHeight="1" x14ac:dyDescent="0.2"/>
    <row r="8581" ht="12.75" customHeight="1" x14ac:dyDescent="0.2"/>
    <row r="8582" ht="12.75" customHeight="1" x14ac:dyDescent="0.2"/>
    <row r="8583" ht="12.75" customHeight="1" x14ac:dyDescent="0.2"/>
    <row r="8584" ht="12.75" customHeight="1" x14ac:dyDescent="0.2"/>
    <row r="8585" ht="12.75" customHeight="1" x14ac:dyDescent="0.2"/>
    <row r="8586" ht="12.75" customHeight="1" x14ac:dyDescent="0.2"/>
    <row r="8587" ht="12.75" customHeight="1" x14ac:dyDescent="0.2"/>
    <row r="8588" ht="12.75" customHeight="1" x14ac:dyDescent="0.2"/>
    <row r="8589" ht="12.75" customHeight="1" x14ac:dyDescent="0.2"/>
    <row r="8590" ht="12.75" customHeight="1" x14ac:dyDescent="0.2"/>
    <row r="8591" ht="12.75" customHeight="1" x14ac:dyDescent="0.2"/>
    <row r="8592" ht="12.75" customHeight="1" x14ac:dyDescent="0.2"/>
    <row r="8593" ht="12.75" customHeight="1" x14ac:dyDescent="0.2"/>
    <row r="8594" ht="12.75" customHeight="1" x14ac:dyDescent="0.2"/>
    <row r="8595" ht="12.75" customHeight="1" x14ac:dyDescent="0.2"/>
    <row r="8596" ht="12.75" customHeight="1" x14ac:dyDescent="0.2"/>
    <row r="8597" ht="12.75" customHeight="1" x14ac:dyDescent="0.2"/>
    <row r="8598" ht="12.75" customHeight="1" x14ac:dyDescent="0.2"/>
    <row r="8599" ht="12.75" customHeight="1" x14ac:dyDescent="0.2"/>
    <row r="8600" ht="12.75" customHeight="1" x14ac:dyDescent="0.2"/>
    <row r="8601" ht="12.75" customHeight="1" x14ac:dyDescent="0.2"/>
    <row r="8602" ht="12.75" customHeight="1" x14ac:dyDescent="0.2"/>
    <row r="8603" ht="12.75" customHeight="1" x14ac:dyDescent="0.2"/>
    <row r="8604" ht="12.75" customHeight="1" x14ac:dyDescent="0.2"/>
    <row r="8605" ht="12.75" customHeight="1" x14ac:dyDescent="0.2"/>
    <row r="8606" ht="12.75" customHeight="1" x14ac:dyDescent="0.2"/>
    <row r="8607" ht="12.75" customHeight="1" x14ac:dyDescent="0.2"/>
    <row r="8608" ht="12.75" customHeight="1" x14ac:dyDescent="0.2"/>
    <row r="8609" ht="12.75" customHeight="1" x14ac:dyDescent="0.2"/>
    <row r="8610" ht="12.75" customHeight="1" x14ac:dyDescent="0.2"/>
    <row r="8611" ht="12.75" customHeight="1" x14ac:dyDescent="0.2"/>
    <row r="8612" ht="12.75" customHeight="1" x14ac:dyDescent="0.2"/>
    <row r="8613" ht="12.75" customHeight="1" x14ac:dyDescent="0.2"/>
    <row r="8614" ht="12.75" customHeight="1" x14ac:dyDescent="0.2"/>
    <row r="8615" ht="12.75" customHeight="1" x14ac:dyDescent="0.2"/>
    <row r="8616" ht="12.75" customHeight="1" x14ac:dyDescent="0.2"/>
    <row r="8617" ht="12.75" customHeight="1" x14ac:dyDescent="0.2"/>
    <row r="8618" ht="12.75" customHeight="1" x14ac:dyDescent="0.2"/>
    <row r="8619" ht="12.75" customHeight="1" x14ac:dyDescent="0.2"/>
    <row r="8620" ht="12.75" customHeight="1" x14ac:dyDescent="0.2"/>
    <row r="8621" ht="12.75" customHeight="1" x14ac:dyDescent="0.2"/>
    <row r="8622" ht="12.75" customHeight="1" x14ac:dyDescent="0.2"/>
    <row r="8623" ht="12.75" customHeight="1" x14ac:dyDescent="0.2"/>
    <row r="8624" ht="12.75" customHeight="1" x14ac:dyDescent="0.2"/>
    <row r="8625" ht="12.75" customHeight="1" x14ac:dyDescent="0.2"/>
    <row r="8626" ht="12.75" customHeight="1" x14ac:dyDescent="0.2"/>
    <row r="8627" ht="12.75" customHeight="1" x14ac:dyDescent="0.2"/>
    <row r="8628" ht="12.75" customHeight="1" x14ac:dyDescent="0.2"/>
    <row r="8629" ht="12.75" customHeight="1" x14ac:dyDescent="0.2"/>
    <row r="8630" ht="12.75" customHeight="1" x14ac:dyDescent="0.2"/>
    <row r="8631" ht="12.75" customHeight="1" x14ac:dyDescent="0.2"/>
    <row r="8632" ht="12.75" customHeight="1" x14ac:dyDescent="0.2"/>
    <row r="8633" ht="12.75" customHeight="1" x14ac:dyDescent="0.2"/>
    <row r="8634" ht="12.75" customHeight="1" x14ac:dyDescent="0.2"/>
    <row r="8635" ht="12.75" customHeight="1" x14ac:dyDescent="0.2"/>
    <row r="8636" ht="12.75" customHeight="1" x14ac:dyDescent="0.2"/>
    <row r="8637" ht="12.75" customHeight="1" x14ac:dyDescent="0.2"/>
    <row r="8638" ht="12.75" customHeight="1" x14ac:dyDescent="0.2"/>
    <row r="8639" ht="12.75" customHeight="1" x14ac:dyDescent="0.2"/>
    <row r="8640" ht="12.75" customHeight="1" x14ac:dyDescent="0.2"/>
    <row r="8641" ht="12.75" customHeight="1" x14ac:dyDescent="0.2"/>
    <row r="8642" ht="12.75" customHeight="1" x14ac:dyDescent="0.2"/>
    <row r="8643" ht="12.75" customHeight="1" x14ac:dyDescent="0.2"/>
    <row r="8644" ht="12.75" customHeight="1" x14ac:dyDescent="0.2"/>
    <row r="8645" ht="12.75" customHeight="1" x14ac:dyDescent="0.2"/>
    <row r="8646" ht="12.75" customHeight="1" x14ac:dyDescent="0.2"/>
    <row r="8647" ht="12.75" customHeight="1" x14ac:dyDescent="0.2"/>
    <row r="8648" ht="12.75" customHeight="1" x14ac:dyDescent="0.2"/>
    <row r="8649" ht="12.75" customHeight="1" x14ac:dyDescent="0.2"/>
    <row r="8650" ht="12.75" customHeight="1" x14ac:dyDescent="0.2"/>
    <row r="8651" ht="12.75" customHeight="1" x14ac:dyDescent="0.2"/>
    <row r="8652" ht="12.75" customHeight="1" x14ac:dyDescent="0.2"/>
    <row r="8653" ht="12.75" customHeight="1" x14ac:dyDescent="0.2"/>
    <row r="8654" ht="12.75" customHeight="1" x14ac:dyDescent="0.2"/>
    <row r="8655" ht="12.75" customHeight="1" x14ac:dyDescent="0.2"/>
    <row r="8656" ht="12.75" customHeight="1" x14ac:dyDescent="0.2"/>
    <row r="8657" ht="12.75" customHeight="1" x14ac:dyDescent="0.2"/>
    <row r="8658" ht="12.75" customHeight="1" x14ac:dyDescent="0.2"/>
    <row r="8659" ht="12.75" customHeight="1" x14ac:dyDescent="0.2"/>
    <row r="8660" ht="12.75" customHeight="1" x14ac:dyDescent="0.2"/>
    <row r="8661" ht="12.75" customHeight="1" x14ac:dyDescent="0.2"/>
    <row r="8662" ht="12.75" customHeight="1" x14ac:dyDescent="0.2"/>
    <row r="8663" ht="12.75" customHeight="1" x14ac:dyDescent="0.2"/>
    <row r="8664" ht="12.75" customHeight="1" x14ac:dyDescent="0.2"/>
    <row r="8665" ht="12.75" customHeight="1" x14ac:dyDescent="0.2"/>
    <row r="8666" ht="12.75" customHeight="1" x14ac:dyDescent="0.2"/>
    <row r="8667" ht="12.75" customHeight="1" x14ac:dyDescent="0.2"/>
    <row r="8668" ht="12.75" customHeight="1" x14ac:dyDescent="0.2"/>
    <row r="8669" ht="12.75" customHeight="1" x14ac:dyDescent="0.2"/>
    <row r="8670" ht="12.75" customHeight="1" x14ac:dyDescent="0.2"/>
    <row r="8671" ht="12.75" customHeight="1" x14ac:dyDescent="0.2"/>
    <row r="8672" ht="12.75" customHeight="1" x14ac:dyDescent="0.2"/>
    <row r="8673" ht="12.75" customHeight="1" x14ac:dyDescent="0.2"/>
    <row r="8674" ht="12.75" customHeight="1" x14ac:dyDescent="0.2"/>
    <row r="8675" ht="12.75" customHeight="1" x14ac:dyDescent="0.2"/>
    <row r="8676" ht="12.75" customHeight="1" x14ac:dyDescent="0.2"/>
    <row r="8677" ht="12.75" customHeight="1" x14ac:dyDescent="0.2"/>
    <row r="8678" ht="12.75" customHeight="1" x14ac:dyDescent="0.2"/>
    <row r="8679" ht="12.75" customHeight="1" x14ac:dyDescent="0.2"/>
    <row r="8680" ht="12.75" customHeight="1" x14ac:dyDescent="0.2"/>
    <row r="8681" ht="12.75" customHeight="1" x14ac:dyDescent="0.2"/>
    <row r="8682" ht="12.75" customHeight="1" x14ac:dyDescent="0.2"/>
    <row r="8683" ht="12.75" customHeight="1" x14ac:dyDescent="0.2"/>
    <row r="8684" ht="12.75" customHeight="1" x14ac:dyDescent="0.2"/>
    <row r="8685" ht="12.75" customHeight="1" x14ac:dyDescent="0.2"/>
    <row r="8686" ht="12.75" customHeight="1" x14ac:dyDescent="0.2"/>
    <row r="8687" ht="12.75" customHeight="1" x14ac:dyDescent="0.2"/>
    <row r="8688" ht="12.75" customHeight="1" x14ac:dyDescent="0.2"/>
    <row r="8689" ht="12.75" customHeight="1" x14ac:dyDescent="0.2"/>
    <row r="8690" ht="12.75" customHeight="1" x14ac:dyDescent="0.2"/>
    <row r="8691" ht="12.75" customHeight="1" x14ac:dyDescent="0.2"/>
    <row r="8692" ht="12.75" customHeight="1" x14ac:dyDescent="0.2"/>
    <row r="8693" ht="12.75" customHeight="1" x14ac:dyDescent="0.2"/>
    <row r="8694" ht="12.75" customHeight="1" x14ac:dyDescent="0.2"/>
    <row r="8695" ht="12.75" customHeight="1" x14ac:dyDescent="0.2"/>
    <row r="8696" ht="12.75" customHeight="1" x14ac:dyDescent="0.2"/>
    <row r="8697" ht="12.75" customHeight="1" x14ac:dyDescent="0.2"/>
    <row r="8698" ht="12.75" customHeight="1" x14ac:dyDescent="0.2"/>
    <row r="8699" ht="12.75" customHeight="1" x14ac:dyDescent="0.2"/>
    <row r="8700" ht="12.75" customHeight="1" x14ac:dyDescent="0.2"/>
    <row r="8701" ht="12.75" customHeight="1" x14ac:dyDescent="0.2"/>
    <row r="8702" ht="12.75" customHeight="1" x14ac:dyDescent="0.2"/>
    <row r="8703" ht="12.75" customHeight="1" x14ac:dyDescent="0.2"/>
    <row r="8704" ht="12.75" customHeight="1" x14ac:dyDescent="0.2"/>
    <row r="8705" ht="12.75" customHeight="1" x14ac:dyDescent="0.2"/>
    <row r="8706" ht="12.75" customHeight="1" x14ac:dyDescent="0.2"/>
    <row r="8707" ht="12.75" customHeight="1" x14ac:dyDescent="0.2"/>
    <row r="8708" ht="12.75" customHeight="1" x14ac:dyDescent="0.2"/>
    <row r="8709" ht="12.75" customHeight="1" x14ac:dyDescent="0.2"/>
    <row r="8710" ht="12.75" customHeight="1" x14ac:dyDescent="0.2"/>
    <row r="8711" ht="12.75" customHeight="1" x14ac:dyDescent="0.2"/>
    <row r="8712" ht="12.75" customHeight="1" x14ac:dyDescent="0.2"/>
    <row r="8713" ht="12.75" customHeight="1" x14ac:dyDescent="0.2"/>
    <row r="8714" ht="12.75" customHeight="1" x14ac:dyDescent="0.2"/>
    <row r="8715" ht="12.75" customHeight="1" x14ac:dyDescent="0.2"/>
    <row r="8716" ht="12.75" customHeight="1" x14ac:dyDescent="0.2"/>
    <row r="8717" ht="12.75" customHeight="1" x14ac:dyDescent="0.2"/>
    <row r="8718" ht="12.75" customHeight="1" x14ac:dyDescent="0.2"/>
    <row r="8719" ht="12.75" customHeight="1" x14ac:dyDescent="0.2"/>
    <row r="8720" ht="12.75" customHeight="1" x14ac:dyDescent="0.2"/>
    <row r="8721" ht="12.75" customHeight="1" x14ac:dyDescent="0.2"/>
    <row r="8722" ht="12.75" customHeight="1" x14ac:dyDescent="0.2"/>
    <row r="8723" ht="12.75" customHeight="1" x14ac:dyDescent="0.2"/>
    <row r="8724" ht="12.75" customHeight="1" x14ac:dyDescent="0.2"/>
    <row r="8725" ht="12.75" customHeight="1" x14ac:dyDescent="0.2"/>
    <row r="8726" ht="12.75" customHeight="1" x14ac:dyDescent="0.2"/>
    <row r="8727" ht="12.75" customHeight="1" x14ac:dyDescent="0.2"/>
    <row r="8728" ht="12.75" customHeight="1" x14ac:dyDescent="0.2"/>
    <row r="8729" ht="12.75" customHeight="1" x14ac:dyDescent="0.2"/>
    <row r="8730" ht="12.75" customHeight="1" x14ac:dyDescent="0.2"/>
    <row r="8731" ht="12.75" customHeight="1" x14ac:dyDescent="0.2"/>
    <row r="8732" ht="12.75" customHeight="1" x14ac:dyDescent="0.2"/>
    <row r="8733" ht="12.75" customHeight="1" x14ac:dyDescent="0.2"/>
    <row r="8734" ht="12.75" customHeight="1" x14ac:dyDescent="0.2"/>
    <row r="8735" ht="12.75" customHeight="1" x14ac:dyDescent="0.2"/>
    <row r="8736" ht="12.75" customHeight="1" x14ac:dyDescent="0.2"/>
    <row r="8737" ht="12.75" customHeight="1" x14ac:dyDescent="0.2"/>
    <row r="8738" ht="12.75" customHeight="1" x14ac:dyDescent="0.2"/>
    <row r="8739" ht="12.75" customHeight="1" x14ac:dyDescent="0.2"/>
    <row r="8740" ht="12.75" customHeight="1" x14ac:dyDescent="0.2"/>
    <row r="8741" ht="12.75" customHeight="1" x14ac:dyDescent="0.2"/>
    <row r="8742" ht="12.75" customHeight="1" x14ac:dyDescent="0.2"/>
    <row r="8743" ht="12.75" customHeight="1" x14ac:dyDescent="0.2"/>
    <row r="8744" ht="12.75" customHeight="1" x14ac:dyDescent="0.2"/>
    <row r="8745" ht="12.75" customHeight="1" x14ac:dyDescent="0.2"/>
    <row r="8746" ht="12.75" customHeight="1" x14ac:dyDescent="0.2"/>
    <row r="8747" ht="12.75" customHeight="1" x14ac:dyDescent="0.2"/>
    <row r="8748" ht="12.75" customHeight="1" x14ac:dyDescent="0.2"/>
    <row r="8749" ht="12.75" customHeight="1" x14ac:dyDescent="0.2"/>
    <row r="8750" ht="12.75" customHeight="1" x14ac:dyDescent="0.2"/>
    <row r="8751" ht="12.75" customHeight="1" x14ac:dyDescent="0.2"/>
    <row r="8752" ht="12.75" customHeight="1" x14ac:dyDescent="0.2"/>
    <row r="8753" ht="12.75" customHeight="1" x14ac:dyDescent="0.2"/>
    <row r="8754" ht="12.75" customHeight="1" x14ac:dyDescent="0.2"/>
    <row r="8755" ht="12.75" customHeight="1" x14ac:dyDescent="0.2"/>
    <row r="8756" ht="12.75" customHeight="1" x14ac:dyDescent="0.2"/>
    <row r="8757" ht="12.75" customHeight="1" x14ac:dyDescent="0.2"/>
    <row r="8758" ht="12.75" customHeight="1" x14ac:dyDescent="0.2"/>
    <row r="8759" ht="12.75" customHeight="1" x14ac:dyDescent="0.2"/>
    <row r="8760" ht="12.75" customHeight="1" x14ac:dyDescent="0.2"/>
    <row r="8761" ht="12.75" customHeight="1" x14ac:dyDescent="0.2"/>
    <row r="8762" ht="12.75" customHeight="1" x14ac:dyDescent="0.2"/>
    <row r="8763" ht="12.75" customHeight="1" x14ac:dyDescent="0.2"/>
    <row r="8764" ht="12.75" customHeight="1" x14ac:dyDescent="0.2"/>
    <row r="8765" ht="12.75" customHeight="1" x14ac:dyDescent="0.2"/>
    <row r="8766" ht="12.75" customHeight="1" x14ac:dyDescent="0.2"/>
    <row r="8767" ht="12.75" customHeight="1" x14ac:dyDescent="0.2"/>
    <row r="8768" ht="12.75" customHeight="1" x14ac:dyDescent="0.2"/>
    <row r="8769" ht="12.75" customHeight="1" x14ac:dyDescent="0.2"/>
    <row r="8770" ht="12.75" customHeight="1" x14ac:dyDescent="0.2"/>
    <row r="8771" ht="12.75" customHeight="1" x14ac:dyDescent="0.2"/>
    <row r="8772" ht="12.75" customHeight="1" x14ac:dyDescent="0.2"/>
    <row r="8773" ht="12.75" customHeight="1" x14ac:dyDescent="0.2"/>
    <row r="8774" ht="12.75" customHeight="1" x14ac:dyDescent="0.2"/>
    <row r="8775" ht="12.75" customHeight="1" x14ac:dyDescent="0.2"/>
    <row r="8776" ht="12.75" customHeight="1" x14ac:dyDescent="0.2"/>
    <row r="8777" ht="12.75" customHeight="1" x14ac:dyDescent="0.2"/>
    <row r="8778" ht="12.75" customHeight="1" x14ac:dyDescent="0.2"/>
    <row r="8779" ht="12.75" customHeight="1" x14ac:dyDescent="0.2"/>
    <row r="8780" ht="12.75" customHeight="1" x14ac:dyDescent="0.2"/>
    <row r="8781" ht="12.75" customHeight="1" x14ac:dyDescent="0.2"/>
    <row r="8782" ht="12.75" customHeight="1" x14ac:dyDescent="0.2"/>
    <row r="8783" ht="12.75" customHeight="1" x14ac:dyDescent="0.2"/>
    <row r="8784" ht="12.75" customHeight="1" x14ac:dyDescent="0.2"/>
    <row r="8785" ht="12.75" customHeight="1" x14ac:dyDescent="0.2"/>
    <row r="8786" ht="12.75" customHeight="1" x14ac:dyDescent="0.2"/>
    <row r="8787" ht="12.75" customHeight="1" x14ac:dyDescent="0.2"/>
    <row r="8788" ht="12.75" customHeight="1" x14ac:dyDescent="0.2"/>
    <row r="8789" ht="12.75" customHeight="1" x14ac:dyDescent="0.2"/>
    <row r="8790" ht="12.75" customHeight="1" x14ac:dyDescent="0.2"/>
    <row r="8791" ht="12.75" customHeight="1" x14ac:dyDescent="0.2"/>
    <row r="8792" ht="12.75" customHeight="1" x14ac:dyDescent="0.2"/>
    <row r="8793" ht="12.75" customHeight="1" x14ac:dyDescent="0.2"/>
    <row r="8794" ht="12.75" customHeight="1" x14ac:dyDescent="0.2"/>
    <row r="8795" ht="12.75" customHeight="1" x14ac:dyDescent="0.2"/>
    <row r="8796" ht="12.75" customHeight="1" x14ac:dyDescent="0.2"/>
    <row r="8797" ht="12.75" customHeight="1" x14ac:dyDescent="0.2"/>
    <row r="8798" ht="12.75" customHeight="1" x14ac:dyDescent="0.2"/>
    <row r="8799" ht="12.75" customHeight="1" x14ac:dyDescent="0.2"/>
    <row r="8800" ht="12.75" customHeight="1" x14ac:dyDescent="0.2"/>
    <row r="8801" ht="12.75" customHeight="1" x14ac:dyDescent="0.2"/>
    <row r="8802" ht="12.75" customHeight="1" x14ac:dyDescent="0.2"/>
    <row r="8803" ht="12.75" customHeight="1" x14ac:dyDescent="0.2"/>
    <row r="8804" ht="12.75" customHeight="1" x14ac:dyDescent="0.2"/>
    <row r="8805" ht="12.75" customHeight="1" x14ac:dyDescent="0.2"/>
    <row r="8806" ht="12.75" customHeight="1" x14ac:dyDescent="0.2"/>
    <row r="8807" ht="12.75" customHeight="1" x14ac:dyDescent="0.2"/>
    <row r="8808" ht="12.75" customHeight="1" x14ac:dyDescent="0.2"/>
    <row r="8809" ht="12.75" customHeight="1" x14ac:dyDescent="0.2"/>
    <row r="8810" ht="12.75" customHeight="1" x14ac:dyDescent="0.2"/>
    <row r="8811" ht="12.75" customHeight="1" x14ac:dyDescent="0.2"/>
    <row r="8812" ht="12.75" customHeight="1" x14ac:dyDescent="0.2"/>
    <row r="8813" ht="12.75" customHeight="1" x14ac:dyDescent="0.2"/>
    <row r="8814" ht="12.75" customHeight="1" x14ac:dyDescent="0.2"/>
    <row r="8815" ht="12.75" customHeight="1" x14ac:dyDescent="0.2"/>
    <row r="8816" ht="12.75" customHeight="1" x14ac:dyDescent="0.2"/>
    <row r="8817" ht="12.75" customHeight="1" x14ac:dyDescent="0.2"/>
    <row r="8818" ht="12.75" customHeight="1" x14ac:dyDescent="0.2"/>
    <row r="8819" ht="12.75" customHeight="1" x14ac:dyDescent="0.2"/>
    <row r="8820" ht="12.75" customHeight="1" x14ac:dyDescent="0.2"/>
    <row r="8821" ht="12.75" customHeight="1" x14ac:dyDescent="0.2"/>
    <row r="8822" ht="12.75" customHeight="1" x14ac:dyDescent="0.2"/>
    <row r="8823" ht="12.75" customHeight="1" x14ac:dyDescent="0.2"/>
    <row r="8824" ht="12.75" customHeight="1" x14ac:dyDescent="0.2"/>
    <row r="8825" ht="12.75" customHeight="1" x14ac:dyDescent="0.2"/>
    <row r="8826" ht="12.75" customHeight="1" x14ac:dyDescent="0.2"/>
    <row r="8827" ht="12.75" customHeight="1" x14ac:dyDescent="0.2"/>
    <row r="8828" ht="12.75" customHeight="1" x14ac:dyDescent="0.2"/>
    <row r="8829" ht="12.75" customHeight="1" x14ac:dyDescent="0.2"/>
    <row r="8830" ht="12.75" customHeight="1" x14ac:dyDescent="0.2"/>
    <row r="8831" ht="12.75" customHeight="1" x14ac:dyDescent="0.2"/>
    <row r="8832" ht="12.75" customHeight="1" x14ac:dyDescent="0.2"/>
    <row r="8833" ht="12.75" customHeight="1" x14ac:dyDescent="0.2"/>
    <row r="8834" ht="12.75" customHeight="1" x14ac:dyDescent="0.2"/>
    <row r="8835" ht="12.75" customHeight="1" x14ac:dyDescent="0.2"/>
    <row r="8836" ht="12.75" customHeight="1" x14ac:dyDescent="0.2"/>
    <row r="8837" ht="12.75" customHeight="1" x14ac:dyDescent="0.2"/>
    <row r="8838" ht="12.75" customHeight="1" x14ac:dyDescent="0.2"/>
    <row r="8839" ht="12.75" customHeight="1" x14ac:dyDescent="0.2"/>
    <row r="8840" ht="12.75" customHeight="1" x14ac:dyDescent="0.2"/>
    <row r="8841" ht="12.75" customHeight="1" x14ac:dyDescent="0.2"/>
    <row r="8842" ht="12.75" customHeight="1" x14ac:dyDescent="0.2"/>
    <row r="8843" ht="12.75" customHeight="1" x14ac:dyDescent="0.2"/>
    <row r="8844" ht="12.75" customHeight="1" x14ac:dyDescent="0.2"/>
    <row r="8845" ht="12.75" customHeight="1" x14ac:dyDescent="0.2"/>
    <row r="8846" ht="12.75" customHeight="1" x14ac:dyDescent="0.2"/>
    <row r="8847" ht="12.75" customHeight="1" x14ac:dyDescent="0.2"/>
    <row r="8848" ht="12.75" customHeight="1" x14ac:dyDescent="0.2"/>
    <row r="8849" ht="12.75" customHeight="1" x14ac:dyDescent="0.2"/>
    <row r="8850" ht="12.75" customHeight="1" x14ac:dyDescent="0.2"/>
    <row r="8851" ht="12.75" customHeight="1" x14ac:dyDescent="0.2"/>
    <row r="8852" ht="12.75" customHeight="1" x14ac:dyDescent="0.2"/>
    <row r="8853" ht="12.75" customHeight="1" x14ac:dyDescent="0.2"/>
    <row r="8854" ht="12.75" customHeight="1" x14ac:dyDescent="0.2"/>
    <row r="8855" ht="12.75" customHeight="1" x14ac:dyDescent="0.2"/>
    <row r="8856" ht="12.75" customHeight="1" x14ac:dyDescent="0.2"/>
    <row r="8857" ht="12.75" customHeight="1" x14ac:dyDescent="0.2"/>
    <row r="8858" ht="12.75" customHeight="1" x14ac:dyDescent="0.2"/>
    <row r="8859" ht="12.75" customHeight="1" x14ac:dyDescent="0.2"/>
    <row r="8860" ht="12.75" customHeight="1" x14ac:dyDescent="0.2"/>
    <row r="8861" ht="12.75" customHeight="1" x14ac:dyDescent="0.2"/>
    <row r="8862" ht="12.75" customHeight="1" x14ac:dyDescent="0.2"/>
    <row r="8863" ht="12.75" customHeight="1" x14ac:dyDescent="0.2"/>
    <row r="8864" ht="12.75" customHeight="1" x14ac:dyDescent="0.2"/>
    <row r="8865" ht="12.75" customHeight="1" x14ac:dyDescent="0.2"/>
    <row r="8866" ht="12.75" customHeight="1" x14ac:dyDescent="0.2"/>
    <row r="8867" ht="12.75" customHeight="1" x14ac:dyDescent="0.2"/>
    <row r="8868" ht="12.75" customHeight="1" x14ac:dyDescent="0.2"/>
    <row r="8869" ht="12.75" customHeight="1" x14ac:dyDescent="0.2"/>
    <row r="8870" ht="12.75" customHeight="1" x14ac:dyDescent="0.2"/>
    <row r="8871" ht="12.75" customHeight="1" x14ac:dyDescent="0.2"/>
    <row r="8872" ht="12.75" customHeight="1" x14ac:dyDescent="0.2"/>
    <row r="8873" ht="12.75" customHeight="1" x14ac:dyDescent="0.2"/>
    <row r="8874" ht="12.75" customHeight="1" x14ac:dyDescent="0.2"/>
    <row r="8875" ht="12.75" customHeight="1" x14ac:dyDescent="0.2"/>
    <row r="8876" ht="12.75" customHeight="1" x14ac:dyDescent="0.2"/>
    <row r="8877" ht="12.75" customHeight="1" x14ac:dyDescent="0.2"/>
    <row r="8878" ht="12.75" customHeight="1" x14ac:dyDescent="0.2"/>
    <row r="8879" ht="12.75" customHeight="1" x14ac:dyDescent="0.2"/>
    <row r="8880" ht="12.75" customHeight="1" x14ac:dyDescent="0.2"/>
    <row r="8881" ht="12.75" customHeight="1" x14ac:dyDescent="0.2"/>
    <row r="8882" ht="12.75" customHeight="1" x14ac:dyDescent="0.2"/>
    <row r="8883" ht="12.75" customHeight="1" x14ac:dyDescent="0.2"/>
    <row r="8884" ht="12.75" customHeight="1" x14ac:dyDescent="0.2"/>
    <row r="8885" ht="12.75" customHeight="1" x14ac:dyDescent="0.2"/>
    <row r="8886" ht="12.75" customHeight="1" x14ac:dyDescent="0.2"/>
    <row r="8887" ht="12.75" customHeight="1" x14ac:dyDescent="0.2"/>
    <row r="8888" ht="12.75" customHeight="1" x14ac:dyDescent="0.2"/>
    <row r="8889" ht="12.75" customHeight="1" x14ac:dyDescent="0.2"/>
    <row r="8890" ht="12.75" customHeight="1" x14ac:dyDescent="0.2"/>
    <row r="8891" ht="12.75" customHeight="1" x14ac:dyDescent="0.2"/>
    <row r="8892" ht="12.75" customHeight="1" x14ac:dyDescent="0.2"/>
    <row r="8893" ht="12.75" customHeight="1" x14ac:dyDescent="0.2"/>
    <row r="8894" ht="12.75" customHeight="1" x14ac:dyDescent="0.2"/>
    <row r="8895" ht="12.75" customHeight="1" x14ac:dyDescent="0.2"/>
    <row r="8896" ht="12.75" customHeight="1" x14ac:dyDescent="0.2"/>
    <row r="8897" ht="12.75" customHeight="1" x14ac:dyDescent="0.2"/>
    <row r="8898" ht="12.75" customHeight="1" x14ac:dyDescent="0.2"/>
    <row r="8899" ht="12.75" customHeight="1" x14ac:dyDescent="0.2"/>
    <row r="8900" ht="12.75" customHeight="1" x14ac:dyDescent="0.2"/>
    <row r="8901" ht="12.75" customHeight="1" x14ac:dyDescent="0.2"/>
    <row r="8902" ht="12.75" customHeight="1" x14ac:dyDescent="0.2"/>
    <row r="8903" ht="12.75" customHeight="1" x14ac:dyDescent="0.2"/>
    <row r="8904" ht="12.75" customHeight="1" x14ac:dyDescent="0.2"/>
    <row r="8905" ht="12.75" customHeight="1" x14ac:dyDescent="0.2"/>
    <row r="8906" ht="12.75" customHeight="1" x14ac:dyDescent="0.2"/>
    <row r="8907" ht="12.75" customHeight="1" x14ac:dyDescent="0.2"/>
    <row r="8908" ht="12.75" customHeight="1" x14ac:dyDescent="0.2"/>
    <row r="8909" ht="12.75" customHeight="1" x14ac:dyDescent="0.2"/>
    <row r="8910" ht="12.75" customHeight="1" x14ac:dyDescent="0.2"/>
    <row r="8911" ht="12.75" customHeight="1" x14ac:dyDescent="0.2"/>
    <row r="8912" ht="12.75" customHeight="1" x14ac:dyDescent="0.2"/>
    <row r="8913" ht="12.75" customHeight="1" x14ac:dyDescent="0.2"/>
    <row r="8914" ht="12.75" customHeight="1" x14ac:dyDescent="0.2"/>
    <row r="8915" ht="12.75" customHeight="1" x14ac:dyDescent="0.2"/>
    <row r="8916" ht="12.75" customHeight="1" x14ac:dyDescent="0.2"/>
    <row r="8917" ht="12.75" customHeight="1" x14ac:dyDescent="0.2"/>
    <row r="8918" ht="12.75" customHeight="1" x14ac:dyDescent="0.2"/>
    <row r="8919" ht="12.75" customHeight="1" x14ac:dyDescent="0.2"/>
    <row r="8920" ht="12.75" customHeight="1" x14ac:dyDescent="0.2"/>
    <row r="8921" ht="12.75" customHeight="1" x14ac:dyDescent="0.2"/>
    <row r="8922" ht="12.75" customHeight="1" x14ac:dyDescent="0.2"/>
    <row r="8923" ht="12.75" customHeight="1" x14ac:dyDescent="0.2"/>
    <row r="8924" ht="12.75" customHeight="1" x14ac:dyDescent="0.2"/>
    <row r="8925" ht="12.75" customHeight="1" x14ac:dyDescent="0.2"/>
    <row r="8926" ht="12.75" customHeight="1" x14ac:dyDescent="0.2"/>
    <row r="8927" ht="12.75" customHeight="1" x14ac:dyDescent="0.2"/>
    <row r="8928" ht="12.75" customHeight="1" x14ac:dyDescent="0.2"/>
    <row r="8929" ht="12.75" customHeight="1" x14ac:dyDescent="0.2"/>
    <row r="8930" ht="12.75" customHeight="1" x14ac:dyDescent="0.2"/>
    <row r="8931" ht="12.75" customHeight="1" x14ac:dyDescent="0.2"/>
    <row r="8932" ht="12.75" customHeight="1" x14ac:dyDescent="0.2"/>
    <row r="8933" ht="12.75" customHeight="1" x14ac:dyDescent="0.2"/>
    <row r="8934" ht="12.75" customHeight="1" x14ac:dyDescent="0.2"/>
    <row r="8935" ht="12.75" customHeight="1" x14ac:dyDescent="0.2"/>
    <row r="8936" ht="12.75" customHeight="1" x14ac:dyDescent="0.2"/>
    <row r="8937" ht="12.75" customHeight="1" x14ac:dyDescent="0.2"/>
    <row r="8938" ht="12.75" customHeight="1" x14ac:dyDescent="0.2"/>
    <row r="8939" ht="12.75" customHeight="1" x14ac:dyDescent="0.2"/>
    <row r="8940" ht="12.75" customHeight="1" x14ac:dyDescent="0.2"/>
    <row r="8941" ht="12.75" customHeight="1" x14ac:dyDescent="0.2"/>
    <row r="8942" ht="12.75" customHeight="1" x14ac:dyDescent="0.2"/>
    <row r="8943" ht="12.75" customHeight="1" x14ac:dyDescent="0.2"/>
    <row r="8944" ht="12.75" customHeight="1" x14ac:dyDescent="0.2"/>
    <row r="8945" ht="12.75" customHeight="1" x14ac:dyDescent="0.2"/>
    <row r="8946" ht="12.75" customHeight="1" x14ac:dyDescent="0.2"/>
    <row r="8947" ht="12.75" customHeight="1" x14ac:dyDescent="0.2"/>
    <row r="8948" ht="12.75" customHeight="1" x14ac:dyDescent="0.2"/>
    <row r="8949" ht="12.75" customHeight="1" x14ac:dyDescent="0.2"/>
    <row r="8950" ht="12.75" customHeight="1" x14ac:dyDescent="0.2"/>
    <row r="8951" ht="12.75" customHeight="1" x14ac:dyDescent="0.2"/>
    <row r="8952" ht="12.75" customHeight="1" x14ac:dyDescent="0.2"/>
    <row r="8953" ht="12.75" customHeight="1" x14ac:dyDescent="0.2"/>
    <row r="8954" ht="12.75" customHeight="1" x14ac:dyDescent="0.2"/>
    <row r="8955" ht="12.75" customHeight="1" x14ac:dyDescent="0.2"/>
    <row r="8956" ht="12.75" customHeight="1" x14ac:dyDescent="0.2"/>
    <row r="8957" ht="12.75" customHeight="1" x14ac:dyDescent="0.2"/>
    <row r="8958" ht="12.75" customHeight="1" x14ac:dyDescent="0.2"/>
    <row r="8959" ht="12.75" customHeight="1" x14ac:dyDescent="0.2"/>
    <row r="8960" ht="12.75" customHeight="1" x14ac:dyDescent="0.2"/>
    <row r="8961" ht="12.75" customHeight="1" x14ac:dyDescent="0.2"/>
    <row r="8962" ht="12.75" customHeight="1" x14ac:dyDescent="0.2"/>
    <row r="8963" ht="12.75" customHeight="1" x14ac:dyDescent="0.2"/>
    <row r="8964" ht="12.75" customHeight="1" x14ac:dyDescent="0.2"/>
    <row r="8965" ht="12.75" customHeight="1" x14ac:dyDescent="0.2"/>
    <row r="8966" ht="12.75" customHeight="1" x14ac:dyDescent="0.2"/>
    <row r="8967" ht="12.75" customHeight="1" x14ac:dyDescent="0.2"/>
    <row r="8968" ht="12.75" customHeight="1" x14ac:dyDescent="0.2"/>
    <row r="8969" ht="12.75" customHeight="1" x14ac:dyDescent="0.2"/>
    <row r="8970" ht="12.75" customHeight="1" x14ac:dyDescent="0.2"/>
    <row r="8971" ht="12.75" customHeight="1" x14ac:dyDescent="0.2"/>
    <row r="8972" ht="12.75" customHeight="1" x14ac:dyDescent="0.2"/>
    <row r="8973" ht="12.75" customHeight="1" x14ac:dyDescent="0.2"/>
    <row r="8974" ht="12.75" customHeight="1" x14ac:dyDescent="0.2"/>
    <row r="8975" ht="12.75" customHeight="1" x14ac:dyDescent="0.2"/>
    <row r="8976" ht="12.75" customHeight="1" x14ac:dyDescent="0.2"/>
    <row r="8977" ht="12.75" customHeight="1" x14ac:dyDescent="0.2"/>
    <row r="8978" ht="12.75" customHeight="1" x14ac:dyDescent="0.2"/>
    <row r="8979" ht="12.75" customHeight="1" x14ac:dyDescent="0.2"/>
    <row r="8980" ht="12.75" customHeight="1" x14ac:dyDescent="0.2"/>
    <row r="8981" ht="12.75" customHeight="1" x14ac:dyDescent="0.2"/>
    <row r="8982" ht="12.75" customHeight="1" x14ac:dyDescent="0.2"/>
    <row r="8983" ht="12.75" customHeight="1" x14ac:dyDescent="0.2"/>
    <row r="8984" ht="12.75" customHeight="1" x14ac:dyDescent="0.2"/>
    <row r="8985" ht="12.75" customHeight="1" x14ac:dyDescent="0.2"/>
    <row r="8986" ht="12.75" customHeight="1" x14ac:dyDescent="0.2"/>
    <row r="8987" ht="12.75" customHeight="1" x14ac:dyDescent="0.2"/>
    <row r="8988" ht="12.75" customHeight="1" x14ac:dyDescent="0.2"/>
    <row r="8989" ht="12.75" customHeight="1" x14ac:dyDescent="0.2"/>
    <row r="8990" ht="12.75" customHeight="1" x14ac:dyDescent="0.2"/>
    <row r="8991" ht="12.75" customHeight="1" x14ac:dyDescent="0.2"/>
    <row r="8992" ht="12.75" customHeight="1" x14ac:dyDescent="0.2"/>
    <row r="8993" ht="12.75" customHeight="1" x14ac:dyDescent="0.2"/>
    <row r="8994" ht="12.75" customHeight="1" x14ac:dyDescent="0.2"/>
    <row r="8995" ht="12.75" customHeight="1" x14ac:dyDescent="0.2"/>
    <row r="8996" ht="12.75" customHeight="1" x14ac:dyDescent="0.2"/>
    <row r="8997" ht="12.75" customHeight="1" x14ac:dyDescent="0.2"/>
    <row r="8998" ht="12.75" customHeight="1" x14ac:dyDescent="0.2"/>
    <row r="8999" ht="12.75" customHeight="1" x14ac:dyDescent="0.2"/>
    <row r="9000" ht="12.75" customHeight="1" x14ac:dyDescent="0.2"/>
    <row r="9001" ht="12.75" customHeight="1" x14ac:dyDescent="0.2"/>
    <row r="9002" ht="12.75" customHeight="1" x14ac:dyDescent="0.2"/>
    <row r="9003" ht="12.75" customHeight="1" x14ac:dyDescent="0.2"/>
    <row r="9004" ht="12.75" customHeight="1" x14ac:dyDescent="0.2"/>
    <row r="9005" ht="12.75" customHeight="1" x14ac:dyDescent="0.2"/>
    <row r="9006" ht="12.75" customHeight="1" x14ac:dyDescent="0.2"/>
    <row r="9007" ht="12.75" customHeight="1" x14ac:dyDescent="0.2"/>
    <row r="9008" ht="12.75" customHeight="1" x14ac:dyDescent="0.2"/>
    <row r="9009" ht="12.75" customHeight="1" x14ac:dyDescent="0.2"/>
    <row r="9010" ht="12.75" customHeight="1" x14ac:dyDescent="0.2"/>
    <row r="9011" ht="12.75" customHeight="1" x14ac:dyDescent="0.2"/>
    <row r="9012" ht="12.75" customHeight="1" x14ac:dyDescent="0.2"/>
    <row r="9013" ht="12.75" customHeight="1" x14ac:dyDescent="0.2"/>
    <row r="9014" ht="12.75" customHeight="1" x14ac:dyDescent="0.2"/>
    <row r="9015" ht="12.75" customHeight="1" x14ac:dyDescent="0.2"/>
    <row r="9016" ht="12.75" customHeight="1" x14ac:dyDescent="0.2"/>
    <row r="9017" ht="12.75" customHeight="1" x14ac:dyDescent="0.2"/>
    <row r="9018" ht="12.75" customHeight="1" x14ac:dyDescent="0.2"/>
    <row r="9019" ht="12.75" customHeight="1" x14ac:dyDescent="0.2"/>
    <row r="9020" ht="12.75" customHeight="1" x14ac:dyDescent="0.2"/>
    <row r="9021" ht="12.75" customHeight="1" x14ac:dyDescent="0.2"/>
    <row r="9022" ht="12.75" customHeight="1" x14ac:dyDescent="0.2"/>
    <row r="9023" ht="12.75" customHeight="1" x14ac:dyDescent="0.2"/>
    <row r="9024" ht="12.75" customHeight="1" x14ac:dyDescent="0.2"/>
    <row r="9025" ht="12.75" customHeight="1" x14ac:dyDescent="0.2"/>
    <row r="9026" ht="12.75" customHeight="1" x14ac:dyDescent="0.2"/>
    <row r="9027" ht="12.75" customHeight="1" x14ac:dyDescent="0.2"/>
    <row r="9028" ht="12.75" customHeight="1" x14ac:dyDescent="0.2"/>
    <row r="9029" ht="12.75" customHeight="1" x14ac:dyDescent="0.2"/>
    <row r="9030" ht="12.75" customHeight="1" x14ac:dyDescent="0.2"/>
    <row r="9031" ht="12.75" customHeight="1" x14ac:dyDescent="0.2"/>
    <row r="9032" ht="12.75" customHeight="1" x14ac:dyDescent="0.2"/>
    <row r="9033" ht="12.75" customHeight="1" x14ac:dyDescent="0.2"/>
    <row r="9034" ht="12.75" customHeight="1" x14ac:dyDescent="0.2"/>
    <row r="9035" ht="12.75" customHeight="1" x14ac:dyDescent="0.2"/>
    <row r="9036" ht="12.75" customHeight="1" x14ac:dyDescent="0.2"/>
    <row r="9037" ht="12.75" customHeight="1" x14ac:dyDescent="0.2"/>
    <row r="9038" ht="12.75" customHeight="1" x14ac:dyDescent="0.2"/>
    <row r="9039" ht="12.75" customHeight="1" x14ac:dyDescent="0.2"/>
    <row r="9040" ht="12.75" customHeight="1" x14ac:dyDescent="0.2"/>
    <row r="9041" ht="12.75" customHeight="1" x14ac:dyDescent="0.2"/>
    <row r="9042" ht="12.75" customHeight="1" x14ac:dyDescent="0.2"/>
    <row r="9043" ht="12.75" customHeight="1" x14ac:dyDescent="0.2"/>
    <row r="9044" ht="12.75" customHeight="1" x14ac:dyDescent="0.2"/>
    <row r="9045" ht="12.75" customHeight="1" x14ac:dyDescent="0.2"/>
    <row r="9046" ht="12.75" customHeight="1" x14ac:dyDescent="0.2"/>
    <row r="9047" ht="12.75" customHeight="1" x14ac:dyDescent="0.2"/>
    <row r="9048" ht="12.75" customHeight="1" x14ac:dyDescent="0.2"/>
    <row r="9049" ht="12.75" customHeight="1" x14ac:dyDescent="0.2"/>
    <row r="9050" ht="12.75" customHeight="1" x14ac:dyDescent="0.2"/>
    <row r="9051" ht="12.75" customHeight="1" x14ac:dyDescent="0.2"/>
    <row r="9052" ht="12.75" customHeight="1" x14ac:dyDescent="0.2"/>
    <row r="9053" ht="12.75" customHeight="1" x14ac:dyDescent="0.2"/>
    <row r="9054" ht="12.75" customHeight="1" x14ac:dyDescent="0.2"/>
    <row r="9055" ht="12.75" customHeight="1" x14ac:dyDescent="0.2"/>
    <row r="9056" ht="12.75" customHeight="1" x14ac:dyDescent="0.2"/>
    <row r="9057" ht="12.75" customHeight="1" x14ac:dyDescent="0.2"/>
    <row r="9058" ht="12.75" customHeight="1" x14ac:dyDescent="0.2"/>
    <row r="9059" ht="12.75" customHeight="1" x14ac:dyDescent="0.2"/>
    <row r="9060" ht="12.75" customHeight="1" x14ac:dyDescent="0.2"/>
    <row r="9061" ht="12.75" customHeight="1" x14ac:dyDescent="0.2"/>
    <row r="9062" ht="12.75" customHeight="1" x14ac:dyDescent="0.2"/>
    <row r="9063" ht="12.75" customHeight="1" x14ac:dyDescent="0.2"/>
    <row r="9064" ht="12.75" customHeight="1" x14ac:dyDescent="0.2"/>
    <row r="9065" ht="12.75" customHeight="1" x14ac:dyDescent="0.2"/>
    <row r="9066" ht="12.75" customHeight="1" x14ac:dyDescent="0.2"/>
    <row r="9067" ht="12.75" customHeight="1" x14ac:dyDescent="0.2"/>
    <row r="9068" ht="12.75" customHeight="1" x14ac:dyDescent="0.2"/>
    <row r="9069" ht="12.75" customHeight="1" x14ac:dyDescent="0.2"/>
    <row r="9070" ht="12.75" customHeight="1" x14ac:dyDescent="0.2"/>
    <row r="9071" ht="12.75" customHeight="1" x14ac:dyDescent="0.2"/>
    <row r="9072" ht="12.75" customHeight="1" x14ac:dyDescent="0.2"/>
    <row r="9073" ht="12.75" customHeight="1" x14ac:dyDescent="0.2"/>
    <row r="9074" ht="12.75" customHeight="1" x14ac:dyDescent="0.2"/>
    <row r="9075" ht="12.75" customHeight="1" x14ac:dyDescent="0.2"/>
    <row r="9076" ht="12.75" customHeight="1" x14ac:dyDescent="0.2"/>
    <row r="9077" ht="12.75" customHeight="1" x14ac:dyDescent="0.2"/>
    <row r="9078" ht="12.75" customHeight="1" x14ac:dyDescent="0.2"/>
    <row r="9079" ht="12.75" customHeight="1" x14ac:dyDescent="0.2"/>
    <row r="9080" ht="12.75" customHeight="1" x14ac:dyDescent="0.2"/>
    <row r="9081" ht="12.75" customHeight="1" x14ac:dyDescent="0.2"/>
    <row r="9082" ht="12.75" customHeight="1" x14ac:dyDescent="0.2"/>
    <row r="9083" ht="12.75" customHeight="1" x14ac:dyDescent="0.2"/>
    <row r="9084" ht="12.75" customHeight="1" x14ac:dyDescent="0.2"/>
    <row r="9085" ht="12.75" customHeight="1" x14ac:dyDescent="0.2"/>
    <row r="9086" ht="12.75" customHeight="1" x14ac:dyDescent="0.2"/>
    <row r="9087" ht="12.75" customHeight="1" x14ac:dyDescent="0.2"/>
    <row r="9088" ht="12.75" customHeight="1" x14ac:dyDescent="0.2"/>
    <row r="9089" ht="12.75" customHeight="1" x14ac:dyDescent="0.2"/>
    <row r="9090" ht="12.75" customHeight="1" x14ac:dyDescent="0.2"/>
    <row r="9091" ht="12.75" customHeight="1" x14ac:dyDescent="0.2"/>
    <row r="9092" ht="12.75" customHeight="1" x14ac:dyDescent="0.2"/>
    <row r="9093" ht="12.75" customHeight="1" x14ac:dyDescent="0.2"/>
    <row r="9094" ht="12.75" customHeight="1" x14ac:dyDescent="0.2"/>
    <row r="9095" ht="12.75" customHeight="1" x14ac:dyDescent="0.2"/>
    <row r="9096" ht="12.75" customHeight="1" x14ac:dyDescent="0.2"/>
    <row r="9097" ht="12.75" customHeight="1" x14ac:dyDescent="0.2"/>
    <row r="9098" ht="12.75" customHeight="1" x14ac:dyDescent="0.2"/>
    <row r="9099" ht="12.75" customHeight="1" x14ac:dyDescent="0.2"/>
    <row r="9100" ht="12.75" customHeight="1" x14ac:dyDescent="0.2"/>
    <row r="9101" ht="12.75" customHeight="1" x14ac:dyDescent="0.2"/>
    <row r="9102" ht="12.75" customHeight="1" x14ac:dyDescent="0.2"/>
    <row r="9103" ht="12.75" customHeight="1" x14ac:dyDescent="0.2"/>
    <row r="9104" ht="12.75" customHeight="1" x14ac:dyDescent="0.2"/>
    <row r="9105" ht="12.75" customHeight="1" x14ac:dyDescent="0.2"/>
    <row r="9106" ht="12.75" customHeight="1" x14ac:dyDescent="0.2"/>
    <row r="9107" ht="12.75" customHeight="1" x14ac:dyDescent="0.2"/>
    <row r="9108" ht="12.75" customHeight="1" x14ac:dyDescent="0.2"/>
    <row r="9109" ht="12.75" customHeight="1" x14ac:dyDescent="0.2"/>
    <row r="9110" ht="12.75" customHeight="1" x14ac:dyDescent="0.2"/>
    <row r="9111" ht="12.75" customHeight="1" x14ac:dyDescent="0.2"/>
    <row r="9112" ht="12.75" customHeight="1" x14ac:dyDescent="0.2"/>
    <row r="9113" ht="12.75" customHeight="1" x14ac:dyDescent="0.2"/>
    <row r="9114" ht="12.75" customHeight="1" x14ac:dyDescent="0.2"/>
    <row r="9115" ht="12.75" customHeight="1" x14ac:dyDescent="0.2"/>
    <row r="9116" ht="12.75" customHeight="1" x14ac:dyDescent="0.2"/>
    <row r="9117" ht="12.75" customHeight="1" x14ac:dyDescent="0.2"/>
    <row r="9118" ht="12.75" customHeight="1" x14ac:dyDescent="0.2"/>
    <row r="9119" ht="12.75" customHeight="1" x14ac:dyDescent="0.2"/>
    <row r="9120" ht="12.75" customHeight="1" x14ac:dyDescent="0.2"/>
    <row r="9121" ht="12.75" customHeight="1" x14ac:dyDescent="0.2"/>
    <row r="9122" ht="12.75" customHeight="1" x14ac:dyDescent="0.2"/>
    <row r="9123" ht="12.75" customHeight="1" x14ac:dyDescent="0.2"/>
    <row r="9124" ht="12.75" customHeight="1" x14ac:dyDescent="0.2"/>
    <row r="9125" ht="12.75" customHeight="1" x14ac:dyDescent="0.2"/>
    <row r="9126" ht="12.75" customHeight="1" x14ac:dyDescent="0.2"/>
    <row r="9127" ht="12.75" customHeight="1" x14ac:dyDescent="0.2"/>
    <row r="9128" ht="12.75" customHeight="1" x14ac:dyDescent="0.2"/>
    <row r="9129" ht="12.75" customHeight="1" x14ac:dyDescent="0.2"/>
    <row r="9130" ht="12.75" customHeight="1" x14ac:dyDescent="0.2"/>
    <row r="9131" ht="12.75" customHeight="1" x14ac:dyDescent="0.2"/>
    <row r="9132" ht="12.75" customHeight="1" x14ac:dyDescent="0.2"/>
    <row r="9133" ht="12.75" customHeight="1" x14ac:dyDescent="0.2"/>
    <row r="9134" ht="12.75" customHeight="1" x14ac:dyDescent="0.2"/>
    <row r="9135" ht="12.75" customHeight="1" x14ac:dyDescent="0.2"/>
    <row r="9136" ht="12.75" customHeight="1" x14ac:dyDescent="0.2"/>
    <row r="9137" ht="12.75" customHeight="1" x14ac:dyDescent="0.2"/>
    <row r="9138" ht="12.75" customHeight="1" x14ac:dyDescent="0.2"/>
    <row r="9139" ht="12.75" customHeight="1" x14ac:dyDescent="0.2"/>
    <row r="9140" ht="12.75" customHeight="1" x14ac:dyDescent="0.2"/>
    <row r="9141" ht="12.75" customHeight="1" x14ac:dyDescent="0.2"/>
    <row r="9142" ht="12.75" customHeight="1" x14ac:dyDescent="0.2"/>
    <row r="9143" ht="12.75" customHeight="1" x14ac:dyDescent="0.2"/>
    <row r="9144" ht="12.75" customHeight="1" x14ac:dyDescent="0.2"/>
    <row r="9145" ht="12.75" customHeight="1" x14ac:dyDescent="0.2"/>
    <row r="9146" ht="12.75" customHeight="1" x14ac:dyDescent="0.2"/>
    <row r="9147" ht="12.75" customHeight="1" x14ac:dyDescent="0.2"/>
    <row r="9148" ht="12.75" customHeight="1" x14ac:dyDescent="0.2"/>
    <row r="9149" ht="12.75" customHeight="1" x14ac:dyDescent="0.2"/>
    <row r="9150" ht="12.75" customHeight="1" x14ac:dyDescent="0.2"/>
    <row r="9151" ht="12.75" customHeight="1" x14ac:dyDescent="0.2"/>
    <row r="9152" ht="12.75" customHeight="1" x14ac:dyDescent="0.2"/>
    <row r="9153" ht="12.75" customHeight="1" x14ac:dyDescent="0.2"/>
    <row r="9154" ht="12.75" customHeight="1" x14ac:dyDescent="0.2"/>
    <row r="9155" ht="12.75" customHeight="1" x14ac:dyDescent="0.2"/>
    <row r="9156" ht="12.75" customHeight="1" x14ac:dyDescent="0.2"/>
    <row r="9157" ht="12.75" customHeight="1" x14ac:dyDescent="0.2"/>
    <row r="9158" ht="12.75" customHeight="1" x14ac:dyDescent="0.2"/>
    <row r="9159" ht="12.75" customHeight="1" x14ac:dyDescent="0.2"/>
    <row r="9160" ht="12.75" customHeight="1" x14ac:dyDescent="0.2"/>
    <row r="9161" ht="12.75" customHeight="1" x14ac:dyDescent="0.2"/>
    <row r="9162" ht="12.75" customHeight="1" x14ac:dyDescent="0.2"/>
    <row r="9163" ht="12.75" customHeight="1" x14ac:dyDescent="0.2"/>
    <row r="9164" ht="12.75" customHeight="1" x14ac:dyDescent="0.2"/>
    <row r="9165" ht="12.75" customHeight="1" x14ac:dyDescent="0.2"/>
    <row r="9166" ht="12.75" customHeight="1" x14ac:dyDescent="0.2"/>
    <row r="9167" ht="12.75" customHeight="1" x14ac:dyDescent="0.2"/>
    <row r="9168" ht="12.75" customHeight="1" x14ac:dyDescent="0.2"/>
    <row r="9169" ht="12.75" customHeight="1" x14ac:dyDescent="0.2"/>
    <row r="9170" ht="12.75" customHeight="1" x14ac:dyDescent="0.2"/>
    <row r="9171" ht="12.75" customHeight="1" x14ac:dyDescent="0.2"/>
    <row r="9172" ht="12.75" customHeight="1" x14ac:dyDescent="0.2"/>
    <row r="9173" ht="12.75" customHeight="1" x14ac:dyDescent="0.2"/>
    <row r="9174" ht="12.75" customHeight="1" x14ac:dyDescent="0.2"/>
    <row r="9175" ht="12.75" customHeight="1" x14ac:dyDescent="0.2"/>
    <row r="9176" ht="12.75" customHeight="1" x14ac:dyDescent="0.2"/>
    <row r="9177" ht="12.75" customHeight="1" x14ac:dyDescent="0.2"/>
    <row r="9178" ht="12.75" customHeight="1" x14ac:dyDescent="0.2"/>
    <row r="9179" ht="12.75" customHeight="1" x14ac:dyDescent="0.2"/>
    <row r="9180" ht="12.75" customHeight="1" x14ac:dyDescent="0.2"/>
    <row r="9181" ht="12.75" customHeight="1" x14ac:dyDescent="0.2"/>
    <row r="9182" ht="12.75" customHeight="1" x14ac:dyDescent="0.2"/>
    <row r="9183" ht="12.75" customHeight="1" x14ac:dyDescent="0.2"/>
    <row r="9184" ht="12.75" customHeight="1" x14ac:dyDescent="0.2"/>
    <row r="9185" ht="12.75" customHeight="1" x14ac:dyDescent="0.2"/>
    <row r="9186" ht="12.75" customHeight="1" x14ac:dyDescent="0.2"/>
    <row r="9187" ht="12.75" customHeight="1" x14ac:dyDescent="0.2"/>
    <row r="9188" ht="12.75" customHeight="1" x14ac:dyDescent="0.2"/>
    <row r="9189" ht="12.75" customHeight="1" x14ac:dyDescent="0.2"/>
    <row r="9190" ht="12.75" customHeight="1" x14ac:dyDescent="0.2"/>
    <row r="9191" ht="12.75" customHeight="1" x14ac:dyDescent="0.2"/>
    <row r="9192" ht="12.75" customHeight="1" x14ac:dyDescent="0.2"/>
    <row r="9193" ht="12.75" customHeight="1" x14ac:dyDescent="0.2"/>
    <row r="9194" ht="12.75" customHeight="1" x14ac:dyDescent="0.2"/>
    <row r="9195" ht="12.75" customHeight="1" x14ac:dyDescent="0.2"/>
    <row r="9196" ht="12.75" customHeight="1" x14ac:dyDescent="0.2"/>
    <row r="9197" ht="12.75" customHeight="1" x14ac:dyDescent="0.2"/>
    <row r="9198" ht="12.75" customHeight="1" x14ac:dyDescent="0.2"/>
    <row r="9199" ht="12.75" customHeight="1" x14ac:dyDescent="0.2"/>
    <row r="9200" ht="12.75" customHeight="1" x14ac:dyDescent="0.2"/>
    <row r="9201" ht="12.75" customHeight="1" x14ac:dyDescent="0.2"/>
    <row r="9202" ht="12.75" customHeight="1" x14ac:dyDescent="0.2"/>
    <row r="9203" ht="12.75" customHeight="1" x14ac:dyDescent="0.2"/>
    <row r="9204" ht="12.75" customHeight="1" x14ac:dyDescent="0.2"/>
    <row r="9205" ht="12.75" customHeight="1" x14ac:dyDescent="0.2"/>
    <row r="9206" ht="12.75" customHeight="1" x14ac:dyDescent="0.2"/>
    <row r="9207" ht="12.75" customHeight="1" x14ac:dyDescent="0.2"/>
    <row r="9208" ht="12.75" customHeight="1" x14ac:dyDescent="0.2"/>
    <row r="9209" ht="12.75" customHeight="1" x14ac:dyDescent="0.2"/>
    <row r="9210" ht="12.75" customHeight="1" x14ac:dyDescent="0.2"/>
    <row r="9211" ht="12.75" customHeight="1" x14ac:dyDescent="0.2"/>
    <row r="9212" ht="12.75" customHeight="1" x14ac:dyDescent="0.2"/>
    <row r="9213" ht="12.75" customHeight="1" x14ac:dyDescent="0.2"/>
    <row r="9214" ht="12.75" customHeight="1" x14ac:dyDescent="0.2"/>
    <row r="9215" ht="12.75" customHeight="1" x14ac:dyDescent="0.2"/>
    <row r="9216" ht="12.75" customHeight="1" x14ac:dyDescent="0.2"/>
    <row r="9217" ht="12.75" customHeight="1" x14ac:dyDescent="0.2"/>
    <row r="9218" ht="12.75" customHeight="1" x14ac:dyDescent="0.2"/>
    <row r="9219" ht="12.75" customHeight="1" x14ac:dyDescent="0.2"/>
    <row r="9220" ht="12.75" customHeight="1" x14ac:dyDescent="0.2"/>
    <row r="9221" ht="12.75" customHeight="1" x14ac:dyDescent="0.2"/>
    <row r="9222" ht="12.75" customHeight="1" x14ac:dyDescent="0.2"/>
    <row r="9223" ht="12.75" customHeight="1" x14ac:dyDescent="0.2"/>
    <row r="9224" ht="12.75" customHeight="1" x14ac:dyDescent="0.2"/>
    <row r="9225" ht="12.75" customHeight="1" x14ac:dyDescent="0.2"/>
    <row r="9226" ht="12.75" customHeight="1" x14ac:dyDescent="0.2"/>
    <row r="9227" ht="12.75" customHeight="1" x14ac:dyDescent="0.2"/>
    <row r="9228" ht="12.75" customHeight="1" x14ac:dyDescent="0.2"/>
    <row r="9229" ht="12.75" customHeight="1" x14ac:dyDescent="0.2"/>
    <row r="9230" ht="12.75" customHeight="1" x14ac:dyDescent="0.2"/>
    <row r="9231" ht="12.75" customHeight="1" x14ac:dyDescent="0.2"/>
    <row r="9232" ht="12.75" customHeight="1" x14ac:dyDescent="0.2"/>
    <row r="9233" ht="12.75" customHeight="1" x14ac:dyDescent="0.2"/>
    <row r="9234" ht="12.75" customHeight="1" x14ac:dyDescent="0.2"/>
    <row r="9235" ht="12.75" customHeight="1" x14ac:dyDescent="0.2"/>
    <row r="9236" ht="12.75" customHeight="1" x14ac:dyDescent="0.2"/>
    <row r="9237" ht="12.75" customHeight="1" x14ac:dyDescent="0.2"/>
    <row r="9238" ht="12.75" customHeight="1" x14ac:dyDescent="0.2"/>
    <row r="9239" ht="12.75" customHeight="1" x14ac:dyDescent="0.2"/>
    <row r="9240" ht="12.75" customHeight="1" x14ac:dyDescent="0.2"/>
    <row r="9241" ht="12.75" customHeight="1" x14ac:dyDescent="0.2"/>
    <row r="9242" ht="12.75" customHeight="1" x14ac:dyDescent="0.2"/>
    <row r="9243" ht="12.75" customHeight="1" x14ac:dyDescent="0.2"/>
    <row r="9244" ht="12.75" customHeight="1" x14ac:dyDescent="0.2"/>
    <row r="9245" ht="12.75" customHeight="1" x14ac:dyDescent="0.2"/>
    <row r="9246" ht="12.75" customHeight="1" x14ac:dyDescent="0.2"/>
    <row r="9247" ht="12.75" customHeight="1" x14ac:dyDescent="0.2"/>
    <row r="9248" ht="12.75" customHeight="1" x14ac:dyDescent="0.2"/>
    <row r="9249" ht="12.75" customHeight="1" x14ac:dyDescent="0.2"/>
    <row r="9250" ht="12.75" customHeight="1" x14ac:dyDescent="0.2"/>
    <row r="9251" ht="12.75" customHeight="1" x14ac:dyDescent="0.2"/>
    <row r="9252" ht="12.75" customHeight="1" x14ac:dyDescent="0.2"/>
    <row r="9253" ht="12.75" customHeight="1" x14ac:dyDescent="0.2"/>
    <row r="9254" ht="12.75" customHeight="1" x14ac:dyDescent="0.2"/>
    <row r="9255" ht="12.75" customHeight="1" x14ac:dyDescent="0.2"/>
    <row r="9256" ht="12.75" customHeight="1" x14ac:dyDescent="0.2"/>
    <row r="9257" ht="12.75" customHeight="1" x14ac:dyDescent="0.2"/>
    <row r="9258" ht="12.75" customHeight="1" x14ac:dyDescent="0.2"/>
    <row r="9259" ht="12.75" customHeight="1" x14ac:dyDescent="0.2"/>
    <row r="9260" ht="12.75" customHeight="1" x14ac:dyDescent="0.2"/>
    <row r="9261" ht="12.75" customHeight="1" x14ac:dyDescent="0.2"/>
    <row r="9262" ht="12.75" customHeight="1" x14ac:dyDescent="0.2"/>
    <row r="9263" ht="12.75" customHeight="1" x14ac:dyDescent="0.2"/>
    <row r="9264" ht="12.75" customHeight="1" x14ac:dyDescent="0.2"/>
    <row r="9265" ht="12.75" customHeight="1" x14ac:dyDescent="0.2"/>
    <row r="9266" ht="12.75" customHeight="1" x14ac:dyDescent="0.2"/>
    <row r="9267" ht="12.75" customHeight="1" x14ac:dyDescent="0.2"/>
    <row r="9268" ht="12.75" customHeight="1" x14ac:dyDescent="0.2"/>
    <row r="9269" ht="12.75" customHeight="1" x14ac:dyDescent="0.2"/>
    <row r="9270" ht="12.75" customHeight="1" x14ac:dyDescent="0.2"/>
    <row r="9271" ht="12.75" customHeight="1" x14ac:dyDescent="0.2"/>
    <row r="9272" ht="12.75" customHeight="1" x14ac:dyDescent="0.2"/>
    <row r="9273" ht="12.75" customHeight="1" x14ac:dyDescent="0.2"/>
    <row r="9274" ht="12.75" customHeight="1" x14ac:dyDescent="0.2"/>
    <row r="9275" ht="12.75" customHeight="1" x14ac:dyDescent="0.2"/>
    <row r="9276" ht="12.75" customHeight="1" x14ac:dyDescent="0.2"/>
    <row r="9277" ht="12.75" customHeight="1" x14ac:dyDescent="0.2"/>
    <row r="9278" ht="12.75" customHeight="1" x14ac:dyDescent="0.2"/>
    <row r="9279" ht="12.75" customHeight="1" x14ac:dyDescent="0.2"/>
    <row r="9280" ht="12.75" customHeight="1" x14ac:dyDescent="0.2"/>
    <row r="9281" ht="12.75" customHeight="1" x14ac:dyDescent="0.2"/>
    <row r="9282" ht="12.75" customHeight="1" x14ac:dyDescent="0.2"/>
    <row r="9283" ht="12.75" customHeight="1" x14ac:dyDescent="0.2"/>
    <row r="9284" ht="12.75" customHeight="1" x14ac:dyDescent="0.2"/>
    <row r="9285" ht="12.75" customHeight="1" x14ac:dyDescent="0.2"/>
    <row r="9286" ht="12.75" customHeight="1" x14ac:dyDescent="0.2"/>
    <row r="9287" ht="12.75" customHeight="1" x14ac:dyDescent="0.2"/>
    <row r="9288" ht="12.75" customHeight="1" x14ac:dyDescent="0.2"/>
    <row r="9289" ht="12.75" customHeight="1" x14ac:dyDescent="0.2"/>
    <row r="9290" ht="12.75" customHeight="1" x14ac:dyDescent="0.2"/>
    <row r="9291" ht="12.75" customHeight="1" x14ac:dyDescent="0.2"/>
    <row r="9292" ht="12.75" customHeight="1" x14ac:dyDescent="0.2"/>
    <row r="9293" ht="12.75" customHeight="1" x14ac:dyDescent="0.2"/>
    <row r="9294" ht="12.75" customHeight="1" x14ac:dyDescent="0.2"/>
    <row r="9295" ht="12.75" customHeight="1" x14ac:dyDescent="0.2"/>
    <row r="9296" ht="12.75" customHeight="1" x14ac:dyDescent="0.2"/>
    <row r="9297" ht="12.75" customHeight="1" x14ac:dyDescent="0.2"/>
    <row r="9298" ht="12.75" customHeight="1" x14ac:dyDescent="0.2"/>
    <row r="9299" ht="12.75" customHeight="1" x14ac:dyDescent="0.2"/>
    <row r="9300" ht="12.75" customHeight="1" x14ac:dyDescent="0.2"/>
    <row r="9301" ht="12.75" customHeight="1" x14ac:dyDescent="0.2"/>
    <row r="9302" ht="12.75" customHeight="1" x14ac:dyDescent="0.2"/>
    <row r="9303" ht="12.75" customHeight="1" x14ac:dyDescent="0.2"/>
    <row r="9304" ht="12.75" customHeight="1" x14ac:dyDescent="0.2"/>
    <row r="9305" ht="12.75" customHeight="1" x14ac:dyDescent="0.2"/>
    <row r="9306" ht="12.75" customHeight="1" x14ac:dyDescent="0.2"/>
    <row r="9307" ht="12.75" customHeight="1" x14ac:dyDescent="0.2"/>
    <row r="9308" ht="12.75" customHeight="1" x14ac:dyDescent="0.2"/>
    <row r="9309" ht="12.75" customHeight="1" x14ac:dyDescent="0.2"/>
    <row r="9310" ht="12.75" customHeight="1" x14ac:dyDescent="0.2"/>
    <row r="9311" ht="12.75" customHeight="1" x14ac:dyDescent="0.2"/>
    <row r="9312" ht="12.75" customHeight="1" x14ac:dyDescent="0.2"/>
    <row r="9313" ht="12.75" customHeight="1" x14ac:dyDescent="0.2"/>
    <row r="9314" ht="12.75" customHeight="1" x14ac:dyDescent="0.2"/>
    <row r="9315" ht="12.75" customHeight="1" x14ac:dyDescent="0.2"/>
    <row r="9316" ht="12.75" customHeight="1" x14ac:dyDescent="0.2"/>
    <row r="9317" ht="12.75" customHeight="1" x14ac:dyDescent="0.2"/>
    <row r="9318" ht="12.75" customHeight="1" x14ac:dyDescent="0.2"/>
    <row r="9319" ht="12.75" customHeight="1" x14ac:dyDescent="0.2"/>
    <row r="9320" ht="12.75" customHeight="1" x14ac:dyDescent="0.2"/>
    <row r="9321" ht="12.75" customHeight="1" x14ac:dyDescent="0.2"/>
    <row r="9322" ht="12.75" customHeight="1" x14ac:dyDescent="0.2"/>
    <row r="9323" ht="12.75" customHeight="1" x14ac:dyDescent="0.2"/>
    <row r="9324" ht="12.75" customHeight="1" x14ac:dyDescent="0.2"/>
    <row r="9325" ht="12.75" customHeight="1" x14ac:dyDescent="0.2"/>
    <row r="9326" ht="12.75" customHeight="1" x14ac:dyDescent="0.2"/>
    <row r="9327" ht="12.75" customHeight="1" x14ac:dyDescent="0.2"/>
    <row r="9328" ht="12.75" customHeight="1" x14ac:dyDescent="0.2"/>
    <row r="9329" ht="12.75" customHeight="1" x14ac:dyDescent="0.2"/>
    <row r="9330" ht="12.75" customHeight="1" x14ac:dyDescent="0.2"/>
    <row r="9331" ht="12.75" customHeight="1" x14ac:dyDescent="0.2"/>
    <row r="9332" ht="12.75" customHeight="1" x14ac:dyDescent="0.2"/>
    <row r="9333" ht="12.75" customHeight="1" x14ac:dyDescent="0.2"/>
    <row r="9334" ht="12.75" customHeight="1" x14ac:dyDescent="0.2"/>
    <row r="9335" ht="12.75" customHeight="1" x14ac:dyDescent="0.2"/>
    <row r="9336" ht="12.75" customHeight="1" x14ac:dyDescent="0.2"/>
    <row r="9337" ht="12.75" customHeight="1" x14ac:dyDescent="0.2"/>
    <row r="9338" ht="12.75" customHeight="1" x14ac:dyDescent="0.2"/>
    <row r="9339" ht="12.75" customHeight="1" x14ac:dyDescent="0.2"/>
    <row r="9340" ht="12.75" customHeight="1" x14ac:dyDescent="0.2"/>
    <row r="9341" ht="12.75" customHeight="1" x14ac:dyDescent="0.2"/>
    <row r="9342" ht="12.75" customHeight="1" x14ac:dyDescent="0.2"/>
    <row r="9343" ht="12.75" customHeight="1" x14ac:dyDescent="0.2"/>
    <row r="9344" ht="12.75" customHeight="1" x14ac:dyDescent="0.2"/>
    <row r="9345" ht="12.75" customHeight="1" x14ac:dyDescent="0.2"/>
    <row r="9346" ht="12.75" customHeight="1" x14ac:dyDescent="0.2"/>
    <row r="9347" ht="12.75" customHeight="1" x14ac:dyDescent="0.2"/>
    <row r="9348" ht="12.75" customHeight="1" x14ac:dyDescent="0.2"/>
    <row r="9349" ht="12.75" customHeight="1" x14ac:dyDescent="0.2"/>
    <row r="9350" ht="12.75" customHeight="1" x14ac:dyDescent="0.2"/>
    <row r="9351" ht="12.75" customHeight="1" x14ac:dyDescent="0.2"/>
    <row r="9352" ht="12.75" customHeight="1" x14ac:dyDescent="0.2"/>
    <row r="9353" ht="12.75" customHeight="1" x14ac:dyDescent="0.2"/>
    <row r="9354" ht="12.75" customHeight="1" x14ac:dyDescent="0.2"/>
    <row r="9355" ht="12.75" customHeight="1" x14ac:dyDescent="0.2"/>
    <row r="9356" ht="12.75" customHeight="1" x14ac:dyDescent="0.2"/>
    <row r="9357" ht="12.75" customHeight="1" x14ac:dyDescent="0.2"/>
    <row r="9358" ht="12.75" customHeight="1" x14ac:dyDescent="0.2"/>
    <row r="9359" ht="12.75" customHeight="1" x14ac:dyDescent="0.2"/>
    <row r="9360" ht="12.75" customHeight="1" x14ac:dyDescent="0.2"/>
    <row r="9361" ht="12.75" customHeight="1" x14ac:dyDescent="0.2"/>
    <row r="9362" ht="12.75" customHeight="1" x14ac:dyDescent="0.2"/>
    <row r="9363" ht="12.75" customHeight="1" x14ac:dyDescent="0.2"/>
    <row r="9364" ht="12.75" customHeight="1" x14ac:dyDescent="0.2"/>
    <row r="9365" ht="12.75" customHeight="1" x14ac:dyDescent="0.2"/>
    <row r="9366" ht="12.75" customHeight="1" x14ac:dyDescent="0.2"/>
    <row r="9367" ht="12.75" customHeight="1" x14ac:dyDescent="0.2"/>
    <row r="9368" ht="12.75" customHeight="1" x14ac:dyDescent="0.2"/>
    <row r="9369" ht="12.75" customHeight="1" x14ac:dyDescent="0.2"/>
    <row r="9370" ht="12.75" customHeight="1" x14ac:dyDescent="0.2"/>
    <row r="9371" ht="12.75" customHeight="1" x14ac:dyDescent="0.2"/>
    <row r="9372" ht="12.75" customHeight="1" x14ac:dyDescent="0.2"/>
    <row r="9373" ht="12.75" customHeight="1" x14ac:dyDescent="0.2"/>
    <row r="9374" ht="12.75" customHeight="1" x14ac:dyDescent="0.2"/>
    <row r="9375" ht="12.75" customHeight="1" x14ac:dyDescent="0.2"/>
    <row r="9376" ht="12.75" customHeight="1" x14ac:dyDescent="0.2"/>
    <row r="9377" ht="12.75" customHeight="1" x14ac:dyDescent="0.2"/>
    <row r="9378" ht="12.75" customHeight="1" x14ac:dyDescent="0.2"/>
    <row r="9379" ht="12.75" customHeight="1" x14ac:dyDescent="0.2"/>
    <row r="9380" ht="12.75" customHeight="1" x14ac:dyDescent="0.2"/>
    <row r="9381" ht="12.75" customHeight="1" x14ac:dyDescent="0.2"/>
    <row r="9382" ht="12.75" customHeight="1" x14ac:dyDescent="0.2"/>
    <row r="9383" ht="12.75" customHeight="1" x14ac:dyDescent="0.2"/>
    <row r="9384" ht="12.75" customHeight="1" x14ac:dyDescent="0.2"/>
    <row r="9385" ht="12.75" customHeight="1" x14ac:dyDescent="0.2"/>
    <row r="9386" ht="12.75" customHeight="1" x14ac:dyDescent="0.2"/>
    <row r="9387" ht="12.75" customHeight="1" x14ac:dyDescent="0.2"/>
    <row r="9388" ht="12.75" customHeight="1" x14ac:dyDescent="0.2"/>
    <row r="9389" ht="12.75" customHeight="1" x14ac:dyDescent="0.2"/>
    <row r="9390" ht="12.75" customHeight="1" x14ac:dyDescent="0.2"/>
    <row r="9391" ht="12.75" customHeight="1" x14ac:dyDescent="0.2"/>
    <row r="9392" ht="12.75" customHeight="1" x14ac:dyDescent="0.2"/>
    <row r="9393" ht="12.75" customHeight="1" x14ac:dyDescent="0.2"/>
    <row r="9394" ht="12.75" customHeight="1" x14ac:dyDescent="0.2"/>
    <row r="9395" ht="12.75" customHeight="1" x14ac:dyDescent="0.2"/>
    <row r="9396" ht="12.75" customHeight="1" x14ac:dyDescent="0.2"/>
    <row r="9397" ht="12.75" customHeight="1" x14ac:dyDescent="0.2"/>
    <row r="9398" ht="12.75" customHeight="1" x14ac:dyDescent="0.2"/>
    <row r="9399" ht="12.75" customHeight="1" x14ac:dyDescent="0.2"/>
    <row r="9400" ht="12.75" customHeight="1" x14ac:dyDescent="0.2"/>
    <row r="9401" ht="12.75" customHeight="1" x14ac:dyDescent="0.2"/>
    <row r="9402" ht="12.75" customHeight="1" x14ac:dyDescent="0.2"/>
    <row r="9403" ht="12.75" customHeight="1" x14ac:dyDescent="0.2"/>
    <row r="9404" ht="12.75" customHeight="1" x14ac:dyDescent="0.2"/>
    <row r="9405" ht="12.75" customHeight="1" x14ac:dyDescent="0.2"/>
    <row r="9406" ht="12.75" customHeight="1" x14ac:dyDescent="0.2"/>
    <row r="9407" ht="12.75" customHeight="1" x14ac:dyDescent="0.2"/>
    <row r="9408" ht="12.75" customHeight="1" x14ac:dyDescent="0.2"/>
    <row r="9409" ht="12.75" customHeight="1" x14ac:dyDescent="0.2"/>
    <row r="9410" ht="12.75" customHeight="1" x14ac:dyDescent="0.2"/>
    <row r="9411" ht="12.75" customHeight="1" x14ac:dyDescent="0.2"/>
    <row r="9412" ht="12.75" customHeight="1" x14ac:dyDescent="0.2"/>
    <row r="9413" ht="12.75" customHeight="1" x14ac:dyDescent="0.2"/>
    <row r="9414" ht="12.75" customHeight="1" x14ac:dyDescent="0.2"/>
    <row r="9415" ht="12.75" customHeight="1" x14ac:dyDescent="0.2"/>
    <row r="9416" ht="12.75" customHeight="1" x14ac:dyDescent="0.2"/>
    <row r="9417" ht="12.75" customHeight="1" x14ac:dyDescent="0.2"/>
    <row r="9418" ht="12.75" customHeight="1" x14ac:dyDescent="0.2"/>
    <row r="9419" ht="12.75" customHeight="1" x14ac:dyDescent="0.2"/>
    <row r="9420" ht="12.75" customHeight="1" x14ac:dyDescent="0.2"/>
    <row r="9421" ht="12.75" customHeight="1" x14ac:dyDescent="0.2"/>
    <row r="9422" ht="12.75" customHeight="1" x14ac:dyDescent="0.2"/>
    <row r="9423" ht="12.75" customHeight="1" x14ac:dyDescent="0.2"/>
    <row r="9424" ht="12.75" customHeight="1" x14ac:dyDescent="0.2"/>
    <row r="9425" ht="12.75" customHeight="1" x14ac:dyDescent="0.2"/>
    <row r="9426" ht="12.75" customHeight="1" x14ac:dyDescent="0.2"/>
    <row r="9427" ht="12.75" customHeight="1" x14ac:dyDescent="0.2"/>
    <row r="9428" ht="12.75" customHeight="1" x14ac:dyDescent="0.2"/>
    <row r="9429" ht="12.75" customHeight="1" x14ac:dyDescent="0.2"/>
    <row r="9430" ht="12.75" customHeight="1" x14ac:dyDescent="0.2"/>
    <row r="9431" ht="12.75" customHeight="1" x14ac:dyDescent="0.2"/>
    <row r="9432" ht="12.75" customHeight="1" x14ac:dyDescent="0.2"/>
    <row r="9433" ht="12.75" customHeight="1" x14ac:dyDescent="0.2"/>
    <row r="9434" ht="12.75" customHeight="1" x14ac:dyDescent="0.2"/>
    <row r="9435" ht="12.75" customHeight="1" x14ac:dyDescent="0.2"/>
    <row r="9436" ht="12.75" customHeight="1" x14ac:dyDescent="0.2"/>
    <row r="9437" ht="12.75" customHeight="1" x14ac:dyDescent="0.2"/>
    <row r="9438" ht="12.75" customHeight="1" x14ac:dyDescent="0.2"/>
    <row r="9439" ht="12.75" customHeight="1" x14ac:dyDescent="0.2"/>
    <row r="9440" ht="12.75" customHeight="1" x14ac:dyDescent="0.2"/>
    <row r="9441" ht="12.75" customHeight="1" x14ac:dyDescent="0.2"/>
    <row r="9442" ht="12.75" customHeight="1" x14ac:dyDescent="0.2"/>
    <row r="9443" ht="12.75" customHeight="1" x14ac:dyDescent="0.2"/>
    <row r="9444" ht="12.75" customHeight="1" x14ac:dyDescent="0.2"/>
    <row r="9445" ht="12.75" customHeight="1" x14ac:dyDescent="0.2"/>
    <row r="9446" ht="12.75" customHeight="1" x14ac:dyDescent="0.2"/>
    <row r="9447" ht="12.75" customHeight="1" x14ac:dyDescent="0.2"/>
    <row r="9448" ht="12.75" customHeight="1" x14ac:dyDescent="0.2"/>
    <row r="9449" ht="12.75" customHeight="1" x14ac:dyDescent="0.2"/>
    <row r="9450" ht="12.75" customHeight="1" x14ac:dyDescent="0.2"/>
    <row r="9451" ht="12.75" customHeight="1" x14ac:dyDescent="0.2"/>
    <row r="9452" ht="12.75" customHeight="1" x14ac:dyDescent="0.2"/>
    <row r="9453" ht="12.75" customHeight="1" x14ac:dyDescent="0.2"/>
    <row r="9454" ht="12.75" customHeight="1" x14ac:dyDescent="0.2"/>
    <row r="9455" ht="12.75" customHeight="1" x14ac:dyDescent="0.2"/>
    <row r="9456" ht="12.75" customHeight="1" x14ac:dyDescent="0.2"/>
    <row r="9457" ht="12.75" customHeight="1" x14ac:dyDescent="0.2"/>
    <row r="9458" ht="12.75" customHeight="1" x14ac:dyDescent="0.2"/>
    <row r="9459" ht="12.75" customHeight="1" x14ac:dyDescent="0.2"/>
    <row r="9460" ht="12.75" customHeight="1" x14ac:dyDescent="0.2"/>
    <row r="9461" ht="12.75" customHeight="1" x14ac:dyDescent="0.2"/>
    <row r="9462" ht="12.75" customHeight="1" x14ac:dyDescent="0.2"/>
    <row r="9463" ht="12.75" customHeight="1" x14ac:dyDescent="0.2"/>
    <row r="9464" ht="12.75" customHeight="1" x14ac:dyDescent="0.2"/>
    <row r="9465" ht="12.75" customHeight="1" x14ac:dyDescent="0.2"/>
    <row r="9466" ht="12.75" customHeight="1" x14ac:dyDescent="0.2"/>
    <row r="9467" ht="12.75" customHeight="1" x14ac:dyDescent="0.2"/>
    <row r="9468" ht="12.75" customHeight="1" x14ac:dyDescent="0.2"/>
    <row r="9469" ht="12.75" customHeight="1" x14ac:dyDescent="0.2"/>
    <row r="9470" ht="12.75" customHeight="1" x14ac:dyDescent="0.2"/>
    <row r="9471" ht="12.75" customHeight="1" x14ac:dyDescent="0.2"/>
    <row r="9472" ht="12.75" customHeight="1" x14ac:dyDescent="0.2"/>
    <row r="9473" ht="12.75" customHeight="1" x14ac:dyDescent="0.2"/>
    <row r="9474" ht="12.75" customHeight="1" x14ac:dyDescent="0.2"/>
    <row r="9475" ht="12.75" customHeight="1" x14ac:dyDescent="0.2"/>
    <row r="9476" ht="12.75" customHeight="1" x14ac:dyDescent="0.2"/>
    <row r="9477" ht="12.75" customHeight="1" x14ac:dyDescent="0.2"/>
    <row r="9478" ht="12.75" customHeight="1" x14ac:dyDescent="0.2"/>
    <row r="9479" ht="12.75" customHeight="1" x14ac:dyDescent="0.2"/>
    <row r="9480" ht="12.75" customHeight="1" x14ac:dyDescent="0.2"/>
    <row r="9481" ht="12.75" customHeight="1" x14ac:dyDescent="0.2"/>
    <row r="9482" ht="12.75" customHeight="1" x14ac:dyDescent="0.2"/>
    <row r="9483" ht="12.75" customHeight="1" x14ac:dyDescent="0.2"/>
    <row r="9484" ht="12.75" customHeight="1" x14ac:dyDescent="0.2"/>
    <row r="9485" ht="12.75" customHeight="1" x14ac:dyDescent="0.2"/>
    <row r="9486" ht="12.75" customHeight="1" x14ac:dyDescent="0.2"/>
    <row r="9487" ht="12.75" customHeight="1" x14ac:dyDescent="0.2"/>
    <row r="9488" ht="12.75" customHeight="1" x14ac:dyDescent="0.2"/>
    <row r="9489" ht="12.75" customHeight="1" x14ac:dyDescent="0.2"/>
    <row r="9490" ht="12.75" customHeight="1" x14ac:dyDescent="0.2"/>
    <row r="9491" ht="12.75" customHeight="1" x14ac:dyDescent="0.2"/>
    <row r="9492" ht="12.75" customHeight="1" x14ac:dyDescent="0.2"/>
    <row r="9493" ht="12.75" customHeight="1" x14ac:dyDescent="0.2"/>
    <row r="9494" ht="12.75" customHeight="1" x14ac:dyDescent="0.2"/>
    <row r="9495" ht="12.75" customHeight="1" x14ac:dyDescent="0.2"/>
    <row r="9496" ht="12.75" customHeight="1" x14ac:dyDescent="0.2"/>
    <row r="9497" ht="12.75" customHeight="1" x14ac:dyDescent="0.2"/>
    <row r="9498" ht="12.75" customHeight="1" x14ac:dyDescent="0.2"/>
    <row r="9499" ht="12.75" customHeight="1" x14ac:dyDescent="0.2"/>
    <row r="9500" ht="12.75" customHeight="1" x14ac:dyDescent="0.2"/>
    <row r="9501" ht="12.75" customHeight="1" x14ac:dyDescent="0.2"/>
    <row r="9502" ht="12.75" customHeight="1" x14ac:dyDescent="0.2"/>
    <row r="9503" ht="12.75" customHeight="1" x14ac:dyDescent="0.2"/>
    <row r="9504" ht="12.75" customHeight="1" x14ac:dyDescent="0.2"/>
    <row r="9505" ht="12.75" customHeight="1" x14ac:dyDescent="0.2"/>
    <row r="9506" ht="12.75" customHeight="1" x14ac:dyDescent="0.2"/>
    <row r="9507" ht="12.75" customHeight="1" x14ac:dyDescent="0.2"/>
    <row r="9508" ht="12.75" customHeight="1" x14ac:dyDescent="0.2"/>
    <row r="9509" ht="12.75" customHeight="1" x14ac:dyDescent="0.2"/>
    <row r="9510" ht="12.75" customHeight="1" x14ac:dyDescent="0.2"/>
    <row r="9511" ht="12.75" customHeight="1" x14ac:dyDescent="0.2"/>
    <row r="9512" ht="12.75" customHeight="1" x14ac:dyDescent="0.2"/>
    <row r="9513" ht="12.75" customHeight="1" x14ac:dyDescent="0.2"/>
    <row r="9514" ht="12.75" customHeight="1" x14ac:dyDescent="0.2"/>
    <row r="9515" ht="12.75" customHeight="1" x14ac:dyDescent="0.2"/>
    <row r="9516" ht="12.75" customHeight="1" x14ac:dyDescent="0.2"/>
    <row r="9517" ht="12.75" customHeight="1" x14ac:dyDescent="0.2"/>
    <row r="9518" ht="12.75" customHeight="1" x14ac:dyDescent="0.2"/>
    <row r="9519" ht="12.75" customHeight="1" x14ac:dyDescent="0.2"/>
    <row r="9520" ht="12.75" customHeight="1" x14ac:dyDescent="0.2"/>
    <row r="9521" ht="12.75" customHeight="1" x14ac:dyDescent="0.2"/>
    <row r="9522" ht="12.75" customHeight="1" x14ac:dyDescent="0.2"/>
    <row r="9523" ht="12.75" customHeight="1" x14ac:dyDescent="0.2"/>
    <row r="9524" ht="12.75" customHeight="1" x14ac:dyDescent="0.2"/>
    <row r="9525" ht="12.75" customHeight="1" x14ac:dyDescent="0.2"/>
    <row r="9526" ht="12.75" customHeight="1" x14ac:dyDescent="0.2"/>
    <row r="9527" ht="12.75" customHeight="1" x14ac:dyDescent="0.2"/>
    <row r="9528" ht="12.75" customHeight="1" x14ac:dyDescent="0.2"/>
    <row r="9529" ht="12.75" customHeight="1" x14ac:dyDescent="0.2"/>
    <row r="9530" ht="12.75" customHeight="1" x14ac:dyDescent="0.2"/>
    <row r="9531" ht="12.75" customHeight="1" x14ac:dyDescent="0.2"/>
    <row r="9532" ht="12.75" customHeight="1" x14ac:dyDescent="0.2"/>
    <row r="9533" ht="12.75" customHeight="1" x14ac:dyDescent="0.2"/>
    <row r="9534" ht="12.75" customHeight="1" x14ac:dyDescent="0.2"/>
    <row r="9535" ht="12.75" customHeight="1" x14ac:dyDescent="0.2"/>
    <row r="9536" ht="12.75" customHeight="1" x14ac:dyDescent="0.2"/>
    <row r="9537" ht="12.75" customHeight="1" x14ac:dyDescent="0.2"/>
    <row r="9538" ht="12.75" customHeight="1" x14ac:dyDescent="0.2"/>
    <row r="9539" ht="12.75" customHeight="1" x14ac:dyDescent="0.2"/>
    <row r="9540" ht="12.75" customHeight="1" x14ac:dyDescent="0.2"/>
    <row r="9541" ht="12.75" customHeight="1" x14ac:dyDescent="0.2"/>
    <row r="9542" ht="12.75" customHeight="1" x14ac:dyDescent="0.2"/>
    <row r="9543" ht="12.75" customHeight="1" x14ac:dyDescent="0.2"/>
    <row r="9544" ht="12.75" customHeight="1" x14ac:dyDescent="0.2"/>
    <row r="9545" ht="12.75" customHeight="1" x14ac:dyDescent="0.2"/>
    <row r="9546" ht="12.75" customHeight="1" x14ac:dyDescent="0.2"/>
    <row r="9547" ht="12.75" customHeight="1" x14ac:dyDescent="0.2"/>
    <row r="9548" ht="12.75" customHeight="1" x14ac:dyDescent="0.2"/>
    <row r="9549" ht="12.75" customHeight="1" x14ac:dyDescent="0.2"/>
    <row r="9550" ht="12.75" customHeight="1" x14ac:dyDescent="0.2"/>
    <row r="9551" ht="12.75" customHeight="1" x14ac:dyDescent="0.2"/>
    <row r="9552" ht="12.75" customHeight="1" x14ac:dyDescent="0.2"/>
    <row r="9553" ht="12.75" customHeight="1" x14ac:dyDescent="0.2"/>
    <row r="9554" ht="12.75" customHeight="1" x14ac:dyDescent="0.2"/>
    <row r="9555" ht="12.75" customHeight="1" x14ac:dyDescent="0.2"/>
    <row r="9556" ht="12.75" customHeight="1" x14ac:dyDescent="0.2"/>
    <row r="9557" ht="12.75" customHeight="1" x14ac:dyDescent="0.2"/>
    <row r="9558" ht="12.75" customHeight="1" x14ac:dyDescent="0.2"/>
    <row r="9559" ht="12.75" customHeight="1" x14ac:dyDescent="0.2"/>
    <row r="9560" ht="12.75" customHeight="1" x14ac:dyDescent="0.2"/>
    <row r="9561" ht="12.75" customHeight="1" x14ac:dyDescent="0.2"/>
    <row r="9562" ht="12.75" customHeight="1" x14ac:dyDescent="0.2"/>
    <row r="9563" ht="12.75" customHeight="1" x14ac:dyDescent="0.2"/>
    <row r="9564" ht="12.75" customHeight="1" x14ac:dyDescent="0.2"/>
    <row r="9565" ht="12.75" customHeight="1" x14ac:dyDescent="0.2"/>
    <row r="9566" ht="12.75" customHeight="1" x14ac:dyDescent="0.2"/>
    <row r="9567" ht="12.75" customHeight="1" x14ac:dyDescent="0.2"/>
    <row r="9568" ht="12.75" customHeight="1" x14ac:dyDescent="0.2"/>
    <row r="9569" ht="12.75" customHeight="1" x14ac:dyDescent="0.2"/>
    <row r="9570" ht="12.75" customHeight="1" x14ac:dyDescent="0.2"/>
    <row r="9571" ht="12.75" customHeight="1" x14ac:dyDescent="0.2"/>
    <row r="9572" ht="12.75" customHeight="1" x14ac:dyDescent="0.2"/>
    <row r="9573" ht="12.75" customHeight="1" x14ac:dyDescent="0.2"/>
    <row r="9574" ht="12.75" customHeight="1" x14ac:dyDescent="0.2"/>
    <row r="9575" ht="12.75" customHeight="1" x14ac:dyDescent="0.2"/>
    <row r="9576" ht="12.75" customHeight="1" x14ac:dyDescent="0.2"/>
    <row r="9577" ht="12.75" customHeight="1" x14ac:dyDescent="0.2"/>
    <row r="9578" ht="12.75" customHeight="1" x14ac:dyDescent="0.2"/>
    <row r="9579" ht="12.75" customHeight="1" x14ac:dyDescent="0.2"/>
    <row r="9580" ht="12.75" customHeight="1" x14ac:dyDescent="0.2"/>
    <row r="9581" ht="12.75" customHeight="1" x14ac:dyDescent="0.2"/>
    <row r="9582" ht="12.75" customHeight="1" x14ac:dyDescent="0.2"/>
    <row r="9583" ht="12.75" customHeight="1" x14ac:dyDescent="0.2"/>
    <row r="9584" ht="12.75" customHeight="1" x14ac:dyDescent="0.2"/>
    <row r="9585" ht="12.75" customHeight="1" x14ac:dyDescent="0.2"/>
    <row r="9586" ht="12.75" customHeight="1" x14ac:dyDescent="0.2"/>
    <row r="9587" ht="12.75" customHeight="1" x14ac:dyDescent="0.2"/>
    <row r="9588" ht="12.75" customHeight="1" x14ac:dyDescent="0.2"/>
    <row r="9589" ht="12.75" customHeight="1" x14ac:dyDescent="0.2"/>
    <row r="9590" ht="12.75" customHeight="1" x14ac:dyDescent="0.2"/>
    <row r="9591" ht="12.75" customHeight="1" x14ac:dyDescent="0.2"/>
    <row r="9592" ht="12.75" customHeight="1" x14ac:dyDescent="0.2"/>
    <row r="9593" ht="12.75" customHeight="1" x14ac:dyDescent="0.2"/>
    <row r="9594" ht="12.75" customHeight="1" x14ac:dyDescent="0.2"/>
    <row r="9595" ht="12.75" customHeight="1" x14ac:dyDescent="0.2"/>
    <row r="9596" ht="12.75" customHeight="1" x14ac:dyDescent="0.2"/>
    <row r="9597" ht="12.75" customHeight="1" x14ac:dyDescent="0.2"/>
    <row r="9598" ht="12.75" customHeight="1" x14ac:dyDescent="0.2"/>
    <row r="9599" ht="12.75" customHeight="1" x14ac:dyDescent="0.2"/>
    <row r="9600" ht="12.75" customHeight="1" x14ac:dyDescent="0.2"/>
    <row r="9601" ht="12.75" customHeight="1" x14ac:dyDescent="0.2"/>
    <row r="9602" ht="12.75" customHeight="1" x14ac:dyDescent="0.2"/>
    <row r="9603" ht="12.75" customHeight="1" x14ac:dyDescent="0.2"/>
    <row r="9604" ht="12.75" customHeight="1" x14ac:dyDescent="0.2"/>
    <row r="9605" ht="12.75" customHeight="1" x14ac:dyDescent="0.2"/>
    <row r="9606" ht="12.75" customHeight="1" x14ac:dyDescent="0.2"/>
    <row r="9607" ht="12.75" customHeight="1" x14ac:dyDescent="0.2"/>
    <row r="9608" ht="12.75" customHeight="1" x14ac:dyDescent="0.2"/>
    <row r="9609" ht="12.75" customHeight="1" x14ac:dyDescent="0.2"/>
    <row r="9610" ht="12.75" customHeight="1" x14ac:dyDescent="0.2"/>
    <row r="9611" ht="12.75" customHeight="1" x14ac:dyDescent="0.2"/>
    <row r="9612" ht="12.75" customHeight="1" x14ac:dyDescent="0.2"/>
    <row r="9613" ht="12.75" customHeight="1" x14ac:dyDescent="0.2"/>
    <row r="9614" ht="12.75" customHeight="1" x14ac:dyDescent="0.2"/>
    <row r="9615" ht="12.75" customHeight="1" x14ac:dyDescent="0.2"/>
    <row r="9616" ht="12.75" customHeight="1" x14ac:dyDescent="0.2"/>
    <row r="9617" ht="12.75" customHeight="1" x14ac:dyDescent="0.2"/>
    <row r="9618" ht="12.75" customHeight="1" x14ac:dyDescent="0.2"/>
    <row r="9619" ht="12.75" customHeight="1" x14ac:dyDescent="0.2"/>
    <row r="9620" ht="12.75" customHeight="1" x14ac:dyDescent="0.2"/>
    <row r="9621" ht="12.75" customHeight="1" x14ac:dyDescent="0.2"/>
    <row r="9622" ht="12.75" customHeight="1" x14ac:dyDescent="0.2"/>
    <row r="9623" ht="12.75" customHeight="1" x14ac:dyDescent="0.2"/>
    <row r="9624" ht="12.75" customHeight="1" x14ac:dyDescent="0.2"/>
    <row r="9625" ht="12.75" customHeight="1" x14ac:dyDescent="0.2"/>
    <row r="9626" ht="12.75" customHeight="1" x14ac:dyDescent="0.2"/>
    <row r="9627" ht="12.75" customHeight="1" x14ac:dyDescent="0.2"/>
    <row r="9628" ht="12.75" customHeight="1" x14ac:dyDescent="0.2"/>
    <row r="9629" ht="12.75" customHeight="1" x14ac:dyDescent="0.2"/>
    <row r="9630" ht="12.75" customHeight="1" x14ac:dyDescent="0.2"/>
    <row r="9631" ht="12.75" customHeight="1" x14ac:dyDescent="0.2"/>
    <row r="9632" ht="12.75" customHeight="1" x14ac:dyDescent="0.2"/>
    <row r="9633" ht="12.75" customHeight="1" x14ac:dyDescent="0.2"/>
    <row r="9634" ht="12.75" customHeight="1" x14ac:dyDescent="0.2"/>
    <row r="9635" ht="12.75" customHeight="1" x14ac:dyDescent="0.2"/>
    <row r="9636" ht="12.75" customHeight="1" x14ac:dyDescent="0.2"/>
    <row r="9637" ht="12.75" customHeight="1" x14ac:dyDescent="0.2"/>
    <row r="9638" ht="12.75" customHeight="1" x14ac:dyDescent="0.2"/>
    <row r="9639" ht="12.75" customHeight="1" x14ac:dyDescent="0.2"/>
    <row r="9640" ht="12.75" customHeight="1" x14ac:dyDescent="0.2"/>
    <row r="9641" ht="12.75" customHeight="1" x14ac:dyDescent="0.2"/>
    <row r="9642" ht="12.75" customHeight="1" x14ac:dyDescent="0.2"/>
    <row r="9643" ht="12.75" customHeight="1" x14ac:dyDescent="0.2"/>
    <row r="9644" ht="12.75" customHeight="1" x14ac:dyDescent="0.2"/>
    <row r="9645" ht="12.75" customHeight="1" x14ac:dyDescent="0.2"/>
    <row r="9646" ht="12.75" customHeight="1" x14ac:dyDescent="0.2"/>
    <row r="9647" ht="12.75" customHeight="1" x14ac:dyDescent="0.2"/>
    <row r="9648" ht="12.75" customHeight="1" x14ac:dyDescent="0.2"/>
    <row r="9649" ht="12.75" customHeight="1" x14ac:dyDescent="0.2"/>
    <row r="9650" ht="12.75" customHeight="1" x14ac:dyDescent="0.2"/>
    <row r="9651" ht="12.75" customHeight="1" x14ac:dyDescent="0.2"/>
    <row r="9652" ht="12.75" customHeight="1" x14ac:dyDescent="0.2"/>
    <row r="9653" ht="12.75" customHeight="1" x14ac:dyDescent="0.2"/>
    <row r="9654" ht="12.75" customHeight="1" x14ac:dyDescent="0.2"/>
    <row r="9655" ht="12.75" customHeight="1" x14ac:dyDescent="0.2"/>
    <row r="9656" ht="12.75" customHeight="1" x14ac:dyDescent="0.2"/>
    <row r="9657" ht="12.75" customHeight="1" x14ac:dyDescent="0.2"/>
    <row r="9658" ht="12.75" customHeight="1" x14ac:dyDescent="0.2"/>
    <row r="9659" ht="12.75" customHeight="1" x14ac:dyDescent="0.2"/>
    <row r="9660" ht="12.75" customHeight="1" x14ac:dyDescent="0.2"/>
    <row r="9661" ht="12.75" customHeight="1" x14ac:dyDescent="0.2"/>
    <row r="9662" ht="12.75" customHeight="1" x14ac:dyDescent="0.2"/>
    <row r="9663" ht="12.75" customHeight="1" x14ac:dyDescent="0.2"/>
    <row r="9664" ht="12.75" customHeight="1" x14ac:dyDescent="0.2"/>
    <row r="9665" ht="12.75" customHeight="1" x14ac:dyDescent="0.2"/>
    <row r="9666" ht="12.75" customHeight="1" x14ac:dyDescent="0.2"/>
    <row r="9667" ht="12.75" customHeight="1" x14ac:dyDescent="0.2"/>
    <row r="9668" ht="12.75" customHeight="1" x14ac:dyDescent="0.2"/>
    <row r="9669" ht="12.75" customHeight="1" x14ac:dyDescent="0.2"/>
    <row r="9670" ht="12.75" customHeight="1" x14ac:dyDescent="0.2"/>
    <row r="9671" ht="12.75" customHeight="1" x14ac:dyDescent="0.2"/>
    <row r="9672" ht="12.75" customHeight="1" x14ac:dyDescent="0.2"/>
    <row r="9673" ht="12.75" customHeight="1" x14ac:dyDescent="0.2"/>
    <row r="9674" ht="12.75" customHeight="1" x14ac:dyDescent="0.2"/>
    <row r="9675" ht="12.75" customHeight="1" x14ac:dyDescent="0.2"/>
    <row r="9676" ht="12.75" customHeight="1" x14ac:dyDescent="0.2"/>
    <row r="9677" ht="12.75" customHeight="1" x14ac:dyDescent="0.2"/>
    <row r="9678" ht="12.75" customHeight="1" x14ac:dyDescent="0.2"/>
    <row r="9679" ht="12.75" customHeight="1" x14ac:dyDescent="0.2"/>
    <row r="9680" ht="12.75" customHeight="1" x14ac:dyDescent="0.2"/>
    <row r="9681" ht="12.75" customHeight="1" x14ac:dyDescent="0.2"/>
    <row r="9682" ht="12.75" customHeight="1" x14ac:dyDescent="0.2"/>
    <row r="9683" ht="12.75" customHeight="1" x14ac:dyDescent="0.2"/>
    <row r="9684" ht="12.75" customHeight="1" x14ac:dyDescent="0.2"/>
    <row r="9685" ht="12.75" customHeight="1" x14ac:dyDescent="0.2"/>
    <row r="9686" ht="12.75" customHeight="1" x14ac:dyDescent="0.2"/>
    <row r="9687" ht="12.75" customHeight="1" x14ac:dyDescent="0.2"/>
    <row r="9688" ht="12.75" customHeight="1" x14ac:dyDescent="0.2"/>
    <row r="9689" ht="12.75" customHeight="1" x14ac:dyDescent="0.2"/>
    <row r="9690" ht="12.75" customHeight="1" x14ac:dyDescent="0.2"/>
    <row r="9691" ht="12.75" customHeight="1" x14ac:dyDescent="0.2"/>
    <row r="9692" ht="12.75" customHeight="1" x14ac:dyDescent="0.2"/>
    <row r="9693" ht="12.75" customHeight="1" x14ac:dyDescent="0.2"/>
    <row r="9694" ht="12.75" customHeight="1" x14ac:dyDescent="0.2"/>
    <row r="9695" ht="12.75" customHeight="1" x14ac:dyDescent="0.2"/>
    <row r="9696" ht="12.75" customHeight="1" x14ac:dyDescent="0.2"/>
    <row r="9697" ht="12.75" customHeight="1" x14ac:dyDescent="0.2"/>
    <row r="9698" ht="12.75" customHeight="1" x14ac:dyDescent="0.2"/>
    <row r="9699" ht="12.75" customHeight="1" x14ac:dyDescent="0.2"/>
    <row r="9700" ht="12.75" customHeight="1" x14ac:dyDescent="0.2"/>
    <row r="9701" ht="12.75" customHeight="1" x14ac:dyDescent="0.2"/>
    <row r="9702" ht="12.75" customHeight="1" x14ac:dyDescent="0.2"/>
    <row r="9703" ht="12.75" customHeight="1" x14ac:dyDescent="0.2"/>
    <row r="9704" ht="12.75" customHeight="1" x14ac:dyDescent="0.2"/>
    <row r="9705" ht="12.75" customHeight="1" x14ac:dyDescent="0.2"/>
    <row r="9706" ht="12.75" customHeight="1" x14ac:dyDescent="0.2"/>
    <row r="9707" ht="12.75" customHeight="1" x14ac:dyDescent="0.2"/>
    <row r="9708" ht="12.75" customHeight="1" x14ac:dyDescent="0.2"/>
    <row r="9709" ht="12.75" customHeight="1" x14ac:dyDescent="0.2"/>
    <row r="9710" ht="12.75" customHeight="1" x14ac:dyDescent="0.2"/>
    <row r="9711" ht="12.75" customHeight="1" x14ac:dyDescent="0.2"/>
    <row r="9712" ht="12.75" customHeight="1" x14ac:dyDescent="0.2"/>
    <row r="9713" ht="12.75" customHeight="1" x14ac:dyDescent="0.2"/>
    <row r="9714" ht="12.75" customHeight="1" x14ac:dyDescent="0.2"/>
    <row r="9715" ht="12.75" customHeight="1" x14ac:dyDescent="0.2"/>
    <row r="9716" ht="12.75" customHeight="1" x14ac:dyDescent="0.2"/>
    <row r="9717" ht="12.75" customHeight="1" x14ac:dyDescent="0.2"/>
    <row r="9718" ht="12.75" customHeight="1" x14ac:dyDescent="0.2"/>
    <row r="9719" ht="12.75" customHeight="1" x14ac:dyDescent="0.2"/>
    <row r="9720" ht="12.75" customHeight="1" x14ac:dyDescent="0.2"/>
    <row r="9721" ht="12.75" customHeight="1" x14ac:dyDescent="0.2"/>
    <row r="9722" ht="12.75" customHeight="1" x14ac:dyDescent="0.2"/>
    <row r="9723" ht="12.75" customHeight="1" x14ac:dyDescent="0.2"/>
    <row r="9724" ht="12.75" customHeight="1" x14ac:dyDescent="0.2"/>
    <row r="9725" ht="12.75" customHeight="1" x14ac:dyDescent="0.2"/>
    <row r="9726" ht="12.75" customHeight="1" x14ac:dyDescent="0.2"/>
    <row r="9727" ht="12.75" customHeight="1" x14ac:dyDescent="0.2"/>
    <row r="9728" ht="12.75" customHeight="1" x14ac:dyDescent="0.2"/>
    <row r="9729" ht="12.75" customHeight="1" x14ac:dyDescent="0.2"/>
    <row r="9730" ht="12.75" customHeight="1" x14ac:dyDescent="0.2"/>
    <row r="9731" ht="12.75" customHeight="1" x14ac:dyDescent="0.2"/>
    <row r="9732" ht="12.75" customHeight="1" x14ac:dyDescent="0.2"/>
    <row r="9733" ht="12.75" customHeight="1" x14ac:dyDescent="0.2"/>
    <row r="9734" ht="12.75" customHeight="1" x14ac:dyDescent="0.2"/>
    <row r="9735" ht="12.75" customHeight="1" x14ac:dyDescent="0.2"/>
    <row r="9736" ht="12.75" customHeight="1" x14ac:dyDescent="0.2"/>
    <row r="9737" ht="12.75" customHeight="1" x14ac:dyDescent="0.2"/>
    <row r="9738" ht="12.75" customHeight="1" x14ac:dyDescent="0.2"/>
    <row r="9739" ht="12.75" customHeight="1" x14ac:dyDescent="0.2"/>
    <row r="9740" ht="12.75" customHeight="1" x14ac:dyDescent="0.2"/>
    <row r="9741" ht="12.75" customHeight="1" x14ac:dyDescent="0.2"/>
    <row r="9742" ht="12.75" customHeight="1" x14ac:dyDescent="0.2"/>
    <row r="9743" ht="12.75" customHeight="1" x14ac:dyDescent="0.2"/>
    <row r="9744" ht="12.75" customHeight="1" x14ac:dyDescent="0.2"/>
    <row r="9745" ht="12.75" customHeight="1" x14ac:dyDescent="0.2"/>
    <row r="9746" ht="12.75" customHeight="1" x14ac:dyDescent="0.2"/>
    <row r="9747" ht="12.75" customHeight="1" x14ac:dyDescent="0.2"/>
    <row r="9748" ht="12.75" customHeight="1" x14ac:dyDescent="0.2"/>
    <row r="9749" ht="12.75" customHeight="1" x14ac:dyDescent="0.2"/>
    <row r="9750" ht="12.75" customHeight="1" x14ac:dyDescent="0.2"/>
    <row r="9751" ht="12.75" customHeight="1" x14ac:dyDescent="0.2"/>
    <row r="9752" ht="12.75" customHeight="1" x14ac:dyDescent="0.2"/>
    <row r="9753" ht="12.75" customHeight="1" x14ac:dyDescent="0.2"/>
    <row r="9754" ht="12.75" customHeight="1" x14ac:dyDescent="0.2"/>
    <row r="9755" ht="12.75" customHeight="1" x14ac:dyDescent="0.2"/>
    <row r="9756" ht="12.75" customHeight="1" x14ac:dyDescent="0.2"/>
    <row r="9757" ht="12.75" customHeight="1" x14ac:dyDescent="0.2"/>
    <row r="9758" ht="12.75" customHeight="1" x14ac:dyDescent="0.2"/>
    <row r="9759" ht="12.75" customHeight="1" x14ac:dyDescent="0.2"/>
    <row r="9760" ht="12.75" customHeight="1" x14ac:dyDescent="0.2"/>
    <row r="9761" ht="12.75" customHeight="1" x14ac:dyDescent="0.2"/>
    <row r="9762" ht="12.75" customHeight="1" x14ac:dyDescent="0.2"/>
    <row r="9763" ht="12.75" customHeight="1" x14ac:dyDescent="0.2"/>
    <row r="9764" ht="12.75" customHeight="1" x14ac:dyDescent="0.2"/>
    <row r="9765" ht="12.75" customHeight="1" x14ac:dyDescent="0.2"/>
    <row r="9766" ht="12.75" customHeight="1" x14ac:dyDescent="0.2"/>
    <row r="9767" ht="12.75" customHeight="1" x14ac:dyDescent="0.2"/>
    <row r="9768" ht="12.75" customHeight="1" x14ac:dyDescent="0.2"/>
    <row r="9769" ht="12.75" customHeight="1" x14ac:dyDescent="0.2"/>
    <row r="9770" ht="12.75" customHeight="1" x14ac:dyDescent="0.2"/>
    <row r="9771" ht="12.75" customHeight="1" x14ac:dyDescent="0.2"/>
    <row r="9772" ht="12.75" customHeight="1" x14ac:dyDescent="0.2"/>
    <row r="9773" ht="12.75" customHeight="1" x14ac:dyDescent="0.2"/>
    <row r="9774" ht="12.75" customHeight="1" x14ac:dyDescent="0.2"/>
    <row r="9775" ht="12.75" customHeight="1" x14ac:dyDescent="0.2"/>
    <row r="9776" ht="12.75" customHeight="1" x14ac:dyDescent="0.2"/>
    <row r="9777" ht="12.75" customHeight="1" x14ac:dyDescent="0.2"/>
    <row r="9778" ht="12.75" customHeight="1" x14ac:dyDescent="0.2"/>
    <row r="9779" ht="12.75" customHeight="1" x14ac:dyDescent="0.2"/>
    <row r="9780" ht="12.75" customHeight="1" x14ac:dyDescent="0.2"/>
    <row r="9781" ht="12.75" customHeight="1" x14ac:dyDescent="0.2"/>
    <row r="9782" ht="12.75" customHeight="1" x14ac:dyDescent="0.2"/>
    <row r="9783" ht="12.75" customHeight="1" x14ac:dyDescent="0.2"/>
    <row r="9784" ht="12.75" customHeight="1" x14ac:dyDescent="0.2"/>
    <row r="9785" ht="12.75" customHeight="1" x14ac:dyDescent="0.2"/>
    <row r="9786" ht="12.75" customHeight="1" x14ac:dyDescent="0.2"/>
    <row r="9787" ht="12.75" customHeight="1" x14ac:dyDescent="0.2"/>
    <row r="9788" ht="12.75" customHeight="1" x14ac:dyDescent="0.2"/>
    <row r="9789" ht="12.75" customHeight="1" x14ac:dyDescent="0.2"/>
    <row r="9790" ht="12.75" customHeight="1" x14ac:dyDescent="0.2"/>
    <row r="9791" ht="12.75" customHeight="1" x14ac:dyDescent="0.2"/>
    <row r="9792" ht="12.75" customHeight="1" x14ac:dyDescent="0.2"/>
    <row r="9793" ht="12.75" customHeight="1" x14ac:dyDescent="0.2"/>
    <row r="9794" ht="12.75" customHeight="1" x14ac:dyDescent="0.2"/>
    <row r="9795" ht="12.75" customHeight="1" x14ac:dyDescent="0.2"/>
    <row r="9796" ht="12.75" customHeight="1" x14ac:dyDescent="0.2"/>
    <row r="9797" ht="12.75" customHeight="1" x14ac:dyDescent="0.2"/>
    <row r="9798" ht="12.75" customHeight="1" x14ac:dyDescent="0.2"/>
    <row r="9799" ht="12.75" customHeight="1" x14ac:dyDescent="0.2"/>
    <row r="9800" ht="12.75" customHeight="1" x14ac:dyDescent="0.2"/>
    <row r="9801" ht="12.75" customHeight="1" x14ac:dyDescent="0.2"/>
    <row r="9802" ht="12.75" customHeight="1" x14ac:dyDescent="0.2"/>
    <row r="9803" ht="12.75" customHeight="1" x14ac:dyDescent="0.2"/>
    <row r="9804" ht="12.75" customHeight="1" x14ac:dyDescent="0.2"/>
    <row r="9805" ht="12.75" customHeight="1" x14ac:dyDescent="0.2"/>
    <row r="9806" ht="12.75" customHeight="1" x14ac:dyDescent="0.2"/>
    <row r="9807" ht="12.75" customHeight="1" x14ac:dyDescent="0.2"/>
    <row r="9808" ht="12.75" customHeight="1" x14ac:dyDescent="0.2"/>
    <row r="9809" ht="12.75" customHeight="1" x14ac:dyDescent="0.2"/>
    <row r="9810" ht="12.75" customHeight="1" x14ac:dyDescent="0.2"/>
    <row r="9811" ht="12.75" customHeight="1" x14ac:dyDescent="0.2"/>
    <row r="9812" ht="12.75" customHeight="1" x14ac:dyDescent="0.2"/>
    <row r="9813" ht="12.75" customHeight="1" x14ac:dyDescent="0.2"/>
    <row r="9814" ht="12.75" customHeight="1" x14ac:dyDescent="0.2"/>
    <row r="9815" ht="12.75" customHeight="1" x14ac:dyDescent="0.2"/>
    <row r="9816" ht="12.75" customHeight="1" x14ac:dyDescent="0.2"/>
    <row r="9817" ht="12.75" customHeight="1" x14ac:dyDescent="0.2"/>
    <row r="9818" ht="12.75" customHeight="1" x14ac:dyDescent="0.2"/>
    <row r="9819" ht="12.75" customHeight="1" x14ac:dyDescent="0.2"/>
    <row r="9820" ht="12.75" customHeight="1" x14ac:dyDescent="0.2"/>
    <row r="9821" ht="12.75" customHeight="1" x14ac:dyDescent="0.2"/>
    <row r="9822" ht="12.75" customHeight="1" x14ac:dyDescent="0.2"/>
    <row r="9823" ht="12.75" customHeight="1" x14ac:dyDescent="0.2"/>
    <row r="9824" ht="12.75" customHeight="1" x14ac:dyDescent="0.2"/>
    <row r="9825" ht="12.75" customHeight="1" x14ac:dyDescent="0.2"/>
    <row r="9826" ht="12.75" customHeight="1" x14ac:dyDescent="0.2"/>
    <row r="9827" ht="12.75" customHeight="1" x14ac:dyDescent="0.2"/>
    <row r="9828" ht="12.75" customHeight="1" x14ac:dyDescent="0.2"/>
    <row r="9829" ht="12.75" customHeight="1" x14ac:dyDescent="0.2"/>
    <row r="9830" ht="12.75" customHeight="1" x14ac:dyDescent="0.2"/>
    <row r="9831" ht="12.75" customHeight="1" x14ac:dyDescent="0.2"/>
    <row r="9832" ht="12.75" customHeight="1" x14ac:dyDescent="0.2"/>
    <row r="9833" ht="12.75" customHeight="1" x14ac:dyDescent="0.2"/>
    <row r="9834" ht="12.75" customHeight="1" x14ac:dyDescent="0.2"/>
    <row r="9835" ht="12.75" customHeight="1" x14ac:dyDescent="0.2"/>
    <row r="9836" ht="12.75" customHeight="1" x14ac:dyDescent="0.2"/>
    <row r="9837" ht="12.75" customHeight="1" x14ac:dyDescent="0.2"/>
    <row r="9838" ht="12.75" customHeight="1" x14ac:dyDescent="0.2"/>
    <row r="9839" ht="12.75" customHeight="1" x14ac:dyDescent="0.2"/>
    <row r="9840" ht="12.75" customHeight="1" x14ac:dyDescent="0.2"/>
    <row r="9841" ht="12.75" customHeight="1" x14ac:dyDescent="0.2"/>
    <row r="9842" ht="12.75" customHeight="1" x14ac:dyDescent="0.2"/>
    <row r="9843" ht="12.75" customHeight="1" x14ac:dyDescent="0.2"/>
    <row r="9844" ht="12.75" customHeight="1" x14ac:dyDescent="0.2"/>
    <row r="9845" ht="12.75" customHeight="1" x14ac:dyDescent="0.2"/>
    <row r="9846" ht="12.75" customHeight="1" x14ac:dyDescent="0.2"/>
    <row r="9847" ht="12.75" customHeight="1" x14ac:dyDescent="0.2"/>
    <row r="9848" ht="12.75" customHeight="1" x14ac:dyDescent="0.2"/>
    <row r="9849" ht="12.75" customHeight="1" x14ac:dyDescent="0.2"/>
    <row r="9850" ht="12.75" customHeight="1" x14ac:dyDescent="0.2"/>
    <row r="9851" ht="12.75" customHeight="1" x14ac:dyDescent="0.2"/>
    <row r="9852" ht="12.75" customHeight="1" x14ac:dyDescent="0.2"/>
    <row r="9853" ht="12.75" customHeight="1" x14ac:dyDescent="0.2"/>
    <row r="9854" ht="12.75" customHeight="1" x14ac:dyDescent="0.2"/>
    <row r="9855" ht="12.75" customHeight="1" x14ac:dyDescent="0.2"/>
    <row r="9856" ht="12.75" customHeight="1" x14ac:dyDescent="0.2"/>
    <row r="9857" ht="12.75" customHeight="1" x14ac:dyDescent="0.2"/>
    <row r="9858" ht="12.75" customHeight="1" x14ac:dyDescent="0.2"/>
    <row r="9859" ht="12.75" customHeight="1" x14ac:dyDescent="0.2"/>
    <row r="9860" ht="12.75" customHeight="1" x14ac:dyDescent="0.2"/>
    <row r="9861" ht="12.75" customHeight="1" x14ac:dyDescent="0.2"/>
    <row r="9862" ht="12.75" customHeight="1" x14ac:dyDescent="0.2"/>
    <row r="9863" ht="12.75" customHeight="1" x14ac:dyDescent="0.2"/>
    <row r="9864" ht="12.75" customHeight="1" x14ac:dyDescent="0.2"/>
    <row r="9865" ht="12.75" customHeight="1" x14ac:dyDescent="0.2"/>
    <row r="9866" ht="12.75" customHeight="1" x14ac:dyDescent="0.2"/>
    <row r="9867" ht="12.75" customHeight="1" x14ac:dyDescent="0.2"/>
    <row r="9868" ht="12.75" customHeight="1" x14ac:dyDescent="0.2"/>
    <row r="9869" ht="12.75" customHeight="1" x14ac:dyDescent="0.2"/>
    <row r="9870" ht="12.75" customHeight="1" x14ac:dyDescent="0.2"/>
    <row r="9871" ht="12.75" customHeight="1" x14ac:dyDescent="0.2"/>
    <row r="9872" ht="12.75" customHeight="1" x14ac:dyDescent="0.2"/>
    <row r="9873" ht="12.75" customHeight="1" x14ac:dyDescent="0.2"/>
    <row r="9874" ht="12.75" customHeight="1" x14ac:dyDescent="0.2"/>
    <row r="9875" ht="12.75" customHeight="1" x14ac:dyDescent="0.2"/>
    <row r="9876" ht="12.75" customHeight="1" x14ac:dyDescent="0.2"/>
    <row r="9877" ht="12.75" customHeight="1" x14ac:dyDescent="0.2"/>
    <row r="9878" ht="12.75" customHeight="1" x14ac:dyDescent="0.2"/>
    <row r="9879" ht="12.75" customHeight="1" x14ac:dyDescent="0.2"/>
    <row r="9880" ht="12.75" customHeight="1" x14ac:dyDescent="0.2"/>
    <row r="9881" ht="12.75" customHeight="1" x14ac:dyDescent="0.2"/>
    <row r="9882" ht="12.75" customHeight="1" x14ac:dyDescent="0.2"/>
    <row r="9883" ht="12.75" customHeight="1" x14ac:dyDescent="0.2"/>
    <row r="9884" ht="12.75" customHeight="1" x14ac:dyDescent="0.2"/>
    <row r="9885" ht="12.75" customHeight="1" x14ac:dyDescent="0.2"/>
    <row r="9886" ht="12.75" customHeight="1" x14ac:dyDescent="0.2"/>
    <row r="9887" ht="12.75" customHeight="1" x14ac:dyDescent="0.2"/>
    <row r="9888" ht="12.75" customHeight="1" x14ac:dyDescent="0.2"/>
    <row r="9889" ht="12.75" customHeight="1" x14ac:dyDescent="0.2"/>
    <row r="9890" ht="12.75" customHeight="1" x14ac:dyDescent="0.2"/>
    <row r="9891" ht="12.75" customHeight="1" x14ac:dyDescent="0.2"/>
    <row r="9892" ht="12.75" customHeight="1" x14ac:dyDescent="0.2"/>
    <row r="9893" ht="12.75" customHeight="1" x14ac:dyDescent="0.2"/>
    <row r="9894" ht="12.75" customHeight="1" x14ac:dyDescent="0.2"/>
    <row r="9895" ht="12.75" customHeight="1" x14ac:dyDescent="0.2"/>
    <row r="9896" ht="12.75" customHeight="1" x14ac:dyDescent="0.2"/>
    <row r="9897" ht="12.75" customHeight="1" x14ac:dyDescent="0.2"/>
    <row r="9898" ht="12.75" customHeight="1" x14ac:dyDescent="0.2"/>
    <row r="9899" ht="12.75" customHeight="1" x14ac:dyDescent="0.2"/>
    <row r="9900" ht="12.75" customHeight="1" x14ac:dyDescent="0.2"/>
    <row r="9901" ht="12.75" customHeight="1" x14ac:dyDescent="0.2"/>
    <row r="9902" ht="12.75" customHeight="1" x14ac:dyDescent="0.2"/>
    <row r="9903" ht="12.75" customHeight="1" x14ac:dyDescent="0.2"/>
    <row r="9904" ht="12.75" customHeight="1" x14ac:dyDescent="0.2"/>
    <row r="9905" ht="12.75" customHeight="1" x14ac:dyDescent="0.2"/>
    <row r="9906" ht="12.75" customHeight="1" x14ac:dyDescent="0.2"/>
    <row r="9907" ht="12.75" customHeight="1" x14ac:dyDescent="0.2"/>
    <row r="9908" ht="12.75" customHeight="1" x14ac:dyDescent="0.2"/>
    <row r="9909" ht="12.75" customHeight="1" x14ac:dyDescent="0.2"/>
    <row r="9910" ht="12.75" customHeight="1" x14ac:dyDescent="0.2"/>
    <row r="9911" ht="12.75" customHeight="1" x14ac:dyDescent="0.2"/>
    <row r="9912" ht="12.75" customHeight="1" x14ac:dyDescent="0.2"/>
    <row r="9913" ht="12.75" customHeight="1" x14ac:dyDescent="0.2"/>
    <row r="9914" ht="12.75" customHeight="1" x14ac:dyDescent="0.2"/>
    <row r="9915" ht="12.75" customHeight="1" x14ac:dyDescent="0.2"/>
    <row r="9916" ht="12.75" customHeight="1" x14ac:dyDescent="0.2"/>
    <row r="9917" ht="12.75" customHeight="1" x14ac:dyDescent="0.2"/>
    <row r="9918" ht="12.75" customHeight="1" x14ac:dyDescent="0.2"/>
    <row r="9919" ht="12.75" customHeight="1" x14ac:dyDescent="0.2"/>
    <row r="9920" ht="12.75" customHeight="1" x14ac:dyDescent="0.2"/>
    <row r="9921" ht="12.75" customHeight="1" x14ac:dyDescent="0.2"/>
    <row r="9922" ht="12.75" customHeight="1" x14ac:dyDescent="0.2"/>
    <row r="9923" ht="12.75" customHeight="1" x14ac:dyDescent="0.2"/>
    <row r="9924" ht="12.75" customHeight="1" x14ac:dyDescent="0.2"/>
    <row r="9925" ht="12.75" customHeight="1" x14ac:dyDescent="0.2"/>
    <row r="9926" ht="12.75" customHeight="1" x14ac:dyDescent="0.2"/>
    <row r="9927" ht="12.75" customHeight="1" x14ac:dyDescent="0.2"/>
    <row r="9928" ht="12.75" customHeight="1" x14ac:dyDescent="0.2"/>
    <row r="9929" ht="12.75" customHeight="1" x14ac:dyDescent="0.2"/>
    <row r="9930" ht="12.75" customHeight="1" x14ac:dyDescent="0.2"/>
    <row r="9931" ht="12.75" customHeight="1" x14ac:dyDescent="0.2"/>
    <row r="9932" ht="12.75" customHeight="1" x14ac:dyDescent="0.2"/>
    <row r="9933" ht="12.75" customHeight="1" x14ac:dyDescent="0.2"/>
    <row r="9934" ht="12.75" customHeight="1" x14ac:dyDescent="0.2"/>
    <row r="9935" ht="12.75" customHeight="1" x14ac:dyDescent="0.2"/>
    <row r="9936" ht="12.75" customHeight="1" x14ac:dyDescent="0.2"/>
    <row r="9937" ht="12.75" customHeight="1" x14ac:dyDescent="0.2"/>
    <row r="9938" ht="12.75" customHeight="1" x14ac:dyDescent="0.2"/>
    <row r="9939" ht="12.75" customHeight="1" x14ac:dyDescent="0.2"/>
    <row r="9940" ht="12.75" customHeight="1" x14ac:dyDescent="0.2"/>
    <row r="9941" ht="12.75" customHeight="1" x14ac:dyDescent="0.2"/>
    <row r="9942" ht="12.75" customHeight="1" x14ac:dyDescent="0.2"/>
    <row r="9943" ht="12.75" customHeight="1" x14ac:dyDescent="0.2"/>
    <row r="9944" ht="12.75" customHeight="1" x14ac:dyDescent="0.2"/>
    <row r="9945" ht="12.75" customHeight="1" x14ac:dyDescent="0.2"/>
    <row r="9946" ht="12.75" customHeight="1" x14ac:dyDescent="0.2"/>
    <row r="9947" ht="12.75" customHeight="1" x14ac:dyDescent="0.2"/>
    <row r="9948" ht="12.75" customHeight="1" x14ac:dyDescent="0.2"/>
    <row r="9949" ht="12.75" customHeight="1" x14ac:dyDescent="0.2"/>
    <row r="9950" ht="12.75" customHeight="1" x14ac:dyDescent="0.2"/>
    <row r="9951" ht="12.75" customHeight="1" x14ac:dyDescent="0.2"/>
    <row r="9952" ht="12.75" customHeight="1" x14ac:dyDescent="0.2"/>
    <row r="9953" ht="12.75" customHeight="1" x14ac:dyDescent="0.2"/>
    <row r="9954" ht="12.75" customHeight="1" x14ac:dyDescent="0.2"/>
    <row r="9955" ht="12.75" customHeight="1" x14ac:dyDescent="0.2"/>
    <row r="9956" ht="12.75" customHeight="1" x14ac:dyDescent="0.2"/>
    <row r="9957" ht="12.75" customHeight="1" x14ac:dyDescent="0.2"/>
    <row r="9958" ht="12.75" customHeight="1" x14ac:dyDescent="0.2"/>
    <row r="9959" ht="12.75" customHeight="1" x14ac:dyDescent="0.2"/>
    <row r="9960" ht="12.75" customHeight="1" x14ac:dyDescent="0.2"/>
    <row r="9961" ht="12.75" customHeight="1" x14ac:dyDescent="0.2"/>
    <row r="9962" ht="12.75" customHeight="1" x14ac:dyDescent="0.2"/>
    <row r="9963" ht="12.75" customHeight="1" x14ac:dyDescent="0.2"/>
    <row r="9964" ht="12.75" customHeight="1" x14ac:dyDescent="0.2"/>
    <row r="9965" ht="12.75" customHeight="1" x14ac:dyDescent="0.2"/>
    <row r="9966" ht="12.75" customHeight="1" x14ac:dyDescent="0.2"/>
    <row r="9967" ht="12.75" customHeight="1" x14ac:dyDescent="0.2"/>
    <row r="9968" ht="12.75" customHeight="1" x14ac:dyDescent="0.2"/>
    <row r="9969" ht="12.75" customHeight="1" x14ac:dyDescent="0.2"/>
    <row r="9970" ht="12.75" customHeight="1" x14ac:dyDescent="0.2"/>
    <row r="9971" ht="12.75" customHeight="1" x14ac:dyDescent="0.2"/>
    <row r="9972" ht="12.75" customHeight="1" x14ac:dyDescent="0.2"/>
    <row r="9973" ht="12.75" customHeight="1" x14ac:dyDescent="0.2"/>
    <row r="9974" ht="12.75" customHeight="1" x14ac:dyDescent="0.2"/>
    <row r="9975" ht="12.75" customHeight="1" x14ac:dyDescent="0.2"/>
    <row r="9976" ht="12.75" customHeight="1" x14ac:dyDescent="0.2"/>
    <row r="9977" ht="12.75" customHeight="1" x14ac:dyDescent="0.2"/>
    <row r="9978" ht="12.75" customHeight="1" x14ac:dyDescent="0.2"/>
    <row r="9979" ht="12.75" customHeight="1" x14ac:dyDescent="0.2"/>
    <row r="9980" ht="12.75" customHeight="1" x14ac:dyDescent="0.2"/>
    <row r="9981" ht="12.75" customHeight="1" x14ac:dyDescent="0.2"/>
    <row r="9982" ht="12.75" customHeight="1" x14ac:dyDescent="0.2"/>
    <row r="9983" ht="12.75" customHeight="1" x14ac:dyDescent="0.2"/>
    <row r="9984" ht="12.75" customHeight="1" x14ac:dyDescent="0.2"/>
    <row r="9985" ht="12.75" customHeight="1" x14ac:dyDescent="0.2"/>
    <row r="9986" ht="12.75" customHeight="1" x14ac:dyDescent="0.2"/>
    <row r="9987" ht="12.75" customHeight="1" x14ac:dyDescent="0.2"/>
    <row r="9988" ht="12.75" customHeight="1" x14ac:dyDescent="0.2"/>
    <row r="9989" ht="12.75" customHeight="1" x14ac:dyDescent="0.2"/>
    <row r="9990" ht="12.75" customHeight="1" x14ac:dyDescent="0.2"/>
    <row r="9991" ht="12.75" customHeight="1" x14ac:dyDescent="0.2"/>
    <row r="9992" ht="12.75" customHeight="1" x14ac:dyDescent="0.2"/>
    <row r="9993" ht="12.75" customHeight="1" x14ac:dyDescent="0.2"/>
    <row r="9994" ht="12.75" customHeight="1" x14ac:dyDescent="0.2"/>
    <row r="9995" ht="12.75" customHeight="1" x14ac:dyDescent="0.2"/>
    <row r="9996" ht="12.75" customHeight="1" x14ac:dyDescent="0.2"/>
    <row r="9997" ht="12.75" customHeight="1" x14ac:dyDescent="0.2"/>
    <row r="9998" ht="12.75" customHeight="1" x14ac:dyDescent="0.2"/>
    <row r="9999" ht="12.75" customHeight="1" x14ac:dyDescent="0.2"/>
    <row r="10000" ht="12.75" customHeight="1" x14ac:dyDescent="0.2"/>
    <row r="10001" ht="12.75" customHeight="1" x14ac:dyDescent="0.2"/>
    <row r="10002" ht="12.75" customHeight="1" x14ac:dyDescent="0.2"/>
    <row r="10003" ht="12.75" customHeight="1" x14ac:dyDescent="0.2"/>
    <row r="10004" ht="12.75" customHeight="1" x14ac:dyDescent="0.2"/>
    <row r="10005" ht="12.75" customHeight="1" x14ac:dyDescent="0.2"/>
    <row r="10006" ht="12.75" customHeight="1" x14ac:dyDescent="0.2"/>
    <row r="10007" ht="12.75" customHeight="1" x14ac:dyDescent="0.2"/>
    <row r="10008" ht="12.75" customHeight="1" x14ac:dyDescent="0.2"/>
    <row r="10009" ht="12.75" customHeight="1" x14ac:dyDescent="0.2"/>
    <row r="10010" ht="12.75" customHeight="1" x14ac:dyDescent="0.2"/>
    <row r="10011" ht="12.75" customHeight="1" x14ac:dyDescent="0.2"/>
    <row r="10012" ht="12.75" customHeight="1" x14ac:dyDescent="0.2"/>
    <row r="10013" ht="12.75" customHeight="1" x14ac:dyDescent="0.2"/>
    <row r="10014" ht="12.75" customHeight="1" x14ac:dyDescent="0.2"/>
    <row r="10015" ht="12.75" customHeight="1" x14ac:dyDescent="0.2"/>
    <row r="10016" ht="12.75" customHeight="1" x14ac:dyDescent="0.2"/>
    <row r="10017" ht="12.75" customHeight="1" x14ac:dyDescent="0.2"/>
    <row r="10018" ht="12.75" customHeight="1" x14ac:dyDescent="0.2"/>
    <row r="10019" ht="12.75" customHeight="1" x14ac:dyDescent="0.2"/>
    <row r="10020" ht="12.75" customHeight="1" x14ac:dyDescent="0.2"/>
    <row r="10021" ht="12.75" customHeight="1" x14ac:dyDescent="0.2"/>
    <row r="10022" ht="12.75" customHeight="1" x14ac:dyDescent="0.2"/>
    <row r="10023" ht="12.75" customHeight="1" x14ac:dyDescent="0.2"/>
    <row r="10024" ht="12.75" customHeight="1" x14ac:dyDescent="0.2"/>
    <row r="10025" ht="12.75" customHeight="1" x14ac:dyDescent="0.2"/>
    <row r="10026" ht="12.75" customHeight="1" x14ac:dyDescent="0.2"/>
    <row r="10027" ht="12.75" customHeight="1" x14ac:dyDescent="0.2"/>
    <row r="10028" ht="12.75" customHeight="1" x14ac:dyDescent="0.2"/>
    <row r="10029" ht="12.75" customHeight="1" x14ac:dyDescent="0.2"/>
    <row r="10030" ht="12.75" customHeight="1" x14ac:dyDescent="0.2"/>
    <row r="10031" ht="12.75" customHeight="1" x14ac:dyDescent="0.2"/>
    <row r="10032" ht="12.75" customHeight="1" x14ac:dyDescent="0.2"/>
    <row r="10033" ht="12.75" customHeight="1" x14ac:dyDescent="0.2"/>
    <row r="10034" ht="12.75" customHeight="1" x14ac:dyDescent="0.2"/>
    <row r="10035" ht="12.75" customHeight="1" x14ac:dyDescent="0.2"/>
    <row r="10036" ht="12.75" customHeight="1" x14ac:dyDescent="0.2"/>
    <row r="10037" ht="12.75" customHeight="1" x14ac:dyDescent="0.2"/>
    <row r="10038" ht="12.75" customHeight="1" x14ac:dyDescent="0.2"/>
    <row r="10039" ht="12.75" customHeight="1" x14ac:dyDescent="0.2"/>
    <row r="10040" ht="12.75" customHeight="1" x14ac:dyDescent="0.2"/>
    <row r="10041" ht="12.75" customHeight="1" x14ac:dyDescent="0.2"/>
    <row r="10042" ht="12.75" customHeight="1" x14ac:dyDescent="0.2"/>
    <row r="10043" ht="12.75" customHeight="1" x14ac:dyDescent="0.2"/>
    <row r="10044" ht="12.75" customHeight="1" x14ac:dyDescent="0.2"/>
    <row r="10045" ht="12.75" customHeight="1" x14ac:dyDescent="0.2"/>
    <row r="10046" ht="12.75" customHeight="1" x14ac:dyDescent="0.2"/>
    <row r="10047" ht="12.75" customHeight="1" x14ac:dyDescent="0.2"/>
    <row r="10048" ht="12.75" customHeight="1" x14ac:dyDescent="0.2"/>
    <row r="10049" ht="12.75" customHeight="1" x14ac:dyDescent="0.2"/>
    <row r="10050" ht="12.75" customHeight="1" x14ac:dyDescent="0.2"/>
    <row r="10051" ht="12.75" customHeight="1" x14ac:dyDescent="0.2"/>
    <row r="10052" ht="12.75" customHeight="1" x14ac:dyDescent="0.2"/>
    <row r="10053" ht="12.75" customHeight="1" x14ac:dyDescent="0.2"/>
    <row r="10054" ht="12.75" customHeight="1" x14ac:dyDescent="0.2"/>
    <row r="10055" ht="12.75" customHeight="1" x14ac:dyDescent="0.2"/>
    <row r="10056" ht="12.75" customHeight="1" x14ac:dyDescent="0.2"/>
    <row r="10057" ht="12.75" customHeight="1" x14ac:dyDescent="0.2"/>
    <row r="10058" ht="12.75" customHeight="1" x14ac:dyDescent="0.2"/>
    <row r="10059" ht="12.75" customHeight="1" x14ac:dyDescent="0.2"/>
    <row r="10060" ht="12.75" customHeight="1" x14ac:dyDescent="0.2"/>
    <row r="10061" ht="12.75" customHeight="1" x14ac:dyDescent="0.2"/>
    <row r="10062" ht="12.75" customHeight="1" x14ac:dyDescent="0.2"/>
    <row r="10063" ht="12.75" customHeight="1" x14ac:dyDescent="0.2"/>
    <row r="10064" ht="12.75" customHeight="1" x14ac:dyDescent="0.2"/>
    <row r="10065" ht="12.75" customHeight="1" x14ac:dyDescent="0.2"/>
    <row r="10066" ht="12.75" customHeight="1" x14ac:dyDescent="0.2"/>
    <row r="10067" ht="12.75" customHeight="1" x14ac:dyDescent="0.2"/>
    <row r="10068" ht="12.75" customHeight="1" x14ac:dyDescent="0.2"/>
    <row r="10069" ht="12.75" customHeight="1" x14ac:dyDescent="0.2"/>
    <row r="10070" ht="12.75" customHeight="1" x14ac:dyDescent="0.2"/>
    <row r="10071" ht="12.75" customHeight="1" x14ac:dyDescent="0.2"/>
    <row r="10072" ht="12.75" customHeight="1" x14ac:dyDescent="0.2"/>
    <row r="10073" ht="12.75" customHeight="1" x14ac:dyDescent="0.2"/>
    <row r="10074" ht="12.75" customHeight="1" x14ac:dyDescent="0.2"/>
    <row r="10075" ht="12.75" customHeight="1" x14ac:dyDescent="0.2"/>
    <row r="10076" ht="12.75" customHeight="1" x14ac:dyDescent="0.2"/>
    <row r="10077" ht="12.75" customHeight="1" x14ac:dyDescent="0.2"/>
    <row r="10078" ht="12.75" customHeight="1" x14ac:dyDescent="0.2"/>
    <row r="10079" ht="12.75" customHeight="1" x14ac:dyDescent="0.2"/>
    <row r="10080" ht="12.75" customHeight="1" x14ac:dyDescent="0.2"/>
    <row r="10081" ht="12.75" customHeight="1" x14ac:dyDescent="0.2"/>
    <row r="10082" ht="12.75" customHeight="1" x14ac:dyDescent="0.2"/>
    <row r="10083" ht="12.75" customHeight="1" x14ac:dyDescent="0.2"/>
    <row r="10084" ht="12.75" customHeight="1" x14ac:dyDescent="0.2"/>
    <row r="10085" ht="12.75" customHeight="1" x14ac:dyDescent="0.2"/>
    <row r="10086" ht="12.75" customHeight="1" x14ac:dyDescent="0.2"/>
    <row r="10087" ht="12.75" customHeight="1" x14ac:dyDescent="0.2"/>
    <row r="10088" ht="12.75" customHeight="1" x14ac:dyDescent="0.2"/>
    <row r="10089" ht="12.75" customHeight="1" x14ac:dyDescent="0.2"/>
    <row r="10090" ht="12.75" customHeight="1" x14ac:dyDescent="0.2"/>
    <row r="10091" ht="12.75" customHeight="1" x14ac:dyDescent="0.2"/>
    <row r="10092" ht="12.75" customHeight="1" x14ac:dyDescent="0.2"/>
    <row r="10093" ht="12.75" customHeight="1" x14ac:dyDescent="0.2"/>
    <row r="10094" ht="12.75" customHeight="1" x14ac:dyDescent="0.2"/>
    <row r="10095" ht="12.75" customHeight="1" x14ac:dyDescent="0.2"/>
    <row r="10096" ht="12.75" customHeight="1" x14ac:dyDescent="0.2"/>
    <row r="10097" ht="12.75" customHeight="1" x14ac:dyDescent="0.2"/>
    <row r="10098" ht="12.75" customHeight="1" x14ac:dyDescent="0.2"/>
    <row r="10099" ht="12.75" customHeight="1" x14ac:dyDescent="0.2"/>
    <row r="10100" ht="12.75" customHeight="1" x14ac:dyDescent="0.2"/>
    <row r="10101" ht="12.75" customHeight="1" x14ac:dyDescent="0.2"/>
    <row r="10102" ht="12.75" customHeight="1" x14ac:dyDescent="0.2"/>
    <row r="10103" ht="12.75" customHeight="1" x14ac:dyDescent="0.2"/>
    <row r="10104" ht="12.75" customHeight="1" x14ac:dyDescent="0.2"/>
    <row r="10105" ht="12.75" customHeight="1" x14ac:dyDescent="0.2"/>
    <row r="10106" ht="12.75" customHeight="1" x14ac:dyDescent="0.2"/>
    <row r="10107" ht="12.75" customHeight="1" x14ac:dyDescent="0.2"/>
    <row r="10108" ht="12.75" customHeight="1" x14ac:dyDescent="0.2"/>
    <row r="10109" ht="12.75" customHeight="1" x14ac:dyDescent="0.2"/>
    <row r="10110" ht="12.75" customHeight="1" x14ac:dyDescent="0.2"/>
    <row r="10111" ht="12.75" customHeight="1" x14ac:dyDescent="0.2"/>
    <row r="10112" ht="12.75" customHeight="1" x14ac:dyDescent="0.2"/>
    <row r="10113" ht="12.75" customHeight="1" x14ac:dyDescent="0.2"/>
    <row r="10114" ht="12.75" customHeight="1" x14ac:dyDescent="0.2"/>
    <row r="10115" ht="12.75" customHeight="1" x14ac:dyDescent="0.2"/>
    <row r="10116" ht="12.75" customHeight="1" x14ac:dyDescent="0.2"/>
    <row r="10117" ht="12.75" customHeight="1" x14ac:dyDescent="0.2"/>
    <row r="10118" ht="12.75" customHeight="1" x14ac:dyDescent="0.2"/>
    <row r="10119" ht="12.75" customHeight="1" x14ac:dyDescent="0.2"/>
    <row r="10120" ht="12.75" customHeight="1" x14ac:dyDescent="0.2"/>
    <row r="10121" ht="12.75" customHeight="1" x14ac:dyDescent="0.2"/>
    <row r="10122" ht="12.75" customHeight="1" x14ac:dyDescent="0.2"/>
    <row r="10123" ht="12.75" customHeight="1" x14ac:dyDescent="0.2"/>
    <row r="10124" ht="12.75" customHeight="1" x14ac:dyDescent="0.2"/>
    <row r="10125" ht="12.75" customHeight="1" x14ac:dyDescent="0.2"/>
    <row r="10126" ht="12.75" customHeight="1" x14ac:dyDescent="0.2"/>
    <row r="10127" ht="12.75" customHeight="1" x14ac:dyDescent="0.2"/>
    <row r="10128" ht="12.75" customHeight="1" x14ac:dyDescent="0.2"/>
    <row r="10129" ht="12.75" customHeight="1" x14ac:dyDescent="0.2"/>
    <row r="10130" ht="12.75" customHeight="1" x14ac:dyDescent="0.2"/>
    <row r="10131" ht="12.75" customHeight="1" x14ac:dyDescent="0.2"/>
    <row r="10132" ht="12.75" customHeight="1" x14ac:dyDescent="0.2"/>
    <row r="10133" ht="12.75" customHeight="1" x14ac:dyDescent="0.2"/>
    <row r="10134" ht="12.75" customHeight="1" x14ac:dyDescent="0.2"/>
    <row r="10135" ht="12.75" customHeight="1" x14ac:dyDescent="0.2"/>
    <row r="10136" ht="12.75" customHeight="1" x14ac:dyDescent="0.2"/>
    <row r="10137" ht="12.75" customHeight="1" x14ac:dyDescent="0.2"/>
    <row r="10138" ht="12.75" customHeight="1" x14ac:dyDescent="0.2"/>
    <row r="10139" ht="12.75" customHeight="1" x14ac:dyDescent="0.2"/>
    <row r="10140" ht="12.75" customHeight="1" x14ac:dyDescent="0.2"/>
    <row r="10141" ht="12.75" customHeight="1" x14ac:dyDescent="0.2"/>
    <row r="10142" ht="12.75" customHeight="1" x14ac:dyDescent="0.2"/>
    <row r="10143" ht="12.75" customHeight="1" x14ac:dyDescent="0.2"/>
    <row r="10144" ht="12.75" customHeight="1" x14ac:dyDescent="0.2"/>
    <row r="10145" ht="12.75" customHeight="1" x14ac:dyDescent="0.2"/>
    <row r="10146" ht="12.75" customHeight="1" x14ac:dyDescent="0.2"/>
    <row r="10147" ht="12.75" customHeight="1" x14ac:dyDescent="0.2"/>
    <row r="10148" ht="12.75" customHeight="1" x14ac:dyDescent="0.2"/>
    <row r="10149" ht="12.75" customHeight="1" x14ac:dyDescent="0.2"/>
    <row r="10150" ht="12.75" customHeight="1" x14ac:dyDescent="0.2"/>
    <row r="10151" ht="12.75" customHeight="1" x14ac:dyDescent="0.2"/>
    <row r="10152" ht="12.75" customHeight="1" x14ac:dyDescent="0.2"/>
    <row r="10153" ht="12.75" customHeight="1" x14ac:dyDescent="0.2"/>
    <row r="10154" ht="12.75" customHeight="1" x14ac:dyDescent="0.2"/>
    <row r="10155" ht="12.75" customHeight="1" x14ac:dyDescent="0.2"/>
    <row r="10156" ht="12.75" customHeight="1" x14ac:dyDescent="0.2"/>
    <row r="10157" ht="12.75" customHeight="1" x14ac:dyDescent="0.2"/>
    <row r="10158" ht="12.75" customHeight="1" x14ac:dyDescent="0.2"/>
    <row r="10159" ht="12.75" customHeight="1" x14ac:dyDescent="0.2"/>
    <row r="10160" ht="12.75" customHeight="1" x14ac:dyDescent="0.2"/>
    <row r="10161" ht="12.75" customHeight="1" x14ac:dyDescent="0.2"/>
    <row r="10162" ht="12.75" customHeight="1" x14ac:dyDescent="0.2"/>
    <row r="10163" ht="12.75" customHeight="1" x14ac:dyDescent="0.2"/>
    <row r="10164" ht="12.75" customHeight="1" x14ac:dyDescent="0.2"/>
    <row r="10165" ht="12.75" customHeight="1" x14ac:dyDescent="0.2"/>
    <row r="10166" ht="12.75" customHeight="1" x14ac:dyDescent="0.2"/>
    <row r="10167" ht="12.75" customHeight="1" x14ac:dyDescent="0.2"/>
    <row r="10168" ht="12.75" customHeight="1" x14ac:dyDescent="0.2"/>
    <row r="10169" ht="12.75" customHeight="1" x14ac:dyDescent="0.2"/>
    <row r="10170" ht="12.75" customHeight="1" x14ac:dyDescent="0.2"/>
    <row r="10171" ht="12.75" customHeight="1" x14ac:dyDescent="0.2"/>
    <row r="10172" ht="12.75" customHeight="1" x14ac:dyDescent="0.2"/>
    <row r="10173" ht="12.75" customHeight="1" x14ac:dyDescent="0.2"/>
    <row r="10174" ht="12.75" customHeight="1" x14ac:dyDescent="0.2"/>
    <row r="10175" ht="12.75" customHeight="1" x14ac:dyDescent="0.2"/>
    <row r="10176" ht="12.75" customHeight="1" x14ac:dyDescent="0.2"/>
    <row r="10177" ht="12.75" customHeight="1" x14ac:dyDescent="0.2"/>
    <row r="10178" ht="12.75" customHeight="1" x14ac:dyDescent="0.2"/>
    <row r="10179" ht="12.75" customHeight="1" x14ac:dyDescent="0.2"/>
    <row r="10180" ht="12.75" customHeight="1" x14ac:dyDescent="0.2"/>
    <row r="10181" ht="12.75" customHeight="1" x14ac:dyDescent="0.2"/>
    <row r="10182" ht="12.75" customHeight="1" x14ac:dyDescent="0.2"/>
    <row r="10183" ht="12.75" customHeight="1" x14ac:dyDescent="0.2"/>
    <row r="10184" ht="12.75" customHeight="1" x14ac:dyDescent="0.2"/>
    <row r="10185" ht="12.75" customHeight="1" x14ac:dyDescent="0.2"/>
    <row r="10186" ht="12.75" customHeight="1" x14ac:dyDescent="0.2"/>
    <row r="10187" ht="12.75" customHeight="1" x14ac:dyDescent="0.2"/>
    <row r="10188" ht="12.75" customHeight="1" x14ac:dyDescent="0.2"/>
    <row r="10189" ht="12.75" customHeight="1" x14ac:dyDescent="0.2"/>
    <row r="10190" ht="12.75" customHeight="1" x14ac:dyDescent="0.2"/>
    <row r="10191" ht="12.75" customHeight="1" x14ac:dyDescent="0.2"/>
    <row r="10192" ht="12.75" customHeight="1" x14ac:dyDescent="0.2"/>
    <row r="10193" ht="12.75" customHeight="1" x14ac:dyDescent="0.2"/>
    <row r="10194" ht="12.75" customHeight="1" x14ac:dyDescent="0.2"/>
    <row r="10195" ht="12.75" customHeight="1" x14ac:dyDescent="0.2"/>
    <row r="10196" ht="12.75" customHeight="1" x14ac:dyDescent="0.2"/>
    <row r="10197" ht="12.75" customHeight="1" x14ac:dyDescent="0.2"/>
    <row r="10198" ht="12.75" customHeight="1" x14ac:dyDescent="0.2"/>
    <row r="10199" ht="12.75" customHeight="1" x14ac:dyDescent="0.2"/>
    <row r="10200" ht="12.75" customHeight="1" x14ac:dyDescent="0.2"/>
    <row r="10201" ht="12.75" customHeight="1" x14ac:dyDescent="0.2"/>
    <row r="10202" ht="12.75" customHeight="1" x14ac:dyDescent="0.2"/>
    <row r="10203" ht="12.75" customHeight="1" x14ac:dyDescent="0.2"/>
    <row r="10204" ht="12.75" customHeight="1" x14ac:dyDescent="0.2"/>
    <row r="10205" ht="12.75" customHeight="1" x14ac:dyDescent="0.2"/>
    <row r="10206" ht="12.75" customHeight="1" x14ac:dyDescent="0.2"/>
    <row r="10207" ht="12.75" customHeight="1" x14ac:dyDescent="0.2"/>
    <row r="10208" ht="12.75" customHeight="1" x14ac:dyDescent="0.2"/>
    <row r="10209" ht="12.75" customHeight="1" x14ac:dyDescent="0.2"/>
    <row r="10210" ht="12.75" customHeight="1" x14ac:dyDescent="0.2"/>
    <row r="10211" ht="12.75" customHeight="1" x14ac:dyDescent="0.2"/>
    <row r="10212" ht="12.75" customHeight="1" x14ac:dyDescent="0.2"/>
    <row r="10213" ht="12.75" customHeight="1" x14ac:dyDescent="0.2"/>
    <row r="10214" ht="12.75" customHeight="1" x14ac:dyDescent="0.2"/>
    <row r="10215" ht="12.75" customHeight="1" x14ac:dyDescent="0.2"/>
    <row r="10216" ht="12.75" customHeight="1" x14ac:dyDescent="0.2"/>
    <row r="10217" ht="12.75" customHeight="1" x14ac:dyDescent="0.2"/>
    <row r="10218" ht="12.75" customHeight="1" x14ac:dyDescent="0.2"/>
    <row r="10219" ht="12.75" customHeight="1" x14ac:dyDescent="0.2"/>
    <row r="10220" ht="12.75" customHeight="1" x14ac:dyDescent="0.2"/>
    <row r="10221" ht="12.75" customHeight="1" x14ac:dyDescent="0.2"/>
    <row r="10222" ht="12.75" customHeight="1" x14ac:dyDescent="0.2"/>
    <row r="10223" ht="12.75" customHeight="1" x14ac:dyDescent="0.2"/>
    <row r="10224" ht="12.75" customHeight="1" x14ac:dyDescent="0.2"/>
    <row r="10225" ht="12.75" customHeight="1" x14ac:dyDescent="0.2"/>
    <row r="10226" ht="12.75" customHeight="1" x14ac:dyDescent="0.2"/>
    <row r="10227" ht="12.75" customHeight="1" x14ac:dyDescent="0.2"/>
    <row r="10228" ht="12.75" customHeight="1" x14ac:dyDescent="0.2"/>
    <row r="10229" ht="12.75" customHeight="1" x14ac:dyDescent="0.2"/>
    <row r="10230" ht="12.75" customHeight="1" x14ac:dyDescent="0.2"/>
    <row r="10231" ht="12.75" customHeight="1" x14ac:dyDescent="0.2"/>
    <row r="10232" ht="12.75" customHeight="1" x14ac:dyDescent="0.2"/>
    <row r="10233" ht="12.75" customHeight="1" x14ac:dyDescent="0.2"/>
    <row r="10234" ht="12.75" customHeight="1" x14ac:dyDescent="0.2"/>
    <row r="10235" ht="12.75" customHeight="1" x14ac:dyDescent="0.2"/>
    <row r="10236" ht="12.75" customHeight="1" x14ac:dyDescent="0.2"/>
    <row r="10237" ht="12.75" customHeight="1" x14ac:dyDescent="0.2"/>
    <row r="10238" ht="12.75" customHeight="1" x14ac:dyDescent="0.2"/>
    <row r="10239" ht="12.75" customHeight="1" x14ac:dyDescent="0.2"/>
    <row r="10240" ht="12.75" customHeight="1" x14ac:dyDescent="0.2"/>
    <row r="10241" ht="12.75" customHeight="1" x14ac:dyDescent="0.2"/>
    <row r="10242" ht="12.75" customHeight="1" x14ac:dyDescent="0.2"/>
    <row r="10243" ht="12.75" customHeight="1" x14ac:dyDescent="0.2"/>
    <row r="10244" ht="12.75" customHeight="1" x14ac:dyDescent="0.2"/>
    <row r="10245" ht="12.75" customHeight="1" x14ac:dyDescent="0.2"/>
    <row r="10246" ht="12.75" customHeight="1" x14ac:dyDescent="0.2"/>
    <row r="10247" ht="12.75" customHeight="1" x14ac:dyDescent="0.2"/>
    <row r="10248" ht="12.75" customHeight="1" x14ac:dyDescent="0.2"/>
    <row r="10249" ht="12.75" customHeight="1" x14ac:dyDescent="0.2"/>
    <row r="10250" ht="12.75" customHeight="1" x14ac:dyDescent="0.2"/>
    <row r="10251" ht="12.75" customHeight="1" x14ac:dyDescent="0.2"/>
    <row r="10252" ht="12.75" customHeight="1" x14ac:dyDescent="0.2"/>
    <row r="10253" ht="12.75" customHeight="1" x14ac:dyDescent="0.2"/>
    <row r="10254" ht="12.75" customHeight="1" x14ac:dyDescent="0.2"/>
    <row r="10255" ht="12.75" customHeight="1" x14ac:dyDescent="0.2"/>
    <row r="10256" ht="12.75" customHeight="1" x14ac:dyDescent="0.2"/>
    <row r="10257" ht="12.75" customHeight="1" x14ac:dyDescent="0.2"/>
    <row r="10258" ht="12.75" customHeight="1" x14ac:dyDescent="0.2"/>
    <row r="10259" ht="12.75" customHeight="1" x14ac:dyDescent="0.2"/>
    <row r="10260" ht="12.75" customHeight="1" x14ac:dyDescent="0.2"/>
    <row r="10261" ht="12.75" customHeight="1" x14ac:dyDescent="0.2"/>
    <row r="10262" ht="12.75" customHeight="1" x14ac:dyDescent="0.2"/>
    <row r="10263" ht="12.75" customHeight="1" x14ac:dyDescent="0.2"/>
    <row r="10264" ht="12.75" customHeight="1" x14ac:dyDescent="0.2"/>
    <row r="10265" ht="12.75" customHeight="1" x14ac:dyDescent="0.2"/>
    <row r="10266" ht="12.75" customHeight="1" x14ac:dyDescent="0.2"/>
    <row r="10267" ht="12.75" customHeight="1" x14ac:dyDescent="0.2"/>
    <row r="10268" ht="12.75" customHeight="1" x14ac:dyDescent="0.2"/>
    <row r="10269" ht="12.75" customHeight="1" x14ac:dyDescent="0.2"/>
    <row r="10270" ht="12.75" customHeight="1" x14ac:dyDescent="0.2"/>
    <row r="10271" ht="12.75" customHeight="1" x14ac:dyDescent="0.2"/>
    <row r="10272" ht="12.75" customHeight="1" x14ac:dyDescent="0.2"/>
    <row r="10273" ht="12.75" customHeight="1" x14ac:dyDescent="0.2"/>
    <row r="10274" ht="12.75" customHeight="1" x14ac:dyDescent="0.2"/>
    <row r="10275" ht="12.75" customHeight="1" x14ac:dyDescent="0.2"/>
    <row r="10276" ht="12.75" customHeight="1" x14ac:dyDescent="0.2"/>
    <row r="10277" ht="12.75" customHeight="1" x14ac:dyDescent="0.2"/>
    <row r="10278" ht="12.75" customHeight="1" x14ac:dyDescent="0.2"/>
    <row r="10279" ht="12.75" customHeight="1" x14ac:dyDescent="0.2"/>
    <row r="10280" ht="12.75" customHeight="1" x14ac:dyDescent="0.2"/>
    <row r="10281" ht="12.75" customHeight="1" x14ac:dyDescent="0.2"/>
    <row r="10282" ht="12.75" customHeight="1" x14ac:dyDescent="0.2"/>
    <row r="10283" ht="12.75" customHeight="1" x14ac:dyDescent="0.2"/>
    <row r="10284" ht="12.75" customHeight="1" x14ac:dyDescent="0.2"/>
    <row r="10285" ht="12.75" customHeight="1" x14ac:dyDescent="0.2"/>
    <row r="10286" ht="12.75" customHeight="1" x14ac:dyDescent="0.2"/>
    <row r="10287" ht="12.75" customHeight="1" x14ac:dyDescent="0.2"/>
    <row r="10288" ht="12.75" customHeight="1" x14ac:dyDescent="0.2"/>
    <row r="10289" ht="12.75" customHeight="1" x14ac:dyDescent="0.2"/>
    <row r="10290" ht="12.75" customHeight="1" x14ac:dyDescent="0.2"/>
    <row r="10291" ht="12.75" customHeight="1" x14ac:dyDescent="0.2"/>
    <row r="10292" ht="12.75" customHeight="1" x14ac:dyDescent="0.2"/>
    <row r="10293" ht="12.75" customHeight="1" x14ac:dyDescent="0.2"/>
    <row r="10294" ht="12.75" customHeight="1" x14ac:dyDescent="0.2"/>
    <row r="10295" ht="12.75" customHeight="1" x14ac:dyDescent="0.2"/>
    <row r="10296" ht="12.75" customHeight="1" x14ac:dyDescent="0.2"/>
    <row r="10297" ht="12.75" customHeight="1" x14ac:dyDescent="0.2"/>
    <row r="10298" ht="12.75" customHeight="1" x14ac:dyDescent="0.2"/>
    <row r="10299" ht="12.75" customHeight="1" x14ac:dyDescent="0.2"/>
    <row r="10300" ht="12.75" customHeight="1" x14ac:dyDescent="0.2"/>
    <row r="10301" ht="12.75" customHeight="1" x14ac:dyDescent="0.2"/>
    <row r="10302" ht="12.75" customHeight="1" x14ac:dyDescent="0.2"/>
    <row r="10303" ht="12.75" customHeight="1" x14ac:dyDescent="0.2"/>
    <row r="10304" ht="12.75" customHeight="1" x14ac:dyDescent="0.2"/>
    <row r="10305" ht="12.75" customHeight="1" x14ac:dyDescent="0.2"/>
    <row r="10306" ht="12.75" customHeight="1" x14ac:dyDescent="0.2"/>
    <row r="10307" ht="12.75" customHeight="1" x14ac:dyDescent="0.2"/>
    <row r="10308" ht="12.75" customHeight="1" x14ac:dyDescent="0.2"/>
    <row r="10309" ht="12.75" customHeight="1" x14ac:dyDescent="0.2"/>
    <row r="10310" ht="12.75" customHeight="1" x14ac:dyDescent="0.2"/>
    <row r="10311" ht="12.75" customHeight="1" x14ac:dyDescent="0.2"/>
    <row r="10312" ht="12.75" customHeight="1" x14ac:dyDescent="0.2"/>
    <row r="10313" ht="12.75" customHeight="1" x14ac:dyDescent="0.2"/>
    <row r="10314" ht="12.75" customHeight="1" x14ac:dyDescent="0.2"/>
    <row r="10315" ht="12.75" customHeight="1" x14ac:dyDescent="0.2"/>
    <row r="10316" ht="12.75" customHeight="1" x14ac:dyDescent="0.2"/>
    <row r="10317" ht="12.75" customHeight="1" x14ac:dyDescent="0.2"/>
    <row r="10318" ht="12.75" customHeight="1" x14ac:dyDescent="0.2"/>
    <row r="10319" ht="12.75" customHeight="1" x14ac:dyDescent="0.2"/>
    <row r="10320" ht="12.75" customHeight="1" x14ac:dyDescent="0.2"/>
    <row r="10321" ht="12.75" customHeight="1" x14ac:dyDescent="0.2"/>
    <row r="10322" ht="12.75" customHeight="1" x14ac:dyDescent="0.2"/>
    <row r="10323" ht="12.75" customHeight="1" x14ac:dyDescent="0.2"/>
    <row r="10324" ht="12.75" customHeight="1" x14ac:dyDescent="0.2"/>
    <row r="10325" ht="12.75" customHeight="1" x14ac:dyDescent="0.2"/>
    <row r="10326" ht="12.75" customHeight="1" x14ac:dyDescent="0.2"/>
    <row r="10327" ht="12.75" customHeight="1" x14ac:dyDescent="0.2"/>
    <row r="10328" ht="12.75" customHeight="1" x14ac:dyDescent="0.2"/>
    <row r="10329" ht="12.75" customHeight="1" x14ac:dyDescent="0.2"/>
    <row r="10330" ht="12.75" customHeight="1" x14ac:dyDescent="0.2"/>
    <row r="10331" ht="12.75" customHeight="1" x14ac:dyDescent="0.2"/>
    <row r="10332" ht="12.75" customHeight="1" x14ac:dyDescent="0.2"/>
    <row r="10333" ht="12.75" customHeight="1" x14ac:dyDescent="0.2"/>
    <row r="10334" ht="12.75" customHeight="1" x14ac:dyDescent="0.2"/>
    <row r="10335" ht="12.75" customHeight="1" x14ac:dyDescent="0.2"/>
    <row r="10336" ht="12.75" customHeight="1" x14ac:dyDescent="0.2"/>
    <row r="10337" ht="12.75" customHeight="1" x14ac:dyDescent="0.2"/>
    <row r="10338" ht="12.75" customHeight="1" x14ac:dyDescent="0.2"/>
    <row r="10339" ht="12.75" customHeight="1" x14ac:dyDescent="0.2"/>
    <row r="10340" ht="12.75" customHeight="1" x14ac:dyDescent="0.2"/>
    <row r="10341" ht="12.75" customHeight="1" x14ac:dyDescent="0.2"/>
    <row r="10342" ht="12.75" customHeight="1" x14ac:dyDescent="0.2"/>
    <row r="10343" ht="12.75" customHeight="1" x14ac:dyDescent="0.2"/>
    <row r="10344" ht="12.75" customHeight="1" x14ac:dyDescent="0.2"/>
    <row r="10345" ht="12.75" customHeight="1" x14ac:dyDescent="0.2"/>
    <row r="10346" ht="12.75" customHeight="1" x14ac:dyDescent="0.2"/>
    <row r="10347" ht="12.75" customHeight="1" x14ac:dyDescent="0.2"/>
    <row r="10348" ht="12.75" customHeight="1" x14ac:dyDescent="0.2"/>
    <row r="10349" ht="12.75" customHeight="1" x14ac:dyDescent="0.2"/>
    <row r="10350" ht="12.75" customHeight="1" x14ac:dyDescent="0.2"/>
    <row r="10351" ht="12.75" customHeight="1" x14ac:dyDescent="0.2"/>
    <row r="10352" ht="12.75" customHeight="1" x14ac:dyDescent="0.2"/>
    <row r="10353" ht="12.75" customHeight="1" x14ac:dyDescent="0.2"/>
    <row r="10354" ht="12.75" customHeight="1" x14ac:dyDescent="0.2"/>
    <row r="10355" ht="12.75" customHeight="1" x14ac:dyDescent="0.2"/>
    <row r="10356" ht="12.75" customHeight="1" x14ac:dyDescent="0.2"/>
    <row r="10357" ht="12.75" customHeight="1" x14ac:dyDescent="0.2"/>
    <row r="10358" ht="12.75" customHeight="1" x14ac:dyDescent="0.2"/>
    <row r="10359" ht="12.75" customHeight="1" x14ac:dyDescent="0.2"/>
    <row r="10360" ht="12.75" customHeight="1" x14ac:dyDescent="0.2"/>
    <row r="10361" ht="12.75" customHeight="1" x14ac:dyDescent="0.2"/>
    <row r="10362" ht="12.75" customHeight="1" x14ac:dyDescent="0.2"/>
    <row r="10363" ht="12.75" customHeight="1" x14ac:dyDescent="0.2"/>
    <row r="10364" ht="12.75" customHeight="1" x14ac:dyDescent="0.2"/>
    <row r="10365" ht="12.75" customHeight="1" x14ac:dyDescent="0.2"/>
    <row r="10366" ht="12.75" customHeight="1" x14ac:dyDescent="0.2"/>
    <row r="10367" ht="12.75" customHeight="1" x14ac:dyDescent="0.2"/>
    <row r="10368" ht="12.75" customHeight="1" x14ac:dyDescent="0.2"/>
    <row r="10369" ht="12.75" customHeight="1" x14ac:dyDescent="0.2"/>
    <row r="10370" ht="12.75" customHeight="1" x14ac:dyDescent="0.2"/>
    <row r="10371" ht="12.75" customHeight="1" x14ac:dyDescent="0.2"/>
    <row r="10372" ht="12.75" customHeight="1" x14ac:dyDescent="0.2"/>
    <row r="10373" ht="12.75" customHeight="1" x14ac:dyDescent="0.2"/>
    <row r="10374" ht="12.75" customHeight="1" x14ac:dyDescent="0.2"/>
    <row r="10375" ht="12.75" customHeight="1" x14ac:dyDescent="0.2"/>
    <row r="10376" ht="12.75" customHeight="1" x14ac:dyDescent="0.2"/>
    <row r="10377" ht="12.75" customHeight="1" x14ac:dyDescent="0.2"/>
    <row r="10378" ht="12.75" customHeight="1" x14ac:dyDescent="0.2"/>
    <row r="10379" ht="12.75" customHeight="1" x14ac:dyDescent="0.2"/>
    <row r="10380" ht="12.75" customHeight="1" x14ac:dyDescent="0.2"/>
    <row r="10381" ht="12.75" customHeight="1" x14ac:dyDescent="0.2"/>
    <row r="10382" ht="12.75" customHeight="1" x14ac:dyDescent="0.2"/>
    <row r="10383" ht="12.75" customHeight="1" x14ac:dyDescent="0.2"/>
    <row r="10384" ht="12.75" customHeight="1" x14ac:dyDescent="0.2"/>
    <row r="10385" ht="12.75" customHeight="1" x14ac:dyDescent="0.2"/>
    <row r="10386" ht="12.75" customHeight="1" x14ac:dyDescent="0.2"/>
    <row r="10387" ht="12.75" customHeight="1" x14ac:dyDescent="0.2"/>
    <row r="10388" ht="12.75" customHeight="1" x14ac:dyDescent="0.2"/>
    <row r="10389" ht="12.75" customHeight="1" x14ac:dyDescent="0.2"/>
    <row r="10390" ht="12.75" customHeight="1" x14ac:dyDescent="0.2"/>
    <row r="10391" ht="12.75" customHeight="1" x14ac:dyDescent="0.2"/>
    <row r="10392" ht="12.75" customHeight="1" x14ac:dyDescent="0.2"/>
    <row r="10393" ht="12.75" customHeight="1" x14ac:dyDescent="0.2"/>
    <row r="10394" ht="12.75" customHeight="1" x14ac:dyDescent="0.2"/>
    <row r="10395" ht="12.75" customHeight="1" x14ac:dyDescent="0.2"/>
    <row r="10396" ht="12.75" customHeight="1" x14ac:dyDescent="0.2"/>
    <row r="10397" ht="12.75" customHeight="1" x14ac:dyDescent="0.2"/>
    <row r="10398" ht="12.75" customHeight="1" x14ac:dyDescent="0.2"/>
    <row r="10399" ht="12.75" customHeight="1" x14ac:dyDescent="0.2"/>
    <row r="10400" ht="12.75" customHeight="1" x14ac:dyDescent="0.2"/>
    <row r="10401" ht="12.75" customHeight="1" x14ac:dyDescent="0.2"/>
    <row r="10402" ht="12.75" customHeight="1" x14ac:dyDescent="0.2"/>
    <row r="10403" ht="12.75" customHeight="1" x14ac:dyDescent="0.2"/>
    <row r="10404" ht="12.75" customHeight="1" x14ac:dyDescent="0.2"/>
    <row r="10405" ht="12.75" customHeight="1" x14ac:dyDescent="0.2"/>
    <row r="10406" ht="12.75" customHeight="1" x14ac:dyDescent="0.2"/>
    <row r="10407" ht="12.75" customHeight="1" x14ac:dyDescent="0.2"/>
    <row r="10408" ht="12.75" customHeight="1" x14ac:dyDescent="0.2"/>
    <row r="10409" ht="12.75" customHeight="1" x14ac:dyDescent="0.2"/>
    <row r="10410" ht="12.75" customHeight="1" x14ac:dyDescent="0.2"/>
    <row r="10411" ht="12.75" customHeight="1" x14ac:dyDescent="0.2"/>
    <row r="10412" ht="12.75" customHeight="1" x14ac:dyDescent="0.2"/>
    <row r="10413" ht="12.75" customHeight="1" x14ac:dyDescent="0.2"/>
    <row r="10414" ht="12.75" customHeight="1" x14ac:dyDescent="0.2"/>
    <row r="10415" ht="12.75" customHeight="1" x14ac:dyDescent="0.2"/>
    <row r="10416" ht="12.75" customHeight="1" x14ac:dyDescent="0.2"/>
    <row r="10417" ht="12.75" customHeight="1" x14ac:dyDescent="0.2"/>
    <row r="10418" ht="12.75" customHeight="1" x14ac:dyDescent="0.2"/>
    <row r="10419" ht="12.75" customHeight="1" x14ac:dyDescent="0.2"/>
    <row r="10420" ht="12.75" customHeight="1" x14ac:dyDescent="0.2"/>
    <row r="10421" ht="12.75" customHeight="1" x14ac:dyDescent="0.2"/>
    <row r="10422" ht="12.75" customHeight="1" x14ac:dyDescent="0.2"/>
    <row r="10423" ht="12.75" customHeight="1" x14ac:dyDescent="0.2"/>
    <row r="10424" ht="12.75" customHeight="1" x14ac:dyDescent="0.2"/>
    <row r="10425" ht="12.75" customHeight="1" x14ac:dyDescent="0.2"/>
    <row r="10426" ht="12.75" customHeight="1" x14ac:dyDescent="0.2"/>
    <row r="10427" ht="12.75" customHeight="1" x14ac:dyDescent="0.2"/>
    <row r="10428" ht="12.75" customHeight="1" x14ac:dyDescent="0.2"/>
    <row r="10429" ht="12.75" customHeight="1" x14ac:dyDescent="0.2"/>
    <row r="10430" ht="12.75" customHeight="1" x14ac:dyDescent="0.2"/>
    <row r="10431" ht="12.75" customHeight="1" x14ac:dyDescent="0.2"/>
    <row r="10432" ht="12.75" customHeight="1" x14ac:dyDescent="0.2"/>
    <row r="10433" ht="12.75" customHeight="1" x14ac:dyDescent="0.2"/>
    <row r="10434" ht="12.75" customHeight="1" x14ac:dyDescent="0.2"/>
    <row r="10435" ht="12.75" customHeight="1" x14ac:dyDescent="0.2"/>
    <row r="10436" ht="12.75" customHeight="1" x14ac:dyDescent="0.2"/>
    <row r="10437" ht="12.75" customHeight="1" x14ac:dyDescent="0.2"/>
    <row r="10438" ht="12.75" customHeight="1" x14ac:dyDescent="0.2"/>
    <row r="10439" ht="12.75" customHeight="1" x14ac:dyDescent="0.2"/>
    <row r="10440" ht="12.75" customHeight="1" x14ac:dyDescent="0.2"/>
    <row r="10441" ht="12.75" customHeight="1" x14ac:dyDescent="0.2"/>
    <row r="10442" ht="12.75" customHeight="1" x14ac:dyDescent="0.2"/>
    <row r="10443" ht="12.75" customHeight="1" x14ac:dyDescent="0.2"/>
    <row r="10444" ht="12.75" customHeight="1" x14ac:dyDescent="0.2"/>
    <row r="10445" ht="12.75" customHeight="1" x14ac:dyDescent="0.2"/>
    <row r="10446" ht="12.75" customHeight="1" x14ac:dyDescent="0.2"/>
    <row r="10447" ht="12.75" customHeight="1" x14ac:dyDescent="0.2"/>
    <row r="10448" ht="12.75" customHeight="1" x14ac:dyDescent="0.2"/>
    <row r="10449" ht="12.75" customHeight="1" x14ac:dyDescent="0.2"/>
    <row r="10450" ht="12.75" customHeight="1" x14ac:dyDescent="0.2"/>
    <row r="10451" ht="12.75" customHeight="1" x14ac:dyDescent="0.2"/>
    <row r="10452" ht="12.75" customHeight="1" x14ac:dyDescent="0.2"/>
    <row r="10453" ht="12.75" customHeight="1" x14ac:dyDescent="0.2"/>
    <row r="10454" ht="12.75" customHeight="1" x14ac:dyDescent="0.2"/>
    <row r="10455" ht="12.75" customHeight="1" x14ac:dyDescent="0.2"/>
    <row r="10456" ht="12.75" customHeight="1" x14ac:dyDescent="0.2"/>
    <row r="10457" ht="12.75" customHeight="1" x14ac:dyDescent="0.2"/>
    <row r="10458" ht="12.75" customHeight="1" x14ac:dyDescent="0.2"/>
    <row r="10459" ht="12.75" customHeight="1" x14ac:dyDescent="0.2"/>
    <row r="10460" ht="12.75" customHeight="1" x14ac:dyDescent="0.2"/>
    <row r="10461" ht="12.75" customHeight="1" x14ac:dyDescent="0.2"/>
    <row r="10462" ht="12.75" customHeight="1" x14ac:dyDescent="0.2"/>
    <row r="10463" ht="12.75" customHeight="1" x14ac:dyDescent="0.2"/>
    <row r="10464" ht="12.75" customHeight="1" x14ac:dyDescent="0.2"/>
    <row r="10465" ht="12.75" customHeight="1" x14ac:dyDescent="0.2"/>
    <row r="10466" ht="12.75" customHeight="1" x14ac:dyDescent="0.2"/>
    <row r="10467" ht="12.75" customHeight="1" x14ac:dyDescent="0.2"/>
    <row r="10468" ht="12.75" customHeight="1" x14ac:dyDescent="0.2"/>
    <row r="10469" ht="12.75" customHeight="1" x14ac:dyDescent="0.2"/>
    <row r="10470" ht="12.75" customHeight="1" x14ac:dyDescent="0.2"/>
    <row r="10471" ht="12.75" customHeight="1" x14ac:dyDescent="0.2"/>
    <row r="10472" ht="12.75" customHeight="1" x14ac:dyDescent="0.2"/>
    <row r="10473" ht="12.75" customHeight="1" x14ac:dyDescent="0.2"/>
    <row r="10474" ht="12.75" customHeight="1" x14ac:dyDescent="0.2"/>
    <row r="10475" ht="12.75" customHeight="1" x14ac:dyDescent="0.2"/>
    <row r="10476" ht="12.75" customHeight="1" x14ac:dyDescent="0.2"/>
    <row r="10477" ht="12.75" customHeight="1" x14ac:dyDescent="0.2"/>
    <row r="10478" ht="12.75" customHeight="1" x14ac:dyDescent="0.2"/>
    <row r="10479" ht="12.75" customHeight="1" x14ac:dyDescent="0.2"/>
    <row r="10480" ht="12.75" customHeight="1" x14ac:dyDescent="0.2"/>
    <row r="10481" ht="12.75" customHeight="1" x14ac:dyDescent="0.2"/>
    <row r="10482" ht="12.75" customHeight="1" x14ac:dyDescent="0.2"/>
    <row r="10483" ht="12.75" customHeight="1" x14ac:dyDescent="0.2"/>
    <row r="10484" ht="12.75" customHeight="1" x14ac:dyDescent="0.2"/>
    <row r="10485" ht="12.75" customHeight="1" x14ac:dyDescent="0.2"/>
    <row r="10486" ht="12.75" customHeight="1" x14ac:dyDescent="0.2"/>
    <row r="10487" ht="12.75" customHeight="1" x14ac:dyDescent="0.2"/>
    <row r="10488" ht="12.75" customHeight="1" x14ac:dyDescent="0.2"/>
    <row r="10489" ht="12.75" customHeight="1" x14ac:dyDescent="0.2"/>
    <row r="10490" ht="12.75" customHeight="1" x14ac:dyDescent="0.2"/>
    <row r="10491" ht="12.75" customHeight="1" x14ac:dyDescent="0.2"/>
    <row r="10492" ht="12.75" customHeight="1" x14ac:dyDescent="0.2"/>
    <row r="10493" ht="12.75" customHeight="1" x14ac:dyDescent="0.2"/>
    <row r="10494" ht="12.75" customHeight="1" x14ac:dyDescent="0.2"/>
    <row r="10495" ht="12.75" customHeight="1" x14ac:dyDescent="0.2"/>
    <row r="10496" ht="12.75" customHeight="1" x14ac:dyDescent="0.2"/>
    <row r="10497" ht="12.75" customHeight="1" x14ac:dyDescent="0.2"/>
    <row r="10498" ht="12.75" customHeight="1" x14ac:dyDescent="0.2"/>
    <row r="10499" ht="12.75" customHeight="1" x14ac:dyDescent="0.2"/>
    <row r="10500" ht="12.75" customHeight="1" x14ac:dyDescent="0.2"/>
    <row r="10501" ht="12.75" customHeight="1" x14ac:dyDescent="0.2"/>
    <row r="10502" ht="12.75" customHeight="1" x14ac:dyDescent="0.2"/>
    <row r="10503" ht="12.75" customHeight="1" x14ac:dyDescent="0.2"/>
    <row r="10504" ht="12.75" customHeight="1" x14ac:dyDescent="0.2"/>
    <row r="10505" ht="12.75" customHeight="1" x14ac:dyDescent="0.2"/>
    <row r="10506" ht="12.75" customHeight="1" x14ac:dyDescent="0.2"/>
    <row r="10507" ht="12.75" customHeight="1" x14ac:dyDescent="0.2"/>
    <row r="10508" ht="12.75" customHeight="1" x14ac:dyDescent="0.2"/>
    <row r="10509" ht="12.75" customHeight="1" x14ac:dyDescent="0.2"/>
    <row r="10510" ht="12.75" customHeight="1" x14ac:dyDescent="0.2"/>
    <row r="10511" ht="12.75" customHeight="1" x14ac:dyDescent="0.2"/>
    <row r="10512" ht="12.75" customHeight="1" x14ac:dyDescent="0.2"/>
    <row r="10513" ht="12.75" customHeight="1" x14ac:dyDescent="0.2"/>
    <row r="10514" ht="12.75" customHeight="1" x14ac:dyDescent="0.2"/>
    <row r="10515" ht="12.75" customHeight="1" x14ac:dyDescent="0.2"/>
    <row r="10516" ht="12.75" customHeight="1" x14ac:dyDescent="0.2"/>
    <row r="10517" ht="12.75" customHeight="1" x14ac:dyDescent="0.2"/>
    <row r="10518" ht="12.75" customHeight="1" x14ac:dyDescent="0.2"/>
    <row r="10519" ht="12.75" customHeight="1" x14ac:dyDescent="0.2"/>
    <row r="10520" ht="12.75" customHeight="1" x14ac:dyDescent="0.2"/>
    <row r="10521" ht="12.75" customHeight="1" x14ac:dyDescent="0.2"/>
    <row r="10522" ht="12.75" customHeight="1" x14ac:dyDescent="0.2"/>
    <row r="10523" ht="12.75" customHeight="1" x14ac:dyDescent="0.2"/>
    <row r="10524" ht="12.75" customHeight="1" x14ac:dyDescent="0.2"/>
    <row r="10525" ht="12.75" customHeight="1" x14ac:dyDescent="0.2"/>
    <row r="10526" ht="12.75" customHeight="1" x14ac:dyDescent="0.2"/>
    <row r="10527" ht="12.75" customHeight="1" x14ac:dyDescent="0.2"/>
    <row r="10528" ht="12.75" customHeight="1" x14ac:dyDescent="0.2"/>
    <row r="10529" ht="12.75" customHeight="1" x14ac:dyDescent="0.2"/>
    <row r="10530" ht="12.75" customHeight="1" x14ac:dyDescent="0.2"/>
    <row r="10531" ht="12.75" customHeight="1" x14ac:dyDescent="0.2"/>
    <row r="10532" ht="12.75" customHeight="1" x14ac:dyDescent="0.2"/>
    <row r="10533" ht="12.75" customHeight="1" x14ac:dyDescent="0.2"/>
    <row r="10534" ht="12.75" customHeight="1" x14ac:dyDescent="0.2"/>
    <row r="10535" ht="12.75" customHeight="1" x14ac:dyDescent="0.2"/>
    <row r="10536" ht="12.75" customHeight="1" x14ac:dyDescent="0.2"/>
    <row r="10537" ht="12.75" customHeight="1" x14ac:dyDescent="0.2"/>
    <row r="10538" ht="12.75" customHeight="1" x14ac:dyDescent="0.2"/>
    <row r="10539" ht="12.75" customHeight="1" x14ac:dyDescent="0.2"/>
    <row r="10540" ht="12.75" customHeight="1" x14ac:dyDescent="0.2"/>
    <row r="10541" ht="12.75" customHeight="1" x14ac:dyDescent="0.2"/>
    <row r="10542" ht="12.75" customHeight="1" x14ac:dyDescent="0.2"/>
    <row r="10543" ht="12.75" customHeight="1" x14ac:dyDescent="0.2"/>
    <row r="10544" ht="12.75" customHeight="1" x14ac:dyDescent="0.2"/>
    <row r="10545" ht="12.75" customHeight="1" x14ac:dyDescent="0.2"/>
    <row r="10546" ht="12.75" customHeight="1" x14ac:dyDescent="0.2"/>
    <row r="10547" ht="12.75" customHeight="1" x14ac:dyDescent="0.2"/>
    <row r="10548" ht="12.75" customHeight="1" x14ac:dyDescent="0.2"/>
    <row r="10549" ht="12.75" customHeight="1" x14ac:dyDescent="0.2"/>
    <row r="10550" ht="12.75" customHeight="1" x14ac:dyDescent="0.2"/>
    <row r="10551" ht="12.75" customHeight="1" x14ac:dyDescent="0.2"/>
    <row r="10552" ht="12.75" customHeight="1" x14ac:dyDescent="0.2"/>
    <row r="10553" ht="12.75" customHeight="1" x14ac:dyDescent="0.2"/>
    <row r="10554" ht="12.75" customHeight="1" x14ac:dyDescent="0.2"/>
    <row r="10555" ht="12.75" customHeight="1" x14ac:dyDescent="0.2"/>
    <row r="10556" ht="12.75" customHeight="1" x14ac:dyDescent="0.2"/>
    <row r="10557" ht="12.75" customHeight="1" x14ac:dyDescent="0.2"/>
    <row r="10558" ht="12.75" customHeight="1" x14ac:dyDescent="0.2"/>
    <row r="10559" ht="12.75" customHeight="1" x14ac:dyDescent="0.2"/>
    <row r="10560" ht="12.75" customHeight="1" x14ac:dyDescent="0.2"/>
    <row r="10561" ht="12.75" customHeight="1" x14ac:dyDescent="0.2"/>
    <row r="10562" ht="12.75" customHeight="1" x14ac:dyDescent="0.2"/>
    <row r="10563" ht="12.75" customHeight="1" x14ac:dyDescent="0.2"/>
    <row r="10564" ht="12.75" customHeight="1" x14ac:dyDescent="0.2"/>
    <row r="10565" ht="12.75" customHeight="1" x14ac:dyDescent="0.2"/>
    <row r="10566" ht="12.75" customHeight="1" x14ac:dyDescent="0.2"/>
    <row r="10567" ht="12.75" customHeight="1" x14ac:dyDescent="0.2"/>
    <row r="10568" ht="12.75" customHeight="1" x14ac:dyDescent="0.2"/>
    <row r="10569" ht="12.75" customHeight="1" x14ac:dyDescent="0.2"/>
    <row r="10570" ht="12.75" customHeight="1" x14ac:dyDescent="0.2"/>
    <row r="10571" ht="12.75" customHeight="1" x14ac:dyDescent="0.2"/>
    <row r="10572" ht="12.75" customHeight="1" x14ac:dyDescent="0.2"/>
    <row r="10573" ht="12.75" customHeight="1" x14ac:dyDescent="0.2"/>
    <row r="10574" ht="12.75" customHeight="1" x14ac:dyDescent="0.2"/>
    <row r="10575" ht="12.75" customHeight="1" x14ac:dyDescent="0.2"/>
    <row r="10576" ht="12.75" customHeight="1" x14ac:dyDescent="0.2"/>
    <row r="10577" ht="12.75" customHeight="1" x14ac:dyDescent="0.2"/>
    <row r="10578" ht="12.75" customHeight="1" x14ac:dyDescent="0.2"/>
    <row r="10579" ht="12.75" customHeight="1" x14ac:dyDescent="0.2"/>
    <row r="10580" ht="12.75" customHeight="1" x14ac:dyDescent="0.2"/>
    <row r="10581" ht="12.75" customHeight="1" x14ac:dyDescent="0.2"/>
    <row r="10582" ht="12.75" customHeight="1" x14ac:dyDescent="0.2"/>
    <row r="10583" ht="12.75" customHeight="1" x14ac:dyDescent="0.2"/>
    <row r="10584" ht="12.75" customHeight="1" x14ac:dyDescent="0.2"/>
    <row r="10585" ht="12.75" customHeight="1" x14ac:dyDescent="0.2"/>
    <row r="10586" ht="12.75" customHeight="1" x14ac:dyDescent="0.2"/>
    <row r="10587" ht="12.75" customHeight="1" x14ac:dyDescent="0.2"/>
    <row r="10588" ht="12.75" customHeight="1" x14ac:dyDescent="0.2"/>
    <row r="10589" ht="12.75" customHeight="1" x14ac:dyDescent="0.2"/>
    <row r="10590" ht="12.75" customHeight="1" x14ac:dyDescent="0.2"/>
    <row r="10591" ht="12.75" customHeight="1" x14ac:dyDescent="0.2"/>
    <row r="10592" ht="12.75" customHeight="1" x14ac:dyDescent="0.2"/>
    <row r="10593" ht="12.75" customHeight="1" x14ac:dyDescent="0.2"/>
    <row r="10594" ht="12.75" customHeight="1" x14ac:dyDescent="0.2"/>
    <row r="10595" ht="12.75" customHeight="1" x14ac:dyDescent="0.2"/>
    <row r="10596" ht="12.75" customHeight="1" x14ac:dyDescent="0.2"/>
    <row r="10597" ht="12.75" customHeight="1" x14ac:dyDescent="0.2"/>
    <row r="10598" ht="12.75" customHeight="1" x14ac:dyDescent="0.2"/>
    <row r="10599" ht="12.75" customHeight="1" x14ac:dyDescent="0.2"/>
    <row r="10600" ht="12.75" customHeight="1" x14ac:dyDescent="0.2"/>
    <row r="10601" ht="12.75" customHeight="1" x14ac:dyDescent="0.2"/>
    <row r="10602" ht="12.75" customHeight="1" x14ac:dyDescent="0.2"/>
    <row r="10603" ht="12.75" customHeight="1" x14ac:dyDescent="0.2"/>
    <row r="10604" ht="12.75" customHeight="1" x14ac:dyDescent="0.2"/>
    <row r="10605" ht="12.75" customHeight="1" x14ac:dyDescent="0.2"/>
    <row r="10606" ht="12.75" customHeight="1" x14ac:dyDescent="0.2"/>
    <row r="10607" ht="12.75" customHeight="1" x14ac:dyDescent="0.2"/>
    <row r="10608" ht="12.75" customHeight="1" x14ac:dyDescent="0.2"/>
    <row r="10609" ht="12.75" customHeight="1" x14ac:dyDescent="0.2"/>
    <row r="10610" ht="12.75" customHeight="1" x14ac:dyDescent="0.2"/>
    <row r="10611" ht="12.75" customHeight="1" x14ac:dyDescent="0.2"/>
    <row r="10612" ht="12.75" customHeight="1" x14ac:dyDescent="0.2"/>
    <row r="10613" ht="12.75" customHeight="1" x14ac:dyDescent="0.2"/>
    <row r="10614" ht="12.75" customHeight="1" x14ac:dyDescent="0.2"/>
    <row r="10615" ht="12.75" customHeight="1" x14ac:dyDescent="0.2"/>
    <row r="10616" ht="12.75" customHeight="1" x14ac:dyDescent="0.2"/>
    <row r="10617" ht="12.75" customHeight="1" x14ac:dyDescent="0.2"/>
    <row r="10618" ht="12.75" customHeight="1" x14ac:dyDescent="0.2"/>
    <row r="10619" ht="12.75" customHeight="1" x14ac:dyDescent="0.2"/>
    <row r="10620" ht="12.75" customHeight="1" x14ac:dyDescent="0.2"/>
    <row r="10621" ht="12.75" customHeight="1" x14ac:dyDescent="0.2"/>
    <row r="10622" ht="12.75" customHeight="1" x14ac:dyDescent="0.2"/>
    <row r="10623" ht="12.75" customHeight="1" x14ac:dyDescent="0.2"/>
    <row r="10624" ht="12.75" customHeight="1" x14ac:dyDescent="0.2"/>
    <row r="10625" ht="12.75" customHeight="1" x14ac:dyDescent="0.2"/>
    <row r="10626" ht="12.75" customHeight="1" x14ac:dyDescent="0.2"/>
    <row r="10627" ht="12.75" customHeight="1" x14ac:dyDescent="0.2"/>
    <row r="10628" ht="12.75" customHeight="1" x14ac:dyDescent="0.2"/>
    <row r="10629" ht="12.75" customHeight="1" x14ac:dyDescent="0.2"/>
    <row r="10630" ht="12.75" customHeight="1" x14ac:dyDescent="0.2"/>
    <row r="10631" ht="12.75" customHeight="1" x14ac:dyDescent="0.2"/>
    <row r="10632" ht="12.75" customHeight="1" x14ac:dyDescent="0.2"/>
    <row r="10633" ht="12.75" customHeight="1" x14ac:dyDescent="0.2"/>
    <row r="10634" ht="12.75" customHeight="1" x14ac:dyDescent="0.2"/>
    <row r="10635" ht="12.75" customHeight="1" x14ac:dyDescent="0.2"/>
    <row r="10636" ht="12.75" customHeight="1" x14ac:dyDescent="0.2"/>
    <row r="10637" ht="12.75" customHeight="1" x14ac:dyDescent="0.2"/>
    <row r="10638" ht="12.75" customHeight="1" x14ac:dyDescent="0.2"/>
    <row r="10639" ht="12.75" customHeight="1" x14ac:dyDescent="0.2"/>
    <row r="10640" ht="12.75" customHeight="1" x14ac:dyDescent="0.2"/>
    <row r="10641" ht="12.75" customHeight="1" x14ac:dyDescent="0.2"/>
    <row r="10642" ht="12.75" customHeight="1" x14ac:dyDescent="0.2"/>
    <row r="10643" ht="12.75" customHeight="1" x14ac:dyDescent="0.2"/>
    <row r="10644" ht="12.75" customHeight="1" x14ac:dyDescent="0.2"/>
    <row r="10645" ht="12.75" customHeight="1" x14ac:dyDescent="0.2"/>
    <row r="10646" ht="12.75" customHeight="1" x14ac:dyDescent="0.2"/>
    <row r="10647" ht="12.75" customHeight="1" x14ac:dyDescent="0.2"/>
    <row r="10648" ht="12.75" customHeight="1" x14ac:dyDescent="0.2"/>
    <row r="10649" ht="12.75" customHeight="1" x14ac:dyDescent="0.2"/>
    <row r="10650" ht="12.75" customHeight="1" x14ac:dyDescent="0.2"/>
    <row r="10651" ht="12.75" customHeight="1" x14ac:dyDescent="0.2"/>
    <row r="10652" ht="12.75" customHeight="1" x14ac:dyDescent="0.2"/>
    <row r="10653" ht="12.75" customHeight="1" x14ac:dyDescent="0.2"/>
    <row r="10654" ht="12.75" customHeight="1" x14ac:dyDescent="0.2"/>
    <row r="10655" ht="12.75" customHeight="1" x14ac:dyDescent="0.2"/>
    <row r="10656" ht="12.75" customHeight="1" x14ac:dyDescent="0.2"/>
    <row r="10657" ht="12.75" customHeight="1" x14ac:dyDescent="0.2"/>
    <row r="10658" ht="12.75" customHeight="1" x14ac:dyDescent="0.2"/>
    <row r="10659" ht="12.75" customHeight="1" x14ac:dyDescent="0.2"/>
    <row r="10660" ht="12.75" customHeight="1" x14ac:dyDescent="0.2"/>
    <row r="10661" ht="12.75" customHeight="1" x14ac:dyDescent="0.2"/>
    <row r="10662" ht="12.75" customHeight="1" x14ac:dyDescent="0.2"/>
    <row r="10663" ht="12.75" customHeight="1" x14ac:dyDescent="0.2"/>
    <row r="10664" ht="12.75" customHeight="1" x14ac:dyDescent="0.2"/>
    <row r="10665" ht="12.75" customHeight="1" x14ac:dyDescent="0.2"/>
    <row r="10666" ht="12.75" customHeight="1" x14ac:dyDescent="0.2"/>
    <row r="10667" ht="12.75" customHeight="1" x14ac:dyDescent="0.2"/>
    <row r="10668" ht="12.75" customHeight="1" x14ac:dyDescent="0.2"/>
    <row r="10669" ht="12.75" customHeight="1" x14ac:dyDescent="0.2"/>
    <row r="10670" ht="12.75" customHeight="1" x14ac:dyDescent="0.2"/>
    <row r="10671" ht="12.75" customHeight="1" x14ac:dyDescent="0.2"/>
    <row r="10672" ht="12.75" customHeight="1" x14ac:dyDescent="0.2"/>
    <row r="10673" ht="12.75" customHeight="1" x14ac:dyDescent="0.2"/>
    <row r="10674" ht="12.75" customHeight="1" x14ac:dyDescent="0.2"/>
    <row r="10675" ht="12.75" customHeight="1" x14ac:dyDescent="0.2"/>
    <row r="10676" ht="12.75" customHeight="1" x14ac:dyDescent="0.2"/>
    <row r="10677" ht="12.75" customHeight="1" x14ac:dyDescent="0.2"/>
    <row r="10678" ht="12.75" customHeight="1" x14ac:dyDescent="0.2"/>
    <row r="10679" ht="12.75" customHeight="1" x14ac:dyDescent="0.2"/>
    <row r="10680" ht="12.75" customHeight="1" x14ac:dyDescent="0.2"/>
    <row r="10681" ht="12.75" customHeight="1" x14ac:dyDescent="0.2"/>
    <row r="10682" ht="12.75" customHeight="1" x14ac:dyDescent="0.2"/>
    <row r="10683" ht="12.75" customHeight="1" x14ac:dyDescent="0.2"/>
    <row r="10684" ht="12.75" customHeight="1" x14ac:dyDescent="0.2"/>
    <row r="10685" ht="12.75" customHeight="1" x14ac:dyDescent="0.2"/>
    <row r="10686" ht="12.75" customHeight="1" x14ac:dyDescent="0.2"/>
    <row r="10687" ht="12.75" customHeight="1" x14ac:dyDescent="0.2"/>
    <row r="10688" ht="12.75" customHeight="1" x14ac:dyDescent="0.2"/>
    <row r="10689" ht="12.75" customHeight="1" x14ac:dyDescent="0.2"/>
    <row r="10690" ht="12.75" customHeight="1" x14ac:dyDescent="0.2"/>
    <row r="10691" ht="12.75" customHeight="1" x14ac:dyDescent="0.2"/>
    <row r="10692" ht="12.75" customHeight="1" x14ac:dyDescent="0.2"/>
    <row r="10693" ht="12.75" customHeight="1" x14ac:dyDescent="0.2"/>
    <row r="10694" ht="12.75" customHeight="1" x14ac:dyDescent="0.2"/>
    <row r="10695" ht="12.75" customHeight="1" x14ac:dyDescent="0.2"/>
    <row r="10696" ht="12.75" customHeight="1" x14ac:dyDescent="0.2"/>
    <row r="10697" ht="12.75" customHeight="1" x14ac:dyDescent="0.2"/>
    <row r="10698" ht="12.75" customHeight="1" x14ac:dyDescent="0.2"/>
    <row r="10699" ht="12.75" customHeight="1" x14ac:dyDescent="0.2"/>
    <row r="10700" ht="12.75" customHeight="1" x14ac:dyDescent="0.2"/>
    <row r="10701" ht="12.75" customHeight="1" x14ac:dyDescent="0.2"/>
    <row r="10702" ht="12.75" customHeight="1" x14ac:dyDescent="0.2"/>
    <row r="10703" ht="12.75" customHeight="1" x14ac:dyDescent="0.2"/>
    <row r="10704" ht="12.75" customHeight="1" x14ac:dyDescent="0.2"/>
    <row r="10705" ht="12.75" customHeight="1" x14ac:dyDescent="0.2"/>
    <row r="10706" ht="12.75" customHeight="1" x14ac:dyDescent="0.2"/>
    <row r="10707" ht="12.75" customHeight="1" x14ac:dyDescent="0.2"/>
    <row r="10708" ht="12.75" customHeight="1" x14ac:dyDescent="0.2"/>
    <row r="10709" ht="12.75" customHeight="1" x14ac:dyDescent="0.2"/>
    <row r="10710" ht="12.75" customHeight="1" x14ac:dyDescent="0.2"/>
    <row r="10711" ht="12.75" customHeight="1" x14ac:dyDescent="0.2"/>
    <row r="10712" ht="12.75" customHeight="1" x14ac:dyDescent="0.2"/>
    <row r="10713" ht="12.75" customHeight="1" x14ac:dyDescent="0.2"/>
    <row r="10714" ht="12.75" customHeight="1" x14ac:dyDescent="0.2"/>
    <row r="10715" ht="12.75" customHeight="1" x14ac:dyDescent="0.2"/>
    <row r="10716" ht="12.75" customHeight="1" x14ac:dyDescent="0.2"/>
    <row r="10717" ht="12.75" customHeight="1" x14ac:dyDescent="0.2"/>
    <row r="10718" ht="12.75" customHeight="1" x14ac:dyDescent="0.2"/>
    <row r="10719" ht="12.75" customHeight="1" x14ac:dyDescent="0.2"/>
    <row r="10720" ht="12.75" customHeight="1" x14ac:dyDescent="0.2"/>
    <row r="10721" ht="12.75" customHeight="1" x14ac:dyDescent="0.2"/>
    <row r="10722" ht="12.75" customHeight="1" x14ac:dyDescent="0.2"/>
    <row r="10723" ht="12.75" customHeight="1" x14ac:dyDescent="0.2"/>
    <row r="10724" ht="12.75" customHeight="1" x14ac:dyDescent="0.2"/>
    <row r="10725" ht="12.75" customHeight="1" x14ac:dyDescent="0.2"/>
    <row r="10726" ht="12.75" customHeight="1" x14ac:dyDescent="0.2"/>
    <row r="10727" ht="12.75" customHeight="1" x14ac:dyDescent="0.2"/>
    <row r="10728" ht="12.75" customHeight="1" x14ac:dyDescent="0.2"/>
    <row r="10729" ht="12.75" customHeight="1" x14ac:dyDescent="0.2"/>
    <row r="10730" ht="12.75" customHeight="1" x14ac:dyDescent="0.2"/>
    <row r="10731" ht="12.75" customHeight="1" x14ac:dyDescent="0.2"/>
    <row r="10732" ht="12.75" customHeight="1" x14ac:dyDescent="0.2"/>
    <row r="10733" ht="12.75" customHeight="1" x14ac:dyDescent="0.2"/>
    <row r="10734" ht="12.75" customHeight="1" x14ac:dyDescent="0.2"/>
    <row r="10735" ht="12.75" customHeight="1" x14ac:dyDescent="0.2"/>
    <row r="10736" ht="12.75" customHeight="1" x14ac:dyDescent="0.2"/>
    <row r="10737" ht="12.75" customHeight="1" x14ac:dyDescent="0.2"/>
    <row r="10738" ht="12.75" customHeight="1" x14ac:dyDescent="0.2"/>
    <row r="10739" ht="12.75" customHeight="1" x14ac:dyDescent="0.2"/>
    <row r="10740" ht="12.75" customHeight="1" x14ac:dyDescent="0.2"/>
    <row r="10741" ht="12.75" customHeight="1" x14ac:dyDescent="0.2"/>
    <row r="10742" ht="12.75" customHeight="1" x14ac:dyDescent="0.2"/>
    <row r="10743" ht="12.75" customHeight="1" x14ac:dyDescent="0.2"/>
    <row r="10744" ht="12.75" customHeight="1" x14ac:dyDescent="0.2"/>
    <row r="10745" ht="12.75" customHeight="1" x14ac:dyDescent="0.2"/>
    <row r="10746" ht="12.75" customHeight="1" x14ac:dyDescent="0.2"/>
    <row r="10747" ht="12.75" customHeight="1" x14ac:dyDescent="0.2"/>
    <row r="10748" ht="12.75" customHeight="1" x14ac:dyDescent="0.2"/>
    <row r="10749" ht="12.75" customHeight="1" x14ac:dyDescent="0.2"/>
    <row r="10750" ht="12.75" customHeight="1" x14ac:dyDescent="0.2"/>
    <row r="10751" ht="12.75" customHeight="1" x14ac:dyDescent="0.2"/>
    <row r="10752" ht="12.75" customHeight="1" x14ac:dyDescent="0.2"/>
    <row r="10753" ht="12.75" customHeight="1" x14ac:dyDescent="0.2"/>
    <row r="10754" ht="12.75" customHeight="1" x14ac:dyDescent="0.2"/>
    <row r="10755" ht="12.75" customHeight="1" x14ac:dyDescent="0.2"/>
    <row r="10756" ht="12.75" customHeight="1" x14ac:dyDescent="0.2"/>
    <row r="10757" ht="12.75" customHeight="1" x14ac:dyDescent="0.2"/>
    <row r="10758" ht="12.75" customHeight="1" x14ac:dyDescent="0.2"/>
    <row r="10759" ht="12.75" customHeight="1" x14ac:dyDescent="0.2"/>
    <row r="10760" ht="12.75" customHeight="1" x14ac:dyDescent="0.2"/>
    <row r="10761" ht="12.75" customHeight="1" x14ac:dyDescent="0.2"/>
    <row r="10762" ht="12.75" customHeight="1" x14ac:dyDescent="0.2"/>
    <row r="10763" ht="12.75" customHeight="1" x14ac:dyDescent="0.2"/>
    <row r="10764" ht="12.75" customHeight="1" x14ac:dyDescent="0.2"/>
    <row r="10765" ht="12.75" customHeight="1" x14ac:dyDescent="0.2"/>
    <row r="10766" ht="12.75" customHeight="1" x14ac:dyDescent="0.2"/>
    <row r="10767" ht="12.75" customHeight="1" x14ac:dyDescent="0.2"/>
    <row r="10768" ht="12.75" customHeight="1" x14ac:dyDescent="0.2"/>
    <row r="10769" ht="12.75" customHeight="1" x14ac:dyDescent="0.2"/>
    <row r="10770" ht="12.75" customHeight="1" x14ac:dyDescent="0.2"/>
    <row r="10771" ht="12.75" customHeight="1" x14ac:dyDescent="0.2"/>
    <row r="10772" ht="12.75" customHeight="1" x14ac:dyDescent="0.2"/>
    <row r="10773" ht="12.75" customHeight="1" x14ac:dyDescent="0.2"/>
    <row r="10774" ht="12.75" customHeight="1" x14ac:dyDescent="0.2"/>
    <row r="10775" ht="12.75" customHeight="1" x14ac:dyDescent="0.2"/>
    <row r="10776" ht="12.75" customHeight="1" x14ac:dyDescent="0.2"/>
    <row r="10777" ht="12.75" customHeight="1" x14ac:dyDescent="0.2"/>
    <row r="10778" ht="12.75" customHeight="1" x14ac:dyDescent="0.2"/>
    <row r="10779" ht="12.75" customHeight="1" x14ac:dyDescent="0.2"/>
    <row r="10780" ht="12.75" customHeight="1" x14ac:dyDescent="0.2"/>
    <row r="10781" ht="12.75" customHeight="1" x14ac:dyDescent="0.2"/>
    <row r="10782" ht="12.75" customHeight="1" x14ac:dyDescent="0.2"/>
    <row r="10783" ht="12.75" customHeight="1" x14ac:dyDescent="0.2"/>
    <row r="10784" ht="12.75" customHeight="1" x14ac:dyDescent="0.2"/>
    <row r="10785" ht="12.75" customHeight="1" x14ac:dyDescent="0.2"/>
    <row r="10786" ht="12.75" customHeight="1" x14ac:dyDescent="0.2"/>
    <row r="10787" ht="12.75" customHeight="1" x14ac:dyDescent="0.2"/>
    <row r="10788" ht="12.75" customHeight="1" x14ac:dyDescent="0.2"/>
    <row r="10789" ht="12.75" customHeight="1" x14ac:dyDescent="0.2"/>
    <row r="10790" ht="12.75" customHeight="1" x14ac:dyDescent="0.2"/>
    <row r="10791" ht="12.75" customHeight="1" x14ac:dyDescent="0.2"/>
    <row r="10792" ht="12.75" customHeight="1" x14ac:dyDescent="0.2"/>
    <row r="10793" ht="12.75" customHeight="1" x14ac:dyDescent="0.2"/>
    <row r="10794" ht="12.75" customHeight="1" x14ac:dyDescent="0.2"/>
    <row r="10795" ht="12.75" customHeight="1" x14ac:dyDescent="0.2"/>
    <row r="10796" ht="12.75" customHeight="1" x14ac:dyDescent="0.2"/>
    <row r="10797" ht="12.75" customHeight="1" x14ac:dyDescent="0.2"/>
    <row r="10798" ht="12.75" customHeight="1" x14ac:dyDescent="0.2"/>
    <row r="10799" ht="12.75" customHeight="1" x14ac:dyDescent="0.2"/>
    <row r="10800" ht="12.75" customHeight="1" x14ac:dyDescent="0.2"/>
    <row r="10801" ht="12.75" customHeight="1" x14ac:dyDescent="0.2"/>
    <row r="10802" ht="12.75" customHeight="1" x14ac:dyDescent="0.2"/>
    <row r="10803" ht="12.75" customHeight="1" x14ac:dyDescent="0.2"/>
    <row r="10804" ht="12.75" customHeight="1" x14ac:dyDescent="0.2"/>
    <row r="10805" ht="12.75" customHeight="1" x14ac:dyDescent="0.2"/>
    <row r="10806" ht="12.75" customHeight="1" x14ac:dyDescent="0.2"/>
    <row r="10807" ht="12.75" customHeight="1" x14ac:dyDescent="0.2"/>
    <row r="10808" ht="12.75" customHeight="1" x14ac:dyDescent="0.2"/>
    <row r="10809" ht="12.75" customHeight="1" x14ac:dyDescent="0.2"/>
    <row r="10810" ht="12.75" customHeight="1" x14ac:dyDescent="0.2"/>
    <row r="10811" ht="12.75" customHeight="1" x14ac:dyDescent="0.2"/>
    <row r="10812" ht="12.75" customHeight="1" x14ac:dyDescent="0.2"/>
    <row r="10813" ht="12.75" customHeight="1" x14ac:dyDescent="0.2"/>
    <row r="10814" ht="12.75" customHeight="1" x14ac:dyDescent="0.2"/>
    <row r="10815" ht="12.75" customHeight="1" x14ac:dyDescent="0.2"/>
    <row r="10816" ht="12.75" customHeight="1" x14ac:dyDescent="0.2"/>
    <row r="10817" ht="12.75" customHeight="1" x14ac:dyDescent="0.2"/>
    <row r="10818" ht="12.75" customHeight="1" x14ac:dyDescent="0.2"/>
    <row r="10819" ht="12.75" customHeight="1" x14ac:dyDescent="0.2"/>
    <row r="10820" ht="12.75" customHeight="1" x14ac:dyDescent="0.2"/>
    <row r="10821" ht="12.75" customHeight="1" x14ac:dyDescent="0.2"/>
    <row r="10822" ht="12.75" customHeight="1" x14ac:dyDescent="0.2"/>
    <row r="10823" ht="12.75" customHeight="1" x14ac:dyDescent="0.2"/>
    <row r="10824" ht="12.75" customHeight="1" x14ac:dyDescent="0.2"/>
    <row r="10825" ht="12.75" customHeight="1" x14ac:dyDescent="0.2"/>
    <row r="10826" ht="12.75" customHeight="1" x14ac:dyDescent="0.2"/>
    <row r="10827" ht="12.75" customHeight="1" x14ac:dyDescent="0.2"/>
    <row r="10828" ht="12.75" customHeight="1" x14ac:dyDescent="0.2"/>
    <row r="10829" ht="12.75" customHeight="1" x14ac:dyDescent="0.2"/>
    <row r="10830" ht="12.75" customHeight="1" x14ac:dyDescent="0.2"/>
    <row r="10831" ht="12.75" customHeight="1" x14ac:dyDescent="0.2"/>
    <row r="10832" ht="12.75" customHeight="1" x14ac:dyDescent="0.2"/>
    <row r="10833" ht="12.75" customHeight="1" x14ac:dyDescent="0.2"/>
    <row r="10834" ht="12.75" customHeight="1" x14ac:dyDescent="0.2"/>
    <row r="10835" ht="12.75" customHeight="1" x14ac:dyDescent="0.2"/>
    <row r="10836" ht="12.75" customHeight="1" x14ac:dyDescent="0.2"/>
    <row r="10837" ht="12.75" customHeight="1" x14ac:dyDescent="0.2"/>
    <row r="10838" ht="12.75" customHeight="1" x14ac:dyDescent="0.2"/>
    <row r="10839" ht="12.75" customHeight="1" x14ac:dyDescent="0.2"/>
    <row r="10840" ht="12.75" customHeight="1" x14ac:dyDescent="0.2"/>
    <row r="10841" ht="12.75" customHeight="1" x14ac:dyDescent="0.2"/>
    <row r="10842" ht="12.75" customHeight="1" x14ac:dyDescent="0.2"/>
    <row r="10843" ht="12.75" customHeight="1" x14ac:dyDescent="0.2"/>
    <row r="10844" ht="12.75" customHeight="1" x14ac:dyDescent="0.2"/>
    <row r="10845" ht="12.75" customHeight="1" x14ac:dyDescent="0.2"/>
    <row r="10846" ht="12.75" customHeight="1" x14ac:dyDescent="0.2"/>
    <row r="10847" ht="12.75" customHeight="1" x14ac:dyDescent="0.2"/>
    <row r="10848" ht="12.75" customHeight="1" x14ac:dyDescent="0.2"/>
    <row r="10849" ht="12.75" customHeight="1" x14ac:dyDescent="0.2"/>
    <row r="10850" ht="12.75" customHeight="1" x14ac:dyDescent="0.2"/>
    <row r="10851" ht="12.75" customHeight="1" x14ac:dyDescent="0.2"/>
    <row r="10852" ht="12.75" customHeight="1" x14ac:dyDescent="0.2"/>
    <row r="10853" ht="12.75" customHeight="1" x14ac:dyDescent="0.2"/>
    <row r="10854" ht="12.75" customHeight="1" x14ac:dyDescent="0.2"/>
    <row r="10855" ht="12.75" customHeight="1" x14ac:dyDescent="0.2"/>
    <row r="10856" ht="12.75" customHeight="1" x14ac:dyDescent="0.2"/>
    <row r="10857" ht="12.75" customHeight="1" x14ac:dyDescent="0.2"/>
    <row r="10858" ht="12.75" customHeight="1" x14ac:dyDescent="0.2"/>
    <row r="10859" ht="12.75" customHeight="1" x14ac:dyDescent="0.2"/>
    <row r="10860" ht="12.75" customHeight="1" x14ac:dyDescent="0.2"/>
    <row r="10861" ht="12.75" customHeight="1" x14ac:dyDescent="0.2"/>
    <row r="10862" ht="12.75" customHeight="1" x14ac:dyDescent="0.2"/>
    <row r="10863" ht="12.75" customHeight="1" x14ac:dyDescent="0.2"/>
    <row r="10864" ht="12.75" customHeight="1" x14ac:dyDescent="0.2"/>
    <row r="10865" ht="12.75" customHeight="1" x14ac:dyDescent="0.2"/>
    <row r="10866" ht="12.75" customHeight="1" x14ac:dyDescent="0.2"/>
    <row r="10867" ht="12.75" customHeight="1" x14ac:dyDescent="0.2"/>
    <row r="10868" ht="12.75" customHeight="1" x14ac:dyDescent="0.2"/>
    <row r="10869" ht="12.75" customHeight="1" x14ac:dyDescent="0.2"/>
    <row r="10870" ht="12.75" customHeight="1" x14ac:dyDescent="0.2"/>
    <row r="10871" ht="12.75" customHeight="1" x14ac:dyDescent="0.2"/>
    <row r="10872" ht="12.75" customHeight="1" x14ac:dyDescent="0.2"/>
    <row r="10873" ht="12.75" customHeight="1" x14ac:dyDescent="0.2"/>
    <row r="10874" ht="12.75" customHeight="1" x14ac:dyDescent="0.2"/>
    <row r="10875" ht="12.75" customHeight="1" x14ac:dyDescent="0.2"/>
    <row r="10876" ht="12.75" customHeight="1" x14ac:dyDescent="0.2"/>
    <row r="10877" ht="12.75" customHeight="1" x14ac:dyDescent="0.2"/>
    <row r="10878" ht="12.75" customHeight="1" x14ac:dyDescent="0.2"/>
    <row r="10879" ht="12.75" customHeight="1" x14ac:dyDescent="0.2"/>
    <row r="10880" ht="12.75" customHeight="1" x14ac:dyDescent="0.2"/>
    <row r="10881" ht="12.75" customHeight="1" x14ac:dyDescent="0.2"/>
    <row r="10882" ht="12.75" customHeight="1" x14ac:dyDescent="0.2"/>
    <row r="10883" ht="12.75" customHeight="1" x14ac:dyDescent="0.2"/>
    <row r="10884" ht="12.75" customHeight="1" x14ac:dyDescent="0.2"/>
    <row r="10885" ht="12.75" customHeight="1" x14ac:dyDescent="0.2"/>
    <row r="10886" ht="12.75" customHeight="1" x14ac:dyDescent="0.2"/>
    <row r="10887" ht="12.75" customHeight="1" x14ac:dyDescent="0.2"/>
    <row r="10888" ht="12.75" customHeight="1" x14ac:dyDescent="0.2"/>
    <row r="10889" ht="12.75" customHeight="1" x14ac:dyDescent="0.2"/>
    <row r="10890" ht="12.75" customHeight="1" x14ac:dyDescent="0.2"/>
    <row r="10891" ht="12.75" customHeight="1" x14ac:dyDescent="0.2"/>
    <row r="10892" ht="12.75" customHeight="1" x14ac:dyDescent="0.2"/>
    <row r="10893" ht="12.75" customHeight="1" x14ac:dyDescent="0.2"/>
    <row r="10894" ht="12.75" customHeight="1" x14ac:dyDescent="0.2"/>
    <row r="10895" ht="12.75" customHeight="1" x14ac:dyDescent="0.2"/>
    <row r="10896" ht="12.75" customHeight="1" x14ac:dyDescent="0.2"/>
    <row r="10897" ht="12.75" customHeight="1" x14ac:dyDescent="0.2"/>
    <row r="10898" ht="12.75" customHeight="1" x14ac:dyDescent="0.2"/>
    <row r="10899" ht="12.75" customHeight="1" x14ac:dyDescent="0.2"/>
    <row r="10900" ht="12.75" customHeight="1" x14ac:dyDescent="0.2"/>
    <row r="10901" ht="12.75" customHeight="1" x14ac:dyDescent="0.2"/>
    <row r="10902" ht="12.75" customHeight="1" x14ac:dyDescent="0.2"/>
    <row r="10903" ht="12.75" customHeight="1" x14ac:dyDescent="0.2"/>
    <row r="10904" ht="12.75" customHeight="1" x14ac:dyDescent="0.2"/>
    <row r="10905" ht="12.75" customHeight="1" x14ac:dyDescent="0.2"/>
    <row r="10906" ht="12.75" customHeight="1" x14ac:dyDescent="0.2"/>
    <row r="10907" ht="12.75" customHeight="1" x14ac:dyDescent="0.2"/>
    <row r="10908" ht="12.75" customHeight="1" x14ac:dyDescent="0.2"/>
    <row r="10909" ht="12.75" customHeight="1" x14ac:dyDescent="0.2"/>
    <row r="10910" ht="12.75" customHeight="1" x14ac:dyDescent="0.2"/>
    <row r="10911" ht="12.75" customHeight="1" x14ac:dyDescent="0.2"/>
    <row r="10912" ht="12.75" customHeight="1" x14ac:dyDescent="0.2"/>
    <row r="10913" ht="12.75" customHeight="1" x14ac:dyDescent="0.2"/>
    <row r="10914" ht="12.75" customHeight="1" x14ac:dyDescent="0.2"/>
    <row r="10915" ht="12.75" customHeight="1" x14ac:dyDescent="0.2"/>
    <row r="10916" ht="12.75" customHeight="1" x14ac:dyDescent="0.2"/>
    <row r="10917" ht="12.75" customHeight="1" x14ac:dyDescent="0.2"/>
    <row r="10918" ht="12.75" customHeight="1" x14ac:dyDescent="0.2"/>
    <row r="10919" ht="12.75" customHeight="1" x14ac:dyDescent="0.2"/>
    <row r="10920" ht="12.75" customHeight="1" x14ac:dyDescent="0.2"/>
    <row r="10921" ht="12.75" customHeight="1" x14ac:dyDescent="0.2"/>
    <row r="10922" ht="12.75" customHeight="1" x14ac:dyDescent="0.2"/>
    <row r="10923" ht="12.75" customHeight="1" x14ac:dyDescent="0.2"/>
    <row r="10924" ht="12.75" customHeight="1" x14ac:dyDescent="0.2"/>
    <row r="10925" ht="12.75" customHeight="1" x14ac:dyDescent="0.2"/>
    <row r="10926" ht="12.75" customHeight="1" x14ac:dyDescent="0.2"/>
    <row r="10927" ht="12.75" customHeight="1" x14ac:dyDescent="0.2"/>
    <row r="10928" ht="12.75" customHeight="1" x14ac:dyDescent="0.2"/>
    <row r="10929" ht="12.75" customHeight="1" x14ac:dyDescent="0.2"/>
    <row r="10930" ht="12.75" customHeight="1" x14ac:dyDescent="0.2"/>
    <row r="10931" ht="12.75" customHeight="1" x14ac:dyDescent="0.2"/>
    <row r="10932" ht="12.75" customHeight="1" x14ac:dyDescent="0.2"/>
    <row r="10933" ht="12.75" customHeight="1" x14ac:dyDescent="0.2"/>
    <row r="10934" ht="12.75" customHeight="1" x14ac:dyDescent="0.2"/>
    <row r="10935" ht="12.75" customHeight="1" x14ac:dyDescent="0.2"/>
    <row r="10936" ht="12.75" customHeight="1" x14ac:dyDescent="0.2"/>
    <row r="10937" ht="12.75" customHeight="1" x14ac:dyDescent="0.2"/>
    <row r="10938" ht="12.75" customHeight="1" x14ac:dyDescent="0.2"/>
    <row r="10939" ht="12.75" customHeight="1" x14ac:dyDescent="0.2"/>
    <row r="10940" ht="12.75" customHeight="1" x14ac:dyDescent="0.2"/>
    <row r="10941" ht="12.75" customHeight="1" x14ac:dyDescent="0.2"/>
    <row r="10942" ht="12.75" customHeight="1" x14ac:dyDescent="0.2"/>
    <row r="10943" ht="12.75" customHeight="1" x14ac:dyDescent="0.2"/>
    <row r="10944" ht="12.75" customHeight="1" x14ac:dyDescent="0.2"/>
    <row r="10945" ht="12.75" customHeight="1" x14ac:dyDescent="0.2"/>
    <row r="10946" ht="12.75" customHeight="1" x14ac:dyDescent="0.2"/>
    <row r="10947" ht="12.75" customHeight="1" x14ac:dyDescent="0.2"/>
    <row r="10948" ht="12.75" customHeight="1" x14ac:dyDescent="0.2"/>
    <row r="10949" ht="12.75" customHeight="1" x14ac:dyDescent="0.2"/>
    <row r="10950" ht="12.75" customHeight="1" x14ac:dyDescent="0.2"/>
    <row r="10951" ht="12.75" customHeight="1" x14ac:dyDescent="0.2"/>
    <row r="10952" ht="12.75" customHeight="1" x14ac:dyDescent="0.2"/>
    <row r="10953" ht="12.75" customHeight="1" x14ac:dyDescent="0.2"/>
    <row r="10954" ht="12.75" customHeight="1" x14ac:dyDescent="0.2"/>
    <row r="10955" ht="12.75" customHeight="1" x14ac:dyDescent="0.2"/>
    <row r="10956" ht="12.75" customHeight="1" x14ac:dyDescent="0.2"/>
    <row r="10957" ht="12.75" customHeight="1" x14ac:dyDescent="0.2"/>
    <row r="10958" ht="12.75" customHeight="1" x14ac:dyDescent="0.2"/>
    <row r="10959" ht="12.75" customHeight="1" x14ac:dyDescent="0.2"/>
    <row r="10960" ht="12.75" customHeight="1" x14ac:dyDescent="0.2"/>
    <row r="10961" ht="12.75" customHeight="1" x14ac:dyDescent="0.2"/>
    <row r="10962" ht="12.75" customHeight="1" x14ac:dyDescent="0.2"/>
    <row r="10963" ht="12.75" customHeight="1" x14ac:dyDescent="0.2"/>
    <row r="10964" ht="12.75" customHeight="1" x14ac:dyDescent="0.2"/>
    <row r="10965" ht="12.75" customHeight="1" x14ac:dyDescent="0.2"/>
    <row r="10966" ht="12.75" customHeight="1" x14ac:dyDescent="0.2"/>
    <row r="10967" ht="12.75" customHeight="1" x14ac:dyDescent="0.2"/>
    <row r="10968" ht="12.75" customHeight="1" x14ac:dyDescent="0.2"/>
    <row r="10969" ht="12.75" customHeight="1" x14ac:dyDescent="0.2"/>
    <row r="10970" ht="12.75" customHeight="1" x14ac:dyDescent="0.2"/>
    <row r="10971" ht="12.75" customHeight="1" x14ac:dyDescent="0.2"/>
    <row r="10972" ht="12.75" customHeight="1" x14ac:dyDescent="0.2"/>
    <row r="10973" ht="12.75" customHeight="1" x14ac:dyDescent="0.2"/>
    <row r="10974" ht="12.75" customHeight="1" x14ac:dyDescent="0.2"/>
    <row r="10975" ht="12.75" customHeight="1" x14ac:dyDescent="0.2"/>
    <row r="10976" ht="12.75" customHeight="1" x14ac:dyDescent="0.2"/>
    <row r="10977" ht="12.75" customHeight="1" x14ac:dyDescent="0.2"/>
    <row r="10978" ht="12.75" customHeight="1" x14ac:dyDescent="0.2"/>
    <row r="10979" ht="12.75" customHeight="1" x14ac:dyDescent="0.2"/>
    <row r="10980" ht="12.75" customHeight="1" x14ac:dyDescent="0.2"/>
    <row r="10981" ht="12.75" customHeight="1" x14ac:dyDescent="0.2"/>
    <row r="10982" ht="12.75" customHeight="1" x14ac:dyDescent="0.2"/>
    <row r="10983" ht="12.75" customHeight="1" x14ac:dyDescent="0.2"/>
    <row r="10984" ht="12.75" customHeight="1" x14ac:dyDescent="0.2"/>
    <row r="10985" ht="12.75" customHeight="1" x14ac:dyDescent="0.2"/>
    <row r="10986" ht="12.75" customHeight="1" x14ac:dyDescent="0.2"/>
    <row r="10987" ht="12.75" customHeight="1" x14ac:dyDescent="0.2"/>
    <row r="10988" ht="12.75" customHeight="1" x14ac:dyDescent="0.2"/>
    <row r="10989" ht="12.75" customHeight="1" x14ac:dyDescent="0.2"/>
    <row r="10990" ht="12.75" customHeight="1" x14ac:dyDescent="0.2"/>
    <row r="10991" ht="12.75" customHeight="1" x14ac:dyDescent="0.2"/>
    <row r="10992" ht="12.75" customHeight="1" x14ac:dyDescent="0.2"/>
    <row r="10993" ht="12.75" customHeight="1" x14ac:dyDescent="0.2"/>
    <row r="10994" ht="12.75" customHeight="1" x14ac:dyDescent="0.2"/>
    <row r="10995" ht="12.75" customHeight="1" x14ac:dyDescent="0.2"/>
    <row r="10996" ht="12.75" customHeight="1" x14ac:dyDescent="0.2"/>
    <row r="10997" ht="12.75" customHeight="1" x14ac:dyDescent="0.2"/>
    <row r="10998" ht="12.75" customHeight="1" x14ac:dyDescent="0.2"/>
    <row r="10999" ht="12.75" customHeight="1" x14ac:dyDescent="0.2"/>
    <row r="11000" ht="12.75" customHeight="1" x14ac:dyDescent="0.2"/>
    <row r="11001" ht="12.75" customHeight="1" x14ac:dyDescent="0.2"/>
    <row r="11002" ht="12.75" customHeight="1" x14ac:dyDescent="0.2"/>
    <row r="11003" ht="12.75" customHeight="1" x14ac:dyDescent="0.2"/>
    <row r="11004" ht="12.75" customHeight="1" x14ac:dyDescent="0.2"/>
    <row r="11005" ht="12.75" customHeight="1" x14ac:dyDescent="0.2"/>
    <row r="11006" ht="12.75" customHeight="1" x14ac:dyDescent="0.2"/>
    <row r="11007" ht="12.75" customHeight="1" x14ac:dyDescent="0.2"/>
    <row r="11008" ht="12.75" customHeight="1" x14ac:dyDescent="0.2"/>
    <row r="11009" ht="12.75" customHeight="1" x14ac:dyDescent="0.2"/>
    <row r="11010" ht="12.75" customHeight="1" x14ac:dyDescent="0.2"/>
    <row r="11011" ht="12.75" customHeight="1" x14ac:dyDescent="0.2"/>
    <row r="11012" ht="12.75" customHeight="1" x14ac:dyDescent="0.2"/>
    <row r="11013" ht="12.75" customHeight="1" x14ac:dyDescent="0.2"/>
    <row r="11014" ht="12.75" customHeight="1" x14ac:dyDescent="0.2"/>
    <row r="11015" ht="12.75" customHeight="1" x14ac:dyDescent="0.2"/>
    <row r="11016" ht="12.75" customHeight="1" x14ac:dyDescent="0.2"/>
    <row r="11017" ht="12.75" customHeight="1" x14ac:dyDescent="0.2"/>
    <row r="11018" ht="12.75" customHeight="1" x14ac:dyDescent="0.2"/>
    <row r="11019" ht="12.75" customHeight="1" x14ac:dyDescent="0.2"/>
    <row r="11020" ht="12.75" customHeight="1" x14ac:dyDescent="0.2"/>
    <row r="11021" ht="12.75" customHeight="1" x14ac:dyDescent="0.2"/>
    <row r="11022" ht="12.75" customHeight="1" x14ac:dyDescent="0.2"/>
    <row r="11023" ht="12.75" customHeight="1" x14ac:dyDescent="0.2"/>
    <row r="11024" ht="12.75" customHeight="1" x14ac:dyDescent="0.2"/>
    <row r="11025" ht="12.75" customHeight="1" x14ac:dyDescent="0.2"/>
    <row r="11026" ht="12.75" customHeight="1" x14ac:dyDescent="0.2"/>
    <row r="11027" ht="12.75" customHeight="1" x14ac:dyDescent="0.2"/>
    <row r="11028" ht="12.75" customHeight="1" x14ac:dyDescent="0.2"/>
    <row r="11029" ht="12.75" customHeight="1" x14ac:dyDescent="0.2"/>
    <row r="11030" ht="12.75" customHeight="1" x14ac:dyDescent="0.2"/>
    <row r="11031" ht="12.75" customHeight="1" x14ac:dyDescent="0.2"/>
    <row r="11032" ht="12.75" customHeight="1" x14ac:dyDescent="0.2"/>
    <row r="11033" ht="12.75" customHeight="1" x14ac:dyDescent="0.2"/>
    <row r="11034" ht="12.75" customHeight="1" x14ac:dyDescent="0.2"/>
    <row r="11035" ht="12.75" customHeight="1" x14ac:dyDescent="0.2"/>
    <row r="11036" ht="12.75" customHeight="1" x14ac:dyDescent="0.2"/>
    <row r="11037" ht="12.75" customHeight="1" x14ac:dyDescent="0.2"/>
    <row r="11038" ht="12.75" customHeight="1" x14ac:dyDescent="0.2"/>
    <row r="11039" ht="12.75" customHeight="1" x14ac:dyDescent="0.2"/>
    <row r="11040" ht="12.75" customHeight="1" x14ac:dyDescent="0.2"/>
    <row r="11041" ht="12.75" customHeight="1" x14ac:dyDescent="0.2"/>
    <row r="11042" ht="12.75" customHeight="1" x14ac:dyDescent="0.2"/>
    <row r="11043" ht="12.75" customHeight="1" x14ac:dyDescent="0.2"/>
    <row r="11044" ht="12.75" customHeight="1" x14ac:dyDescent="0.2"/>
    <row r="11045" ht="12.75" customHeight="1" x14ac:dyDescent="0.2"/>
    <row r="11046" ht="12.75" customHeight="1" x14ac:dyDescent="0.2"/>
    <row r="11047" ht="12.75" customHeight="1" x14ac:dyDescent="0.2"/>
    <row r="11048" ht="12.75" customHeight="1" x14ac:dyDescent="0.2"/>
    <row r="11049" ht="12.75" customHeight="1" x14ac:dyDescent="0.2"/>
    <row r="11050" ht="12.75" customHeight="1" x14ac:dyDescent="0.2"/>
    <row r="11051" ht="12.75" customHeight="1" x14ac:dyDescent="0.2"/>
    <row r="11052" ht="12.75" customHeight="1" x14ac:dyDescent="0.2"/>
    <row r="11053" ht="12.75" customHeight="1" x14ac:dyDescent="0.2"/>
    <row r="11054" ht="12.75" customHeight="1" x14ac:dyDescent="0.2"/>
    <row r="11055" ht="12.75" customHeight="1" x14ac:dyDescent="0.2"/>
    <row r="11056" ht="12.75" customHeight="1" x14ac:dyDescent="0.2"/>
    <row r="11057" ht="12.75" customHeight="1" x14ac:dyDescent="0.2"/>
    <row r="11058" ht="12.75" customHeight="1" x14ac:dyDescent="0.2"/>
    <row r="11059" ht="12.75" customHeight="1" x14ac:dyDescent="0.2"/>
    <row r="11060" ht="12.75" customHeight="1" x14ac:dyDescent="0.2"/>
    <row r="11061" ht="12.75" customHeight="1" x14ac:dyDescent="0.2"/>
    <row r="11062" ht="12.75" customHeight="1" x14ac:dyDescent="0.2"/>
    <row r="11063" ht="12.75" customHeight="1" x14ac:dyDescent="0.2"/>
    <row r="11064" ht="12.75" customHeight="1" x14ac:dyDescent="0.2"/>
    <row r="11065" ht="12.75" customHeight="1" x14ac:dyDescent="0.2"/>
    <row r="11066" ht="12.75" customHeight="1" x14ac:dyDescent="0.2"/>
    <row r="11067" ht="12.75" customHeight="1" x14ac:dyDescent="0.2"/>
    <row r="11068" ht="12.75" customHeight="1" x14ac:dyDescent="0.2"/>
    <row r="11069" ht="12.75" customHeight="1" x14ac:dyDescent="0.2"/>
    <row r="11070" ht="12.75" customHeight="1" x14ac:dyDescent="0.2"/>
    <row r="11071" ht="12.75" customHeight="1" x14ac:dyDescent="0.2"/>
    <row r="11072" ht="12.75" customHeight="1" x14ac:dyDescent="0.2"/>
    <row r="11073" ht="12.75" customHeight="1" x14ac:dyDescent="0.2"/>
    <row r="11074" ht="12.75" customHeight="1" x14ac:dyDescent="0.2"/>
    <row r="11075" ht="12.75" customHeight="1" x14ac:dyDescent="0.2"/>
    <row r="11076" ht="12.75" customHeight="1" x14ac:dyDescent="0.2"/>
    <row r="11077" ht="12.75" customHeight="1" x14ac:dyDescent="0.2"/>
    <row r="11078" ht="12.75" customHeight="1" x14ac:dyDescent="0.2"/>
    <row r="11079" ht="12.75" customHeight="1" x14ac:dyDescent="0.2"/>
    <row r="11080" ht="12.75" customHeight="1" x14ac:dyDescent="0.2"/>
    <row r="11081" ht="12.75" customHeight="1" x14ac:dyDescent="0.2"/>
    <row r="11082" ht="12.75" customHeight="1" x14ac:dyDescent="0.2"/>
    <row r="11083" ht="12.75" customHeight="1" x14ac:dyDescent="0.2"/>
    <row r="11084" ht="12.75" customHeight="1" x14ac:dyDescent="0.2"/>
    <row r="11085" ht="12.75" customHeight="1" x14ac:dyDescent="0.2"/>
    <row r="11086" ht="12.75" customHeight="1" x14ac:dyDescent="0.2"/>
    <row r="11087" ht="12.75" customHeight="1" x14ac:dyDescent="0.2"/>
    <row r="11088" ht="12.75" customHeight="1" x14ac:dyDescent="0.2"/>
    <row r="11089" ht="12.75" customHeight="1" x14ac:dyDescent="0.2"/>
    <row r="11090" ht="12.75" customHeight="1" x14ac:dyDescent="0.2"/>
    <row r="11091" ht="12.75" customHeight="1" x14ac:dyDescent="0.2"/>
    <row r="11092" ht="12.75" customHeight="1" x14ac:dyDescent="0.2"/>
    <row r="11093" ht="12.75" customHeight="1" x14ac:dyDescent="0.2"/>
    <row r="11094" ht="12.75" customHeight="1" x14ac:dyDescent="0.2"/>
    <row r="11095" ht="12.75" customHeight="1" x14ac:dyDescent="0.2"/>
    <row r="11096" ht="12.75" customHeight="1" x14ac:dyDescent="0.2"/>
    <row r="11097" ht="12.75" customHeight="1" x14ac:dyDescent="0.2"/>
    <row r="11098" ht="12.75" customHeight="1" x14ac:dyDescent="0.2"/>
    <row r="11099" ht="12.75" customHeight="1" x14ac:dyDescent="0.2"/>
    <row r="11100" ht="12.75" customHeight="1" x14ac:dyDescent="0.2"/>
    <row r="11101" ht="12.75" customHeight="1" x14ac:dyDescent="0.2"/>
    <row r="11102" ht="12.75" customHeight="1" x14ac:dyDescent="0.2"/>
    <row r="11103" ht="12.75" customHeight="1" x14ac:dyDescent="0.2"/>
    <row r="11104" ht="12.75" customHeight="1" x14ac:dyDescent="0.2"/>
    <row r="11105" ht="12.75" customHeight="1" x14ac:dyDescent="0.2"/>
    <row r="11106" ht="12.75" customHeight="1" x14ac:dyDescent="0.2"/>
    <row r="11107" ht="12.75" customHeight="1" x14ac:dyDescent="0.2"/>
    <row r="11108" ht="12.75" customHeight="1" x14ac:dyDescent="0.2"/>
    <row r="11109" ht="12.75" customHeight="1" x14ac:dyDescent="0.2"/>
    <row r="11110" ht="12.75" customHeight="1" x14ac:dyDescent="0.2"/>
    <row r="11111" ht="12.75" customHeight="1" x14ac:dyDescent="0.2"/>
    <row r="11112" ht="12.75" customHeight="1" x14ac:dyDescent="0.2"/>
    <row r="11113" ht="12.75" customHeight="1" x14ac:dyDescent="0.2"/>
    <row r="11114" ht="12.75" customHeight="1" x14ac:dyDescent="0.2"/>
    <row r="11115" ht="12.75" customHeight="1" x14ac:dyDescent="0.2"/>
    <row r="11116" ht="12.75" customHeight="1" x14ac:dyDescent="0.2"/>
    <row r="11117" ht="12.75" customHeight="1" x14ac:dyDescent="0.2"/>
    <row r="11118" ht="12.75" customHeight="1" x14ac:dyDescent="0.2"/>
    <row r="11119" ht="12.75" customHeight="1" x14ac:dyDescent="0.2"/>
    <row r="11120" ht="12.75" customHeight="1" x14ac:dyDescent="0.2"/>
    <row r="11121" ht="12.75" customHeight="1" x14ac:dyDescent="0.2"/>
    <row r="11122" ht="12.75" customHeight="1" x14ac:dyDescent="0.2"/>
    <row r="11123" ht="12.75" customHeight="1" x14ac:dyDescent="0.2"/>
    <row r="11124" ht="12.75" customHeight="1" x14ac:dyDescent="0.2"/>
    <row r="11125" ht="12.75" customHeight="1" x14ac:dyDescent="0.2"/>
    <row r="11126" ht="12.75" customHeight="1" x14ac:dyDescent="0.2"/>
    <row r="11127" ht="12.75" customHeight="1" x14ac:dyDescent="0.2"/>
    <row r="11128" ht="12.75" customHeight="1" x14ac:dyDescent="0.2"/>
    <row r="11129" ht="12.75" customHeight="1" x14ac:dyDescent="0.2"/>
    <row r="11130" ht="12.75" customHeight="1" x14ac:dyDescent="0.2"/>
    <row r="11131" ht="12.75" customHeight="1" x14ac:dyDescent="0.2"/>
    <row r="11132" ht="12.75" customHeight="1" x14ac:dyDescent="0.2"/>
    <row r="11133" ht="12.75" customHeight="1" x14ac:dyDescent="0.2"/>
    <row r="11134" ht="12.75" customHeight="1" x14ac:dyDescent="0.2"/>
    <row r="11135" ht="12.75" customHeight="1" x14ac:dyDescent="0.2"/>
    <row r="11136" ht="12.75" customHeight="1" x14ac:dyDescent="0.2"/>
    <row r="11137" ht="12.75" customHeight="1" x14ac:dyDescent="0.2"/>
    <row r="11138" ht="12.75" customHeight="1" x14ac:dyDescent="0.2"/>
    <row r="11139" ht="12.75" customHeight="1" x14ac:dyDescent="0.2"/>
    <row r="11140" ht="12.75" customHeight="1" x14ac:dyDescent="0.2"/>
    <row r="11141" ht="12.75" customHeight="1" x14ac:dyDescent="0.2"/>
    <row r="11142" ht="12.75" customHeight="1" x14ac:dyDescent="0.2"/>
    <row r="11143" ht="12.75" customHeight="1" x14ac:dyDescent="0.2"/>
    <row r="11144" ht="12.75" customHeight="1" x14ac:dyDescent="0.2"/>
    <row r="11145" ht="12.75" customHeight="1" x14ac:dyDescent="0.2"/>
    <row r="11146" ht="12.75" customHeight="1" x14ac:dyDescent="0.2"/>
    <row r="11147" ht="12.75" customHeight="1" x14ac:dyDescent="0.2"/>
    <row r="11148" ht="12.75" customHeight="1" x14ac:dyDescent="0.2"/>
    <row r="11149" ht="12.75" customHeight="1" x14ac:dyDescent="0.2"/>
    <row r="11150" ht="12.75" customHeight="1" x14ac:dyDescent="0.2"/>
    <row r="11151" ht="12.75" customHeight="1" x14ac:dyDescent="0.2"/>
    <row r="11152" ht="12.75" customHeight="1" x14ac:dyDescent="0.2"/>
    <row r="11153" ht="12.75" customHeight="1" x14ac:dyDescent="0.2"/>
    <row r="11154" ht="12.75" customHeight="1" x14ac:dyDescent="0.2"/>
    <row r="11155" ht="12.75" customHeight="1" x14ac:dyDescent="0.2"/>
    <row r="11156" ht="12.75" customHeight="1" x14ac:dyDescent="0.2"/>
    <row r="11157" ht="12.75" customHeight="1" x14ac:dyDescent="0.2"/>
    <row r="11158" ht="12.75" customHeight="1" x14ac:dyDescent="0.2"/>
    <row r="11159" ht="12.75" customHeight="1" x14ac:dyDescent="0.2"/>
    <row r="11160" ht="12.75" customHeight="1" x14ac:dyDescent="0.2"/>
    <row r="11161" ht="12.75" customHeight="1" x14ac:dyDescent="0.2"/>
    <row r="11162" ht="12.75" customHeight="1" x14ac:dyDescent="0.2"/>
    <row r="11163" ht="12.75" customHeight="1" x14ac:dyDescent="0.2"/>
    <row r="11164" ht="12.75" customHeight="1" x14ac:dyDescent="0.2"/>
    <row r="11165" ht="12.75" customHeight="1" x14ac:dyDescent="0.2"/>
    <row r="11166" ht="12.75" customHeight="1" x14ac:dyDescent="0.2"/>
    <row r="11167" ht="12.75" customHeight="1" x14ac:dyDescent="0.2"/>
    <row r="11168" ht="12.75" customHeight="1" x14ac:dyDescent="0.2"/>
    <row r="11169" ht="12.75" customHeight="1" x14ac:dyDescent="0.2"/>
    <row r="11170" ht="12.75" customHeight="1" x14ac:dyDescent="0.2"/>
    <row r="11171" ht="12.75" customHeight="1" x14ac:dyDescent="0.2"/>
    <row r="11172" ht="12.75" customHeight="1" x14ac:dyDescent="0.2"/>
    <row r="11173" ht="12.75" customHeight="1" x14ac:dyDescent="0.2"/>
    <row r="11174" ht="12.75" customHeight="1" x14ac:dyDescent="0.2"/>
    <row r="11175" ht="12.75" customHeight="1" x14ac:dyDescent="0.2"/>
    <row r="11176" ht="12.75" customHeight="1" x14ac:dyDescent="0.2"/>
    <row r="11177" ht="12.75" customHeight="1" x14ac:dyDescent="0.2"/>
    <row r="11178" ht="12.75" customHeight="1" x14ac:dyDescent="0.2"/>
    <row r="11179" ht="12.75" customHeight="1" x14ac:dyDescent="0.2"/>
    <row r="11180" ht="12.75" customHeight="1" x14ac:dyDescent="0.2"/>
    <row r="11181" ht="12.75" customHeight="1" x14ac:dyDescent="0.2"/>
    <row r="11182" ht="12.75" customHeight="1" x14ac:dyDescent="0.2"/>
    <row r="11183" ht="12.75" customHeight="1" x14ac:dyDescent="0.2"/>
    <row r="11184" ht="12.75" customHeight="1" x14ac:dyDescent="0.2"/>
    <row r="11185" ht="12.75" customHeight="1" x14ac:dyDescent="0.2"/>
    <row r="11186" ht="12.75" customHeight="1" x14ac:dyDescent="0.2"/>
    <row r="11187" ht="12.75" customHeight="1" x14ac:dyDescent="0.2"/>
    <row r="11188" ht="12.75" customHeight="1" x14ac:dyDescent="0.2"/>
    <row r="11189" ht="12.75" customHeight="1" x14ac:dyDescent="0.2"/>
    <row r="11190" ht="12.75" customHeight="1" x14ac:dyDescent="0.2"/>
    <row r="11191" ht="12.75" customHeight="1" x14ac:dyDescent="0.2"/>
    <row r="11192" ht="12.75" customHeight="1" x14ac:dyDescent="0.2"/>
    <row r="11193" ht="12.75" customHeight="1" x14ac:dyDescent="0.2"/>
    <row r="11194" ht="12.75" customHeight="1" x14ac:dyDescent="0.2"/>
    <row r="11195" ht="12.75" customHeight="1" x14ac:dyDescent="0.2"/>
    <row r="11196" ht="12.75" customHeight="1" x14ac:dyDescent="0.2"/>
    <row r="11197" ht="12.75" customHeight="1" x14ac:dyDescent="0.2"/>
    <row r="11198" ht="12.75" customHeight="1" x14ac:dyDescent="0.2"/>
    <row r="11199" ht="12.75" customHeight="1" x14ac:dyDescent="0.2"/>
    <row r="11200" ht="12.75" customHeight="1" x14ac:dyDescent="0.2"/>
    <row r="11201" ht="12.75" customHeight="1" x14ac:dyDescent="0.2"/>
    <row r="11202" ht="12.75" customHeight="1" x14ac:dyDescent="0.2"/>
    <row r="11203" ht="12.75" customHeight="1" x14ac:dyDescent="0.2"/>
    <row r="11204" ht="12.75" customHeight="1" x14ac:dyDescent="0.2"/>
    <row r="11205" ht="12.75" customHeight="1" x14ac:dyDescent="0.2"/>
    <row r="11206" ht="12.75" customHeight="1" x14ac:dyDescent="0.2"/>
    <row r="11207" ht="12.75" customHeight="1" x14ac:dyDescent="0.2"/>
    <row r="11208" ht="12.75" customHeight="1" x14ac:dyDescent="0.2"/>
    <row r="11209" ht="12.75" customHeight="1" x14ac:dyDescent="0.2"/>
    <row r="11210" ht="12.75" customHeight="1" x14ac:dyDescent="0.2"/>
    <row r="11211" ht="12.75" customHeight="1" x14ac:dyDescent="0.2"/>
    <row r="11212" ht="12.75" customHeight="1" x14ac:dyDescent="0.2"/>
    <row r="11213" ht="12.75" customHeight="1" x14ac:dyDescent="0.2"/>
    <row r="11214" ht="12.75" customHeight="1" x14ac:dyDescent="0.2"/>
    <row r="11215" ht="12.75" customHeight="1" x14ac:dyDescent="0.2"/>
    <row r="11216" ht="12.75" customHeight="1" x14ac:dyDescent="0.2"/>
    <row r="11217" ht="12.75" customHeight="1" x14ac:dyDescent="0.2"/>
    <row r="11218" ht="12.75" customHeight="1" x14ac:dyDescent="0.2"/>
    <row r="11219" ht="12.75" customHeight="1" x14ac:dyDescent="0.2"/>
    <row r="11220" ht="12.75" customHeight="1" x14ac:dyDescent="0.2"/>
    <row r="11221" ht="12.75" customHeight="1" x14ac:dyDescent="0.2"/>
    <row r="11222" ht="12.75" customHeight="1" x14ac:dyDescent="0.2"/>
    <row r="11223" ht="12.75" customHeight="1" x14ac:dyDescent="0.2"/>
    <row r="11224" ht="12.75" customHeight="1" x14ac:dyDescent="0.2"/>
    <row r="11225" ht="12.75" customHeight="1" x14ac:dyDescent="0.2"/>
    <row r="11226" ht="12.75" customHeight="1" x14ac:dyDescent="0.2"/>
    <row r="11227" ht="12.75" customHeight="1" x14ac:dyDescent="0.2"/>
    <row r="11228" ht="12.75" customHeight="1" x14ac:dyDescent="0.2"/>
    <row r="11229" ht="12.75" customHeight="1" x14ac:dyDescent="0.2"/>
    <row r="11230" ht="12.75" customHeight="1" x14ac:dyDescent="0.2"/>
    <row r="11231" ht="12.75" customHeight="1" x14ac:dyDescent="0.2"/>
    <row r="11232" ht="12.75" customHeight="1" x14ac:dyDescent="0.2"/>
    <row r="11233" ht="12.75" customHeight="1" x14ac:dyDescent="0.2"/>
    <row r="11234" ht="12.75" customHeight="1" x14ac:dyDescent="0.2"/>
    <row r="11235" ht="12.75" customHeight="1" x14ac:dyDescent="0.2"/>
    <row r="11236" ht="12.75" customHeight="1" x14ac:dyDescent="0.2"/>
    <row r="11237" ht="12.75" customHeight="1" x14ac:dyDescent="0.2"/>
    <row r="11238" ht="12.75" customHeight="1" x14ac:dyDescent="0.2"/>
    <row r="11239" ht="12.75" customHeight="1" x14ac:dyDescent="0.2"/>
    <row r="11240" ht="12.75" customHeight="1" x14ac:dyDescent="0.2"/>
    <row r="11241" ht="12.75" customHeight="1" x14ac:dyDescent="0.2"/>
    <row r="11242" ht="12.75" customHeight="1" x14ac:dyDescent="0.2"/>
    <row r="11243" ht="12.75" customHeight="1" x14ac:dyDescent="0.2"/>
    <row r="11244" ht="12.75" customHeight="1" x14ac:dyDescent="0.2"/>
    <row r="11245" ht="12.75" customHeight="1" x14ac:dyDescent="0.2"/>
    <row r="11246" ht="12.75" customHeight="1" x14ac:dyDescent="0.2"/>
    <row r="11247" ht="12.75" customHeight="1" x14ac:dyDescent="0.2"/>
    <row r="11248" ht="12.75" customHeight="1" x14ac:dyDescent="0.2"/>
    <row r="11249" ht="12.75" customHeight="1" x14ac:dyDescent="0.2"/>
    <row r="11250" ht="12.75" customHeight="1" x14ac:dyDescent="0.2"/>
    <row r="11251" ht="12.75" customHeight="1" x14ac:dyDescent="0.2"/>
    <row r="11252" ht="12.75" customHeight="1" x14ac:dyDescent="0.2"/>
    <row r="11253" ht="12.75" customHeight="1" x14ac:dyDescent="0.2"/>
    <row r="11254" ht="12.75" customHeight="1" x14ac:dyDescent="0.2"/>
    <row r="11255" ht="12.75" customHeight="1" x14ac:dyDescent="0.2"/>
    <row r="11256" ht="12.75" customHeight="1" x14ac:dyDescent="0.2"/>
    <row r="11257" ht="12.75" customHeight="1" x14ac:dyDescent="0.2"/>
    <row r="11258" ht="12.75" customHeight="1" x14ac:dyDescent="0.2"/>
    <row r="11259" ht="12.75" customHeight="1" x14ac:dyDescent="0.2"/>
    <row r="11260" ht="12.75" customHeight="1" x14ac:dyDescent="0.2"/>
    <row r="11261" ht="12.75" customHeight="1" x14ac:dyDescent="0.2"/>
    <row r="11262" ht="12.75" customHeight="1" x14ac:dyDescent="0.2"/>
    <row r="11263" ht="12.75" customHeight="1" x14ac:dyDescent="0.2"/>
    <row r="11264" ht="12.75" customHeight="1" x14ac:dyDescent="0.2"/>
    <row r="11265" ht="12.75" customHeight="1" x14ac:dyDescent="0.2"/>
    <row r="11266" ht="12.75" customHeight="1" x14ac:dyDescent="0.2"/>
    <row r="11267" ht="12.75" customHeight="1" x14ac:dyDescent="0.2"/>
    <row r="11268" ht="12.75" customHeight="1" x14ac:dyDescent="0.2"/>
    <row r="11269" ht="12.75" customHeight="1" x14ac:dyDescent="0.2"/>
    <row r="11270" ht="12.75" customHeight="1" x14ac:dyDescent="0.2"/>
    <row r="11271" ht="12.75" customHeight="1" x14ac:dyDescent="0.2"/>
    <row r="11272" ht="12.75" customHeight="1" x14ac:dyDescent="0.2"/>
    <row r="11273" ht="12.75" customHeight="1" x14ac:dyDescent="0.2"/>
    <row r="11274" ht="12.75" customHeight="1" x14ac:dyDescent="0.2"/>
    <row r="11275" ht="12.75" customHeight="1" x14ac:dyDescent="0.2"/>
    <row r="11276" ht="12.75" customHeight="1" x14ac:dyDescent="0.2"/>
    <row r="11277" ht="12.75" customHeight="1" x14ac:dyDescent="0.2"/>
    <row r="11278" ht="12.75" customHeight="1" x14ac:dyDescent="0.2"/>
    <row r="11279" ht="12.75" customHeight="1" x14ac:dyDescent="0.2"/>
    <row r="11280" ht="12.75" customHeight="1" x14ac:dyDescent="0.2"/>
    <row r="11281" ht="12.75" customHeight="1" x14ac:dyDescent="0.2"/>
    <row r="11282" ht="12.75" customHeight="1" x14ac:dyDescent="0.2"/>
    <row r="11283" ht="12.75" customHeight="1" x14ac:dyDescent="0.2"/>
    <row r="11284" ht="12.75" customHeight="1" x14ac:dyDescent="0.2"/>
    <row r="11285" ht="12.75" customHeight="1" x14ac:dyDescent="0.2"/>
    <row r="11286" ht="12.75" customHeight="1" x14ac:dyDescent="0.2"/>
    <row r="11287" ht="12.75" customHeight="1" x14ac:dyDescent="0.2"/>
    <row r="11288" ht="12.75" customHeight="1" x14ac:dyDescent="0.2"/>
    <row r="11289" ht="12.75" customHeight="1" x14ac:dyDescent="0.2"/>
    <row r="11290" ht="12.75" customHeight="1" x14ac:dyDescent="0.2"/>
    <row r="11291" ht="12.75" customHeight="1" x14ac:dyDescent="0.2"/>
    <row r="11292" ht="12.75" customHeight="1" x14ac:dyDescent="0.2"/>
    <row r="11293" ht="12.75" customHeight="1" x14ac:dyDescent="0.2"/>
    <row r="11294" ht="12.75" customHeight="1" x14ac:dyDescent="0.2"/>
    <row r="11295" ht="12.75" customHeight="1" x14ac:dyDescent="0.2"/>
    <row r="11296" ht="12.75" customHeight="1" x14ac:dyDescent="0.2"/>
    <row r="11297" ht="12.75" customHeight="1" x14ac:dyDescent="0.2"/>
    <row r="11298" ht="12.75" customHeight="1" x14ac:dyDescent="0.2"/>
    <row r="11299" ht="12.75" customHeight="1" x14ac:dyDescent="0.2"/>
    <row r="11300" ht="12.75" customHeight="1" x14ac:dyDescent="0.2"/>
    <row r="11301" ht="12.75" customHeight="1" x14ac:dyDescent="0.2"/>
    <row r="11302" ht="12.75" customHeight="1" x14ac:dyDescent="0.2"/>
    <row r="11303" ht="12.75" customHeight="1" x14ac:dyDescent="0.2"/>
    <row r="11304" ht="12.75" customHeight="1" x14ac:dyDescent="0.2"/>
    <row r="11305" ht="12.75" customHeight="1" x14ac:dyDescent="0.2"/>
    <row r="11306" ht="12.75" customHeight="1" x14ac:dyDescent="0.2"/>
    <row r="11307" ht="12.75" customHeight="1" x14ac:dyDescent="0.2"/>
    <row r="11308" ht="12.75" customHeight="1" x14ac:dyDescent="0.2"/>
    <row r="11309" ht="12.75" customHeight="1" x14ac:dyDescent="0.2"/>
    <row r="11310" ht="12.75" customHeight="1" x14ac:dyDescent="0.2"/>
    <row r="11311" ht="12.75" customHeight="1" x14ac:dyDescent="0.2"/>
    <row r="11312" ht="12.75" customHeight="1" x14ac:dyDescent="0.2"/>
    <row r="11313" ht="12.75" customHeight="1" x14ac:dyDescent="0.2"/>
    <row r="11314" ht="12.75" customHeight="1" x14ac:dyDescent="0.2"/>
    <row r="11315" ht="12.75" customHeight="1" x14ac:dyDescent="0.2"/>
    <row r="11316" ht="12.75" customHeight="1" x14ac:dyDescent="0.2"/>
    <row r="11317" ht="12.75" customHeight="1" x14ac:dyDescent="0.2"/>
    <row r="11318" ht="12.75" customHeight="1" x14ac:dyDescent="0.2"/>
    <row r="11319" ht="12.75" customHeight="1" x14ac:dyDescent="0.2"/>
    <row r="11320" ht="12.75" customHeight="1" x14ac:dyDescent="0.2"/>
    <row r="11321" ht="12.75" customHeight="1" x14ac:dyDescent="0.2"/>
    <row r="11322" ht="12.75" customHeight="1" x14ac:dyDescent="0.2"/>
    <row r="11323" ht="12.75" customHeight="1" x14ac:dyDescent="0.2"/>
    <row r="11324" ht="12.75" customHeight="1" x14ac:dyDescent="0.2"/>
    <row r="11325" ht="12.75" customHeight="1" x14ac:dyDescent="0.2"/>
    <row r="11326" ht="12.75" customHeight="1" x14ac:dyDescent="0.2"/>
    <row r="11327" ht="12.75" customHeight="1" x14ac:dyDescent="0.2"/>
    <row r="11328" ht="12.75" customHeight="1" x14ac:dyDescent="0.2"/>
    <row r="11329" ht="12.75" customHeight="1" x14ac:dyDescent="0.2"/>
    <row r="11330" ht="12.75" customHeight="1" x14ac:dyDescent="0.2"/>
    <row r="11331" ht="12.75" customHeight="1" x14ac:dyDescent="0.2"/>
    <row r="11332" ht="12.75" customHeight="1" x14ac:dyDescent="0.2"/>
    <row r="11333" ht="12.75" customHeight="1" x14ac:dyDescent="0.2"/>
    <row r="11334" ht="12.75" customHeight="1" x14ac:dyDescent="0.2"/>
    <row r="11335" ht="12.75" customHeight="1" x14ac:dyDescent="0.2"/>
    <row r="11336" ht="12.75" customHeight="1" x14ac:dyDescent="0.2"/>
    <row r="11337" ht="12.75" customHeight="1" x14ac:dyDescent="0.2"/>
    <row r="11338" ht="12.75" customHeight="1" x14ac:dyDescent="0.2"/>
    <row r="11339" ht="12.75" customHeight="1" x14ac:dyDescent="0.2"/>
    <row r="11340" ht="12.75" customHeight="1" x14ac:dyDescent="0.2"/>
    <row r="11341" ht="12.75" customHeight="1" x14ac:dyDescent="0.2"/>
    <row r="11342" ht="12.75" customHeight="1" x14ac:dyDescent="0.2"/>
    <row r="11343" ht="12.75" customHeight="1" x14ac:dyDescent="0.2"/>
    <row r="11344" ht="12.75" customHeight="1" x14ac:dyDescent="0.2"/>
    <row r="11345" ht="12.75" customHeight="1" x14ac:dyDescent="0.2"/>
    <row r="11346" ht="12.75" customHeight="1" x14ac:dyDescent="0.2"/>
    <row r="11347" ht="12.75" customHeight="1" x14ac:dyDescent="0.2"/>
    <row r="11348" ht="12.75" customHeight="1" x14ac:dyDescent="0.2"/>
    <row r="11349" ht="12.75" customHeight="1" x14ac:dyDescent="0.2"/>
    <row r="11350" ht="12.75" customHeight="1" x14ac:dyDescent="0.2"/>
    <row r="11351" ht="12.75" customHeight="1" x14ac:dyDescent="0.2"/>
    <row r="11352" ht="12.75" customHeight="1" x14ac:dyDescent="0.2"/>
    <row r="11353" ht="12.75" customHeight="1" x14ac:dyDescent="0.2"/>
    <row r="11354" ht="12.75" customHeight="1" x14ac:dyDescent="0.2"/>
    <row r="11355" ht="12.75" customHeight="1" x14ac:dyDescent="0.2"/>
    <row r="11356" ht="12.75" customHeight="1" x14ac:dyDescent="0.2"/>
    <row r="11357" ht="12.75" customHeight="1" x14ac:dyDescent="0.2"/>
    <row r="11358" ht="12.75" customHeight="1" x14ac:dyDescent="0.2"/>
    <row r="11359" ht="12.75" customHeight="1" x14ac:dyDescent="0.2"/>
    <row r="11360" ht="12.75" customHeight="1" x14ac:dyDescent="0.2"/>
    <row r="11361" ht="12.75" customHeight="1" x14ac:dyDescent="0.2"/>
    <row r="11362" ht="12.75" customHeight="1" x14ac:dyDescent="0.2"/>
    <row r="11363" ht="12.75" customHeight="1" x14ac:dyDescent="0.2"/>
    <row r="11364" ht="12.75" customHeight="1" x14ac:dyDescent="0.2"/>
    <row r="11365" ht="12.75" customHeight="1" x14ac:dyDescent="0.2"/>
    <row r="11366" ht="12.75" customHeight="1" x14ac:dyDescent="0.2"/>
    <row r="11367" ht="12.75" customHeight="1" x14ac:dyDescent="0.2"/>
    <row r="11368" ht="12.75" customHeight="1" x14ac:dyDescent="0.2"/>
    <row r="11369" ht="12.75" customHeight="1" x14ac:dyDescent="0.2"/>
    <row r="11370" ht="12.75" customHeight="1" x14ac:dyDescent="0.2"/>
    <row r="11371" ht="12.75" customHeight="1" x14ac:dyDescent="0.2"/>
    <row r="11372" ht="12.75" customHeight="1" x14ac:dyDescent="0.2"/>
    <row r="11373" ht="12.75" customHeight="1" x14ac:dyDescent="0.2"/>
    <row r="11374" ht="12.75" customHeight="1" x14ac:dyDescent="0.2"/>
    <row r="11375" ht="12.75" customHeight="1" x14ac:dyDescent="0.2"/>
    <row r="11376" ht="12.75" customHeight="1" x14ac:dyDescent="0.2"/>
    <row r="11377" ht="12.75" customHeight="1" x14ac:dyDescent="0.2"/>
    <row r="11378" ht="12.75" customHeight="1" x14ac:dyDescent="0.2"/>
    <row r="11379" ht="12.75" customHeight="1" x14ac:dyDescent="0.2"/>
    <row r="11380" ht="12.75" customHeight="1" x14ac:dyDescent="0.2"/>
    <row r="11381" ht="12.75" customHeight="1" x14ac:dyDescent="0.2"/>
    <row r="11382" ht="12.75" customHeight="1" x14ac:dyDescent="0.2"/>
    <row r="11383" ht="12.75" customHeight="1" x14ac:dyDescent="0.2"/>
    <row r="11384" ht="12.75" customHeight="1" x14ac:dyDescent="0.2"/>
    <row r="11385" ht="12.75" customHeight="1" x14ac:dyDescent="0.2"/>
    <row r="11386" ht="12.75" customHeight="1" x14ac:dyDescent="0.2"/>
    <row r="11387" ht="12.75" customHeight="1" x14ac:dyDescent="0.2"/>
    <row r="11388" ht="12.75" customHeight="1" x14ac:dyDescent="0.2"/>
    <row r="11389" ht="12.75" customHeight="1" x14ac:dyDescent="0.2"/>
    <row r="11390" ht="12.75" customHeight="1" x14ac:dyDescent="0.2"/>
    <row r="11391" ht="12.75" customHeight="1" x14ac:dyDescent="0.2"/>
    <row r="11392" ht="12.75" customHeight="1" x14ac:dyDescent="0.2"/>
    <row r="11393" ht="12.75" customHeight="1" x14ac:dyDescent="0.2"/>
    <row r="11394" ht="12.75" customHeight="1" x14ac:dyDescent="0.2"/>
    <row r="11395" ht="12.75" customHeight="1" x14ac:dyDescent="0.2"/>
    <row r="11396" ht="12.75" customHeight="1" x14ac:dyDescent="0.2"/>
    <row r="11397" ht="12.75" customHeight="1" x14ac:dyDescent="0.2"/>
    <row r="11398" ht="12.75" customHeight="1" x14ac:dyDescent="0.2"/>
    <row r="11399" ht="12.75" customHeight="1" x14ac:dyDescent="0.2"/>
    <row r="11400" ht="12.75" customHeight="1" x14ac:dyDescent="0.2"/>
    <row r="11401" ht="12.75" customHeight="1" x14ac:dyDescent="0.2"/>
    <row r="11402" ht="12.75" customHeight="1" x14ac:dyDescent="0.2"/>
    <row r="11403" ht="12.75" customHeight="1" x14ac:dyDescent="0.2"/>
    <row r="11404" ht="12.75" customHeight="1" x14ac:dyDescent="0.2"/>
    <row r="11405" ht="12.75" customHeight="1" x14ac:dyDescent="0.2"/>
    <row r="11406" ht="12.75" customHeight="1" x14ac:dyDescent="0.2"/>
    <row r="11407" ht="12.75" customHeight="1" x14ac:dyDescent="0.2"/>
    <row r="11408" ht="12.75" customHeight="1" x14ac:dyDescent="0.2"/>
    <row r="11409" ht="12.75" customHeight="1" x14ac:dyDescent="0.2"/>
    <row r="11410" ht="12.75" customHeight="1" x14ac:dyDescent="0.2"/>
    <row r="11411" ht="12.75" customHeight="1" x14ac:dyDescent="0.2"/>
    <row r="11412" ht="12.75" customHeight="1" x14ac:dyDescent="0.2"/>
    <row r="11413" ht="12.75" customHeight="1" x14ac:dyDescent="0.2"/>
    <row r="11414" ht="12.75" customHeight="1" x14ac:dyDescent="0.2"/>
    <row r="11415" ht="12.75" customHeight="1" x14ac:dyDescent="0.2"/>
    <row r="11416" ht="12.75" customHeight="1" x14ac:dyDescent="0.2"/>
    <row r="11417" ht="12.75" customHeight="1" x14ac:dyDescent="0.2"/>
    <row r="11418" ht="12.75" customHeight="1" x14ac:dyDescent="0.2"/>
    <row r="11419" ht="12.75" customHeight="1" x14ac:dyDescent="0.2"/>
    <row r="11420" ht="12.75" customHeight="1" x14ac:dyDescent="0.2"/>
    <row r="11421" ht="12.75" customHeight="1" x14ac:dyDescent="0.2"/>
    <row r="11422" ht="12.75" customHeight="1" x14ac:dyDescent="0.2"/>
    <row r="11423" ht="12.75" customHeight="1" x14ac:dyDescent="0.2"/>
    <row r="11424" ht="12.75" customHeight="1" x14ac:dyDescent="0.2"/>
    <row r="11425" ht="12.75" customHeight="1" x14ac:dyDescent="0.2"/>
    <row r="11426" ht="12.75" customHeight="1" x14ac:dyDescent="0.2"/>
    <row r="11427" ht="12.75" customHeight="1" x14ac:dyDescent="0.2"/>
    <row r="11428" ht="12.75" customHeight="1" x14ac:dyDescent="0.2"/>
    <row r="11429" ht="12.75" customHeight="1" x14ac:dyDescent="0.2"/>
    <row r="11430" ht="12.75" customHeight="1" x14ac:dyDescent="0.2"/>
    <row r="11431" ht="12.75" customHeight="1" x14ac:dyDescent="0.2"/>
    <row r="11432" ht="12.75" customHeight="1" x14ac:dyDescent="0.2"/>
    <row r="11433" ht="12.75" customHeight="1" x14ac:dyDescent="0.2"/>
    <row r="11434" ht="12.75" customHeight="1" x14ac:dyDescent="0.2"/>
    <row r="11435" ht="12.75" customHeight="1" x14ac:dyDescent="0.2"/>
    <row r="11436" ht="12.75" customHeight="1" x14ac:dyDescent="0.2"/>
    <row r="11437" ht="12.75" customHeight="1" x14ac:dyDescent="0.2"/>
    <row r="11438" ht="12.75" customHeight="1" x14ac:dyDescent="0.2"/>
    <row r="11439" ht="12.75" customHeight="1" x14ac:dyDescent="0.2"/>
    <row r="11440" ht="12.75" customHeight="1" x14ac:dyDescent="0.2"/>
    <row r="11441" ht="12.75" customHeight="1" x14ac:dyDescent="0.2"/>
    <row r="11442" ht="12.75" customHeight="1" x14ac:dyDescent="0.2"/>
    <row r="11443" ht="12.75" customHeight="1" x14ac:dyDescent="0.2"/>
    <row r="11444" ht="12.75" customHeight="1" x14ac:dyDescent="0.2"/>
    <row r="11445" ht="12.75" customHeight="1" x14ac:dyDescent="0.2"/>
    <row r="11446" ht="12.75" customHeight="1" x14ac:dyDescent="0.2"/>
    <row r="11447" ht="12.75" customHeight="1" x14ac:dyDescent="0.2"/>
    <row r="11448" ht="12.75" customHeight="1" x14ac:dyDescent="0.2"/>
    <row r="11449" ht="12.75" customHeight="1" x14ac:dyDescent="0.2"/>
    <row r="11450" ht="12.75" customHeight="1" x14ac:dyDescent="0.2"/>
    <row r="11451" ht="12.75" customHeight="1" x14ac:dyDescent="0.2"/>
    <row r="11452" ht="12.75" customHeight="1" x14ac:dyDescent="0.2"/>
    <row r="11453" ht="12.75" customHeight="1" x14ac:dyDescent="0.2"/>
    <row r="11454" ht="12.75" customHeight="1" x14ac:dyDescent="0.2"/>
    <row r="11455" ht="12.75" customHeight="1" x14ac:dyDescent="0.2"/>
    <row r="11456" ht="12.75" customHeight="1" x14ac:dyDescent="0.2"/>
    <row r="11457" ht="12.75" customHeight="1" x14ac:dyDescent="0.2"/>
    <row r="11458" ht="12.75" customHeight="1" x14ac:dyDescent="0.2"/>
    <row r="11459" ht="12.75" customHeight="1" x14ac:dyDescent="0.2"/>
    <row r="11460" ht="12.75" customHeight="1" x14ac:dyDescent="0.2"/>
    <row r="11461" ht="12.75" customHeight="1" x14ac:dyDescent="0.2"/>
    <row r="11462" ht="12.75" customHeight="1" x14ac:dyDescent="0.2"/>
    <row r="11463" ht="12.75" customHeight="1" x14ac:dyDescent="0.2"/>
    <row r="11464" ht="12.75" customHeight="1" x14ac:dyDescent="0.2"/>
    <row r="11465" ht="12.75" customHeight="1" x14ac:dyDescent="0.2"/>
    <row r="11466" ht="12.75" customHeight="1" x14ac:dyDescent="0.2"/>
    <row r="11467" ht="12.75" customHeight="1" x14ac:dyDescent="0.2"/>
    <row r="11468" ht="12.75" customHeight="1" x14ac:dyDescent="0.2"/>
    <row r="11469" ht="12.75" customHeight="1" x14ac:dyDescent="0.2"/>
    <row r="11470" ht="12.75" customHeight="1" x14ac:dyDescent="0.2"/>
    <row r="11471" ht="12.75" customHeight="1" x14ac:dyDescent="0.2"/>
    <row r="11472" ht="12.75" customHeight="1" x14ac:dyDescent="0.2"/>
    <row r="11473" ht="12.75" customHeight="1" x14ac:dyDescent="0.2"/>
    <row r="11474" ht="12.75" customHeight="1" x14ac:dyDescent="0.2"/>
    <row r="11475" ht="12.75" customHeight="1" x14ac:dyDescent="0.2"/>
    <row r="11476" ht="12.75" customHeight="1" x14ac:dyDescent="0.2"/>
    <row r="11477" ht="12.75" customHeight="1" x14ac:dyDescent="0.2"/>
    <row r="11478" ht="12.75" customHeight="1" x14ac:dyDescent="0.2"/>
    <row r="11479" ht="12.75" customHeight="1" x14ac:dyDescent="0.2"/>
    <row r="11480" ht="12.75" customHeight="1" x14ac:dyDescent="0.2"/>
    <row r="11481" ht="12.75" customHeight="1" x14ac:dyDescent="0.2"/>
    <row r="11482" ht="12.75" customHeight="1" x14ac:dyDescent="0.2"/>
    <row r="11483" ht="12.75" customHeight="1" x14ac:dyDescent="0.2"/>
    <row r="11484" ht="12.75" customHeight="1" x14ac:dyDescent="0.2"/>
    <row r="11485" ht="12.75" customHeight="1" x14ac:dyDescent="0.2"/>
    <row r="11486" ht="12.75" customHeight="1" x14ac:dyDescent="0.2"/>
    <row r="11487" ht="12.75" customHeight="1" x14ac:dyDescent="0.2"/>
    <row r="11488" ht="12.75" customHeight="1" x14ac:dyDescent="0.2"/>
    <row r="11489" ht="12.75" customHeight="1" x14ac:dyDescent="0.2"/>
    <row r="11490" ht="12.75" customHeight="1" x14ac:dyDescent="0.2"/>
    <row r="11491" ht="12.75" customHeight="1" x14ac:dyDescent="0.2"/>
    <row r="11492" ht="12.75" customHeight="1" x14ac:dyDescent="0.2"/>
    <row r="11493" ht="12.75" customHeight="1" x14ac:dyDescent="0.2"/>
    <row r="11494" ht="12.75" customHeight="1" x14ac:dyDescent="0.2"/>
    <row r="11495" ht="12.75" customHeight="1" x14ac:dyDescent="0.2"/>
    <row r="11496" ht="12.75" customHeight="1" x14ac:dyDescent="0.2"/>
    <row r="11497" ht="12.75" customHeight="1" x14ac:dyDescent="0.2"/>
    <row r="11498" ht="12.75" customHeight="1" x14ac:dyDescent="0.2"/>
    <row r="11499" ht="12.75" customHeight="1" x14ac:dyDescent="0.2"/>
    <row r="11500" ht="12.75" customHeight="1" x14ac:dyDescent="0.2"/>
    <row r="11501" ht="12.75" customHeight="1" x14ac:dyDescent="0.2"/>
    <row r="11502" ht="12.75" customHeight="1" x14ac:dyDescent="0.2"/>
    <row r="11503" ht="12.75" customHeight="1" x14ac:dyDescent="0.2"/>
    <row r="11504" ht="12.75" customHeight="1" x14ac:dyDescent="0.2"/>
    <row r="11505" ht="12.75" customHeight="1" x14ac:dyDescent="0.2"/>
    <row r="11506" ht="12.75" customHeight="1" x14ac:dyDescent="0.2"/>
    <row r="11507" ht="12.75" customHeight="1" x14ac:dyDescent="0.2"/>
    <row r="11508" ht="12.75" customHeight="1" x14ac:dyDescent="0.2"/>
    <row r="11509" ht="12.75" customHeight="1" x14ac:dyDescent="0.2"/>
    <row r="11510" ht="12.75" customHeight="1" x14ac:dyDescent="0.2"/>
    <row r="11511" ht="12.75" customHeight="1" x14ac:dyDescent="0.2"/>
    <row r="11512" ht="12.75" customHeight="1" x14ac:dyDescent="0.2"/>
    <row r="11513" ht="12.75" customHeight="1" x14ac:dyDescent="0.2"/>
    <row r="11514" ht="12.75" customHeight="1" x14ac:dyDescent="0.2"/>
    <row r="11515" ht="12.75" customHeight="1" x14ac:dyDescent="0.2"/>
    <row r="11516" ht="12.75" customHeight="1" x14ac:dyDescent="0.2"/>
    <row r="11517" ht="12.75" customHeight="1" x14ac:dyDescent="0.2"/>
    <row r="11518" ht="12.75" customHeight="1" x14ac:dyDescent="0.2"/>
    <row r="11519" ht="12.75" customHeight="1" x14ac:dyDescent="0.2"/>
    <row r="11520" ht="12.75" customHeight="1" x14ac:dyDescent="0.2"/>
    <row r="11521" ht="12.75" customHeight="1" x14ac:dyDescent="0.2"/>
    <row r="11522" ht="12.75" customHeight="1" x14ac:dyDescent="0.2"/>
    <row r="11523" ht="12.75" customHeight="1" x14ac:dyDescent="0.2"/>
    <row r="11524" ht="12.75" customHeight="1" x14ac:dyDescent="0.2"/>
    <row r="11525" ht="12.75" customHeight="1" x14ac:dyDescent="0.2"/>
    <row r="11526" ht="12.75" customHeight="1" x14ac:dyDescent="0.2"/>
    <row r="11527" ht="12.75" customHeight="1" x14ac:dyDescent="0.2"/>
    <row r="11528" ht="12.75" customHeight="1" x14ac:dyDescent="0.2"/>
    <row r="11529" ht="12.75" customHeight="1" x14ac:dyDescent="0.2"/>
    <row r="11530" ht="12.75" customHeight="1" x14ac:dyDescent="0.2"/>
    <row r="11531" ht="12.75" customHeight="1" x14ac:dyDescent="0.2"/>
    <row r="11532" ht="12.75" customHeight="1" x14ac:dyDescent="0.2"/>
    <row r="11533" ht="12.75" customHeight="1" x14ac:dyDescent="0.2"/>
    <row r="11534" ht="12.75" customHeight="1" x14ac:dyDescent="0.2"/>
    <row r="11535" ht="12.75" customHeight="1" x14ac:dyDescent="0.2"/>
    <row r="11536" ht="12.75" customHeight="1" x14ac:dyDescent="0.2"/>
    <row r="11537" ht="12.75" customHeight="1" x14ac:dyDescent="0.2"/>
    <row r="11538" ht="12.75" customHeight="1" x14ac:dyDescent="0.2"/>
    <row r="11539" ht="12.75" customHeight="1" x14ac:dyDescent="0.2"/>
    <row r="11540" ht="12.75" customHeight="1" x14ac:dyDescent="0.2"/>
    <row r="11541" ht="12.75" customHeight="1" x14ac:dyDescent="0.2"/>
    <row r="11542" ht="12.75" customHeight="1" x14ac:dyDescent="0.2"/>
    <row r="11543" ht="12.75" customHeight="1" x14ac:dyDescent="0.2"/>
    <row r="11544" ht="12.75" customHeight="1" x14ac:dyDescent="0.2"/>
    <row r="11545" ht="12.75" customHeight="1" x14ac:dyDescent="0.2"/>
    <row r="11546" ht="12.75" customHeight="1" x14ac:dyDescent="0.2"/>
    <row r="11547" ht="12.75" customHeight="1" x14ac:dyDescent="0.2"/>
    <row r="11548" ht="12.75" customHeight="1" x14ac:dyDescent="0.2"/>
    <row r="11549" ht="12.75" customHeight="1" x14ac:dyDescent="0.2"/>
    <row r="11550" ht="12.75" customHeight="1" x14ac:dyDescent="0.2"/>
    <row r="11551" ht="12.75" customHeight="1" x14ac:dyDescent="0.2"/>
    <row r="11552" ht="12.75" customHeight="1" x14ac:dyDescent="0.2"/>
    <row r="11553" ht="12.75" customHeight="1" x14ac:dyDescent="0.2"/>
    <row r="11554" ht="12.75" customHeight="1" x14ac:dyDescent="0.2"/>
    <row r="11555" ht="12.75" customHeight="1" x14ac:dyDescent="0.2"/>
    <row r="11556" ht="12.75" customHeight="1" x14ac:dyDescent="0.2"/>
    <row r="11557" ht="12.75" customHeight="1" x14ac:dyDescent="0.2"/>
    <row r="11558" ht="12.75" customHeight="1" x14ac:dyDescent="0.2"/>
    <row r="11559" ht="12.75" customHeight="1" x14ac:dyDescent="0.2"/>
    <row r="11560" ht="12.75" customHeight="1" x14ac:dyDescent="0.2"/>
    <row r="11561" ht="12.75" customHeight="1" x14ac:dyDescent="0.2"/>
    <row r="11562" ht="12.75" customHeight="1" x14ac:dyDescent="0.2"/>
    <row r="11563" ht="12.75" customHeight="1" x14ac:dyDescent="0.2"/>
    <row r="11564" ht="12.75" customHeight="1" x14ac:dyDescent="0.2"/>
    <row r="11565" ht="12.75" customHeight="1" x14ac:dyDescent="0.2"/>
    <row r="11566" ht="12.75" customHeight="1" x14ac:dyDescent="0.2"/>
    <row r="11567" ht="12.75" customHeight="1" x14ac:dyDescent="0.2"/>
    <row r="11568" ht="12.75" customHeight="1" x14ac:dyDescent="0.2"/>
    <row r="11569" ht="12.75" customHeight="1" x14ac:dyDescent="0.2"/>
    <row r="11570" ht="12.75" customHeight="1" x14ac:dyDescent="0.2"/>
    <row r="11571" ht="12.75" customHeight="1" x14ac:dyDescent="0.2"/>
    <row r="11572" ht="12.75" customHeight="1" x14ac:dyDescent="0.2"/>
    <row r="11573" ht="12.75" customHeight="1" x14ac:dyDescent="0.2"/>
    <row r="11574" ht="12.75" customHeight="1" x14ac:dyDescent="0.2"/>
    <row r="11575" ht="12.75" customHeight="1" x14ac:dyDescent="0.2"/>
    <row r="11576" ht="12.75" customHeight="1" x14ac:dyDescent="0.2"/>
    <row r="11577" ht="12.75" customHeight="1" x14ac:dyDescent="0.2"/>
    <row r="11578" ht="12.75" customHeight="1" x14ac:dyDescent="0.2"/>
    <row r="11579" ht="12.75" customHeight="1" x14ac:dyDescent="0.2"/>
    <row r="11580" ht="12.75" customHeight="1" x14ac:dyDescent="0.2"/>
    <row r="11581" ht="12.75" customHeight="1" x14ac:dyDescent="0.2"/>
    <row r="11582" ht="12.75" customHeight="1" x14ac:dyDescent="0.2"/>
    <row r="11583" ht="12.75" customHeight="1" x14ac:dyDescent="0.2"/>
    <row r="11584" ht="12.75" customHeight="1" x14ac:dyDescent="0.2"/>
    <row r="11585" ht="12.75" customHeight="1" x14ac:dyDescent="0.2"/>
    <row r="11586" ht="12.75" customHeight="1" x14ac:dyDescent="0.2"/>
    <row r="11587" ht="12.75" customHeight="1" x14ac:dyDescent="0.2"/>
    <row r="11588" ht="12.75" customHeight="1" x14ac:dyDescent="0.2"/>
    <row r="11589" ht="12.75" customHeight="1" x14ac:dyDescent="0.2"/>
    <row r="11590" ht="12.75" customHeight="1" x14ac:dyDescent="0.2"/>
    <row r="11591" ht="12.75" customHeight="1" x14ac:dyDescent="0.2"/>
    <row r="11592" ht="12.75" customHeight="1" x14ac:dyDescent="0.2"/>
    <row r="11593" ht="12.75" customHeight="1" x14ac:dyDescent="0.2"/>
    <row r="11594" ht="12.75" customHeight="1" x14ac:dyDescent="0.2"/>
    <row r="11595" ht="12.75" customHeight="1" x14ac:dyDescent="0.2"/>
    <row r="11596" ht="12.75" customHeight="1" x14ac:dyDescent="0.2"/>
    <row r="11597" ht="12.75" customHeight="1" x14ac:dyDescent="0.2"/>
    <row r="11598" ht="12.75" customHeight="1" x14ac:dyDescent="0.2"/>
    <row r="11599" ht="12.75" customHeight="1" x14ac:dyDescent="0.2"/>
    <row r="11600" ht="12.75" customHeight="1" x14ac:dyDescent="0.2"/>
    <row r="11601" ht="12.75" customHeight="1" x14ac:dyDescent="0.2"/>
    <row r="11602" ht="12.75" customHeight="1" x14ac:dyDescent="0.2"/>
    <row r="11603" ht="12.75" customHeight="1" x14ac:dyDescent="0.2"/>
    <row r="11604" ht="12.75" customHeight="1" x14ac:dyDescent="0.2"/>
    <row r="11605" ht="12.75" customHeight="1" x14ac:dyDescent="0.2"/>
    <row r="11606" ht="12.75" customHeight="1" x14ac:dyDescent="0.2"/>
    <row r="11607" ht="12.75" customHeight="1" x14ac:dyDescent="0.2"/>
    <row r="11608" ht="12.75" customHeight="1" x14ac:dyDescent="0.2"/>
    <row r="11609" ht="12.75" customHeight="1" x14ac:dyDescent="0.2"/>
    <row r="11610" ht="12.75" customHeight="1" x14ac:dyDescent="0.2"/>
    <row r="11611" ht="12.75" customHeight="1" x14ac:dyDescent="0.2"/>
    <row r="11612" ht="12.75" customHeight="1" x14ac:dyDescent="0.2"/>
    <row r="11613" ht="12.75" customHeight="1" x14ac:dyDescent="0.2"/>
    <row r="11614" ht="12.75" customHeight="1" x14ac:dyDescent="0.2"/>
    <row r="11615" ht="12.75" customHeight="1" x14ac:dyDescent="0.2"/>
    <row r="11616" ht="12.75" customHeight="1" x14ac:dyDescent="0.2"/>
    <row r="11617" ht="12.75" customHeight="1" x14ac:dyDescent="0.2"/>
    <row r="11618" ht="12.75" customHeight="1" x14ac:dyDescent="0.2"/>
    <row r="11619" ht="12.75" customHeight="1" x14ac:dyDescent="0.2"/>
    <row r="11620" ht="12.75" customHeight="1" x14ac:dyDescent="0.2"/>
    <row r="11621" ht="12.75" customHeight="1" x14ac:dyDescent="0.2"/>
    <row r="11622" ht="12.75" customHeight="1" x14ac:dyDescent="0.2"/>
    <row r="11623" ht="12.75" customHeight="1" x14ac:dyDescent="0.2"/>
    <row r="11624" ht="12.75" customHeight="1" x14ac:dyDescent="0.2"/>
    <row r="11625" ht="12.75" customHeight="1" x14ac:dyDescent="0.2"/>
    <row r="11626" ht="12.75" customHeight="1" x14ac:dyDescent="0.2"/>
    <row r="11627" ht="12.75" customHeight="1" x14ac:dyDescent="0.2"/>
    <row r="11628" ht="12.75" customHeight="1" x14ac:dyDescent="0.2"/>
    <row r="11629" ht="12.75" customHeight="1" x14ac:dyDescent="0.2"/>
    <row r="11630" ht="12.75" customHeight="1" x14ac:dyDescent="0.2"/>
    <row r="11631" ht="12.75" customHeight="1" x14ac:dyDescent="0.2"/>
    <row r="11632" ht="12.75" customHeight="1" x14ac:dyDescent="0.2"/>
    <row r="11633" ht="12.75" customHeight="1" x14ac:dyDescent="0.2"/>
    <row r="11634" ht="12.75" customHeight="1" x14ac:dyDescent="0.2"/>
    <row r="11635" ht="12.75" customHeight="1" x14ac:dyDescent="0.2"/>
    <row r="11636" ht="12.75" customHeight="1" x14ac:dyDescent="0.2"/>
    <row r="11637" ht="12.75" customHeight="1" x14ac:dyDescent="0.2"/>
    <row r="11638" ht="12.75" customHeight="1" x14ac:dyDescent="0.2"/>
    <row r="11639" ht="12.75" customHeight="1" x14ac:dyDescent="0.2"/>
    <row r="11640" ht="12.75" customHeight="1" x14ac:dyDescent="0.2"/>
    <row r="11641" ht="12.75" customHeight="1" x14ac:dyDescent="0.2"/>
    <row r="11642" ht="12.75" customHeight="1" x14ac:dyDescent="0.2"/>
    <row r="11643" ht="12.75" customHeight="1" x14ac:dyDescent="0.2"/>
    <row r="11644" ht="12.75" customHeight="1" x14ac:dyDescent="0.2"/>
    <row r="11645" ht="12.75" customHeight="1" x14ac:dyDescent="0.2"/>
    <row r="11646" ht="12.75" customHeight="1" x14ac:dyDescent="0.2"/>
    <row r="11647" ht="12.75" customHeight="1" x14ac:dyDescent="0.2"/>
    <row r="11648" ht="12.75" customHeight="1" x14ac:dyDescent="0.2"/>
    <row r="11649" ht="12.75" customHeight="1" x14ac:dyDescent="0.2"/>
    <row r="11650" ht="12.75" customHeight="1" x14ac:dyDescent="0.2"/>
    <row r="11651" ht="12.75" customHeight="1" x14ac:dyDescent="0.2"/>
    <row r="11652" ht="12.75" customHeight="1" x14ac:dyDescent="0.2"/>
    <row r="11653" ht="12.75" customHeight="1" x14ac:dyDescent="0.2"/>
    <row r="11654" ht="12.75" customHeight="1" x14ac:dyDescent="0.2"/>
    <row r="11655" ht="12.75" customHeight="1" x14ac:dyDescent="0.2"/>
    <row r="11656" ht="12.75" customHeight="1" x14ac:dyDescent="0.2"/>
    <row r="11657" ht="12.75" customHeight="1" x14ac:dyDescent="0.2"/>
    <row r="11658" ht="12.75" customHeight="1" x14ac:dyDescent="0.2"/>
    <row r="11659" ht="12.75" customHeight="1" x14ac:dyDescent="0.2"/>
    <row r="11660" ht="12.75" customHeight="1" x14ac:dyDescent="0.2"/>
    <row r="11661" ht="12.75" customHeight="1" x14ac:dyDescent="0.2"/>
    <row r="11662" ht="12.75" customHeight="1" x14ac:dyDescent="0.2"/>
    <row r="11663" ht="12.75" customHeight="1" x14ac:dyDescent="0.2"/>
    <row r="11664" ht="12.75" customHeight="1" x14ac:dyDescent="0.2"/>
    <row r="11665" ht="12.75" customHeight="1" x14ac:dyDescent="0.2"/>
    <row r="11666" ht="12.75" customHeight="1" x14ac:dyDescent="0.2"/>
    <row r="11667" ht="12.75" customHeight="1" x14ac:dyDescent="0.2"/>
    <row r="11668" ht="12.75" customHeight="1" x14ac:dyDescent="0.2"/>
    <row r="11669" ht="12.75" customHeight="1" x14ac:dyDescent="0.2"/>
    <row r="11670" ht="12.75" customHeight="1" x14ac:dyDescent="0.2"/>
    <row r="11671" ht="12.75" customHeight="1" x14ac:dyDescent="0.2"/>
    <row r="11672" ht="12.75" customHeight="1" x14ac:dyDescent="0.2"/>
    <row r="11673" ht="12.75" customHeight="1" x14ac:dyDescent="0.2"/>
    <row r="11674" ht="12.75" customHeight="1" x14ac:dyDescent="0.2"/>
    <row r="11675" ht="12.75" customHeight="1" x14ac:dyDescent="0.2"/>
    <row r="11676" ht="12.75" customHeight="1" x14ac:dyDescent="0.2"/>
    <row r="11677" ht="12.75" customHeight="1" x14ac:dyDescent="0.2"/>
    <row r="11678" ht="12.75" customHeight="1" x14ac:dyDescent="0.2"/>
    <row r="11679" ht="12.75" customHeight="1" x14ac:dyDescent="0.2"/>
    <row r="11680" ht="12.75" customHeight="1" x14ac:dyDescent="0.2"/>
    <row r="11681" ht="12.75" customHeight="1" x14ac:dyDescent="0.2"/>
    <row r="11682" ht="12.75" customHeight="1" x14ac:dyDescent="0.2"/>
    <row r="11683" ht="12.75" customHeight="1" x14ac:dyDescent="0.2"/>
    <row r="11684" ht="12.75" customHeight="1" x14ac:dyDescent="0.2"/>
    <row r="11685" ht="12.75" customHeight="1" x14ac:dyDescent="0.2"/>
    <row r="11686" ht="12.75" customHeight="1" x14ac:dyDescent="0.2"/>
    <row r="11687" ht="12.75" customHeight="1" x14ac:dyDescent="0.2"/>
    <row r="11688" ht="12.75" customHeight="1" x14ac:dyDescent="0.2"/>
    <row r="11689" ht="12.75" customHeight="1" x14ac:dyDescent="0.2"/>
    <row r="11690" ht="12.75" customHeight="1" x14ac:dyDescent="0.2"/>
    <row r="11691" ht="12.75" customHeight="1" x14ac:dyDescent="0.2"/>
    <row r="11692" ht="12.75" customHeight="1" x14ac:dyDescent="0.2"/>
    <row r="11693" ht="12.75" customHeight="1" x14ac:dyDescent="0.2"/>
    <row r="11694" ht="12.75" customHeight="1" x14ac:dyDescent="0.2"/>
    <row r="11695" ht="12.75" customHeight="1" x14ac:dyDescent="0.2"/>
    <row r="11696" ht="12.75" customHeight="1" x14ac:dyDescent="0.2"/>
    <row r="11697" ht="12.75" customHeight="1" x14ac:dyDescent="0.2"/>
    <row r="11698" ht="12.75" customHeight="1" x14ac:dyDescent="0.2"/>
    <row r="11699" ht="12.75" customHeight="1" x14ac:dyDescent="0.2"/>
    <row r="11700" ht="12.75" customHeight="1" x14ac:dyDescent="0.2"/>
    <row r="11701" ht="12.75" customHeight="1" x14ac:dyDescent="0.2"/>
    <row r="11702" ht="12.75" customHeight="1" x14ac:dyDescent="0.2"/>
    <row r="11703" ht="12.75" customHeight="1" x14ac:dyDescent="0.2"/>
    <row r="11704" ht="12.75" customHeight="1" x14ac:dyDescent="0.2"/>
    <row r="11705" ht="12.75" customHeight="1" x14ac:dyDescent="0.2"/>
    <row r="11706" ht="12.75" customHeight="1" x14ac:dyDescent="0.2"/>
    <row r="11707" ht="12.75" customHeight="1" x14ac:dyDescent="0.2"/>
    <row r="11708" ht="12.75" customHeight="1" x14ac:dyDescent="0.2"/>
    <row r="11709" ht="12.75" customHeight="1" x14ac:dyDescent="0.2"/>
    <row r="11710" ht="12.75" customHeight="1" x14ac:dyDescent="0.2"/>
    <row r="11711" ht="12.75" customHeight="1" x14ac:dyDescent="0.2"/>
    <row r="11712" ht="12.75" customHeight="1" x14ac:dyDescent="0.2"/>
    <row r="11713" ht="12.75" customHeight="1" x14ac:dyDescent="0.2"/>
    <row r="11714" ht="12.75" customHeight="1" x14ac:dyDescent="0.2"/>
    <row r="11715" ht="12.75" customHeight="1" x14ac:dyDescent="0.2"/>
    <row r="11716" ht="12.75" customHeight="1" x14ac:dyDescent="0.2"/>
    <row r="11717" ht="12.75" customHeight="1" x14ac:dyDescent="0.2"/>
    <row r="11718" ht="12.75" customHeight="1" x14ac:dyDescent="0.2"/>
    <row r="11719" ht="12.75" customHeight="1" x14ac:dyDescent="0.2"/>
    <row r="11720" ht="12.75" customHeight="1" x14ac:dyDescent="0.2"/>
    <row r="11721" ht="12.75" customHeight="1" x14ac:dyDescent="0.2"/>
    <row r="11722" ht="12.75" customHeight="1" x14ac:dyDescent="0.2"/>
    <row r="11723" ht="12.75" customHeight="1" x14ac:dyDescent="0.2"/>
    <row r="11724" ht="12.75" customHeight="1" x14ac:dyDescent="0.2"/>
    <row r="11725" ht="12.75" customHeight="1" x14ac:dyDescent="0.2"/>
    <row r="11726" ht="12.75" customHeight="1" x14ac:dyDescent="0.2"/>
    <row r="11727" ht="12.75" customHeight="1" x14ac:dyDescent="0.2"/>
    <row r="11728" ht="12.75" customHeight="1" x14ac:dyDescent="0.2"/>
    <row r="11729" ht="12.75" customHeight="1" x14ac:dyDescent="0.2"/>
    <row r="11730" ht="12.75" customHeight="1" x14ac:dyDescent="0.2"/>
    <row r="11731" ht="12.75" customHeight="1" x14ac:dyDescent="0.2"/>
    <row r="11732" ht="12.75" customHeight="1" x14ac:dyDescent="0.2"/>
    <row r="11733" ht="12.75" customHeight="1" x14ac:dyDescent="0.2"/>
    <row r="11734" ht="12.75" customHeight="1" x14ac:dyDescent="0.2"/>
    <row r="11735" ht="12.75" customHeight="1" x14ac:dyDescent="0.2"/>
    <row r="11736" ht="12.75" customHeight="1" x14ac:dyDescent="0.2"/>
    <row r="11737" ht="12.75" customHeight="1" x14ac:dyDescent="0.2"/>
    <row r="11738" ht="12.75" customHeight="1" x14ac:dyDescent="0.2"/>
    <row r="11739" ht="12.75" customHeight="1" x14ac:dyDescent="0.2"/>
    <row r="11740" ht="12.75" customHeight="1" x14ac:dyDescent="0.2"/>
    <row r="11741" ht="12.75" customHeight="1" x14ac:dyDescent="0.2"/>
    <row r="11742" ht="12.75" customHeight="1" x14ac:dyDescent="0.2"/>
    <row r="11743" ht="12.75" customHeight="1" x14ac:dyDescent="0.2"/>
    <row r="11744" ht="12.75" customHeight="1" x14ac:dyDescent="0.2"/>
    <row r="11745" ht="12.75" customHeight="1" x14ac:dyDescent="0.2"/>
    <row r="11746" ht="12.75" customHeight="1" x14ac:dyDescent="0.2"/>
    <row r="11747" ht="12.75" customHeight="1" x14ac:dyDescent="0.2"/>
    <row r="11748" ht="12.75" customHeight="1" x14ac:dyDescent="0.2"/>
    <row r="11749" ht="12.75" customHeight="1" x14ac:dyDescent="0.2"/>
    <row r="11750" ht="12.75" customHeight="1" x14ac:dyDescent="0.2"/>
    <row r="11751" ht="12.75" customHeight="1" x14ac:dyDescent="0.2"/>
    <row r="11752" ht="12.75" customHeight="1" x14ac:dyDescent="0.2"/>
    <row r="11753" ht="12.75" customHeight="1" x14ac:dyDescent="0.2"/>
    <row r="11754" ht="12.75" customHeight="1" x14ac:dyDescent="0.2"/>
    <row r="11755" ht="12.75" customHeight="1" x14ac:dyDescent="0.2"/>
    <row r="11756" ht="12.75" customHeight="1" x14ac:dyDescent="0.2"/>
    <row r="11757" ht="12.75" customHeight="1" x14ac:dyDescent="0.2"/>
    <row r="11758" ht="12.75" customHeight="1" x14ac:dyDescent="0.2"/>
    <row r="11759" ht="12.75" customHeight="1" x14ac:dyDescent="0.2"/>
    <row r="11760" ht="12.75" customHeight="1" x14ac:dyDescent="0.2"/>
    <row r="11761" ht="12.75" customHeight="1" x14ac:dyDescent="0.2"/>
    <row r="11762" ht="12.75" customHeight="1" x14ac:dyDescent="0.2"/>
    <row r="11763" ht="12.75" customHeight="1" x14ac:dyDescent="0.2"/>
    <row r="11764" ht="12.75" customHeight="1" x14ac:dyDescent="0.2"/>
    <row r="11765" ht="12.75" customHeight="1" x14ac:dyDescent="0.2"/>
    <row r="11766" ht="12.75" customHeight="1" x14ac:dyDescent="0.2"/>
    <row r="11767" ht="12.75" customHeight="1" x14ac:dyDescent="0.2"/>
    <row r="11768" ht="12.75" customHeight="1" x14ac:dyDescent="0.2"/>
    <row r="11769" ht="12.75" customHeight="1" x14ac:dyDescent="0.2"/>
    <row r="11770" ht="12.75" customHeight="1" x14ac:dyDescent="0.2"/>
    <row r="11771" ht="12.75" customHeight="1" x14ac:dyDescent="0.2"/>
    <row r="11772" ht="12.75" customHeight="1" x14ac:dyDescent="0.2"/>
    <row r="11773" ht="12.75" customHeight="1" x14ac:dyDescent="0.2"/>
    <row r="11774" ht="12.75" customHeight="1" x14ac:dyDescent="0.2"/>
    <row r="11775" ht="12.75" customHeight="1" x14ac:dyDescent="0.2"/>
    <row r="11776" ht="12.75" customHeight="1" x14ac:dyDescent="0.2"/>
    <row r="11777" ht="12.75" customHeight="1" x14ac:dyDescent="0.2"/>
    <row r="11778" ht="12.75" customHeight="1" x14ac:dyDescent="0.2"/>
    <row r="11779" ht="12.75" customHeight="1" x14ac:dyDescent="0.2"/>
    <row r="11780" ht="12.75" customHeight="1" x14ac:dyDescent="0.2"/>
    <row r="11781" ht="12.75" customHeight="1" x14ac:dyDescent="0.2"/>
    <row r="11782" ht="12.75" customHeight="1" x14ac:dyDescent="0.2"/>
    <row r="11783" ht="12.75" customHeight="1" x14ac:dyDescent="0.2"/>
    <row r="11784" ht="12.75" customHeight="1" x14ac:dyDescent="0.2"/>
    <row r="11785" ht="12.75" customHeight="1" x14ac:dyDescent="0.2"/>
    <row r="11786" ht="12.75" customHeight="1" x14ac:dyDescent="0.2"/>
    <row r="11787" ht="12.75" customHeight="1" x14ac:dyDescent="0.2"/>
    <row r="11788" ht="12.75" customHeight="1" x14ac:dyDescent="0.2"/>
    <row r="11789" ht="12.75" customHeight="1" x14ac:dyDescent="0.2"/>
    <row r="11790" ht="12.75" customHeight="1" x14ac:dyDescent="0.2"/>
    <row r="11791" ht="12.75" customHeight="1" x14ac:dyDescent="0.2"/>
    <row r="11792" ht="12.75" customHeight="1" x14ac:dyDescent="0.2"/>
    <row r="11793" ht="12.75" customHeight="1" x14ac:dyDescent="0.2"/>
    <row r="11794" ht="12.75" customHeight="1" x14ac:dyDescent="0.2"/>
    <row r="11795" ht="12.75" customHeight="1" x14ac:dyDescent="0.2"/>
    <row r="11796" ht="12.75" customHeight="1" x14ac:dyDescent="0.2"/>
    <row r="11797" ht="12.75" customHeight="1" x14ac:dyDescent="0.2"/>
    <row r="11798" ht="12.75" customHeight="1" x14ac:dyDescent="0.2"/>
    <row r="11799" ht="12.75" customHeight="1" x14ac:dyDescent="0.2"/>
    <row r="11800" ht="12.75" customHeight="1" x14ac:dyDescent="0.2"/>
    <row r="11801" ht="12.75" customHeight="1" x14ac:dyDescent="0.2"/>
    <row r="11802" ht="12.75" customHeight="1" x14ac:dyDescent="0.2"/>
    <row r="11803" ht="12.75" customHeight="1" x14ac:dyDescent="0.2"/>
    <row r="11804" ht="12.75" customHeight="1" x14ac:dyDescent="0.2"/>
    <row r="11805" ht="12.75" customHeight="1" x14ac:dyDescent="0.2"/>
    <row r="11806" ht="12.75" customHeight="1" x14ac:dyDescent="0.2"/>
    <row r="11807" ht="12.75" customHeight="1" x14ac:dyDescent="0.2"/>
    <row r="11808" ht="12.75" customHeight="1" x14ac:dyDescent="0.2"/>
    <row r="11809" ht="12.75" customHeight="1" x14ac:dyDescent="0.2"/>
    <row r="11810" ht="12.75" customHeight="1" x14ac:dyDescent="0.2"/>
    <row r="11811" ht="12.75" customHeight="1" x14ac:dyDescent="0.2"/>
    <row r="11812" ht="12.75" customHeight="1" x14ac:dyDescent="0.2"/>
    <row r="11813" ht="12.75" customHeight="1" x14ac:dyDescent="0.2"/>
    <row r="11814" ht="12.75" customHeight="1" x14ac:dyDescent="0.2"/>
    <row r="11815" ht="12.75" customHeight="1" x14ac:dyDescent="0.2"/>
    <row r="11816" ht="12.75" customHeight="1" x14ac:dyDescent="0.2"/>
    <row r="11817" ht="12.75" customHeight="1" x14ac:dyDescent="0.2"/>
    <row r="11818" ht="12.75" customHeight="1" x14ac:dyDescent="0.2"/>
    <row r="11819" ht="12.75" customHeight="1" x14ac:dyDescent="0.2"/>
    <row r="11820" ht="12.75" customHeight="1" x14ac:dyDescent="0.2"/>
    <row r="11821" ht="12.75" customHeight="1" x14ac:dyDescent="0.2"/>
    <row r="11822" ht="12.75" customHeight="1" x14ac:dyDescent="0.2"/>
    <row r="11823" ht="12.75" customHeight="1" x14ac:dyDescent="0.2"/>
    <row r="11824" ht="12.75" customHeight="1" x14ac:dyDescent="0.2"/>
    <row r="11825" ht="12.75" customHeight="1" x14ac:dyDescent="0.2"/>
    <row r="11826" ht="12.75" customHeight="1" x14ac:dyDescent="0.2"/>
    <row r="11827" ht="12.75" customHeight="1" x14ac:dyDescent="0.2"/>
    <row r="11828" ht="12.75" customHeight="1" x14ac:dyDescent="0.2"/>
    <row r="11829" ht="12.75" customHeight="1" x14ac:dyDescent="0.2"/>
    <row r="11830" ht="12.75" customHeight="1" x14ac:dyDescent="0.2"/>
    <row r="11831" ht="12.75" customHeight="1" x14ac:dyDescent="0.2"/>
    <row r="11832" ht="12.75" customHeight="1" x14ac:dyDescent="0.2"/>
    <row r="11833" ht="12.75" customHeight="1" x14ac:dyDescent="0.2"/>
    <row r="11834" ht="12.75" customHeight="1" x14ac:dyDescent="0.2"/>
    <row r="11835" ht="12.75" customHeight="1" x14ac:dyDescent="0.2"/>
    <row r="11836" ht="12.75" customHeight="1" x14ac:dyDescent="0.2"/>
    <row r="11837" ht="12.75" customHeight="1" x14ac:dyDescent="0.2"/>
    <row r="11838" ht="12.75" customHeight="1" x14ac:dyDescent="0.2"/>
    <row r="11839" ht="12.75" customHeight="1" x14ac:dyDescent="0.2"/>
    <row r="11840" ht="12.75" customHeight="1" x14ac:dyDescent="0.2"/>
    <row r="11841" ht="12.75" customHeight="1" x14ac:dyDescent="0.2"/>
    <row r="11842" ht="12.75" customHeight="1" x14ac:dyDescent="0.2"/>
    <row r="11843" ht="12.75" customHeight="1" x14ac:dyDescent="0.2"/>
    <row r="11844" ht="12.75" customHeight="1" x14ac:dyDescent="0.2"/>
    <row r="11845" ht="12.75" customHeight="1" x14ac:dyDescent="0.2"/>
    <row r="11846" ht="12.75" customHeight="1" x14ac:dyDescent="0.2"/>
    <row r="11847" ht="12.75" customHeight="1" x14ac:dyDescent="0.2"/>
    <row r="11848" ht="12.75" customHeight="1" x14ac:dyDescent="0.2"/>
    <row r="11849" ht="12.75" customHeight="1" x14ac:dyDescent="0.2"/>
    <row r="11850" ht="12.75" customHeight="1" x14ac:dyDescent="0.2"/>
    <row r="11851" ht="12.75" customHeight="1" x14ac:dyDescent="0.2"/>
    <row r="11852" ht="12.75" customHeight="1" x14ac:dyDescent="0.2"/>
    <row r="11853" ht="12.75" customHeight="1" x14ac:dyDescent="0.2"/>
    <row r="11854" ht="12.75" customHeight="1" x14ac:dyDescent="0.2"/>
    <row r="11855" ht="12.75" customHeight="1" x14ac:dyDescent="0.2"/>
    <row r="11856" ht="12.75" customHeight="1" x14ac:dyDescent="0.2"/>
    <row r="11857" ht="12.75" customHeight="1" x14ac:dyDescent="0.2"/>
    <row r="11858" ht="12.75" customHeight="1" x14ac:dyDescent="0.2"/>
    <row r="11859" ht="12.75" customHeight="1" x14ac:dyDescent="0.2"/>
    <row r="11860" ht="12.75" customHeight="1" x14ac:dyDescent="0.2"/>
    <row r="11861" ht="12.75" customHeight="1" x14ac:dyDescent="0.2"/>
    <row r="11862" ht="12.75" customHeight="1" x14ac:dyDescent="0.2"/>
    <row r="11863" ht="12.75" customHeight="1" x14ac:dyDescent="0.2"/>
    <row r="11864" ht="12.75" customHeight="1" x14ac:dyDescent="0.2"/>
    <row r="11865" ht="12.75" customHeight="1" x14ac:dyDescent="0.2"/>
    <row r="11866" ht="12.75" customHeight="1" x14ac:dyDescent="0.2"/>
    <row r="11867" ht="12.75" customHeight="1" x14ac:dyDescent="0.2"/>
    <row r="11868" ht="12.75" customHeight="1" x14ac:dyDescent="0.2"/>
    <row r="11869" ht="12.75" customHeight="1" x14ac:dyDescent="0.2"/>
    <row r="11870" ht="12.75" customHeight="1" x14ac:dyDescent="0.2"/>
    <row r="11871" ht="12.75" customHeight="1" x14ac:dyDescent="0.2"/>
    <row r="11872" ht="12.75" customHeight="1" x14ac:dyDescent="0.2"/>
    <row r="11873" ht="12.75" customHeight="1" x14ac:dyDescent="0.2"/>
    <row r="11874" ht="12.75" customHeight="1" x14ac:dyDescent="0.2"/>
    <row r="11875" ht="12.75" customHeight="1" x14ac:dyDescent="0.2"/>
    <row r="11876" ht="12.75" customHeight="1" x14ac:dyDescent="0.2"/>
    <row r="11877" ht="12.75" customHeight="1" x14ac:dyDescent="0.2"/>
    <row r="11878" ht="12.75" customHeight="1" x14ac:dyDescent="0.2"/>
    <row r="11879" ht="12.75" customHeight="1" x14ac:dyDescent="0.2"/>
    <row r="11880" ht="12.75" customHeight="1" x14ac:dyDescent="0.2"/>
    <row r="11881" ht="12.75" customHeight="1" x14ac:dyDescent="0.2"/>
    <row r="11882" ht="12.75" customHeight="1" x14ac:dyDescent="0.2"/>
    <row r="11883" ht="12.75" customHeight="1" x14ac:dyDescent="0.2"/>
    <row r="11884" ht="12.75" customHeight="1" x14ac:dyDescent="0.2"/>
    <row r="11885" ht="12.75" customHeight="1" x14ac:dyDescent="0.2"/>
    <row r="11886" ht="12.75" customHeight="1" x14ac:dyDescent="0.2"/>
    <row r="11887" ht="12.75" customHeight="1" x14ac:dyDescent="0.2"/>
    <row r="11888" ht="12.75" customHeight="1" x14ac:dyDescent="0.2"/>
    <row r="11889" ht="12.75" customHeight="1" x14ac:dyDescent="0.2"/>
    <row r="11890" ht="12.75" customHeight="1" x14ac:dyDescent="0.2"/>
    <row r="11891" ht="12.75" customHeight="1" x14ac:dyDescent="0.2"/>
    <row r="11892" ht="12.75" customHeight="1" x14ac:dyDescent="0.2"/>
    <row r="11893" ht="12.75" customHeight="1" x14ac:dyDescent="0.2"/>
    <row r="11894" ht="12.75" customHeight="1" x14ac:dyDescent="0.2"/>
    <row r="11895" ht="12.75" customHeight="1" x14ac:dyDescent="0.2"/>
    <row r="11896" ht="12.75" customHeight="1" x14ac:dyDescent="0.2"/>
    <row r="11897" ht="12.75" customHeight="1" x14ac:dyDescent="0.2"/>
    <row r="11898" ht="12.75" customHeight="1" x14ac:dyDescent="0.2"/>
    <row r="11899" ht="12.75" customHeight="1" x14ac:dyDescent="0.2"/>
    <row r="11900" ht="12.75" customHeight="1" x14ac:dyDescent="0.2"/>
    <row r="11901" ht="12.75" customHeight="1" x14ac:dyDescent="0.2"/>
    <row r="11902" ht="12.75" customHeight="1" x14ac:dyDescent="0.2"/>
    <row r="11903" ht="12.75" customHeight="1" x14ac:dyDescent="0.2"/>
    <row r="11904" ht="12.75" customHeight="1" x14ac:dyDescent="0.2"/>
    <row r="11905" ht="12.75" customHeight="1" x14ac:dyDescent="0.2"/>
    <row r="11906" ht="12.75" customHeight="1" x14ac:dyDescent="0.2"/>
    <row r="11907" ht="12.75" customHeight="1" x14ac:dyDescent="0.2"/>
    <row r="11908" ht="12.75" customHeight="1" x14ac:dyDescent="0.2"/>
    <row r="11909" ht="12.75" customHeight="1" x14ac:dyDescent="0.2"/>
    <row r="11910" ht="12.75" customHeight="1" x14ac:dyDescent="0.2"/>
    <row r="11911" ht="12.75" customHeight="1" x14ac:dyDescent="0.2"/>
    <row r="11912" ht="12.75" customHeight="1" x14ac:dyDescent="0.2"/>
    <row r="11913" ht="12.75" customHeight="1" x14ac:dyDescent="0.2"/>
    <row r="11914" ht="12.75" customHeight="1" x14ac:dyDescent="0.2"/>
    <row r="11915" ht="12.75" customHeight="1" x14ac:dyDescent="0.2"/>
    <row r="11916" ht="12.75" customHeight="1" x14ac:dyDescent="0.2"/>
    <row r="11917" ht="12.75" customHeight="1" x14ac:dyDescent="0.2"/>
    <row r="11918" ht="12.75" customHeight="1" x14ac:dyDescent="0.2"/>
    <row r="11919" ht="12.75" customHeight="1" x14ac:dyDescent="0.2"/>
    <row r="11920" ht="12.75" customHeight="1" x14ac:dyDescent="0.2"/>
    <row r="11921" ht="12.75" customHeight="1" x14ac:dyDescent="0.2"/>
    <row r="11922" ht="12.75" customHeight="1" x14ac:dyDescent="0.2"/>
    <row r="11923" ht="12.75" customHeight="1" x14ac:dyDescent="0.2"/>
    <row r="11924" ht="12.75" customHeight="1" x14ac:dyDescent="0.2"/>
    <row r="11925" ht="12.75" customHeight="1" x14ac:dyDescent="0.2"/>
    <row r="11926" ht="12.75" customHeight="1" x14ac:dyDescent="0.2"/>
    <row r="11927" ht="12.75" customHeight="1" x14ac:dyDescent="0.2"/>
    <row r="11928" ht="12.75" customHeight="1" x14ac:dyDescent="0.2"/>
    <row r="11929" ht="12.75" customHeight="1" x14ac:dyDescent="0.2"/>
    <row r="11930" ht="12.75" customHeight="1" x14ac:dyDescent="0.2"/>
    <row r="11931" ht="12.75" customHeight="1" x14ac:dyDescent="0.2"/>
    <row r="11932" ht="12.75" customHeight="1" x14ac:dyDescent="0.2"/>
    <row r="11933" ht="12.75" customHeight="1" x14ac:dyDescent="0.2"/>
    <row r="11934" ht="12.75" customHeight="1" x14ac:dyDescent="0.2"/>
    <row r="11935" ht="12.75" customHeight="1" x14ac:dyDescent="0.2"/>
    <row r="11936" ht="12.75" customHeight="1" x14ac:dyDescent="0.2"/>
    <row r="11937" ht="12.75" customHeight="1" x14ac:dyDescent="0.2"/>
    <row r="11938" ht="12.75" customHeight="1" x14ac:dyDescent="0.2"/>
    <row r="11939" ht="12.75" customHeight="1" x14ac:dyDescent="0.2"/>
    <row r="11940" ht="12.75" customHeight="1" x14ac:dyDescent="0.2"/>
    <row r="11941" ht="12.75" customHeight="1" x14ac:dyDescent="0.2"/>
    <row r="11942" ht="12.75" customHeight="1" x14ac:dyDescent="0.2"/>
    <row r="11943" ht="12.75" customHeight="1" x14ac:dyDescent="0.2"/>
    <row r="11944" ht="12.75" customHeight="1" x14ac:dyDescent="0.2"/>
    <row r="11945" ht="12.75" customHeight="1" x14ac:dyDescent="0.2"/>
    <row r="11946" ht="12.75" customHeight="1" x14ac:dyDescent="0.2"/>
    <row r="11947" ht="12.75" customHeight="1" x14ac:dyDescent="0.2"/>
    <row r="11948" ht="12.75" customHeight="1" x14ac:dyDescent="0.2"/>
    <row r="11949" ht="12.75" customHeight="1" x14ac:dyDescent="0.2"/>
    <row r="11950" ht="12.75" customHeight="1" x14ac:dyDescent="0.2"/>
    <row r="11951" ht="12.75" customHeight="1" x14ac:dyDescent="0.2"/>
    <row r="11952" ht="12.75" customHeight="1" x14ac:dyDescent="0.2"/>
    <row r="11953" ht="12.75" customHeight="1" x14ac:dyDescent="0.2"/>
    <row r="11954" ht="12.75" customHeight="1" x14ac:dyDescent="0.2"/>
    <row r="11955" ht="12.75" customHeight="1" x14ac:dyDescent="0.2"/>
    <row r="11956" ht="12.75" customHeight="1" x14ac:dyDescent="0.2"/>
    <row r="11957" ht="12.75" customHeight="1" x14ac:dyDescent="0.2"/>
    <row r="11958" ht="12.75" customHeight="1" x14ac:dyDescent="0.2"/>
    <row r="11959" ht="12.75" customHeight="1" x14ac:dyDescent="0.2"/>
    <row r="11960" ht="12.75" customHeight="1" x14ac:dyDescent="0.2"/>
    <row r="11961" ht="12.75" customHeight="1" x14ac:dyDescent="0.2"/>
    <row r="11962" ht="12.75" customHeight="1" x14ac:dyDescent="0.2"/>
    <row r="11963" ht="12.75" customHeight="1" x14ac:dyDescent="0.2"/>
    <row r="11964" ht="12.75" customHeight="1" x14ac:dyDescent="0.2"/>
    <row r="11965" ht="12.75" customHeight="1" x14ac:dyDescent="0.2"/>
    <row r="11966" ht="12.75" customHeight="1" x14ac:dyDescent="0.2"/>
    <row r="11967" ht="12.75" customHeight="1" x14ac:dyDescent="0.2"/>
    <row r="11968" ht="12.75" customHeight="1" x14ac:dyDescent="0.2"/>
    <row r="11969" ht="12.75" customHeight="1" x14ac:dyDescent="0.2"/>
    <row r="11970" ht="12.75" customHeight="1" x14ac:dyDescent="0.2"/>
    <row r="11971" ht="12.75" customHeight="1" x14ac:dyDescent="0.2"/>
    <row r="11972" ht="12.75" customHeight="1" x14ac:dyDescent="0.2"/>
    <row r="11973" ht="12.75" customHeight="1" x14ac:dyDescent="0.2"/>
    <row r="11974" ht="12.75" customHeight="1" x14ac:dyDescent="0.2"/>
    <row r="11975" ht="12.75" customHeight="1" x14ac:dyDescent="0.2"/>
    <row r="11976" ht="12.75" customHeight="1" x14ac:dyDescent="0.2"/>
    <row r="11977" ht="12.75" customHeight="1" x14ac:dyDescent="0.2"/>
    <row r="11978" ht="12.75" customHeight="1" x14ac:dyDescent="0.2"/>
    <row r="11979" ht="12.75" customHeight="1" x14ac:dyDescent="0.2"/>
    <row r="11980" ht="12.75" customHeight="1" x14ac:dyDescent="0.2"/>
    <row r="11981" ht="12.75" customHeight="1" x14ac:dyDescent="0.2"/>
    <row r="11982" ht="12.75" customHeight="1" x14ac:dyDescent="0.2"/>
    <row r="11983" ht="12.75" customHeight="1" x14ac:dyDescent="0.2"/>
    <row r="11984" ht="12.75" customHeight="1" x14ac:dyDescent="0.2"/>
    <row r="11985" ht="12.75" customHeight="1" x14ac:dyDescent="0.2"/>
    <row r="11986" ht="12.75" customHeight="1" x14ac:dyDescent="0.2"/>
    <row r="11987" ht="12.75" customHeight="1" x14ac:dyDescent="0.2"/>
    <row r="11988" ht="12.75" customHeight="1" x14ac:dyDescent="0.2"/>
    <row r="11989" ht="12.75" customHeight="1" x14ac:dyDescent="0.2"/>
    <row r="11990" ht="12.75" customHeight="1" x14ac:dyDescent="0.2"/>
    <row r="11991" ht="12.75" customHeight="1" x14ac:dyDescent="0.2"/>
    <row r="11992" ht="12.75" customHeight="1" x14ac:dyDescent="0.2"/>
    <row r="11993" ht="12.75" customHeight="1" x14ac:dyDescent="0.2"/>
    <row r="11994" ht="12.75" customHeight="1" x14ac:dyDescent="0.2"/>
    <row r="11995" ht="12.75" customHeight="1" x14ac:dyDescent="0.2"/>
    <row r="11996" ht="12.75" customHeight="1" x14ac:dyDescent="0.2"/>
    <row r="11997" ht="12.75" customHeight="1" x14ac:dyDescent="0.2"/>
    <row r="11998" ht="12.75" customHeight="1" x14ac:dyDescent="0.2"/>
    <row r="11999" ht="12.75" customHeight="1" x14ac:dyDescent="0.2"/>
    <row r="12000" ht="12.75" customHeight="1" x14ac:dyDescent="0.2"/>
    <row r="12001" ht="12.75" customHeight="1" x14ac:dyDescent="0.2"/>
    <row r="12002" ht="12.75" customHeight="1" x14ac:dyDescent="0.2"/>
    <row r="12003" ht="12.75" customHeight="1" x14ac:dyDescent="0.2"/>
    <row r="12004" ht="12.75" customHeight="1" x14ac:dyDescent="0.2"/>
    <row r="12005" ht="12.75" customHeight="1" x14ac:dyDescent="0.2"/>
    <row r="12006" ht="12.75" customHeight="1" x14ac:dyDescent="0.2"/>
    <row r="12007" ht="12.75" customHeight="1" x14ac:dyDescent="0.2"/>
    <row r="12008" ht="12.75" customHeight="1" x14ac:dyDescent="0.2"/>
    <row r="12009" ht="12.75" customHeight="1" x14ac:dyDescent="0.2"/>
    <row r="12010" ht="12.75" customHeight="1" x14ac:dyDescent="0.2"/>
    <row r="12011" ht="12.75" customHeight="1" x14ac:dyDescent="0.2"/>
    <row r="12012" ht="12.75" customHeight="1" x14ac:dyDescent="0.2"/>
    <row r="12013" ht="12.75" customHeight="1" x14ac:dyDescent="0.2"/>
    <row r="12014" ht="12.75" customHeight="1" x14ac:dyDescent="0.2"/>
    <row r="12015" ht="12.75" customHeight="1" x14ac:dyDescent="0.2"/>
    <row r="12016" ht="12.75" customHeight="1" x14ac:dyDescent="0.2"/>
    <row r="12017" ht="12.75" customHeight="1" x14ac:dyDescent="0.2"/>
    <row r="12018" ht="12.75" customHeight="1" x14ac:dyDescent="0.2"/>
    <row r="12019" ht="12.75" customHeight="1" x14ac:dyDescent="0.2"/>
    <row r="12020" ht="12.75" customHeight="1" x14ac:dyDescent="0.2"/>
    <row r="12021" ht="12.75" customHeight="1" x14ac:dyDescent="0.2"/>
    <row r="12022" ht="12.75" customHeight="1" x14ac:dyDescent="0.2"/>
    <row r="12023" ht="12.75" customHeight="1" x14ac:dyDescent="0.2"/>
    <row r="12024" ht="12.75" customHeight="1" x14ac:dyDescent="0.2"/>
    <row r="12025" ht="12.75" customHeight="1" x14ac:dyDescent="0.2"/>
    <row r="12026" ht="12.75" customHeight="1" x14ac:dyDescent="0.2"/>
    <row r="12027" ht="12.75" customHeight="1" x14ac:dyDescent="0.2"/>
    <row r="12028" ht="12.75" customHeight="1" x14ac:dyDescent="0.2"/>
    <row r="12029" ht="12.75" customHeight="1" x14ac:dyDescent="0.2"/>
    <row r="12030" ht="12.75" customHeight="1" x14ac:dyDescent="0.2"/>
    <row r="12031" ht="12.75" customHeight="1" x14ac:dyDescent="0.2"/>
    <row r="12032" ht="12.75" customHeight="1" x14ac:dyDescent="0.2"/>
    <row r="12033" ht="12.75" customHeight="1" x14ac:dyDescent="0.2"/>
    <row r="12034" ht="12.75" customHeight="1" x14ac:dyDescent="0.2"/>
    <row r="12035" ht="12.75" customHeight="1" x14ac:dyDescent="0.2"/>
    <row r="12036" ht="12.75" customHeight="1" x14ac:dyDescent="0.2"/>
    <row r="12037" ht="12.75" customHeight="1" x14ac:dyDescent="0.2"/>
    <row r="12038" ht="12.75" customHeight="1" x14ac:dyDescent="0.2"/>
    <row r="12039" ht="12.75" customHeight="1" x14ac:dyDescent="0.2"/>
    <row r="12040" ht="12.75" customHeight="1" x14ac:dyDescent="0.2"/>
    <row r="12041" ht="12.75" customHeight="1" x14ac:dyDescent="0.2"/>
    <row r="12042" ht="12.75" customHeight="1" x14ac:dyDescent="0.2"/>
    <row r="12043" ht="12.75" customHeight="1" x14ac:dyDescent="0.2"/>
    <row r="12044" ht="12.75" customHeight="1" x14ac:dyDescent="0.2"/>
    <row r="12045" ht="12.75" customHeight="1" x14ac:dyDescent="0.2"/>
    <row r="12046" ht="12.75" customHeight="1" x14ac:dyDescent="0.2"/>
    <row r="12047" ht="12.75" customHeight="1" x14ac:dyDescent="0.2"/>
    <row r="12048" ht="12.75" customHeight="1" x14ac:dyDescent="0.2"/>
    <row r="12049" ht="12.75" customHeight="1" x14ac:dyDescent="0.2"/>
    <row r="12050" ht="12.75" customHeight="1" x14ac:dyDescent="0.2"/>
    <row r="12051" ht="12.75" customHeight="1" x14ac:dyDescent="0.2"/>
    <row r="12052" ht="12.75" customHeight="1" x14ac:dyDescent="0.2"/>
    <row r="12053" ht="12.75" customHeight="1" x14ac:dyDescent="0.2"/>
    <row r="12054" ht="12.75" customHeight="1" x14ac:dyDescent="0.2"/>
    <row r="12055" ht="12.75" customHeight="1" x14ac:dyDescent="0.2"/>
    <row r="12056" ht="12.75" customHeight="1" x14ac:dyDescent="0.2"/>
    <row r="12057" ht="12.75" customHeight="1" x14ac:dyDescent="0.2"/>
    <row r="12058" ht="12.75" customHeight="1" x14ac:dyDescent="0.2"/>
    <row r="12059" ht="12.75" customHeight="1" x14ac:dyDescent="0.2"/>
    <row r="12060" ht="12.75" customHeight="1" x14ac:dyDescent="0.2"/>
    <row r="12061" ht="12.75" customHeight="1" x14ac:dyDescent="0.2"/>
    <row r="12062" ht="12.75" customHeight="1" x14ac:dyDescent="0.2"/>
    <row r="12063" ht="12.75" customHeight="1" x14ac:dyDescent="0.2"/>
    <row r="12064" ht="12.75" customHeight="1" x14ac:dyDescent="0.2"/>
    <row r="12065" ht="12.75" customHeight="1" x14ac:dyDescent="0.2"/>
    <row r="12066" ht="12.75" customHeight="1" x14ac:dyDescent="0.2"/>
    <row r="12067" ht="12.75" customHeight="1" x14ac:dyDescent="0.2"/>
    <row r="12068" ht="12.75" customHeight="1" x14ac:dyDescent="0.2"/>
    <row r="12069" ht="12.75" customHeight="1" x14ac:dyDescent="0.2"/>
    <row r="12070" ht="12.75" customHeight="1" x14ac:dyDescent="0.2"/>
    <row r="12071" ht="12.75" customHeight="1" x14ac:dyDescent="0.2"/>
    <row r="12072" ht="12.75" customHeight="1" x14ac:dyDescent="0.2"/>
    <row r="12073" ht="12.75" customHeight="1" x14ac:dyDescent="0.2"/>
    <row r="12074" ht="12.75" customHeight="1" x14ac:dyDescent="0.2"/>
    <row r="12075" ht="12.75" customHeight="1" x14ac:dyDescent="0.2"/>
    <row r="12076" ht="12.75" customHeight="1" x14ac:dyDescent="0.2"/>
    <row r="12077" ht="12.75" customHeight="1" x14ac:dyDescent="0.2"/>
    <row r="12078" ht="12.75" customHeight="1" x14ac:dyDescent="0.2"/>
    <row r="12079" ht="12.75" customHeight="1" x14ac:dyDescent="0.2"/>
    <row r="12080" ht="12.75" customHeight="1" x14ac:dyDescent="0.2"/>
    <row r="12081" ht="12.75" customHeight="1" x14ac:dyDescent="0.2"/>
    <row r="12082" ht="12.75" customHeight="1" x14ac:dyDescent="0.2"/>
    <row r="12083" ht="12.75" customHeight="1" x14ac:dyDescent="0.2"/>
    <row r="12084" ht="12.75" customHeight="1" x14ac:dyDescent="0.2"/>
    <row r="12085" ht="12.75" customHeight="1" x14ac:dyDescent="0.2"/>
    <row r="12086" ht="12.75" customHeight="1" x14ac:dyDescent="0.2"/>
    <row r="12087" ht="12.75" customHeight="1" x14ac:dyDescent="0.2"/>
    <row r="12088" ht="12.75" customHeight="1" x14ac:dyDescent="0.2"/>
    <row r="12089" ht="12.75" customHeight="1" x14ac:dyDescent="0.2"/>
    <row r="12090" ht="12.75" customHeight="1" x14ac:dyDescent="0.2"/>
    <row r="12091" ht="12.75" customHeight="1" x14ac:dyDescent="0.2"/>
    <row r="12092" ht="12.75" customHeight="1" x14ac:dyDescent="0.2"/>
    <row r="12093" ht="12.75" customHeight="1" x14ac:dyDescent="0.2"/>
    <row r="12094" ht="12.75" customHeight="1" x14ac:dyDescent="0.2"/>
    <row r="12095" ht="12.75" customHeight="1" x14ac:dyDescent="0.2"/>
    <row r="12096" ht="12.75" customHeight="1" x14ac:dyDescent="0.2"/>
    <row r="12097" ht="12.75" customHeight="1" x14ac:dyDescent="0.2"/>
    <row r="12098" ht="12.75" customHeight="1" x14ac:dyDescent="0.2"/>
    <row r="12099" ht="12.75" customHeight="1" x14ac:dyDescent="0.2"/>
    <row r="12100" ht="12.75" customHeight="1" x14ac:dyDescent="0.2"/>
    <row r="12101" ht="12.75" customHeight="1" x14ac:dyDescent="0.2"/>
    <row r="12102" ht="12.75" customHeight="1" x14ac:dyDescent="0.2"/>
    <row r="12103" ht="12.75" customHeight="1" x14ac:dyDescent="0.2"/>
    <row r="12104" ht="12.75" customHeight="1" x14ac:dyDescent="0.2"/>
    <row r="12105" ht="12.75" customHeight="1" x14ac:dyDescent="0.2"/>
    <row r="12106" ht="12.75" customHeight="1" x14ac:dyDescent="0.2"/>
    <row r="12107" ht="12.75" customHeight="1" x14ac:dyDescent="0.2"/>
    <row r="12108" ht="12.75" customHeight="1" x14ac:dyDescent="0.2"/>
    <row r="12109" ht="12.75" customHeight="1" x14ac:dyDescent="0.2"/>
    <row r="12110" ht="12.75" customHeight="1" x14ac:dyDescent="0.2"/>
    <row r="12111" ht="12.75" customHeight="1" x14ac:dyDescent="0.2"/>
    <row r="12112" ht="12.75" customHeight="1" x14ac:dyDescent="0.2"/>
    <row r="12113" ht="12.75" customHeight="1" x14ac:dyDescent="0.2"/>
    <row r="12114" ht="12.75" customHeight="1" x14ac:dyDescent="0.2"/>
    <row r="12115" ht="12.75" customHeight="1" x14ac:dyDescent="0.2"/>
    <row r="12116" ht="12.75" customHeight="1" x14ac:dyDescent="0.2"/>
    <row r="12117" ht="12.75" customHeight="1" x14ac:dyDescent="0.2"/>
    <row r="12118" ht="12.75" customHeight="1" x14ac:dyDescent="0.2"/>
    <row r="12119" ht="12.75" customHeight="1" x14ac:dyDescent="0.2"/>
    <row r="12120" ht="12.75" customHeight="1" x14ac:dyDescent="0.2"/>
    <row r="12121" ht="12.75" customHeight="1" x14ac:dyDescent="0.2"/>
    <row r="12122" ht="12.75" customHeight="1" x14ac:dyDescent="0.2"/>
    <row r="12123" ht="12.75" customHeight="1" x14ac:dyDescent="0.2"/>
    <row r="12124" ht="12.75" customHeight="1" x14ac:dyDescent="0.2"/>
    <row r="12125" ht="12.75" customHeight="1" x14ac:dyDescent="0.2"/>
    <row r="12126" ht="12.75" customHeight="1" x14ac:dyDescent="0.2"/>
    <row r="12127" ht="12.75" customHeight="1" x14ac:dyDescent="0.2"/>
    <row r="12128" ht="12.75" customHeight="1" x14ac:dyDescent="0.2"/>
    <row r="12129" ht="12.75" customHeight="1" x14ac:dyDescent="0.2"/>
    <row r="12130" ht="12.75" customHeight="1" x14ac:dyDescent="0.2"/>
    <row r="12131" ht="12.75" customHeight="1" x14ac:dyDescent="0.2"/>
    <row r="12132" ht="12.75" customHeight="1" x14ac:dyDescent="0.2"/>
    <row r="12133" ht="12.75" customHeight="1" x14ac:dyDescent="0.2"/>
    <row r="12134" ht="12.75" customHeight="1" x14ac:dyDescent="0.2"/>
    <row r="12135" ht="12.75" customHeight="1" x14ac:dyDescent="0.2"/>
    <row r="12136" ht="12.75" customHeight="1" x14ac:dyDescent="0.2"/>
    <row r="12137" ht="12.75" customHeight="1" x14ac:dyDescent="0.2"/>
    <row r="12138" ht="12.75" customHeight="1" x14ac:dyDescent="0.2"/>
    <row r="12139" ht="12.75" customHeight="1" x14ac:dyDescent="0.2"/>
    <row r="12140" ht="12.75" customHeight="1" x14ac:dyDescent="0.2"/>
    <row r="12141" ht="12.75" customHeight="1" x14ac:dyDescent="0.2"/>
    <row r="12142" ht="12.75" customHeight="1" x14ac:dyDescent="0.2"/>
    <row r="12143" ht="12.75" customHeight="1" x14ac:dyDescent="0.2"/>
    <row r="12144" ht="12.75" customHeight="1" x14ac:dyDescent="0.2"/>
    <row r="12145" ht="12.75" customHeight="1" x14ac:dyDescent="0.2"/>
    <row r="12146" ht="12.75" customHeight="1" x14ac:dyDescent="0.2"/>
    <row r="12147" ht="12.75" customHeight="1" x14ac:dyDescent="0.2"/>
    <row r="12148" ht="12.75" customHeight="1" x14ac:dyDescent="0.2"/>
    <row r="12149" ht="12.75" customHeight="1" x14ac:dyDescent="0.2"/>
    <row r="12150" ht="12.75" customHeight="1" x14ac:dyDescent="0.2"/>
    <row r="12151" ht="12.75" customHeight="1" x14ac:dyDescent="0.2"/>
    <row r="12152" ht="12.75" customHeight="1" x14ac:dyDescent="0.2"/>
    <row r="12153" ht="12.75" customHeight="1" x14ac:dyDescent="0.2"/>
    <row r="12154" ht="12.75" customHeight="1" x14ac:dyDescent="0.2"/>
    <row r="12155" ht="12.75" customHeight="1" x14ac:dyDescent="0.2"/>
    <row r="12156" ht="12.75" customHeight="1" x14ac:dyDescent="0.2"/>
    <row r="12157" ht="12.75" customHeight="1" x14ac:dyDescent="0.2"/>
    <row r="12158" ht="12.75" customHeight="1" x14ac:dyDescent="0.2"/>
    <row r="12159" ht="12.75" customHeight="1" x14ac:dyDescent="0.2"/>
    <row r="12160" ht="12.75" customHeight="1" x14ac:dyDescent="0.2"/>
    <row r="12161" ht="12.75" customHeight="1" x14ac:dyDescent="0.2"/>
    <row r="12162" ht="12.75" customHeight="1" x14ac:dyDescent="0.2"/>
    <row r="12163" ht="12.75" customHeight="1" x14ac:dyDescent="0.2"/>
    <row r="12164" ht="12.75" customHeight="1" x14ac:dyDescent="0.2"/>
    <row r="12165" ht="12.75" customHeight="1" x14ac:dyDescent="0.2"/>
    <row r="12166" ht="12.75" customHeight="1" x14ac:dyDescent="0.2"/>
    <row r="12167" ht="12.75" customHeight="1" x14ac:dyDescent="0.2"/>
    <row r="12168" ht="12.75" customHeight="1" x14ac:dyDescent="0.2"/>
    <row r="12169" ht="12.75" customHeight="1" x14ac:dyDescent="0.2"/>
    <row r="12170" ht="12.75" customHeight="1" x14ac:dyDescent="0.2"/>
    <row r="12171" ht="12.75" customHeight="1" x14ac:dyDescent="0.2"/>
    <row r="12172" ht="12.75" customHeight="1" x14ac:dyDescent="0.2"/>
    <row r="12173" ht="12.75" customHeight="1" x14ac:dyDescent="0.2"/>
    <row r="12174" ht="12.75" customHeight="1" x14ac:dyDescent="0.2"/>
    <row r="12175" ht="12.75" customHeight="1" x14ac:dyDescent="0.2"/>
    <row r="12176" ht="12.75" customHeight="1" x14ac:dyDescent="0.2"/>
    <row r="12177" ht="12.75" customHeight="1" x14ac:dyDescent="0.2"/>
    <row r="12178" ht="12.75" customHeight="1" x14ac:dyDescent="0.2"/>
    <row r="12179" ht="12.75" customHeight="1" x14ac:dyDescent="0.2"/>
    <row r="12180" ht="12.75" customHeight="1" x14ac:dyDescent="0.2"/>
    <row r="12181" ht="12.75" customHeight="1" x14ac:dyDescent="0.2"/>
    <row r="12182" ht="12.75" customHeight="1" x14ac:dyDescent="0.2"/>
    <row r="12183" ht="12.75" customHeight="1" x14ac:dyDescent="0.2"/>
    <row r="12184" ht="12.75" customHeight="1" x14ac:dyDescent="0.2"/>
    <row r="12185" ht="12.75" customHeight="1" x14ac:dyDescent="0.2"/>
    <row r="12186" ht="12.75" customHeight="1" x14ac:dyDescent="0.2"/>
    <row r="12187" ht="12.75" customHeight="1" x14ac:dyDescent="0.2"/>
    <row r="12188" ht="12.75" customHeight="1" x14ac:dyDescent="0.2"/>
    <row r="12189" ht="12.75" customHeight="1" x14ac:dyDescent="0.2"/>
    <row r="12190" ht="12.75" customHeight="1" x14ac:dyDescent="0.2"/>
    <row r="12191" ht="12.75" customHeight="1" x14ac:dyDescent="0.2"/>
    <row r="12192" ht="12.75" customHeight="1" x14ac:dyDescent="0.2"/>
    <row r="12193" ht="12.75" customHeight="1" x14ac:dyDescent="0.2"/>
    <row r="12194" ht="12.75" customHeight="1" x14ac:dyDescent="0.2"/>
    <row r="12195" ht="12.75" customHeight="1" x14ac:dyDescent="0.2"/>
    <row r="12196" ht="12.75" customHeight="1" x14ac:dyDescent="0.2"/>
    <row r="12197" ht="12.75" customHeight="1" x14ac:dyDescent="0.2"/>
    <row r="12198" ht="12.75" customHeight="1" x14ac:dyDescent="0.2"/>
    <row r="12199" ht="12.75" customHeight="1" x14ac:dyDescent="0.2"/>
    <row r="12200" ht="12.75" customHeight="1" x14ac:dyDescent="0.2"/>
    <row r="12201" ht="12.75" customHeight="1" x14ac:dyDescent="0.2"/>
    <row r="12202" ht="12.75" customHeight="1" x14ac:dyDescent="0.2"/>
    <row r="12203" ht="12.75" customHeight="1" x14ac:dyDescent="0.2"/>
    <row r="12204" ht="12.75" customHeight="1" x14ac:dyDescent="0.2"/>
    <row r="12205" ht="12.75" customHeight="1" x14ac:dyDescent="0.2"/>
    <row r="12206" ht="12.75" customHeight="1" x14ac:dyDescent="0.2"/>
    <row r="12207" ht="12.75" customHeight="1" x14ac:dyDescent="0.2"/>
    <row r="12208" ht="12.75" customHeight="1" x14ac:dyDescent="0.2"/>
    <row r="12209" ht="12.75" customHeight="1" x14ac:dyDescent="0.2"/>
    <row r="12210" ht="12.75" customHeight="1" x14ac:dyDescent="0.2"/>
    <row r="12211" ht="12.75" customHeight="1" x14ac:dyDescent="0.2"/>
    <row r="12212" ht="12.75" customHeight="1" x14ac:dyDescent="0.2"/>
    <row r="12213" ht="12.75" customHeight="1" x14ac:dyDescent="0.2"/>
    <row r="12214" ht="12.75" customHeight="1" x14ac:dyDescent="0.2"/>
    <row r="12215" ht="12.75" customHeight="1" x14ac:dyDescent="0.2"/>
    <row r="12216" ht="12.75" customHeight="1" x14ac:dyDescent="0.2"/>
    <row r="12217" ht="12.75" customHeight="1" x14ac:dyDescent="0.2"/>
    <row r="12218" ht="12.75" customHeight="1" x14ac:dyDescent="0.2"/>
    <row r="12219" ht="12.75" customHeight="1" x14ac:dyDescent="0.2"/>
    <row r="12220" ht="12.75" customHeight="1" x14ac:dyDescent="0.2"/>
    <row r="12221" ht="12.75" customHeight="1" x14ac:dyDescent="0.2"/>
    <row r="12222" ht="12.75" customHeight="1" x14ac:dyDescent="0.2"/>
    <row r="12223" ht="12.75" customHeight="1" x14ac:dyDescent="0.2"/>
    <row r="12224" ht="12.75" customHeight="1" x14ac:dyDescent="0.2"/>
    <row r="12225" ht="12.75" customHeight="1" x14ac:dyDescent="0.2"/>
    <row r="12226" ht="12.75" customHeight="1" x14ac:dyDescent="0.2"/>
    <row r="12227" ht="12.75" customHeight="1" x14ac:dyDescent="0.2"/>
    <row r="12228" ht="12.75" customHeight="1" x14ac:dyDescent="0.2"/>
    <row r="12229" ht="12.75" customHeight="1" x14ac:dyDescent="0.2"/>
    <row r="12230" ht="12.75" customHeight="1" x14ac:dyDescent="0.2"/>
    <row r="12231" ht="12.75" customHeight="1" x14ac:dyDescent="0.2"/>
    <row r="12232" ht="12.75" customHeight="1" x14ac:dyDescent="0.2"/>
    <row r="12233" ht="12.75" customHeight="1" x14ac:dyDescent="0.2"/>
    <row r="12234" ht="12.75" customHeight="1" x14ac:dyDescent="0.2"/>
    <row r="12235" ht="12.75" customHeight="1" x14ac:dyDescent="0.2"/>
    <row r="12236" ht="12.75" customHeight="1" x14ac:dyDescent="0.2"/>
    <row r="12237" ht="12.75" customHeight="1" x14ac:dyDescent="0.2"/>
    <row r="12238" ht="12.75" customHeight="1" x14ac:dyDescent="0.2"/>
    <row r="12239" ht="12.75" customHeight="1" x14ac:dyDescent="0.2"/>
    <row r="12240" ht="12.75" customHeight="1" x14ac:dyDescent="0.2"/>
    <row r="12241" ht="12.75" customHeight="1" x14ac:dyDescent="0.2"/>
    <row r="12242" ht="12.75" customHeight="1" x14ac:dyDescent="0.2"/>
    <row r="12243" ht="12.75" customHeight="1" x14ac:dyDescent="0.2"/>
    <row r="12244" ht="12.75" customHeight="1" x14ac:dyDescent="0.2"/>
    <row r="12245" ht="12.75" customHeight="1" x14ac:dyDescent="0.2"/>
    <row r="12246" ht="12.75" customHeight="1" x14ac:dyDescent="0.2"/>
    <row r="12247" ht="12.75" customHeight="1" x14ac:dyDescent="0.2"/>
    <row r="12248" ht="12.75" customHeight="1" x14ac:dyDescent="0.2"/>
    <row r="12249" ht="12.75" customHeight="1" x14ac:dyDescent="0.2"/>
    <row r="12250" ht="12.75" customHeight="1" x14ac:dyDescent="0.2"/>
    <row r="12251" ht="12.75" customHeight="1" x14ac:dyDescent="0.2"/>
    <row r="12252" ht="12.75" customHeight="1" x14ac:dyDescent="0.2"/>
    <row r="12253" ht="12.75" customHeight="1" x14ac:dyDescent="0.2"/>
    <row r="12254" ht="12.75" customHeight="1" x14ac:dyDescent="0.2"/>
    <row r="12255" ht="12.75" customHeight="1" x14ac:dyDescent="0.2"/>
    <row r="12256" ht="12.75" customHeight="1" x14ac:dyDescent="0.2"/>
    <row r="12257" ht="12.75" customHeight="1" x14ac:dyDescent="0.2"/>
    <row r="12258" ht="12.75" customHeight="1" x14ac:dyDescent="0.2"/>
    <row r="12259" ht="12.75" customHeight="1" x14ac:dyDescent="0.2"/>
    <row r="12260" ht="12.75" customHeight="1" x14ac:dyDescent="0.2"/>
    <row r="12261" ht="12.75" customHeight="1" x14ac:dyDescent="0.2"/>
    <row r="12262" ht="12.75" customHeight="1" x14ac:dyDescent="0.2"/>
    <row r="12263" ht="12.75" customHeight="1" x14ac:dyDescent="0.2"/>
    <row r="12264" ht="12.75" customHeight="1" x14ac:dyDescent="0.2"/>
    <row r="12265" ht="12.75" customHeight="1" x14ac:dyDescent="0.2"/>
    <row r="12266" ht="12.75" customHeight="1" x14ac:dyDescent="0.2"/>
    <row r="12267" ht="12.75" customHeight="1" x14ac:dyDescent="0.2"/>
    <row r="12268" ht="12.75" customHeight="1" x14ac:dyDescent="0.2"/>
    <row r="12269" ht="12.75" customHeight="1" x14ac:dyDescent="0.2"/>
    <row r="12270" ht="12.75" customHeight="1" x14ac:dyDescent="0.2"/>
    <row r="12271" ht="12.75" customHeight="1" x14ac:dyDescent="0.2"/>
    <row r="12272" ht="12.75" customHeight="1" x14ac:dyDescent="0.2"/>
    <row r="12273" ht="12.75" customHeight="1" x14ac:dyDescent="0.2"/>
    <row r="12274" ht="12.75" customHeight="1" x14ac:dyDescent="0.2"/>
    <row r="12275" ht="12.75" customHeight="1" x14ac:dyDescent="0.2"/>
    <row r="12276" ht="12.75" customHeight="1" x14ac:dyDescent="0.2"/>
    <row r="12277" ht="12.75" customHeight="1" x14ac:dyDescent="0.2"/>
    <row r="12278" ht="12.75" customHeight="1" x14ac:dyDescent="0.2"/>
    <row r="12279" ht="12.75" customHeight="1" x14ac:dyDescent="0.2"/>
    <row r="12280" ht="12.75" customHeight="1" x14ac:dyDescent="0.2"/>
    <row r="12281" ht="12.75" customHeight="1" x14ac:dyDescent="0.2"/>
    <row r="12282" ht="12.75" customHeight="1" x14ac:dyDescent="0.2"/>
    <row r="12283" ht="12.75" customHeight="1" x14ac:dyDescent="0.2"/>
    <row r="12284" ht="12.75" customHeight="1" x14ac:dyDescent="0.2"/>
    <row r="12285" ht="12.75" customHeight="1" x14ac:dyDescent="0.2"/>
    <row r="12286" ht="12.75" customHeight="1" x14ac:dyDescent="0.2"/>
    <row r="12287" ht="12.75" customHeight="1" x14ac:dyDescent="0.2"/>
    <row r="12288" ht="12.75" customHeight="1" x14ac:dyDescent="0.2"/>
    <row r="12289" ht="12.75" customHeight="1" x14ac:dyDescent="0.2"/>
    <row r="12290" ht="12.75" customHeight="1" x14ac:dyDescent="0.2"/>
    <row r="12291" ht="12.75" customHeight="1" x14ac:dyDescent="0.2"/>
    <row r="12292" ht="12.75" customHeight="1" x14ac:dyDescent="0.2"/>
    <row r="12293" ht="12.75" customHeight="1" x14ac:dyDescent="0.2"/>
    <row r="12294" ht="12.75" customHeight="1" x14ac:dyDescent="0.2"/>
    <row r="12295" ht="12.75" customHeight="1" x14ac:dyDescent="0.2"/>
    <row r="12296" ht="12.75" customHeight="1" x14ac:dyDescent="0.2"/>
    <row r="12297" ht="12.75" customHeight="1" x14ac:dyDescent="0.2"/>
    <row r="12298" ht="12.75" customHeight="1" x14ac:dyDescent="0.2"/>
    <row r="12299" ht="12.75" customHeight="1" x14ac:dyDescent="0.2"/>
    <row r="12300" ht="12.75" customHeight="1" x14ac:dyDescent="0.2"/>
    <row r="12301" ht="12.75" customHeight="1" x14ac:dyDescent="0.2"/>
    <row r="12302" ht="12.75" customHeight="1" x14ac:dyDescent="0.2"/>
    <row r="12303" ht="12.75" customHeight="1" x14ac:dyDescent="0.2"/>
    <row r="12304" ht="12.75" customHeight="1" x14ac:dyDescent="0.2"/>
    <row r="12305" ht="12.75" customHeight="1" x14ac:dyDescent="0.2"/>
    <row r="12306" ht="12.75" customHeight="1" x14ac:dyDescent="0.2"/>
    <row r="12307" ht="12.75" customHeight="1" x14ac:dyDescent="0.2"/>
    <row r="12308" ht="12.75" customHeight="1" x14ac:dyDescent="0.2"/>
    <row r="12309" ht="12.75" customHeight="1" x14ac:dyDescent="0.2"/>
    <row r="12310" ht="12.75" customHeight="1" x14ac:dyDescent="0.2"/>
    <row r="12311" ht="12.75" customHeight="1" x14ac:dyDescent="0.2"/>
    <row r="12312" ht="12.75" customHeight="1" x14ac:dyDescent="0.2"/>
    <row r="12313" ht="12.75" customHeight="1" x14ac:dyDescent="0.2"/>
    <row r="12314" ht="12.75" customHeight="1" x14ac:dyDescent="0.2"/>
    <row r="12315" ht="12.75" customHeight="1" x14ac:dyDescent="0.2"/>
    <row r="12316" ht="12.75" customHeight="1" x14ac:dyDescent="0.2"/>
    <row r="12317" ht="12.75" customHeight="1" x14ac:dyDescent="0.2"/>
    <row r="12318" ht="12.75" customHeight="1" x14ac:dyDescent="0.2"/>
    <row r="12319" ht="12.75" customHeight="1" x14ac:dyDescent="0.2"/>
    <row r="12320" ht="12.75" customHeight="1" x14ac:dyDescent="0.2"/>
    <row r="12321" ht="12.75" customHeight="1" x14ac:dyDescent="0.2"/>
    <row r="12322" ht="12.75" customHeight="1" x14ac:dyDescent="0.2"/>
    <row r="12323" ht="12.75" customHeight="1" x14ac:dyDescent="0.2"/>
    <row r="12324" ht="12.75" customHeight="1" x14ac:dyDescent="0.2"/>
    <row r="12325" ht="12.75" customHeight="1" x14ac:dyDescent="0.2"/>
    <row r="12326" ht="12.75" customHeight="1" x14ac:dyDescent="0.2"/>
    <row r="12327" ht="12.75" customHeight="1" x14ac:dyDescent="0.2"/>
    <row r="12328" ht="12.75" customHeight="1" x14ac:dyDescent="0.2"/>
    <row r="12329" ht="12.75" customHeight="1" x14ac:dyDescent="0.2"/>
    <row r="12330" ht="12.75" customHeight="1" x14ac:dyDescent="0.2"/>
    <row r="12331" ht="12.75" customHeight="1" x14ac:dyDescent="0.2"/>
    <row r="12332" ht="12.75" customHeight="1" x14ac:dyDescent="0.2"/>
    <row r="12333" ht="12.75" customHeight="1" x14ac:dyDescent="0.2"/>
    <row r="12334" ht="12.75" customHeight="1" x14ac:dyDescent="0.2"/>
    <row r="12335" ht="12.75" customHeight="1" x14ac:dyDescent="0.2"/>
    <row r="12336" ht="12.75" customHeight="1" x14ac:dyDescent="0.2"/>
    <row r="12337" ht="12.75" customHeight="1" x14ac:dyDescent="0.2"/>
    <row r="12338" ht="12.75" customHeight="1" x14ac:dyDescent="0.2"/>
    <row r="12339" ht="12.75" customHeight="1" x14ac:dyDescent="0.2"/>
    <row r="12340" ht="12.75" customHeight="1" x14ac:dyDescent="0.2"/>
    <row r="12341" ht="12.75" customHeight="1" x14ac:dyDescent="0.2"/>
    <row r="12342" ht="12.75" customHeight="1" x14ac:dyDescent="0.2"/>
    <row r="12343" ht="12.75" customHeight="1" x14ac:dyDescent="0.2"/>
    <row r="12344" ht="12.75" customHeight="1" x14ac:dyDescent="0.2"/>
    <row r="12345" ht="12.75" customHeight="1" x14ac:dyDescent="0.2"/>
    <row r="12346" ht="12.75" customHeight="1" x14ac:dyDescent="0.2"/>
    <row r="12347" ht="12.75" customHeight="1" x14ac:dyDescent="0.2"/>
    <row r="12348" ht="12.75" customHeight="1" x14ac:dyDescent="0.2"/>
    <row r="12349" ht="12.75" customHeight="1" x14ac:dyDescent="0.2"/>
    <row r="12350" ht="12.75" customHeight="1" x14ac:dyDescent="0.2"/>
    <row r="12351" ht="12.75" customHeight="1" x14ac:dyDescent="0.2"/>
    <row r="12352" ht="12.75" customHeight="1" x14ac:dyDescent="0.2"/>
    <row r="12353" ht="12.75" customHeight="1" x14ac:dyDescent="0.2"/>
    <row r="12354" ht="12.75" customHeight="1" x14ac:dyDescent="0.2"/>
    <row r="12355" ht="12.75" customHeight="1" x14ac:dyDescent="0.2"/>
    <row r="12356" ht="12.75" customHeight="1" x14ac:dyDescent="0.2"/>
    <row r="12357" ht="12.75" customHeight="1" x14ac:dyDescent="0.2"/>
    <row r="12358" ht="12.75" customHeight="1" x14ac:dyDescent="0.2"/>
    <row r="12359" ht="12.75" customHeight="1" x14ac:dyDescent="0.2"/>
    <row r="12360" ht="12.75" customHeight="1" x14ac:dyDescent="0.2"/>
    <row r="12361" ht="12.75" customHeight="1" x14ac:dyDescent="0.2"/>
    <row r="12362" ht="12.75" customHeight="1" x14ac:dyDescent="0.2"/>
    <row r="12363" ht="12.75" customHeight="1" x14ac:dyDescent="0.2"/>
    <row r="12364" ht="12.75" customHeight="1" x14ac:dyDescent="0.2"/>
    <row r="12365" ht="12.75" customHeight="1" x14ac:dyDescent="0.2"/>
    <row r="12366" ht="12.75" customHeight="1" x14ac:dyDescent="0.2"/>
    <row r="12367" ht="12.75" customHeight="1" x14ac:dyDescent="0.2"/>
    <row r="12368" ht="12.75" customHeight="1" x14ac:dyDescent="0.2"/>
    <row r="12369" ht="12.75" customHeight="1" x14ac:dyDescent="0.2"/>
    <row r="12370" ht="12.75" customHeight="1" x14ac:dyDescent="0.2"/>
    <row r="12371" ht="12.75" customHeight="1" x14ac:dyDescent="0.2"/>
    <row r="12372" ht="12.75" customHeight="1" x14ac:dyDescent="0.2"/>
    <row r="12373" ht="12.75" customHeight="1" x14ac:dyDescent="0.2"/>
    <row r="12374" ht="12.75" customHeight="1" x14ac:dyDescent="0.2"/>
    <row r="12375" ht="12.75" customHeight="1" x14ac:dyDescent="0.2"/>
    <row r="12376" ht="12.75" customHeight="1" x14ac:dyDescent="0.2"/>
    <row r="12377" ht="12.75" customHeight="1" x14ac:dyDescent="0.2"/>
    <row r="12378" ht="12.75" customHeight="1" x14ac:dyDescent="0.2"/>
    <row r="12379" ht="12.75" customHeight="1" x14ac:dyDescent="0.2"/>
    <row r="12380" ht="12.75" customHeight="1" x14ac:dyDescent="0.2"/>
    <row r="12381" ht="12.75" customHeight="1" x14ac:dyDescent="0.2"/>
    <row r="12382" ht="12.75" customHeight="1" x14ac:dyDescent="0.2"/>
    <row r="12383" ht="12.75" customHeight="1" x14ac:dyDescent="0.2"/>
    <row r="12384" ht="12.75" customHeight="1" x14ac:dyDescent="0.2"/>
    <row r="12385" ht="12.75" customHeight="1" x14ac:dyDescent="0.2"/>
    <row r="12386" ht="12.75" customHeight="1" x14ac:dyDescent="0.2"/>
    <row r="12387" ht="12.75" customHeight="1" x14ac:dyDescent="0.2"/>
    <row r="12388" ht="12.75" customHeight="1" x14ac:dyDescent="0.2"/>
    <row r="12389" ht="12.75" customHeight="1" x14ac:dyDescent="0.2"/>
    <row r="12390" ht="12.75" customHeight="1" x14ac:dyDescent="0.2"/>
    <row r="12391" ht="12.75" customHeight="1" x14ac:dyDescent="0.2"/>
    <row r="12392" ht="12.75" customHeight="1" x14ac:dyDescent="0.2"/>
    <row r="12393" ht="12.75" customHeight="1" x14ac:dyDescent="0.2"/>
    <row r="12394" ht="12.75" customHeight="1" x14ac:dyDescent="0.2"/>
    <row r="12395" ht="12.75" customHeight="1" x14ac:dyDescent="0.2"/>
    <row r="12396" ht="12.75" customHeight="1" x14ac:dyDescent="0.2"/>
    <row r="12397" ht="12.75" customHeight="1" x14ac:dyDescent="0.2"/>
    <row r="12398" ht="12.75" customHeight="1" x14ac:dyDescent="0.2"/>
    <row r="12399" ht="12.75" customHeight="1" x14ac:dyDescent="0.2"/>
    <row r="12400" ht="12.75" customHeight="1" x14ac:dyDescent="0.2"/>
    <row r="12401" ht="12.75" customHeight="1" x14ac:dyDescent="0.2"/>
    <row r="12402" ht="12.75" customHeight="1" x14ac:dyDescent="0.2"/>
    <row r="12403" ht="12.75" customHeight="1" x14ac:dyDescent="0.2"/>
    <row r="12404" ht="12.75" customHeight="1" x14ac:dyDescent="0.2"/>
    <row r="12405" ht="12.75" customHeight="1" x14ac:dyDescent="0.2"/>
    <row r="12406" ht="12.75" customHeight="1" x14ac:dyDescent="0.2"/>
    <row r="12407" ht="12.75" customHeight="1" x14ac:dyDescent="0.2"/>
    <row r="12408" ht="12.75" customHeight="1" x14ac:dyDescent="0.2"/>
    <row r="12409" ht="12.75" customHeight="1" x14ac:dyDescent="0.2"/>
    <row r="12410" ht="12.75" customHeight="1" x14ac:dyDescent="0.2"/>
    <row r="12411" ht="12.75" customHeight="1" x14ac:dyDescent="0.2"/>
    <row r="12412" ht="12.75" customHeight="1" x14ac:dyDescent="0.2"/>
    <row r="12413" ht="12.75" customHeight="1" x14ac:dyDescent="0.2"/>
    <row r="12414" ht="12.75" customHeight="1" x14ac:dyDescent="0.2"/>
    <row r="12415" ht="12.75" customHeight="1" x14ac:dyDescent="0.2"/>
    <row r="12416" ht="12.75" customHeight="1" x14ac:dyDescent="0.2"/>
    <row r="12417" ht="12.75" customHeight="1" x14ac:dyDescent="0.2"/>
    <row r="12418" ht="12.75" customHeight="1" x14ac:dyDescent="0.2"/>
    <row r="12419" ht="12.75" customHeight="1" x14ac:dyDescent="0.2"/>
    <row r="12420" ht="12.75" customHeight="1" x14ac:dyDescent="0.2"/>
    <row r="12421" ht="12.75" customHeight="1" x14ac:dyDescent="0.2"/>
    <row r="12422" ht="12.75" customHeight="1" x14ac:dyDescent="0.2"/>
    <row r="12423" ht="12.75" customHeight="1" x14ac:dyDescent="0.2"/>
    <row r="12424" ht="12.75" customHeight="1" x14ac:dyDescent="0.2"/>
    <row r="12425" ht="12.75" customHeight="1" x14ac:dyDescent="0.2"/>
    <row r="12426" ht="12.75" customHeight="1" x14ac:dyDescent="0.2"/>
    <row r="12427" ht="12.75" customHeight="1" x14ac:dyDescent="0.2"/>
    <row r="12428" ht="12.75" customHeight="1" x14ac:dyDescent="0.2"/>
    <row r="12429" ht="12.75" customHeight="1" x14ac:dyDescent="0.2"/>
    <row r="12430" ht="12.75" customHeight="1" x14ac:dyDescent="0.2"/>
    <row r="12431" ht="12.75" customHeight="1" x14ac:dyDescent="0.2"/>
    <row r="12432" ht="12.75" customHeight="1" x14ac:dyDescent="0.2"/>
    <row r="12433" ht="12.75" customHeight="1" x14ac:dyDescent="0.2"/>
    <row r="12434" ht="12.75" customHeight="1" x14ac:dyDescent="0.2"/>
    <row r="12435" ht="12.75" customHeight="1" x14ac:dyDescent="0.2"/>
    <row r="12436" ht="12.75" customHeight="1" x14ac:dyDescent="0.2"/>
    <row r="12437" ht="12.75" customHeight="1" x14ac:dyDescent="0.2"/>
    <row r="12438" ht="12.75" customHeight="1" x14ac:dyDescent="0.2"/>
    <row r="12439" ht="12.75" customHeight="1" x14ac:dyDescent="0.2"/>
    <row r="12440" ht="12.75" customHeight="1" x14ac:dyDescent="0.2"/>
    <row r="12441" ht="12.75" customHeight="1" x14ac:dyDescent="0.2"/>
    <row r="12442" ht="12.75" customHeight="1" x14ac:dyDescent="0.2"/>
    <row r="12443" ht="12.75" customHeight="1" x14ac:dyDescent="0.2"/>
    <row r="12444" ht="12.75" customHeight="1" x14ac:dyDescent="0.2"/>
    <row r="12445" ht="12.75" customHeight="1" x14ac:dyDescent="0.2"/>
    <row r="12446" ht="12.75" customHeight="1" x14ac:dyDescent="0.2"/>
    <row r="12447" ht="12.75" customHeight="1" x14ac:dyDescent="0.2"/>
    <row r="12448" ht="12.75" customHeight="1" x14ac:dyDescent="0.2"/>
    <row r="12449" ht="12.75" customHeight="1" x14ac:dyDescent="0.2"/>
    <row r="12450" ht="12.75" customHeight="1" x14ac:dyDescent="0.2"/>
    <row r="12451" ht="12.75" customHeight="1" x14ac:dyDescent="0.2"/>
    <row r="12452" ht="12.75" customHeight="1" x14ac:dyDescent="0.2"/>
    <row r="12453" ht="12.75" customHeight="1" x14ac:dyDescent="0.2"/>
    <row r="12454" ht="12.75" customHeight="1" x14ac:dyDescent="0.2"/>
    <row r="12455" ht="12.75" customHeight="1" x14ac:dyDescent="0.2"/>
    <row r="12456" ht="12.75" customHeight="1" x14ac:dyDescent="0.2"/>
    <row r="12457" ht="12.75" customHeight="1" x14ac:dyDescent="0.2"/>
    <row r="12458" ht="12.75" customHeight="1" x14ac:dyDescent="0.2"/>
    <row r="12459" ht="12.75" customHeight="1" x14ac:dyDescent="0.2"/>
    <row r="12460" ht="12.75" customHeight="1" x14ac:dyDescent="0.2"/>
    <row r="12461" ht="12.75" customHeight="1" x14ac:dyDescent="0.2"/>
    <row r="12462" ht="12.75" customHeight="1" x14ac:dyDescent="0.2"/>
    <row r="12463" ht="12.75" customHeight="1" x14ac:dyDescent="0.2"/>
    <row r="12464" ht="12.75" customHeight="1" x14ac:dyDescent="0.2"/>
    <row r="12465" ht="12.75" customHeight="1" x14ac:dyDescent="0.2"/>
    <row r="12466" ht="12.75" customHeight="1" x14ac:dyDescent="0.2"/>
    <row r="12467" ht="12.75" customHeight="1" x14ac:dyDescent="0.2"/>
    <row r="12468" ht="12.75" customHeight="1" x14ac:dyDescent="0.2"/>
    <row r="12469" ht="12.75" customHeight="1" x14ac:dyDescent="0.2"/>
    <row r="12470" ht="12.75" customHeight="1" x14ac:dyDescent="0.2"/>
    <row r="12471" ht="12.75" customHeight="1" x14ac:dyDescent="0.2"/>
    <row r="12472" ht="12.75" customHeight="1" x14ac:dyDescent="0.2"/>
    <row r="12473" ht="12.75" customHeight="1" x14ac:dyDescent="0.2"/>
    <row r="12474" ht="12.75" customHeight="1" x14ac:dyDescent="0.2"/>
    <row r="12475" ht="12.75" customHeight="1" x14ac:dyDescent="0.2"/>
    <row r="12476" ht="12.75" customHeight="1" x14ac:dyDescent="0.2"/>
    <row r="12477" ht="12.75" customHeight="1" x14ac:dyDescent="0.2"/>
    <row r="12478" ht="12.75" customHeight="1" x14ac:dyDescent="0.2"/>
    <row r="12479" ht="12.75" customHeight="1" x14ac:dyDescent="0.2"/>
    <row r="12480" ht="12.75" customHeight="1" x14ac:dyDescent="0.2"/>
    <row r="12481" ht="12.75" customHeight="1" x14ac:dyDescent="0.2"/>
    <row r="12482" ht="12.75" customHeight="1" x14ac:dyDescent="0.2"/>
    <row r="12483" ht="12.75" customHeight="1" x14ac:dyDescent="0.2"/>
    <row r="12484" ht="12.75" customHeight="1" x14ac:dyDescent="0.2"/>
    <row r="12485" ht="12.75" customHeight="1" x14ac:dyDescent="0.2"/>
    <row r="12486" ht="12.75" customHeight="1" x14ac:dyDescent="0.2"/>
    <row r="12487" ht="12.75" customHeight="1" x14ac:dyDescent="0.2"/>
    <row r="12488" ht="12.75" customHeight="1" x14ac:dyDescent="0.2"/>
    <row r="12489" ht="12.75" customHeight="1" x14ac:dyDescent="0.2"/>
    <row r="12490" ht="12.75" customHeight="1" x14ac:dyDescent="0.2"/>
    <row r="12491" ht="12.75" customHeight="1" x14ac:dyDescent="0.2"/>
    <row r="12492" ht="12.75" customHeight="1" x14ac:dyDescent="0.2"/>
    <row r="12493" ht="12.75" customHeight="1" x14ac:dyDescent="0.2"/>
    <row r="12494" ht="12.75" customHeight="1" x14ac:dyDescent="0.2"/>
    <row r="12495" ht="12.75" customHeight="1" x14ac:dyDescent="0.2"/>
    <row r="12496" ht="12.75" customHeight="1" x14ac:dyDescent="0.2"/>
    <row r="12497" ht="12.75" customHeight="1" x14ac:dyDescent="0.2"/>
    <row r="12498" ht="12.75" customHeight="1" x14ac:dyDescent="0.2"/>
    <row r="12499" ht="12.75" customHeight="1" x14ac:dyDescent="0.2"/>
    <row r="12500" ht="12.75" customHeight="1" x14ac:dyDescent="0.2"/>
    <row r="12501" ht="12.75" customHeight="1" x14ac:dyDescent="0.2"/>
    <row r="12502" ht="12.75" customHeight="1" x14ac:dyDescent="0.2"/>
    <row r="12503" ht="12.75" customHeight="1" x14ac:dyDescent="0.2"/>
    <row r="12504" ht="12.75" customHeight="1" x14ac:dyDescent="0.2"/>
    <row r="12505" ht="12.75" customHeight="1" x14ac:dyDescent="0.2"/>
    <row r="12506" ht="12.75" customHeight="1" x14ac:dyDescent="0.2"/>
    <row r="12507" ht="12.75" customHeight="1" x14ac:dyDescent="0.2"/>
    <row r="12508" ht="12.75" customHeight="1" x14ac:dyDescent="0.2"/>
    <row r="12509" ht="12.75" customHeight="1" x14ac:dyDescent="0.2"/>
    <row r="12510" ht="12.75" customHeight="1" x14ac:dyDescent="0.2"/>
    <row r="12511" ht="12.75" customHeight="1" x14ac:dyDescent="0.2"/>
    <row r="12512" ht="12.75" customHeight="1" x14ac:dyDescent="0.2"/>
    <row r="12513" ht="12.75" customHeight="1" x14ac:dyDescent="0.2"/>
    <row r="12514" ht="12.75" customHeight="1" x14ac:dyDescent="0.2"/>
    <row r="12515" ht="12.75" customHeight="1" x14ac:dyDescent="0.2"/>
    <row r="12516" ht="12.75" customHeight="1" x14ac:dyDescent="0.2"/>
    <row r="12517" ht="12.75" customHeight="1" x14ac:dyDescent="0.2"/>
    <row r="12518" ht="12.75" customHeight="1" x14ac:dyDescent="0.2"/>
    <row r="12519" ht="12.75" customHeight="1" x14ac:dyDescent="0.2"/>
    <row r="12520" ht="12.75" customHeight="1" x14ac:dyDescent="0.2"/>
    <row r="12521" ht="12.75" customHeight="1" x14ac:dyDescent="0.2"/>
    <row r="12522" ht="12.75" customHeight="1" x14ac:dyDescent="0.2"/>
    <row r="12523" ht="12.75" customHeight="1" x14ac:dyDescent="0.2"/>
    <row r="12524" ht="12.75" customHeight="1" x14ac:dyDescent="0.2"/>
    <row r="12525" ht="12.75" customHeight="1" x14ac:dyDescent="0.2"/>
    <row r="12526" ht="12.75" customHeight="1" x14ac:dyDescent="0.2"/>
    <row r="12527" ht="12.75" customHeight="1" x14ac:dyDescent="0.2"/>
    <row r="12528" ht="12.75" customHeight="1" x14ac:dyDescent="0.2"/>
    <row r="12529" ht="12.75" customHeight="1" x14ac:dyDescent="0.2"/>
    <row r="12530" ht="12.75" customHeight="1" x14ac:dyDescent="0.2"/>
    <row r="12531" ht="12.75" customHeight="1" x14ac:dyDescent="0.2"/>
    <row r="12532" ht="12.75" customHeight="1" x14ac:dyDescent="0.2"/>
    <row r="12533" ht="12.75" customHeight="1" x14ac:dyDescent="0.2"/>
    <row r="12534" ht="12.75" customHeight="1" x14ac:dyDescent="0.2"/>
    <row r="12535" ht="12.75" customHeight="1" x14ac:dyDescent="0.2"/>
    <row r="12536" ht="12.75" customHeight="1" x14ac:dyDescent="0.2"/>
    <row r="12537" ht="12.75" customHeight="1" x14ac:dyDescent="0.2"/>
    <row r="12538" ht="12.75" customHeight="1" x14ac:dyDescent="0.2"/>
    <row r="12539" ht="12.75" customHeight="1" x14ac:dyDescent="0.2"/>
    <row r="12540" ht="12.75" customHeight="1" x14ac:dyDescent="0.2"/>
    <row r="12541" ht="12.75" customHeight="1" x14ac:dyDescent="0.2"/>
    <row r="12542" ht="12.75" customHeight="1" x14ac:dyDescent="0.2"/>
    <row r="12543" ht="12.75" customHeight="1" x14ac:dyDescent="0.2"/>
    <row r="12544" ht="12.75" customHeight="1" x14ac:dyDescent="0.2"/>
    <row r="12545" ht="12.75" customHeight="1" x14ac:dyDescent="0.2"/>
    <row r="12546" ht="12.75" customHeight="1" x14ac:dyDescent="0.2"/>
    <row r="12547" ht="12.75" customHeight="1" x14ac:dyDescent="0.2"/>
    <row r="12548" ht="12.75" customHeight="1" x14ac:dyDescent="0.2"/>
    <row r="12549" ht="12.75" customHeight="1" x14ac:dyDescent="0.2"/>
    <row r="12550" ht="12.75" customHeight="1" x14ac:dyDescent="0.2"/>
    <row r="12551" ht="12.75" customHeight="1" x14ac:dyDescent="0.2"/>
    <row r="12552" ht="12.75" customHeight="1" x14ac:dyDescent="0.2"/>
    <row r="12553" ht="12.75" customHeight="1" x14ac:dyDescent="0.2"/>
    <row r="12554" ht="12.75" customHeight="1" x14ac:dyDescent="0.2"/>
    <row r="12555" ht="12.75" customHeight="1" x14ac:dyDescent="0.2"/>
    <row r="12556" ht="12.75" customHeight="1" x14ac:dyDescent="0.2"/>
    <row r="12557" ht="12.75" customHeight="1" x14ac:dyDescent="0.2"/>
    <row r="12558" ht="12.75" customHeight="1" x14ac:dyDescent="0.2"/>
    <row r="12559" ht="12.75" customHeight="1" x14ac:dyDescent="0.2"/>
    <row r="12560" ht="12.75" customHeight="1" x14ac:dyDescent="0.2"/>
    <row r="12561" ht="12.75" customHeight="1" x14ac:dyDescent="0.2"/>
    <row r="12562" ht="12.75" customHeight="1" x14ac:dyDescent="0.2"/>
    <row r="12563" ht="12.75" customHeight="1" x14ac:dyDescent="0.2"/>
    <row r="12564" ht="12.75" customHeight="1" x14ac:dyDescent="0.2"/>
    <row r="12565" ht="12.75" customHeight="1" x14ac:dyDescent="0.2"/>
    <row r="12566" ht="12.75" customHeight="1" x14ac:dyDescent="0.2"/>
    <row r="12567" ht="12.75" customHeight="1" x14ac:dyDescent="0.2"/>
    <row r="12568" ht="12.75" customHeight="1" x14ac:dyDescent="0.2"/>
    <row r="12569" ht="12.75" customHeight="1" x14ac:dyDescent="0.2"/>
    <row r="12570" ht="12.75" customHeight="1" x14ac:dyDescent="0.2"/>
    <row r="12571" ht="12.75" customHeight="1" x14ac:dyDescent="0.2"/>
    <row r="12572" ht="12.75" customHeight="1" x14ac:dyDescent="0.2"/>
    <row r="12573" ht="12.75" customHeight="1" x14ac:dyDescent="0.2"/>
    <row r="12574" ht="12.75" customHeight="1" x14ac:dyDescent="0.2"/>
    <row r="12575" ht="12.75" customHeight="1" x14ac:dyDescent="0.2"/>
    <row r="12576" ht="12.75" customHeight="1" x14ac:dyDescent="0.2"/>
    <row r="12577" ht="12.75" customHeight="1" x14ac:dyDescent="0.2"/>
    <row r="12578" ht="12.75" customHeight="1" x14ac:dyDescent="0.2"/>
    <row r="12579" ht="12.75" customHeight="1" x14ac:dyDescent="0.2"/>
    <row r="12580" ht="12.75" customHeight="1" x14ac:dyDescent="0.2"/>
    <row r="12581" ht="12.75" customHeight="1" x14ac:dyDescent="0.2"/>
    <row r="12582" ht="12.75" customHeight="1" x14ac:dyDescent="0.2"/>
    <row r="12583" ht="12.75" customHeight="1" x14ac:dyDescent="0.2"/>
    <row r="12584" ht="12.75" customHeight="1" x14ac:dyDescent="0.2"/>
    <row r="12585" ht="12.75" customHeight="1" x14ac:dyDescent="0.2"/>
    <row r="12586" ht="12.75" customHeight="1" x14ac:dyDescent="0.2"/>
    <row r="12587" ht="12.75" customHeight="1" x14ac:dyDescent="0.2"/>
    <row r="12588" ht="12.75" customHeight="1" x14ac:dyDescent="0.2"/>
    <row r="12589" ht="12.75" customHeight="1" x14ac:dyDescent="0.2"/>
    <row r="12590" ht="12.75" customHeight="1" x14ac:dyDescent="0.2"/>
    <row r="12591" ht="12.75" customHeight="1" x14ac:dyDescent="0.2"/>
    <row r="12592" ht="12.75" customHeight="1" x14ac:dyDescent="0.2"/>
    <row r="12593" ht="12.75" customHeight="1" x14ac:dyDescent="0.2"/>
    <row r="12594" ht="12.75" customHeight="1" x14ac:dyDescent="0.2"/>
    <row r="12595" ht="12.75" customHeight="1" x14ac:dyDescent="0.2"/>
    <row r="12596" ht="12.75" customHeight="1" x14ac:dyDescent="0.2"/>
    <row r="12597" ht="12.75" customHeight="1" x14ac:dyDescent="0.2"/>
    <row r="12598" ht="12.75" customHeight="1" x14ac:dyDescent="0.2"/>
    <row r="12599" ht="12.75" customHeight="1" x14ac:dyDescent="0.2"/>
    <row r="12600" ht="12.75" customHeight="1" x14ac:dyDescent="0.2"/>
    <row r="12601" ht="12.75" customHeight="1" x14ac:dyDescent="0.2"/>
    <row r="12602" ht="12.75" customHeight="1" x14ac:dyDescent="0.2"/>
    <row r="12603" ht="12.75" customHeight="1" x14ac:dyDescent="0.2"/>
    <row r="12604" ht="12.75" customHeight="1" x14ac:dyDescent="0.2"/>
    <row r="12605" ht="12.75" customHeight="1" x14ac:dyDescent="0.2"/>
    <row r="12606" ht="12.75" customHeight="1" x14ac:dyDescent="0.2"/>
    <row r="12607" ht="12.75" customHeight="1" x14ac:dyDescent="0.2"/>
    <row r="12608" ht="12.75" customHeight="1" x14ac:dyDescent="0.2"/>
    <row r="12609" ht="12.75" customHeight="1" x14ac:dyDescent="0.2"/>
    <row r="12610" ht="12.75" customHeight="1" x14ac:dyDescent="0.2"/>
    <row r="12611" ht="12.75" customHeight="1" x14ac:dyDescent="0.2"/>
    <row r="12612" ht="12.75" customHeight="1" x14ac:dyDescent="0.2"/>
    <row r="12613" ht="12.75" customHeight="1" x14ac:dyDescent="0.2"/>
    <row r="12614" ht="12.75" customHeight="1" x14ac:dyDescent="0.2"/>
    <row r="12615" ht="12.75" customHeight="1" x14ac:dyDescent="0.2"/>
    <row r="12616" ht="12.75" customHeight="1" x14ac:dyDescent="0.2"/>
    <row r="12617" ht="12.75" customHeight="1" x14ac:dyDescent="0.2"/>
    <row r="12618" ht="12.75" customHeight="1" x14ac:dyDescent="0.2"/>
    <row r="12619" ht="12.75" customHeight="1" x14ac:dyDescent="0.2"/>
    <row r="12620" ht="12.75" customHeight="1" x14ac:dyDescent="0.2"/>
    <row r="12621" ht="12.75" customHeight="1" x14ac:dyDescent="0.2"/>
    <row r="12622" ht="12.75" customHeight="1" x14ac:dyDescent="0.2"/>
    <row r="12623" ht="12.75" customHeight="1" x14ac:dyDescent="0.2"/>
    <row r="12624" ht="12.75" customHeight="1" x14ac:dyDescent="0.2"/>
    <row r="12625" ht="12.75" customHeight="1" x14ac:dyDescent="0.2"/>
    <row r="12626" ht="12.75" customHeight="1" x14ac:dyDescent="0.2"/>
    <row r="12627" ht="12.75" customHeight="1" x14ac:dyDescent="0.2"/>
    <row r="12628" ht="12.75" customHeight="1" x14ac:dyDescent="0.2"/>
    <row r="12629" ht="12.75" customHeight="1" x14ac:dyDescent="0.2"/>
    <row r="12630" ht="12.75" customHeight="1" x14ac:dyDescent="0.2"/>
    <row r="12631" ht="12.75" customHeight="1" x14ac:dyDescent="0.2"/>
    <row r="12632" ht="12.75" customHeight="1" x14ac:dyDescent="0.2"/>
    <row r="12633" ht="12.75" customHeight="1" x14ac:dyDescent="0.2"/>
    <row r="12634" ht="12.75" customHeight="1" x14ac:dyDescent="0.2"/>
    <row r="12635" ht="12.75" customHeight="1" x14ac:dyDescent="0.2"/>
    <row r="12636" ht="12.75" customHeight="1" x14ac:dyDescent="0.2"/>
    <row r="12637" ht="12.75" customHeight="1" x14ac:dyDescent="0.2"/>
    <row r="12638" ht="12.75" customHeight="1" x14ac:dyDescent="0.2"/>
    <row r="12639" ht="12.75" customHeight="1" x14ac:dyDescent="0.2"/>
    <row r="12640" ht="12.75" customHeight="1" x14ac:dyDescent="0.2"/>
    <row r="12641" ht="12.75" customHeight="1" x14ac:dyDescent="0.2"/>
    <row r="12642" ht="12.75" customHeight="1" x14ac:dyDescent="0.2"/>
    <row r="12643" ht="12.75" customHeight="1" x14ac:dyDescent="0.2"/>
    <row r="12644" ht="12.75" customHeight="1" x14ac:dyDescent="0.2"/>
    <row r="12645" ht="12.75" customHeight="1" x14ac:dyDescent="0.2"/>
    <row r="12646" ht="12.75" customHeight="1" x14ac:dyDescent="0.2"/>
    <row r="12647" ht="12.75" customHeight="1" x14ac:dyDescent="0.2"/>
    <row r="12648" ht="12.75" customHeight="1" x14ac:dyDescent="0.2"/>
    <row r="12649" ht="12.75" customHeight="1" x14ac:dyDescent="0.2"/>
    <row r="12650" ht="12.75" customHeight="1" x14ac:dyDescent="0.2"/>
    <row r="12651" ht="12.75" customHeight="1" x14ac:dyDescent="0.2"/>
    <row r="12652" ht="12.75" customHeight="1" x14ac:dyDescent="0.2"/>
    <row r="12653" ht="12.75" customHeight="1" x14ac:dyDescent="0.2"/>
    <row r="12654" ht="12.75" customHeight="1" x14ac:dyDescent="0.2"/>
    <row r="12655" ht="12.75" customHeight="1" x14ac:dyDescent="0.2"/>
    <row r="12656" ht="12.75" customHeight="1" x14ac:dyDescent="0.2"/>
    <row r="12657" ht="12.75" customHeight="1" x14ac:dyDescent="0.2"/>
    <row r="12658" ht="12.75" customHeight="1" x14ac:dyDescent="0.2"/>
    <row r="12659" ht="12.75" customHeight="1" x14ac:dyDescent="0.2"/>
    <row r="12660" ht="12.75" customHeight="1" x14ac:dyDescent="0.2"/>
    <row r="12661" ht="12.75" customHeight="1" x14ac:dyDescent="0.2"/>
    <row r="12662" ht="12.75" customHeight="1" x14ac:dyDescent="0.2"/>
    <row r="12663" ht="12.75" customHeight="1" x14ac:dyDescent="0.2"/>
    <row r="12664" ht="12.75" customHeight="1" x14ac:dyDescent="0.2"/>
    <row r="12665" ht="12.75" customHeight="1" x14ac:dyDescent="0.2"/>
    <row r="12666" ht="12.75" customHeight="1" x14ac:dyDescent="0.2"/>
    <row r="12667" ht="12.75" customHeight="1" x14ac:dyDescent="0.2"/>
    <row r="12668" ht="12.75" customHeight="1" x14ac:dyDescent="0.2"/>
    <row r="12669" ht="12.75" customHeight="1" x14ac:dyDescent="0.2"/>
    <row r="12670" ht="12.75" customHeight="1" x14ac:dyDescent="0.2"/>
    <row r="12671" ht="12.75" customHeight="1" x14ac:dyDescent="0.2"/>
    <row r="12672" ht="12.75" customHeight="1" x14ac:dyDescent="0.2"/>
    <row r="12673" ht="12.75" customHeight="1" x14ac:dyDescent="0.2"/>
    <row r="12674" ht="12.75" customHeight="1" x14ac:dyDescent="0.2"/>
    <row r="12675" ht="12.75" customHeight="1" x14ac:dyDescent="0.2"/>
    <row r="12676" ht="12.75" customHeight="1" x14ac:dyDescent="0.2"/>
    <row r="12677" ht="12.75" customHeight="1" x14ac:dyDescent="0.2"/>
    <row r="12678" ht="12.75" customHeight="1" x14ac:dyDescent="0.2"/>
    <row r="12679" ht="12.75" customHeight="1" x14ac:dyDescent="0.2"/>
    <row r="12680" ht="12.75" customHeight="1" x14ac:dyDescent="0.2"/>
    <row r="12681" ht="12.75" customHeight="1" x14ac:dyDescent="0.2"/>
    <row r="12682" ht="12.75" customHeight="1" x14ac:dyDescent="0.2"/>
    <row r="12683" ht="12.75" customHeight="1" x14ac:dyDescent="0.2"/>
    <row r="12684" ht="12.75" customHeight="1" x14ac:dyDescent="0.2"/>
    <row r="12685" ht="12.75" customHeight="1" x14ac:dyDescent="0.2"/>
    <row r="12686" ht="12.75" customHeight="1" x14ac:dyDescent="0.2"/>
    <row r="12687" ht="12.75" customHeight="1" x14ac:dyDescent="0.2"/>
    <row r="12688" ht="12.75" customHeight="1" x14ac:dyDescent="0.2"/>
    <row r="12689" ht="12.75" customHeight="1" x14ac:dyDescent="0.2"/>
    <row r="12690" ht="12.75" customHeight="1" x14ac:dyDescent="0.2"/>
    <row r="12691" ht="12.75" customHeight="1" x14ac:dyDescent="0.2"/>
    <row r="12692" ht="12.75" customHeight="1" x14ac:dyDescent="0.2"/>
    <row r="12693" ht="12.75" customHeight="1" x14ac:dyDescent="0.2"/>
    <row r="12694" ht="12.75" customHeight="1" x14ac:dyDescent="0.2"/>
    <row r="12695" ht="12.75" customHeight="1" x14ac:dyDescent="0.2"/>
    <row r="12696" ht="12.75" customHeight="1" x14ac:dyDescent="0.2"/>
    <row r="12697" ht="12.75" customHeight="1" x14ac:dyDescent="0.2"/>
    <row r="12698" ht="12.75" customHeight="1" x14ac:dyDescent="0.2"/>
    <row r="12699" ht="12.75" customHeight="1" x14ac:dyDescent="0.2"/>
    <row r="12700" ht="12.75" customHeight="1" x14ac:dyDescent="0.2"/>
    <row r="12701" ht="12.75" customHeight="1" x14ac:dyDescent="0.2"/>
    <row r="12702" ht="12.75" customHeight="1" x14ac:dyDescent="0.2"/>
    <row r="12703" ht="12.75" customHeight="1" x14ac:dyDescent="0.2"/>
    <row r="12704" ht="12.75" customHeight="1" x14ac:dyDescent="0.2"/>
    <row r="12705" ht="12.75" customHeight="1" x14ac:dyDescent="0.2"/>
    <row r="12706" ht="12.75" customHeight="1" x14ac:dyDescent="0.2"/>
    <row r="12707" ht="12.75" customHeight="1" x14ac:dyDescent="0.2"/>
    <row r="12708" ht="12.75" customHeight="1" x14ac:dyDescent="0.2"/>
    <row r="12709" ht="12.75" customHeight="1" x14ac:dyDescent="0.2"/>
    <row r="12710" ht="12.75" customHeight="1" x14ac:dyDescent="0.2"/>
    <row r="12711" ht="12.75" customHeight="1" x14ac:dyDescent="0.2"/>
    <row r="12712" ht="12.75" customHeight="1" x14ac:dyDescent="0.2"/>
    <row r="12713" ht="12.75" customHeight="1" x14ac:dyDescent="0.2"/>
    <row r="12714" ht="12.75" customHeight="1" x14ac:dyDescent="0.2"/>
    <row r="12715" ht="12.75" customHeight="1" x14ac:dyDescent="0.2"/>
    <row r="12716" ht="12.75" customHeight="1" x14ac:dyDescent="0.2"/>
    <row r="12717" ht="12.75" customHeight="1" x14ac:dyDescent="0.2"/>
    <row r="12718" ht="12.75" customHeight="1" x14ac:dyDescent="0.2"/>
    <row r="12719" ht="12.75" customHeight="1" x14ac:dyDescent="0.2"/>
    <row r="12720" ht="12.75" customHeight="1" x14ac:dyDescent="0.2"/>
    <row r="12721" ht="12.75" customHeight="1" x14ac:dyDescent="0.2"/>
    <row r="12722" ht="12.75" customHeight="1" x14ac:dyDescent="0.2"/>
    <row r="12723" ht="12.75" customHeight="1" x14ac:dyDescent="0.2"/>
    <row r="12724" ht="12.75" customHeight="1" x14ac:dyDescent="0.2"/>
    <row r="12725" ht="12.75" customHeight="1" x14ac:dyDescent="0.2"/>
    <row r="12726" ht="12.75" customHeight="1" x14ac:dyDescent="0.2"/>
    <row r="12727" ht="12.75" customHeight="1" x14ac:dyDescent="0.2"/>
    <row r="12728" ht="12.75" customHeight="1" x14ac:dyDescent="0.2"/>
    <row r="12729" ht="12.75" customHeight="1" x14ac:dyDescent="0.2"/>
    <row r="12730" ht="12.75" customHeight="1" x14ac:dyDescent="0.2"/>
    <row r="12731" ht="12.75" customHeight="1" x14ac:dyDescent="0.2"/>
    <row r="12732" ht="12.75" customHeight="1" x14ac:dyDescent="0.2"/>
    <row r="12733" ht="12.75" customHeight="1" x14ac:dyDescent="0.2"/>
    <row r="12734" ht="12.75" customHeight="1" x14ac:dyDescent="0.2"/>
    <row r="12735" ht="12.75" customHeight="1" x14ac:dyDescent="0.2"/>
    <row r="12736" ht="12.75" customHeight="1" x14ac:dyDescent="0.2"/>
    <row r="12737" ht="12.75" customHeight="1" x14ac:dyDescent="0.2"/>
    <row r="12738" ht="12.75" customHeight="1" x14ac:dyDescent="0.2"/>
    <row r="12739" ht="12.75" customHeight="1" x14ac:dyDescent="0.2"/>
    <row r="12740" ht="12.75" customHeight="1" x14ac:dyDescent="0.2"/>
    <row r="12741" ht="12.75" customHeight="1" x14ac:dyDescent="0.2"/>
    <row r="12742" ht="12.75" customHeight="1" x14ac:dyDescent="0.2"/>
    <row r="12743" ht="12.75" customHeight="1" x14ac:dyDescent="0.2"/>
    <row r="12744" ht="12.75" customHeight="1" x14ac:dyDescent="0.2"/>
    <row r="12745" ht="12.75" customHeight="1" x14ac:dyDescent="0.2"/>
    <row r="12746" ht="12.75" customHeight="1" x14ac:dyDescent="0.2"/>
    <row r="12747" ht="12.75" customHeight="1" x14ac:dyDescent="0.2"/>
    <row r="12748" ht="12.75" customHeight="1" x14ac:dyDescent="0.2"/>
    <row r="12749" ht="12.75" customHeight="1" x14ac:dyDescent="0.2"/>
    <row r="12750" ht="12.75" customHeight="1" x14ac:dyDescent="0.2"/>
    <row r="12751" ht="12.75" customHeight="1" x14ac:dyDescent="0.2"/>
    <row r="12752" ht="12.75" customHeight="1" x14ac:dyDescent="0.2"/>
    <row r="12753" ht="12.75" customHeight="1" x14ac:dyDescent="0.2"/>
    <row r="12754" ht="12.75" customHeight="1" x14ac:dyDescent="0.2"/>
    <row r="12755" ht="12.75" customHeight="1" x14ac:dyDescent="0.2"/>
    <row r="12756" ht="12.75" customHeight="1" x14ac:dyDescent="0.2"/>
    <row r="12757" ht="12.75" customHeight="1" x14ac:dyDescent="0.2"/>
    <row r="12758" ht="12.75" customHeight="1" x14ac:dyDescent="0.2"/>
    <row r="12759" ht="12.75" customHeight="1" x14ac:dyDescent="0.2"/>
    <row r="12760" ht="12.75" customHeight="1" x14ac:dyDescent="0.2"/>
    <row r="12761" ht="12.75" customHeight="1" x14ac:dyDescent="0.2"/>
    <row r="12762" ht="12.75" customHeight="1" x14ac:dyDescent="0.2"/>
    <row r="12763" ht="12.75" customHeight="1" x14ac:dyDescent="0.2"/>
    <row r="12764" ht="12.75" customHeight="1" x14ac:dyDescent="0.2"/>
    <row r="12765" ht="12.75" customHeight="1" x14ac:dyDescent="0.2"/>
    <row r="12766" ht="12.75" customHeight="1" x14ac:dyDescent="0.2"/>
    <row r="12767" ht="12.75" customHeight="1" x14ac:dyDescent="0.2"/>
    <row r="12768" ht="12.75" customHeight="1" x14ac:dyDescent="0.2"/>
    <row r="12769" ht="12.75" customHeight="1" x14ac:dyDescent="0.2"/>
    <row r="12770" ht="12.75" customHeight="1" x14ac:dyDescent="0.2"/>
    <row r="12771" ht="12.75" customHeight="1" x14ac:dyDescent="0.2"/>
    <row r="12772" ht="12.75" customHeight="1" x14ac:dyDescent="0.2"/>
    <row r="12773" ht="12.75" customHeight="1" x14ac:dyDescent="0.2"/>
    <row r="12774" ht="12.75" customHeight="1" x14ac:dyDescent="0.2"/>
    <row r="12775" ht="12.75" customHeight="1" x14ac:dyDescent="0.2"/>
    <row r="12776" ht="12.75" customHeight="1" x14ac:dyDescent="0.2"/>
    <row r="12777" ht="12.75" customHeight="1" x14ac:dyDescent="0.2"/>
    <row r="12778" ht="12.75" customHeight="1" x14ac:dyDescent="0.2"/>
    <row r="12779" ht="12.75" customHeight="1" x14ac:dyDescent="0.2"/>
    <row r="12780" ht="12.75" customHeight="1" x14ac:dyDescent="0.2"/>
    <row r="12781" ht="12.75" customHeight="1" x14ac:dyDescent="0.2"/>
    <row r="12782" ht="12.75" customHeight="1" x14ac:dyDescent="0.2"/>
    <row r="12783" ht="12.75" customHeight="1" x14ac:dyDescent="0.2"/>
    <row r="12784" ht="12.75" customHeight="1" x14ac:dyDescent="0.2"/>
    <row r="12785" ht="12.75" customHeight="1" x14ac:dyDescent="0.2"/>
    <row r="12786" ht="12.75" customHeight="1" x14ac:dyDescent="0.2"/>
    <row r="12787" ht="12.75" customHeight="1" x14ac:dyDescent="0.2"/>
    <row r="12788" ht="12.75" customHeight="1" x14ac:dyDescent="0.2"/>
    <row r="12789" ht="12.75" customHeight="1" x14ac:dyDescent="0.2"/>
    <row r="12790" ht="12.75" customHeight="1" x14ac:dyDescent="0.2"/>
    <row r="12791" ht="12.75" customHeight="1" x14ac:dyDescent="0.2"/>
    <row r="12792" ht="12.75" customHeight="1" x14ac:dyDescent="0.2"/>
    <row r="12793" ht="12.75" customHeight="1" x14ac:dyDescent="0.2"/>
    <row r="12794" ht="12.75" customHeight="1" x14ac:dyDescent="0.2"/>
    <row r="12795" ht="12.75" customHeight="1" x14ac:dyDescent="0.2"/>
    <row r="12796" ht="12.75" customHeight="1" x14ac:dyDescent="0.2"/>
    <row r="12797" ht="12.75" customHeight="1" x14ac:dyDescent="0.2"/>
    <row r="12798" ht="12.75" customHeight="1" x14ac:dyDescent="0.2"/>
    <row r="12799" ht="12.75" customHeight="1" x14ac:dyDescent="0.2"/>
    <row r="12800" ht="12.75" customHeight="1" x14ac:dyDescent="0.2"/>
    <row r="12801" ht="12.75" customHeight="1" x14ac:dyDescent="0.2"/>
    <row r="12802" ht="12.75" customHeight="1" x14ac:dyDescent="0.2"/>
    <row r="12803" ht="12.75" customHeight="1" x14ac:dyDescent="0.2"/>
    <row r="12804" ht="12.75" customHeight="1" x14ac:dyDescent="0.2"/>
    <row r="12805" ht="12.75" customHeight="1" x14ac:dyDescent="0.2"/>
    <row r="12806" ht="12.75" customHeight="1" x14ac:dyDescent="0.2"/>
    <row r="12807" ht="12.75" customHeight="1" x14ac:dyDescent="0.2"/>
    <row r="12808" ht="12.75" customHeight="1" x14ac:dyDescent="0.2"/>
    <row r="12809" ht="12.75" customHeight="1" x14ac:dyDescent="0.2"/>
    <row r="12810" ht="12.75" customHeight="1" x14ac:dyDescent="0.2"/>
    <row r="12811" ht="12.75" customHeight="1" x14ac:dyDescent="0.2"/>
    <row r="12812" ht="12.75" customHeight="1" x14ac:dyDescent="0.2"/>
    <row r="12813" ht="12.75" customHeight="1" x14ac:dyDescent="0.2"/>
    <row r="12814" ht="12.75" customHeight="1" x14ac:dyDescent="0.2"/>
    <row r="12815" ht="12.75" customHeight="1" x14ac:dyDescent="0.2"/>
    <row r="12816" ht="12.75" customHeight="1" x14ac:dyDescent="0.2"/>
    <row r="12817" ht="12.75" customHeight="1" x14ac:dyDescent="0.2"/>
    <row r="12818" ht="12.75" customHeight="1" x14ac:dyDescent="0.2"/>
    <row r="12819" ht="12.75" customHeight="1" x14ac:dyDescent="0.2"/>
    <row r="12820" ht="12.75" customHeight="1" x14ac:dyDescent="0.2"/>
    <row r="12821" ht="12.75" customHeight="1" x14ac:dyDescent="0.2"/>
    <row r="12822" ht="12.75" customHeight="1" x14ac:dyDescent="0.2"/>
    <row r="12823" ht="12.75" customHeight="1" x14ac:dyDescent="0.2"/>
    <row r="12824" ht="12.75" customHeight="1" x14ac:dyDescent="0.2"/>
    <row r="12825" ht="12.75" customHeight="1" x14ac:dyDescent="0.2"/>
    <row r="12826" ht="12.75" customHeight="1" x14ac:dyDescent="0.2"/>
    <row r="12827" ht="12.75" customHeight="1" x14ac:dyDescent="0.2"/>
    <row r="12828" ht="12.75" customHeight="1" x14ac:dyDescent="0.2"/>
    <row r="12829" ht="12.75" customHeight="1" x14ac:dyDescent="0.2"/>
    <row r="12830" ht="12.75" customHeight="1" x14ac:dyDescent="0.2"/>
    <row r="12831" ht="12.75" customHeight="1" x14ac:dyDescent="0.2"/>
    <row r="12832" ht="12.75" customHeight="1" x14ac:dyDescent="0.2"/>
    <row r="12833" ht="12.75" customHeight="1" x14ac:dyDescent="0.2"/>
    <row r="12834" ht="12.75" customHeight="1" x14ac:dyDescent="0.2"/>
    <row r="12835" ht="12.75" customHeight="1" x14ac:dyDescent="0.2"/>
    <row r="12836" ht="12.75" customHeight="1" x14ac:dyDescent="0.2"/>
    <row r="12837" ht="12.75" customHeight="1" x14ac:dyDescent="0.2"/>
    <row r="12838" ht="12.75" customHeight="1" x14ac:dyDescent="0.2"/>
    <row r="12839" ht="12.75" customHeight="1" x14ac:dyDescent="0.2"/>
    <row r="12840" ht="12.75" customHeight="1" x14ac:dyDescent="0.2"/>
    <row r="12841" ht="12.75" customHeight="1" x14ac:dyDescent="0.2"/>
    <row r="12842" ht="12.75" customHeight="1" x14ac:dyDescent="0.2"/>
    <row r="12843" ht="12.75" customHeight="1" x14ac:dyDescent="0.2"/>
    <row r="12844" ht="12.75" customHeight="1" x14ac:dyDescent="0.2"/>
    <row r="12845" ht="12.75" customHeight="1" x14ac:dyDescent="0.2"/>
    <row r="12846" ht="12.75" customHeight="1" x14ac:dyDescent="0.2"/>
    <row r="12847" ht="12.75" customHeight="1" x14ac:dyDescent="0.2"/>
    <row r="12848" ht="12.75" customHeight="1" x14ac:dyDescent="0.2"/>
    <row r="12849" ht="12.75" customHeight="1" x14ac:dyDescent="0.2"/>
    <row r="12850" ht="12.75" customHeight="1" x14ac:dyDescent="0.2"/>
    <row r="12851" ht="12.75" customHeight="1" x14ac:dyDescent="0.2"/>
    <row r="12852" ht="12.75" customHeight="1" x14ac:dyDescent="0.2"/>
    <row r="12853" ht="12.75" customHeight="1" x14ac:dyDescent="0.2"/>
    <row r="12854" ht="12.75" customHeight="1" x14ac:dyDescent="0.2"/>
    <row r="12855" ht="12.75" customHeight="1" x14ac:dyDescent="0.2"/>
    <row r="12856" ht="12.75" customHeight="1" x14ac:dyDescent="0.2"/>
    <row r="12857" ht="12.75" customHeight="1" x14ac:dyDescent="0.2"/>
    <row r="12858" ht="12.75" customHeight="1" x14ac:dyDescent="0.2"/>
    <row r="12859" ht="12.75" customHeight="1" x14ac:dyDescent="0.2"/>
    <row r="12860" ht="12.75" customHeight="1" x14ac:dyDescent="0.2"/>
    <row r="12861" ht="12.75" customHeight="1" x14ac:dyDescent="0.2"/>
    <row r="12862" ht="12.75" customHeight="1" x14ac:dyDescent="0.2"/>
    <row r="12863" ht="12.75" customHeight="1" x14ac:dyDescent="0.2"/>
    <row r="12864" ht="12.75" customHeight="1" x14ac:dyDescent="0.2"/>
    <row r="12865" ht="12.75" customHeight="1" x14ac:dyDescent="0.2"/>
    <row r="12866" ht="12.75" customHeight="1" x14ac:dyDescent="0.2"/>
    <row r="12867" ht="12.75" customHeight="1" x14ac:dyDescent="0.2"/>
    <row r="12868" ht="12.75" customHeight="1" x14ac:dyDescent="0.2"/>
    <row r="12869" ht="12.75" customHeight="1" x14ac:dyDescent="0.2"/>
    <row r="12870" ht="12.75" customHeight="1" x14ac:dyDescent="0.2"/>
    <row r="12871" ht="12.75" customHeight="1" x14ac:dyDescent="0.2"/>
    <row r="12872" ht="12.75" customHeight="1" x14ac:dyDescent="0.2"/>
    <row r="12873" ht="12.75" customHeight="1" x14ac:dyDescent="0.2"/>
    <row r="12874" ht="12.75" customHeight="1" x14ac:dyDescent="0.2"/>
    <row r="12875" ht="12.75" customHeight="1" x14ac:dyDescent="0.2"/>
    <row r="12876" ht="12.75" customHeight="1" x14ac:dyDescent="0.2"/>
    <row r="12877" ht="12.75" customHeight="1" x14ac:dyDescent="0.2"/>
    <row r="12878" ht="12.75" customHeight="1" x14ac:dyDescent="0.2"/>
    <row r="12879" ht="12.75" customHeight="1" x14ac:dyDescent="0.2"/>
    <row r="12880" ht="12.75" customHeight="1" x14ac:dyDescent="0.2"/>
    <row r="12881" ht="12.75" customHeight="1" x14ac:dyDescent="0.2"/>
    <row r="12882" ht="12.75" customHeight="1" x14ac:dyDescent="0.2"/>
    <row r="12883" ht="12.75" customHeight="1" x14ac:dyDescent="0.2"/>
    <row r="12884" ht="12.75" customHeight="1" x14ac:dyDescent="0.2"/>
    <row r="12885" ht="12.75" customHeight="1" x14ac:dyDescent="0.2"/>
    <row r="12886" ht="12.75" customHeight="1" x14ac:dyDescent="0.2"/>
    <row r="12887" ht="12.75" customHeight="1" x14ac:dyDescent="0.2"/>
    <row r="12888" ht="12.75" customHeight="1" x14ac:dyDescent="0.2"/>
    <row r="12889" ht="12.75" customHeight="1" x14ac:dyDescent="0.2"/>
    <row r="12890" ht="12.75" customHeight="1" x14ac:dyDescent="0.2"/>
    <row r="12891" ht="12.75" customHeight="1" x14ac:dyDescent="0.2"/>
    <row r="12892" ht="12.75" customHeight="1" x14ac:dyDescent="0.2"/>
    <row r="12893" ht="12.75" customHeight="1" x14ac:dyDescent="0.2"/>
    <row r="12894" ht="12.75" customHeight="1" x14ac:dyDescent="0.2"/>
    <row r="12895" ht="12.75" customHeight="1" x14ac:dyDescent="0.2"/>
    <row r="12896" ht="12.75" customHeight="1" x14ac:dyDescent="0.2"/>
    <row r="12897" ht="12.75" customHeight="1" x14ac:dyDescent="0.2"/>
    <row r="12898" ht="12.75" customHeight="1" x14ac:dyDescent="0.2"/>
    <row r="12899" ht="12.75" customHeight="1" x14ac:dyDescent="0.2"/>
    <row r="12900" ht="12.75" customHeight="1" x14ac:dyDescent="0.2"/>
    <row r="12901" ht="12.75" customHeight="1" x14ac:dyDescent="0.2"/>
    <row r="12902" ht="12.75" customHeight="1" x14ac:dyDescent="0.2"/>
    <row r="12903" ht="12.75" customHeight="1" x14ac:dyDescent="0.2"/>
    <row r="12904" ht="12.75" customHeight="1" x14ac:dyDescent="0.2"/>
    <row r="12905" ht="12.75" customHeight="1" x14ac:dyDescent="0.2"/>
    <row r="12906" ht="12.75" customHeight="1" x14ac:dyDescent="0.2"/>
    <row r="12907" ht="12.75" customHeight="1" x14ac:dyDescent="0.2"/>
    <row r="12908" ht="12.75" customHeight="1" x14ac:dyDescent="0.2"/>
    <row r="12909" ht="12.75" customHeight="1" x14ac:dyDescent="0.2"/>
    <row r="12910" ht="12.75" customHeight="1" x14ac:dyDescent="0.2"/>
    <row r="12911" ht="12.75" customHeight="1" x14ac:dyDescent="0.2"/>
    <row r="12912" ht="12.75" customHeight="1" x14ac:dyDescent="0.2"/>
    <row r="12913" ht="12.75" customHeight="1" x14ac:dyDescent="0.2"/>
    <row r="12914" ht="12.75" customHeight="1" x14ac:dyDescent="0.2"/>
    <row r="12915" ht="12.75" customHeight="1" x14ac:dyDescent="0.2"/>
    <row r="12916" ht="12.75" customHeight="1" x14ac:dyDescent="0.2"/>
    <row r="12917" ht="12.75" customHeight="1" x14ac:dyDescent="0.2"/>
    <row r="12918" ht="12.75" customHeight="1" x14ac:dyDescent="0.2"/>
    <row r="12919" ht="12.75" customHeight="1" x14ac:dyDescent="0.2"/>
    <row r="12920" ht="12.75" customHeight="1" x14ac:dyDescent="0.2"/>
    <row r="12921" ht="12.75" customHeight="1" x14ac:dyDescent="0.2"/>
    <row r="12922" ht="12.75" customHeight="1" x14ac:dyDescent="0.2"/>
    <row r="12923" ht="12.75" customHeight="1" x14ac:dyDescent="0.2"/>
    <row r="12924" ht="12.75" customHeight="1" x14ac:dyDescent="0.2"/>
    <row r="12925" ht="12.75" customHeight="1" x14ac:dyDescent="0.2"/>
    <row r="12926" ht="12.75" customHeight="1" x14ac:dyDescent="0.2"/>
    <row r="12927" ht="12.75" customHeight="1" x14ac:dyDescent="0.2"/>
    <row r="12928" ht="12.75" customHeight="1" x14ac:dyDescent="0.2"/>
    <row r="12929" ht="12.75" customHeight="1" x14ac:dyDescent="0.2"/>
    <row r="12930" ht="12.75" customHeight="1" x14ac:dyDescent="0.2"/>
    <row r="12931" ht="12.75" customHeight="1" x14ac:dyDescent="0.2"/>
    <row r="12932" ht="12.75" customHeight="1" x14ac:dyDescent="0.2"/>
    <row r="12933" ht="12.75" customHeight="1" x14ac:dyDescent="0.2"/>
    <row r="12934" ht="12.75" customHeight="1" x14ac:dyDescent="0.2"/>
    <row r="12935" ht="12.75" customHeight="1" x14ac:dyDescent="0.2"/>
    <row r="12936" ht="12.75" customHeight="1" x14ac:dyDescent="0.2"/>
    <row r="12937" ht="12.75" customHeight="1" x14ac:dyDescent="0.2"/>
    <row r="12938" ht="12.75" customHeight="1" x14ac:dyDescent="0.2"/>
    <row r="12939" ht="12.75" customHeight="1" x14ac:dyDescent="0.2"/>
    <row r="12940" ht="12.75" customHeight="1" x14ac:dyDescent="0.2"/>
    <row r="12941" ht="12.75" customHeight="1" x14ac:dyDescent="0.2"/>
    <row r="12942" ht="12.75" customHeight="1" x14ac:dyDescent="0.2"/>
    <row r="12943" ht="12.75" customHeight="1" x14ac:dyDescent="0.2"/>
    <row r="12944" ht="12.75" customHeight="1" x14ac:dyDescent="0.2"/>
    <row r="12945" ht="12.75" customHeight="1" x14ac:dyDescent="0.2"/>
    <row r="12946" ht="12.75" customHeight="1" x14ac:dyDescent="0.2"/>
    <row r="12947" ht="12.75" customHeight="1" x14ac:dyDescent="0.2"/>
    <row r="12948" ht="12.75" customHeight="1" x14ac:dyDescent="0.2"/>
    <row r="12949" ht="12.75" customHeight="1" x14ac:dyDescent="0.2"/>
    <row r="12950" ht="12.75" customHeight="1" x14ac:dyDescent="0.2"/>
    <row r="12951" ht="12.75" customHeight="1" x14ac:dyDescent="0.2"/>
    <row r="12952" ht="12.75" customHeight="1" x14ac:dyDescent="0.2"/>
    <row r="12953" ht="12.75" customHeight="1" x14ac:dyDescent="0.2"/>
    <row r="12954" ht="12.75" customHeight="1" x14ac:dyDescent="0.2"/>
    <row r="12955" ht="12.75" customHeight="1" x14ac:dyDescent="0.2"/>
    <row r="12956" ht="12.75" customHeight="1" x14ac:dyDescent="0.2"/>
    <row r="12957" ht="12.75" customHeight="1" x14ac:dyDescent="0.2"/>
    <row r="12958" ht="12.75" customHeight="1" x14ac:dyDescent="0.2"/>
    <row r="12959" ht="12.75" customHeight="1" x14ac:dyDescent="0.2"/>
    <row r="12960" ht="12.75" customHeight="1" x14ac:dyDescent="0.2"/>
    <row r="12961" ht="12.75" customHeight="1" x14ac:dyDescent="0.2"/>
    <row r="12962" ht="12.75" customHeight="1" x14ac:dyDescent="0.2"/>
    <row r="12963" ht="12.75" customHeight="1" x14ac:dyDescent="0.2"/>
    <row r="12964" ht="12.75" customHeight="1" x14ac:dyDescent="0.2"/>
    <row r="12965" ht="12.75" customHeight="1" x14ac:dyDescent="0.2"/>
    <row r="12966" ht="12.75" customHeight="1" x14ac:dyDescent="0.2"/>
    <row r="12967" ht="12.75" customHeight="1" x14ac:dyDescent="0.2"/>
    <row r="12968" ht="12.75" customHeight="1" x14ac:dyDescent="0.2"/>
    <row r="12969" ht="12.75" customHeight="1" x14ac:dyDescent="0.2"/>
    <row r="12970" ht="12.75" customHeight="1" x14ac:dyDescent="0.2"/>
    <row r="12971" ht="12.75" customHeight="1" x14ac:dyDescent="0.2"/>
    <row r="12972" ht="12.75" customHeight="1" x14ac:dyDescent="0.2"/>
    <row r="12973" ht="12.75" customHeight="1" x14ac:dyDescent="0.2"/>
    <row r="12974" ht="12.75" customHeight="1" x14ac:dyDescent="0.2"/>
    <row r="12975" ht="12.75" customHeight="1" x14ac:dyDescent="0.2"/>
    <row r="12976" ht="12.75" customHeight="1" x14ac:dyDescent="0.2"/>
    <row r="12977" ht="12.75" customHeight="1" x14ac:dyDescent="0.2"/>
    <row r="12978" ht="12.75" customHeight="1" x14ac:dyDescent="0.2"/>
    <row r="12979" ht="12.75" customHeight="1" x14ac:dyDescent="0.2"/>
    <row r="12980" ht="12.75" customHeight="1" x14ac:dyDescent="0.2"/>
    <row r="12981" ht="12.75" customHeight="1" x14ac:dyDescent="0.2"/>
    <row r="12982" ht="12.75" customHeight="1" x14ac:dyDescent="0.2"/>
    <row r="12983" ht="12.75" customHeight="1" x14ac:dyDescent="0.2"/>
    <row r="12984" ht="12.75" customHeight="1" x14ac:dyDescent="0.2"/>
    <row r="12985" ht="12.75" customHeight="1" x14ac:dyDescent="0.2"/>
    <row r="12986" ht="12.75" customHeight="1" x14ac:dyDescent="0.2"/>
    <row r="12987" ht="12.75" customHeight="1" x14ac:dyDescent="0.2"/>
    <row r="12988" ht="12.75" customHeight="1" x14ac:dyDescent="0.2"/>
    <row r="12989" ht="12.75" customHeight="1" x14ac:dyDescent="0.2"/>
    <row r="12990" ht="12.75" customHeight="1" x14ac:dyDescent="0.2"/>
    <row r="12991" ht="12.75" customHeight="1" x14ac:dyDescent="0.2"/>
    <row r="12992" ht="12.75" customHeight="1" x14ac:dyDescent="0.2"/>
    <row r="12993" ht="12.75" customHeight="1" x14ac:dyDescent="0.2"/>
    <row r="12994" ht="12.75" customHeight="1" x14ac:dyDescent="0.2"/>
    <row r="12995" ht="12.75" customHeight="1" x14ac:dyDescent="0.2"/>
    <row r="12996" ht="12.75" customHeight="1" x14ac:dyDescent="0.2"/>
    <row r="12997" ht="12.75" customHeight="1" x14ac:dyDescent="0.2"/>
    <row r="12998" ht="12.75" customHeight="1" x14ac:dyDescent="0.2"/>
    <row r="12999" ht="12.75" customHeight="1" x14ac:dyDescent="0.2"/>
    <row r="13000" ht="12.75" customHeight="1" x14ac:dyDescent="0.2"/>
    <row r="13001" ht="12.75" customHeight="1" x14ac:dyDescent="0.2"/>
    <row r="13002" ht="12.75" customHeight="1" x14ac:dyDescent="0.2"/>
    <row r="13003" ht="12.75" customHeight="1" x14ac:dyDescent="0.2"/>
    <row r="13004" ht="12.75" customHeight="1" x14ac:dyDescent="0.2"/>
    <row r="13005" ht="12.75" customHeight="1" x14ac:dyDescent="0.2"/>
    <row r="13006" ht="12.75" customHeight="1" x14ac:dyDescent="0.2"/>
    <row r="13007" ht="12.75" customHeight="1" x14ac:dyDescent="0.2"/>
    <row r="13008" ht="12.75" customHeight="1" x14ac:dyDescent="0.2"/>
    <row r="13009" ht="12.75" customHeight="1" x14ac:dyDescent="0.2"/>
    <row r="13010" ht="12.75" customHeight="1" x14ac:dyDescent="0.2"/>
    <row r="13011" ht="12.75" customHeight="1" x14ac:dyDescent="0.2"/>
    <row r="13012" ht="12.75" customHeight="1" x14ac:dyDescent="0.2"/>
    <row r="13013" ht="12.75" customHeight="1" x14ac:dyDescent="0.2"/>
    <row r="13014" ht="12.75" customHeight="1" x14ac:dyDescent="0.2"/>
    <row r="13015" ht="12.75" customHeight="1" x14ac:dyDescent="0.2"/>
    <row r="13016" ht="12.75" customHeight="1" x14ac:dyDescent="0.2"/>
    <row r="13017" ht="12.75" customHeight="1" x14ac:dyDescent="0.2"/>
    <row r="13018" ht="12.75" customHeight="1" x14ac:dyDescent="0.2"/>
    <row r="13019" ht="12.75" customHeight="1" x14ac:dyDescent="0.2"/>
    <row r="13020" ht="12.75" customHeight="1" x14ac:dyDescent="0.2"/>
    <row r="13021" ht="12.75" customHeight="1" x14ac:dyDescent="0.2"/>
    <row r="13022" ht="12.75" customHeight="1" x14ac:dyDescent="0.2"/>
    <row r="13023" ht="12.75" customHeight="1" x14ac:dyDescent="0.2"/>
    <row r="13024" ht="12.75" customHeight="1" x14ac:dyDescent="0.2"/>
    <row r="13025" ht="12.75" customHeight="1" x14ac:dyDescent="0.2"/>
    <row r="13026" ht="12.75" customHeight="1" x14ac:dyDescent="0.2"/>
    <row r="13027" ht="12.75" customHeight="1" x14ac:dyDescent="0.2"/>
    <row r="13028" ht="12.75" customHeight="1" x14ac:dyDescent="0.2"/>
    <row r="13029" ht="12.75" customHeight="1" x14ac:dyDescent="0.2"/>
    <row r="13030" ht="12.75" customHeight="1" x14ac:dyDescent="0.2"/>
    <row r="13031" ht="12.75" customHeight="1" x14ac:dyDescent="0.2"/>
    <row r="13032" ht="12.75" customHeight="1" x14ac:dyDescent="0.2"/>
    <row r="13033" ht="12.75" customHeight="1" x14ac:dyDescent="0.2"/>
    <row r="13034" ht="12.75" customHeight="1" x14ac:dyDescent="0.2"/>
    <row r="13035" ht="12.75" customHeight="1" x14ac:dyDescent="0.2"/>
    <row r="13036" ht="12.75" customHeight="1" x14ac:dyDescent="0.2"/>
    <row r="13037" ht="12.75" customHeight="1" x14ac:dyDescent="0.2"/>
    <row r="13038" ht="12.75" customHeight="1" x14ac:dyDescent="0.2"/>
    <row r="13039" ht="12.75" customHeight="1" x14ac:dyDescent="0.2"/>
    <row r="13040" ht="12.75" customHeight="1" x14ac:dyDescent="0.2"/>
    <row r="13041" ht="12.75" customHeight="1" x14ac:dyDescent="0.2"/>
    <row r="13042" ht="12.75" customHeight="1" x14ac:dyDescent="0.2"/>
    <row r="13043" ht="12.75" customHeight="1" x14ac:dyDescent="0.2"/>
    <row r="13044" ht="12.75" customHeight="1" x14ac:dyDescent="0.2"/>
    <row r="13045" ht="12.75" customHeight="1" x14ac:dyDescent="0.2"/>
    <row r="13046" ht="12.75" customHeight="1" x14ac:dyDescent="0.2"/>
    <row r="13047" ht="12.75" customHeight="1" x14ac:dyDescent="0.2"/>
    <row r="13048" ht="12.75" customHeight="1" x14ac:dyDescent="0.2"/>
    <row r="13049" ht="12.75" customHeight="1" x14ac:dyDescent="0.2"/>
    <row r="13050" ht="12.75" customHeight="1" x14ac:dyDescent="0.2"/>
    <row r="13051" ht="12.75" customHeight="1" x14ac:dyDescent="0.2"/>
    <row r="13052" ht="12.75" customHeight="1" x14ac:dyDescent="0.2"/>
    <row r="13053" ht="12.75" customHeight="1" x14ac:dyDescent="0.2"/>
    <row r="13054" ht="12.75" customHeight="1" x14ac:dyDescent="0.2"/>
    <row r="13055" ht="12.75" customHeight="1" x14ac:dyDescent="0.2"/>
    <row r="13056" ht="12.75" customHeight="1" x14ac:dyDescent="0.2"/>
    <row r="13057" ht="12.75" customHeight="1" x14ac:dyDescent="0.2"/>
    <row r="13058" ht="12.75" customHeight="1" x14ac:dyDescent="0.2"/>
    <row r="13059" ht="12.75" customHeight="1" x14ac:dyDescent="0.2"/>
    <row r="13060" ht="12.75" customHeight="1" x14ac:dyDescent="0.2"/>
    <row r="13061" ht="12.75" customHeight="1" x14ac:dyDescent="0.2"/>
    <row r="13062" ht="12.75" customHeight="1" x14ac:dyDescent="0.2"/>
    <row r="13063" ht="12.75" customHeight="1" x14ac:dyDescent="0.2"/>
    <row r="13064" ht="12.75" customHeight="1" x14ac:dyDescent="0.2"/>
    <row r="13065" ht="12.75" customHeight="1" x14ac:dyDescent="0.2"/>
    <row r="13066" ht="12.75" customHeight="1" x14ac:dyDescent="0.2"/>
    <row r="13067" ht="12.75" customHeight="1" x14ac:dyDescent="0.2"/>
    <row r="13068" ht="12.75" customHeight="1" x14ac:dyDescent="0.2"/>
    <row r="13069" ht="12.75" customHeight="1" x14ac:dyDescent="0.2"/>
    <row r="13070" ht="12.75" customHeight="1" x14ac:dyDescent="0.2"/>
    <row r="13071" ht="12.75" customHeight="1" x14ac:dyDescent="0.2"/>
    <row r="13072" ht="12.75" customHeight="1" x14ac:dyDescent="0.2"/>
    <row r="13073" ht="12.75" customHeight="1" x14ac:dyDescent="0.2"/>
    <row r="13074" ht="12.75" customHeight="1" x14ac:dyDescent="0.2"/>
    <row r="13075" ht="12.75" customHeight="1" x14ac:dyDescent="0.2"/>
    <row r="13076" ht="12.75" customHeight="1" x14ac:dyDescent="0.2"/>
    <row r="13077" ht="12.75" customHeight="1" x14ac:dyDescent="0.2"/>
    <row r="13078" ht="12.75" customHeight="1" x14ac:dyDescent="0.2"/>
    <row r="13079" ht="12.75" customHeight="1" x14ac:dyDescent="0.2"/>
    <row r="13080" ht="12.75" customHeight="1" x14ac:dyDescent="0.2"/>
    <row r="13081" ht="12.75" customHeight="1" x14ac:dyDescent="0.2"/>
    <row r="13082" ht="12.75" customHeight="1" x14ac:dyDescent="0.2"/>
    <row r="13083" ht="12.75" customHeight="1" x14ac:dyDescent="0.2"/>
    <row r="13084" ht="12.75" customHeight="1" x14ac:dyDescent="0.2"/>
    <row r="13085" ht="12.75" customHeight="1" x14ac:dyDescent="0.2"/>
    <row r="13086" ht="12.75" customHeight="1" x14ac:dyDescent="0.2"/>
    <row r="13087" ht="12.75" customHeight="1" x14ac:dyDescent="0.2"/>
    <row r="13088" ht="12.75" customHeight="1" x14ac:dyDescent="0.2"/>
    <row r="13089" ht="12.75" customHeight="1" x14ac:dyDescent="0.2"/>
    <row r="13090" ht="12.75" customHeight="1" x14ac:dyDescent="0.2"/>
    <row r="13091" ht="12.75" customHeight="1" x14ac:dyDescent="0.2"/>
    <row r="13092" ht="12.75" customHeight="1" x14ac:dyDescent="0.2"/>
    <row r="13093" ht="12.75" customHeight="1" x14ac:dyDescent="0.2"/>
    <row r="13094" ht="12.75" customHeight="1" x14ac:dyDescent="0.2"/>
    <row r="13095" ht="12.75" customHeight="1" x14ac:dyDescent="0.2"/>
    <row r="13096" ht="12.75" customHeight="1" x14ac:dyDescent="0.2"/>
    <row r="13097" ht="12.75" customHeight="1" x14ac:dyDescent="0.2"/>
    <row r="13098" ht="12.75" customHeight="1" x14ac:dyDescent="0.2"/>
    <row r="13099" ht="12.75" customHeight="1" x14ac:dyDescent="0.2"/>
    <row r="13100" ht="12.75" customHeight="1" x14ac:dyDescent="0.2"/>
    <row r="13101" ht="12.75" customHeight="1" x14ac:dyDescent="0.2"/>
    <row r="13102" ht="12.75" customHeight="1" x14ac:dyDescent="0.2"/>
    <row r="13103" ht="12.75" customHeight="1" x14ac:dyDescent="0.2"/>
    <row r="13104" ht="12.75" customHeight="1" x14ac:dyDescent="0.2"/>
    <row r="13105" ht="12.75" customHeight="1" x14ac:dyDescent="0.2"/>
    <row r="13106" ht="12.75" customHeight="1" x14ac:dyDescent="0.2"/>
    <row r="13107" ht="12.75" customHeight="1" x14ac:dyDescent="0.2"/>
    <row r="13108" ht="12.75" customHeight="1" x14ac:dyDescent="0.2"/>
    <row r="13109" ht="12.75" customHeight="1" x14ac:dyDescent="0.2"/>
    <row r="13110" ht="12.75" customHeight="1" x14ac:dyDescent="0.2"/>
    <row r="13111" ht="12.75" customHeight="1" x14ac:dyDescent="0.2"/>
    <row r="13112" ht="12.75" customHeight="1" x14ac:dyDescent="0.2"/>
    <row r="13113" ht="12.75" customHeight="1" x14ac:dyDescent="0.2"/>
    <row r="13114" ht="12.75" customHeight="1" x14ac:dyDescent="0.2"/>
    <row r="13115" ht="12.75" customHeight="1" x14ac:dyDescent="0.2"/>
    <row r="13116" ht="12.75" customHeight="1" x14ac:dyDescent="0.2"/>
    <row r="13117" ht="12.75" customHeight="1" x14ac:dyDescent="0.2"/>
    <row r="13118" ht="12.75" customHeight="1" x14ac:dyDescent="0.2"/>
    <row r="13119" ht="12.75" customHeight="1" x14ac:dyDescent="0.2"/>
    <row r="13120" ht="12.75" customHeight="1" x14ac:dyDescent="0.2"/>
    <row r="13121" ht="12.75" customHeight="1" x14ac:dyDescent="0.2"/>
    <row r="13122" ht="12.75" customHeight="1" x14ac:dyDescent="0.2"/>
    <row r="13123" ht="12.75" customHeight="1" x14ac:dyDescent="0.2"/>
    <row r="13124" ht="12.75" customHeight="1" x14ac:dyDescent="0.2"/>
    <row r="13125" ht="12.75" customHeight="1" x14ac:dyDescent="0.2"/>
    <row r="13126" ht="12.75" customHeight="1" x14ac:dyDescent="0.2"/>
    <row r="13127" ht="12.75" customHeight="1" x14ac:dyDescent="0.2"/>
    <row r="13128" ht="12.75" customHeight="1" x14ac:dyDescent="0.2"/>
    <row r="13129" ht="12.75" customHeight="1" x14ac:dyDescent="0.2"/>
    <row r="13130" ht="12.75" customHeight="1" x14ac:dyDescent="0.2"/>
    <row r="13131" ht="12.75" customHeight="1" x14ac:dyDescent="0.2"/>
    <row r="13132" ht="12.75" customHeight="1" x14ac:dyDescent="0.2"/>
    <row r="13133" ht="12.75" customHeight="1" x14ac:dyDescent="0.2"/>
    <row r="13134" ht="12.75" customHeight="1" x14ac:dyDescent="0.2"/>
    <row r="13135" ht="12.75" customHeight="1" x14ac:dyDescent="0.2"/>
    <row r="13136" ht="12.75" customHeight="1" x14ac:dyDescent="0.2"/>
    <row r="13137" ht="12.75" customHeight="1" x14ac:dyDescent="0.2"/>
    <row r="13138" ht="12.75" customHeight="1" x14ac:dyDescent="0.2"/>
    <row r="13139" ht="12.75" customHeight="1" x14ac:dyDescent="0.2"/>
    <row r="13140" ht="12.75" customHeight="1" x14ac:dyDescent="0.2"/>
    <row r="13141" ht="12.75" customHeight="1" x14ac:dyDescent="0.2"/>
    <row r="13142" ht="12.75" customHeight="1" x14ac:dyDescent="0.2"/>
    <row r="13143" ht="12.75" customHeight="1" x14ac:dyDescent="0.2"/>
    <row r="13144" ht="12.75" customHeight="1" x14ac:dyDescent="0.2"/>
    <row r="13145" ht="12.75" customHeight="1" x14ac:dyDescent="0.2"/>
    <row r="13146" ht="12.75" customHeight="1" x14ac:dyDescent="0.2"/>
    <row r="13147" ht="12.75" customHeight="1" x14ac:dyDescent="0.2"/>
    <row r="13148" ht="12.75" customHeight="1" x14ac:dyDescent="0.2"/>
    <row r="13149" ht="12.75" customHeight="1" x14ac:dyDescent="0.2"/>
    <row r="13150" ht="12.75" customHeight="1" x14ac:dyDescent="0.2"/>
    <row r="13151" ht="12.75" customHeight="1" x14ac:dyDescent="0.2"/>
    <row r="13152" ht="12.75" customHeight="1" x14ac:dyDescent="0.2"/>
    <row r="13153" ht="12.75" customHeight="1" x14ac:dyDescent="0.2"/>
    <row r="13154" ht="12.75" customHeight="1" x14ac:dyDescent="0.2"/>
    <row r="13155" ht="12.75" customHeight="1" x14ac:dyDescent="0.2"/>
    <row r="13156" ht="12.75" customHeight="1" x14ac:dyDescent="0.2"/>
    <row r="13157" ht="12.75" customHeight="1" x14ac:dyDescent="0.2"/>
    <row r="13158" ht="12.75" customHeight="1" x14ac:dyDescent="0.2"/>
    <row r="13159" ht="12.75" customHeight="1" x14ac:dyDescent="0.2"/>
    <row r="13160" ht="12.75" customHeight="1" x14ac:dyDescent="0.2"/>
    <row r="13161" ht="12.75" customHeight="1" x14ac:dyDescent="0.2"/>
    <row r="13162" ht="12.75" customHeight="1" x14ac:dyDescent="0.2"/>
    <row r="13163" ht="12.75" customHeight="1" x14ac:dyDescent="0.2"/>
    <row r="13164" ht="12.75" customHeight="1" x14ac:dyDescent="0.2"/>
    <row r="13165" ht="12.75" customHeight="1" x14ac:dyDescent="0.2"/>
    <row r="13166" ht="12.75" customHeight="1" x14ac:dyDescent="0.2"/>
    <row r="13167" ht="12.75" customHeight="1" x14ac:dyDescent="0.2"/>
    <row r="13168" ht="12.75" customHeight="1" x14ac:dyDescent="0.2"/>
    <row r="13169" ht="12.75" customHeight="1" x14ac:dyDescent="0.2"/>
    <row r="13170" ht="12.75" customHeight="1" x14ac:dyDescent="0.2"/>
    <row r="13171" ht="12.75" customHeight="1" x14ac:dyDescent="0.2"/>
    <row r="13172" ht="12.75" customHeight="1" x14ac:dyDescent="0.2"/>
    <row r="13173" ht="12.75" customHeight="1" x14ac:dyDescent="0.2"/>
    <row r="13174" ht="12.75" customHeight="1" x14ac:dyDescent="0.2"/>
    <row r="13175" ht="12.75" customHeight="1" x14ac:dyDescent="0.2"/>
    <row r="13176" ht="12.75" customHeight="1" x14ac:dyDescent="0.2"/>
    <row r="13177" ht="12.75" customHeight="1" x14ac:dyDescent="0.2"/>
    <row r="13178" ht="12.75" customHeight="1" x14ac:dyDescent="0.2"/>
    <row r="13179" ht="12.75" customHeight="1" x14ac:dyDescent="0.2"/>
    <row r="13180" ht="12.75" customHeight="1" x14ac:dyDescent="0.2"/>
    <row r="13181" ht="12.75" customHeight="1" x14ac:dyDescent="0.2"/>
    <row r="13182" ht="12.75" customHeight="1" x14ac:dyDescent="0.2"/>
    <row r="13183" ht="12.75" customHeight="1" x14ac:dyDescent="0.2"/>
    <row r="13184" ht="12.75" customHeight="1" x14ac:dyDescent="0.2"/>
    <row r="13185" ht="12.75" customHeight="1" x14ac:dyDescent="0.2"/>
    <row r="13186" ht="12.75" customHeight="1" x14ac:dyDescent="0.2"/>
    <row r="13187" ht="12.75" customHeight="1" x14ac:dyDescent="0.2"/>
    <row r="13188" ht="12.75" customHeight="1" x14ac:dyDescent="0.2"/>
    <row r="13189" ht="12.75" customHeight="1" x14ac:dyDescent="0.2"/>
    <row r="13190" ht="12.75" customHeight="1" x14ac:dyDescent="0.2"/>
    <row r="13191" ht="12.75" customHeight="1" x14ac:dyDescent="0.2"/>
    <row r="13192" ht="12.75" customHeight="1" x14ac:dyDescent="0.2"/>
    <row r="13193" ht="12.75" customHeight="1" x14ac:dyDescent="0.2"/>
    <row r="13194" ht="12.75" customHeight="1" x14ac:dyDescent="0.2"/>
    <row r="13195" ht="12.75" customHeight="1" x14ac:dyDescent="0.2"/>
    <row r="13196" ht="12.75" customHeight="1" x14ac:dyDescent="0.2"/>
    <row r="13197" ht="12.75" customHeight="1" x14ac:dyDescent="0.2"/>
    <row r="13198" ht="12.75" customHeight="1" x14ac:dyDescent="0.2"/>
    <row r="13199" ht="12.75" customHeight="1" x14ac:dyDescent="0.2"/>
    <row r="13200" ht="12.75" customHeight="1" x14ac:dyDescent="0.2"/>
    <row r="13201" ht="12.75" customHeight="1" x14ac:dyDescent="0.2"/>
    <row r="13202" ht="12.75" customHeight="1" x14ac:dyDescent="0.2"/>
    <row r="13203" ht="12.75" customHeight="1" x14ac:dyDescent="0.2"/>
    <row r="13204" ht="12.75" customHeight="1" x14ac:dyDescent="0.2"/>
    <row r="13205" ht="12.75" customHeight="1" x14ac:dyDescent="0.2"/>
    <row r="13206" ht="12.75" customHeight="1" x14ac:dyDescent="0.2"/>
    <row r="13207" ht="12.75" customHeight="1" x14ac:dyDescent="0.2"/>
    <row r="13208" ht="12.75" customHeight="1" x14ac:dyDescent="0.2"/>
    <row r="13209" ht="12.75" customHeight="1" x14ac:dyDescent="0.2"/>
    <row r="13210" ht="12.75" customHeight="1" x14ac:dyDescent="0.2"/>
    <row r="13211" ht="12.75" customHeight="1" x14ac:dyDescent="0.2"/>
    <row r="13212" ht="12.75" customHeight="1" x14ac:dyDescent="0.2"/>
    <row r="13213" ht="12.75" customHeight="1" x14ac:dyDescent="0.2"/>
    <row r="13214" ht="12.75" customHeight="1" x14ac:dyDescent="0.2"/>
    <row r="13215" ht="12.75" customHeight="1" x14ac:dyDescent="0.2"/>
    <row r="13216" ht="12.75" customHeight="1" x14ac:dyDescent="0.2"/>
    <row r="13217" ht="12.75" customHeight="1" x14ac:dyDescent="0.2"/>
    <row r="13218" ht="12.75" customHeight="1" x14ac:dyDescent="0.2"/>
    <row r="13219" ht="12.75" customHeight="1" x14ac:dyDescent="0.2"/>
    <row r="13220" ht="12.75" customHeight="1" x14ac:dyDescent="0.2"/>
    <row r="13221" ht="12.75" customHeight="1" x14ac:dyDescent="0.2"/>
    <row r="13222" ht="12.75" customHeight="1" x14ac:dyDescent="0.2"/>
    <row r="13223" ht="12.75" customHeight="1" x14ac:dyDescent="0.2"/>
    <row r="13224" ht="12.75" customHeight="1" x14ac:dyDescent="0.2"/>
    <row r="13225" ht="12.75" customHeight="1" x14ac:dyDescent="0.2"/>
    <row r="13226" ht="12.75" customHeight="1" x14ac:dyDescent="0.2"/>
    <row r="13227" ht="12.75" customHeight="1" x14ac:dyDescent="0.2"/>
    <row r="13228" ht="12.75" customHeight="1" x14ac:dyDescent="0.2"/>
    <row r="13229" ht="12.75" customHeight="1" x14ac:dyDescent="0.2"/>
    <row r="13230" ht="12.75" customHeight="1" x14ac:dyDescent="0.2"/>
    <row r="13231" ht="12.75" customHeight="1" x14ac:dyDescent="0.2"/>
    <row r="13232" ht="12.75" customHeight="1" x14ac:dyDescent="0.2"/>
    <row r="13233" ht="12.75" customHeight="1" x14ac:dyDescent="0.2"/>
    <row r="13234" ht="12.75" customHeight="1" x14ac:dyDescent="0.2"/>
    <row r="13235" ht="12.75" customHeight="1" x14ac:dyDescent="0.2"/>
    <row r="13236" ht="12.75" customHeight="1" x14ac:dyDescent="0.2"/>
    <row r="13237" ht="12.75" customHeight="1" x14ac:dyDescent="0.2"/>
    <row r="13238" ht="12.75" customHeight="1" x14ac:dyDescent="0.2"/>
    <row r="13239" ht="12.75" customHeight="1" x14ac:dyDescent="0.2"/>
    <row r="13240" ht="12.75" customHeight="1" x14ac:dyDescent="0.2"/>
    <row r="13241" ht="12.75" customHeight="1" x14ac:dyDescent="0.2"/>
    <row r="13242" ht="12.75" customHeight="1" x14ac:dyDescent="0.2"/>
    <row r="13243" ht="12.75" customHeight="1" x14ac:dyDescent="0.2"/>
    <row r="13244" ht="12.75" customHeight="1" x14ac:dyDescent="0.2"/>
    <row r="13245" ht="12.75" customHeight="1" x14ac:dyDescent="0.2"/>
    <row r="13246" ht="12.75" customHeight="1" x14ac:dyDescent="0.2"/>
    <row r="13247" ht="12.75" customHeight="1" x14ac:dyDescent="0.2"/>
    <row r="13248" ht="12.75" customHeight="1" x14ac:dyDescent="0.2"/>
    <row r="13249" ht="12.75" customHeight="1" x14ac:dyDescent="0.2"/>
    <row r="13250" ht="12.75" customHeight="1" x14ac:dyDescent="0.2"/>
    <row r="13251" ht="12.75" customHeight="1" x14ac:dyDescent="0.2"/>
    <row r="13252" ht="12.75" customHeight="1" x14ac:dyDescent="0.2"/>
    <row r="13253" ht="12.75" customHeight="1" x14ac:dyDescent="0.2"/>
    <row r="13254" ht="12.75" customHeight="1" x14ac:dyDescent="0.2"/>
    <row r="13255" ht="12.75" customHeight="1" x14ac:dyDescent="0.2"/>
    <row r="13256" ht="12.75" customHeight="1" x14ac:dyDescent="0.2"/>
    <row r="13257" ht="12.75" customHeight="1" x14ac:dyDescent="0.2"/>
    <row r="13258" ht="12.75" customHeight="1" x14ac:dyDescent="0.2"/>
    <row r="13259" ht="12.75" customHeight="1" x14ac:dyDescent="0.2"/>
    <row r="13260" ht="12.75" customHeight="1" x14ac:dyDescent="0.2"/>
    <row r="13261" ht="12.75" customHeight="1" x14ac:dyDescent="0.2"/>
    <row r="13262" ht="12.75" customHeight="1" x14ac:dyDescent="0.2"/>
    <row r="13263" ht="12.75" customHeight="1" x14ac:dyDescent="0.2"/>
    <row r="13264" ht="12.75" customHeight="1" x14ac:dyDescent="0.2"/>
    <row r="13265" ht="12.75" customHeight="1" x14ac:dyDescent="0.2"/>
    <row r="13266" ht="12.75" customHeight="1" x14ac:dyDescent="0.2"/>
    <row r="13267" ht="12.75" customHeight="1" x14ac:dyDescent="0.2"/>
    <row r="13268" ht="12.75" customHeight="1" x14ac:dyDescent="0.2"/>
    <row r="13269" ht="12.75" customHeight="1" x14ac:dyDescent="0.2"/>
    <row r="13270" ht="12.75" customHeight="1" x14ac:dyDescent="0.2"/>
    <row r="13271" ht="12.75" customHeight="1" x14ac:dyDescent="0.2"/>
    <row r="13272" ht="12.75" customHeight="1" x14ac:dyDescent="0.2"/>
    <row r="13273" ht="12.75" customHeight="1" x14ac:dyDescent="0.2"/>
    <row r="13274" ht="12.75" customHeight="1" x14ac:dyDescent="0.2"/>
    <row r="13275" ht="12.75" customHeight="1" x14ac:dyDescent="0.2"/>
    <row r="13276" ht="12.75" customHeight="1" x14ac:dyDescent="0.2"/>
    <row r="13277" ht="12.75" customHeight="1" x14ac:dyDescent="0.2"/>
    <row r="13278" ht="12.75" customHeight="1" x14ac:dyDescent="0.2"/>
    <row r="13279" ht="12.75" customHeight="1" x14ac:dyDescent="0.2"/>
    <row r="13280" ht="12.75" customHeight="1" x14ac:dyDescent="0.2"/>
    <row r="13281" ht="12.75" customHeight="1" x14ac:dyDescent="0.2"/>
    <row r="13282" ht="12.75" customHeight="1" x14ac:dyDescent="0.2"/>
    <row r="13283" ht="12.75" customHeight="1" x14ac:dyDescent="0.2"/>
    <row r="13284" ht="12.75" customHeight="1" x14ac:dyDescent="0.2"/>
    <row r="13285" ht="12.75" customHeight="1" x14ac:dyDescent="0.2"/>
    <row r="13286" ht="12.75" customHeight="1" x14ac:dyDescent="0.2"/>
    <row r="13287" ht="12.75" customHeight="1" x14ac:dyDescent="0.2"/>
    <row r="13288" ht="12.75" customHeight="1" x14ac:dyDescent="0.2"/>
    <row r="13289" ht="12.75" customHeight="1" x14ac:dyDescent="0.2"/>
    <row r="13290" ht="12.75" customHeight="1" x14ac:dyDescent="0.2"/>
    <row r="13291" ht="12.75" customHeight="1" x14ac:dyDescent="0.2"/>
    <row r="13292" ht="12.75" customHeight="1" x14ac:dyDescent="0.2"/>
    <row r="13293" ht="12.75" customHeight="1" x14ac:dyDescent="0.2"/>
    <row r="13294" ht="12.75" customHeight="1" x14ac:dyDescent="0.2"/>
    <row r="13295" ht="12.75" customHeight="1" x14ac:dyDescent="0.2"/>
    <row r="13296" ht="12.75" customHeight="1" x14ac:dyDescent="0.2"/>
    <row r="13297" ht="12.75" customHeight="1" x14ac:dyDescent="0.2"/>
    <row r="13298" ht="12.75" customHeight="1" x14ac:dyDescent="0.2"/>
    <row r="13299" ht="12.75" customHeight="1" x14ac:dyDescent="0.2"/>
    <row r="13300" ht="12.75" customHeight="1" x14ac:dyDescent="0.2"/>
    <row r="13301" ht="12.75" customHeight="1" x14ac:dyDescent="0.2"/>
    <row r="13302" ht="12.75" customHeight="1" x14ac:dyDescent="0.2"/>
    <row r="13303" ht="12.75" customHeight="1" x14ac:dyDescent="0.2"/>
    <row r="13304" ht="12.75" customHeight="1" x14ac:dyDescent="0.2"/>
    <row r="13305" ht="12.75" customHeight="1" x14ac:dyDescent="0.2"/>
    <row r="13306" ht="12.75" customHeight="1" x14ac:dyDescent="0.2"/>
    <row r="13307" ht="12.75" customHeight="1" x14ac:dyDescent="0.2"/>
    <row r="13308" ht="12.75" customHeight="1" x14ac:dyDescent="0.2"/>
    <row r="13309" ht="12.75" customHeight="1" x14ac:dyDescent="0.2"/>
    <row r="13310" ht="12.75" customHeight="1" x14ac:dyDescent="0.2"/>
    <row r="13311" ht="12.75" customHeight="1" x14ac:dyDescent="0.2"/>
    <row r="13312" ht="12.75" customHeight="1" x14ac:dyDescent="0.2"/>
    <row r="13313" ht="12.75" customHeight="1" x14ac:dyDescent="0.2"/>
    <row r="13314" ht="12.75" customHeight="1" x14ac:dyDescent="0.2"/>
    <row r="13315" ht="12.75" customHeight="1" x14ac:dyDescent="0.2"/>
    <row r="13316" ht="12.75" customHeight="1" x14ac:dyDescent="0.2"/>
    <row r="13317" ht="12.75" customHeight="1" x14ac:dyDescent="0.2"/>
    <row r="13318" ht="12.75" customHeight="1" x14ac:dyDescent="0.2"/>
    <row r="13319" ht="12.75" customHeight="1" x14ac:dyDescent="0.2"/>
    <row r="13320" ht="12.75" customHeight="1" x14ac:dyDescent="0.2"/>
    <row r="13321" ht="12.75" customHeight="1" x14ac:dyDescent="0.2"/>
    <row r="13322" ht="12.75" customHeight="1" x14ac:dyDescent="0.2"/>
    <row r="13323" ht="12.75" customHeight="1" x14ac:dyDescent="0.2"/>
    <row r="13324" ht="12.75" customHeight="1" x14ac:dyDescent="0.2"/>
    <row r="13325" ht="12.75" customHeight="1" x14ac:dyDescent="0.2"/>
    <row r="13326" ht="12.75" customHeight="1" x14ac:dyDescent="0.2"/>
    <row r="13327" ht="12.75" customHeight="1" x14ac:dyDescent="0.2"/>
    <row r="13328" ht="12.75" customHeight="1" x14ac:dyDescent="0.2"/>
    <row r="13329" ht="12.75" customHeight="1" x14ac:dyDescent="0.2"/>
    <row r="13330" ht="12.75" customHeight="1" x14ac:dyDescent="0.2"/>
    <row r="13331" ht="12.75" customHeight="1" x14ac:dyDescent="0.2"/>
    <row r="13332" ht="12.75" customHeight="1" x14ac:dyDescent="0.2"/>
    <row r="13333" ht="12.75" customHeight="1" x14ac:dyDescent="0.2"/>
    <row r="13334" ht="12.75" customHeight="1" x14ac:dyDescent="0.2"/>
    <row r="13335" ht="12.75" customHeight="1" x14ac:dyDescent="0.2"/>
    <row r="13336" ht="12.75" customHeight="1" x14ac:dyDescent="0.2"/>
    <row r="13337" ht="12.75" customHeight="1" x14ac:dyDescent="0.2"/>
    <row r="13338" ht="12.75" customHeight="1" x14ac:dyDescent="0.2"/>
    <row r="13339" ht="12.75" customHeight="1" x14ac:dyDescent="0.2"/>
    <row r="13340" ht="12.75" customHeight="1" x14ac:dyDescent="0.2"/>
    <row r="13341" ht="12.75" customHeight="1" x14ac:dyDescent="0.2"/>
    <row r="13342" ht="12.75" customHeight="1" x14ac:dyDescent="0.2"/>
    <row r="13343" ht="12.75" customHeight="1" x14ac:dyDescent="0.2"/>
    <row r="13344" ht="12.75" customHeight="1" x14ac:dyDescent="0.2"/>
    <row r="13345" ht="12.75" customHeight="1" x14ac:dyDescent="0.2"/>
    <row r="13346" ht="12.75" customHeight="1" x14ac:dyDescent="0.2"/>
    <row r="13347" ht="12.75" customHeight="1" x14ac:dyDescent="0.2"/>
    <row r="13348" ht="12.75" customHeight="1" x14ac:dyDescent="0.2"/>
    <row r="13349" ht="12.75" customHeight="1" x14ac:dyDescent="0.2"/>
    <row r="13350" ht="12.75" customHeight="1" x14ac:dyDescent="0.2"/>
    <row r="13351" ht="12.75" customHeight="1" x14ac:dyDescent="0.2"/>
    <row r="13352" ht="12.75" customHeight="1" x14ac:dyDescent="0.2"/>
    <row r="13353" ht="12.75" customHeight="1" x14ac:dyDescent="0.2"/>
    <row r="13354" ht="12.75" customHeight="1" x14ac:dyDescent="0.2"/>
    <row r="13355" ht="12.75" customHeight="1" x14ac:dyDescent="0.2"/>
    <row r="13356" ht="12.75" customHeight="1" x14ac:dyDescent="0.2"/>
    <row r="13357" ht="12.75" customHeight="1" x14ac:dyDescent="0.2"/>
    <row r="13358" ht="12.75" customHeight="1" x14ac:dyDescent="0.2"/>
    <row r="13359" ht="12.75" customHeight="1" x14ac:dyDescent="0.2"/>
    <row r="13360" ht="12.75" customHeight="1" x14ac:dyDescent="0.2"/>
    <row r="13361" ht="12.75" customHeight="1" x14ac:dyDescent="0.2"/>
    <row r="13362" ht="12.75" customHeight="1" x14ac:dyDescent="0.2"/>
    <row r="13363" ht="12.75" customHeight="1" x14ac:dyDescent="0.2"/>
    <row r="13364" ht="12.75" customHeight="1" x14ac:dyDescent="0.2"/>
    <row r="13365" ht="12.75" customHeight="1" x14ac:dyDescent="0.2"/>
    <row r="13366" ht="12.75" customHeight="1" x14ac:dyDescent="0.2"/>
    <row r="13367" ht="12.75" customHeight="1" x14ac:dyDescent="0.2"/>
    <row r="13368" ht="12.75" customHeight="1" x14ac:dyDescent="0.2"/>
    <row r="13369" ht="12.75" customHeight="1" x14ac:dyDescent="0.2"/>
    <row r="13370" ht="12.75" customHeight="1" x14ac:dyDescent="0.2"/>
    <row r="13371" ht="12.75" customHeight="1" x14ac:dyDescent="0.2"/>
    <row r="13372" ht="12.75" customHeight="1" x14ac:dyDescent="0.2"/>
    <row r="13373" ht="12.75" customHeight="1" x14ac:dyDescent="0.2"/>
    <row r="13374" ht="12.75" customHeight="1" x14ac:dyDescent="0.2"/>
    <row r="13375" ht="12.75" customHeight="1" x14ac:dyDescent="0.2"/>
    <row r="13376" ht="12.75" customHeight="1" x14ac:dyDescent="0.2"/>
    <row r="13377" ht="12.75" customHeight="1" x14ac:dyDescent="0.2"/>
    <row r="13378" ht="12.75" customHeight="1" x14ac:dyDescent="0.2"/>
    <row r="13379" ht="12.75" customHeight="1" x14ac:dyDescent="0.2"/>
    <row r="13380" ht="12.75" customHeight="1" x14ac:dyDescent="0.2"/>
    <row r="13381" ht="12.75" customHeight="1" x14ac:dyDescent="0.2"/>
    <row r="13382" ht="12.75" customHeight="1" x14ac:dyDescent="0.2"/>
    <row r="13383" ht="12.75" customHeight="1" x14ac:dyDescent="0.2"/>
    <row r="13384" ht="12.75" customHeight="1" x14ac:dyDescent="0.2"/>
    <row r="13385" ht="12.75" customHeight="1" x14ac:dyDescent="0.2"/>
    <row r="13386" ht="12.75" customHeight="1" x14ac:dyDescent="0.2"/>
    <row r="13387" ht="12.75" customHeight="1" x14ac:dyDescent="0.2"/>
    <row r="13388" ht="12.75" customHeight="1" x14ac:dyDescent="0.2"/>
    <row r="13389" ht="12.75" customHeight="1" x14ac:dyDescent="0.2"/>
    <row r="13390" ht="12.75" customHeight="1" x14ac:dyDescent="0.2"/>
    <row r="13391" ht="12.75" customHeight="1" x14ac:dyDescent="0.2"/>
    <row r="13392" ht="12.75" customHeight="1" x14ac:dyDescent="0.2"/>
    <row r="13393" ht="12.75" customHeight="1" x14ac:dyDescent="0.2"/>
    <row r="13394" ht="12.75" customHeight="1" x14ac:dyDescent="0.2"/>
    <row r="13395" ht="12.75" customHeight="1" x14ac:dyDescent="0.2"/>
    <row r="13396" ht="12.75" customHeight="1" x14ac:dyDescent="0.2"/>
    <row r="13397" ht="12.75" customHeight="1" x14ac:dyDescent="0.2"/>
    <row r="13398" ht="12.75" customHeight="1" x14ac:dyDescent="0.2"/>
    <row r="13399" ht="12.75" customHeight="1" x14ac:dyDescent="0.2"/>
    <row r="13400" ht="12.75" customHeight="1" x14ac:dyDescent="0.2"/>
    <row r="13401" ht="12.75" customHeight="1" x14ac:dyDescent="0.2"/>
    <row r="13402" ht="12.75" customHeight="1" x14ac:dyDescent="0.2"/>
    <row r="13403" ht="12.75" customHeight="1" x14ac:dyDescent="0.2"/>
    <row r="13404" ht="12.75" customHeight="1" x14ac:dyDescent="0.2"/>
    <row r="13405" ht="12.75" customHeight="1" x14ac:dyDescent="0.2"/>
    <row r="13406" ht="12.75" customHeight="1" x14ac:dyDescent="0.2"/>
    <row r="13407" ht="12.75" customHeight="1" x14ac:dyDescent="0.2"/>
    <row r="13408" ht="12.75" customHeight="1" x14ac:dyDescent="0.2"/>
    <row r="13409" ht="12.75" customHeight="1" x14ac:dyDescent="0.2"/>
    <row r="13410" ht="12.75" customHeight="1" x14ac:dyDescent="0.2"/>
    <row r="13411" ht="12.75" customHeight="1" x14ac:dyDescent="0.2"/>
    <row r="13412" ht="12.75" customHeight="1" x14ac:dyDescent="0.2"/>
    <row r="13413" ht="12.75" customHeight="1" x14ac:dyDescent="0.2"/>
    <row r="13414" ht="12.75" customHeight="1" x14ac:dyDescent="0.2"/>
    <row r="13415" ht="12.75" customHeight="1" x14ac:dyDescent="0.2"/>
    <row r="13416" ht="12.75" customHeight="1" x14ac:dyDescent="0.2"/>
    <row r="13417" ht="12.75" customHeight="1" x14ac:dyDescent="0.2"/>
    <row r="13418" ht="12.75" customHeight="1" x14ac:dyDescent="0.2"/>
    <row r="13419" ht="12.75" customHeight="1" x14ac:dyDescent="0.2"/>
    <row r="13420" ht="12.75" customHeight="1" x14ac:dyDescent="0.2"/>
    <row r="13421" ht="12.75" customHeight="1" x14ac:dyDescent="0.2"/>
    <row r="13422" ht="12.75" customHeight="1" x14ac:dyDescent="0.2"/>
    <row r="13423" ht="12.75" customHeight="1" x14ac:dyDescent="0.2"/>
    <row r="13424" ht="12.75" customHeight="1" x14ac:dyDescent="0.2"/>
    <row r="13425" ht="12.75" customHeight="1" x14ac:dyDescent="0.2"/>
    <row r="13426" ht="12.75" customHeight="1" x14ac:dyDescent="0.2"/>
    <row r="13427" ht="12.75" customHeight="1" x14ac:dyDescent="0.2"/>
    <row r="13428" ht="12.75" customHeight="1" x14ac:dyDescent="0.2"/>
    <row r="13429" ht="12.75" customHeight="1" x14ac:dyDescent="0.2"/>
    <row r="13430" ht="12.75" customHeight="1" x14ac:dyDescent="0.2"/>
    <row r="13431" ht="12.75" customHeight="1" x14ac:dyDescent="0.2"/>
    <row r="13432" ht="12.75" customHeight="1" x14ac:dyDescent="0.2"/>
    <row r="13433" ht="12.75" customHeight="1" x14ac:dyDescent="0.2"/>
    <row r="13434" ht="12.75" customHeight="1" x14ac:dyDescent="0.2"/>
    <row r="13435" ht="12.75" customHeight="1" x14ac:dyDescent="0.2"/>
    <row r="13436" ht="12.75" customHeight="1" x14ac:dyDescent="0.2"/>
    <row r="13437" ht="12.75" customHeight="1" x14ac:dyDescent="0.2"/>
    <row r="13438" ht="12.75" customHeight="1" x14ac:dyDescent="0.2"/>
    <row r="13439" ht="12.75" customHeight="1" x14ac:dyDescent="0.2"/>
    <row r="13440" ht="12.75" customHeight="1" x14ac:dyDescent="0.2"/>
    <row r="13441" ht="12.75" customHeight="1" x14ac:dyDescent="0.2"/>
    <row r="13442" ht="12.75" customHeight="1" x14ac:dyDescent="0.2"/>
    <row r="13443" ht="12.75" customHeight="1" x14ac:dyDescent="0.2"/>
    <row r="13444" ht="12.75" customHeight="1" x14ac:dyDescent="0.2"/>
    <row r="13445" ht="12.75" customHeight="1" x14ac:dyDescent="0.2"/>
    <row r="13446" ht="12.75" customHeight="1" x14ac:dyDescent="0.2"/>
    <row r="13447" ht="12.75" customHeight="1" x14ac:dyDescent="0.2"/>
    <row r="13448" ht="12.75" customHeight="1" x14ac:dyDescent="0.2"/>
    <row r="13449" ht="12.75" customHeight="1" x14ac:dyDescent="0.2"/>
    <row r="13450" ht="12.75" customHeight="1" x14ac:dyDescent="0.2"/>
    <row r="13451" ht="12.75" customHeight="1" x14ac:dyDescent="0.2"/>
    <row r="13452" ht="12.75" customHeight="1" x14ac:dyDescent="0.2"/>
    <row r="13453" ht="12.75" customHeight="1" x14ac:dyDescent="0.2"/>
    <row r="13454" ht="12.75" customHeight="1" x14ac:dyDescent="0.2"/>
    <row r="13455" ht="12.75" customHeight="1" x14ac:dyDescent="0.2"/>
    <row r="13456" ht="12.75" customHeight="1" x14ac:dyDescent="0.2"/>
    <row r="13457" ht="12.75" customHeight="1" x14ac:dyDescent="0.2"/>
    <row r="13458" ht="12.75" customHeight="1" x14ac:dyDescent="0.2"/>
    <row r="13459" ht="12.75" customHeight="1" x14ac:dyDescent="0.2"/>
    <row r="13460" ht="12.75" customHeight="1" x14ac:dyDescent="0.2"/>
    <row r="13461" ht="12.75" customHeight="1" x14ac:dyDescent="0.2"/>
    <row r="13462" ht="12.75" customHeight="1" x14ac:dyDescent="0.2"/>
    <row r="13463" ht="12.75" customHeight="1" x14ac:dyDescent="0.2"/>
    <row r="13464" ht="12.75" customHeight="1" x14ac:dyDescent="0.2"/>
    <row r="13465" ht="12.75" customHeight="1" x14ac:dyDescent="0.2"/>
    <row r="13466" ht="12.75" customHeight="1" x14ac:dyDescent="0.2"/>
    <row r="13467" ht="12.75" customHeight="1" x14ac:dyDescent="0.2"/>
    <row r="13468" ht="12.75" customHeight="1" x14ac:dyDescent="0.2"/>
    <row r="13469" ht="12.75" customHeight="1" x14ac:dyDescent="0.2"/>
    <row r="13470" ht="12.75" customHeight="1" x14ac:dyDescent="0.2"/>
    <row r="13471" ht="12.75" customHeight="1" x14ac:dyDescent="0.2"/>
    <row r="13472" ht="12.75" customHeight="1" x14ac:dyDescent="0.2"/>
    <row r="13473" ht="12.75" customHeight="1" x14ac:dyDescent="0.2"/>
    <row r="13474" ht="12.75" customHeight="1" x14ac:dyDescent="0.2"/>
    <row r="13475" ht="12.75" customHeight="1" x14ac:dyDescent="0.2"/>
    <row r="13476" ht="12.75" customHeight="1" x14ac:dyDescent="0.2"/>
    <row r="13477" ht="12.75" customHeight="1" x14ac:dyDescent="0.2"/>
    <row r="13478" ht="12.75" customHeight="1" x14ac:dyDescent="0.2"/>
    <row r="13479" ht="12.75" customHeight="1" x14ac:dyDescent="0.2"/>
    <row r="13480" ht="12.75" customHeight="1" x14ac:dyDescent="0.2"/>
    <row r="13481" ht="12.75" customHeight="1" x14ac:dyDescent="0.2"/>
    <row r="13482" ht="12.75" customHeight="1" x14ac:dyDescent="0.2"/>
    <row r="13483" ht="12.75" customHeight="1" x14ac:dyDescent="0.2"/>
    <row r="13484" ht="12.75" customHeight="1" x14ac:dyDescent="0.2"/>
    <row r="13485" ht="12.75" customHeight="1" x14ac:dyDescent="0.2"/>
    <row r="13486" ht="12.75" customHeight="1" x14ac:dyDescent="0.2"/>
    <row r="13487" ht="12.75" customHeight="1" x14ac:dyDescent="0.2"/>
    <row r="13488" ht="12.75" customHeight="1" x14ac:dyDescent="0.2"/>
    <row r="13489" ht="12.75" customHeight="1" x14ac:dyDescent="0.2"/>
    <row r="13490" ht="12.75" customHeight="1" x14ac:dyDescent="0.2"/>
    <row r="13491" ht="12.75" customHeight="1" x14ac:dyDescent="0.2"/>
    <row r="13492" ht="12.75" customHeight="1" x14ac:dyDescent="0.2"/>
    <row r="13493" ht="12.75" customHeight="1" x14ac:dyDescent="0.2"/>
    <row r="13494" ht="12.75" customHeight="1" x14ac:dyDescent="0.2"/>
    <row r="13495" ht="12.75" customHeight="1" x14ac:dyDescent="0.2"/>
    <row r="13496" ht="12.75" customHeight="1" x14ac:dyDescent="0.2"/>
    <row r="13497" ht="12.75" customHeight="1" x14ac:dyDescent="0.2"/>
    <row r="13498" ht="12.75" customHeight="1" x14ac:dyDescent="0.2"/>
    <row r="13499" ht="12.75" customHeight="1" x14ac:dyDescent="0.2"/>
    <row r="13500" ht="12.75" customHeight="1" x14ac:dyDescent="0.2"/>
    <row r="13501" ht="12.75" customHeight="1" x14ac:dyDescent="0.2"/>
    <row r="13502" ht="12.75" customHeight="1" x14ac:dyDescent="0.2"/>
    <row r="13503" ht="12.75" customHeight="1" x14ac:dyDescent="0.2"/>
    <row r="13504" ht="12.75" customHeight="1" x14ac:dyDescent="0.2"/>
    <row r="13505" ht="12.75" customHeight="1" x14ac:dyDescent="0.2"/>
    <row r="13506" ht="12.75" customHeight="1" x14ac:dyDescent="0.2"/>
    <row r="13507" ht="12.75" customHeight="1" x14ac:dyDescent="0.2"/>
    <row r="13508" ht="12.75" customHeight="1" x14ac:dyDescent="0.2"/>
    <row r="13509" ht="12.75" customHeight="1" x14ac:dyDescent="0.2"/>
    <row r="13510" ht="12.75" customHeight="1" x14ac:dyDescent="0.2"/>
    <row r="13511" ht="12.75" customHeight="1" x14ac:dyDescent="0.2"/>
    <row r="13512" ht="12.75" customHeight="1" x14ac:dyDescent="0.2"/>
    <row r="13513" ht="12.75" customHeight="1" x14ac:dyDescent="0.2"/>
    <row r="13514" ht="12.75" customHeight="1" x14ac:dyDescent="0.2"/>
    <row r="13515" ht="12.75" customHeight="1" x14ac:dyDescent="0.2"/>
    <row r="13516" ht="12.75" customHeight="1" x14ac:dyDescent="0.2"/>
    <row r="13517" ht="12.75" customHeight="1" x14ac:dyDescent="0.2"/>
    <row r="13518" ht="12.75" customHeight="1" x14ac:dyDescent="0.2"/>
    <row r="13519" ht="12.75" customHeight="1" x14ac:dyDescent="0.2"/>
    <row r="13520" ht="12.75" customHeight="1" x14ac:dyDescent="0.2"/>
    <row r="13521" ht="12.75" customHeight="1" x14ac:dyDescent="0.2"/>
    <row r="13522" ht="12.75" customHeight="1" x14ac:dyDescent="0.2"/>
    <row r="13523" ht="12.75" customHeight="1" x14ac:dyDescent="0.2"/>
    <row r="13524" ht="12.75" customHeight="1" x14ac:dyDescent="0.2"/>
    <row r="13525" ht="12.75" customHeight="1" x14ac:dyDescent="0.2"/>
    <row r="13526" ht="12.75" customHeight="1" x14ac:dyDescent="0.2"/>
    <row r="13527" ht="12.75" customHeight="1" x14ac:dyDescent="0.2"/>
    <row r="13528" ht="12.75" customHeight="1" x14ac:dyDescent="0.2"/>
    <row r="13529" ht="12.75" customHeight="1" x14ac:dyDescent="0.2"/>
    <row r="13530" ht="12.75" customHeight="1" x14ac:dyDescent="0.2"/>
    <row r="13531" ht="12.75" customHeight="1" x14ac:dyDescent="0.2"/>
    <row r="13532" ht="12.75" customHeight="1" x14ac:dyDescent="0.2"/>
    <row r="13533" ht="12.75" customHeight="1" x14ac:dyDescent="0.2"/>
    <row r="13534" ht="12.75" customHeight="1" x14ac:dyDescent="0.2"/>
    <row r="13535" ht="12.75" customHeight="1" x14ac:dyDescent="0.2"/>
    <row r="13536" ht="12.75" customHeight="1" x14ac:dyDescent="0.2"/>
    <row r="13537" ht="12.75" customHeight="1" x14ac:dyDescent="0.2"/>
    <row r="13538" ht="12.75" customHeight="1" x14ac:dyDescent="0.2"/>
    <row r="13539" ht="12.75" customHeight="1" x14ac:dyDescent="0.2"/>
    <row r="13540" ht="12.75" customHeight="1" x14ac:dyDescent="0.2"/>
    <row r="13541" ht="12.75" customHeight="1" x14ac:dyDescent="0.2"/>
    <row r="13542" ht="12.75" customHeight="1" x14ac:dyDescent="0.2"/>
    <row r="13543" ht="12.75" customHeight="1" x14ac:dyDescent="0.2"/>
    <row r="13544" ht="12.75" customHeight="1" x14ac:dyDescent="0.2"/>
    <row r="13545" ht="12.75" customHeight="1" x14ac:dyDescent="0.2"/>
    <row r="13546" ht="12.75" customHeight="1" x14ac:dyDescent="0.2"/>
    <row r="13547" ht="12.75" customHeight="1" x14ac:dyDescent="0.2"/>
    <row r="13548" ht="12.75" customHeight="1" x14ac:dyDescent="0.2"/>
    <row r="13549" ht="12.75" customHeight="1" x14ac:dyDescent="0.2"/>
    <row r="13550" ht="12.75" customHeight="1" x14ac:dyDescent="0.2"/>
    <row r="13551" ht="12.75" customHeight="1" x14ac:dyDescent="0.2"/>
    <row r="13552" ht="12.75" customHeight="1" x14ac:dyDescent="0.2"/>
    <row r="13553" ht="12.75" customHeight="1" x14ac:dyDescent="0.2"/>
    <row r="13554" ht="12.75" customHeight="1" x14ac:dyDescent="0.2"/>
    <row r="13555" ht="12.75" customHeight="1" x14ac:dyDescent="0.2"/>
    <row r="13556" ht="12.75" customHeight="1" x14ac:dyDescent="0.2"/>
    <row r="13557" ht="12.75" customHeight="1" x14ac:dyDescent="0.2"/>
    <row r="13558" ht="12.75" customHeight="1" x14ac:dyDescent="0.2"/>
    <row r="13559" ht="12.75" customHeight="1" x14ac:dyDescent="0.2"/>
    <row r="13560" ht="12.75" customHeight="1" x14ac:dyDescent="0.2"/>
    <row r="13561" ht="12.75" customHeight="1" x14ac:dyDescent="0.2"/>
    <row r="13562" ht="12.75" customHeight="1" x14ac:dyDescent="0.2"/>
    <row r="13563" ht="12.75" customHeight="1" x14ac:dyDescent="0.2"/>
    <row r="13564" ht="12.75" customHeight="1" x14ac:dyDescent="0.2"/>
    <row r="13565" ht="12.75" customHeight="1" x14ac:dyDescent="0.2"/>
    <row r="13566" ht="12.75" customHeight="1" x14ac:dyDescent="0.2"/>
    <row r="13567" ht="12.75" customHeight="1" x14ac:dyDescent="0.2"/>
    <row r="13568" ht="12.75" customHeight="1" x14ac:dyDescent="0.2"/>
    <row r="13569" ht="12.75" customHeight="1" x14ac:dyDescent="0.2"/>
    <row r="13570" ht="12.75" customHeight="1" x14ac:dyDescent="0.2"/>
    <row r="13571" ht="12.75" customHeight="1" x14ac:dyDescent="0.2"/>
    <row r="13572" ht="12.75" customHeight="1" x14ac:dyDescent="0.2"/>
    <row r="13573" ht="12.75" customHeight="1" x14ac:dyDescent="0.2"/>
    <row r="13574" ht="12.75" customHeight="1" x14ac:dyDescent="0.2"/>
    <row r="13575" ht="12.75" customHeight="1" x14ac:dyDescent="0.2"/>
    <row r="13576" ht="12.75" customHeight="1" x14ac:dyDescent="0.2"/>
    <row r="13577" ht="12.75" customHeight="1" x14ac:dyDescent="0.2"/>
    <row r="13578" ht="12.75" customHeight="1" x14ac:dyDescent="0.2"/>
    <row r="13579" ht="12.75" customHeight="1" x14ac:dyDescent="0.2"/>
    <row r="13580" ht="12.75" customHeight="1" x14ac:dyDescent="0.2"/>
    <row r="13581" ht="12.75" customHeight="1" x14ac:dyDescent="0.2"/>
    <row r="13582" ht="12.75" customHeight="1" x14ac:dyDescent="0.2"/>
    <row r="13583" ht="12.75" customHeight="1" x14ac:dyDescent="0.2"/>
    <row r="13584" ht="12.75" customHeight="1" x14ac:dyDescent="0.2"/>
    <row r="13585" ht="12.75" customHeight="1" x14ac:dyDescent="0.2"/>
    <row r="13586" ht="12.75" customHeight="1" x14ac:dyDescent="0.2"/>
    <row r="13587" ht="12.75" customHeight="1" x14ac:dyDescent="0.2"/>
    <row r="13588" ht="12.75" customHeight="1" x14ac:dyDescent="0.2"/>
    <row r="13589" ht="12.75" customHeight="1" x14ac:dyDescent="0.2"/>
    <row r="13590" ht="12.75" customHeight="1" x14ac:dyDescent="0.2"/>
    <row r="13591" ht="12.75" customHeight="1" x14ac:dyDescent="0.2"/>
    <row r="13592" ht="12.75" customHeight="1" x14ac:dyDescent="0.2"/>
    <row r="13593" ht="12.75" customHeight="1" x14ac:dyDescent="0.2"/>
    <row r="13594" ht="12.75" customHeight="1" x14ac:dyDescent="0.2"/>
    <row r="13595" ht="12.75" customHeight="1" x14ac:dyDescent="0.2"/>
    <row r="13596" ht="12.75" customHeight="1" x14ac:dyDescent="0.2"/>
    <row r="13597" ht="12.75" customHeight="1" x14ac:dyDescent="0.2"/>
    <row r="13598" ht="12.75" customHeight="1" x14ac:dyDescent="0.2"/>
    <row r="13599" ht="12.75" customHeight="1" x14ac:dyDescent="0.2"/>
    <row r="13600" ht="12.75" customHeight="1" x14ac:dyDescent="0.2"/>
    <row r="13601" ht="12.75" customHeight="1" x14ac:dyDescent="0.2"/>
    <row r="13602" ht="12.75" customHeight="1" x14ac:dyDescent="0.2"/>
    <row r="13603" ht="12.75" customHeight="1" x14ac:dyDescent="0.2"/>
    <row r="13604" ht="12.75" customHeight="1" x14ac:dyDescent="0.2"/>
    <row r="13605" ht="12.75" customHeight="1" x14ac:dyDescent="0.2"/>
    <row r="13606" ht="12.75" customHeight="1" x14ac:dyDescent="0.2"/>
    <row r="13607" ht="12.75" customHeight="1" x14ac:dyDescent="0.2"/>
    <row r="13608" ht="12.75" customHeight="1" x14ac:dyDescent="0.2"/>
    <row r="13609" ht="12.75" customHeight="1" x14ac:dyDescent="0.2"/>
    <row r="13610" ht="12.75" customHeight="1" x14ac:dyDescent="0.2"/>
    <row r="13611" ht="12.75" customHeight="1" x14ac:dyDescent="0.2"/>
    <row r="13612" ht="12.75" customHeight="1" x14ac:dyDescent="0.2"/>
    <row r="13613" ht="12.75" customHeight="1" x14ac:dyDescent="0.2"/>
    <row r="13614" ht="12.75" customHeight="1" x14ac:dyDescent="0.2"/>
    <row r="13615" ht="12.75" customHeight="1" x14ac:dyDescent="0.2"/>
    <row r="13616" ht="12.75" customHeight="1" x14ac:dyDescent="0.2"/>
    <row r="13617" ht="12.75" customHeight="1" x14ac:dyDescent="0.2"/>
    <row r="13618" ht="12.75" customHeight="1" x14ac:dyDescent="0.2"/>
    <row r="13619" ht="12.75" customHeight="1" x14ac:dyDescent="0.2"/>
    <row r="13620" ht="12.75" customHeight="1" x14ac:dyDescent="0.2"/>
    <row r="13621" ht="12.75" customHeight="1" x14ac:dyDescent="0.2"/>
    <row r="13622" ht="12.75" customHeight="1" x14ac:dyDescent="0.2"/>
    <row r="13623" ht="12.75" customHeight="1" x14ac:dyDescent="0.2"/>
    <row r="13624" ht="12.75" customHeight="1" x14ac:dyDescent="0.2"/>
    <row r="13625" ht="12.75" customHeight="1" x14ac:dyDescent="0.2"/>
    <row r="13626" ht="12.75" customHeight="1" x14ac:dyDescent="0.2"/>
    <row r="13627" ht="12.75" customHeight="1" x14ac:dyDescent="0.2"/>
    <row r="13628" ht="12.75" customHeight="1" x14ac:dyDescent="0.2"/>
    <row r="13629" ht="12.75" customHeight="1" x14ac:dyDescent="0.2"/>
    <row r="13630" ht="12.75" customHeight="1" x14ac:dyDescent="0.2"/>
    <row r="13631" ht="12.75" customHeight="1" x14ac:dyDescent="0.2"/>
    <row r="13632" ht="12.75" customHeight="1" x14ac:dyDescent="0.2"/>
    <row r="13633" ht="12.75" customHeight="1" x14ac:dyDescent="0.2"/>
    <row r="13634" ht="12.75" customHeight="1" x14ac:dyDescent="0.2"/>
    <row r="13635" ht="12.75" customHeight="1" x14ac:dyDescent="0.2"/>
    <row r="13636" ht="12.75" customHeight="1" x14ac:dyDescent="0.2"/>
    <row r="13637" ht="12.75" customHeight="1" x14ac:dyDescent="0.2"/>
    <row r="13638" ht="12.75" customHeight="1" x14ac:dyDescent="0.2"/>
    <row r="13639" ht="12.75" customHeight="1" x14ac:dyDescent="0.2"/>
    <row r="13640" ht="12.75" customHeight="1" x14ac:dyDescent="0.2"/>
    <row r="13641" ht="12.75" customHeight="1" x14ac:dyDescent="0.2"/>
    <row r="13642" ht="12.75" customHeight="1" x14ac:dyDescent="0.2"/>
    <row r="13643" ht="12.75" customHeight="1" x14ac:dyDescent="0.2"/>
    <row r="13644" ht="12.75" customHeight="1" x14ac:dyDescent="0.2"/>
    <row r="13645" ht="12.75" customHeight="1" x14ac:dyDescent="0.2"/>
    <row r="13646" ht="12.75" customHeight="1" x14ac:dyDescent="0.2"/>
    <row r="13647" ht="12.75" customHeight="1" x14ac:dyDescent="0.2"/>
    <row r="13648" ht="12.75" customHeight="1" x14ac:dyDescent="0.2"/>
    <row r="13649" ht="12.75" customHeight="1" x14ac:dyDescent="0.2"/>
    <row r="13650" ht="12.75" customHeight="1" x14ac:dyDescent="0.2"/>
    <row r="13651" ht="12.75" customHeight="1" x14ac:dyDescent="0.2"/>
    <row r="13652" ht="12.75" customHeight="1" x14ac:dyDescent="0.2"/>
    <row r="13653" ht="12.75" customHeight="1" x14ac:dyDescent="0.2"/>
    <row r="13654" ht="12.75" customHeight="1" x14ac:dyDescent="0.2"/>
    <row r="13655" ht="12.75" customHeight="1" x14ac:dyDescent="0.2"/>
    <row r="13656" ht="12.75" customHeight="1" x14ac:dyDescent="0.2"/>
    <row r="13657" ht="12.75" customHeight="1" x14ac:dyDescent="0.2"/>
    <row r="13658" ht="12.75" customHeight="1" x14ac:dyDescent="0.2"/>
    <row r="13659" ht="12.75" customHeight="1" x14ac:dyDescent="0.2"/>
    <row r="13660" ht="12.75" customHeight="1" x14ac:dyDescent="0.2"/>
    <row r="13661" ht="12.75" customHeight="1" x14ac:dyDescent="0.2"/>
    <row r="13662" ht="12.75" customHeight="1" x14ac:dyDescent="0.2"/>
    <row r="13663" ht="12.75" customHeight="1" x14ac:dyDescent="0.2"/>
    <row r="13664" ht="12.75" customHeight="1" x14ac:dyDescent="0.2"/>
    <row r="13665" ht="12.75" customHeight="1" x14ac:dyDescent="0.2"/>
    <row r="13666" ht="12.75" customHeight="1" x14ac:dyDescent="0.2"/>
    <row r="13667" ht="12.75" customHeight="1" x14ac:dyDescent="0.2"/>
    <row r="13668" ht="12.75" customHeight="1" x14ac:dyDescent="0.2"/>
    <row r="13669" ht="12.75" customHeight="1" x14ac:dyDescent="0.2"/>
    <row r="13670" ht="12.75" customHeight="1" x14ac:dyDescent="0.2"/>
    <row r="13671" ht="12.75" customHeight="1" x14ac:dyDescent="0.2"/>
    <row r="13672" ht="12.75" customHeight="1" x14ac:dyDescent="0.2"/>
    <row r="13673" ht="12.75" customHeight="1" x14ac:dyDescent="0.2"/>
    <row r="13674" ht="12.75" customHeight="1" x14ac:dyDescent="0.2"/>
    <row r="13675" ht="12.75" customHeight="1" x14ac:dyDescent="0.2"/>
    <row r="13676" ht="12.75" customHeight="1" x14ac:dyDescent="0.2"/>
    <row r="13677" ht="12.75" customHeight="1" x14ac:dyDescent="0.2"/>
    <row r="13678" ht="12.75" customHeight="1" x14ac:dyDescent="0.2"/>
    <row r="13679" ht="12.75" customHeight="1" x14ac:dyDescent="0.2"/>
    <row r="13680" ht="12.75" customHeight="1" x14ac:dyDescent="0.2"/>
    <row r="13681" ht="12.75" customHeight="1" x14ac:dyDescent="0.2"/>
    <row r="13682" ht="12.75" customHeight="1" x14ac:dyDescent="0.2"/>
    <row r="13683" ht="12.75" customHeight="1" x14ac:dyDescent="0.2"/>
    <row r="13684" ht="12.75" customHeight="1" x14ac:dyDescent="0.2"/>
    <row r="13685" ht="12.75" customHeight="1" x14ac:dyDescent="0.2"/>
    <row r="13686" ht="12.75" customHeight="1" x14ac:dyDescent="0.2"/>
    <row r="13687" ht="12.75" customHeight="1" x14ac:dyDescent="0.2"/>
    <row r="13688" ht="12.75" customHeight="1" x14ac:dyDescent="0.2"/>
    <row r="13689" ht="12.75" customHeight="1" x14ac:dyDescent="0.2"/>
    <row r="13690" ht="12.75" customHeight="1" x14ac:dyDescent="0.2"/>
    <row r="13691" ht="12.75" customHeight="1" x14ac:dyDescent="0.2"/>
    <row r="13692" ht="12.75" customHeight="1" x14ac:dyDescent="0.2"/>
    <row r="13693" ht="12.75" customHeight="1" x14ac:dyDescent="0.2"/>
    <row r="13694" ht="12.75" customHeight="1" x14ac:dyDescent="0.2"/>
    <row r="13695" ht="12.75" customHeight="1" x14ac:dyDescent="0.2"/>
    <row r="13696" ht="12.75" customHeight="1" x14ac:dyDescent="0.2"/>
    <row r="13697" ht="12.75" customHeight="1" x14ac:dyDescent="0.2"/>
    <row r="13698" ht="12.75" customHeight="1" x14ac:dyDescent="0.2"/>
    <row r="13699" ht="12.75" customHeight="1" x14ac:dyDescent="0.2"/>
    <row r="13700" ht="12.75" customHeight="1" x14ac:dyDescent="0.2"/>
    <row r="13701" ht="12.75" customHeight="1" x14ac:dyDescent="0.2"/>
    <row r="13702" ht="12.75" customHeight="1" x14ac:dyDescent="0.2"/>
    <row r="13703" ht="12.75" customHeight="1" x14ac:dyDescent="0.2"/>
    <row r="13704" ht="12.75" customHeight="1" x14ac:dyDescent="0.2"/>
    <row r="13705" ht="12.75" customHeight="1" x14ac:dyDescent="0.2"/>
    <row r="13706" ht="12.75" customHeight="1" x14ac:dyDescent="0.2"/>
    <row r="13707" ht="12.75" customHeight="1" x14ac:dyDescent="0.2"/>
    <row r="13708" ht="12.75" customHeight="1" x14ac:dyDescent="0.2"/>
    <row r="13709" ht="12.75" customHeight="1" x14ac:dyDescent="0.2"/>
    <row r="13710" ht="12.75" customHeight="1" x14ac:dyDescent="0.2"/>
    <row r="13711" ht="12.75" customHeight="1" x14ac:dyDescent="0.2"/>
    <row r="13712" ht="12.75" customHeight="1" x14ac:dyDescent="0.2"/>
    <row r="13713" ht="12.75" customHeight="1" x14ac:dyDescent="0.2"/>
    <row r="13714" ht="12.75" customHeight="1" x14ac:dyDescent="0.2"/>
    <row r="13715" ht="12.75" customHeight="1" x14ac:dyDescent="0.2"/>
    <row r="13716" ht="12.75" customHeight="1" x14ac:dyDescent="0.2"/>
    <row r="13717" ht="12.75" customHeight="1" x14ac:dyDescent="0.2"/>
    <row r="13718" ht="12.75" customHeight="1" x14ac:dyDescent="0.2"/>
    <row r="13719" ht="12.75" customHeight="1" x14ac:dyDescent="0.2"/>
    <row r="13720" ht="12.75" customHeight="1" x14ac:dyDescent="0.2"/>
    <row r="13721" ht="12.75" customHeight="1" x14ac:dyDescent="0.2"/>
    <row r="13722" ht="12.75" customHeight="1" x14ac:dyDescent="0.2"/>
    <row r="13723" ht="12.75" customHeight="1" x14ac:dyDescent="0.2"/>
    <row r="13724" ht="12.75" customHeight="1" x14ac:dyDescent="0.2"/>
    <row r="13725" ht="12.75" customHeight="1" x14ac:dyDescent="0.2"/>
    <row r="13726" ht="12.75" customHeight="1" x14ac:dyDescent="0.2"/>
    <row r="13727" ht="12.75" customHeight="1" x14ac:dyDescent="0.2"/>
    <row r="13728" ht="12.75" customHeight="1" x14ac:dyDescent="0.2"/>
    <row r="13729" ht="12.75" customHeight="1" x14ac:dyDescent="0.2"/>
    <row r="13730" ht="12.75" customHeight="1" x14ac:dyDescent="0.2"/>
    <row r="13731" ht="12.75" customHeight="1" x14ac:dyDescent="0.2"/>
    <row r="13732" ht="12.75" customHeight="1" x14ac:dyDescent="0.2"/>
    <row r="13733" ht="12.75" customHeight="1" x14ac:dyDescent="0.2"/>
    <row r="13734" ht="12.75" customHeight="1" x14ac:dyDescent="0.2"/>
    <row r="13735" ht="12.75" customHeight="1" x14ac:dyDescent="0.2"/>
    <row r="13736" ht="12.75" customHeight="1" x14ac:dyDescent="0.2"/>
    <row r="13737" ht="12.75" customHeight="1" x14ac:dyDescent="0.2"/>
    <row r="13738" ht="12.75" customHeight="1" x14ac:dyDescent="0.2"/>
    <row r="13739" ht="12.75" customHeight="1" x14ac:dyDescent="0.2"/>
    <row r="13740" ht="12.75" customHeight="1" x14ac:dyDescent="0.2"/>
    <row r="13741" ht="12.75" customHeight="1" x14ac:dyDescent="0.2"/>
    <row r="13742" ht="12.75" customHeight="1" x14ac:dyDescent="0.2"/>
    <row r="13743" ht="12.75" customHeight="1" x14ac:dyDescent="0.2"/>
    <row r="13744" ht="12.75" customHeight="1" x14ac:dyDescent="0.2"/>
    <row r="13745" ht="12.75" customHeight="1" x14ac:dyDescent="0.2"/>
    <row r="13746" ht="12.75" customHeight="1" x14ac:dyDescent="0.2"/>
    <row r="13747" ht="12.75" customHeight="1" x14ac:dyDescent="0.2"/>
    <row r="13748" ht="12.75" customHeight="1" x14ac:dyDescent="0.2"/>
    <row r="13749" ht="12.75" customHeight="1" x14ac:dyDescent="0.2"/>
    <row r="13750" ht="12.75" customHeight="1" x14ac:dyDescent="0.2"/>
    <row r="13751" ht="12.75" customHeight="1" x14ac:dyDescent="0.2"/>
    <row r="13752" ht="12.75" customHeight="1" x14ac:dyDescent="0.2"/>
    <row r="13753" ht="12.75" customHeight="1" x14ac:dyDescent="0.2"/>
    <row r="13754" ht="12.75" customHeight="1" x14ac:dyDescent="0.2"/>
    <row r="13755" ht="12.75" customHeight="1" x14ac:dyDescent="0.2"/>
    <row r="13756" ht="12.75" customHeight="1" x14ac:dyDescent="0.2"/>
    <row r="13757" ht="12.75" customHeight="1" x14ac:dyDescent="0.2"/>
    <row r="13758" ht="12.75" customHeight="1" x14ac:dyDescent="0.2"/>
    <row r="13759" ht="12.75" customHeight="1" x14ac:dyDescent="0.2"/>
    <row r="13760" ht="12.75" customHeight="1" x14ac:dyDescent="0.2"/>
    <row r="13761" ht="12.75" customHeight="1" x14ac:dyDescent="0.2"/>
    <row r="13762" ht="12.75" customHeight="1" x14ac:dyDescent="0.2"/>
    <row r="13763" ht="12.75" customHeight="1" x14ac:dyDescent="0.2"/>
    <row r="13764" ht="12.75" customHeight="1" x14ac:dyDescent="0.2"/>
    <row r="13765" ht="12.75" customHeight="1" x14ac:dyDescent="0.2"/>
    <row r="13766" ht="12.75" customHeight="1" x14ac:dyDescent="0.2"/>
    <row r="13767" ht="12.75" customHeight="1" x14ac:dyDescent="0.2"/>
    <row r="13768" ht="12.75" customHeight="1" x14ac:dyDescent="0.2"/>
    <row r="13769" ht="12.75" customHeight="1" x14ac:dyDescent="0.2"/>
    <row r="13770" ht="12.75" customHeight="1" x14ac:dyDescent="0.2"/>
    <row r="13771" ht="12.75" customHeight="1" x14ac:dyDescent="0.2"/>
    <row r="13772" ht="12.75" customHeight="1" x14ac:dyDescent="0.2"/>
    <row r="13773" ht="12.75" customHeight="1" x14ac:dyDescent="0.2"/>
    <row r="13774" ht="12.75" customHeight="1" x14ac:dyDescent="0.2"/>
    <row r="13775" ht="12.75" customHeight="1" x14ac:dyDescent="0.2"/>
    <row r="13776" ht="12.75" customHeight="1" x14ac:dyDescent="0.2"/>
    <row r="13777" ht="12.75" customHeight="1" x14ac:dyDescent="0.2"/>
    <row r="13778" ht="12.75" customHeight="1" x14ac:dyDescent="0.2"/>
    <row r="13779" ht="12.75" customHeight="1" x14ac:dyDescent="0.2"/>
    <row r="13780" ht="12.75" customHeight="1" x14ac:dyDescent="0.2"/>
    <row r="13781" ht="12.75" customHeight="1" x14ac:dyDescent="0.2"/>
    <row r="13782" ht="12.75" customHeight="1" x14ac:dyDescent="0.2"/>
    <row r="13783" ht="12.75" customHeight="1" x14ac:dyDescent="0.2"/>
    <row r="13784" ht="12.75" customHeight="1" x14ac:dyDescent="0.2"/>
    <row r="13785" ht="12.75" customHeight="1" x14ac:dyDescent="0.2"/>
    <row r="13786" ht="12.75" customHeight="1" x14ac:dyDescent="0.2"/>
    <row r="13787" ht="12.75" customHeight="1" x14ac:dyDescent="0.2"/>
    <row r="13788" ht="12.75" customHeight="1" x14ac:dyDescent="0.2"/>
    <row r="13789" ht="12.75" customHeight="1" x14ac:dyDescent="0.2"/>
    <row r="13790" ht="12.75" customHeight="1" x14ac:dyDescent="0.2"/>
    <row r="13791" ht="12.75" customHeight="1" x14ac:dyDescent="0.2"/>
    <row r="13792" ht="12.75" customHeight="1" x14ac:dyDescent="0.2"/>
    <row r="13793" ht="12.75" customHeight="1" x14ac:dyDescent="0.2"/>
    <row r="13794" ht="12.75" customHeight="1" x14ac:dyDescent="0.2"/>
    <row r="13795" ht="12.75" customHeight="1" x14ac:dyDescent="0.2"/>
    <row r="13796" ht="12.75" customHeight="1" x14ac:dyDescent="0.2"/>
    <row r="13797" ht="12.75" customHeight="1" x14ac:dyDescent="0.2"/>
    <row r="13798" ht="12.75" customHeight="1" x14ac:dyDescent="0.2"/>
    <row r="13799" ht="12.75" customHeight="1" x14ac:dyDescent="0.2"/>
    <row r="13800" ht="12.75" customHeight="1" x14ac:dyDescent="0.2"/>
    <row r="13801" ht="12.75" customHeight="1" x14ac:dyDescent="0.2"/>
    <row r="13802" ht="12.75" customHeight="1" x14ac:dyDescent="0.2"/>
    <row r="13803" ht="12.75" customHeight="1" x14ac:dyDescent="0.2"/>
    <row r="13804" ht="12.75" customHeight="1" x14ac:dyDescent="0.2"/>
    <row r="13805" ht="12.75" customHeight="1" x14ac:dyDescent="0.2"/>
    <row r="13806" ht="12.75" customHeight="1" x14ac:dyDescent="0.2"/>
    <row r="13807" ht="12.75" customHeight="1" x14ac:dyDescent="0.2"/>
    <row r="13808" ht="12.75" customHeight="1" x14ac:dyDescent="0.2"/>
    <row r="13809" ht="12.75" customHeight="1" x14ac:dyDescent="0.2"/>
    <row r="13810" ht="12.75" customHeight="1" x14ac:dyDescent="0.2"/>
    <row r="13811" ht="12.75" customHeight="1" x14ac:dyDescent="0.2"/>
    <row r="13812" ht="12.75" customHeight="1" x14ac:dyDescent="0.2"/>
    <row r="13813" ht="12.75" customHeight="1" x14ac:dyDescent="0.2"/>
    <row r="13814" ht="12.75" customHeight="1" x14ac:dyDescent="0.2"/>
    <row r="13815" ht="12.75" customHeight="1" x14ac:dyDescent="0.2"/>
    <row r="13816" ht="12.75" customHeight="1" x14ac:dyDescent="0.2"/>
    <row r="13817" ht="12.75" customHeight="1" x14ac:dyDescent="0.2"/>
    <row r="13818" ht="12.75" customHeight="1" x14ac:dyDescent="0.2"/>
    <row r="13819" ht="12.75" customHeight="1" x14ac:dyDescent="0.2"/>
    <row r="13820" ht="12.75" customHeight="1" x14ac:dyDescent="0.2"/>
    <row r="13821" ht="12.75" customHeight="1" x14ac:dyDescent="0.2"/>
    <row r="13822" ht="12.75" customHeight="1" x14ac:dyDescent="0.2"/>
    <row r="13823" ht="12.75" customHeight="1" x14ac:dyDescent="0.2"/>
    <row r="13824" ht="12.75" customHeight="1" x14ac:dyDescent="0.2"/>
    <row r="13825" ht="12.75" customHeight="1" x14ac:dyDescent="0.2"/>
    <row r="13826" ht="12.75" customHeight="1" x14ac:dyDescent="0.2"/>
    <row r="13827" ht="12.75" customHeight="1" x14ac:dyDescent="0.2"/>
    <row r="13828" ht="12.75" customHeight="1" x14ac:dyDescent="0.2"/>
    <row r="13829" ht="12.75" customHeight="1" x14ac:dyDescent="0.2"/>
    <row r="13830" ht="12.75" customHeight="1" x14ac:dyDescent="0.2"/>
    <row r="13831" ht="12.75" customHeight="1" x14ac:dyDescent="0.2"/>
    <row r="13832" ht="12.75" customHeight="1" x14ac:dyDescent="0.2"/>
    <row r="13833" ht="12.75" customHeight="1" x14ac:dyDescent="0.2"/>
    <row r="13834" ht="12.75" customHeight="1" x14ac:dyDescent="0.2"/>
    <row r="13835" ht="12.75" customHeight="1" x14ac:dyDescent="0.2"/>
    <row r="13836" ht="12.75" customHeight="1" x14ac:dyDescent="0.2"/>
    <row r="13837" ht="12.75" customHeight="1" x14ac:dyDescent="0.2"/>
    <row r="13838" ht="12.75" customHeight="1" x14ac:dyDescent="0.2"/>
    <row r="13839" ht="12.75" customHeight="1" x14ac:dyDescent="0.2"/>
    <row r="13840" ht="12.75" customHeight="1" x14ac:dyDescent="0.2"/>
    <row r="13841" ht="12.75" customHeight="1" x14ac:dyDescent="0.2"/>
    <row r="13842" ht="12.75" customHeight="1" x14ac:dyDescent="0.2"/>
    <row r="13843" ht="12.75" customHeight="1" x14ac:dyDescent="0.2"/>
    <row r="13844" ht="12.75" customHeight="1" x14ac:dyDescent="0.2"/>
    <row r="13845" ht="12.75" customHeight="1" x14ac:dyDescent="0.2"/>
    <row r="13846" ht="12.75" customHeight="1" x14ac:dyDescent="0.2"/>
    <row r="13847" ht="12.75" customHeight="1" x14ac:dyDescent="0.2"/>
    <row r="13848" ht="12.75" customHeight="1" x14ac:dyDescent="0.2"/>
    <row r="13849" ht="12.75" customHeight="1" x14ac:dyDescent="0.2"/>
    <row r="13850" ht="12.75" customHeight="1" x14ac:dyDescent="0.2"/>
    <row r="13851" ht="12.75" customHeight="1" x14ac:dyDescent="0.2"/>
    <row r="13852" ht="12.75" customHeight="1" x14ac:dyDescent="0.2"/>
    <row r="13853" ht="12.75" customHeight="1" x14ac:dyDescent="0.2"/>
    <row r="13854" ht="12.75" customHeight="1" x14ac:dyDescent="0.2"/>
    <row r="13855" ht="12.75" customHeight="1" x14ac:dyDescent="0.2"/>
    <row r="13856" ht="12.75" customHeight="1" x14ac:dyDescent="0.2"/>
    <row r="13857" ht="12.75" customHeight="1" x14ac:dyDescent="0.2"/>
    <row r="13858" ht="12.75" customHeight="1" x14ac:dyDescent="0.2"/>
    <row r="13859" ht="12.75" customHeight="1" x14ac:dyDescent="0.2"/>
    <row r="13860" ht="12.75" customHeight="1" x14ac:dyDescent="0.2"/>
    <row r="13861" ht="12.75" customHeight="1" x14ac:dyDescent="0.2"/>
    <row r="13862" ht="12.75" customHeight="1" x14ac:dyDescent="0.2"/>
    <row r="13863" ht="12.75" customHeight="1" x14ac:dyDescent="0.2"/>
    <row r="13864" ht="12.75" customHeight="1" x14ac:dyDescent="0.2"/>
    <row r="13865" ht="12.75" customHeight="1" x14ac:dyDescent="0.2"/>
    <row r="13866" ht="12.75" customHeight="1" x14ac:dyDescent="0.2"/>
    <row r="13867" ht="12.75" customHeight="1" x14ac:dyDescent="0.2"/>
    <row r="13868" ht="12.75" customHeight="1" x14ac:dyDescent="0.2"/>
    <row r="13869" ht="12.75" customHeight="1" x14ac:dyDescent="0.2"/>
    <row r="13870" ht="12.75" customHeight="1" x14ac:dyDescent="0.2"/>
    <row r="13871" ht="12.75" customHeight="1" x14ac:dyDescent="0.2"/>
    <row r="13872" ht="12.75" customHeight="1" x14ac:dyDescent="0.2"/>
    <row r="13873" ht="12.75" customHeight="1" x14ac:dyDescent="0.2"/>
    <row r="13874" ht="12.75" customHeight="1" x14ac:dyDescent="0.2"/>
    <row r="13875" ht="12.75" customHeight="1" x14ac:dyDescent="0.2"/>
    <row r="13876" ht="12.75" customHeight="1" x14ac:dyDescent="0.2"/>
    <row r="13877" ht="12.75" customHeight="1" x14ac:dyDescent="0.2"/>
    <row r="13878" ht="12.75" customHeight="1" x14ac:dyDescent="0.2"/>
    <row r="13879" ht="12.75" customHeight="1" x14ac:dyDescent="0.2"/>
    <row r="13880" ht="12.75" customHeight="1" x14ac:dyDescent="0.2"/>
    <row r="13881" ht="12.75" customHeight="1" x14ac:dyDescent="0.2"/>
    <row r="13882" ht="12.75" customHeight="1" x14ac:dyDescent="0.2"/>
    <row r="13883" ht="12.75" customHeight="1" x14ac:dyDescent="0.2"/>
    <row r="13884" ht="12.75" customHeight="1" x14ac:dyDescent="0.2"/>
    <row r="13885" ht="12.75" customHeight="1" x14ac:dyDescent="0.2"/>
    <row r="13886" ht="12.75" customHeight="1" x14ac:dyDescent="0.2"/>
    <row r="13887" ht="12.75" customHeight="1" x14ac:dyDescent="0.2"/>
    <row r="13888" ht="12.75" customHeight="1" x14ac:dyDescent="0.2"/>
    <row r="13889" ht="12.75" customHeight="1" x14ac:dyDescent="0.2"/>
    <row r="13890" ht="12.75" customHeight="1" x14ac:dyDescent="0.2"/>
    <row r="13891" ht="12.75" customHeight="1" x14ac:dyDescent="0.2"/>
    <row r="13892" ht="12.75" customHeight="1" x14ac:dyDescent="0.2"/>
    <row r="13893" ht="12.75" customHeight="1" x14ac:dyDescent="0.2"/>
    <row r="13894" ht="12.75" customHeight="1" x14ac:dyDescent="0.2"/>
    <row r="13895" ht="12.75" customHeight="1" x14ac:dyDescent="0.2"/>
    <row r="13896" ht="12.75" customHeight="1" x14ac:dyDescent="0.2"/>
    <row r="13897" ht="12.75" customHeight="1" x14ac:dyDescent="0.2"/>
    <row r="13898" ht="12.75" customHeight="1" x14ac:dyDescent="0.2"/>
    <row r="13899" ht="12.75" customHeight="1" x14ac:dyDescent="0.2"/>
    <row r="13900" ht="12.75" customHeight="1" x14ac:dyDescent="0.2"/>
    <row r="13901" ht="12.75" customHeight="1" x14ac:dyDescent="0.2"/>
    <row r="13902" ht="12.75" customHeight="1" x14ac:dyDescent="0.2"/>
    <row r="13903" ht="12.75" customHeight="1" x14ac:dyDescent="0.2"/>
    <row r="13904" ht="12.75" customHeight="1" x14ac:dyDescent="0.2"/>
    <row r="13905" ht="12.75" customHeight="1" x14ac:dyDescent="0.2"/>
    <row r="13906" ht="12.75" customHeight="1" x14ac:dyDescent="0.2"/>
    <row r="13907" ht="12.75" customHeight="1" x14ac:dyDescent="0.2"/>
    <row r="13908" ht="12.75" customHeight="1" x14ac:dyDescent="0.2"/>
    <row r="13909" ht="12.75" customHeight="1" x14ac:dyDescent="0.2"/>
    <row r="13910" ht="12.75" customHeight="1" x14ac:dyDescent="0.2"/>
    <row r="13911" ht="12.75" customHeight="1" x14ac:dyDescent="0.2"/>
    <row r="13912" ht="12.75" customHeight="1" x14ac:dyDescent="0.2"/>
    <row r="13913" ht="12.75" customHeight="1" x14ac:dyDescent="0.2"/>
    <row r="13914" ht="12.75" customHeight="1" x14ac:dyDescent="0.2"/>
    <row r="13915" ht="12.75" customHeight="1" x14ac:dyDescent="0.2"/>
    <row r="13916" ht="12.75" customHeight="1" x14ac:dyDescent="0.2"/>
    <row r="13917" ht="12.75" customHeight="1" x14ac:dyDescent="0.2"/>
    <row r="13918" ht="12.75" customHeight="1" x14ac:dyDescent="0.2"/>
    <row r="13919" ht="12.75" customHeight="1" x14ac:dyDescent="0.2"/>
    <row r="13920" ht="12.75" customHeight="1" x14ac:dyDescent="0.2"/>
    <row r="13921" ht="12.75" customHeight="1" x14ac:dyDescent="0.2"/>
    <row r="13922" ht="12.75" customHeight="1" x14ac:dyDescent="0.2"/>
    <row r="13923" ht="12.75" customHeight="1" x14ac:dyDescent="0.2"/>
    <row r="13924" ht="12.75" customHeight="1" x14ac:dyDescent="0.2"/>
    <row r="13925" ht="12.75" customHeight="1" x14ac:dyDescent="0.2"/>
    <row r="13926" ht="12.75" customHeight="1" x14ac:dyDescent="0.2"/>
    <row r="13927" ht="12.75" customHeight="1" x14ac:dyDescent="0.2"/>
    <row r="13928" ht="12.75" customHeight="1" x14ac:dyDescent="0.2"/>
    <row r="13929" ht="12.75" customHeight="1" x14ac:dyDescent="0.2"/>
    <row r="13930" ht="12.75" customHeight="1" x14ac:dyDescent="0.2"/>
    <row r="13931" ht="12.75" customHeight="1" x14ac:dyDescent="0.2"/>
    <row r="13932" ht="12.75" customHeight="1" x14ac:dyDescent="0.2"/>
    <row r="13933" ht="12.75" customHeight="1" x14ac:dyDescent="0.2"/>
    <row r="13934" ht="12.75" customHeight="1" x14ac:dyDescent="0.2"/>
    <row r="13935" ht="12.75" customHeight="1" x14ac:dyDescent="0.2"/>
    <row r="13936" ht="12.75" customHeight="1" x14ac:dyDescent="0.2"/>
    <row r="13937" ht="12.75" customHeight="1" x14ac:dyDescent="0.2"/>
    <row r="13938" ht="12.75" customHeight="1" x14ac:dyDescent="0.2"/>
    <row r="13939" ht="12.75" customHeight="1" x14ac:dyDescent="0.2"/>
    <row r="13940" ht="12.75" customHeight="1" x14ac:dyDescent="0.2"/>
    <row r="13941" ht="12.75" customHeight="1" x14ac:dyDescent="0.2"/>
    <row r="13942" ht="12.75" customHeight="1" x14ac:dyDescent="0.2"/>
    <row r="13943" ht="12.75" customHeight="1" x14ac:dyDescent="0.2"/>
    <row r="13944" ht="12.75" customHeight="1" x14ac:dyDescent="0.2"/>
    <row r="13945" ht="12.75" customHeight="1" x14ac:dyDescent="0.2"/>
    <row r="13946" ht="12.75" customHeight="1" x14ac:dyDescent="0.2"/>
    <row r="13947" ht="12.75" customHeight="1" x14ac:dyDescent="0.2"/>
    <row r="13948" ht="12.75" customHeight="1" x14ac:dyDescent="0.2"/>
    <row r="13949" ht="12.75" customHeight="1" x14ac:dyDescent="0.2"/>
    <row r="13950" ht="12.75" customHeight="1" x14ac:dyDescent="0.2"/>
    <row r="13951" ht="12.75" customHeight="1" x14ac:dyDescent="0.2"/>
    <row r="13952" ht="12.75" customHeight="1" x14ac:dyDescent="0.2"/>
    <row r="13953" ht="12.75" customHeight="1" x14ac:dyDescent="0.2"/>
    <row r="13954" ht="12.75" customHeight="1" x14ac:dyDescent="0.2"/>
    <row r="13955" ht="12.75" customHeight="1" x14ac:dyDescent="0.2"/>
    <row r="13956" ht="12.75" customHeight="1" x14ac:dyDescent="0.2"/>
    <row r="13957" ht="12.75" customHeight="1" x14ac:dyDescent="0.2"/>
    <row r="13958" ht="12.75" customHeight="1" x14ac:dyDescent="0.2"/>
    <row r="13959" ht="12.75" customHeight="1" x14ac:dyDescent="0.2"/>
    <row r="13960" ht="12.75" customHeight="1" x14ac:dyDescent="0.2"/>
    <row r="13961" ht="12.75" customHeight="1" x14ac:dyDescent="0.2"/>
    <row r="13962" ht="12.75" customHeight="1" x14ac:dyDescent="0.2"/>
    <row r="13963" ht="12.75" customHeight="1" x14ac:dyDescent="0.2"/>
    <row r="13964" ht="12.75" customHeight="1" x14ac:dyDescent="0.2"/>
    <row r="13965" ht="12.75" customHeight="1" x14ac:dyDescent="0.2"/>
    <row r="13966" ht="12.75" customHeight="1" x14ac:dyDescent="0.2"/>
    <row r="13967" ht="12.75" customHeight="1" x14ac:dyDescent="0.2"/>
    <row r="13968" ht="12.75" customHeight="1" x14ac:dyDescent="0.2"/>
    <row r="13969" ht="12.75" customHeight="1" x14ac:dyDescent="0.2"/>
    <row r="13970" ht="12.75" customHeight="1" x14ac:dyDescent="0.2"/>
    <row r="13971" ht="12.75" customHeight="1" x14ac:dyDescent="0.2"/>
    <row r="13972" ht="12.75" customHeight="1" x14ac:dyDescent="0.2"/>
    <row r="13973" ht="12.75" customHeight="1" x14ac:dyDescent="0.2"/>
    <row r="13974" ht="12.75" customHeight="1" x14ac:dyDescent="0.2"/>
    <row r="13975" ht="12.75" customHeight="1" x14ac:dyDescent="0.2"/>
    <row r="13976" ht="12.75" customHeight="1" x14ac:dyDescent="0.2"/>
    <row r="13977" ht="12.75" customHeight="1" x14ac:dyDescent="0.2"/>
    <row r="13978" ht="12.75" customHeight="1" x14ac:dyDescent="0.2"/>
    <row r="13979" ht="12.75" customHeight="1" x14ac:dyDescent="0.2"/>
    <row r="13980" ht="12.75" customHeight="1" x14ac:dyDescent="0.2"/>
    <row r="13981" ht="12.75" customHeight="1" x14ac:dyDescent="0.2"/>
    <row r="13982" ht="12.75" customHeight="1" x14ac:dyDescent="0.2"/>
    <row r="13983" ht="12.75" customHeight="1" x14ac:dyDescent="0.2"/>
    <row r="13984" ht="12.75" customHeight="1" x14ac:dyDescent="0.2"/>
    <row r="13985" ht="12.75" customHeight="1" x14ac:dyDescent="0.2"/>
    <row r="13986" ht="12.75" customHeight="1" x14ac:dyDescent="0.2"/>
    <row r="13987" ht="12.75" customHeight="1" x14ac:dyDescent="0.2"/>
    <row r="13988" ht="12.75" customHeight="1" x14ac:dyDescent="0.2"/>
    <row r="13989" ht="12.75" customHeight="1" x14ac:dyDescent="0.2"/>
    <row r="13990" ht="12.75" customHeight="1" x14ac:dyDescent="0.2"/>
    <row r="13991" ht="12.75" customHeight="1" x14ac:dyDescent="0.2"/>
    <row r="13992" ht="12.75" customHeight="1" x14ac:dyDescent="0.2"/>
    <row r="13993" ht="12.75" customHeight="1" x14ac:dyDescent="0.2"/>
    <row r="13994" ht="12.75" customHeight="1" x14ac:dyDescent="0.2"/>
    <row r="13995" ht="12.75" customHeight="1" x14ac:dyDescent="0.2"/>
    <row r="13996" ht="12.75" customHeight="1" x14ac:dyDescent="0.2"/>
    <row r="13997" ht="12.75" customHeight="1" x14ac:dyDescent="0.2"/>
    <row r="13998" ht="12.75" customHeight="1" x14ac:dyDescent="0.2"/>
    <row r="13999" ht="12.75" customHeight="1" x14ac:dyDescent="0.2"/>
    <row r="14000" ht="12.75" customHeight="1" x14ac:dyDescent="0.2"/>
    <row r="14001" ht="12.75" customHeight="1" x14ac:dyDescent="0.2"/>
    <row r="14002" ht="12.75" customHeight="1" x14ac:dyDescent="0.2"/>
    <row r="14003" ht="12.75" customHeight="1" x14ac:dyDescent="0.2"/>
    <row r="14004" ht="12.75" customHeight="1" x14ac:dyDescent="0.2"/>
    <row r="14005" ht="12.75" customHeight="1" x14ac:dyDescent="0.2"/>
    <row r="14006" ht="12.75" customHeight="1" x14ac:dyDescent="0.2"/>
    <row r="14007" ht="12.75" customHeight="1" x14ac:dyDescent="0.2"/>
    <row r="14008" ht="12.75" customHeight="1" x14ac:dyDescent="0.2"/>
    <row r="14009" ht="12.75" customHeight="1" x14ac:dyDescent="0.2"/>
    <row r="14010" ht="12.75" customHeight="1" x14ac:dyDescent="0.2"/>
    <row r="14011" ht="12.75" customHeight="1" x14ac:dyDescent="0.2"/>
    <row r="14012" ht="12.75" customHeight="1" x14ac:dyDescent="0.2"/>
    <row r="14013" ht="12.75" customHeight="1" x14ac:dyDescent="0.2"/>
    <row r="14014" ht="12.75" customHeight="1" x14ac:dyDescent="0.2"/>
    <row r="14015" ht="12.75" customHeight="1" x14ac:dyDescent="0.2"/>
    <row r="14016" ht="12.75" customHeight="1" x14ac:dyDescent="0.2"/>
    <row r="14017" ht="12.75" customHeight="1" x14ac:dyDescent="0.2"/>
    <row r="14018" ht="12.75" customHeight="1" x14ac:dyDescent="0.2"/>
    <row r="14019" ht="12.75" customHeight="1" x14ac:dyDescent="0.2"/>
    <row r="14020" ht="12.75" customHeight="1" x14ac:dyDescent="0.2"/>
    <row r="14021" ht="12.75" customHeight="1" x14ac:dyDescent="0.2"/>
    <row r="14022" ht="12.75" customHeight="1" x14ac:dyDescent="0.2"/>
    <row r="14023" ht="12.75" customHeight="1" x14ac:dyDescent="0.2"/>
    <row r="14024" ht="12.75" customHeight="1" x14ac:dyDescent="0.2"/>
    <row r="14025" ht="12.75" customHeight="1" x14ac:dyDescent="0.2"/>
    <row r="14026" ht="12.75" customHeight="1" x14ac:dyDescent="0.2"/>
    <row r="14027" ht="12.75" customHeight="1" x14ac:dyDescent="0.2"/>
    <row r="14028" ht="12.75" customHeight="1" x14ac:dyDescent="0.2"/>
    <row r="14029" ht="12.75" customHeight="1" x14ac:dyDescent="0.2"/>
    <row r="14030" ht="12.75" customHeight="1" x14ac:dyDescent="0.2"/>
    <row r="14031" ht="12.75" customHeight="1" x14ac:dyDescent="0.2"/>
    <row r="14032" ht="12.75" customHeight="1" x14ac:dyDescent="0.2"/>
    <row r="14033" ht="12.75" customHeight="1" x14ac:dyDescent="0.2"/>
    <row r="14034" ht="12.75" customHeight="1" x14ac:dyDescent="0.2"/>
    <row r="14035" ht="12.75" customHeight="1" x14ac:dyDescent="0.2"/>
    <row r="14036" ht="12.75" customHeight="1" x14ac:dyDescent="0.2"/>
    <row r="14037" ht="12.75" customHeight="1" x14ac:dyDescent="0.2"/>
    <row r="14038" ht="12.75" customHeight="1" x14ac:dyDescent="0.2"/>
    <row r="14039" ht="12.75" customHeight="1" x14ac:dyDescent="0.2"/>
    <row r="14040" ht="12.75" customHeight="1" x14ac:dyDescent="0.2"/>
    <row r="14041" ht="12.75" customHeight="1" x14ac:dyDescent="0.2"/>
    <row r="14042" ht="12.75" customHeight="1" x14ac:dyDescent="0.2"/>
    <row r="14043" ht="12.75" customHeight="1" x14ac:dyDescent="0.2"/>
    <row r="14044" ht="12.75" customHeight="1" x14ac:dyDescent="0.2"/>
    <row r="14045" ht="12.75" customHeight="1" x14ac:dyDescent="0.2"/>
    <row r="14046" ht="12.75" customHeight="1" x14ac:dyDescent="0.2"/>
    <row r="14047" ht="12.75" customHeight="1" x14ac:dyDescent="0.2"/>
    <row r="14048" ht="12.75" customHeight="1" x14ac:dyDescent="0.2"/>
    <row r="14049" ht="12.75" customHeight="1" x14ac:dyDescent="0.2"/>
    <row r="14050" ht="12.75" customHeight="1" x14ac:dyDescent="0.2"/>
    <row r="14051" ht="12.75" customHeight="1" x14ac:dyDescent="0.2"/>
    <row r="14052" ht="12.75" customHeight="1" x14ac:dyDescent="0.2"/>
    <row r="14053" ht="12.75" customHeight="1" x14ac:dyDescent="0.2"/>
    <row r="14054" ht="12.75" customHeight="1" x14ac:dyDescent="0.2"/>
    <row r="14055" ht="12.75" customHeight="1" x14ac:dyDescent="0.2"/>
    <row r="14056" ht="12.75" customHeight="1" x14ac:dyDescent="0.2"/>
    <row r="14057" ht="12.75" customHeight="1" x14ac:dyDescent="0.2"/>
    <row r="14058" ht="12.75" customHeight="1" x14ac:dyDescent="0.2"/>
    <row r="14059" ht="12.75" customHeight="1" x14ac:dyDescent="0.2"/>
    <row r="14060" ht="12.75" customHeight="1" x14ac:dyDescent="0.2"/>
    <row r="14061" ht="12.75" customHeight="1" x14ac:dyDescent="0.2"/>
    <row r="14062" ht="12.75" customHeight="1" x14ac:dyDescent="0.2"/>
    <row r="14063" ht="12.75" customHeight="1" x14ac:dyDescent="0.2"/>
    <row r="14064" ht="12.75" customHeight="1" x14ac:dyDescent="0.2"/>
    <row r="14065" ht="12.75" customHeight="1" x14ac:dyDescent="0.2"/>
    <row r="14066" ht="12.75" customHeight="1" x14ac:dyDescent="0.2"/>
    <row r="14067" ht="12.75" customHeight="1" x14ac:dyDescent="0.2"/>
    <row r="14068" ht="12.75" customHeight="1" x14ac:dyDescent="0.2"/>
    <row r="14069" ht="12.75" customHeight="1" x14ac:dyDescent="0.2"/>
    <row r="14070" ht="12.75" customHeight="1" x14ac:dyDescent="0.2"/>
    <row r="14071" ht="12.75" customHeight="1" x14ac:dyDescent="0.2"/>
    <row r="14072" ht="12.75" customHeight="1" x14ac:dyDescent="0.2"/>
    <row r="14073" ht="12.75" customHeight="1" x14ac:dyDescent="0.2"/>
    <row r="14074" ht="12.75" customHeight="1" x14ac:dyDescent="0.2"/>
    <row r="14075" ht="12.75" customHeight="1" x14ac:dyDescent="0.2"/>
    <row r="14076" ht="12.75" customHeight="1" x14ac:dyDescent="0.2"/>
    <row r="14077" ht="12.75" customHeight="1" x14ac:dyDescent="0.2"/>
    <row r="14078" ht="12.75" customHeight="1" x14ac:dyDescent="0.2"/>
    <row r="14079" ht="12.75" customHeight="1" x14ac:dyDescent="0.2"/>
    <row r="14080" ht="12.75" customHeight="1" x14ac:dyDescent="0.2"/>
    <row r="14081" ht="12.75" customHeight="1" x14ac:dyDescent="0.2"/>
    <row r="14082" ht="12.75" customHeight="1" x14ac:dyDescent="0.2"/>
    <row r="14083" ht="12.75" customHeight="1" x14ac:dyDescent="0.2"/>
    <row r="14084" ht="12.75" customHeight="1" x14ac:dyDescent="0.2"/>
    <row r="14085" ht="12.75" customHeight="1" x14ac:dyDescent="0.2"/>
    <row r="14086" ht="12.75" customHeight="1" x14ac:dyDescent="0.2"/>
    <row r="14087" ht="12.75" customHeight="1" x14ac:dyDescent="0.2"/>
    <row r="14088" ht="12.75" customHeight="1" x14ac:dyDescent="0.2"/>
    <row r="14089" ht="12.75" customHeight="1" x14ac:dyDescent="0.2"/>
    <row r="14090" ht="12.75" customHeight="1" x14ac:dyDescent="0.2"/>
    <row r="14091" ht="12.75" customHeight="1" x14ac:dyDescent="0.2"/>
    <row r="14092" ht="12.75" customHeight="1" x14ac:dyDescent="0.2"/>
    <row r="14093" ht="12.75" customHeight="1" x14ac:dyDescent="0.2"/>
    <row r="14094" ht="12.75" customHeight="1" x14ac:dyDescent="0.2"/>
    <row r="14095" ht="12.75" customHeight="1" x14ac:dyDescent="0.2"/>
    <row r="14096" ht="12.75" customHeight="1" x14ac:dyDescent="0.2"/>
    <row r="14097" ht="12.75" customHeight="1" x14ac:dyDescent="0.2"/>
    <row r="14098" ht="12.75" customHeight="1" x14ac:dyDescent="0.2"/>
    <row r="14099" ht="12.75" customHeight="1" x14ac:dyDescent="0.2"/>
    <row r="14100" ht="12.75" customHeight="1" x14ac:dyDescent="0.2"/>
    <row r="14101" ht="12.75" customHeight="1" x14ac:dyDescent="0.2"/>
    <row r="14102" ht="12.75" customHeight="1" x14ac:dyDescent="0.2"/>
    <row r="14103" ht="12.75" customHeight="1" x14ac:dyDescent="0.2"/>
    <row r="14104" ht="12.75" customHeight="1" x14ac:dyDescent="0.2"/>
    <row r="14105" ht="12.75" customHeight="1" x14ac:dyDescent="0.2"/>
    <row r="14106" ht="12.75" customHeight="1" x14ac:dyDescent="0.2"/>
    <row r="14107" ht="12.75" customHeight="1" x14ac:dyDescent="0.2"/>
    <row r="14108" ht="12.75" customHeight="1" x14ac:dyDescent="0.2"/>
    <row r="14109" ht="12.75" customHeight="1" x14ac:dyDescent="0.2"/>
    <row r="14110" ht="12.75" customHeight="1" x14ac:dyDescent="0.2"/>
    <row r="14111" ht="12.75" customHeight="1" x14ac:dyDescent="0.2"/>
    <row r="14112" ht="12.75" customHeight="1" x14ac:dyDescent="0.2"/>
    <row r="14113" ht="12.75" customHeight="1" x14ac:dyDescent="0.2"/>
    <row r="14114" ht="12.75" customHeight="1" x14ac:dyDescent="0.2"/>
    <row r="14115" ht="12.75" customHeight="1" x14ac:dyDescent="0.2"/>
    <row r="14116" ht="12.75" customHeight="1" x14ac:dyDescent="0.2"/>
    <row r="14117" ht="12.75" customHeight="1" x14ac:dyDescent="0.2"/>
    <row r="14118" ht="12.75" customHeight="1" x14ac:dyDescent="0.2"/>
    <row r="14119" ht="12.75" customHeight="1" x14ac:dyDescent="0.2"/>
    <row r="14120" ht="12.75" customHeight="1" x14ac:dyDescent="0.2"/>
    <row r="14121" ht="12.75" customHeight="1" x14ac:dyDescent="0.2"/>
    <row r="14122" ht="12.75" customHeight="1" x14ac:dyDescent="0.2"/>
    <row r="14123" ht="12.75" customHeight="1" x14ac:dyDescent="0.2"/>
    <row r="14124" ht="12.75" customHeight="1" x14ac:dyDescent="0.2"/>
    <row r="14125" ht="12.75" customHeight="1" x14ac:dyDescent="0.2"/>
    <row r="14126" ht="12.75" customHeight="1" x14ac:dyDescent="0.2"/>
    <row r="14127" ht="12.75" customHeight="1" x14ac:dyDescent="0.2"/>
    <row r="14128" ht="12.75" customHeight="1" x14ac:dyDescent="0.2"/>
    <row r="14129" ht="12.75" customHeight="1" x14ac:dyDescent="0.2"/>
    <row r="14130" ht="12.75" customHeight="1" x14ac:dyDescent="0.2"/>
    <row r="14131" ht="12.75" customHeight="1" x14ac:dyDescent="0.2"/>
    <row r="14132" ht="12.75" customHeight="1" x14ac:dyDescent="0.2"/>
    <row r="14133" ht="12.75" customHeight="1" x14ac:dyDescent="0.2"/>
    <row r="14134" ht="12.75" customHeight="1" x14ac:dyDescent="0.2"/>
    <row r="14135" ht="12.75" customHeight="1" x14ac:dyDescent="0.2"/>
    <row r="14136" ht="12.75" customHeight="1" x14ac:dyDescent="0.2"/>
    <row r="14137" ht="12.75" customHeight="1" x14ac:dyDescent="0.2"/>
    <row r="14138" ht="12.75" customHeight="1" x14ac:dyDescent="0.2"/>
    <row r="14139" ht="12.75" customHeight="1" x14ac:dyDescent="0.2"/>
    <row r="14140" ht="12.75" customHeight="1" x14ac:dyDescent="0.2"/>
    <row r="14141" ht="12.75" customHeight="1" x14ac:dyDescent="0.2"/>
    <row r="14142" ht="12.75" customHeight="1" x14ac:dyDescent="0.2"/>
    <row r="14143" ht="12.75" customHeight="1" x14ac:dyDescent="0.2"/>
    <row r="14144" ht="12.75" customHeight="1" x14ac:dyDescent="0.2"/>
    <row r="14145" ht="12.75" customHeight="1" x14ac:dyDescent="0.2"/>
    <row r="14146" ht="12.75" customHeight="1" x14ac:dyDescent="0.2"/>
    <row r="14147" ht="12.75" customHeight="1" x14ac:dyDescent="0.2"/>
    <row r="14148" ht="12.75" customHeight="1" x14ac:dyDescent="0.2"/>
    <row r="14149" ht="12.75" customHeight="1" x14ac:dyDescent="0.2"/>
    <row r="14150" ht="12.75" customHeight="1" x14ac:dyDescent="0.2"/>
    <row r="14151" ht="12.75" customHeight="1" x14ac:dyDescent="0.2"/>
    <row r="14152" ht="12.75" customHeight="1" x14ac:dyDescent="0.2"/>
    <row r="14153" ht="12.75" customHeight="1" x14ac:dyDescent="0.2"/>
    <row r="14154" ht="12.75" customHeight="1" x14ac:dyDescent="0.2"/>
    <row r="14155" ht="12.75" customHeight="1" x14ac:dyDescent="0.2"/>
    <row r="14156" ht="12.75" customHeight="1" x14ac:dyDescent="0.2"/>
    <row r="14157" ht="12.75" customHeight="1" x14ac:dyDescent="0.2"/>
    <row r="14158" ht="12.75" customHeight="1" x14ac:dyDescent="0.2"/>
    <row r="14159" ht="12.75" customHeight="1" x14ac:dyDescent="0.2"/>
    <row r="14160" ht="12.75" customHeight="1" x14ac:dyDescent="0.2"/>
    <row r="14161" ht="12.75" customHeight="1" x14ac:dyDescent="0.2"/>
    <row r="14162" ht="12.75" customHeight="1" x14ac:dyDescent="0.2"/>
    <row r="14163" ht="12.75" customHeight="1" x14ac:dyDescent="0.2"/>
    <row r="14164" ht="12.75" customHeight="1" x14ac:dyDescent="0.2"/>
    <row r="14165" ht="12.75" customHeight="1" x14ac:dyDescent="0.2"/>
    <row r="14166" ht="12.75" customHeight="1" x14ac:dyDescent="0.2"/>
    <row r="14167" ht="12.75" customHeight="1" x14ac:dyDescent="0.2"/>
    <row r="14168" ht="12.75" customHeight="1" x14ac:dyDescent="0.2"/>
    <row r="14169" ht="12.75" customHeight="1" x14ac:dyDescent="0.2"/>
    <row r="14170" ht="12.75" customHeight="1" x14ac:dyDescent="0.2"/>
    <row r="14171" ht="12.75" customHeight="1" x14ac:dyDescent="0.2"/>
  </sheetData>
  <mergeCells count="213">
    <mergeCell ref="N902:N903"/>
    <mergeCell ref="O902:O903"/>
    <mergeCell ref="B914:G914"/>
    <mergeCell ref="B901:G901"/>
    <mergeCell ref="A902:A903"/>
    <mergeCell ref="B902:G902"/>
    <mergeCell ref="H902:H903"/>
    <mergeCell ref="I902:I903"/>
    <mergeCell ref="J902:J903"/>
    <mergeCell ref="K902:K903"/>
    <mergeCell ref="L902:L903"/>
    <mergeCell ref="M902:M903"/>
    <mergeCell ref="B850:G850"/>
    <mergeCell ref="B866:G866"/>
    <mergeCell ref="B882:G882"/>
    <mergeCell ref="B898:G898"/>
    <mergeCell ref="B704:G704"/>
    <mergeCell ref="B721:G721"/>
    <mergeCell ref="B737:G737"/>
    <mergeCell ref="B753:G753"/>
    <mergeCell ref="B769:G769"/>
    <mergeCell ref="B786:G786"/>
    <mergeCell ref="B802:G802"/>
    <mergeCell ref="B818:G818"/>
    <mergeCell ref="B834:G834"/>
    <mergeCell ref="B853:G853"/>
    <mergeCell ref="A14:L14"/>
    <mergeCell ref="B16:G16"/>
    <mergeCell ref="X17:AG17"/>
    <mergeCell ref="B39:G39"/>
    <mergeCell ref="X39:AG39"/>
    <mergeCell ref="B61:G61"/>
    <mergeCell ref="X61:AG61"/>
    <mergeCell ref="B83:G83"/>
    <mergeCell ref="P83:Q83"/>
    <mergeCell ref="B107:G107"/>
    <mergeCell ref="B125:G125"/>
    <mergeCell ref="B147:G147"/>
    <mergeCell ref="B169:G169"/>
    <mergeCell ref="B191:G191"/>
    <mergeCell ref="B211:G211"/>
    <mergeCell ref="B232:G232"/>
    <mergeCell ref="B251:G251"/>
    <mergeCell ref="B268:G268"/>
    <mergeCell ref="B283:G283"/>
    <mergeCell ref="B298:G298"/>
    <mergeCell ref="B312:G312"/>
    <mergeCell ref="B327:G327"/>
    <mergeCell ref="B342:G342"/>
    <mergeCell ref="B356:G356"/>
    <mergeCell ref="B370:G370"/>
    <mergeCell ref="B387:G387"/>
    <mergeCell ref="B402:G402"/>
    <mergeCell ref="B416:G416"/>
    <mergeCell ref="B431:G431"/>
    <mergeCell ref="B445:G445"/>
    <mergeCell ref="B458:G458"/>
    <mergeCell ref="B472:G472"/>
    <mergeCell ref="B485:G485"/>
    <mergeCell ref="B502:G502"/>
    <mergeCell ref="B517:G517"/>
    <mergeCell ref="B530:G530"/>
    <mergeCell ref="B543:G543"/>
    <mergeCell ref="B561:G561"/>
    <mergeCell ref="B578:G578"/>
    <mergeCell ref="B594:G594"/>
    <mergeCell ref="B609:G609"/>
    <mergeCell ref="B627:G627"/>
    <mergeCell ref="I692:I693"/>
    <mergeCell ref="J692:J693"/>
    <mergeCell ref="K692:K693"/>
    <mergeCell ref="L692:L693"/>
    <mergeCell ref="M692:M693"/>
    <mergeCell ref="N692:N693"/>
    <mergeCell ref="O692:O693"/>
    <mergeCell ref="B644:G644"/>
    <mergeCell ref="B661:G661"/>
    <mergeCell ref="B676:G676"/>
    <mergeCell ref="B691:G691"/>
    <mergeCell ref="A692:A693"/>
    <mergeCell ref="B692:G692"/>
    <mergeCell ref="H692:H693"/>
    <mergeCell ref="K708:K709"/>
    <mergeCell ref="L708:L709"/>
    <mergeCell ref="M708:M709"/>
    <mergeCell ref="N708:N709"/>
    <mergeCell ref="O708:O709"/>
    <mergeCell ref="B707:G707"/>
    <mergeCell ref="A708:A709"/>
    <mergeCell ref="B708:G708"/>
    <mergeCell ref="H708:H709"/>
    <mergeCell ref="I708:I709"/>
    <mergeCell ref="J708:J709"/>
    <mergeCell ref="K725:K726"/>
    <mergeCell ref="L725:L726"/>
    <mergeCell ref="M725:M726"/>
    <mergeCell ref="N725:N726"/>
    <mergeCell ref="O725:O726"/>
    <mergeCell ref="B724:G724"/>
    <mergeCell ref="A725:A726"/>
    <mergeCell ref="B725:G725"/>
    <mergeCell ref="H725:H726"/>
    <mergeCell ref="I725:I726"/>
    <mergeCell ref="J725:J726"/>
    <mergeCell ref="K741:K742"/>
    <mergeCell ref="L741:L742"/>
    <mergeCell ref="M741:M742"/>
    <mergeCell ref="N741:N742"/>
    <mergeCell ref="O741:O742"/>
    <mergeCell ref="B740:G740"/>
    <mergeCell ref="A741:A742"/>
    <mergeCell ref="B741:G741"/>
    <mergeCell ref="H741:H742"/>
    <mergeCell ref="I741:I742"/>
    <mergeCell ref="J741:J742"/>
    <mergeCell ref="K806:K807"/>
    <mergeCell ref="L806:L807"/>
    <mergeCell ref="M806:M807"/>
    <mergeCell ref="N806:N807"/>
    <mergeCell ref="O806:O807"/>
    <mergeCell ref="B805:G805"/>
    <mergeCell ref="A806:A807"/>
    <mergeCell ref="B806:G806"/>
    <mergeCell ref="H806:H807"/>
    <mergeCell ref="I806:I807"/>
    <mergeCell ref="J806:J807"/>
    <mergeCell ref="K757:K758"/>
    <mergeCell ref="L757:L758"/>
    <mergeCell ref="M757:M758"/>
    <mergeCell ref="N757:N758"/>
    <mergeCell ref="O757:O758"/>
    <mergeCell ref="B756:G756"/>
    <mergeCell ref="A757:A758"/>
    <mergeCell ref="B757:G757"/>
    <mergeCell ref="H757:H758"/>
    <mergeCell ref="I757:I758"/>
    <mergeCell ref="J757:J758"/>
    <mergeCell ref="K773:K774"/>
    <mergeCell ref="L773:L774"/>
    <mergeCell ref="M773:M774"/>
    <mergeCell ref="N773:N774"/>
    <mergeCell ref="O773:O774"/>
    <mergeCell ref="B772:G772"/>
    <mergeCell ref="A773:A774"/>
    <mergeCell ref="B773:G773"/>
    <mergeCell ref="H773:H774"/>
    <mergeCell ref="I773:I774"/>
    <mergeCell ref="J773:J774"/>
    <mergeCell ref="K790:K791"/>
    <mergeCell ref="L790:L791"/>
    <mergeCell ref="M790:M791"/>
    <mergeCell ref="N790:N791"/>
    <mergeCell ref="O790:O791"/>
    <mergeCell ref="B789:G789"/>
    <mergeCell ref="A790:A791"/>
    <mergeCell ref="B790:G790"/>
    <mergeCell ref="H790:H791"/>
    <mergeCell ref="I790:I791"/>
    <mergeCell ref="J790:J791"/>
    <mergeCell ref="K822:K823"/>
    <mergeCell ref="L822:L823"/>
    <mergeCell ref="M822:M823"/>
    <mergeCell ref="N822:N823"/>
    <mergeCell ref="O822:O823"/>
    <mergeCell ref="B821:G821"/>
    <mergeCell ref="A822:A823"/>
    <mergeCell ref="B822:G822"/>
    <mergeCell ref="H822:H823"/>
    <mergeCell ref="I822:I823"/>
    <mergeCell ref="J822:J823"/>
    <mergeCell ref="N838:N839"/>
    <mergeCell ref="O838:O839"/>
    <mergeCell ref="B837:G837"/>
    <mergeCell ref="A838:A839"/>
    <mergeCell ref="B838:G838"/>
    <mergeCell ref="H838:H839"/>
    <mergeCell ref="I838:I839"/>
    <mergeCell ref="J838:J839"/>
    <mergeCell ref="K838:K839"/>
    <mergeCell ref="L838:L839"/>
    <mergeCell ref="M838:M839"/>
    <mergeCell ref="O854:O855"/>
    <mergeCell ref="B869:G869"/>
    <mergeCell ref="A870:A871"/>
    <mergeCell ref="B870:G870"/>
    <mergeCell ref="H870:H871"/>
    <mergeCell ref="I870:I871"/>
    <mergeCell ref="J870:J871"/>
    <mergeCell ref="K870:K871"/>
    <mergeCell ref="L870:L871"/>
    <mergeCell ref="M870:M871"/>
    <mergeCell ref="N870:N871"/>
    <mergeCell ref="O870:O871"/>
    <mergeCell ref="A854:A855"/>
    <mergeCell ref="B854:G854"/>
    <mergeCell ref="H854:H855"/>
    <mergeCell ref="I854:I855"/>
    <mergeCell ref="J854:J855"/>
    <mergeCell ref="K854:K855"/>
    <mergeCell ref="L854:L855"/>
    <mergeCell ref="M854:M855"/>
    <mergeCell ref="N854:N855"/>
    <mergeCell ref="N886:N887"/>
    <mergeCell ref="O886:O887"/>
    <mergeCell ref="B885:G885"/>
    <mergeCell ref="A886:A887"/>
    <mergeCell ref="B886:G886"/>
    <mergeCell ref="H886:H887"/>
    <mergeCell ref="I886:I887"/>
    <mergeCell ref="J886:J887"/>
    <mergeCell ref="K886:K887"/>
    <mergeCell ref="L886:L887"/>
    <mergeCell ref="M886:M887"/>
  </mergeCells>
  <phoneticPr fontId="15" type="noConversion"/>
  <pageMargins left="0.7" right="0.7" top="0.75" bottom="0.75" header="0" footer="0"/>
  <pageSetup orientation="landscape" r:id="rId1"/>
  <ignoredErrors>
    <ignoredError sqref="A695:A703 A711:A720 A733:A736 A749:A752 A765:A768 A781:A785 A798:A801 A814:A817 A830:A833 A846:A849 A860:A865 A876:A881 A891:A897" numberStoredAsText="1"/>
    <ignoredError sqref="I802 I786 I753 I737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</sheetPr>
  <dimension ref="A1:O1013"/>
  <sheetViews>
    <sheetView topLeftCell="A94" workbookViewId="0">
      <selection activeCell="Z24" sqref="Z24"/>
    </sheetView>
  </sheetViews>
  <sheetFormatPr baseColWidth="10" defaultColWidth="12.5703125" defaultRowHeight="15" customHeight="1" x14ac:dyDescent="0.2"/>
  <cols>
    <col min="1" max="1" width="10" customWidth="1"/>
    <col min="2" max="2" width="3.28515625" customWidth="1"/>
    <col min="3" max="3" width="3.42578125" customWidth="1"/>
    <col min="4" max="4" width="3.28515625" customWidth="1"/>
    <col min="5" max="5" width="3.85546875" customWidth="1"/>
    <col min="6" max="6" width="4" customWidth="1"/>
    <col min="7" max="7" width="5.5703125" customWidth="1"/>
    <col min="8" max="8" width="7.7109375" customWidth="1"/>
    <col min="9" max="26" width="10" customWidth="1"/>
  </cols>
  <sheetData>
    <row r="1" spans="1:15" s="212" customFormat="1" ht="15" customHeight="1" x14ac:dyDescent="0.2">
      <c r="H1" s="200"/>
    </row>
    <row r="2" spans="1:15" s="212" customFormat="1" ht="15" customHeight="1" x14ac:dyDescent="0.2">
      <c r="H2" s="200"/>
    </row>
    <row r="3" spans="1:15" s="212" customFormat="1" ht="15" customHeight="1" x14ac:dyDescent="0.2">
      <c r="H3" s="200"/>
    </row>
    <row r="4" spans="1:15" s="212" customFormat="1" ht="15" customHeight="1" x14ac:dyDescent="0.2">
      <c r="H4" s="200"/>
    </row>
    <row r="5" spans="1:15" s="212" customFormat="1" ht="15" customHeight="1" x14ac:dyDescent="0.2">
      <c r="H5" s="200"/>
    </row>
    <row r="6" spans="1:15" s="212" customFormat="1" ht="15" customHeight="1" x14ac:dyDescent="0.2">
      <c r="H6" s="200"/>
    </row>
    <row r="7" spans="1:15" s="212" customFormat="1" ht="15" customHeight="1" x14ac:dyDescent="0.2">
      <c r="H7" s="200"/>
    </row>
    <row r="8" spans="1:15" s="212" customFormat="1" ht="15" customHeight="1" x14ac:dyDescent="0.2">
      <c r="H8" s="200"/>
    </row>
    <row r="9" spans="1:15" s="212" customFormat="1" ht="15" customHeight="1" x14ac:dyDescent="0.2">
      <c r="H9" s="200"/>
    </row>
    <row r="10" spans="1:15" s="212" customFormat="1" ht="15" customHeight="1" x14ac:dyDescent="0.2">
      <c r="H10" s="200"/>
    </row>
    <row r="11" spans="1:15" s="212" customFormat="1" ht="15" customHeight="1" x14ac:dyDescent="0.2">
      <c r="H11" s="200"/>
    </row>
    <row r="12" spans="1:15" s="212" customFormat="1" ht="15" customHeight="1" x14ac:dyDescent="0.2">
      <c r="H12" s="200"/>
    </row>
    <row r="13" spans="1:15" s="212" customFormat="1" ht="12.75" customHeight="1" x14ac:dyDescent="0.2">
      <c r="H13" s="200"/>
    </row>
    <row r="14" spans="1:15" ht="15.75" customHeight="1" x14ac:dyDescent="0.25">
      <c r="A14" s="249" t="s">
        <v>126</v>
      </c>
      <c r="B14" s="229"/>
      <c r="C14" s="229"/>
      <c r="D14" s="229"/>
      <c r="E14" s="229"/>
      <c r="F14" s="229"/>
      <c r="G14" s="229"/>
      <c r="H14" s="229"/>
      <c r="I14" s="229"/>
      <c r="J14" s="229"/>
      <c r="K14" s="229"/>
      <c r="L14" s="229"/>
      <c r="M14" s="229"/>
      <c r="N14" s="229"/>
      <c r="O14" s="229"/>
    </row>
    <row r="15" spans="1:15" ht="12.75" customHeight="1" x14ac:dyDescent="0.2"/>
    <row r="16" spans="1:15" ht="12.75" customHeight="1" x14ac:dyDescent="0.3">
      <c r="A16" s="44" t="s">
        <v>54</v>
      </c>
      <c r="I16" s="5"/>
      <c r="J16" s="5"/>
      <c r="L16" s="5"/>
      <c r="M16" s="6"/>
      <c r="N16" s="6"/>
      <c r="O16" s="5"/>
    </row>
    <row r="17" spans="1:15" ht="25.5" customHeight="1" x14ac:dyDescent="0.2">
      <c r="A17" s="90"/>
      <c r="B17" s="246" t="s">
        <v>1</v>
      </c>
      <c r="C17" s="247"/>
      <c r="D17" s="247"/>
      <c r="E17" s="247"/>
      <c r="F17" s="247"/>
      <c r="G17" s="248"/>
      <c r="H17" s="91"/>
      <c r="I17" s="92" t="s">
        <v>2</v>
      </c>
      <c r="J17" s="92" t="s">
        <v>3</v>
      </c>
      <c r="K17" s="93" t="s">
        <v>4</v>
      </c>
      <c r="L17" s="92" t="s">
        <v>5</v>
      </c>
      <c r="M17" s="94" t="s">
        <v>6</v>
      </c>
      <c r="N17" s="94" t="s">
        <v>7</v>
      </c>
      <c r="O17" s="95" t="s">
        <v>8</v>
      </c>
    </row>
    <row r="18" spans="1:15" ht="12.75" customHeight="1" x14ac:dyDescent="0.2">
      <c r="A18" s="96" t="s">
        <v>9</v>
      </c>
      <c r="B18" s="97">
        <v>1</v>
      </c>
      <c r="C18" s="97">
        <v>2</v>
      </c>
      <c r="D18" s="97">
        <v>3</v>
      </c>
      <c r="E18" s="97">
        <v>4</v>
      </c>
      <c r="F18" s="97">
        <v>5</v>
      </c>
      <c r="G18" s="97">
        <v>6</v>
      </c>
      <c r="H18" s="98" t="s">
        <v>10</v>
      </c>
      <c r="I18" s="99"/>
      <c r="J18" s="99"/>
      <c r="K18" s="97"/>
      <c r="L18" s="99"/>
      <c r="M18" s="100"/>
      <c r="N18" s="100"/>
      <c r="O18" s="101"/>
    </row>
    <row r="19" spans="1:15" ht="12.75" customHeight="1" x14ac:dyDescent="0.2">
      <c r="A19" s="102" t="s">
        <v>18</v>
      </c>
      <c r="B19" s="97">
        <v>27</v>
      </c>
      <c r="C19" s="97"/>
      <c r="D19" s="97"/>
      <c r="E19" s="97"/>
      <c r="F19" s="97"/>
      <c r="G19" s="97"/>
      <c r="H19" s="103"/>
      <c r="I19" s="99"/>
      <c r="J19" s="99"/>
      <c r="K19" s="97"/>
      <c r="L19" s="99"/>
      <c r="M19" s="104">
        <f>B19</f>
        <v>27</v>
      </c>
      <c r="N19" s="100"/>
      <c r="O19" s="101"/>
    </row>
    <row r="20" spans="1:15" ht="12.75" customHeight="1" x14ac:dyDescent="0.2">
      <c r="A20" s="105" t="s">
        <v>19</v>
      </c>
      <c r="B20" s="106"/>
      <c r="C20" s="106">
        <v>21</v>
      </c>
      <c r="D20" s="106"/>
      <c r="E20" s="106"/>
      <c r="F20" s="106"/>
      <c r="G20" s="106"/>
      <c r="H20" s="34"/>
      <c r="I20" s="107"/>
      <c r="J20" s="107"/>
      <c r="K20" s="106"/>
      <c r="L20" s="107">
        <f>C20/B19</f>
        <v>0.77777777777777779</v>
      </c>
      <c r="M20" s="108">
        <v>21</v>
      </c>
      <c r="N20" s="109">
        <f t="shared" ref="N20:N24" si="0">M20/M19</f>
        <v>0.77777777777777779</v>
      </c>
      <c r="O20" s="110">
        <f t="shared" ref="O20:O24" si="1">100%-N20</f>
        <v>0.22222222222222221</v>
      </c>
    </row>
    <row r="21" spans="1:15" ht="12.75" customHeight="1" x14ac:dyDescent="0.2">
      <c r="A21" s="102" t="s">
        <v>20</v>
      </c>
      <c r="B21" s="97"/>
      <c r="C21" s="97"/>
      <c r="D21" s="97">
        <v>18</v>
      </c>
      <c r="E21" s="97"/>
      <c r="F21" s="97"/>
      <c r="G21" s="97"/>
      <c r="H21" s="103"/>
      <c r="I21" s="99"/>
      <c r="J21" s="99"/>
      <c r="K21" s="97"/>
      <c r="L21" s="99">
        <f>D21/C20</f>
        <v>0.8571428571428571</v>
      </c>
      <c r="M21" s="104">
        <v>18</v>
      </c>
      <c r="N21" s="111">
        <f t="shared" si="0"/>
        <v>0.8571428571428571</v>
      </c>
      <c r="O21" s="101">
        <f t="shared" si="1"/>
        <v>0.1428571428571429</v>
      </c>
    </row>
    <row r="22" spans="1:15" ht="12.75" customHeight="1" x14ac:dyDescent="0.2">
      <c r="A22" s="112" t="s">
        <v>21</v>
      </c>
      <c r="B22" s="97"/>
      <c r="C22" s="97"/>
      <c r="D22" s="97"/>
      <c r="E22" s="97">
        <v>5</v>
      </c>
      <c r="F22" s="97">
        <v>10</v>
      </c>
      <c r="G22" s="97"/>
      <c r="H22" s="103">
        <v>14</v>
      </c>
      <c r="I22" s="99"/>
      <c r="J22" s="99"/>
      <c r="K22" s="97"/>
      <c r="L22" s="99">
        <f>E22/D21</f>
        <v>0.27777777777777779</v>
      </c>
      <c r="M22" s="104">
        <v>15</v>
      </c>
      <c r="N22" s="111">
        <f t="shared" si="0"/>
        <v>0.83333333333333337</v>
      </c>
      <c r="O22" s="101">
        <f t="shared" si="1"/>
        <v>0.16666666666666663</v>
      </c>
    </row>
    <row r="23" spans="1:15" ht="12.75" customHeight="1" x14ac:dyDescent="0.2">
      <c r="A23" s="112" t="s">
        <v>22</v>
      </c>
      <c r="B23" s="97"/>
      <c r="C23" s="97"/>
      <c r="D23" s="97"/>
      <c r="E23" s="97">
        <v>1</v>
      </c>
      <c r="F23" s="97"/>
      <c r="G23" s="97"/>
      <c r="H23" s="103"/>
      <c r="I23" s="99"/>
      <c r="J23" s="99"/>
      <c r="K23" s="97"/>
      <c r="L23" s="99">
        <f>F23/E22</f>
        <v>0</v>
      </c>
      <c r="M23" s="104">
        <v>1</v>
      </c>
      <c r="N23" s="111">
        <f t="shared" si="0"/>
        <v>6.6666666666666666E-2</v>
      </c>
      <c r="O23" s="101">
        <f t="shared" si="1"/>
        <v>0.93333333333333335</v>
      </c>
    </row>
    <row r="24" spans="1:15" ht="12.75" customHeight="1" x14ac:dyDescent="0.2">
      <c r="A24" s="112" t="s">
        <v>33</v>
      </c>
      <c r="B24" s="97"/>
      <c r="C24" s="97"/>
      <c r="D24" s="97"/>
      <c r="E24" s="97">
        <v>1</v>
      </c>
      <c r="F24" s="97"/>
      <c r="G24" s="97"/>
      <c r="H24" s="103"/>
      <c r="I24" s="99"/>
      <c r="J24" s="99"/>
      <c r="K24" s="97"/>
      <c r="L24" s="99" t="e">
        <f>G24/F23</f>
        <v>#DIV/0!</v>
      </c>
      <c r="M24" s="104">
        <v>1</v>
      </c>
      <c r="N24" s="111">
        <f t="shared" si="0"/>
        <v>1</v>
      </c>
      <c r="O24" s="101">
        <f t="shared" si="1"/>
        <v>0</v>
      </c>
    </row>
    <row r="25" spans="1:15" ht="12.75" customHeight="1" x14ac:dyDescent="0.2">
      <c r="A25" s="112" t="s">
        <v>34</v>
      </c>
      <c r="B25" s="97"/>
      <c r="C25" s="97"/>
      <c r="D25" s="97"/>
      <c r="E25" s="97"/>
      <c r="F25" s="97"/>
      <c r="G25" s="97">
        <v>1</v>
      </c>
      <c r="H25" s="103"/>
      <c r="I25" s="99"/>
      <c r="J25" s="99"/>
      <c r="K25" s="97"/>
      <c r="L25" s="99"/>
      <c r="M25" s="104"/>
      <c r="N25" s="111"/>
      <c r="O25" s="101"/>
    </row>
    <row r="26" spans="1:15" ht="12.75" customHeight="1" x14ac:dyDescent="0.2">
      <c r="A26" s="31" t="s">
        <v>36</v>
      </c>
      <c r="B26" s="97"/>
      <c r="C26" s="97"/>
      <c r="D26" s="97"/>
      <c r="E26" s="97"/>
      <c r="F26" s="97"/>
      <c r="G26" s="97">
        <v>1</v>
      </c>
      <c r="H26" s="103">
        <v>1</v>
      </c>
      <c r="I26" s="99"/>
      <c r="J26" s="99"/>
      <c r="K26" s="97"/>
      <c r="L26" s="99"/>
      <c r="M26" s="104">
        <v>1</v>
      </c>
      <c r="N26" s="111"/>
      <c r="O26" s="101"/>
    </row>
    <row r="27" spans="1:15" ht="12.75" customHeight="1" x14ac:dyDescent="0.2">
      <c r="A27" s="31" t="s">
        <v>37</v>
      </c>
      <c r="B27" s="97"/>
      <c r="C27" s="97"/>
      <c r="D27" s="97"/>
      <c r="E27" s="97">
        <v>1</v>
      </c>
      <c r="F27" s="97"/>
      <c r="G27" s="97"/>
      <c r="H27" s="103"/>
      <c r="I27" s="99"/>
      <c r="J27" s="99"/>
      <c r="K27" s="97"/>
      <c r="L27" s="99"/>
      <c r="M27" s="104">
        <v>1</v>
      </c>
      <c r="N27" s="111"/>
      <c r="O27" s="101"/>
    </row>
    <row r="28" spans="1:15" ht="12.75" customHeight="1" x14ac:dyDescent="0.2">
      <c r="A28" s="31" t="s">
        <v>38</v>
      </c>
      <c r="B28" s="97"/>
      <c r="C28" s="97"/>
      <c r="D28" s="97"/>
      <c r="E28" s="97">
        <v>1</v>
      </c>
      <c r="F28" s="97"/>
      <c r="G28" s="97"/>
      <c r="H28" s="103"/>
      <c r="I28" s="99"/>
      <c r="J28" s="99"/>
      <c r="K28" s="97"/>
      <c r="L28" s="99"/>
      <c r="M28" s="104">
        <v>1</v>
      </c>
      <c r="N28" s="111"/>
      <c r="O28" s="101"/>
    </row>
    <row r="29" spans="1:15" ht="12.75" customHeight="1" x14ac:dyDescent="0.2">
      <c r="A29" s="113"/>
      <c r="B29" s="97"/>
      <c r="C29" s="97"/>
      <c r="D29" s="97"/>
      <c r="E29" s="97"/>
      <c r="F29" s="97"/>
      <c r="G29" s="97"/>
      <c r="H29" s="97">
        <f>SUM(H22:H26)</f>
        <v>15</v>
      </c>
      <c r="I29" s="99">
        <f>SUM(H22:H24)/B19</f>
        <v>0.51851851851851849</v>
      </c>
      <c r="J29" s="99">
        <f>H29/B19</f>
        <v>0.55555555555555558</v>
      </c>
      <c r="K29" s="99">
        <f>J29-I29</f>
        <v>3.703703703703709E-2</v>
      </c>
      <c r="L29" s="99"/>
      <c r="M29" s="100"/>
      <c r="N29" s="100"/>
      <c r="O29" s="101"/>
    </row>
    <row r="30" spans="1:15" ht="12.75" customHeight="1" x14ac:dyDescent="0.2">
      <c r="I30" s="5"/>
      <c r="J30" s="5"/>
      <c r="L30" s="5"/>
      <c r="M30" s="6"/>
      <c r="N30" s="6"/>
      <c r="O30" s="5"/>
    </row>
    <row r="31" spans="1:15" ht="12.75" customHeight="1" x14ac:dyDescent="0.3">
      <c r="A31" s="44" t="s">
        <v>55</v>
      </c>
      <c r="I31" s="5"/>
      <c r="J31" s="5"/>
      <c r="L31" s="5"/>
      <c r="M31" s="6"/>
      <c r="N31" s="6"/>
      <c r="O31" s="5"/>
    </row>
    <row r="32" spans="1:15" ht="25.5" customHeight="1" x14ac:dyDescent="0.2">
      <c r="A32" s="90"/>
      <c r="B32" s="246" t="s">
        <v>1</v>
      </c>
      <c r="C32" s="247"/>
      <c r="D32" s="247"/>
      <c r="E32" s="247"/>
      <c r="F32" s="247"/>
      <c r="G32" s="248"/>
      <c r="H32" s="91"/>
      <c r="I32" s="92" t="s">
        <v>2</v>
      </c>
      <c r="J32" s="92" t="s">
        <v>3</v>
      </c>
      <c r="K32" s="93" t="s">
        <v>4</v>
      </c>
      <c r="L32" s="92" t="s">
        <v>5</v>
      </c>
      <c r="M32" s="94" t="s">
        <v>6</v>
      </c>
      <c r="N32" s="94" t="s">
        <v>7</v>
      </c>
      <c r="O32" s="95" t="s">
        <v>8</v>
      </c>
    </row>
    <row r="33" spans="1:15" ht="12.75" customHeight="1" x14ac:dyDescent="0.2">
      <c r="A33" s="96" t="s">
        <v>9</v>
      </c>
      <c r="B33" s="97">
        <v>1</v>
      </c>
      <c r="C33" s="97">
        <v>2</v>
      </c>
      <c r="D33" s="97">
        <v>3</v>
      </c>
      <c r="E33" s="97">
        <v>4</v>
      </c>
      <c r="F33" s="97">
        <v>5</v>
      </c>
      <c r="G33" s="97">
        <v>6</v>
      </c>
      <c r="H33" s="98" t="s">
        <v>10</v>
      </c>
      <c r="I33" s="99"/>
      <c r="J33" s="99"/>
      <c r="K33" s="97"/>
      <c r="L33" s="99"/>
      <c r="M33" s="100"/>
      <c r="N33" s="100"/>
      <c r="O33" s="101"/>
    </row>
    <row r="34" spans="1:15" ht="12.75" customHeight="1" x14ac:dyDescent="0.2">
      <c r="A34" s="102" t="s">
        <v>19</v>
      </c>
      <c r="B34" s="97">
        <v>16</v>
      </c>
      <c r="C34" s="97"/>
      <c r="D34" s="97"/>
      <c r="E34" s="97"/>
      <c r="F34" s="97"/>
      <c r="G34" s="97"/>
      <c r="H34" s="103"/>
      <c r="I34" s="99"/>
      <c r="J34" s="99"/>
      <c r="K34" s="97"/>
      <c r="L34" s="99"/>
      <c r="M34" s="104">
        <f>B34</f>
        <v>16</v>
      </c>
      <c r="N34" s="100"/>
      <c r="O34" s="101"/>
    </row>
    <row r="35" spans="1:15" ht="12.75" customHeight="1" x14ac:dyDescent="0.2">
      <c r="A35" s="102" t="s">
        <v>20</v>
      </c>
      <c r="B35" s="97"/>
      <c r="C35" s="97">
        <v>12</v>
      </c>
      <c r="D35" s="97"/>
      <c r="E35" s="97"/>
      <c r="F35" s="97"/>
      <c r="G35" s="97"/>
      <c r="H35" s="103"/>
      <c r="I35" s="99"/>
      <c r="J35" s="99"/>
      <c r="K35" s="99"/>
      <c r="L35" s="99">
        <f>C35/B34</f>
        <v>0.75</v>
      </c>
      <c r="M35" s="104">
        <v>12</v>
      </c>
      <c r="N35" s="111">
        <f t="shared" ref="N35:N38" si="2">M35/M34</f>
        <v>0.75</v>
      </c>
      <c r="O35" s="101">
        <f t="shared" ref="O35:O38" si="3">100%-N35</f>
        <v>0.25</v>
      </c>
    </row>
    <row r="36" spans="1:15" ht="12.75" customHeight="1" x14ac:dyDescent="0.2">
      <c r="A36" s="112" t="s">
        <v>21</v>
      </c>
      <c r="B36" s="97"/>
      <c r="C36" s="97"/>
      <c r="D36" s="97">
        <v>1</v>
      </c>
      <c r="E36" s="97">
        <v>9</v>
      </c>
      <c r="F36" s="97"/>
      <c r="G36" s="97"/>
      <c r="H36" s="103"/>
      <c r="I36" s="99"/>
      <c r="J36" s="99"/>
      <c r="K36" s="99"/>
      <c r="L36" s="99">
        <f>D36/C35</f>
        <v>8.3333333333333329E-2</v>
      </c>
      <c r="M36" s="104">
        <v>10</v>
      </c>
      <c r="N36" s="111">
        <f t="shared" si="2"/>
        <v>0.83333333333333337</v>
      </c>
      <c r="O36" s="101">
        <f t="shared" si="3"/>
        <v>0.16666666666666663</v>
      </c>
    </row>
    <row r="37" spans="1:15" ht="12.75" customHeight="1" x14ac:dyDescent="0.2">
      <c r="A37" s="112" t="s">
        <v>22</v>
      </c>
      <c r="B37" s="97"/>
      <c r="C37" s="97"/>
      <c r="D37" s="97"/>
      <c r="E37" s="97"/>
      <c r="F37" s="97">
        <v>1</v>
      </c>
      <c r="G37" s="97">
        <v>7</v>
      </c>
      <c r="H37" s="103">
        <v>8</v>
      </c>
      <c r="I37" s="99"/>
      <c r="J37" s="99"/>
      <c r="K37" s="99"/>
      <c r="L37" s="99">
        <f>E37/D36</f>
        <v>0</v>
      </c>
      <c r="M37" s="104">
        <v>8</v>
      </c>
      <c r="N37" s="111">
        <f t="shared" si="2"/>
        <v>0.8</v>
      </c>
      <c r="O37" s="101">
        <f t="shared" si="3"/>
        <v>0.19999999999999996</v>
      </c>
    </row>
    <row r="38" spans="1:15" ht="12.75" customHeight="1" x14ac:dyDescent="0.2">
      <c r="A38" s="112" t="s">
        <v>33</v>
      </c>
      <c r="B38" s="97"/>
      <c r="C38" s="97"/>
      <c r="D38" s="97"/>
      <c r="E38" s="97"/>
      <c r="F38" s="97">
        <v>3</v>
      </c>
      <c r="G38" s="97">
        <v>9</v>
      </c>
      <c r="H38" s="103">
        <v>4</v>
      </c>
      <c r="I38" s="99"/>
      <c r="J38" s="99"/>
      <c r="K38" s="99"/>
      <c r="L38" s="99" t="e">
        <f>F38/E37</f>
        <v>#DIV/0!</v>
      </c>
      <c r="M38" s="104">
        <v>12</v>
      </c>
      <c r="N38" s="111">
        <f t="shared" si="2"/>
        <v>1.5</v>
      </c>
      <c r="O38" s="101">
        <f t="shared" si="3"/>
        <v>-0.5</v>
      </c>
    </row>
    <row r="39" spans="1:15" ht="12.75" customHeight="1" x14ac:dyDescent="0.2">
      <c r="A39" s="112" t="s">
        <v>34</v>
      </c>
      <c r="I39" s="5"/>
      <c r="J39" s="5"/>
      <c r="L39" s="5"/>
      <c r="M39" s="6"/>
      <c r="N39" s="6"/>
      <c r="O39" s="5"/>
    </row>
    <row r="40" spans="1:15" ht="12.75" customHeight="1" x14ac:dyDescent="0.2">
      <c r="A40" s="31" t="s">
        <v>36</v>
      </c>
      <c r="I40" s="5"/>
      <c r="J40" s="5"/>
      <c r="L40" s="5"/>
      <c r="M40" s="6"/>
      <c r="N40" s="6"/>
      <c r="O40" s="5"/>
    </row>
    <row r="41" spans="1:15" ht="12.75" customHeight="1" x14ac:dyDescent="0.2">
      <c r="I41" s="5"/>
      <c r="J41" s="5"/>
      <c r="L41" s="5"/>
      <c r="M41" s="6"/>
      <c r="N41" s="6"/>
      <c r="O41" s="5"/>
    </row>
    <row r="42" spans="1:15" ht="12.75" customHeight="1" x14ac:dyDescent="0.3">
      <c r="A42" s="44" t="s">
        <v>56</v>
      </c>
      <c r="I42" s="5"/>
      <c r="J42" s="5"/>
      <c r="L42" s="5"/>
      <c r="M42" s="6"/>
      <c r="N42" s="6"/>
      <c r="O42" s="5"/>
    </row>
    <row r="43" spans="1:15" ht="25.5" customHeight="1" x14ac:dyDescent="0.2">
      <c r="A43" s="90"/>
      <c r="B43" s="246" t="s">
        <v>1</v>
      </c>
      <c r="C43" s="247"/>
      <c r="D43" s="247"/>
      <c r="E43" s="247"/>
      <c r="F43" s="247"/>
      <c r="G43" s="248"/>
      <c r="H43" s="91"/>
      <c r="I43" s="92" t="s">
        <v>2</v>
      </c>
      <c r="J43" s="92" t="s">
        <v>3</v>
      </c>
      <c r="K43" s="93" t="s">
        <v>4</v>
      </c>
      <c r="L43" s="92" t="s">
        <v>5</v>
      </c>
      <c r="M43" s="94" t="s">
        <v>6</v>
      </c>
      <c r="N43" s="94" t="s">
        <v>7</v>
      </c>
      <c r="O43" s="95" t="s">
        <v>8</v>
      </c>
    </row>
    <row r="44" spans="1:15" ht="12.75" customHeight="1" x14ac:dyDescent="0.2">
      <c r="A44" s="96" t="s">
        <v>9</v>
      </c>
      <c r="B44" s="97">
        <v>1</v>
      </c>
      <c r="C44" s="97">
        <v>2</v>
      </c>
      <c r="D44" s="97">
        <v>3</v>
      </c>
      <c r="E44" s="97">
        <v>4</v>
      </c>
      <c r="F44" s="97">
        <v>5</v>
      </c>
      <c r="G44" s="97">
        <v>6</v>
      </c>
      <c r="H44" s="98" t="s">
        <v>10</v>
      </c>
      <c r="I44" s="99"/>
      <c r="J44" s="99"/>
      <c r="K44" s="97"/>
      <c r="L44" s="99"/>
      <c r="M44" s="100"/>
      <c r="N44" s="100"/>
      <c r="O44" s="101"/>
    </row>
    <row r="45" spans="1:15" ht="12.75" customHeight="1" x14ac:dyDescent="0.2">
      <c r="A45" s="102" t="s">
        <v>20</v>
      </c>
      <c r="B45" s="97">
        <v>24</v>
      </c>
      <c r="C45" s="97"/>
      <c r="D45" s="97"/>
      <c r="E45" s="97"/>
      <c r="F45" s="97"/>
      <c r="G45" s="97"/>
      <c r="H45" s="103"/>
      <c r="I45" s="99"/>
      <c r="J45" s="99"/>
      <c r="K45" s="97"/>
      <c r="L45" s="99"/>
      <c r="M45" s="104">
        <f>B45</f>
        <v>24</v>
      </c>
      <c r="N45" s="100"/>
      <c r="O45" s="101"/>
    </row>
    <row r="46" spans="1:15" ht="12.75" customHeight="1" x14ac:dyDescent="0.2">
      <c r="A46" s="112" t="s">
        <v>21</v>
      </c>
      <c r="B46" s="97"/>
      <c r="C46" s="97">
        <v>2</v>
      </c>
      <c r="D46" s="97">
        <v>11</v>
      </c>
      <c r="E46" s="97"/>
      <c r="F46" s="97"/>
      <c r="G46" s="97"/>
      <c r="H46" s="103"/>
      <c r="I46" s="99"/>
      <c r="J46" s="99"/>
      <c r="K46" s="99"/>
      <c r="L46" s="99">
        <f>C46/B45</f>
        <v>8.3333333333333329E-2</v>
      </c>
      <c r="M46" s="104">
        <v>13</v>
      </c>
      <c r="N46" s="111">
        <f t="shared" ref="N46:N48" si="4">M46/M45</f>
        <v>0.54166666666666663</v>
      </c>
      <c r="O46" s="101">
        <f t="shared" ref="O46:O48" si="5">100%-N46</f>
        <v>0.45833333333333337</v>
      </c>
    </row>
    <row r="47" spans="1:15" ht="12.75" customHeight="1" x14ac:dyDescent="0.2">
      <c r="A47" s="112" t="s">
        <v>22</v>
      </c>
      <c r="B47" s="97"/>
      <c r="C47" s="97"/>
      <c r="D47" s="97">
        <v>2</v>
      </c>
      <c r="E47" s="97">
        <v>11</v>
      </c>
      <c r="F47" s="97"/>
      <c r="G47" s="97"/>
      <c r="H47" s="103"/>
      <c r="I47" s="99"/>
      <c r="J47" s="99"/>
      <c r="K47" s="99"/>
      <c r="L47" s="99">
        <f>D47/C46</f>
        <v>1</v>
      </c>
      <c r="M47" s="104">
        <v>13</v>
      </c>
      <c r="N47" s="111">
        <f t="shared" si="4"/>
        <v>1</v>
      </c>
      <c r="O47" s="101">
        <f t="shared" si="5"/>
        <v>0</v>
      </c>
    </row>
    <row r="48" spans="1:15" ht="12.75" customHeight="1" x14ac:dyDescent="0.2">
      <c r="A48" s="112" t="s">
        <v>33</v>
      </c>
      <c r="B48" s="97"/>
      <c r="C48" s="97"/>
      <c r="D48" s="97"/>
      <c r="E48" s="97">
        <v>3</v>
      </c>
      <c r="F48" s="97"/>
      <c r="G48" s="97">
        <v>10</v>
      </c>
      <c r="H48" s="103">
        <v>12</v>
      </c>
      <c r="I48" s="99"/>
      <c r="J48" s="99"/>
      <c r="K48" s="99"/>
      <c r="L48" s="99">
        <f>E48/D47</f>
        <v>1.5</v>
      </c>
      <c r="M48" s="104">
        <v>12</v>
      </c>
      <c r="N48" s="111">
        <f t="shared" si="4"/>
        <v>0.92307692307692313</v>
      </c>
      <c r="O48" s="101">
        <f t="shared" si="5"/>
        <v>7.6923076923076872E-2</v>
      </c>
    </row>
    <row r="49" spans="1:15" ht="12.75" customHeight="1" x14ac:dyDescent="0.2">
      <c r="A49" s="112" t="s">
        <v>34</v>
      </c>
      <c r="G49" s="32">
        <v>1</v>
      </c>
      <c r="H49" s="103"/>
      <c r="I49" s="5"/>
      <c r="J49" s="5"/>
      <c r="L49" s="5"/>
      <c r="M49" s="6">
        <v>2</v>
      </c>
      <c r="N49" s="6"/>
      <c r="O49" s="5"/>
    </row>
    <row r="50" spans="1:15" ht="12.75" customHeight="1" x14ac:dyDescent="0.2">
      <c r="A50" s="31" t="s">
        <v>36</v>
      </c>
      <c r="G50" s="32">
        <v>1</v>
      </c>
      <c r="H50" s="103"/>
      <c r="I50" s="5"/>
      <c r="J50" s="5"/>
      <c r="L50" s="5"/>
      <c r="M50" s="6">
        <v>1</v>
      </c>
      <c r="N50" s="6"/>
      <c r="O50" s="5"/>
    </row>
    <row r="51" spans="1:15" ht="12.75" customHeight="1" x14ac:dyDescent="0.2">
      <c r="A51" s="31" t="s">
        <v>37</v>
      </c>
      <c r="G51" s="32">
        <v>1</v>
      </c>
      <c r="H51" s="33">
        <v>1</v>
      </c>
      <c r="I51" s="5"/>
      <c r="J51" s="5"/>
      <c r="L51" s="5"/>
      <c r="M51" s="6">
        <v>1</v>
      </c>
      <c r="N51" s="6"/>
      <c r="O51" s="5"/>
    </row>
    <row r="52" spans="1:15" ht="12.75" customHeight="1" x14ac:dyDescent="0.2">
      <c r="A52" s="31"/>
      <c r="H52" s="33"/>
      <c r="I52" s="5"/>
      <c r="J52" s="5"/>
      <c r="L52" s="5"/>
      <c r="M52" s="6"/>
      <c r="N52" s="6"/>
      <c r="O52" s="5"/>
    </row>
    <row r="53" spans="1:15" ht="12.75" customHeight="1" x14ac:dyDescent="0.2">
      <c r="H53" s="32">
        <f>SUM(H51)</f>
        <v>1</v>
      </c>
      <c r="I53" s="5"/>
      <c r="J53" s="5"/>
      <c r="L53" s="5"/>
      <c r="M53" s="6"/>
      <c r="N53" s="6"/>
      <c r="O53" s="5"/>
    </row>
    <row r="54" spans="1:15" ht="12.75" customHeight="1" x14ac:dyDescent="0.3">
      <c r="A54" s="44" t="s">
        <v>57</v>
      </c>
      <c r="I54" s="5"/>
      <c r="J54" s="5"/>
      <c r="L54" s="5"/>
      <c r="M54" s="6"/>
      <c r="N54" s="6"/>
      <c r="O54" s="5"/>
    </row>
    <row r="55" spans="1:15" ht="25.5" customHeight="1" x14ac:dyDescent="0.2">
      <c r="A55" s="90"/>
      <c r="B55" s="246" t="s">
        <v>1</v>
      </c>
      <c r="C55" s="247"/>
      <c r="D55" s="247"/>
      <c r="E55" s="247"/>
      <c r="F55" s="247"/>
      <c r="G55" s="248"/>
      <c r="H55" s="91"/>
      <c r="I55" s="92" t="s">
        <v>2</v>
      </c>
      <c r="J55" s="92" t="s">
        <v>3</v>
      </c>
      <c r="K55" s="93" t="s">
        <v>4</v>
      </c>
      <c r="L55" s="92" t="s">
        <v>5</v>
      </c>
      <c r="M55" s="94" t="s">
        <v>6</v>
      </c>
      <c r="N55" s="94" t="s">
        <v>7</v>
      </c>
      <c r="O55" s="95" t="s">
        <v>8</v>
      </c>
    </row>
    <row r="56" spans="1:15" ht="12.75" customHeight="1" x14ac:dyDescent="0.2">
      <c r="A56" s="96" t="s">
        <v>9</v>
      </c>
      <c r="B56" s="97">
        <v>1</v>
      </c>
      <c r="C56" s="97">
        <v>2</v>
      </c>
      <c r="D56" s="97">
        <v>3</v>
      </c>
      <c r="E56" s="97">
        <v>4</v>
      </c>
      <c r="F56" s="97">
        <v>5</v>
      </c>
      <c r="G56" s="97">
        <v>6</v>
      </c>
      <c r="H56" s="98" t="s">
        <v>10</v>
      </c>
      <c r="I56" s="99"/>
      <c r="J56" s="99"/>
      <c r="K56" s="97"/>
      <c r="L56" s="99"/>
      <c r="M56" s="100"/>
      <c r="N56" s="100"/>
      <c r="O56" s="101"/>
    </row>
    <row r="57" spans="1:15" ht="12.75" customHeight="1" x14ac:dyDescent="0.2">
      <c r="A57" s="112" t="s">
        <v>21</v>
      </c>
      <c r="B57" s="97">
        <v>22</v>
      </c>
      <c r="C57" s="97"/>
      <c r="D57" s="97"/>
      <c r="E57" s="97"/>
      <c r="F57" s="97"/>
      <c r="G57" s="97"/>
      <c r="H57" s="103"/>
      <c r="I57" s="99"/>
      <c r="J57" s="99"/>
      <c r="K57" s="97"/>
      <c r="L57" s="99"/>
      <c r="M57" s="104">
        <f>B57</f>
        <v>22</v>
      </c>
      <c r="N57" s="100"/>
      <c r="O57" s="101"/>
    </row>
    <row r="58" spans="1:15" ht="12.75" customHeight="1" x14ac:dyDescent="0.2">
      <c r="A58" s="112" t="s">
        <v>22</v>
      </c>
      <c r="B58" s="97"/>
      <c r="C58" s="97">
        <v>6</v>
      </c>
      <c r="D58" s="97">
        <v>8</v>
      </c>
      <c r="E58" s="97"/>
      <c r="F58" s="97"/>
      <c r="G58" s="97"/>
      <c r="H58" s="103"/>
      <c r="I58" s="99"/>
      <c r="J58" s="99"/>
      <c r="K58" s="99"/>
      <c r="L58" s="99">
        <f>C58/B57</f>
        <v>0.27272727272727271</v>
      </c>
      <c r="M58" s="104">
        <v>14</v>
      </c>
      <c r="N58" s="111">
        <f t="shared" ref="N58:N60" si="6">M58/M57</f>
        <v>0.63636363636363635</v>
      </c>
      <c r="O58" s="101">
        <f t="shared" ref="O58:O60" si="7">100%-N58</f>
        <v>0.36363636363636365</v>
      </c>
    </row>
    <row r="59" spans="1:15" ht="12.75" customHeight="1" x14ac:dyDescent="0.2">
      <c r="A59" s="112" t="s">
        <v>33</v>
      </c>
      <c r="B59" s="97"/>
      <c r="C59" s="97"/>
      <c r="D59" s="97">
        <v>5</v>
      </c>
      <c r="E59" s="97">
        <v>9</v>
      </c>
      <c r="F59" s="97"/>
      <c r="G59" s="97"/>
      <c r="H59" s="103"/>
      <c r="I59" s="99"/>
      <c r="J59" s="99"/>
      <c r="K59" s="99"/>
      <c r="L59" s="99">
        <f>D59/C58</f>
        <v>0.83333333333333337</v>
      </c>
      <c r="M59" s="104">
        <v>13</v>
      </c>
      <c r="N59" s="111">
        <f t="shared" si="6"/>
        <v>0.9285714285714286</v>
      </c>
      <c r="O59" s="101">
        <f t="shared" si="7"/>
        <v>7.1428571428571397E-2</v>
      </c>
    </row>
    <row r="60" spans="1:15" ht="12.75" customHeight="1" x14ac:dyDescent="0.2">
      <c r="A60" s="112" t="s">
        <v>34</v>
      </c>
      <c r="F60" s="32">
        <v>9</v>
      </c>
      <c r="H60" s="103"/>
      <c r="I60" s="5"/>
      <c r="J60" s="5"/>
      <c r="L60" s="5"/>
      <c r="M60" s="6">
        <v>11</v>
      </c>
      <c r="N60" s="111">
        <f t="shared" si="6"/>
        <v>0.84615384615384615</v>
      </c>
      <c r="O60" s="101">
        <f t="shared" si="7"/>
        <v>0.15384615384615385</v>
      </c>
    </row>
    <row r="61" spans="1:15" ht="12.75" customHeight="1" x14ac:dyDescent="0.2">
      <c r="A61" s="31" t="s">
        <v>36</v>
      </c>
      <c r="G61" s="32">
        <v>9</v>
      </c>
      <c r="H61" s="103"/>
      <c r="I61" s="5"/>
      <c r="J61" s="5"/>
      <c r="L61" s="5"/>
      <c r="M61" s="6">
        <v>13</v>
      </c>
      <c r="N61" s="3"/>
      <c r="O61" s="5"/>
    </row>
    <row r="62" spans="1:15" ht="12.75" customHeight="1" x14ac:dyDescent="0.2">
      <c r="A62" s="31"/>
      <c r="H62" s="33"/>
      <c r="I62" s="5"/>
      <c r="J62" s="5"/>
      <c r="L62" s="5"/>
      <c r="M62" s="6"/>
      <c r="N62" s="3"/>
      <c r="O62" s="5"/>
    </row>
    <row r="63" spans="1:15" ht="12.75" customHeight="1" x14ac:dyDescent="0.2">
      <c r="I63" s="5"/>
      <c r="J63" s="5"/>
      <c r="L63" s="5"/>
      <c r="M63" s="6"/>
      <c r="N63" s="6"/>
      <c r="O63" s="5"/>
    </row>
    <row r="64" spans="1:15" ht="12.75" customHeight="1" x14ac:dyDescent="0.3">
      <c r="A64" s="44" t="s">
        <v>58</v>
      </c>
      <c r="I64" s="5"/>
      <c r="J64" s="5"/>
      <c r="L64" s="5"/>
      <c r="M64" s="6"/>
      <c r="N64" s="6"/>
      <c r="O64" s="5"/>
    </row>
    <row r="65" spans="1:15" ht="25.5" customHeight="1" x14ac:dyDescent="0.2">
      <c r="A65" s="90"/>
      <c r="B65" s="246" t="s">
        <v>1</v>
      </c>
      <c r="C65" s="247"/>
      <c r="D65" s="247"/>
      <c r="E65" s="247"/>
      <c r="F65" s="247"/>
      <c r="G65" s="248"/>
      <c r="H65" s="91"/>
      <c r="I65" s="92" t="s">
        <v>2</v>
      </c>
      <c r="J65" s="92" t="s">
        <v>3</v>
      </c>
      <c r="K65" s="93" t="s">
        <v>4</v>
      </c>
      <c r="L65" s="92" t="s">
        <v>5</v>
      </c>
      <c r="M65" s="94" t="s">
        <v>6</v>
      </c>
      <c r="N65" s="94" t="s">
        <v>7</v>
      </c>
      <c r="O65" s="95" t="s">
        <v>8</v>
      </c>
    </row>
    <row r="66" spans="1:15" ht="12.75" customHeight="1" x14ac:dyDescent="0.2">
      <c r="A66" s="96" t="s">
        <v>9</v>
      </c>
      <c r="B66" s="97">
        <v>1</v>
      </c>
      <c r="C66" s="97">
        <v>2</v>
      </c>
      <c r="D66" s="97">
        <v>3</v>
      </c>
      <c r="E66" s="97">
        <v>4</v>
      </c>
      <c r="F66" s="97">
        <v>5</v>
      </c>
      <c r="G66" s="97">
        <v>6</v>
      </c>
      <c r="H66" s="98" t="s">
        <v>10</v>
      </c>
      <c r="I66" s="99"/>
      <c r="J66" s="99"/>
      <c r="K66" s="97"/>
      <c r="L66" s="99"/>
      <c r="M66" s="100"/>
      <c r="N66" s="100"/>
      <c r="O66" s="101"/>
    </row>
    <row r="67" spans="1:15" ht="12.75" customHeight="1" x14ac:dyDescent="0.2">
      <c r="A67" s="112" t="s">
        <v>22</v>
      </c>
      <c r="B67" s="97">
        <v>28</v>
      </c>
      <c r="C67" s="97"/>
      <c r="D67" s="97"/>
      <c r="E67" s="97"/>
      <c r="F67" s="97"/>
      <c r="G67" s="97"/>
      <c r="H67" s="103"/>
      <c r="I67" s="99"/>
      <c r="J67" s="99"/>
      <c r="K67" s="97"/>
      <c r="L67" s="99"/>
      <c r="M67" s="104">
        <f>B67</f>
        <v>28</v>
      </c>
      <c r="N67" s="100"/>
      <c r="O67" s="101"/>
    </row>
    <row r="68" spans="1:15" ht="12.75" customHeight="1" x14ac:dyDescent="0.2">
      <c r="A68" s="112" t="s">
        <v>33</v>
      </c>
      <c r="B68" s="97"/>
      <c r="C68" s="97">
        <v>7</v>
      </c>
      <c r="D68" s="97">
        <v>6</v>
      </c>
      <c r="E68" s="97"/>
      <c r="F68" s="97"/>
      <c r="G68" s="97"/>
      <c r="H68" s="103"/>
      <c r="I68" s="99"/>
      <c r="J68" s="99"/>
      <c r="K68" s="99"/>
      <c r="L68" s="99">
        <f>C68/B67</f>
        <v>0.25</v>
      </c>
      <c r="M68" s="104">
        <v>15</v>
      </c>
      <c r="N68" s="111">
        <f t="shared" ref="N68:N69" si="8">M68/M67</f>
        <v>0.5357142857142857</v>
      </c>
      <c r="O68" s="101">
        <f t="shared" ref="O68:O69" si="9">100%-N68</f>
        <v>0.4642857142857143</v>
      </c>
    </row>
    <row r="69" spans="1:15" ht="12.75" customHeight="1" x14ac:dyDescent="0.2">
      <c r="A69" s="112" t="s">
        <v>34</v>
      </c>
      <c r="D69" s="32">
        <v>1</v>
      </c>
      <c r="E69" s="32">
        <v>11</v>
      </c>
      <c r="H69" s="103"/>
      <c r="I69" s="5"/>
      <c r="J69" s="5"/>
      <c r="L69" s="5"/>
      <c r="M69" s="104">
        <v>14</v>
      </c>
      <c r="N69" s="111">
        <f t="shared" si="8"/>
        <v>0.93333333333333335</v>
      </c>
      <c r="O69" s="101">
        <f t="shared" si="9"/>
        <v>6.6666666666666652E-2</v>
      </c>
    </row>
    <row r="70" spans="1:15" ht="12.75" customHeight="1" x14ac:dyDescent="0.2">
      <c r="A70" s="31" t="s">
        <v>36</v>
      </c>
      <c r="H70" s="103">
        <v>5</v>
      </c>
      <c r="I70" s="5"/>
      <c r="J70" s="5"/>
      <c r="L70" s="5"/>
      <c r="M70" s="104"/>
      <c r="N70" s="6"/>
      <c r="O70" s="5"/>
    </row>
    <row r="71" spans="1:15" ht="12.75" customHeight="1" x14ac:dyDescent="0.2">
      <c r="A71" s="31" t="s">
        <v>37</v>
      </c>
      <c r="G71" s="32">
        <v>4</v>
      </c>
      <c r="H71" s="103">
        <v>3</v>
      </c>
      <c r="I71" s="5"/>
      <c r="J71" s="5"/>
      <c r="L71" s="5"/>
      <c r="M71" s="104">
        <v>5</v>
      </c>
      <c r="N71" s="6"/>
      <c r="O71" s="5"/>
    </row>
    <row r="72" spans="1:15" ht="12.75" customHeight="1" x14ac:dyDescent="0.2">
      <c r="A72" s="31" t="s">
        <v>38</v>
      </c>
      <c r="G72" s="32">
        <v>2</v>
      </c>
      <c r="H72" s="103">
        <v>1</v>
      </c>
      <c r="I72" s="5"/>
      <c r="J72" s="5"/>
      <c r="L72" s="5"/>
      <c r="M72" s="104">
        <v>3</v>
      </c>
      <c r="N72" s="6"/>
      <c r="O72" s="5"/>
    </row>
    <row r="73" spans="1:15" ht="12.75" customHeight="1" x14ac:dyDescent="0.2">
      <c r="A73" s="31" t="s">
        <v>39</v>
      </c>
      <c r="G73" s="32">
        <v>2</v>
      </c>
      <c r="H73" s="33">
        <v>2</v>
      </c>
      <c r="I73" s="5"/>
      <c r="J73" s="5"/>
      <c r="L73" s="5"/>
      <c r="M73" s="20">
        <v>2</v>
      </c>
      <c r="N73" s="6"/>
      <c r="O73" s="5"/>
    </row>
    <row r="74" spans="1:15" ht="12.75" customHeight="1" x14ac:dyDescent="0.2">
      <c r="A74" s="31" t="s">
        <v>40</v>
      </c>
      <c r="G74" s="32">
        <v>1</v>
      </c>
      <c r="H74" s="33">
        <v>1</v>
      </c>
      <c r="I74" s="5"/>
      <c r="J74" s="5"/>
      <c r="L74" s="5"/>
      <c r="M74" s="20">
        <v>1</v>
      </c>
      <c r="N74" s="6"/>
      <c r="O74" s="5"/>
    </row>
    <row r="75" spans="1:15" ht="12.75" customHeight="1" x14ac:dyDescent="0.2">
      <c r="I75" s="5"/>
      <c r="J75" s="5"/>
      <c r="L75" s="5"/>
      <c r="M75" s="6"/>
      <c r="N75" s="6"/>
      <c r="O75" s="5"/>
    </row>
    <row r="76" spans="1:15" ht="12.75" customHeight="1" x14ac:dyDescent="0.3">
      <c r="A76" s="44" t="s">
        <v>59</v>
      </c>
      <c r="I76" s="5"/>
      <c r="J76" s="5"/>
      <c r="L76" s="5"/>
      <c r="M76" s="6"/>
      <c r="N76" s="6"/>
      <c r="O76" s="5"/>
    </row>
    <row r="77" spans="1:15" ht="25.5" customHeight="1" x14ac:dyDescent="0.2">
      <c r="A77" s="90"/>
      <c r="B77" s="246" t="s">
        <v>1</v>
      </c>
      <c r="C77" s="247"/>
      <c r="D77" s="247"/>
      <c r="E77" s="247"/>
      <c r="F77" s="247"/>
      <c r="G77" s="248"/>
      <c r="H77" s="91"/>
      <c r="I77" s="92" t="s">
        <v>2</v>
      </c>
      <c r="J77" s="92" t="s">
        <v>3</v>
      </c>
      <c r="K77" s="93" t="s">
        <v>4</v>
      </c>
      <c r="L77" s="92" t="s">
        <v>5</v>
      </c>
      <c r="M77" s="94" t="s">
        <v>6</v>
      </c>
      <c r="N77" s="94" t="s">
        <v>7</v>
      </c>
      <c r="O77" s="95" t="s">
        <v>8</v>
      </c>
    </row>
    <row r="78" spans="1:15" ht="12.75" customHeight="1" x14ac:dyDescent="0.2">
      <c r="A78" s="96" t="s">
        <v>9</v>
      </c>
      <c r="B78" s="97">
        <v>1</v>
      </c>
      <c r="C78" s="97">
        <v>2</v>
      </c>
      <c r="D78" s="97">
        <v>3</v>
      </c>
      <c r="E78" s="97">
        <v>4</v>
      </c>
      <c r="F78" s="97">
        <v>5</v>
      </c>
      <c r="G78" s="97">
        <v>6</v>
      </c>
      <c r="H78" s="98" t="s">
        <v>10</v>
      </c>
      <c r="I78" s="99"/>
      <c r="J78" s="99"/>
      <c r="K78" s="97"/>
      <c r="L78" s="99"/>
      <c r="M78" s="100"/>
      <c r="N78" s="100"/>
      <c r="O78" s="101"/>
    </row>
    <row r="79" spans="1:15" ht="12.75" customHeight="1" x14ac:dyDescent="0.2">
      <c r="A79" s="112" t="s">
        <v>33</v>
      </c>
      <c r="B79" s="97">
        <v>28</v>
      </c>
      <c r="C79" s="97"/>
      <c r="D79" s="97"/>
      <c r="E79" s="97"/>
      <c r="F79" s="97"/>
      <c r="G79" s="97"/>
      <c r="H79" s="103"/>
      <c r="I79" s="99"/>
      <c r="J79" s="99"/>
      <c r="K79" s="97"/>
      <c r="L79" s="99"/>
      <c r="M79" s="104">
        <f>B79</f>
        <v>28</v>
      </c>
      <c r="N79" s="100"/>
      <c r="O79" s="101"/>
    </row>
    <row r="80" spans="1:15" ht="12.75" customHeight="1" x14ac:dyDescent="0.2">
      <c r="A80" s="112" t="s">
        <v>34</v>
      </c>
      <c r="B80" s="97"/>
      <c r="C80" s="97"/>
      <c r="D80" s="97">
        <v>15</v>
      </c>
      <c r="E80" s="97"/>
      <c r="F80" s="97"/>
      <c r="G80" s="97"/>
      <c r="H80" s="103"/>
      <c r="I80" s="99"/>
      <c r="J80" s="99"/>
      <c r="K80" s="99"/>
      <c r="L80" s="99">
        <f>C80/B79</f>
        <v>0</v>
      </c>
      <c r="M80" s="104">
        <v>16</v>
      </c>
      <c r="N80" s="111">
        <f t="shared" ref="N80:N82" si="10">M80/M79</f>
        <v>0.5714285714285714</v>
      </c>
      <c r="O80" s="101">
        <f t="shared" ref="O80:O82" si="11">100%-N80</f>
        <v>0.4285714285714286</v>
      </c>
    </row>
    <row r="81" spans="1:15" ht="12.75" customHeight="1" x14ac:dyDescent="0.2">
      <c r="A81" s="31" t="s">
        <v>36</v>
      </c>
      <c r="E81" s="32">
        <v>14</v>
      </c>
      <c r="H81" s="103">
        <v>1</v>
      </c>
      <c r="I81" s="5"/>
      <c r="J81" s="5"/>
      <c r="L81" s="5">
        <f>E81/D80</f>
        <v>0.93333333333333335</v>
      </c>
      <c r="M81" s="104">
        <v>16</v>
      </c>
      <c r="N81" s="111">
        <f t="shared" si="10"/>
        <v>1</v>
      </c>
      <c r="O81" s="101">
        <f t="shared" si="11"/>
        <v>0</v>
      </c>
    </row>
    <row r="82" spans="1:15" ht="12.75" customHeight="1" x14ac:dyDescent="0.2">
      <c r="A82" s="31" t="s">
        <v>37</v>
      </c>
      <c r="F82" s="32">
        <v>11</v>
      </c>
      <c r="H82" s="103">
        <v>11</v>
      </c>
      <c r="I82" s="5"/>
      <c r="J82" s="5"/>
      <c r="L82" s="5">
        <f>F82/E81</f>
        <v>0.7857142857142857</v>
      </c>
      <c r="M82" s="20">
        <v>14</v>
      </c>
      <c r="N82" s="111">
        <f t="shared" si="10"/>
        <v>0.875</v>
      </c>
      <c r="O82" s="101">
        <f t="shared" si="11"/>
        <v>0.125</v>
      </c>
    </row>
    <row r="83" spans="1:15" ht="12.75" customHeight="1" x14ac:dyDescent="0.2">
      <c r="A83" s="31" t="s">
        <v>38</v>
      </c>
      <c r="G83" s="32">
        <v>3</v>
      </c>
      <c r="H83" s="103">
        <v>1</v>
      </c>
      <c r="I83" s="5"/>
      <c r="J83" s="5"/>
      <c r="L83" s="5"/>
      <c r="M83" s="20">
        <v>3</v>
      </c>
      <c r="N83" s="3"/>
      <c r="O83" s="5"/>
    </row>
    <row r="84" spans="1:15" ht="12.75" customHeight="1" x14ac:dyDescent="0.2">
      <c r="A84" s="31" t="s">
        <v>39</v>
      </c>
      <c r="G84" s="32">
        <v>1</v>
      </c>
      <c r="H84" s="103"/>
      <c r="I84" s="5"/>
      <c r="J84" s="5"/>
      <c r="L84" s="5"/>
      <c r="M84" s="20">
        <v>1</v>
      </c>
      <c r="N84" s="3"/>
      <c r="O84" s="5"/>
    </row>
    <row r="85" spans="1:15" ht="12.75" customHeight="1" x14ac:dyDescent="0.2">
      <c r="A85" s="31" t="s">
        <v>40</v>
      </c>
      <c r="G85" s="32">
        <v>1</v>
      </c>
      <c r="H85" s="103">
        <v>1</v>
      </c>
      <c r="I85" s="5"/>
      <c r="J85" s="5"/>
      <c r="L85" s="5"/>
      <c r="M85" s="20">
        <v>1</v>
      </c>
      <c r="N85" s="3"/>
      <c r="O85" s="5"/>
    </row>
    <row r="86" spans="1:15" ht="12.75" customHeight="1" x14ac:dyDescent="0.2">
      <c r="M86" s="6"/>
    </row>
    <row r="87" spans="1:15" ht="12.75" customHeight="1" x14ac:dyDescent="0.3">
      <c r="A87" s="44" t="s">
        <v>60</v>
      </c>
      <c r="I87" s="5"/>
      <c r="J87" s="5"/>
      <c r="L87" s="5"/>
      <c r="M87" s="6"/>
      <c r="N87" s="6"/>
      <c r="O87" s="5"/>
    </row>
    <row r="88" spans="1:15" ht="25.5" customHeight="1" x14ac:dyDescent="0.2">
      <c r="A88" s="90"/>
      <c r="B88" s="246" t="s">
        <v>1</v>
      </c>
      <c r="C88" s="247"/>
      <c r="D88" s="247"/>
      <c r="E88" s="247"/>
      <c r="F88" s="247"/>
      <c r="G88" s="248"/>
      <c r="H88" s="91"/>
      <c r="I88" s="92" t="s">
        <v>2</v>
      </c>
      <c r="J88" s="92" t="s">
        <v>3</v>
      </c>
      <c r="K88" s="93" t="s">
        <v>4</v>
      </c>
      <c r="L88" s="92" t="s">
        <v>5</v>
      </c>
      <c r="M88" s="94" t="s">
        <v>6</v>
      </c>
      <c r="N88" s="94" t="s">
        <v>7</v>
      </c>
      <c r="O88" s="95" t="s">
        <v>8</v>
      </c>
    </row>
    <row r="89" spans="1:15" ht="12.75" customHeight="1" x14ac:dyDescent="0.2">
      <c r="A89" s="96" t="s">
        <v>9</v>
      </c>
      <c r="B89" s="97">
        <v>1</v>
      </c>
      <c r="C89" s="97">
        <v>2</v>
      </c>
      <c r="D89" s="97">
        <v>3</v>
      </c>
      <c r="E89" s="97">
        <v>4</v>
      </c>
      <c r="F89" s="97">
        <v>5</v>
      </c>
      <c r="G89" s="97">
        <v>6</v>
      </c>
      <c r="H89" s="98" t="s">
        <v>10</v>
      </c>
      <c r="I89" s="99"/>
      <c r="J89" s="99"/>
      <c r="K89" s="97"/>
      <c r="L89" s="99"/>
      <c r="M89" s="100"/>
      <c r="N89" s="100"/>
      <c r="O89" s="101"/>
    </row>
    <row r="90" spans="1:15" ht="12.75" customHeight="1" x14ac:dyDescent="0.2">
      <c r="A90" s="112" t="s">
        <v>34</v>
      </c>
      <c r="B90" s="97">
        <v>33</v>
      </c>
      <c r="C90" s="97"/>
      <c r="D90" s="97"/>
      <c r="E90" s="97"/>
      <c r="F90" s="97"/>
      <c r="G90" s="97"/>
      <c r="H90" s="103"/>
      <c r="I90" s="99"/>
      <c r="J90" s="99"/>
      <c r="K90" s="97"/>
      <c r="L90" s="99"/>
      <c r="M90" s="104">
        <f>B90</f>
        <v>33</v>
      </c>
      <c r="N90" s="100"/>
      <c r="O90" s="101"/>
    </row>
    <row r="91" spans="1:15" ht="12.75" customHeight="1" x14ac:dyDescent="0.2">
      <c r="A91" s="31" t="s">
        <v>36</v>
      </c>
      <c r="B91" s="97"/>
      <c r="C91" s="97">
        <v>11</v>
      </c>
      <c r="D91" s="97"/>
      <c r="E91" s="97"/>
      <c r="F91" s="97"/>
      <c r="G91" s="97"/>
      <c r="H91" s="103"/>
      <c r="I91" s="99"/>
      <c r="J91" s="99"/>
      <c r="K91" s="99"/>
      <c r="L91" s="99">
        <f>C91/B90</f>
        <v>0.33333333333333331</v>
      </c>
      <c r="M91" s="104">
        <v>20</v>
      </c>
      <c r="N91" s="111">
        <f t="shared" ref="N91:N94" si="12">M91/M90</f>
        <v>0.60606060606060608</v>
      </c>
      <c r="O91" s="101">
        <f t="shared" ref="O91:O94" si="13">100%-N91</f>
        <v>0.39393939393939392</v>
      </c>
    </row>
    <row r="92" spans="1:15" ht="12.75" customHeight="1" x14ac:dyDescent="0.2">
      <c r="A92" s="31" t="s">
        <v>37</v>
      </c>
      <c r="D92" s="32">
        <v>6</v>
      </c>
      <c r="H92" s="103"/>
      <c r="L92" s="99">
        <f>D92/C91</f>
        <v>0.54545454545454541</v>
      </c>
      <c r="M92" s="104">
        <v>15</v>
      </c>
      <c r="N92" s="111">
        <f t="shared" si="12"/>
        <v>0.75</v>
      </c>
      <c r="O92" s="101">
        <f t="shared" si="13"/>
        <v>0.25</v>
      </c>
    </row>
    <row r="93" spans="1:15" ht="12.75" customHeight="1" x14ac:dyDescent="0.2">
      <c r="A93" s="31" t="s">
        <v>38</v>
      </c>
      <c r="E93" s="32">
        <v>6</v>
      </c>
      <c r="H93" s="103">
        <v>10</v>
      </c>
      <c r="L93" s="99">
        <f>E93/D92</f>
        <v>1</v>
      </c>
      <c r="M93" s="104">
        <v>15</v>
      </c>
      <c r="N93" s="111">
        <f t="shared" si="12"/>
        <v>1</v>
      </c>
      <c r="O93" s="101">
        <f t="shared" si="13"/>
        <v>0</v>
      </c>
    </row>
    <row r="94" spans="1:15" ht="12.75" customHeight="1" x14ac:dyDescent="0.2">
      <c r="A94" s="31" t="s">
        <v>39</v>
      </c>
      <c r="F94" s="32">
        <v>3</v>
      </c>
      <c r="H94" s="103">
        <v>1</v>
      </c>
      <c r="L94" s="5">
        <f>F94/E93</f>
        <v>0.5</v>
      </c>
      <c r="M94" s="20">
        <v>5</v>
      </c>
      <c r="N94" s="111">
        <f t="shared" si="12"/>
        <v>0.33333333333333331</v>
      </c>
      <c r="O94" s="101">
        <f t="shared" si="13"/>
        <v>0.66666666666666674</v>
      </c>
    </row>
    <row r="95" spans="1:15" ht="12.75" customHeight="1" x14ac:dyDescent="0.2">
      <c r="A95" s="31" t="s">
        <v>40</v>
      </c>
      <c r="G95" s="32">
        <v>3</v>
      </c>
      <c r="H95" s="103">
        <v>3</v>
      </c>
      <c r="L95" s="5"/>
      <c r="M95" s="20">
        <v>4</v>
      </c>
      <c r="N95" s="3"/>
      <c r="O95" s="5"/>
    </row>
    <row r="96" spans="1:15" ht="12.75" customHeight="1" x14ac:dyDescent="0.2"/>
    <row r="97" spans="1:15" ht="12.75" customHeight="1" x14ac:dyDescent="0.3">
      <c r="A97" s="44" t="s">
        <v>61</v>
      </c>
      <c r="I97" s="5"/>
      <c r="J97" s="5"/>
      <c r="L97" s="5"/>
      <c r="M97" s="6"/>
      <c r="N97" s="6"/>
      <c r="O97" s="5"/>
    </row>
    <row r="98" spans="1:15" ht="25.5" customHeight="1" x14ac:dyDescent="0.2">
      <c r="B98" s="228" t="s">
        <v>1</v>
      </c>
      <c r="C98" s="229"/>
      <c r="D98" s="229"/>
      <c r="E98" s="229"/>
      <c r="F98" s="229"/>
      <c r="G98" s="229"/>
      <c r="I98" s="7" t="s">
        <v>2</v>
      </c>
      <c r="J98" s="7" t="s">
        <v>3</v>
      </c>
      <c r="K98" s="8" t="s">
        <v>4</v>
      </c>
      <c r="L98" s="7" t="s">
        <v>5</v>
      </c>
      <c r="M98" s="9" t="s">
        <v>6</v>
      </c>
      <c r="N98" s="9" t="s">
        <v>7</v>
      </c>
      <c r="O98" s="10" t="s">
        <v>8</v>
      </c>
    </row>
    <row r="99" spans="1:15" ht="12.75" customHeight="1" x14ac:dyDescent="0.2">
      <c r="A99" s="12" t="s">
        <v>9</v>
      </c>
      <c r="B99" s="13">
        <v>1</v>
      </c>
      <c r="C99" s="13">
        <v>2</v>
      </c>
      <c r="D99" s="13">
        <v>3</v>
      </c>
      <c r="E99" s="13">
        <v>4</v>
      </c>
      <c r="F99" s="13">
        <v>5</v>
      </c>
      <c r="G99" s="13">
        <v>6</v>
      </c>
      <c r="H99" s="14" t="s">
        <v>10</v>
      </c>
      <c r="I99" s="41"/>
      <c r="J99" s="15"/>
      <c r="K99" s="16"/>
      <c r="L99" s="17"/>
      <c r="M99" s="6"/>
      <c r="N99" s="6"/>
      <c r="O99" s="5"/>
    </row>
    <row r="100" spans="1:15" ht="12.75" customHeight="1" x14ac:dyDescent="0.2">
      <c r="A100" s="31" t="s">
        <v>36</v>
      </c>
      <c r="B100" s="13">
        <v>12</v>
      </c>
      <c r="C100" s="13"/>
      <c r="D100" s="13"/>
      <c r="E100" s="13"/>
      <c r="F100" s="13"/>
      <c r="G100" s="13"/>
      <c r="H100" s="19"/>
      <c r="I100" s="41"/>
      <c r="J100" s="15"/>
      <c r="K100" s="16"/>
      <c r="L100" s="17"/>
      <c r="M100" s="20">
        <f>B100</f>
        <v>12</v>
      </c>
      <c r="N100" s="6"/>
      <c r="O100" s="5"/>
    </row>
    <row r="101" spans="1:15" ht="12.75" customHeight="1" x14ac:dyDescent="0.2">
      <c r="A101" s="31" t="s">
        <v>37</v>
      </c>
      <c r="B101" s="13"/>
      <c r="C101" s="13">
        <v>9</v>
      </c>
      <c r="D101" s="13"/>
      <c r="E101" s="13"/>
      <c r="F101" s="13"/>
      <c r="G101" s="13"/>
      <c r="H101" s="33"/>
      <c r="I101" s="41"/>
      <c r="J101" s="41"/>
      <c r="K101" s="41"/>
      <c r="L101" s="17">
        <f>C101/B100</f>
        <v>0.75</v>
      </c>
      <c r="M101" s="20">
        <v>9</v>
      </c>
      <c r="N101" s="3">
        <f t="shared" ref="N101:N103" si="14">M101/M100</f>
        <v>0.75</v>
      </c>
      <c r="O101" s="5">
        <f t="shared" ref="O101:O103" si="15">100%-N101</f>
        <v>0.25</v>
      </c>
    </row>
    <row r="102" spans="1:15" ht="12.75" customHeight="1" x14ac:dyDescent="0.2">
      <c r="A102" s="31" t="s">
        <v>38</v>
      </c>
      <c r="D102" s="32">
        <v>4</v>
      </c>
      <c r="L102" s="17">
        <f>D102/C101</f>
        <v>0.44444444444444442</v>
      </c>
      <c r="M102" s="20">
        <v>8</v>
      </c>
      <c r="N102" s="3">
        <f t="shared" si="14"/>
        <v>0.88888888888888884</v>
      </c>
      <c r="O102" s="5">
        <f t="shared" si="15"/>
        <v>0.11111111111111116</v>
      </c>
    </row>
    <row r="103" spans="1:15" ht="12.75" customHeight="1" x14ac:dyDescent="0.2">
      <c r="A103" s="31" t="s">
        <v>39</v>
      </c>
      <c r="E103" s="32">
        <v>4</v>
      </c>
      <c r="H103" s="32">
        <v>7</v>
      </c>
      <c r="L103" s="5">
        <f>E103/D102</f>
        <v>1</v>
      </c>
      <c r="M103" s="20">
        <v>7</v>
      </c>
      <c r="N103" s="3">
        <f t="shared" si="14"/>
        <v>0.875</v>
      </c>
      <c r="O103" s="5">
        <f t="shared" si="15"/>
        <v>0.125</v>
      </c>
    </row>
    <row r="104" spans="1:15" ht="12.75" customHeight="1" x14ac:dyDescent="0.2">
      <c r="A104" s="31" t="s">
        <v>40</v>
      </c>
      <c r="F104" s="32">
        <v>1</v>
      </c>
      <c r="H104" s="32">
        <v>1</v>
      </c>
      <c r="L104" s="5"/>
      <c r="M104" s="20">
        <v>1</v>
      </c>
      <c r="N104" s="3"/>
      <c r="O104" s="5"/>
    </row>
    <row r="105" spans="1:15" ht="12.75" customHeight="1" x14ac:dyDescent="0.2"/>
    <row r="106" spans="1:15" ht="12.75" customHeight="1" x14ac:dyDescent="0.3">
      <c r="A106" s="44" t="s">
        <v>62</v>
      </c>
      <c r="I106" s="5"/>
      <c r="J106" s="5"/>
      <c r="L106" s="5"/>
      <c r="M106" s="6"/>
      <c r="N106" s="6"/>
      <c r="O106" s="5"/>
    </row>
    <row r="107" spans="1:15" ht="25.5" customHeight="1" x14ac:dyDescent="0.2">
      <c r="B107" s="228" t="s">
        <v>1</v>
      </c>
      <c r="C107" s="229"/>
      <c r="D107" s="229"/>
      <c r="E107" s="229"/>
      <c r="F107" s="229"/>
      <c r="G107" s="229"/>
      <c r="I107" s="7" t="s">
        <v>2</v>
      </c>
      <c r="J107" s="7" t="s">
        <v>3</v>
      </c>
      <c r="K107" s="8" t="s">
        <v>4</v>
      </c>
      <c r="L107" s="7" t="s">
        <v>5</v>
      </c>
      <c r="M107" s="9" t="s">
        <v>6</v>
      </c>
      <c r="N107" s="9" t="s">
        <v>7</v>
      </c>
      <c r="O107" s="10" t="s">
        <v>8</v>
      </c>
    </row>
    <row r="108" spans="1:15" ht="12.75" customHeight="1" x14ac:dyDescent="0.2">
      <c r="A108" s="12" t="s">
        <v>9</v>
      </c>
      <c r="B108" s="13">
        <v>1</v>
      </c>
      <c r="C108" s="13">
        <v>2</v>
      </c>
      <c r="D108" s="13">
        <v>3</v>
      </c>
      <c r="E108" s="13">
        <v>4</v>
      </c>
      <c r="F108" s="13">
        <v>5</v>
      </c>
      <c r="G108" s="13">
        <v>6</v>
      </c>
      <c r="H108" s="14" t="s">
        <v>10</v>
      </c>
      <c r="I108" s="41"/>
      <c r="J108" s="15"/>
      <c r="K108" s="16"/>
      <c r="L108" s="17"/>
      <c r="M108" s="6"/>
      <c r="N108" s="6"/>
      <c r="O108" s="5"/>
    </row>
    <row r="109" spans="1:15" ht="12.75" customHeight="1" x14ac:dyDescent="0.2">
      <c r="A109" s="31" t="s">
        <v>37</v>
      </c>
      <c r="B109" s="13">
        <v>19</v>
      </c>
      <c r="C109" s="13"/>
      <c r="D109" s="13"/>
      <c r="E109" s="13"/>
      <c r="F109" s="13"/>
      <c r="G109" s="13"/>
      <c r="H109" s="19"/>
      <c r="I109" s="41"/>
      <c r="J109" s="15"/>
      <c r="K109" s="16"/>
      <c r="L109" s="17"/>
      <c r="M109" s="20">
        <f>B109</f>
        <v>19</v>
      </c>
      <c r="N109" s="6"/>
      <c r="O109" s="5"/>
    </row>
    <row r="110" spans="1:15" ht="12.75" customHeight="1" x14ac:dyDescent="0.2">
      <c r="A110" s="31" t="s">
        <v>38</v>
      </c>
      <c r="B110" s="13"/>
      <c r="C110" s="13">
        <v>16</v>
      </c>
      <c r="D110" s="13"/>
      <c r="E110" s="13"/>
      <c r="F110" s="13"/>
      <c r="G110" s="13"/>
      <c r="H110" s="33"/>
      <c r="I110" s="41"/>
      <c r="J110" s="41"/>
      <c r="K110" s="41"/>
      <c r="L110" s="17">
        <f>C110/B109</f>
        <v>0.84210526315789469</v>
      </c>
      <c r="M110" s="20">
        <v>16</v>
      </c>
      <c r="N110" s="3">
        <f t="shared" ref="N110:N111" si="16">M110/M109</f>
        <v>0.84210526315789469</v>
      </c>
      <c r="O110" s="5">
        <f t="shared" ref="O110:O111" si="17">100%-N110</f>
        <v>0.15789473684210531</v>
      </c>
    </row>
    <row r="111" spans="1:15" ht="12.75" customHeight="1" x14ac:dyDescent="0.2">
      <c r="A111" s="31" t="s">
        <v>39</v>
      </c>
      <c r="D111" s="32">
        <v>14</v>
      </c>
      <c r="I111" s="5"/>
      <c r="J111" s="5"/>
      <c r="L111" s="5">
        <f>D111/C110</f>
        <v>0.875</v>
      </c>
      <c r="M111" s="20">
        <v>14</v>
      </c>
      <c r="N111" s="3">
        <f t="shared" si="16"/>
        <v>0.875</v>
      </c>
      <c r="O111" s="5">
        <f t="shared" si="17"/>
        <v>0.125</v>
      </c>
    </row>
    <row r="112" spans="1:15" ht="12.75" customHeight="1" x14ac:dyDescent="0.2">
      <c r="A112" s="31" t="s">
        <v>40</v>
      </c>
      <c r="E112" s="32">
        <v>13</v>
      </c>
      <c r="I112" s="5"/>
      <c r="J112" s="5"/>
      <c r="L112" s="5"/>
      <c r="M112" s="6">
        <v>13</v>
      </c>
      <c r="N112" s="6"/>
      <c r="O112" s="5"/>
    </row>
    <row r="113" spans="1:1" ht="12.75" customHeight="1" x14ac:dyDescent="0.2"/>
    <row r="114" spans="1:1" ht="12.75" customHeight="1" x14ac:dyDescent="0.2"/>
    <row r="115" spans="1:1" ht="18" customHeight="1" x14ac:dyDescent="0.25">
      <c r="A115" s="114" t="s">
        <v>127</v>
      </c>
    </row>
    <row r="116" spans="1:1" ht="12.75" customHeight="1" x14ac:dyDescent="0.2"/>
    <row r="117" spans="1:1" ht="12.75" customHeight="1" x14ac:dyDescent="0.2"/>
    <row r="118" spans="1:1" ht="12.75" customHeight="1" x14ac:dyDescent="0.2"/>
    <row r="119" spans="1:1" ht="12.75" customHeight="1" x14ac:dyDescent="0.2"/>
    <row r="120" spans="1:1" ht="12.75" customHeight="1" x14ac:dyDescent="0.2"/>
    <row r="121" spans="1:1" ht="12.75" customHeight="1" x14ac:dyDescent="0.2"/>
    <row r="122" spans="1:1" ht="12.75" customHeight="1" x14ac:dyDescent="0.2"/>
    <row r="123" spans="1:1" ht="12.75" customHeight="1" x14ac:dyDescent="0.2"/>
    <row r="124" spans="1:1" ht="12.75" customHeight="1" x14ac:dyDescent="0.2"/>
    <row r="125" spans="1:1" ht="12.75" customHeight="1" x14ac:dyDescent="0.2"/>
    <row r="126" spans="1:1" ht="12.75" customHeight="1" x14ac:dyDescent="0.2"/>
    <row r="127" spans="1:1" ht="12.75" customHeight="1" x14ac:dyDescent="0.2"/>
    <row r="128" spans="1:1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  <row r="1003" ht="12.75" customHeight="1" x14ac:dyDescent="0.2"/>
    <row r="1004" ht="12.75" customHeight="1" x14ac:dyDescent="0.2"/>
    <row r="1005" ht="12.75" customHeight="1" x14ac:dyDescent="0.2"/>
    <row r="1006" ht="12.75" customHeight="1" x14ac:dyDescent="0.2"/>
    <row r="1007" ht="12.75" customHeight="1" x14ac:dyDescent="0.2"/>
    <row r="1008" ht="12.75" customHeight="1" x14ac:dyDescent="0.2"/>
    <row r="1009" ht="12.75" customHeight="1" x14ac:dyDescent="0.2"/>
    <row r="1010" ht="12.75" customHeight="1" x14ac:dyDescent="0.2"/>
    <row r="1011" ht="12.75" customHeight="1" x14ac:dyDescent="0.2"/>
    <row r="1012" ht="12.75" customHeight="1" x14ac:dyDescent="0.2"/>
    <row r="1013" ht="12.75" customHeight="1" x14ac:dyDescent="0.2"/>
  </sheetData>
  <mergeCells count="10">
    <mergeCell ref="B88:G88"/>
    <mergeCell ref="B98:G98"/>
    <mergeCell ref="B107:G107"/>
    <mergeCell ref="A14:O14"/>
    <mergeCell ref="B17:G17"/>
    <mergeCell ref="B32:G32"/>
    <mergeCell ref="B43:G43"/>
    <mergeCell ref="B55:G55"/>
    <mergeCell ref="B65:G65"/>
    <mergeCell ref="B77:G77"/>
  </mergeCells>
  <pageMargins left="0.7" right="0.7" top="0.75" bottom="0.75" header="0" footer="0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</sheetPr>
  <dimension ref="A1:Z1013"/>
  <sheetViews>
    <sheetView topLeftCell="A139" workbookViewId="0">
      <selection activeCell="V25" sqref="V25"/>
    </sheetView>
  </sheetViews>
  <sheetFormatPr baseColWidth="10" defaultColWidth="12.5703125" defaultRowHeight="15" customHeight="1" x14ac:dyDescent="0.2"/>
  <cols>
    <col min="1" max="1" width="8.5703125" customWidth="1"/>
    <col min="2" max="7" width="7.140625" customWidth="1"/>
    <col min="8" max="8" width="15.7109375" style="200" bestFit="1" customWidth="1"/>
    <col min="9" max="15" width="12.85546875" customWidth="1"/>
    <col min="16" max="17" width="11.42578125" customWidth="1"/>
    <col min="18" max="26" width="10" customWidth="1"/>
  </cols>
  <sheetData>
    <row r="1" spans="1:26" s="212" customFormat="1" ht="15" customHeight="1" x14ac:dyDescent="0.2">
      <c r="H1" s="200"/>
    </row>
    <row r="2" spans="1:26" s="212" customFormat="1" ht="15" customHeight="1" x14ac:dyDescent="0.2">
      <c r="H2" s="200"/>
    </row>
    <row r="3" spans="1:26" s="212" customFormat="1" ht="15" customHeight="1" x14ac:dyDescent="0.2">
      <c r="H3" s="200"/>
    </row>
    <row r="4" spans="1:26" s="212" customFormat="1" ht="15" customHeight="1" x14ac:dyDescent="0.2">
      <c r="H4" s="200"/>
    </row>
    <row r="5" spans="1:26" s="212" customFormat="1" ht="15" customHeight="1" x14ac:dyDescent="0.2">
      <c r="H5" s="200"/>
    </row>
    <row r="6" spans="1:26" s="212" customFormat="1" ht="15" customHeight="1" x14ac:dyDescent="0.2">
      <c r="H6" s="200"/>
    </row>
    <row r="7" spans="1:26" s="212" customFormat="1" ht="15" customHeight="1" x14ac:dyDescent="0.2">
      <c r="H7" s="200"/>
    </row>
    <row r="8" spans="1:26" s="212" customFormat="1" ht="15" customHeight="1" x14ac:dyDescent="0.2">
      <c r="H8" s="200"/>
    </row>
    <row r="9" spans="1:26" s="212" customFormat="1" ht="15" customHeight="1" x14ac:dyDescent="0.2">
      <c r="H9" s="200"/>
    </row>
    <row r="10" spans="1:26" s="212" customFormat="1" ht="15" customHeight="1" x14ac:dyDescent="0.2">
      <c r="H10" s="200"/>
    </row>
    <row r="11" spans="1:26" s="212" customFormat="1" ht="15" customHeight="1" x14ac:dyDescent="0.2">
      <c r="H11" s="200"/>
    </row>
    <row r="12" spans="1:26" s="212" customFormat="1" ht="15" customHeight="1" x14ac:dyDescent="0.2">
      <c r="H12" s="200"/>
    </row>
    <row r="13" spans="1:26" s="212" customFormat="1" ht="12.75" customHeight="1" x14ac:dyDescent="0.2">
      <c r="H13" s="200"/>
    </row>
    <row r="14" spans="1:26" ht="12.75" customHeight="1" x14ac:dyDescent="0.2">
      <c r="A14" s="32"/>
      <c r="B14" s="32"/>
      <c r="C14" s="32"/>
      <c r="D14" s="32"/>
      <c r="E14" s="32"/>
      <c r="F14" s="32"/>
      <c r="G14" s="32"/>
      <c r="H14" s="206"/>
      <c r="I14" s="5"/>
      <c r="J14" s="5"/>
      <c r="K14" s="32"/>
      <c r="L14" s="5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2.75" customHeight="1" x14ac:dyDescent="0.3">
      <c r="A15" s="44" t="s">
        <v>84</v>
      </c>
      <c r="B15" s="32"/>
      <c r="C15" s="32"/>
      <c r="D15" s="32"/>
      <c r="E15" s="32"/>
      <c r="F15" s="32"/>
      <c r="G15" s="32"/>
      <c r="H15" s="206"/>
      <c r="I15" s="32"/>
      <c r="J15" s="32"/>
      <c r="K15" s="32"/>
      <c r="L15" s="5"/>
      <c r="M15" s="5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25.5" customHeight="1" x14ac:dyDescent="0.2">
      <c r="A16" s="32"/>
      <c r="B16" s="115" t="s">
        <v>1</v>
      </c>
      <c r="C16" s="115"/>
      <c r="D16" s="115"/>
      <c r="E16" s="115"/>
      <c r="F16" s="115"/>
      <c r="G16" s="115"/>
      <c r="H16" s="206"/>
      <c r="I16" s="7" t="s">
        <v>2</v>
      </c>
      <c r="J16" s="7" t="s">
        <v>3</v>
      </c>
      <c r="K16" s="8" t="s">
        <v>4</v>
      </c>
      <c r="L16" s="7" t="s">
        <v>5</v>
      </c>
      <c r="M16" s="9" t="s">
        <v>6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spans="1:26" ht="12.75" customHeight="1" x14ac:dyDescent="0.2">
      <c r="A17" s="116" t="s">
        <v>9</v>
      </c>
      <c r="B17" s="117">
        <v>1</v>
      </c>
      <c r="C17" s="117">
        <v>2</v>
      </c>
      <c r="D17" s="117">
        <v>3</v>
      </c>
      <c r="E17" s="117">
        <v>4</v>
      </c>
      <c r="F17" s="117">
        <v>5</v>
      </c>
      <c r="G17" s="117">
        <v>6</v>
      </c>
      <c r="H17" s="208" t="s">
        <v>10</v>
      </c>
      <c r="I17" s="15"/>
      <c r="J17" s="15"/>
      <c r="K17" s="16"/>
      <c r="L17" s="17"/>
      <c r="M17" s="6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12.75" customHeight="1" x14ac:dyDescent="0.2">
      <c r="A18" s="31" t="s">
        <v>70</v>
      </c>
      <c r="B18" s="13"/>
      <c r="C18" s="13"/>
      <c r="D18" s="13"/>
      <c r="E18" s="13"/>
      <c r="F18" s="13"/>
      <c r="G18" s="13"/>
      <c r="H18" s="202"/>
      <c r="I18" s="15"/>
      <c r="J18" s="15"/>
      <c r="K18" s="16"/>
      <c r="L18" s="17"/>
      <c r="M18" s="20">
        <f>B18</f>
        <v>0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2.75" customHeight="1" x14ac:dyDescent="0.2">
      <c r="A19" s="32">
        <v>1301</v>
      </c>
      <c r="B19" s="32"/>
      <c r="C19" s="32"/>
      <c r="D19" s="32"/>
      <c r="E19" s="32"/>
      <c r="F19" s="32"/>
      <c r="G19" s="32"/>
      <c r="H19" s="203"/>
      <c r="I19" s="5"/>
      <c r="J19" s="5"/>
      <c r="K19" s="32"/>
      <c r="L19" s="17" t="e">
        <f>C19/B18</f>
        <v>#DIV/0!</v>
      </c>
      <c r="M19" s="118"/>
      <c r="N19" s="23" t="e">
        <f t="shared" ref="N19:N22" si="0">M19/M18</f>
        <v>#DIV/0!</v>
      </c>
      <c r="O19" s="5" t="e">
        <f t="shared" ref="O19:O22" si="1">100%-N19</f>
        <v>#DIV/0!</v>
      </c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2.75" customHeight="1" x14ac:dyDescent="0.2">
      <c r="A20" s="32">
        <v>1302</v>
      </c>
      <c r="B20" s="32"/>
      <c r="C20" s="32"/>
      <c r="D20" s="32"/>
      <c r="E20" s="32"/>
      <c r="F20" s="32"/>
      <c r="G20" s="32"/>
      <c r="H20" s="203"/>
      <c r="I20" s="5"/>
      <c r="J20" s="5"/>
      <c r="K20" s="32"/>
      <c r="L20" s="17" t="e">
        <f>D20/C19</f>
        <v>#DIV/0!</v>
      </c>
      <c r="M20" s="118"/>
      <c r="N20" s="23" t="e">
        <f t="shared" si="0"/>
        <v>#DIV/0!</v>
      </c>
      <c r="O20" s="5" t="e">
        <f t="shared" si="1"/>
        <v>#DIV/0!</v>
      </c>
      <c r="P20" s="32"/>
      <c r="Q20" s="3" t="e">
        <f>M20/M18</f>
        <v>#DIV/0!</v>
      </c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2.75" customHeight="1" x14ac:dyDescent="0.2">
      <c r="A21" s="32">
        <v>1401</v>
      </c>
      <c r="B21" s="32"/>
      <c r="C21" s="32"/>
      <c r="D21" s="32"/>
      <c r="E21" s="32"/>
      <c r="F21" s="32"/>
      <c r="G21" s="32"/>
      <c r="H21" s="203"/>
      <c r="I21" s="5"/>
      <c r="J21" s="5"/>
      <c r="K21" s="32"/>
      <c r="L21" s="17" t="e">
        <f>E21/D20</f>
        <v>#DIV/0!</v>
      </c>
      <c r="M21" s="118"/>
      <c r="N21" s="23" t="e">
        <f t="shared" si="0"/>
        <v>#DIV/0!</v>
      </c>
      <c r="O21" s="5" t="e">
        <f t="shared" si="1"/>
        <v>#DIV/0!</v>
      </c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2.75" customHeight="1" x14ac:dyDescent="0.2">
      <c r="A22" s="32">
        <v>1402</v>
      </c>
      <c r="B22" s="32"/>
      <c r="C22" s="32"/>
      <c r="D22" s="32"/>
      <c r="E22" s="32"/>
      <c r="F22" s="32"/>
      <c r="G22" s="32"/>
      <c r="H22" s="203"/>
      <c r="I22" s="5"/>
      <c r="J22" s="5"/>
      <c r="K22" s="32"/>
      <c r="L22" s="17" t="e">
        <f>F22/E21</f>
        <v>#DIV/0!</v>
      </c>
      <c r="M22" s="118"/>
      <c r="N22" s="23" t="e">
        <f t="shared" si="0"/>
        <v>#DIV/0!</v>
      </c>
      <c r="O22" s="5" t="e">
        <f t="shared" si="1"/>
        <v>#DIV/0!</v>
      </c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2.75" customHeight="1" x14ac:dyDescent="0.2">
      <c r="A23" s="32">
        <v>1501</v>
      </c>
      <c r="B23" s="32"/>
      <c r="C23" s="32"/>
      <c r="D23" s="32"/>
      <c r="E23" s="32"/>
      <c r="F23" s="32"/>
      <c r="G23" s="32"/>
      <c r="H23" s="203"/>
      <c r="I23" s="5"/>
      <c r="J23" s="5"/>
      <c r="K23" s="32"/>
      <c r="L23" s="5"/>
      <c r="M23" s="118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2.75" customHeight="1" x14ac:dyDescent="0.2">
      <c r="A24" s="32">
        <v>1502</v>
      </c>
      <c r="B24" s="32"/>
      <c r="C24" s="32"/>
      <c r="D24" s="32"/>
      <c r="E24" s="32"/>
      <c r="F24" s="32"/>
      <c r="G24" s="32"/>
      <c r="H24" s="203">
        <v>8</v>
      </c>
      <c r="I24" s="5"/>
      <c r="J24" s="5"/>
      <c r="K24" s="32"/>
      <c r="L24" s="5"/>
      <c r="M24" s="118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2.75" customHeight="1" x14ac:dyDescent="0.2">
      <c r="A25" s="32">
        <v>1601</v>
      </c>
      <c r="B25" s="32"/>
      <c r="C25" s="32"/>
      <c r="D25" s="32"/>
      <c r="E25" s="32"/>
      <c r="F25" s="32"/>
      <c r="G25" s="32">
        <v>6</v>
      </c>
      <c r="H25" s="203">
        <v>5</v>
      </c>
      <c r="I25" s="5"/>
      <c r="J25" s="5"/>
      <c r="K25" s="32"/>
      <c r="L25" s="5"/>
      <c r="M25" s="118">
        <v>6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2.75" customHeight="1" x14ac:dyDescent="0.2">
      <c r="A26" s="32">
        <v>1602</v>
      </c>
      <c r="B26" s="32"/>
      <c r="C26" s="32"/>
      <c r="D26" s="32"/>
      <c r="E26" s="32"/>
      <c r="F26" s="32"/>
      <c r="G26" s="32">
        <v>1</v>
      </c>
      <c r="H26" s="203">
        <v>1</v>
      </c>
      <c r="I26" s="5"/>
      <c r="J26" s="5"/>
      <c r="K26" s="32"/>
      <c r="L26" s="5"/>
      <c r="M26" s="118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2.75" customHeight="1" x14ac:dyDescent="0.2">
      <c r="A27" s="32"/>
      <c r="B27" s="32"/>
      <c r="C27" s="32"/>
      <c r="D27" s="32"/>
      <c r="E27" s="32"/>
      <c r="F27" s="32"/>
      <c r="G27" s="32"/>
      <c r="H27" s="206"/>
      <c r="I27" s="5"/>
      <c r="J27" s="5"/>
      <c r="K27" s="32"/>
      <c r="L27" s="5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2.75" customHeight="1" x14ac:dyDescent="0.2">
      <c r="A28" s="32"/>
      <c r="B28" s="32"/>
      <c r="C28" s="32"/>
      <c r="D28" s="32"/>
      <c r="E28" s="32"/>
      <c r="F28" s="32"/>
      <c r="G28" s="32"/>
      <c r="H28" s="206">
        <f>SUM(H23:H26)</f>
        <v>14</v>
      </c>
      <c r="I28" s="5" t="e">
        <f>H23/B18</f>
        <v>#DIV/0!</v>
      </c>
      <c r="J28" s="5" t="e">
        <f>H28/B18</f>
        <v>#DIV/0!</v>
      </c>
      <c r="K28" s="5" t="e">
        <f>J28-I28</f>
        <v>#DIV/0!</v>
      </c>
      <c r="L28" s="5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2.75" customHeight="1" x14ac:dyDescent="0.2">
      <c r="A29" s="32"/>
      <c r="B29" s="32"/>
      <c r="C29" s="32"/>
      <c r="D29" s="32"/>
      <c r="E29" s="32"/>
      <c r="F29" s="32"/>
      <c r="G29" s="32"/>
      <c r="H29" s="206"/>
      <c r="I29" s="5"/>
      <c r="J29" s="5"/>
      <c r="K29" s="32"/>
      <c r="L29" s="5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2.75" customHeight="1" x14ac:dyDescent="0.2">
      <c r="A30" s="32"/>
      <c r="B30" s="32"/>
      <c r="C30" s="32"/>
      <c r="D30" s="32"/>
      <c r="E30" s="32"/>
      <c r="F30" s="32"/>
      <c r="G30" s="32"/>
      <c r="H30" s="206"/>
      <c r="I30" s="5"/>
      <c r="J30" s="5"/>
      <c r="K30" s="32"/>
      <c r="L30" s="5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2.75" customHeight="1" x14ac:dyDescent="0.2">
      <c r="A31" s="32"/>
      <c r="B31" s="32"/>
      <c r="C31" s="32"/>
      <c r="D31" s="32"/>
      <c r="E31" s="32"/>
      <c r="F31" s="32"/>
      <c r="G31" s="32"/>
      <c r="H31" s="206"/>
      <c r="I31" s="5"/>
      <c r="J31" s="5"/>
      <c r="K31" s="32"/>
      <c r="L31" s="5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2.75" customHeight="1" x14ac:dyDescent="0.3">
      <c r="A32" s="44" t="s">
        <v>85</v>
      </c>
      <c r="B32" s="32"/>
      <c r="C32" s="32"/>
      <c r="D32" s="32"/>
      <c r="E32" s="32"/>
      <c r="F32" s="32"/>
      <c r="G32" s="32"/>
      <c r="H32" s="206"/>
      <c r="I32" s="32"/>
      <c r="J32" s="32"/>
      <c r="K32" s="32"/>
      <c r="L32" s="5"/>
      <c r="M32" s="5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25.5" customHeight="1" x14ac:dyDescent="0.2">
      <c r="A33" s="32"/>
      <c r="B33" s="115" t="s">
        <v>1</v>
      </c>
      <c r="C33" s="115"/>
      <c r="D33" s="115"/>
      <c r="E33" s="115"/>
      <c r="F33" s="115"/>
      <c r="G33" s="115"/>
      <c r="H33" s="206"/>
      <c r="I33" s="7" t="s">
        <v>2</v>
      </c>
      <c r="J33" s="7" t="s">
        <v>3</v>
      </c>
      <c r="K33" s="8" t="s">
        <v>4</v>
      </c>
      <c r="L33" s="7" t="s">
        <v>5</v>
      </c>
      <c r="M33" s="9" t="s">
        <v>6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12.75" customHeight="1" x14ac:dyDescent="0.2">
      <c r="A34" s="116" t="s">
        <v>9</v>
      </c>
      <c r="B34" s="117">
        <v>1</v>
      </c>
      <c r="C34" s="117">
        <v>2</v>
      </c>
      <c r="D34" s="117">
        <v>3</v>
      </c>
      <c r="E34" s="117">
        <v>4</v>
      </c>
      <c r="F34" s="117">
        <v>5</v>
      </c>
      <c r="G34" s="117">
        <v>6</v>
      </c>
      <c r="H34" s="208" t="s">
        <v>10</v>
      </c>
      <c r="I34" s="15"/>
      <c r="J34" s="15"/>
      <c r="K34" s="16"/>
      <c r="L34" s="17"/>
      <c r="M34" s="6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2.75" customHeight="1" x14ac:dyDescent="0.2">
      <c r="A35" s="31" t="s">
        <v>71</v>
      </c>
      <c r="B35" s="13"/>
      <c r="C35" s="13"/>
      <c r="D35" s="13"/>
      <c r="E35" s="13"/>
      <c r="F35" s="13"/>
      <c r="G35" s="13"/>
      <c r="H35" s="202"/>
      <c r="I35" s="15"/>
      <c r="J35" s="15"/>
      <c r="K35" s="16"/>
      <c r="L35" s="17"/>
      <c r="M35" s="20">
        <f>B35</f>
        <v>0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2.75" customHeight="1" x14ac:dyDescent="0.2">
      <c r="A36" s="32">
        <v>1302</v>
      </c>
      <c r="B36" s="32"/>
      <c r="C36" s="32"/>
      <c r="D36" s="32"/>
      <c r="E36" s="32"/>
      <c r="F36" s="32"/>
      <c r="G36" s="32"/>
      <c r="H36" s="203"/>
      <c r="I36" s="5"/>
      <c r="J36" s="5"/>
      <c r="K36" s="32"/>
      <c r="L36" s="17" t="e">
        <f>C36/B35</f>
        <v>#DIV/0!</v>
      </c>
      <c r="M36" s="118"/>
      <c r="N36" s="23" t="e">
        <f t="shared" ref="N36:N38" si="2">M36/M35</f>
        <v>#DIV/0!</v>
      </c>
      <c r="O36" s="5" t="e">
        <f t="shared" ref="O36:O38" si="3">100%-N36</f>
        <v>#DIV/0!</v>
      </c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2.75" customHeight="1" x14ac:dyDescent="0.2">
      <c r="A37" s="32">
        <v>1401</v>
      </c>
      <c r="B37" s="32"/>
      <c r="C37" s="32"/>
      <c r="D37" s="32"/>
      <c r="E37" s="32"/>
      <c r="F37" s="32"/>
      <c r="G37" s="32"/>
      <c r="H37" s="203"/>
      <c r="I37" s="5"/>
      <c r="J37" s="5"/>
      <c r="K37" s="32"/>
      <c r="L37" s="17" t="e">
        <f>D37/C36</f>
        <v>#DIV/0!</v>
      </c>
      <c r="M37" s="118"/>
      <c r="N37" s="23" t="e">
        <f t="shared" si="2"/>
        <v>#DIV/0!</v>
      </c>
      <c r="O37" s="5" t="e">
        <f t="shared" si="3"/>
        <v>#DIV/0!</v>
      </c>
      <c r="P37" s="32"/>
      <c r="Q37" s="3" t="e">
        <f>M37/M35</f>
        <v>#DIV/0!</v>
      </c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2.75" customHeight="1" x14ac:dyDescent="0.2">
      <c r="A38" s="32">
        <v>1402</v>
      </c>
      <c r="B38" s="32"/>
      <c r="C38" s="32"/>
      <c r="D38" s="32"/>
      <c r="E38" s="32"/>
      <c r="F38" s="32"/>
      <c r="G38" s="32"/>
      <c r="H38" s="203"/>
      <c r="I38" s="5"/>
      <c r="J38" s="5"/>
      <c r="K38" s="32"/>
      <c r="L38" s="17" t="e">
        <f>E38/D37</f>
        <v>#DIV/0!</v>
      </c>
      <c r="M38" s="118"/>
      <c r="N38" s="23" t="e">
        <f t="shared" si="2"/>
        <v>#DIV/0!</v>
      </c>
      <c r="O38" s="5" t="e">
        <f t="shared" si="3"/>
        <v>#DIV/0!</v>
      </c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2.75" customHeight="1" x14ac:dyDescent="0.2">
      <c r="A39" s="32">
        <v>1501</v>
      </c>
      <c r="B39" s="32"/>
      <c r="C39" s="32"/>
      <c r="D39" s="32"/>
      <c r="E39" s="32"/>
      <c r="F39" s="32"/>
      <c r="G39" s="32"/>
      <c r="H39" s="203"/>
      <c r="I39" s="5"/>
      <c r="J39" s="5"/>
      <c r="K39" s="32"/>
      <c r="L39" s="5"/>
      <c r="M39" s="118"/>
      <c r="N39" s="23"/>
      <c r="O39" s="5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2.75" customHeight="1" x14ac:dyDescent="0.2">
      <c r="A40" s="32">
        <v>1502</v>
      </c>
      <c r="B40" s="32"/>
      <c r="C40" s="32"/>
      <c r="D40" s="32"/>
      <c r="E40" s="32"/>
      <c r="F40" s="32"/>
      <c r="G40" s="32"/>
      <c r="H40" s="203">
        <v>4</v>
      </c>
      <c r="I40" s="5"/>
      <c r="J40" s="5"/>
      <c r="K40" s="32"/>
      <c r="L40" s="5"/>
      <c r="M40" s="118"/>
      <c r="N40" s="23"/>
      <c r="O40" s="5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2.75" customHeight="1" x14ac:dyDescent="0.2">
      <c r="A41" s="32">
        <v>1601</v>
      </c>
      <c r="B41" s="32"/>
      <c r="C41" s="32"/>
      <c r="D41" s="32"/>
      <c r="E41" s="32"/>
      <c r="F41" s="32"/>
      <c r="G41" s="32">
        <v>6</v>
      </c>
      <c r="H41" s="203">
        <v>6</v>
      </c>
      <c r="I41" s="5"/>
      <c r="J41" s="5"/>
      <c r="K41" s="32"/>
      <c r="L41" s="5"/>
      <c r="M41" s="118">
        <v>6</v>
      </c>
      <c r="N41" s="23"/>
      <c r="O41" s="5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2.75" customHeight="1" x14ac:dyDescent="0.2">
      <c r="A42" s="32">
        <v>1602</v>
      </c>
      <c r="B42" s="32"/>
      <c r="C42" s="32"/>
      <c r="D42" s="32"/>
      <c r="E42" s="32"/>
      <c r="F42" s="32"/>
      <c r="G42" s="32"/>
      <c r="H42" s="203"/>
      <c r="I42" s="5"/>
      <c r="J42" s="5"/>
      <c r="K42" s="32"/>
      <c r="L42" s="5"/>
      <c r="M42" s="118"/>
      <c r="N42" s="23"/>
      <c r="O42" s="5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2.75" customHeight="1" x14ac:dyDescent="0.2">
      <c r="A43" s="32"/>
      <c r="B43" s="32"/>
      <c r="C43" s="32"/>
      <c r="D43" s="32"/>
      <c r="E43" s="32"/>
      <c r="F43" s="32"/>
      <c r="G43" s="32"/>
      <c r="H43" s="206"/>
      <c r="I43" s="5"/>
      <c r="J43" s="5"/>
      <c r="K43" s="32"/>
      <c r="L43" s="5"/>
      <c r="M43" s="118"/>
      <c r="N43" s="23"/>
      <c r="O43" s="5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2.75" customHeight="1" x14ac:dyDescent="0.2">
      <c r="A44" s="32"/>
      <c r="B44" s="32"/>
      <c r="C44" s="32"/>
      <c r="D44" s="32"/>
      <c r="E44" s="32"/>
      <c r="F44" s="32"/>
      <c r="G44" s="32"/>
      <c r="H44" s="206"/>
      <c r="I44" s="5"/>
      <c r="J44" s="5"/>
      <c r="K44" s="32"/>
      <c r="L44" s="5"/>
      <c r="M44" s="118"/>
      <c r="N44" s="23"/>
      <c r="O44" s="5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2.75" customHeight="1" x14ac:dyDescent="0.2">
      <c r="A45" s="32"/>
      <c r="B45" s="32"/>
      <c r="C45" s="32"/>
      <c r="D45" s="32"/>
      <c r="E45" s="32"/>
      <c r="F45" s="32"/>
      <c r="G45" s="32"/>
      <c r="H45" s="206">
        <f>SUM(H40:H43)</f>
        <v>10</v>
      </c>
      <c r="I45" s="5" t="e">
        <f>H40/B35</f>
        <v>#DIV/0!</v>
      </c>
      <c r="J45" s="5" t="e">
        <f>H45/B35</f>
        <v>#DIV/0!</v>
      </c>
      <c r="K45" s="5" t="e">
        <f>J45-I45</f>
        <v>#DIV/0!</v>
      </c>
      <c r="L45" s="5"/>
      <c r="M45" s="118"/>
      <c r="N45" s="23"/>
      <c r="O45" s="5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2.75" customHeight="1" x14ac:dyDescent="0.2">
      <c r="A46" s="32"/>
      <c r="B46" s="32"/>
      <c r="C46" s="32"/>
      <c r="D46" s="32"/>
      <c r="E46" s="32"/>
      <c r="F46" s="32"/>
      <c r="G46" s="32"/>
      <c r="H46" s="206"/>
      <c r="I46" s="5"/>
      <c r="J46" s="5"/>
      <c r="K46" s="32"/>
      <c r="L46" s="5"/>
      <c r="M46" s="118"/>
      <c r="N46" s="23"/>
      <c r="O46" s="5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2.75" customHeight="1" x14ac:dyDescent="0.2">
      <c r="A47" s="32"/>
      <c r="B47" s="32"/>
      <c r="C47" s="32"/>
      <c r="D47" s="32"/>
      <c r="E47" s="32"/>
      <c r="F47" s="32"/>
      <c r="G47" s="32"/>
      <c r="H47" s="206"/>
      <c r="I47" s="5"/>
      <c r="J47" s="5"/>
      <c r="K47" s="32"/>
      <c r="L47" s="5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12.75" customHeight="1" x14ac:dyDescent="0.3">
      <c r="A48" s="44" t="s">
        <v>87</v>
      </c>
      <c r="B48" s="32"/>
      <c r="C48" s="32"/>
      <c r="D48" s="32"/>
      <c r="E48" s="32"/>
      <c r="F48" s="32"/>
      <c r="G48" s="32"/>
      <c r="H48" s="206"/>
      <c r="I48" s="32"/>
      <c r="J48" s="32"/>
      <c r="K48" s="32"/>
      <c r="L48" s="5"/>
      <c r="M48" s="5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25.5" customHeight="1" x14ac:dyDescent="0.2">
      <c r="A49" s="32"/>
      <c r="B49" s="115" t="s">
        <v>1</v>
      </c>
      <c r="C49" s="115"/>
      <c r="D49" s="115"/>
      <c r="E49" s="115"/>
      <c r="F49" s="115"/>
      <c r="G49" s="115"/>
      <c r="H49" s="206"/>
      <c r="I49" s="7" t="s">
        <v>2</v>
      </c>
      <c r="J49" s="7" t="s">
        <v>3</v>
      </c>
      <c r="K49" s="8" t="s">
        <v>4</v>
      </c>
      <c r="L49" s="7" t="s">
        <v>5</v>
      </c>
      <c r="M49" s="9" t="s">
        <v>6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2.75" customHeight="1" x14ac:dyDescent="0.2">
      <c r="A50" s="116" t="s">
        <v>9</v>
      </c>
      <c r="B50" s="117">
        <v>1</v>
      </c>
      <c r="C50" s="117">
        <v>2</v>
      </c>
      <c r="D50" s="117">
        <v>3</v>
      </c>
      <c r="E50" s="117">
        <v>4</v>
      </c>
      <c r="F50" s="117">
        <v>5</v>
      </c>
      <c r="G50" s="117">
        <v>6</v>
      </c>
      <c r="H50" s="208" t="s">
        <v>10</v>
      </c>
      <c r="I50" s="15"/>
      <c r="J50" s="15"/>
      <c r="K50" s="16"/>
      <c r="L50" s="17"/>
      <c r="M50" s="6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2.75" customHeight="1" x14ac:dyDescent="0.2">
      <c r="A51" s="31" t="s">
        <v>75</v>
      </c>
      <c r="B51" s="13"/>
      <c r="C51" s="13"/>
      <c r="D51" s="13"/>
      <c r="E51" s="13"/>
      <c r="F51" s="13"/>
      <c r="G51" s="13"/>
      <c r="H51" s="202"/>
      <c r="I51" s="15"/>
      <c r="J51" s="15"/>
      <c r="K51" s="16"/>
      <c r="L51" s="17"/>
      <c r="M51" s="20">
        <f>B51</f>
        <v>0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 ht="12.75" customHeight="1" x14ac:dyDescent="0.2">
      <c r="A52" s="32">
        <v>1401</v>
      </c>
      <c r="B52" s="32"/>
      <c r="C52" s="32"/>
      <c r="D52" s="32"/>
      <c r="E52" s="32"/>
      <c r="F52" s="32"/>
      <c r="G52" s="32"/>
      <c r="H52" s="203"/>
      <c r="I52" s="5"/>
      <c r="J52" s="5"/>
      <c r="K52" s="32"/>
      <c r="L52" s="17" t="e">
        <f>C52/B51</f>
        <v>#DIV/0!</v>
      </c>
      <c r="M52" s="118"/>
      <c r="N52" s="23" t="e">
        <f t="shared" ref="N52:N53" si="4">M52/M51</f>
        <v>#DIV/0!</v>
      </c>
      <c r="O52" s="5" t="e">
        <f t="shared" ref="O52:O53" si="5">100%-N52</f>
        <v>#DIV/0!</v>
      </c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2.75" customHeight="1" x14ac:dyDescent="0.2">
      <c r="A53" s="32">
        <v>1402</v>
      </c>
      <c r="B53" s="32"/>
      <c r="C53" s="32"/>
      <c r="D53" s="32"/>
      <c r="E53" s="32"/>
      <c r="F53" s="32"/>
      <c r="G53" s="32"/>
      <c r="H53" s="203"/>
      <c r="I53" s="5"/>
      <c r="J53" s="5"/>
      <c r="K53" s="32"/>
      <c r="L53" s="17" t="e">
        <f>D53/C52</f>
        <v>#DIV/0!</v>
      </c>
      <c r="M53" s="118"/>
      <c r="N53" s="23" t="e">
        <f t="shared" si="4"/>
        <v>#DIV/0!</v>
      </c>
      <c r="O53" s="5" t="e">
        <f t="shared" si="5"/>
        <v>#DIV/0!</v>
      </c>
      <c r="P53" s="32"/>
      <c r="Q53" s="3" t="e">
        <f>M53/M51</f>
        <v>#DIV/0!</v>
      </c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2.75" customHeight="1" x14ac:dyDescent="0.2">
      <c r="A54" s="32">
        <v>1501</v>
      </c>
      <c r="B54" s="32"/>
      <c r="C54" s="32"/>
      <c r="D54" s="32"/>
      <c r="E54" s="32"/>
      <c r="F54" s="32"/>
      <c r="G54" s="32"/>
      <c r="H54" s="203"/>
      <c r="I54" s="5"/>
      <c r="J54" s="5"/>
      <c r="K54" s="32"/>
      <c r="L54" s="5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2.75" customHeight="1" x14ac:dyDescent="0.2">
      <c r="A55" s="32">
        <v>1502</v>
      </c>
      <c r="B55" s="32"/>
      <c r="C55" s="32"/>
      <c r="D55" s="32"/>
      <c r="E55" s="32"/>
      <c r="F55" s="32"/>
      <c r="G55" s="32"/>
      <c r="H55" s="203"/>
      <c r="I55" s="5"/>
      <c r="J55" s="5"/>
      <c r="K55" s="32"/>
      <c r="L55" s="5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2.75" customHeight="1" x14ac:dyDescent="0.2">
      <c r="A56" s="32">
        <v>1601</v>
      </c>
      <c r="B56" s="32"/>
      <c r="C56" s="32"/>
      <c r="D56" s="32"/>
      <c r="E56" s="32"/>
      <c r="F56" s="32"/>
      <c r="G56" s="32">
        <v>64</v>
      </c>
      <c r="H56" s="203">
        <v>51</v>
      </c>
      <c r="I56" s="5"/>
      <c r="J56" s="5"/>
      <c r="K56" s="32"/>
      <c r="L56" s="5"/>
      <c r="M56" s="32">
        <v>83</v>
      </c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2.75" customHeight="1" x14ac:dyDescent="0.2">
      <c r="A57" s="32">
        <v>1602</v>
      </c>
      <c r="B57" s="32"/>
      <c r="C57" s="32"/>
      <c r="D57" s="32"/>
      <c r="E57" s="32"/>
      <c r="F57" s="32"/>
      <c r="G57" s="32">
        <v>18</v>
      </c>
      <c r="H57" s="203">
        <v>11</v>
      </c>
      <c r="I57" s="5"/>
      <c r="J57" s="5"/>
      <c r="K57" s="32"/>
      <c r="L57" s="5"/>
      <c r="M57" s="32">
        <v>24</v>
      </c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2.75" customHeight="1" x14ac:dyDescent="0.2">
      <c r="A58" s="32">
        <v>1701</v>
      </c>
      <c r="B58" s="32"/>
      <c r="C58" s="32"/>
      <c r="D58" s="32"/>
      <c r="E58" s="32"/>
      <c r="F58" s="32"/>
      <c r="G58" s="32">
        <v>6</v>
      </c>
      <c r="H58" s="203">
        <v>3</v>
      </c>
      <c r="I58" s="5"/>
      <c r="J58" s="5"/>
      <c r="K58" s="32"/>
      <c r="L58" s="5"/>
      <c r="M58" s="32">
        <v>8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2.75" customHeight="1" x14ac:dyDescent="0.2">
      <c r="A59" s="32">
        <v>1702</v>
      </c>
      <c r="B59" s="32"/>
      <c r="C59" s="32"/>
      <c r="D59" s="32"/>
      <c r="E59" s="32"/>
      <c r="F59" s="32"/>
      <c r="G59" s="32">
        <v>1</v>
      </c>
      <c r="H59" s="203"/>
      <c r="I59" s="5"/>
      <c r="J59" s="5"/>
      <c r="K59" s="32"/>
      <c r="L59" s="5"/>
      <c r="M59" s="32">
        <v>1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2.75" customHeight="1" x14ac:dyDescent="0.2">
      <c r="A60" s="32"/>
      <c r="B60" s="32"/>
      <c r="C60" s="32"/>
      <c r="D60" s="32"/>
      <c r="E60" s="32"/>
      <c r="F60" s="32"/>
      <c r="G60" s="32"/>
      <c r="H60" s="206">
        <f>SUM(H56)</f>
        <v>51</v>
      </c>
      <c r="I60" s="5" t="e">
        <f>H56/B51</f>
        <v>#DIV/0!</v>
      </c>
      <c r="J60" s="5" t="e">
        <f>H60/B51</f>
        <v>#DIV/0!</v>
      </c>
      <c r="K60" s="5" t="e">
        <f>J60-I60</f>
        <v>#DIV/0!</v>
      </c>
      <c r="L60" s="5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2.75" customHeight="1" x14ac:dyDescent="0.2">
      <c r="A61" s="32"/>
      <c r="B61" s="32"/>
      <c r="C61" s="32"/>
      <c r="D61" s="32"/>
      <c r="E61" s="32"/>
      <c r="F61" s="32"/>
      <c r="G61" s="32"/>
      <c r="H61" s="206"/>
      <c r="I61" s="5"/>
      <c r="J61" s="5"/>
      <c r="K61" s="32"/>
      <c r="L61" s="5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2.75" customHeight="1" x14ac:dyDescent="0.2">
      <c r="A62" s="32"/>
      <c r="B62" s="32"/>
      <c r="C62" s="32"/>
      <c r="D62" s="32"/>
      <c r="E62" s="32"/>
      <c r="F62" s="32"/>
      <c r="G62" s="32"/>
      <c r="H62" s="206"/>
      <c r="I62" s="5"/>
      <c r="J62" s="5"/>
      <c r="K62" s="32"/>
      <c r="L62" s="5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2.75" customHeight="1" x14ac:dyDescent="0.3">
      <c r="A63" s="44" t="s">
        <v>88</v>
      </c>
      <c r="B63" s="32"/>
      <c r="C63" s="32"/>
      <c r="D63" s="32"/>
      <c r="E63" s="32"/>
      <c r="F63" s="32"/>
      <c r="G63" s="32"/>
      <c r="H63" s="206"/>
      <c r="I63" s="5"/>
      <c r="J63" s="5"/>
      <c r="K63" s="32"/>
      <c r="L63" s="5"/>
      <c r="M63" s="5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25.5" customHeight="1" x14ac:dyDescent="0.2">
      <c r="A64" s="32"/>
      <c r="B64" s="115" t="s">
        <v>1</v>
      </c>
      <c r="C64" s="115"/>
      <c r="D64" s="115"/>
      <c r="E64" s="115"/>
      <c r="F64" s="115"/>
      <c r="G64" s="115"/>
      <c r="H64" s="206"/>
      <c r="I64" s="7" t="s">
        <v>2</v>
      </c>
      <c r="J64" s="7" t="s">
        <v>3</v>
      </c>
      <c r="K64" s="8" t="s">
        <v>4</v>
      </c>
      <c r="L64" s="7" t="s">
        <v>5</v>
      </c>
      <c r="M64" s="9" t="s">
        <v>6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spans="1:26" ht="12.75" customHeight="1" x14ac:dyDescent="0.2">
      <c r="A65" s="116" t="s">
        <v>9</v>
      </c>
      <c r="B65" s="117">
        <v>1</v>
      </c>
      <c r="C65" s="117">
        <v>2</v>
      </c>
      <c r="D65" s="117">
        <v>3</v>
      </c>
      <c r="E65" s="117">
        <v>4</v>
      </c>
      <c r="F65" s="117">
        <v>5</v>
      </c>
      <c r="G65" s="117">
        <v>6</v>
      </c>
      <c r="H65" s="208" t="s">
        <v>10</v>
      </c>
      <c r="I65" s="15"/>
      <c r="J65" s="15"/>
      <c r="K65" s="16"/>
      <c r="L65" s="17"/>
      <c r="M65" s="6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2.75" customHeight="1" x14ac:dyDescent="0.2">
      <c r="A66" s="31" t="s">
        <v>76</v>
      </c>
      <c r="B66" s="13"/>
      <c r="C66" s="13"/>
      <c r="D66" s="13"/>
      <c r="E66" s="13"/>
      <c r="F66" s="13"/>
      <c r="G66" s="13"/>
      <c r="H66" s="202"/>
      <c r="I66" s="15"/>
      <c r="J66" s="15"/>
      <c r="K66" s="16"/>
      <c r="L66" s="17"/>
      <c r="M66" s="20">
        <f>B66</f>
        <v>0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2.75" customHeight="1" x14ac:dyDescent="0.2">
      <c r="A67" s="32">
        <v>1402</v>
      </c>
      <c r="B67" s="32"/>
      <c r="C67" s="32"/>
      <c r="D67" s="32"/>
      <c r="E67" s="32"/>
      <c r="F67" s="32"/>
      <c r="G67" s="32"/>
      <c r="H67" s="203"/>
      <c r="I67" s="5"/>
      <c r="J67" s="5"/>
      <c r="K67" s="32"/>
      <c r="L67" s="17" t="e">
        <f>C67/B66</f>
        <v>#DIV/0!</v>
      </c>
      <c r="M67" s="118"/>
      <c r="N67" s="23" t="e">
        <f>M67/M66</f>
        <v>#DIV/0!</v>
      </c>
      <c r="O67" s="5" t="e">
        <f>100%-N67</f>
        <v>#DIV/0!</v>
      </c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2.75" customHeight="1" x14ac:dyDescent="0.2">
      <c r="A68" s="32">
        <v>1501</v>
      </c>
      <c r="B68" s="32"/>
      <c r="C68" s="32"/>
      <c r="D68" s="32"/>
      <c r="E68" s="32"/>
      <c r="F68" s="32"/>
      <c r="G68" s="32"/>
      <c r="H68" s="203"/>
      <c r="I68" s="5"/>
      <c r="J68" s="5"/>
      <c r="K68" s="32"/>
      <c r="L68" s="5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2.75" customHeight="1" x14ac:dyDescent="0.2">
      <c r="A69" s="32">
        <v>1502</v>
      </c>
      <c r="B69" s="32"/>
      <c r="C69" s="32"/>
      <c r="D69" s="32"/>
      <c r="E69" s="32"/>
      <c r="F69" s="32"/>
      <c r="G69" s="32"/>
      <c r="H69" s="203"/>
      <c r="I69" s="5"/>
      <c r="J69" s="5"/>
      <c r="K69" s="32"/>
      <c r="L69" s="5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2.75" customHeight="1" x14ac:dyDescent="0.2">
      <c r="A70" s="32">
        <v>1601</v>
      </c>
      <c r="B70" s="32"/>
      <c r="C70" s="32"/>
      <c r="D70" s="32"/>
      <c r="E70" s="32"/>
      <c r="F70" s="32">
        <v>7</v>
      </c>
      <c r="G70" s="32"/>
      <c r="H70" s="203"/>
      <c r="I70" s="5"/>
      <c r="J70" s="5"/>
      <c r="K70" s="32"/>
      <c r="L70" s="5"/>
      <c r="M70" s="32">
        <v>8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2.75" customHeight="1" x14ac:dyDescent="0.2">
      <c r="A71" s="32">
        <v>1602</v>
      </c>
      <c r="B71" s="32"/>
      <c r="C71" s="32"/>
      <c r="D71" s="32"/>
      <c r="E71" s="32"/>
      <c r="F71" s="32"/>
      <c r="G71" s="32">
        <v>6</v>
      </c>
      <c r="H71" s="203">
        <v>2</v>
      </c>
      <c r="I71" s="5"/>
      <c r="J71" s="5"/>
      <c r="K71" s="32"/>
      <c r="L71" s="5"/>
      <c r="M71" s="32">
        <v>6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2.75" customHeight="1" x14ac:dyDescent="0.2">
      <c r="A72" s="32">
        <v>1701</v>
      </c>
      <c r="B72" s="32"/>
      <c r="C72" s="32"/>
      <c r="D72" s="32"/>
      <c r="E72" s="32"/>
      <c r="F72" s="32"/>
      <c r="G72" s="32">
        <v>1</v>
      </c>
      <c r="H72" s="206">
        <v>1</v>
      </c>
      <c r="I72" s="5"/>
      <c r="J72" s="5"/>
      <c r="K72" s="32"/>
      <c r="L72" s="5"/>
      <c r="M72" s="32">
        <v>1</v>
      </c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2.75" customHeight="1" x14ac:dyDescent="0.2">
      <c r="A73" s="32">
        <v>1702</v>
      </c>
      <c r="B73" s="32"/>
      <c r="C73" s="32"/>
      <c r="D73" s="32"/>
      <c r="E73" s="32"/>
      <c r="F73" s="32"/>
      <c r="G73" s="32"/>
      <c r="H73" s="206"/>
      <c r="I73" s="5"/>
      <c r="J73" s="5"/>
      <c r="K73" s="32"/>
      <c r="L73" s="5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2.75" customHeight="1" x14ac:dyDescent="0.2">
      <c r="A74" s="32"/>
      <c r="B74" s="32"/>
      <c r="C74" s="32"/>
      <c r="D74" s="32"/>
      <c r="E74" s="32"/>
      <c r="F74" s="32"/>
      <c r="G74" s="32"/>
      <c r="H74" s="206"/>
      <c r="I74" s="5"/>
      <c r="J74" s="5"/>
      <c r="K74" s="32"/>
      <c r="L74" s="5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spans="1:26" ht="12.75" customHeight="1" x14ac:dyDescent="0.2">
      <c r="A75" s="32"/>
      <c r="B75" s="32"/>
      <c r="C75" s="32"/>
      <c r="D75" s="32"/>
      <c r="E75" s="32"/>
      <c r="F75" s="32"/>
      <c r="G75" s="32"/>
      <c r="H75" s="206">
        <f>SUM(H71)</f>
        <v>2</v>
      </c>
      <c r="I75" s="5" t="e">
        <f>H71/B66</f>
        <v>#DIV/0!</v>
      </c>
      <c r="J75" s="5" t="e">
        <f>H75/B66</f>
        <v>#DIV/0!</v>
      </c>
      <c r="K75" s="5" t="e">
        <f>J75-I75</f>
        <v>#DIV/0!</v>
      </c>
      <c r="L75" s="5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2.75" customHeight="1" x14ac:dyDescent="0.2">
      <c r="A76" s="32"/>
      <c r="B76" s="32"/>
      <c r="C76" s="32"/>
      <c r="D76" s="32"/>
      <c r="E76" s="32"/>
      <c r="F76" s="32"/>
      <c r="G76" s="32"/>
      <c r="H76" s="206"/>
      <c r="I76" s="5"/>
      <c r="J76" s="5"/>
      <c r="K76" s="32"/>
      <c r="L76" s="5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spans="1:26" ht="12.75" customHeight="1" x14ac:dyDescent="0.3">
      <c r="A77" s="44" t="s">
        <v>89</v>
      </c>
      <c r="B77" s="32"/>
      <c r="C77" s="32"/>
      <c r="D77" s="32"/>
      <c r="E77" s="32"/>
      <c r="F77" s="32"/>
      <c r="G77" s="32"/>
      <c r="H77" s="206"/>
      <c r="I77" s="32"/>
      <c r="J77" s="32"/>
      <c r="K77" s="32"/>
      <c r="L77" s="5"/>
      <c r="M77" s="5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spans="1:26" ht="25.5" customHeight="1" x14ac:dyDescent="0.2">
      <c r="A78" s="32"/>
      <c r="B78" s="115" t="s">
        <v>1</v>
      </c>
      <c r="C78" s="115"/>
      <c r="D78" s="115"/>
      <c r="E78" s="115"/>
      <c r="F78" s="115"/>
      <c r="G78" s="115"/>
      <c r="H78" s="206"/>
      <c r="I78" s="7" t="s">
        <v>2</v>
      </c>
      <c r="J78" s="7" t="s">
        <v>3</v>
      </c>
      <c r="K78" s="8" t="s">
        <v>4</v>
      </c>
      <c r="L78" s="7" t="s">
        <v>5</v>
      </c>
      <c r="M78" s="9" t="s">
        <v>6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2.75" customHeight="1" x14ac:dyDescent="0.2">
      <c r="A79" s="116" t="s">
        <v>9</v>
      </c>
      <c r="B79" s="117">
        <v>1</v>
      </c>
      <c r="C79" s="117">
        <v>2</v>
      </c>
      <c r="D79" s="117">
        <v>3</v>
      </c>
      <c r="E79" s="117">
        <v>4</v>
      </c>
      <c r="F79" s="117">
        <v>5</v>
      </c>
      <c r="G79" s="117">
        <v>6</v>
      </c>
      <c r="H79" s="208" t="s">
        <v>10</v>
      </c>
      <c r="I79" s="15"/>
      <c r="J79" s="15"/>
      <c r="K79" s="16"/>
      <c r="L79" s="17"/>
      <c r="M79" s="6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 ht="12.75" customHeight="1" x14ac:dyDescent="0.2">
      <c r="A80" s="31" t="s">
        <v>90</v>
      </c>
      <c r="B80" s="13"/>
      <c r="C80" s="13"/>
      <c r="D80" s="13"/>
      <c r="E80" s="13"/>
      <c r="F80" s="13"/>
      <c r="G80" s="13"/>
      <c r="H80" s="202"/>
      <c r="I80" s="15"/>
      <c r="J80" s="15"/>
      <c r="K80" s="16"/>
      <c r="L80" s="17"/>
      <c r="M80" s="20">
        <f>B80</f>
        <v>0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2.75" customHeight="1" x14ac:dyDescent="0.2">
      <c r="A81" s="32">
        <v>1501</v>
      </c>
      <c r="B81" s="32"/>
      <c r="C81" s="32"/>
      <c r="D81" s="32"/>
      <c r="E81" s="32"/>
      <c r="F81" s="32"/>
      <c r="G81" s="32"/>
      <c r="H81" s="206"/>
      <c r="I81" s="5"/>
      <c r="J81" s="5"/>
      <c r="K81" s="32"/>
      <c r="L81" s="17" t="e">
        <f>C81/B80</f>
        <v>#DIV/0!</v>
      </c>
      <c r="M81" s="118"/>
      <c r="N81" s="23" t="e">
        <f>M81/M80</f>
        <v>#DIV/0!</v>
      </c>
      <c r="O81" s="5" t="e">
        <f>100%-N81</f>
        <v>#DIV/0!</v>
      </c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2.75" customHeight="1" x14ac:dyDescent="0.2">
      <c r="A82" s="32">
        <v>1502</v>
      </c>
      <c r="B82" s="32"/>
      <c r="C82" s="32"/>
      <c r="D82" s="32"/>
      <c r="E82" s="32"/>
      <c r="F82" s="32"/>
      <c r="G82" s="32"/>
      <c r="H82" s="206"/>
      <c r="I82" s="5"/>
      <c r="J82" s="5"/>
      <c r="K82" s="32"/>
      <c r="L82" s="5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2.75" customHeight="1" x14ac:dyDescent="0.2">
      <c r="A83" s="32">
        <v>1601</v>
      </c>
      <c r="B83" s="32"/>
      <c r="C83" s="32"/>
      <c r="D83" s="32"/>
      <c r="E83" s="32">
        <v>48</v>
      </c>
      <c r="F83" s="32"/>
      <c r="G83" s="32"/>
      <c r="H83" s="206"/>
      <c r="I83" s="5"/>
      <c r="J83" s="5"/>
      <c r="K83" s="32"/>
      <c r="L83" s="5"/>
      <c r="M83" s="32">
        <v>54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2.75" customHeight="1" x14ac:dyDescent="0.2">
      <c r="A84" s="32">
        <v>1602</v>
      </c>
      <c r="B84" s="32"/>
      <c r="C84" s="32"/>
      <c r="D84" s="32"/>
      <c r="E84" s="32"/>
      <c r="F84" s="32">
        <v>46</v>
      </c>
      <c r="G84" s="32"/>
      <c r="H84" s="206"/>
      <c r="I84" s="5"/>
      <c r="J84" s="5"/>
      <c r="K84" s="32"/>
      <c r="L84" s="5"/>
      <c r="M84" s="32">
        <v>50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2.75" customHeight="1" x14ac:dyDescent="0.2">
      <c r="A85" s="32">
        <v>1701</v>
      </c>
      <c r="B85" s="32"/>
      <c r="C85" s="32"/>
      <c r="D85" s="32"/>
      <c r="E85" s="32"/>
      <c r="F85" s="32"/>
      <c r="G85" s="32">
        <v>43</v>
      </c>
      <c r="H85" s="206">
        <v>29</v>
      </c>
      <c r="I85" s="5"/>
      <c r="J85" s="5"/>
      <c r="K85" s="32"/>
      <c r="L85" s="5"/>
      <c r="M85" s="32">
        <v>48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2.75" customHeight="1" x14ac:dyDescent="0.2">
      <c r="A86" s="32">
        <v>1702</v>
      </c>
      <c r="B86" s="32"/>
      <c r="C86" s="32"/>
      <c r="D86" s="32"/>
      <c r="E86" s="32"/>
      <c r="F86" s="32"/>
      <c r="G86" s="32">
        <v>7</v>
      </c>
      <c r="H86" s="206"/>
      <c r="I86" s="5"/>
      <c r="J86" s="5"/>
      <c r="K86" s="32"/>
      <c r="L86" s="5"/>
      <c r="M86" s="32">
        <v>7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2.75" customHeight="1" x14ac:dyDescent="0.2">
      <c r="A87" s="32"/>
      <c r="B87" s="32"/>
      <c r="C87" s="32"/>
      <c r="D87" s="32"/>
      <c r="E87" s="32"/>
      <c r="F87" s="32"/>
      <c r="G87" s="32"/>
      <c r="H87" s="206"/>
      <c r="I87" s="5"/>
      <c r="J87" s="5"/>
      <c r="K87" s="32"/>
      <c r="L87" s="5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spans="1:26" ht="12.75" customHeight="1" x14ac:dyDescent="0.2">
      <c r="A88" s="32"/>
      <c r="B88" s="32"/>
      <c r="C88" s="32"/>
      <c r="D88" s="32"/>
      <c r="E88" s="32"/>
      <c r="F88" s="32"/>
      <c r="G88" s="32"/>
      <c r="H88" s="206"/>
      <c r="I88" s="5"/>
      <c r="J88" s="5"/>
      <c r="K88" s="32"/>
      <c r="L88" s="5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2.75" customHeight="1" x14ac:dyDescent="0.2">
      <c r="A89" s="32"/>
      <c r="B89" s="32"/>
      <c r="C89" s="32"/>
      <c r="D89" s="32"/>
      <c r="E89" s="32"/>
      <c r="F89" s="32"/>
      <c r="G89" s="32"/>
      <c r="H89" s="206">
        <f>SUM(H85)</f>
        <v>29</v>
      </c>
      <c r="I89" s="5" t="e">
        <f>H85/B80</f>
        <v>#DIV/0!</v>
      </c>
      <c r="J89" s="5" t="e">
        <f>H89/B80</f>
        <v>#DIV/0!</v>
      </c>
      <c r="K89" s="5" t="e">
        <f>J89-I89</f>
        <v>#DIV/0!</v>
      </c>
      <c r="L89" s="5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2.75" customHeight="1" x14ac:dyDescent="0.2">
      <c r="A90" s="32"/>
      <c r="B90" s="32"/>
      <c r="C90" s="32"/>
      <c r="D90" s="32"/>
      <c r="E90" s="32"/>
      <c r="F90" s="32"/>
      <c r="G90" s="32"/>
      <c r="H90" s="206"/>
      <c r="I90" s="5"/>
      <c r="J90" s="5"/>
      <c r="K90" s="32"/>
      <c r="L90" s="5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2.75" customHeight="1" x14ac:dyDescent="0.2">
      <c r="A91" s="32"/>
      <c r="B91" s="32"/>
      <c r="C91" s="32"/>
      <c r="D91" s="32"/>
      <c r="E91" s="32"/>
      <c r="F91" s="32"/>
      <c r="G91" s="32"/>
      <c r="H91" s="206"/>
      <c r="I91" s="5"/>
      <c r="J91" s="5"/>
      <c r="K91" s="32"/>
      <c r="L91" s="5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2.75" customHeight="1" x14ac:dyDescent="0.2">
      <c r="A92" s="32"/>
      <c r="B92" s="32"/>
      <c r="C92" s="32"/>
      <c r="D92" s="32"/>
      <c r="E92" s="32"/>
      <c r="F92" s="32"/>
      <c r="G92" s="32"/>
      <c r="H92" s="206"/>
      <c r="I92" s="5"/>
      <c r="J92" s="5"/>
      <c r="K92" s="32"/>
      <c r="L92" s="5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2.75" customHeight="1" x14ac:dyDescent="0.3">
      <c r="A93" s="44" t="s">
        <v>91</v>
      </c>
      <c r="B93" s="32"/>
      <c r="C93" s="32"/>
      <c r="D93" s="32"/>
      <c r="E93" s="32"/>
      <c r="F93" s="32"/>
      <c r="G93" s="32"/>
      <c r="H93" s="206"/>
      <c r="I93" s="32"/>
      <c r="J93" s="32"/>
      <c r="K93" s="32"/>
      <c r="L93" s="5"/>
      <c r="M93" s="5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25.5" customHeight="1" x14ac:dyDescent="0.2">
      <c r="A94" s="32"/>
      <c r="B94" s="115" t="s">
        <v>1</v>
      </c>
      <c r="C94" s="115"/>
      <c r="D94" s="115"/>
      <c r="E94" s="115"/>
      <c r="F94" s="115"/>
      <c r="G94" s="115"/>
      <c r="H94" s="206"/>
      <c r="I94" s="7" t="s">
        <v>2</v>
      </c>
      <c r="J94" s="7" t="s">
        <v>3</v>
      </c>
      <c r="K94" s="8" t="s">
        <v>4</v>
      </c>
      <c r="L94" s="7" t="s">
        <v>5</v>
      </c>
      <c r="M94" s="9" t="s">
        <v>6</v>
      </c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2.75" customHeight="1" x14ac:dyDescent="0.2">
      <c r="A95" s="116" t="s">
        <v>9</v>
      </c>
      <c r="B95" s="117">
        <v>1</v>
      </c>
      <c r="C95" s="117">
        <v>2</v>
      </c>
      <c r="D95" s="117">
        <v>3</v>
      </c>
      <c r="E95" s="117">
        <v>4</v>
      </c>
      <c r="F95" s="117">
        <v>5</v>
      </c>
      <c r="G95" s="117">
        <v>6</v>
      </c>
      <c r="H95" s="208" t="s">
        <v>10</v>
      </c>
      <c r="I95" s="15"/>
      <c r="J95" s="15"/>
      <c r="K95" s="16"/>
      <c r="L95" s="17"/>
      <c r="M95" s="6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2.75" customHeight="1" x14ac:dyDescent="0.2">
      <c r="A96" s="31" t="s">
        <v>92</v>
      </c>
      <c r="B96" s="13"/>
      <c r="C96" s="13"/>
      <c r="D96" s="13"/>
      <c r="E96" s="13"/>
      <c r="F96" s="13"/>
      <c r="G96" s="13"/>
      <c r="H96" s="202"/>
      <c r="I96" s="15"/>
      <c r="J96" s="15"/>
      <c r="K96" s="16"/>
      <c r="L96" s="17"/>
      <c r="M96" s="20">
        <f>B96</f>
        <v>0</v>
      </c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2.75" customHeight="1" x14ac:dyDescent="0.2">
      <c r="A97" s="32">
        <v>1502</v>
      </c>
      <c r="B97" s="32"/>
      <c r="C97" s="32"/>
      <c r="D97" s="32"/>
      <c r="E97" s="32"/>
      <c r="F97" s="32"/>
      <c r="G97" s="32"/>
      <c r="H97" s="206"/>
      <c r="I97" s="5"/>
      <c r="J97" s="5"/>
      <c r="K97" s="32"/>
      <c r="L97" s="17" t="e">
        <f>C97/B96</f>
        <v>#DIV/0!</v>
      </c>
      <c r="M97" s="118"/>
      <c r="N97" s="23" t="e">
        <f>M97/M96</f>
        <v>#DIV/0!</v>
      </c>
      <c r="O97" s="5" t="e">
        <f>100%-N97</f>
        <v>#DIV/0!</v>
      </c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2.75" customHeight="1" x14ac:dyDescent="0.2">
      <c r="A98" s="32">
        <v>1601</v>
      </c>
      <c r="B98" s="32"/>
      <c r="C98" s="32"/>
      <c r="D98" s="32"/>
      <c r="E98" s="32"/>
      <c r="F98" s="32"/>
      <c r="G98" s="32"/>
      <c r="H98" s="206"/>
      <c r="I98" s="5"/>
      <c r="J98" s="5"/>
      <c r="K98" s="32"/>
      <c r="L98" s="5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spans="1:26" ht="12.75" customHeight="1" x14ac:dyDescent="0.2">
      <c r="A99" s="32">
        <v>1602</v>
      </c>
      <c r="B99" s="32"/>
      <c r="C99" s="32"/>
      <c r="D99" s="32"/>
      <c r="E99" s="32"/>
      <c r="F99" s="32"/>
      <c r="G99" s="32"/>
      <c r="H99" s="206"/>
      <c r="I99" s="5"/>
      <c r="J99" s="5"/>
      <c r="K99" s="32"/>
      <c r="L99" s="5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2.75" customHeight="1" x14ac:dyDescent="0.2">
      <c r="A100" s="32">
        <v>1701</v>
      </c>
      <c r="B100" s="32"/>
      <c r="C100" s="32"/>
      <c r="D100" s="32"/>
      <c r="E100" s="32"/>
      <c r="F100" s="32"/>
      <c r="G100" s="32"/>
      <c r="H100" s="206"/>
      <c r="I100" s="5"/>
      <c r="J100" s="5"/>
      <c r="K100" s="32"/>
      <c r="L100" s="5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2.75" customHeight="1" x14ac:dyDescent="0.2">
      <c r="A101" s="32">
        <v>1702</v>
      </c>
      <c r="B101" s="32"/>
      <c r="C101" s="32"/>
      <c r="D101" s="32"/>
      <c r="E101" s="32"/>
      <c r="F101" s="32"/>
      <c r="G101" s="32"/>
      <c r="H101" s="206"/>
      <c r="I101" s="5"/>
      <c r="J101" s="5"/>
      <c r="K101" s="32"/>
      <c r="L101" s="5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2.75" customHeight="1" x14ac:dyDescent="0.2">
      <c r="A102" s="32"/>
      <c r="B102" s="32"/>
      <c r="C102" s="32"/>
      <c r="D102" s="32"/>
      <c r="E102" s="32"/>
      <c r="F102" s="32"/>
      <c r="G102" s="32"/>
      <c r="H102" s="206"/>
      <c r="I102" s="5"/>
      <c r="J102" s="5"/>
      <c r="K102" s="32"/>
      <c r="L102" s="5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2.75" customHeight="1" x14ac:dyDescent="0.2">
      <c r="A103" s="32"/>
      <c r="B103" s="32"/>
      <c r="C103" s="32"/>
      <c r="D103" s="32"/>
      <c r="E103" s="32"/>
      <c r="F103" s="32"/>
      <c r="G103" s="32"/>
      <c r="H103" s="206"/>
      <c r="I103" s="5"/>
      <c r="J103" s="5"/>
      <c r="K103" s="32"/>
      <c r="L103" s="5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2.75" customHeight="1" x14ac:dyDescent="0.2">
      <c r="A104" s="32"/>
      <c r="B104" s="32"/>
      <c r="C104" s="32"/>
      <c r="D104" s="32"/>
      <c r="E104" s="32"/>
      <c r="F104" s="32"/>
      <c r="G104" s="32"/>
      <c r="H104" s="206"/>
      <c r="I104" s="5"/>
      <c r="J104" s="5"/>
      <c r="K104" s="32"/>
      <c r="L104" s="5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2.75" customHeight="1" x14ac:dyDescent="0.3">
      <c r="A105" s="44" t="s">
        <v>93</v>
      </c>
      <c r="B105" s="32"/>
      <c r="C105" s="32"/>
      <c r="D105" s="32"/>
      <c r="E105" s="32"/>
      <c r="F105" s="32"/>
      <c r="G105" s="32"/>
      <c r="H105" s="206"/>
      <c r="I105" s="32"/>
      <c r="J105" s="32"/>
      <c r="K105" s="32"/>
      <c r="L105" s="5"/>
      <c r="M105" s="5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25.5" customHeight="1" x14ac:dyDescent="0.2">
      <c r="A106" s="32"/>
      <c r="B106" s="115" t="s">
        <v>1</v>
      </c>
      <c r="C106" s="115"/>
      <c r="D106" s="115"/>
      <c r="E106" s="115"/>
      <c r="F106" s="115"/>
      <c r="G106" s="115"/>
      <c r="H106" s="206"/>
      <c r="I106" s="7" t="s">
        <v>2</v>
      </c>
      <c r="J106" s="7" t="s">
        <v>3</v>
      </c>
      <c r="K106" s="8" t="s">
        <v>4</v>
      </c>
      <c r="L106" s="7" t="s">
        <v>5</v>
      </c>
      <c r="M106" s="9" t="s">
        <v>6</v>
      </c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2.75" customHeight="1" x14ac:dyDescent="0.2">
      <c r="A107" s="116" t="s">
        <v>9</v>
      </c>
      <c r="B107" s="117">
        <v>1</v>
      </c>
      <c r="C107" s="117">
        <v>2</v>
      </c>
      <c r="D107" s="117">
        <v>3</v>
      </c>
      <c r="E107" s="117">
        <v>4</v>
      </c>
      <c r="F107" s="117">
        <v>5</v>
      </c>
      <c r="G107" s="117">
        <v>6</v>
      </c>
      <c r="H107" s="208" t="s">
        <v>10</v>
      </c>
      <c r="I107" s="15"/>
      <c r="J107" s="15"/>
      <c r="K107" s="16"/>
      <c r="L107" s="17"/>
      <c r="M107" s="6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2.75" customHeight="1" x14ac:dyDescent="0.2">
      <c r="A108" s="31" t="s">
        <v>94</v>
      </c>
      <c r="B108" s="13">
        <v>129</v>
      </c>
      <c r="C108" s="13"/>
      <c r="D108" s="13"/>
      <c r="E108" s="13"/>
      <c r="F108" s="13"/>
      <c r="G108" s="13"/>
      <c r="H108" s="202"/>
      <c r="I108" s="15"/>
      <c r="J108" s="15"/>
      <c r="K108" s="16"/>
      <c r="L108" s="17"/>
      <c r="M108" s="20">
        <f>B108</f>
        <v>129</v>
      </c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2.75" customHeight="1" x14ac:dyDescent="0.2">
      <c r="A109" s="32">
        <v>1601</v>
      </c>
      <c r="B109" s="32"/>
      <c r="C109" s="32">
        <v>116</v>
      </c>
      <c r="D109" s="32"/>
      <c r="E109" s="32"/>
      <c r="F109" s="32"/>
      <c r="G109" s="32"/>
      <c r="H109" s="206"/>
      <c r="I109" s="5"/>
      <c r="J109" s="5"/>
      <c r="K109" s="32"/>
      <c r="L109" s="17">
        <f>C109/B108</f>
        <v>0.89922480620155043</v>
      </c>
      <c r="M109" s="118">
        <v>116</v>
      </c>
      <c r="N109" s="23">
        <f>M109/M108</f>
        <v>0.89922480620155043</v>
      </c>
      <c r="O109" s="5">
        <f>100%-N109</f>
        <v>0.10077519379844957</v>
      </c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2.75" customHeight="1" x14ac:dyDescent="0.2">
      <c r="A110" s="32">
        <v>1602</v>
      </c>
      <c r="B110" s="32"/>
      <c r="C110" s="32"/>
      <c r="D110" s="32">
        <v>103</v>
      </c>
      <c r="E110" s="32"/>
      <c r="F110" s="32"/>
      <c r="G110" s="32"/>
      <c r="H110" s="206"/>
      <c r="I110" s="5"/>
      <c r="J110" s="5"/>
      <c r="K110" s="32"/>
      <c r="L110" s="5"/>
      <c r="M110" s="32">
        <v>114</v>
      </c>
      <c r="N110" s="32"/>
      <c r="O110" s="11">
        <f>M110/M108</f>
        <v>0.88372093023255816</v>
      </c>
      <c r="P110" s="11">
        <f>M110/M108</f>
        <v>0.88372093023255816</v>
      </c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2.75" customHeight="1" x14ac:dyDescent="0.2">
      <c r="A111" s="32">
        <v>1701</v>
      </c>
      <c r="B111" s="32"/>
      <c r="C111" s="32"/>
      <c r="D111" s="32"/>
      <c r="E111" s="32">
        <v>98</v>
      </c>
      <c r="F111" s="32"/>
      <c r="G111" s="32"/>
      <c r="H111" s="206"/>
      <c r="I111" s="5"/>
      <c r="J111" s="5"/>
      <c r="K111" s="32"/>
      <c r="L111" s="5"/>
      <c r="M111" s="32">
        <v>103</v>
      </c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2.75" customHeight="1" x14ac:dyDescent="0.2">
      <c r="A112" s="32">
        <v>1702</v>
      </c>
      <c r="B112" s="32"/>
      <c r="C112" s="32"/>
      <c r="D112" s="32"/>
      <c r="E112" s="32"/>
      <c r="F112" s="32">
        <v>85</v>
      </c>
      <c r="G112" s="32"/>
      <c r="H112" s="206"/>
      <c r="I112" s="5"/>
      <c r="J112" s="5"/>
      <c r="K112" s="32"/>
      <c r="L112" s="5"/>
      <c r="M112" s="32">
        <v>93</v>
      </c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2.75" customHeight="1" x14ac:dyDescent="0.2">
      <c r="A113" s="32"/>
      <c r="B113" s="32"/>
      <c r="C113" s="32"/>
      <c r="D113" s="32"/>
      <c r="E113" s="32"/>
      <c r="F113" s="32"/>
      <c r="G113" s="32"/>
      <c r="H113" s="206"/>
      <c r="I113" s="5"/>
      <c r="J113" s="5"/>
      <c r="K113" s="32"/>
      <c r="L113" s="5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2.75" customHeight="1" x14ac:dyDescent="0.2">
      <c r="A114" s="32"/>
      <c r="B114" s="32"/>
      <c r="C114" s="32"/>
      <c r="D114" s="32"/>
      <c r="E114" s="32"/>
      <c r="F114" s="32"/>
      <c r="G114" s="32"/>
      <c r="H114" s="206"/>
      <c r="I114" s="5"/>
      <c r="J114" s="5"/>
      <c r="K114" s="32"/>
      <c r="L114" s="5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2.75" customHeight="1" x14ac:dyDescent="0.2">
      <c r="A115" s="32"/>
      <c r="B115" s="32"/>
      <c r="C115" s="32"/>
      <c r="D115" s="32"/>
      <c r="E115" s="32"/>
      <c r="F115" s="32"/>
      <c r="G115" s="32"/>
      <c r="H115" s="206"/>
      <c r="I115" s="5"/>
      <c r="J115" s="5"/>
      <c r="K115" s="32"/>
      <c r="L115" s="5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2.75" customHeight="1" x14ac:dyDescent="0.3">
      <c r="A116" s="44" t="s">
        <v>95</v>
      </c>
      <c r="B116" s="32"/>
      <c r="C116" s="32"/>
      <c r="D116" s="32"/>
      <c r="E116" s="32"/>
      <c r="F116" s="32"/>
      <c r="G116" s="32"/>
      <c r="H116" s="206"/>
      <c r="I116" s="32"/>
      <c r="J116" s="32"/>
      <c r="K116" s="32"/>
      <c r="L116" s="5"/>
      <c r="M116" s="5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25.5" customHeight="1" x14ac:dyDescent="0.2">
      <c r="A117" s="32"/>
      <c r="B117" s="115" t="s">
        <v>1</v>
      </c>
      <c r="C117" s="115"/>
      <c r="D117" s="115"/>
      <c r="E117" s="115"/>
      <c r="F117" s="115"/>
      <c r="G117" s="115"/>
      <c r="H117" s="206"/>
      <c r="I117" s="7" t="s">
        <v>2</v>
      </c>
      <c r="J117" s="7" t="s">
        <v>3</v>
      </c>
      <c r="K117" s="8" t="s">
        <v>4</v>
      </c>
      <c r="L117" s="7" t="s">
        <v>5</v>
      </c>
      <c r="M117" s="9" t="s">
        <v>6</v>
      </c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2.75" customHeight="1" x14ac:dyDescent="0.2">
      <c r="A118" s="116" t="s">
        <v>9</v>
      </c>
      <c r="B118" s="117">
        <v>1</v>
      </c>
      <c r="C118" s="117">
        <v>2</v>
      </c>
      <c r="D118" s="117">
        <v>3</v>
      </c>
      <c r="E118" s="117">
        <v>4</v>
      </c>
      <c r="F118" s="117">
        <v>5</v>
      </c>
      <c r="G118" s="117">
        <v>6</v>
      </c>
      <c r="H118" s="208" t="s">
        <v>10</v>
      </c>
      <c r="I118" s="15"/>
      <c r="J118" s="15"/>
      <c r="K118" s="16"/>
      <c r="L118" s="17"/>
      <c r="M118" s="6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2.75" customHeight="1" x14ac:dyDescent="0.2">
      <c r="A119" s="31" t="s">
        <v>83</v>
      </c>
      <c r="B119" s="13">
        <v>41</v>
      </c>
      <c r="C119" s="13"/>
      <c r="D119" s="13"/>
      <c r="E119" s="13"/>
      <c r="F119" s="13"/>
      <c r="G119" s="13"/>
      <c r="H119" s="202"/>
      <c r="I119" s="15"/>
      <c r="J119" s="15"/>
      <c r="K119" s="16"/>
      <c r="L119" s="17"/>
      <c r="M119" s="20">
        <f>B119</f>
        <v>41</v>
      </c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2.75" customHeight="1" x14ac:dyDescent="0.2">
      <c r="A120" s="32">
        <v>1602</v>
      </c>
      <c r="B120" s="32"/>
      <c r="C120" s="32">
        <v>25</v>
      </c>
      <c r="D120" s="32"/>
      <c r="E120" s="32"/>
      <c r="F120" s="32"/>
      <c r="G120" s="32"/>
      <c r="H120" s="206"/>
      <c r="I120" s="5"/>
      <c r="J120" s="5"/>
      <c r="K120" s="32"/>
      <c r="L120" s="17">
        <f>C120/B119</f>
        <v>0.6097560975609756</v>
      </c>
      <c r="M120" s="118">
        <v>25</v>
      </c>
      <c r="N120" s="23">
        <f>M120/M119</f>
        <v>0.6097560975609756</v>
      </c>
      <c r="O120" s="5">
        <f>100%-N120</f>
        <v>0.3902439024390244</v>
      </c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2.75" customHeight="1" x14ac:dyDescent="0.2">
      <c r="A121" s="32">
        <v>1701</v>
      </c>
      <c r="B121" s="32"/>
      <c r="C121" s="32"/>
      <c r="D121" s="32">
        <v>22</v>
      </c>
      <c r="E121" s="32"/>
      <c r="F121" s="32"/>
      <c r="G121" s="32"/>
      <c r="H121" s="206"/>
      <c r="I121" s="5"/>
      <c r="J121" s="5"/>
      <c r="K121" s="32"/>
      <c r="L121" s="5"/>
      <c r="M121" s="32">
        <v>22</v>
      </c>
      <c r="N121" s="32"/>
      <c r="O121" s="11">
        <f>M121/M119</f>
        <v>0.53658536585365857</v>
      </c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2.75" customHeight="1" x14ac:dyDescent="0.2">
      <c r="A122" s="32">
        <v>1702</v>
      </c>
      <c r="B122" s="32"/>
      <c r="C122" s="32"/>
      <c r="D122" s="32"/>
      <c r="E122" s="32">
        <v>19</v>
      </c>
      <c r="F122" s="32"/>
      <c r="G122" s="32"/>
      <c r="H122" s="206"/>
      <c r="I122" s="5"/>
      <c r="J122" s="5"/>
      <c r="K122" s="32"/>
      <c r="L122" s="5"/>
      <c r="M122" s="32">
        <v>21</v>
      </c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2.75" customHeight="1" x14ac:dyDescent="0.2">
      <c r="A123" s="32"/>
      <c r="B123" s="32"/>
      <c r="C123" s="32"/>
      <c r="D123" s="32"/>
      <c r="E123" s="32"/>
      <c r="F123" s="32"/>
      <c r="G123" s="32"/>
      <c r="H123" s="206"/>
      <c r="I123" s="5"/>
      <c r="J123" s="5"/>
      <c r="K123" s="32"/>
      <c r="L123" s="5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2.75" customHeight="1" x14ac:dyDescent="0.2">
      <c r="A124" s="32"/>
      <c r="B124" s="32"/>
      <c r="C124" s="32"/>
      <c r="D124" s="32"/>
      <c r="E124" s="32"/>
      <c r="F124" s="32"/>
      <c r="G124" s="32"/>
      <c r="H124" s="206"/>
      <c r="I124" s="5"/>
      <c r="J124" s="5"/>
      <c r="K124" s="32"/>
      <c r="L124" s="5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2.75" customHeight="1" x14ac:dyDescent="0.2">
      <c r="A125" s="32"/>
      <c r="B125" s="32"/>
      <c r="C125" s="32"/>
      <c r="D125" s="32"/>
      <c r="E125" s="32"/>
      <c r="F125" s="32"/>
      <c r="G125" s="32"/>
      <c r="H125" s="206"/>
      <c r="I125" s="5"/>
      <c r="J125" s="5"/>
      <c r="K125" s="32"/>
      <c r="L125" s="5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2.75" customHeight="1" x14ac:dyDescent="0.2">
      <c r="A126" s="32"/>
      <c r="B126" s="32"/>
      <c r="C126" s="32"/>
      <c r="D126" s="32"/>
      <c r="E126" s="32"/>
      <c r="F126" s="32"/>
      <c r="G126" s="32"/>
      <c r="H126" s="206"/>
      <c r="I126" s="5"/>
      <c r="J126" s="5"/>
      <c r="K126" s="32"/>
      <c r="L126" s="5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2.75" customHeight="1" x14ac:dyDescent="0.3">
      <c r="A127" s="44" t="s">
        <v>96</v>
      </c>
      <c r="B127" s="32"/>
      <c r="C127" s="32"/>
      <c r="D127" s="32"/>
      <c r="E127" s="32"/>
      <c r="F127" s="32"/>
      <c r="G127" s="32"/>
      <c r="H127" s="206"/>
      <c r="I127" s="32"/>
      <c r="J127" s="32"/>
      <c r="K127" s="32"/>
      <c r="L127" s="5"/>
      <c r="M127" s="5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25.5" customHeight="1" x14ac:dyDescent="0.2">
      <c r="A128" s="32"/>
      <c r="B128" s="115" t="s">
        <v>1</v>
      </c>
      <c r="C128" s="115"/>
      <c r="D128" s="115"/>
      <c r="E128" s="115"/>
      <c r="F128" s="115"/>
      <c r="G128" s="115"/>
      <c r="H128" s="206"/>
      <c r="I128" s="7" t="s">
        <v>2</v>
      </c>
      <c r="J128" s="7" t="s">
        <v>3</v>
      </c>
      <c r="K128" s="8" t="s">
        <v>4</v>
      </c>
      <c r="L128" s="7" t="s">
        <v>5</v>
      </c>
      <c r="M128" s="9" t="s">
        <v>6</v>
      </c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2.75" customHeight="1" x14ac:dyDescent="0.2">
      <c r="A129" s="116" t="s">
        <v>9</v>
      </c>
      <c r="B129" s="117">
        <v>1</v>
      </c>
      <c r="C129" s="117">
        <v>2</v>
      </c>
      <c r="D129" s="117">
        <v>3</v>
      </c>
      <c r="E129" s="117">
        <v>4</v>
      </c>
      <c r="F129" s="117">
        <v>5</v>
      </c>
      <c r="G129" s="117">
        <v>6</v>
      </c>
      <c r="H129" s="208" t="s">
        <v>10</v>
      </c>
      <c r="I129" s="15"/>
      <c r="J129" s="15"/>
      <c r="K129" s="16"/>
      <c r="L129" s="17"/>
      <c r="M129" s="6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2.75" customHeight="1" x14ac:dyDescent="0.2">
      <c r="A130" s="42">
        <v>1602</v>
      </c>
      <c r="B130" s="13">
        <v>382</v>
      </c>
      <c r="C130" s="13"/>
      <c r="D130" s="13"/>
      <c r="E130" s="13"/>
      <c r="F130" s="13"/>
      <c r="G130" s="13"/>
      <c r="H130" s="202"/>
      <c r="I130" s="15"/>
      <c r="J130" s="15"/>
      <c r="K130" s="16"/>
      <c r="L130" s="17"/>
      <c r="M130" s="20">
        <f>B130</f>
        <v>382</v>
      </c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2.75" customHeight="1" x14ac:dyDescent="0.2">
      <c r="A131" s="32">
        <v>1701</v>
      </c>
      <c r="B131" s="32"/>
      <c r="C131" s="32">
        <v>314</v>
      </c>
      <c r="D131" s="32"/>
      <c r="E131" s="32"/>
      <c r="F131" s="32"/>
      <c r="G131" s="32"/>
      <c r="H131" s="206"/>
      <c r="I131" s="5"/>
      <c r="J131" s="5"/>
      <c r="K131" s="32"/>
      <c r="L131" s="17">
        <f>C131/B130</f>
        <v>0.82198952879581155</v>
      </c>
      <c r="M131" s="118">
        <v>315</v>
      </c>
      <c r="N131" s="23">
        <f>M131/M130</f>
        <v>0.82460732984293195</v>
      </c>
      <c r="O131" s="5">
        <f>100%-N131</f>
        <v>0.17539267015706805</v>
      </c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2.75" customHeight="1" x14ac:dyDescent="0.2">
      <c r="A132" s="32">
        <v>1702</v>
      </c>
      <c r="B132" s="32"/>
      <c r="C132" s="32"/>
      <c r="D132" s="32">
        <v>295</v>
      </c>
      <c r="E132" s="32"/>
      <c r="F132" s="32"/>
      <c r="G132" s="32"/>
      <c r="H132" s="206"/>
      <c r="I132" s="5"/>
      <c r="J132" s="5"/>
      <c r="K132" s="32"/>
      <c r="L132" s="5"/>
      <c r="M132" s="32">
        <v>305</v>
      </c>
      <c r="N132" s="32"/>
      <c r="O132" s="11">
        <f>M132/M130</f>
        <v>0.79842931937172779</v>
      </c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2.75" customHeight="1" x14ac:dyDescent="0.2">
      <c r="A133" s="32"/>
      <c r="B133" s="32"/>
      <c r="C133" s="32"/>
      <c r="D133" s="32"/>
      <c r="E133" s="32"/>
      <c r="F133" s="32"/>
      <c r="G133" s="32"/>
      <c r="H133" s="206"/>
      <c r="I133" s="5"/>
      <c r="J133" s="5"/>
      <c r="K133" s="32"/>
      <c r="L133" s="5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2.75" customHeight="1" x14ac:dyDescent="0.2">
      <c r="A134" s="32"/>
      <c r="B134" s="32"/>
      <c r="C134" s="32"/>
      <c r="D134" s="32"/>
      <c r="E134" s="32"/>
      <c r="F134" s="32"/>
      <c r="G134" s="32"/>
      <c r="H134" s="206"/>
      <c r="I134" s="5"/>
      <c r="J134" s="5"/>
      <c r="K134" s="32"/>
      <c r="L134" s="5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12.75" customHeight="1" x14ac:dyDescent="0.2">
      <c r="A135" s="32"/>
      <c r="B135" s="32"/>
      <c r="C135" s="32"/>
      <c r="D135" s="32"/>
      <c r="E135" s="32"/>
      <c r="F135" s="32"/>
      <c r="G135" s="32"/>
      <c r="H135" s="206"/>
      <c r="I135" s="5"/>
      <c r="J135" s="5"/>
      <c r="K135" s="32"/>
      <c r="L135" s="5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2.75" customHeight="1" x14ac:dyDescent="0.2">
      <c r="A136" s="32"/>
      <c r="B136" s="32"/>
      <c r="C136" s="32"/>
      <c r="D136" s="32"/>
      <c r="E136" s="32"/>
      <c r="F136" s="32"/>
      <c r="G136" s="32"/>
      <c r="H136" s="206"/>
      <c r="I136" s="5"/>
      <c r="J136" s="5"/>
      <c r="K136" s="32"/>
      <c r="L136" s="5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2.75" customHeight="1" x14ac:dyDescent="0.2">
      <c r="A137" s="32"/>
      <c r="B137" s="32"/>
      <c r="C137" s="32"/>
      <c r="D137" s="32"/>
      <c r="E137" s="32"/>
      <c r="F137" s="32"/>
      <c r="G137" s="32"/>
      <c r="H137" s="206"/>
      <c r="I137" s="5"/>
      <c r="J137" s="5"/>
      <c r="K137" s="32"/>
      <c r="L137" s="5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2.75" customHeight="1" x14ac:dyDescent="0.2">
      <c r="A138" s="32"/>
      <c r="B138" s="32"/>
      <c r="C138" s="32"/>
      <c r="D138" s="32"/>
      <c r="E138" s="32"/>
      <c r="F138" s="32"/>
      <c r="G138" s="32"/>
      <c r="H138" s="206"/>
      <c r="I138" s="5"/>
      <c r="J138" s="5"/>
      <c r="K138" s="32"/>
      <c r="L138" s="5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26.25" customHeight="1" x14ac:dyDescent="0.4">
      <c r="A139" s="4"/>
      <c r="B139" s="220" t="s">
        <v>99</v>
      </c>
      <c r="C139" s="221"/>
      <c r="D139" s="221"/>
      <c r="E139" s="221"/>
      <c r="F139" s="221"/>
      <c r="G139" s="221"/>
      <c r="H139" s="72">
        <v>1701</v>
      </c>
      <c r="I139" s="73"/>
      <c r="J139" s="73"/>
      <c r="K139" s="73"/>
      <c r="L139" s="73"/>
      <c r="M139" s="73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20.25" customHeight="1" x14ac:dyDescent="0.2">
      <c r="A140" s="222" t="s">
        <v>9</v>
      </c>
      <c r="B140" s="223" t="s">
        <v>100</v>
      </c>
      <c r="C140" s="224"/>
      <c r="D140" s="224"/>
      <c r="E140" s="224"/>
      <c r="F140" s="224"/>
      <c r="G140" s="224"/>
      <c r="H140" s="225" t="s">
        <v>10</v>
      </c>
      <c r="I140" s="219" t="s">
        <v>2</v>
      </c>
      <c r="J140" s="219" t="s">
        <v>3</v>
      </c>
      <c r="K140" s="227" t="s">
        <v>4</v>
      </c>
      <c r="L140" s="219" t="s">
        <v>5</v>
      </c>
      <c r="M140" s="217" t="s">
        <v>6</v>
      </c>
      <c r="N140" s="217" t="s">
        <v>7</v>
      </c>
      <c r="O140" s="219" t="s">
        <v>8</v>
      </c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5.75" customHeight="1" x14ac:dyDescent="0.25">
      <c r="A141" s="218"/>
      <c r="B141" s="74" t="s">
        <v>101</v>
      </c>
      <c r="C141" s="74" t="s">
        <v>102</v>
      </c>
      <c r="D141" s="74" t="s">
        <v>103</v>
      </c>
      <c r="E141" s="74" t="s">
        <v>104</v>
      </c>
      <c r="F141" s="74" t="s">
        <v>105</v>
      </c>
      <c r="G141" s="74" t="s">
        <v>106</v>
      </c>
      <c r="H141" s="226"/>
      <c r="I141" s="218"/>
      <c r="J141" s="218"/>
      <c r="K141" s="218"/>
      <c r="L141" s="218"/>
      <c r="M141" s="218"/>
      <c r="N141" s="218"/>
      <c r="O141" s="218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5.75" customHeight="1" x14ac:dyDescent="0.25">
      <c r="A142" s="74">
        <v>1701</v>
      </c>
      <c r="B142" s="139">
        <v>75</v>
      </c>
      <c r="C142" s="139"/>
      <c r="D142" s="139"/>
      <c r="E142" s="139"/>
      <c r="F142" s="139"/>
      <c r="G142" s="139"/>
      <c r="H142" s="140"/>
      <c r="I142" s="141"/>
      <c r="J142" s="142"/>
      <c r="K142" s="143"/>
      <c r="L142" s="144"/>
      <c r="M142" s="145">
        <f>B142</f>
        <v>75</v>
      </c>
      <c r="N142" s="146"/>
      <c r="O142" s="144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5.75" customHeight="1" x14ac:dyDescent="0.25">
      <c r="A143" s="74" t="s">
        <v>107</v>
      </c>
      <c r="B143" s="139"/>
      <c r="C143" s="139">
        <v>43</v>
      </c>
      <c r="D143" s="139"/>
      <c r="E143" s="139"/>
      <c r="F143" s="139"/>
      <c r="G143" s="139"/>
      <c r="H143" s="140"/>
      <c r="I143" s="147"/>
      <c r="J143" s="148"/>
      <c r="K143" s="149"/>
      <c r="L143" s="150">
        <f>IF(C143=0,"",C143/B142)</f>
        <v>0.57333333333333336</v>
      </c>
      <c r="M143" s="151">
        <v>43</v>
      </c>
      <c r="N143" s="152">
        <f t="shared" ref="N143:N147" si="6">IF(M143=0,"",M143/M142)</f>
        <v>0.57333333333333336</v>
      </c>
      <c r="O143" s="152">
        <f t="shared" ref="O143:O147" si="7">IF(M143=0,"",100%-N143)</f>
        <v>0.42666666666666664</v>
      </c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5.75" customHeight="1" x14ac:dyDescent="0.25">
      <c r="A144" s="74" t="s">
        <v>108</v>
      </c>
      <c r="B144" s="139"/>
      <c r="C144" s="139"/>
      <c r="D144" s="139"/>
      <c r="E144" s="139"/>
      <c r="F144" s="139"/>
      <c r="G144" s="139"/>
      <c r="H144" s="140"/>
      <c r="I144" s="147"/>
      <c r="J144" s="148"/>
      <c r="K144" s="149"/>
      <c r="L144" s="153" t="str">
        <f>IF(D144=0,"",D144/C143)</f>
        <v/>
      </c>
      <c r="M144" s="151"/>
      <c r="N144" s="154" t="str">
        <f t="shared" si="6"/>
        <v/>
      </c>
      <c r="O144" s="154" t="str">
        <f t="shared" si="7"/>
        <v/>
      </c>
      <c r="P144" s="11">
        <f>M144/M142</f>
        <v>0</v>
      </c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5.75" customHeight="1" x14ac:dyDescent="0.25">
      <c r="A145" s="74" t="s">
        <v>109</v>
      </c>
      <c r="B145" s="139"/>
      <c r="C145" s="139"/>
      <c r="D145" s="139"/>
      <c r="E145" s="139"/>
      <c r="F145" s="139"/>
      <c r="G145" s="139"/>
      <c r="H145" s="140"/>
      <c r="I145" s="147"/>
      <c r="J145" s="148"/>
      <c r="K145" s="149"/>
      <c r="L145" s="153" t="str">
        <f>IF(E145=0,"",E145/D144)</f>
        <v/>
      </c>
      <c r="M145" s="151"/>
      <c r="N145" s="154" t="str">
        <f t="shared" si="6"/>
        <v/>
      </c>
      <c r="O145" s="154" t="str">
        <f t="shared" si="7"/>
        <v/>
      </c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5.75" customHeight="1" x14ac:dyDescent="0.25">
      <c r="A146" s="74" t="s">
        <v>110</v>
      </c>
      <c r="B146" s="139"/>
      <c r="C146" s="139"/>
      <c r="D146" s="139"/>
      <c r="E146" s="139"/>
      <c r="F146" s="139"/>
      <c r="G146" s="139"/>
      <c r="H146" s="140"/>
      <c r="I146" s="147"/>
      <c r="J146" s="148"/>
      <c r="K146" s="149"/>
      <c r="L146" s="153" t="str">
        <f>IF(F146=0,"",F146/E145)</f>
        <v/>
      </c>
      <c r="M146" s="151"/>
      <c r="N146" s="154" t="str">
        <f t="shared" si="6"/>
        <v/>
      </c>
      <c r="O146" s="154" t="str">
        <f t="shared" si="7"/>
        <v/>
      </c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5.75" customHeight="1" x14ac:dyDescent="0.25">
      <c r="A147" s="74">
        <v>1902</v>
      </c>
      <c r="B147" s="139"/>
      <c r="C147" s="139"/>
      <c r="D147" s="139"/>
      <c r="E147" s="139"/>
      <c r="F147" s="139"/>
      <c r="G147" s="139"/>
      <c r="H147" s="140"/>
      <c r="I147" s="147"/>
      <c r="J147" s="148"/>
      <c r="K147" s="149"/>
      <c r="L147" s="153" t="str">
        <f>IF(G147=0,"",G147/F146)</f>
        <v/>
      </c>
      <c r="M147" s="155"/>
      <c r="N147" s="154" t="str">
        <f t="shared" si="6"/>
        <v/>
      </c>
      <c r="O147" s="154" t="str">
        <f t="shared" si="7"/>
        <v/>
      </c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5.75" customHeight="1" x14ac:dyDescent="0.25">
      <c r="A148" s="75" t="s">
        <v>111</v>
      </c>
      <c r="B148" s="139"/>
      <c r="C148" s="139"/>
      <c r="D148" s="139"/>
      <c r="E148" s="139"/>
      <c r="F148" s="139"/>
      <c r="G148" s="139"/>
      <c r="H148" s="140"/>
      <c r="I148" s="147"/>
      <c r="J148" s="148"/>
      <c r="K148" s="156"/>
      <c r="L148" s="157"/>
      <c r="M148" s="155"/>
      <c r="N148" s="158"/>
      <c r="O148" s="159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5.75" customHeight="1" x14ac:dyDescent="0.25">
      <c r="A149" s="75" t="s">
        <v>112</v>
      </c>
      <c r="B149" s="139"/>
      <c r="C149" s="139"/>
      <c r="D149" s="139"/>
      <c r="E149" s="139"/>
      <c r="F149" s="139"/>
      <c r="G149" s="139"/>
      <c r="H149" s="140"/>
      <c r="I149" s="147"/>
      <c r="J149" s="148"/>
      <c r="K149" s="156"/>
      <c r="L149" s="157"/>
      <c r="M149" s="155"/>
      <c r="N149" s="158"/>
      <c r="O149" s="159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5.75" customHeight="1" x14ac:dyDescent="0.25">
      <c r="A150" s="75" t="s">
        <v>113</v>
      </c>
      <c r="B150" s="139"/>
      <c r="C150" s="139"/>
      <c r="D150" s="139"/>
      <c r="E150" s="139"/>
      <c r="F150" s="139"/>
      <c r="G150" s="139"/>
      <c r="H150" s="140"/>
      <c r="I150" s="147"/>
      <c r="J150" s="148"/>
      <c r="K150" s="156"/>
      <c r="L150" s="157"/>
      <c r="M150" s="155"/>
      <c r="N150" s="158"/>
      <c r="O150" s="159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5.75" customHeight="1" x14ac:dyDescent="0.25">
      <c r="A151" s="75" t="s">
        <v>115</v>
      </c>
      <c r="B151" s="160"/>
      <c r="C151" s="160"/>
      <c r="D151" s="160"/>
      <c r="E151" s="160"/>
      <c r="F151" s="160"/>
      <c r="G151" s="160"/>
      <c r="H151" s="140"/>
      <c r="I151" s="161"/>
      <c r="J151" s="162"/>
      <c r="K151" s="163"/>
      <c r="L151" s="164"/>
      <c r="M151" s="155"/>
      <c r="N151" s="165"/>
      <c r="O151" s="166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8" customHeight="1" x14ac:dyDescent="0.25">
      <c r="A152" s="31"/>
      <c r="B152" s="232" t="s">
        <v>114</v>
      </c>
      <c r="C152" s="232"/>
      <c r="D152" s="232"/>
      <c r="E152" s="232"/>
      <c r="F152" s="232"/>
      <c r="G152" s="232"/>
      <c r="H152" s="138">
        <f>SUM(H142:H151)</f>
        <v>0</v>
      </c>
      <c r="I152" s="77" t="str">
        <f>IF(H150=0,"",H150/B142)</f>
        <v/>
      </c>
      <c r="J152" s="77" t="str">
        <f>IF(H152=0,"",H152/B142)</f>
        <v/>
      </c>
      <c r="K152" s="77" t="str">
        <f>IF(H150=0,"",J152-I152)</f>
        <v/>
      </c>
      <c r="L152" s="5"/>
      <c r="M152" s="32"/>
      <c r="N152" s="23"/>
      <c r="O152" s="5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2.75" customHeight="1" x14ac:dyDescent="0.2">
      <c r="A153" s="32"/>
      <c r="B153" s="32"/>
      <c r="C153" s="32"/>
      <c r="D153" s="32"/>
      <c r="E153" s="32"/>
      <c r="F153" s="32"/>
      <c r="G153" s="32"/>
      <c r="H153" s="206"/>
      <c r="I153" s="5"/>
      <c r="J153" s="5"/>
      <c r="K153" s="32"/>
      <c r="L153" s="5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2.75" customHeight="1" x14ac:dyDescent="0.2">
      <c r="A154" s="32"/>
      <c r="B154" s="32"/>
      <c r="C154" s="32"/>
      <c r="D154" s="32"/>
      <c r="E154" s="32"/>
      <c r="F154" s="32"/>
      <c r="G154" s="32"/>
      <c r="H154" s="206"/>
      <c r="I154" s="5"/>
      <c r="J154" s="5"/>
      <c r="K154" s="32"/>
      <c r="L154" s="5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26.25" customHeight="1" x14ac:dyDescent="0.4">
      <c r="A155" s="4"/>
      <c r="B155" s="220" t="s">
        <v>99</v>
      </c>
      <c r="C155" s="221"/>
      <c r="D155" s="221"/>
      <c r="E155" s="221"/>
      <c r="F155" s="221"/>
      <c r="G155" s="221"/>
      <c r="H155" s="72">
        <v>1702</v>
      </c>
      <c r="I155" s="73"/>
      <c r="J155" s="73"/>
      <c r="K155" s="73"/>
      <c r="L155" s="73"/>
      <c r="M155" s="73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20.25" customHeight="1" x14ac:dyDescent="0.2">
      <c r="A156" s="222" t="s">
        <v>9</v>
      </c>
      <c r="B156" s="223" t="s">
        <v>100</v>
      </c>
      <c r="C156" s="224"/>
      <c r="D156" s="224"/>
      <c r="E156" s="224"/>
      <c r="F156" s="224"/>
      <c r="G156" s="224"/>
      <c r="H156" s="225" t="s">
        <v>10</v>
      </c>
      <c r="I156" s="219" t="s">
        <v>2</v>
      </c>
      <c r="J156" s="219" t="s">
        <v>3</v>
      </c>
      <c r="K156" s="227" t="s">
        <v>4</v>
      </c>
      <c r="L156" s="219" t="s">
        <v>5</v>
      </c>
      <c r="M156" s="217" t="s">
        <v>6</v>
      </c>
      <c r="N156" s="217" t="s">
        <v>7</v>
      </c>
      <c r="O156" s="219" t="s">
        <v>8</v>
      </c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5.75" customHeight="1" x14ac:dyDescent="0.25">
      <c r="A157" s="218"/>
      <c r="B157" s="74" t="s">
        <v>101</v>
      </c>
      <c r="C157" s="74" t="s">
        <v>102</v>
      </c>
      <c r="D157" s="74" t="s">
        <v>103</v>
      </c>
      <c r="E157" s="74" t="s">
        <v>104</v>
      </c>
      <c r="F157" s="74" t="s">
        <v>105</v>
      </c>
      <c r="G157" s="74" t="s">
        <v>106</v>
      </c>
      <c r="H157" s="226"/>
      <c r="I157" s="218"/>
      <c r="J157" s="218"/>
      <c r="K157" s="218"/>
      <c r="L157" s="218"/>
      <c r="M157" s="218"/>
      <c r="N157" s="218"/>
      <c r="O157" s="218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5.75" customHeight="1" x14ac:dyDescent="0.25">
      <c r="A158" s="74">
        <v>1702</v>
      </c>
      <c r="B158" s="139">
        <v>386</v>
      </c>
      <c r="C158" s="139"/>
      <c r="D158" s="139"/>
      <c r="E158" s="139"/>
      <c r="F158" s="139"/>
      <c r="G158" s="139"/>
      <c r="H158" s="140"/>
      <c r="I158" s="141"/>
      <c r="J158" s="142"/>
      <c r="K158" s="143"/>
      <c r="L158" s="144"/>
      <c r="M158" s="145">
        <f>B158</f>
        <v>386</v>
      </c>
      <c r="N158" s="146"/>
      <c r="O158" s="144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5.75" customHeight="1" x14ac:dyDescent="0.25">
      <c r="A159" s="74">
        <v>1801</v>
      </c>
      <c r="B159" s="139"/>
      <c r="C159" s="139"/>
      <c r="D159" s="139"/>
      <c r="E159" s="139"/>
      <c r="F159" s="139"/>
      <c r="G159" s="139"/>
      <c r="H159" s="140"/>
      <c r="I159" s="147"/>
      <c r="J159" s="148"/>
      <c r="K159" s="149"/>
      <c r="L159" s="150" t="str">
        <f>IF(C159=0,"",C159/B158)</f>
        <v/>
      </c>
      <c r="M159" s="151"/>
      <c r="N159" s="152" t="str">
        <f t="shared" ref="N159:N163" si="8">IF(M159=0,"",M159/M158)</f>
        <v/>
      </c>
      <c r="O159" s="152" t="str">
        <f t="shared" ref="O159:O163" si="9">IF(M159=0,"",100%-N159)</f>
        <v/>
      </c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5.75" customHeight="1" x14ac:dyDescent="0.25">
      <c r="A160" s="74">
        <v>1802</v>
      </c>
      <c r="B160" s="139"/>
      <c r="C160" s="139"/>
      <c r="D160" s="139"/>
      <c r="E160" s="139"/>
      <c r="F160" s="139"/>
      <c r="G160" s="139"/>
      <c r="H160" s="140"/>
      <c r="I160" s="147"/>
      <c r="J160" s="148"/>
      <c r="K160" s="149"/>
      <c r="L160" s="153" t="str">
        <f>IF(D160=0,"",D160/C159)</f>
        <v/>
      </c>
      <c r="M160" s="151"/>
      <c r="N160" s="154" t="str">
        <f t="shared" si="8"/>
        <v/>
      </c>
      <c r="O160" s="154" t="str">
        <f t="shared" si="9"/>
        <v/>
      </c>
      <c r="P160" s="11">
        <f>M160/M158</f>
        <v>0</v>
      </c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5.75" customHeight="1" x14ac:dyDescent="0.25">
      <c r="A161" s="74">
        <v>1901</v>
      </c>
      <c r="B161" s="139"/>
      <c r="C161" s="139"/>
      <c r="D161" s="139"/>
      <c r="E161" s="139"/>
      <c r="F161" s="139"/>
      <c r="G161" s="139"/>
      <c r="H161" s="140"/>
      <c r="I161" s="147"/>
      <c r="J161" s="148"/>
      <c r="K161" s="149"/>
      <c r="L161" s="153" t="str">
        <f>IF(E161=0,"",E161/D160)</f>
        <v/>
      </c>
      <c r="M161" s="151"/>
      <c r="N161" s="154" t="str">
        <f t="shared" si="8"/>
        <v/>
      </c>
      <c r="O161" s="154" t="str">
        <f t="shared" si="9"/>
        <v/>
      </c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5.75" customHeight="1" x14ac:dyDescent="0.25">
      <c r="A162" s="74">
        <v>1902</v>
      </c>
      <c r="B162" s="139"/>
      <c r="C162" s="139"/>
      <c r="D162" s="139"/>
      <c r="E162" s="139"/>
      <c r="F162" s="139"/>
      <c r="G162" s="139"/>
      <c r="H162" s="140"/>
      <c r="I162" s="147"/>
      <c r="J162" s="148"/>
      <c r="K162" s="149"/>
      <c r="L162" s="153" t="str">
        <f>IF(F162=0,"",F162/E161)</f>
        <v/>
      </c>
      <c r="M162" s="151"/>
      <c r="N162" s="154" t="str">
        <f t="shared" si="8"/>
        <v/>
      </c>
      <c r="O162" s="154" t="str">
        <f t="shared" si="9"/>
        <v/>
      </c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5.75" customHeight="1" x14ac:dyDescent="0.25">
      <c r="A163" s="74">
        <v>2001</v>
      </c>
      <c r="B163" s="139"/>
      <c r="C163" s="139"/>
      <c r="D163" s="139"/>
      <c r="E163" s="139"/>
      <c r="F163" s="139"/>
      <c r="G163" s="139"/>
      <c r="H163" s="140"/>
      <c r="I163" s="147"/>
      <c r="J163" s="148"/>
      <c r="K163" s="149"/>
      <c r="L163" s="153" t="str">
        <f>IF(G163=0,"",G163/F162)</f>
        <v/>
      </c>
      <c r="M163" s="155"/>
      <c r="N163" s="154" t="str">
        <f t="shared" si="8"/>
        <v/>
      </c>
      <c r="O163" s="154" t="str">
        <f t="shared" si="9"/>
        <v/>
      </c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5.75" customHeight="1" x14ac:dyDescent="0.25">
      <c r="A164" s="75" t="s">
        <v>112</v>
      </c>
      <c r="B164" s="139"/>
      <c r="C164" s="139"/>
      <c r="D164" s="139"/>
      <c r="E164" s="139"/>
      <c r="F164" s="139"/>
      <c r="G164" s="139"/>
      <c r="H164" s="140"/>
      <c r="I164" s="147"/>
      <c r="J164" s="148"/>
      <c r="K164" s="156"/>
      <c r="L164" s="157"/>
      <c r="M164" s="155"/>
      <c r="N164" s="158"/>
      <c r="O164" s="159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5.75" customHeight="1" x14ac:dyDescent="0.25">
      <c r="A165" s="75" t="s">
        <v>113</v>
      </c>
      <c r="B165" s="139"/>
      <c r="C165" s="139"/>
      <c r="D165" s="139"/>
      <c r="E165" s="139"/>
      <c r="F165" s="139"/>
      <c r="G165" s="139"/>
      <c r="H165" s="140"/>
      <c r="I165" s="147"/>
      <c r="J165" s="148"/>
      <c r="K165" s="156"/>
      <c r="L165" s="157"/>
      <c r="M165" s="155"/>
      <c r="N165" s="158"/>
      <c r="O165" s="159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5.75" customHeight="1" x14ac:dyDescent="0.25">
      <c r="A166" s="75" t="s">
        <v>115</v>
      </c>
      <c r="B166" s="139"/>
      <c r="C166" s="139"/>
      <c r="D166" s="139"/>
      <c r="E166" s="139"/>
      <c r="F166" s="139"/>
      <c r="G166" s="139"/>
      <c r="H166" s="140"/>
      <c r="I166" s="147"/>
      <c r="J166" s="148"/>
      <c r="K166" s="156"/>
      <c r="L166" s="157"/>
      <c r="M166" s="155"/>
      <c r="N166" s="158"/>
      <c r="O166" s="159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5.75" customHeight="1" x14ac:dyDescent="0.25">
      <c r="A167" s="75" t="s">
        <v>116</v>
      </c>
      <c r="B167" s="139"/>
      <c r="C167" s="139"/>
      <c r="D167" s="139"/>
      <c r="E167" s="139"/>
      <c r="F167" s="139"/>
      <c r="G167" s="139"/>
      <c r="H167" s="140"/>
      <c r="I167" s="161"/>
      <c r="J167" s="162"/>
      <c r="K167" s="163"/>
      <c r="L167" s="164"/>
      <c r="M167" s="155"/>
      <c r="N167" s="165"/>
      <c r="O167" s="166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8" customHeight="1" x14ac:dyDescent="0.25">
      <c r="A168" s="31"/>
      <c r="B168" s="244" t="s">
        <v>114</v>
      </c>
      <c r="C168" s="224"/>
      <c r="D168" s="224"/>
      <c r="E168" s="224"/>
      <c r="F168" s="224"/>
      <c r="G168" s="245"/>
      <c r="H168" s="76">
        <f>SUM(H158:H167)</f>
        <v>0</v>
      </c>
      <c r="I168" s="77" t="str">
        <f>IF(H166=0,"",H166/B158)</f>
        <v/>
      </c>
      <c r="J168" s="77" t="str">
        <f>IF(H168=0,"",H168/B158)</f>
        <v/>
      </c>
      <c r="K168" s="77" t="str">
        <f>IF(H166=0,"",J168-I168)</f>
        <v/>
      </c>
      <c r="L168" s="5"/>
      <c r="M168" s="32"/>
      <c r="N168" s="23"/>
      <c r="O168" s="5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2.75" customHeight="1" x14ac:dyDescent="0.2">
      <c r="A169" s="32"/>
      <c r="B169" s="32"/>
      <c r="C169" s="32"/>
      <c r="D169" s="32"/>
      <c r="E169" s="32"/>
      <c r="F169" s="32"/>
      <c r="G169" s="32"/>
      <c r="H169" s="206"/>
      <c r="I169" s="5"/>
      <c r="J169" s="5"/>
      <c r="K169" s="32"/>
      <c r="L169" s="5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2.75" customHeight="1" x14ac:dyDescent="0.2">
      <c r="A170" s="32"/>
      <c r="B170" s="32"/>
      <c r="C170" s="32"/>
      <c r="D170" s="32"/>
      <c r="E170" s="32"/>
      <c r="F170" s="32"/>
      <c r="G170" s="32"/>
      <c r="H170" s="206"/>
      <c r="I170" s="5"/>
      <c r="J170" s="5"/>
      <c r="K170" s="32"/>
      <c r="L170" s="5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2.75" customHeight="1" x14ac:dyDescent="0.2">
      <c r="A171" s="32"/>
      <c r="B171" s="32"/>
      <c r="C171" s="32"/>
      <c r="D171" s="32"/>
      <c r="E171" s="32"/>
      <c r="F171" s="32"/>
      <c r="G171" s="32"/>
      <c r="H171" s="206"/>
      <c r="I171" s="5"/>
      <c r="J171" s="5"/>
      <c r="K171" s="32"/>
      <c r="L171" s="5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2.75" customHeight="1" x14ac:dyDescent="0.2">
      <c r="A172" s="32"/>
      <c r="B172" s="32"/>
      <c r="C172" s="32"/>
      <c r="D172" s="32"/>
      <c r="E172" s="32"/>
      <c r="F172" s="32"/>
      <c r="G172" s="32"/>
      <c r="H172" s="206"/>
      <c r="I172" s="5"/>
      <c r="J172" s="5"/>
      <c r="K172" s="32"/>
      <c r="L172" s="5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2.75" customHeight="1" x14ac:dyDescent="0.2">
      <c r="A173" s="32"/>
      <c r="B173" s="32"/>
      <c r="C173" s="32"/>
      <c r="D173" s="32"/>
      <c r="E173" s="32"/>
      <c r="F173" s="32"/>
      <c r="G173" s="32"/>
      <c r="H173" s="206"/>
      <c r="I173" s="5"/>
      <c r="J173" s="5"/>
      <c r="K173" s="32"/>
      <c r="L173" s="5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2.75" customHeight="1" x14ac:dyDescent="0.2">
      <c r="A174" s="32"/>
      <c r="B174" s="32"/>
      <c r="C174" s="32"/>
      <c r="D174" s="32"/>
      <c r="E174" s="32"/>
      <c r="F174" s="32"/>
      <c r="G174" s="32"/>
      <c r="H174" s="206"/>
      <c r="I174" s="5"/>
      <c r="J174" s="5"/>
      <c r="K174" s="32"/>
      <c r="L174" s="5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2.75" customHeight="1" x14ac:dyDescent="0.2">
      <c r="A175" s="32"/>
      <c r="B175" s="32"/>
      <c r="C175" s="32"/>
      <c r="D175" s="32"/>
      <c r="E175" s="32"/>
      <c r="F175" s="32"/>
      <c r="G175" s="32"/>
      <c r="H175" s="206"/>
      <c r="I175" s="5"/>
      <c r="J175" s="5"/>
      <c r="K175" s="32"/>
      <c r="L175" s="5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2.75" customHeight="1" x14ac:dyDescent="0.2">
      <c r="A176" s="32"/>
      <c r="B176" s="32"/>
      <c r="C176" s="32"/>
      <c r="D176" s="32"/>
      <c r="E176" s="32"/>
      <c r="F176" s="32"/>
      <c r="G176" s="32"/>
      <c r="H176" s="206"/>
      <c r="I176" s="5"/>
      <c r="J176" s="5"/>
      <c r="K176" s="32"/>
      <c r="L176" s="5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2.75" customHeight="1" x14ac:dyDescent="0.2">
      <c r="A177" s="32"/>
      <c r="B177" s="32"/>
      <c r="C177" s="32"/>
      <c r="D177" s="32"/>
      <c r="E177" s="32"/>
      <c r="F177" s="32"/>
      <c r="G177" s="32"/>
      <c r="H177" s="206"/>
      <c r="I177" s="5"/>
      <c r="J177" s="5"/>
      <c r="K177" s="32"/>
      <c r="L177" s="5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2.75" customHeight="1" x14ac:dyDescent="0.2">
      <c r="A178" s="32"/>
      <c r="B178" s="32"/>
      <c r="C178" s="32"/>
      <c r="D178" s="32"/>
      <c r="E178" s="32"/>
      <c r="F178" s="32"/>
      <c r="G178" s="32"/>
      <c r="H178" s="206"/>
      <c r="I178" s="5"/>
      <c r="J178" s="5"/>
      <c r="K178" s="32"/>
      <c r="L178" s="5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2.75" customHeight="1" x14ac:dyDescent="0.2">
      <c r="A179" s="32"/>
      <c r="B179" s="32"/>
      <c r="C179" s="32"/>
      <c r="D179" s="32"/>
      <c r="E179" s="32"/>
      <c r="F179" s="32"/>
      <c r="G179" s="32"/>
      <c r="H179" s="206"/>
      <c r="I179" s="5"/>
      <c r="J179" s="5"/>
      <c r="K179" s="32"/>
      <c r="L179" s="5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2.75" customHeight="1" x14ac:dyDescent="0.2">
      <c r="A180" s="32"/>
      <c r="B180" s="32"/>
      <c r="C180" s="32"/>
      <c r="D180" s="32"/>
      <c r="E180" s="32"/>
      <c r="F180" s="32"/>
      <c r="G180" s="32"/>
      <c r="H180" s="206"/>
      <c r="I180" s="5"/>
      <c r="J180" s="5"/>
      <c r="K180" s="32"/>
      <c r="L180" s="5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2.75" customHeight="1" x14ac:dyDescent="0.2">
      <c r="A181" s="32"/>
      <c r="B181" s="32"/>
      <c r="C181" s="32"/>
      <c r="D181" s="32"/>
      <c r="E181" s="32"/>
      <c r="F181" s="32"/>
      <c r="G181" s="32"/>
      <c r="H181" s="206"/>
      <c r="I181" s="5"/>
      <c r="J181" s="5"/>
      <c r="K181" s="32"/>
      <c r="L181" s="5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2.75" customHeight="1" x14ac:dyDescent="0.2">
      <c r="A182" s="32"/>
      <c r="B182" s="32"/>
      <c r="C182" s="32"/>
      <c r="D182" s="32"/>
      <c r="E182" s="32"/>
      <c r="F182" s="32"/>
      <c r="G182" s="32"/>
      <c r="H182" s="206"/>
      <c r="I182" s="5"/>
      <c r="J182" s="5"/>
      <c r="K182" s="32"/>
      <c r="L182" s="5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2.75" customHeight="1" x14ac:dyDescent="0.2">
      <c r="A183" s="32"/>
      <c r="B183" s="32"/>
      <c r="C183" s="32"/>
      <c r="D183" s="32"/>
      <c r="E183" s="32"/>
      <c r="F183" s="32"/>
      <c r="G183" s="32"/>
      <c r="H183" s="206"/>
      <c r="I183" s="5"/>
      <c r="J183" s="5"/>
      <c r="K183" s="32"/>
      <c r="L183" s="5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2.75" customHeight="1" x14ac:dyDescent="0.2">
      <c r="A184" s="32"/>
      <c r="B184" s="32"/>
      <c r="C184" s="32"/>
      <c r="D184" s="32"/>
      <c r="E184" s="32"/>
      <c r="F184" s="32"/>
      <c r="G184" s="32"/>
      <c r="H184" s="206"/>
      <c r="I184" s="5"/>
      <c r="J184" s="5"/>
      <c r="K184" s="32"/>
      <c r="L184" s="5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2.75" customHeight="1" x14ac:dyDescent="0.2">
      <c r="A185" s="32"/>
      <c r="B185" s="32"/>
      <c r="C185" s="32"/>
      <c r="D185" s="32"/>
      <c r="E185" s="32"/>
      <c r="F185" s="32"/>
      <c r="G185" s="32"/>
      <c r="H185" s="206"/>
      <c r="I185" s="5"/>
      <c r="J185" s="5"/>
      <c r="K185" s="32"/>
      <c r="L185" s="5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2.75" customHeight="1" x14ac:dyDescent="0.2">
      <c r="A186" s="32"/>
      <c r="B186" s="32"/>
      <c r="C186" s="32"/>
      <c r="D186" s="32"/>
      <c r="E186" s="32"/>
      <c r="F186" s="32"/>
      <c r="G186" s="32"/>
      <c r="H186" s="206"/>
      <c r="I186" s="5"/>
      <c r="J186" s="5"/>
      <c r="K186" s="32"/>
      <c r="L186" s="5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2.75" customHeight="1" x14ac:dyDescent="0.2">
      <c r="A187" s="32"/>
      <c r="B187" s="32"/>
      <c r="C187" s="32"/>
      <c r="D187" s="32"/>
      <c r="E187" s="32"/>
      <c r="F187" s="32"/>
      <c r="G187" s="32"/>
      <c r="H187" s="206"/>
      <c r="I187" s="5"/>
      <c r="J187" s="5"/>
      <c r="K187" s="32"/>
      <c r="L187" s="5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2.75" customHeight="1" x14ac:dyDescent="0.2">
      <c r="A188" s="32"/>
      <c r="B188" s="32"/>
      <c r="C188" s="32"/>
      <c r="D188" s="32"/>
      <c r="E188" s="32"/>
      <c r="F188" s="32"/>
      <c r="G188" s="32"/>
      <c r="H188" s="206"/>
      <c r="I188" s="5"/>
      <c r="J188" s="5"/>
      <c r="K188" s="32"/>
      <c r="L188" s="5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2.75" customHeight="1" x14ac:dyDescent="0.2">
      <c r="A189" s="32"/>
      <c r="B189" s="32"/>
      <c r="C189" s="32"/>
      <c r="D189" s="32"/>
      <c r="E189" s="32"/>
      <c r="F189" s="32"/>
      <c r="G189" s="32"/>
      <c r="H189" s="206"/>
      <c r="I189" s="5"/>
      <c r="J189" s="5"/>
      <c r="K189" s="32"/>
      <c r="L189" s="5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2.75" customHeight="1" x14ac:dyDescent="0.2">
      <c r="A190" s="32"/>
      <c r="B190" s="32"/>
      <c r="C190" s="32"/>
      <c r="D190" s="32"/>
      <c r="E190" s="32"/>
      <c r="F190" s="32"/>
      <c r="G190" s="32"/>
      <c r="H190" s="206"/>
      <c r="I190" s="5"/>
      <c r="J190" s="5"/>
      <c r="K190" s="32"/>
      <c r="L190" s="5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2.75" customHeight="1" x14ac:dyDescent="0.2">
      <c r="A191" s="32"/>
      <c r="B191" s="32"/>
      <c r="C191" s="32"/>
      <c r="D191" s="32"/>
      <c r="E191" s="32"/>
      <c r="F191" s="32"/>
      <c r="G191" s="32"/>
      <c r="H191" s="206"/>
      <c r="I191" s="5"/>
      <c r="J191" s="5"/>
      <c r="K191" s="32"/>
      <c r="L191" s="5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2.75" customHeight="1" x14ac:dyDescent="0.2">
      <c r="A192" s="32"/>
      <c r="B192" s="32"/>
      <c r="C192" s="32"/>
      <c r="D192" s="32"/>
      <c r="E192" s="32"/>
      <c r="F192" s="32"/>
      <c r="G192" s="32"/>
      <c r="H192" s="206"/>
      <c r="I192" s="5"/>
      <c r="J192" s="5"/>
      <c r="K192" s="32"/>
      <c r="L192" s="5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2.75" customHeight="1" x14ac:dyDescent="0.2">
      <c r="A193" s="32"/>
      <c r="B193" s="32"/>
      <c r="C193" s="32"/>
      <c r="D193" s="32"/>
      <c r="E193" s="32"/>
      <c r="F193" s="32"/>
      <c r="G193" s="32"/>
      <c r="H193" s="206"/>
      <c r="I193" s="5"/>
      <c r="J193" s="5"/>
      <c r="K193" s="32"/>
      <c r="L193" s="5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2.75" customHeight="1" x14ac:dyDescent="0.2">
      <c r="A194" s="32"/>
      <c r="B194" s="32"/>
      <c r="C194" s="32"/>
      <c r="D194" s="32"/>
      <c r="E194" s="32"/>
      <c r="F194" s="32"/>
      <c r="G194" s="32"/>
      <c r="H194" s="206"/>
      <c r="I194" s="5"/>
      <c r="J194" s="5"/>
      <c r="K194" s="32"/>
      <c r="L194" s="5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2.75" customHeight="1" x14ac:dyDescent="0.2">
      <c r="A195" s="32"/>
      <c r="B195" s="32"/>
      <c r="C195" s="32"/>
      <c r="D195" s="32"/>
      <c r="E195" s="32"/>
      <c r="F195" s="32"/>
      <c r="G195" s="32"/>
      <c r="H195" s="206"/>
      <c r="I195" s="5"/>
      <c r="J195" s="5"/>
      <c r="K195" s="32"/>
      <c r="L195" s="5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2.75" customHeight="1" x14ac:dyDescent="0.2">
      <c r="A196" s="32"/>
      <c r="B196" s="32"/>
      <c r="C196" s="32"/>
      <c r="D196" s="32"/>
      <c r="E196" s="32"/>
      <c r="F196" s="32"/>
      <c r="G196" s="32"/>
      <c r="H196" s="206"/>
      <c r="I196" s="5"/>
      <c r="J196" s="5"/>
      <c r="K196" s="32"/>
      <c r="L196" s="5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2.75" customHeight="1" x14ac:dyDescent="0.2">
      <c r="A197" s="32"/>
      <c r="B197" s="32"/>
      <c r="C197" s="32"/>
      <c r="D197" s="32"/>
      <c r="E197" s="32"/>
      <c r="F197" s="32"/>
      <c r="G197" s="32"/>
      <c r="H197" s="206"/>
      <c r="I197" s="5"/>
      <c r="J197" s="5"/>
      <c r="K197" s="32"/>
      <c r="L197" s="5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2.75" customHeight="1" x14ac:dyDescent="0.2">
      <c r="A198" s="32"/>
      <c r="B198" s="32"/>
      <c r="C198" s="32"/>
      <c r="D198" s="32"/>
      <c r="E198" s="32"/>
      <c r="F198" s="32"/>
      <c r="G198" s="32"/>
      <c r="H198" s="206"/>
      <c r="I198" s="5"/>
      <c r="J198" s="5"/>
      <c r="K198" s="32"/>
      <c r="L198" s="5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2.75" customHeight="1" x14ac:dyDescent="0.2">
      <c r="A199" s="32"/>
      <c r="B199" s="32"/>
      <c r="C199" s="32"/>
      <c r="D199" s="32"/>
      <c r="E199" s="32"/>
      <c r="F199" s="32"/>
      <c r="G199" s="32"/>
      <c r="H199" s="206"/>
      <c r="I199" s="5"/>
      <c r="J199" s="5"/>
      <c r="K199" s="32"/>
      <c r="L199" s="5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2.75" customHeight="1" x14ac:dyDescent="0.2">
      <c r="A200" s="32"/>
      <c r="B200" s="32"/>
      <c r="C200" s="32"/>
      <c r="D200" s="32"/>
      <c r="E200" s="32"/>
      <c r="F200" s="32"/>
      <c r="G200" s="32"/>
      <c r="H200" s="206"/>
      <c r="I200" s="5"/>
      <c r="J200" s="5"/>
      <c r="K200" s="32"/>
      <c r="L200" s="5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2.75" customHeight="1" x14ac:dyDescent="0.2">
      <c r="A201" s="32"/>
      <c r="B201" s="32"/>
      <c r="C201" s="32"/>
      <c r="D201" s="32"/>
      <c r="E201" s="32"/>
      <c r="F201" s="32"/>
      <c r="G201" s="32"/>
      <c r="H201" s="206"/>
      <c r="I201" s="5"/>
      <c r="J201" s="5"/>
      <c r="K201" s="32"/>
      <c r="L201" s="5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2.75" customHeight="1" x14ac:dyDescent="0.2">
      <c r="A202" s="32"/>
      <c r="B202" s="32"/>
      <c r="C202" s="32"/>
      <c r="D202" s="32"/>
      <c r="E202" s="32"/>
      <c r="F202" s="32"/>
      <c r="G202" s="32"/>
      <c r="H202" s="206"/>
      <c r="I202" s="5"/>
      <c r="J202" s="5"/>
      <c r="K202" s="32"/>
      <c r="L202" s="5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2.75" customHeight="1" x14ac:dyDescent="0.2">
      <c r="A203" s="32"/>
      <c r="B203" s="32"/>
      <c r="C203" s="32"/>
      <c r="D203" s="32"/>
      <c r="E203" s="32"/>
      <c r="F203" s="32"/>
      <c r="G203" s="32"/>
      <c r="H203" s="206"/>
      <c r="I203" s="5"/>
      <c r="J203" s="5"/>
      <c r="K203" s="32"/>
      <c r="L203" s="5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2.75" customHeight="1" x14ac:dyDescent="0.2">
      <c r="A204" s="32"/>
      <c r="B204" s="32"/>
      <c r="C204" s="32"/>
      <c r="D204" s="32"/>
      <c r="E204" s="32"/>
      <c r="F204" s="32"/>
      <c r="G204" s="32"/>
      <c r="H204" s="206"/>
      <c r="I204" s="5"/>
      <c r="J204" s="5"/>
      <c r="K204" s="32"/>
      <c r="L204" s="5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2.75" customHeight="1" x14ac:dyDescent="0.2">
      <c r="A205" s="32"/>
      <c r="B205" s="32"/>
      <c r="C205" s="32"/>
      <c r="D205" s="32"/>
      <c r="E205" s="32"/>
      <c r="F205" s="32"/>
      <c r="G205" s="32"/>
      <c r="H205" s="206"/>
      <c r="I205" s="5"/>
      <c r="J205" s="5"/>
      <c r="K205" s="32"/>
      <c r="L205" s="5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2.75" customHeight="1" x14ac:dyDescent="0.2">
      <c r="A206" s="32"/>
      <c r="B206" s="32"/>
      <c r="C206" s="32"/>
      <c r="D206" s="32"/>
      <c r="E206" s="32"/>
      <c r="F206" s="32"/>
      <c r="G206" s="32"/>
      <c r="H206" s="206"/>
      <c r="I206" s="5"/>
      <c r="J206" s="5"/>
      <c r="K206" s="32"/>
      <c r="L206" s="5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2.75" customHeight="1" x14ac:dyDescent="0.2">
      <c r="A207" s="32"/>
      <c r="B207" s="32"/>
      <c r="C207" s="32"/>
      <c r="D207" s="32"/>
      <c r="E207" s="32"/>
      <c r="F207" s="32"/>
      <c r="G207" s="32"/>
      <c r="H207" s="206"/>
      <c r="I207" s="5"/>
      <c r="J207" s="5"/>
      <c r="K207" s="32"/>
      <c r="L207" s="5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2.75" customHeight="1" x14ac:dyDescent="0.2">
      <c r="A208" s="32"/>
      <c r="B208" s="32"/>
      <c r="C208" s="32"/>
      <c r="D208" s="32"/>
      <c r="E208" s="32"/>
      <c r="F208" s="32"/>
      <c r="G208" s="32"/>
      <c r="H208" s="206"/>
      <c r="I208" s="5"/>
      <c r="J208" s="5"/>
      <c r="K208" s="32"/>
      <c r="L208" s="5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2.75" customHeight="1" x14ac:dyDescent="0.2">
      <c r="A209" s="32"/>
      <c r="B209" s="32"/>
      <c r="C209" s="32"/>
      <c r="D209" s="32"/>
      <c r="E209" s="32"/>
      <c r="F209" s="32"/>
      <c r="G209" s="32"/>
      <c r="H209" s="206"/>
      <c r="I209" s="5"/>
      <c r="J209" s="5"/>
      <c r="K209" s="32"/>
      <c r="L209" s="5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2.75" customHeight="1" x14ac:dyDescent="0.2">
      <c r="A210" s="32"/>
      <c r="B210" s="32"/>
      <c r="C210" s="32"/>
      <c r="D210" s="32"/>
      <c r="E210" s="32"/>
      <c r="F210" s="32"/>
      <c r="G210" s="32"/>
      <c r="H210" s="206"/>
      <c r="I210" s="5"/>
      <c r="J210" s="5"/>
      <c r="K210" s="32"/>
      <c r="L210" s="5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2.75" customHeight="1" x14ac:dyDescent="0.2">
      <c r="A211" s="32"/>
      <c r="B211" s="32"/>
      <c r="C211" s="32"/>
      <c r="D211" s="32"/>
      <c r="E211" s="32"/>
      <c r="F211" s="32"/>
      <c r="G211" s="32"/>
      <c r="H211" s="206"/>
      <c r="I211" s="5"/>
      <c r="J211" s="5"/>
      <c r="K211" s="32"/>
      <c r="L211" s="5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2.75" customHeight="1" x14ac:dyDescent="0.2">
      <c r="A212" s="32"/>
      <c r="B212" s="32"/>
      <c r="C212" s="32"/>
      <c r="D212" s="32"/>
      <c r="E212" s="32"/>
      <c r="F212" s="32"/>
      <c r="G212" s="32"/>
      <c r="H212" s="206"/>
      <c r="I212" s="5"/>
      <c r="J212" s="5"/>
      <c r="K212" s="32"/>
      <c r="L212" s="5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2.75" customHeight="1" x14ac:dyDescent="0.2">
      <c r="A213" s="32"/>
      <c r="B213" s="32"/>
      <c r="C213" s="32"/>
      <c r="D213" s="32"/>
      <c r="E213" s="32"/>
      <c r="F213" s="32"/>
      <c r="G213" s="32"/>
      <c r="H213" s="206"/>
      <c r="I213" s="5"/>
      <c r="J213" s="5"/>
      <c r="K213" s="32"/>
      <c r="L213" s="5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2.75" customHeight="1" x14ac:dyDescent="0.2">
      <c r="A214" s="32"/>
      <c r="B214" s="32"/>
      <c r="C214" s="32"/>
      <c r="D214" s="32"/>
      <c r="E214" s="32"/>
      <c r="F214" s="32"/>
      <c r="G214" s="32"/>
      <c r="H214" s="206"/>
      <c r="I214" s="5"/>
      <c r="J214" s="5"/>
      <c r="K214" s="32"/>
      <c r="L214" s="5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2.75" customHeight="1" x14ac:dyDescent="0.2">
      <c r="A215" s="32"/>
      <c r="B215" s="32"/>
      <c r="C215" s="32"/>
      <c r="D215" s="32"/>
      <c r="E215" s="32"/>
      <c r="F215" s="32"/>
      <c r="G215" s="32"/>
      <c r="H215" s="206"/>
      <c r="I215" s="5"/>
      <c r="J215" s="5"/>
      <c r="K215" s="32"/>
      <c r="L215" s="5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2.75" customHeight="1" x14ac:dyDescent="0.2">
      <c r="A216" s="32"/>
      <c r="B216" s="32"/>
      <c r="C216" s="32"/>
      <c r="D216" s="32"/>
      <c r="E216" s="32"/>
      <c r="F216" s="32"/>
      <c r="G216" s="32"/>
      <c r="H216" s="206"/>
      <c r="I216" s="5"/>
      <c r="J216" s="5"/>
      <c r="K216" s="32"/>
      <c r="L216" s="5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2.75" customHeight="1" x14ac:dyDescent="0.2">
      <c r="A217" s="32"/>
      <c r="B217" s="32"/>
      <c r="C217" s="32"/>
      <c r="D217" s="32"/>
      <c r="E217" s="32"/>
      <c r="F217" s="32"/>
      <c r="G217" s="32"/>
      <c r="H217" s="206"/>
      <c r="I217" s="5"/>
      <c r="J217" s="5"/>
      <c r="K217" s="32"/>
      <c r="L217" s="5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2.75" customHeight="1" x14ac:dyDescent="0.2">
      <c r="A218" s="32"/>
      <c r="B218" s="32"/>
      <c r="C218" s="32"/>
      <c r="D218" s="32"/>
      <c r="E218" s="32"/>
      <c r="F218" s="32"/>
      <c r="G218" s="32"/>
      <c r="H218" s="206"/>
      <c r="I218" s="5"/>
      <c r="J218" s="5"/>
      <c r="K218" s="32"/>
      <c r="L218" s="5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2.75" customHeight="1" x14ac:dyDescent="0.2">
      <c r="A219" s="32"/>
      <c r="B219" s="32"/>
      <c r="C219" s="32"/>
      <c r="D219" s="32"/>
      <c r="E219" s="32"/>
      <c r="F219" s="32"/>
      <c r="G219" s="32"/>
      <c r="H219" s="206"/>
      <c r="I219" s="5"/>
      <c r="J219" s="5"/>
      <c r="K219" s="32"/>
      <c r="L219" s="5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2.75" customHeight="1" x14ac:dyDescent="0.2">
      <c r="A220" s="32"/>
      <c r="B220" s="32"/>
      <c r="C220" s="32"/>
      <c r="D220" s="32"/>
      <c r="E220" s="32"/>
      <c r="F220" s="32"/>
      <c r="G220" s="32"/>
      <c r="H220" s="206"/>
      <c r="I220" s="5"/>
      <c r="J220" s="5"/>
      <c r="K220" s="32"/>
      <c r="L220" s="5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2.75" customHeight="1" x14ac:dyDescent="0.2">
      <c r="A221" s="32"/>
      <c r="B221" s="32"/>
      <c r="C221" s="32"/>
      <c r="D221" s="32"/>
      <c r="E221" s="32"/>
      <c r="F221" s="32"/>
      <c r="G221" s="32"/>
      <c r="H221" s="206"/>
      <c r="I221" s="5"/>
      <c r="J221" s="5"/>
      <c r="K221" s="32"/>
      <c r="L221" s="5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2.75" customHeight="1" x14ac:dyDescent="0.2">
      <c r="A222" s="32"/>
      <c r="B222" s="32"/>
      <c r="C222" s="32"/>
      <c r="D222" s="32"/>
      <c r="E222" s="32"/>
      <c r="F222" s="32"/>
      <c r="G222" s="32"/>
      <c r="H222" s="206"/>
      <c r="I222" s="5"/>
      <c r="J222" s="5"/>
      <c r="K222" s="32"/>
      <c r="L222" s="5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2.75" customHeight="1" x14ac:dyDescent="0.2">
      <c r="A223" s="32"/>
      <c r="B223" s="32"/>
      <c r="C223" s="32"/>
      <c r="D223" s="32"/>
      <c r="E223" s="32"/>
      <c r="F223" s="32"/>
      <c r="G223" s="32"/>
      <c r="H223" s="206"/>
      <c r="I223" s="5"/>
      <c r="J223" s="5"/>
      <c r="K223" s="32"/>
      <c r="L223" s="5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2.75" customHeight="1" x14ac:dyDescent="0.2">
      <c r="A224" s="32"/>
      <c r="B224" s="32"/>
      <c r="C224" s="32"/>
      <c r="D224" s="32"/>
      <c r="E224" s="32"/>
      <c r="F224" s="32"/>
      <c r="G224" s="32"/>
      <c r="H224" s="206"/>
      <c r="I224" s="5"/>
      <c r="J224" s="5"/>
      <c r="K224" s="32"/>
      <c r="L224" s="5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2.75" customHeight="1" x14ac:dyDescent="0.2">
      <c r="A225" s="32"/>
      <c r="B225" s="32"/>
      <c r="C225" s="32"/>
      <c r="D225" s="32"/>
      <c r="E225" s="32"/>
      <c r="F225" s="32"/>
      <c r="G225" s="32"/>
      <c r="H225" s="206"/>
      <c r="I225" s="5"/>
      <c r="J225" s="5"/>
      <c r="K225" s="32"/>
      <c r="L225" s="5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2.75" customHeight="1" x14ac:dyDescent="0.2">
      <c r="A226" s="32"/>
      <c r="B226" s="32"/>
      <c r="C226" s="32"/>
      <c r="D226" s="32"/>
      <c r="E226" s="32"/>
      <c r="F226" s="32"/>
      <c r="G226" s="32"/>
      <c r="H226" s="206"/>
      <c r="I226" s="5"/>
      <c r="J226" s="5"/>
      <c r="K226" s="32"/>
      <c r="L226" s="5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2.75" customHeight="1" x14ac:dyDescent="0.2">
      <c r="A227" s="32"/>
      <c r="B227" s="32"/>
      <c r="C227" s="32"/>
      <c r="D227" s="32"/>
      <c r="E227" s="32"/>
      <c r="F227" s="32"/>
      <c r="G227" s="32"/>
      <c r="H227" s="206"/>
      <c r="I227" s="5"/>
      <c r="J227" s="5"/>
      <c r="K227" s="32"/>
      <c r="L227" s="5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2.75" customHeight="1" x14ac:dyDescent="0.2">
      <c r="A228" s="32"/>
      <c r="B228" s="32"/>
      <c r="C228" s="32"/>
      <c r="D228" s="32"/>
      <c r="E228" s="32"/>
      <c r="F228" s="32"/>
      <c r="G228" s="32"/>
      <c r="H228" s="206"/>
      <c r="I228" s="5"/>
      <c r="J228" s="5"/>
      <c r="K228" s="32"/>
      <c r="L228" s="5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2.75" customHeight="1" x14ac:dyDescent="0.2">
      <c r="A229" s="32"/>
      <c r="B229" s="32"/>
      <c r="C229" s="32"/>
      <c r="D229" s="32"/>
      <c r="E229" s="32"/>
      <c r="F229" s="32"/>
      <c r="G229" s="32"/>
      <c r="H229" s="206"/>
      <c r="I229" s="5"/>
      <c r="J229" s="5"/>
      <c r="K229" s="32"/>
      <c r="L229" s="5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2.75" customHeight="1" x14ac:dyDescent="0.2">
      <c r="A230" s="32"/>
      <c r="B230" s="32"/>
      <c r="C230" s="32"/>
      <c r="D230" s="32"/>
      <c r="E230" s="32"/>
      <c r="F230" s="32"/>
      <c r="G230" s="32"/>
      <c r="H230" s="206"/>
      <c r="I230" s="5"/>
      <c r="J230" s="5"/>
      <c r="K230" s="32"/>
      <c r="L230" s="5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2.75" customHeight="1" x14ac:dyDescent="0.2">
      <c r="A231" s="32"/>
      <c r="B231" s="32"/>
      <c r="C231" s="32"/>
      <c r="D231" s="32"/>
      <c r="E231" s="32"/>
      <c r="F231" s="32"/>
      <c r="G231" s="32"/>
      <c r="H231" s="206"/>
      <c r="I231" s="5"/>
      <c r="J231" s="5"/>
      <c r="K231" s="32"/>
      <c r="L231" s="5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2.75" customHeight="1" x14ac:dyDescent="0.2">
      <c r="A232" s="32"/>
      <c r="B232" s="32"/>
      <c r="C232" s="32"/>
      <c r="D232" s="32"/>
      <c r="E232" s="32"/>
      <c r="F232" s="32"/>
      <c r="G232" s="32"/>
      <c r="H232" s="206"/>
      <c r="I232" s="5"/>
      <c r="J232" s="5"/>
      <c r="K232" s="32"/>
      <c r="L232" s="5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2.75" customHeight="1" x14ac:dyDescent="0.2">
      <c r="A233" s="32"/>
      <c r="B233" s="32"/>
      <c r="C233" s="32"/>
      <c r="D233" s="32"/>
      <c r="E233" s="32"/>
      <c r="F233" s="32"/>
      <c r="G233" s="32"/>
      <c r="H233" s="206"/>
      <c r="I233" s="5"/>
      <c r="J233" s="5"/>
      <c r="K233" s="32"/>
      <c r="L233" s="5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2.75" customHeight="1" x14ac:dyDescent="0.2">
      <c r="A234" s="32"/>
      <c r="B234" s="32"/>
      <c r="C234" s="32"/>
      <c r="D234" s="32"/>
      <c r="E234" s="32"/>
      <c r="F234" s="32"/>
      <c r="G234" s="32"/>
      <c r="H234" s="206"/>
      <c r="I234" s="5"/>
      <c r="J234" s="5"/>
      <c r="K234" s="32"/>
      <c r="L234" s="5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2.75" customHeight="1" x14ac:dyDescent="0.2">
      <c r="A235" s="32"/>
      <c r="B235" s="32"/>
      <c r="C235" s="32"/>
      <c r="D235" s="32"/>
      <c r="E235" s="32"/>
      <c r="F235" s="32"/>
      <c r="G235" s="32"/>
      <c r="H235" s="206"/>
      <c r="I235" s="5"/>
      <c r="J235" s="5"/>
      <c r="K235" s="32"/>
      <c r="L235" s="5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2.75" customHeight="1" x14ac:dyDescent="0.2">
      <c r="A236" s="32"/>
      <c r="B236" s="32"/>
      <c r="C236" s="32"/>
      <c r="D236" s="32"/>
      <c r="E236" s="32"/>
      <c r="F236" s="32"/>
      <c r="G236" s="32"/>
      <c r="H236" s="206"/>
      <c r="I236" s="5"/>
      <c r="J236" s="5"/>
      <c r="K236" s="32"/>
      <c r="L236" s="5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2.75" customHeight="1" x14ac:dyDescent="0.2">
      <c r="A237" s="32"/>
      <c r="B237" s="32"/>
      <c r="C237" s="32"/>
      <c r="D237" s="32"/>
      <c r="E237" s="32"/>
      <c r="F237" s="32"/>
      <c r="G237" s="32"/>
      <c r="H237" s="206"/>
      <c r="I237" s="5"/>
      <c r="J237" s="5"/>
      <c r="K237" s="32"/>
      <c r="L237" s="5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2.75" customHeight="1" x14ac:dyDescent="0.2">
      <c r="A238" s="32"/>
      <c r="B238" s="32"/>
      <c r="C238" s="32"/>
      <c r="D238" s="32"/>
      <c r="E238" s="32"/>
      <c r="F238" s="32"/>
      <c r="G238" s="32"/>
      <c r="H238" s="206"/>
      <c r="I238" s="5"/>
      <c r="J238" s="5"/>
      <c r="K238" s="32"/>
      <c r="L238" s="5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2.75" customHeight="1" x14ac:dyDescent="0.2">
      <c r="A239" s="32"/>
      <c r="B239" s="32"/>
      <c r="C239" s="32"/>
      <c r="D239" s="32"/>
      <c r="E239" s="32"/>
      <c r="F239" s="32"/>
      <c r="G239" s="32"/>
      <c r="H239" s="206"/>
      <c r="I239" s="5"/>
      <c r="J239" s="5"/>
      <c r="K239" s="32"/>
      <c r="L239" s="5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2.75" customHeight="1" x14ac:dyDescent="0.2">
      <c r="A240" s="32"/>
      <c r="B240" s="32"/>
      <c r="C240" s="32"/>
      <c r="D240" s="32"/>
      <c r="E240" s="32"/>
      <c r="F240" s="32"/>
      <c r="G240" s="32"/>
      <c r="H240" s="206"/>
      <c r="I240" s="5"/>
      <c r="J240" s="5"/>
      <c r="K240" s="32"/>
      <c r="L240" s="5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2.75" customHeight="1" x14ac:dyDescent="0.2">
      <c r="A241" s="32"/>
      <c r="B241" s="32"/>
      <c r="C241" s="32"/>
      <c r="D241" s="32"/>
      <c r="E241" s="32"/>
      <c r="F241" s="32"/>
      <c r="G241" s="32"/>
      <c r="H241" s="206"/>
      <c r="I241" s="5"/>
      <c r="J241" s="5"/>
      <c r="K241" s="32"/>
      <c r="L241" s="5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2.75" customHeight="1" x14ac:dyDescent="0.2">
      <c r="A242" s="32"/>
      <c r="B242" s="32"/>
      <c r="C242" s="32"/>
      <c r="D242" s="32"/>
      <c r="E242" s="32"/>
      <c r="F242" s="32"/>
      <c r="G242" s="32"/>
      <c r="H242" s="206"/>
      <c r="I242" s="5"/>
      <c r="J242" s="5"/>
      <c r="K242" s="32"/>
      <c r="L242" s="5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2.75" customHeight="1" x14ac:dyDescent="0.2">
      <c r="A243" s="32"/>
      <c r="B243" s="32"/>
      <c r="C243" s="32"/>
      <c r="D243" s="32"/>
      <c r="E243" s="32"/>
      <c r="F243" s="32"/>
      <c r="G243" s="32"/>
      <c r="H243" s="206"/>
      <c r="I243" s="5"/>
      <c r="J243" s="5"/>
      <c r="K243" s="32"/>
      <c r="L243" s="5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2.75" customHeight="1" x14ac:dyDescent="0.2">
      <c r="A244" s="32"/>
      <c r="B244" s="32"/>
      <c r="C244" s="32"/>
      <c r="D244" s="32"/>
      <c r="E244" s="32"/>
      <c r="F244" s="32"/>
      <c r="G244" s="32"/>
      <c r="H244" s="206"/>
      <c r="I244" s="5"/>
      <c r="J244" s="5"/>
      <c r="K244" s="32"/>
      <c r="L244" s="5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2.75" customHeight="1" x14ac:dyDescent="0.2">
      <c r="A245" s="32"/>
      <c r="B245" s="32"/>
      <c r="C245" s="32"/>
      <c r="D245" s="32"/>
      <c r="E245" s="32"/>
      <c r="F245" s="32"/>
      <c r="G245" s="32"/>
      <c r="H245" s="206"/>
      <c r="I245" s="5"/>
      <c r="J245" s="5"/>
      <c r="K245" s="32"/>
      <c r="L245" s="5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2.75" customHeight="1" x14ac:dyDescent="0.2">
      <c r="A246" s="32"/>
      <c r="B246" s="32"/>
      <c r="C246" s="32"/>
      <c r="D246" s="32"/>
      <c r="E246" s="32"/>
      <c r="F246" s="32"/>
      <c r="G246" s="32"/>
      <c r="H246" s="206"/>
      <c r="I246" s="5"/>
      <c r="J246" s="5"/>
      <c r="K246" s="32"/>
      <c r="L246" s="5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2.75" customHeight="1" x14ac:dyDescent="0.2">
      <c r="A247" s="32"/>
      <c r="B247" s="32"/>
      <c r="C247" s="32"/>
      <c r="D247" s="32"/>
      <c r="E247" s="32"/>
      <c r="F247" s="32"/>
      <c r="G247" s="32"/>
      <c r="H247" s="206"/>
      <c r="I247" s="5"/>
      <c r="J247" s="5"/>
      <c r="K247" s="32"/>
      <c r="L247" s="5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2.75" customHeight="1" x14ac:dyDescent="0.2">
      <c r="A248" s="32"/>
      <c r="B248" s="32"/>
      <c r="C248" s="32"/>
      <c r="D248" s="32"/>
      <c r="E248" s="32"/>
      <c r="F248" s="32"/>
      <c r="G248" s="32"/>
      <c r="H248" s="206"/>
      <c r="I248" s="5"/>
      <c r="J248" s="5"/>
      <c r="K248" s="32"/>
      <c r="L248" s="5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2.75" customHeight="1" x14ac:dyDescent="0.2">
      <c r="A249" s="32"/>
      <c r="B249" s="32"/>
      <c r="C249" s="32"/>
      <c r="D249" s="32"/>
      <c r="E249" s="32"/>
      <c r="F249" s="32"/>
      <c r="G249" s="32"/>
      <c r="H249" s="206"/>
      <c r="I249" s="5"/>
      <c r="J249" s="5"/>
      <c r="K249" s="32"/>
      <c r="L249" s="5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2.75" customHeight="1" x14ac:dyDescent="0.2">
      <c r="A250" s="32"/>
      <c r="B250" s="32"/>
      <c r="C250" s="32"/>
      <c r="D250" s="32"/>
      <c r="E250" s="32"/>
      <c r="F250" s="32"/>
      <c r="G250" s="32"/>
      <c r="H250" s="206"/>
      <c r="I250" s="5"/>
      <c r="J250" s="5"/>
      <c r="K250" s="32"/>
      <c r="L250" s="5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2.75" customHeight="1" x14ac:dyDescent="0.2">
      <c r="A251" s="32"/>
      <c r="B251" s="32"/>
      <c r="C251" s="32"/>
      <c r="D251" s="32"/>
      <c r="E251" s="32"/>
      <c r="F251" s="32"/>
      <c r="G251" s="32"/>
      <c r="H251" s="206"/>
      <c r="I251" s="5"/>
      <c r="J251" s="5"/>
      <c r="K251" s="32"/>
      <c r="L251" s="5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2.75" customHeight="1" x14ac:dyDescent="0.2">
      <c r="A252" s="32"/>
      <c r="B252" s="32"/>
      <c r="C252" s="32"/>
      <c r="D252" s="32"/>
      <c r="E252" s="32"/>
      <c r="F252" s="32"/>
      <c r="G252" s="32"/>
      <c r="H252" s="206"/>
      <c r="I252" s="5"/>
      <c r="J252" s="5"/>
      <c r="K252" s="32"/>
      <c r="L252" s="5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2.75" customHeight="1" x14ac:dyDescent="0.2">
      <c r="A253" s="32"/>
      <c r="B253" s="32"/>
      <c r="C253" s="32"/>
      <c r="D253" s="32"/>
      <c r="E253" s="32"/>
      <c r="F253" s="32"/>
      <c r="G253" s="32"/>
      <c r="H253" s="206"/>
      <c r="I253" s="5"/>
      <c r="J253" s="5"/>
      <c r="K253" s="32"/>
      <c r="L253" s="5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2.75" customHeight="1" x14ac:dyDescent="0.2">
      <c r="A254" s="32"/>
      <c r="B254" s="32"/>
      <c r="C254" s="32"/>
      <c r="D254" s="32"/>
      <c r="E254" s="32"/>
      <c r="F254" s="32"/>
      <c r="G254" s="32"/>
      <c r="H254" s="206"/>
      <c r="I254" s="5"/>
      <c r="J254" s="5"/>
      <c r="K254" s="32"/>
      <c r="L254" s="5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2.75" customHeight="1" x14ac:dyDescent="0.2">
      <c r="A255" s="32"/>
      <c r="B255" s="32"/>
      <c r="C255" s="32"/>
      <c r="D255" s="32"/>
      <c r="E255" s="32"/>
      <c r="F255" s="32"/>
      <c r="G255" s="32"/>
      <c r="H255" s="206"/>
      <c r="I255" s="5"/>
      <c r="J255" s="5"/>
      <c r="K255" s="32"/>
      <c r="L255" s="5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2.75" customHeight="1" x14ac:dyDescent="0.2">
      <c r="A256" s="32"/>
      <c r="B256" s="32"/>
      <c r="C256" s="32"/>
      <c r="D256" s="32"/>
      <c r="E256" s="32"/>
      <c r="F256" s="32"/>
      <c r="G256" s="32"/>
      <c r="H256" s="206"/>
      <c r="I256" s="5"/>
      <c r="J256" s="5"/>
      <c r="K256" s="32"/>
      <c r="L256" s="5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2.75" customHeight="1" x14ac:dyDescent="0.2">
      <c r="A257" s="32"/>
      <c r="B257" s="32"/>
      <c r="C257" s="32"/>
      <c r="D257" s="32"/>
      <c r="E257" s="32"/>
      <c r="F257" s="32"/>
      <c r="G257" s="32"/>
      <c r="H257" s="206"/>
      <c r="I257" s="5"/>
      <c r="J257" s="5"/>
      <c r="K257" s="32"/>
      <c r="L257" s="5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2.75" customHeight="1" x14ac:dyDescent="0.2">
      <c r="A258" s="32"/>
      <c r="B258" s="32"/>
      <c r="C258" s="32"/>
      <c r="D258" s="32"/>
      <c r="E258" s="32"/>
      <c r="F258" s="32"/>
      <c r="G258" s="32"/>
      <c r="H258" s="206"/>
      <c r="I258" s="5"/>
      <c r="J258" s="5"/>
      <c r="K258" s="32"/>
      <c r="L258" s="5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2.75" customHeight="1" x14ac:dyDescent="0.2">
      <c r="A259" s="32"/>
      <c r="B259" s="32"/>
      <c r="C259" s="32"/>
      <c r="D259" s="32"/>
      <c r="E259" s="32"/>
      <c r="F259" s="32"/>
      <c r="G259" s="32"/>
      <c r="H259" s="206"/>
      <c r="I259" s="5"/>
      <c r="J259" s="5"/>
      <c r="K259" s="32"/>
      <c r="L259" s="5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2.75" customHeight="1" x14ac:dyDescent="0.2">
      <c r="A260" s="32"/>
      <c r="B260" s="32"/>
      <c r="C260" s="32"/>
      <c r="D260" s="32"/>
      <c r="E260" s="32"/>
      <c r="F260" s="32"/>
      <c r="G260" s="32"/>
      <c r="H260" s="206"/>
      <c r="I260" s="5"/>
      <c r="J260" s="5"/>
      <c r="K260" s="32"/>
      <c r="L260" s="5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2.75" customHeight="1" x14ac:dyDescent="0.2">
      <c r="A261" s="32"/>
      <c r="B261" s="32"/>
      <c r="C261" s="32"/>
      <c r="D261" s="32"/>
      <c r="E261" s="32"/>
      <c r="F261" s="32"/>
      <c r="G261" s="32"/>
      <c r="H261" s="206"/>
      <c r="I261" s="5"/>
      <c r="J261" s="5"/>
      <c r="K261" s="32"/>
      <c r="L261" s="5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2.75" customHeight="1" x14ac:dyDescent="0.2">
      <c r="A262" s="32"/>
      <c r="B262" s="32"/>
      <c r="C262" s="32"/>
      <c r="D262" s="32"/>
      <c r="E262" s="32"/>
      <c r="F262" s="32"/>
      <c r="G262" s="32"/>
      <c r="H262" s="206"/>
      <c r="I262" s="5"/>
      <c r="J262" s="5"/>
      <c r="K262" s="32"/>
      <c r="L262" s="5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2.75" customHeight="1" x14ac:dyDescent="0.2">
      <c r="A263" s="32"/>
      <c r="B263" s="32"/>
      <c r="C263" s="32"/>
      <c r="D263" s="32"/>
      <c r="E263" s="32"/>
      <c r="F263" s="32"/>
      <c r="G263" s="32"/>
      <c r="H263" s="206"/>
      <c r="I263" s="5"/>
      <c r="J263" s="5"/>
      <c r="K263" s="32"/>
      <c r="L263" s="5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spans="1:26" ht="12.75" customHeight="1" x14ac:dyDescent="0.2">
      <c r="A264" s="32"/>
      <c r="B264" s="32"/>
      <c r="C264" s="32"/>
      <c r="D264" s="32"/>
      <c r="E264" s="32"/>
      <c r="F264" s="32"/>
      <c r="G264" s="32"/>
      <c r="H264" s="206"/>
      <c r="I264" s="5"/>
      <c r="J264" s="5"/>
      <c r="K264" s="32"/>
      <c r="L264" s="5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spans="1:26" ht="12.75" customHeight="1" x14ac:dyDescent="0.2">
      <c r="A265" s="32"/>
      <c r="B265" s="32"/>
      <c r="C265" s="32"/>
      <c r="D265" s="32"/>
      <c r="E265" s="32"/>
      <c r="F265" s="32"/>
      <c r="G265" s="32"/>
      <c r="H265" s="206"/>
      <c r="I265" s="5"/>
      <c r="J265" s="5"/>
      <c r="K265" s="32"/>
      <c r="L265" s="5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spans="1:26" ht="12.75" customHeight="1" x14ac:dyDescent="0.2">
      <c r="A266" s="32"/>
      <c r="B266" s="32"/>
      <c r="C266" s="32"/>
      <c r="D266" s="32"/>
      <c r="E266" s="32"/>
      <c r="F266" s="32"/>
      <c r="G266" s="32"/>
      <c r="H266" s="206"/>
      <c r="I266" s="5"/>
      <c r="J266" s="5"/>
      <c r="K266" s="32"/>
      <c r="L266" s="5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spans="1:26" ht="12.75" customHeight="1" x14ac:dyDescent="0.2">
      <c r="A267" s="32"/>
      <c r="B267" s="32"/>
      <c r="C267" s="32"/>
      <c r="D267" s="32"/>
      <c r="E267" s="32"/>
      <c r="F267" s="32"/>
      <c r="G267" s="32"/>
      <c r="H267" s="206"/>
      <c r="I267" s="5"/>
      <c r="J267" s="5"/>
      <c r="K267" s="32"/>
      <c r="L267" s="5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spans="1:26" ht="12.75" customHeight="1" x14ac:dyDescent="0.2">
      <c r="A268" s="32"/>
      <c r="B268" s="32"/>
      <c r="C268" s="32"/>
      <c r="D268" s="32"/>
      <c r="E268" s="32"/>
      <c r="F268" s="32"/>
      <c r="G268" s="32"/>
      <c r="H268" s="206"/>
      <c r="I268" s="5"/>
      <c r="J268" s="5"/>
      <c r="K268" s="32"/>
      <c r="L268" s="5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spans="1:26" ht="12.75" customHeight="1" x14ac:dyDescent="0.2">
      <c r="A269" s="32"/>
      <c r="B269" s="32"/>
      <c r="C269" s="32"/>
      <c r="D269" s="32"/>
      <c r="E269" s="32"/>
      <c r="F269" s="32"/>
      <c r="G269" s="32"/>
      <c r="H269" s="206"/>
      <c r="I269" s="5"/>
      <c r="J269" s="5"/>
      <c r="K269" s="32"/>
      <c r="L269" s="5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spans="1:26" ht="12.75" customHeight="1" x14ac:dyDescent="0.2">
      <c r="A270" s="32"/>
      <c r="B270" s="32"/>
      <c r="C270" s="32"/>
      <c r="D270" s="32"/>
      <c r="E270" s="32"/>
      <c r="F270" s="32"/>
      <c r="G270" s="32"/>
      <c r="H270" s="206"/>
      <c r="I270" s="5"/>
      <c r="J270" s="5"/>
      <c r="K270" s="32"/>
      <c r="L270" s="5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spans="1:26" ht="12.75" customHeight="1" x14ac:dyDescent="0.2">
      <c r="A271" s="32"/>
      <c r="B271" s="32"/>
      <c r="C271" s="32"/>
      <c r="D271" s="32"/>
      <c r="E271" s="32"/>
      <c r="F271" s="32"/>
      <c r="G271" s="32"/>
      <c r="H271" s="206"/>
      <c r="I271" s="5"/>
      <c r="J271" s="5"/>
      <c r="K271" s="32"/>
      <c r="L271" s="5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spans="1:26" ht="12.75" customHeight="1" x14ac:dyDescent="0.2">
      <c r="A272" s="32"/>
      <c r="B272" s="32"/>
      <c r="C272" s="32"/>
      <c r="D272" s="32"/>
      <c r="E272" s="32"/>
      <c r="F272" s="32"/>
      <c r="G272" s="32"/>
      <c r="H272" s="206"/>
      <c r="I272" s="5"/>
      <c r="J272" s="5"/>
      <c r="K272" s="32"/>
      <c r="L272" s="5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spans="1:26" ht="12.75" customHeight="1" x14ac:dyDescent="0.2">
      <c r="A273" s="32"/>
      <c r="B273" s="32"/>
      <c r="C273" s="32"/>
      <c r="D273" s="32"/>
      <c r="E273" s="32"/>
      <c r="F273" s="32"/>
      <c r="G273" s="32"/>
      <c r="H273" s="206"/>
      <c r="I273" s="5"/>
      <c r="J273" s="5"/>
      <c r="K273" s="32"/>
      <c r="L273" s="5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spans="1:26" ht="12.75" customHeight="1" x14ac:dyDescent="0.2">
      <c r="A274" s="32"/>
      <c r="B274" s="32"/>
      <c r="C274" s="32"/>
      <c r="D274" s="32"/>
      <c r="E274" s="32"/>
      <c r="F274" s="32"/>
      <c r="G274" s="32"/>
      <c r="H274" s="206"/>
      <c r="I274" s="5"/>
      <c r="J274" s="5"/>
      <c r="K274" s="32"/>
      <c r="L274" s="5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spans="1:26" ht="12.75" customHeight="1" x14ac:dyDescent="0.2">
      <c r="A275" s="32"/>
      <c r="B275" s="32"/>
      <c r="C275" s="32"/>
      <c r="D275" s="32"/>
      <c r="E275" s="32"/>
      <c r="F275" s="32"/>
      <c r="G275" s="32"/>
      <c r="H275" s="206"/>
      <c r="I275" s="5"/>
      <c r="J275" s="5"/>
      <c r="K275" s="32"/>
      <c r="L275" s="5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spans="1:26" ht="12.75" customHeight="1" x14ac:dyDescent="0.2">
      <c r="A276" s="32"/>
      <c r="B276" s="32"/>
      <c r="C276" s="32"/>
      <c r="D276" s="32"/>
      <c r="E276" s="32"/>
      <c r="F276" s="32"/>
      <c r="G276" s="32"/>
      <c r="H276" s="206"/>
      <c r="I276" s="5"/>
      <c r="J276" s="5"/>
      <c r="K276" s="32"/>
      <c r="L276" s="5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spans="1:26" ht="12.75" customHeight="1" x14ac:dyDescent="0.2">
      <c r="A277" s="32"/>
      <c r="B277" s="32"/>
      <c r="C277" s="32"/>
      <c r="D277" s="32"/>
      <c r="E277" s="32"/>
      <c r="F277" s="32"/>
      <c r="G277" s="32"/>
      <c r="H277" s="206"/>
      <c r="I277" s="5"/>
      <c r="J277" s="5"/>
      <c r="K277" s="32"/>
      <c r="L277" s="5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spans="1:26" ht="12.75" customHeight="1" x14ac:dyDescent="0.2">
      <c r="A278" s="32"/>
      <c r="B278" s="32"/>
      <c r="C278" s="32"/>
      <c r="D278" s="32"/>
      <c r="E278" s="32"/>
      <c r="F278" s="32"/>
      <c r="G278" s="32"/>
      <c r="H278" s="206"/>
      <c r="I278" s="5"/>
      <c r="J278" s="5"/>
      <c r="K278" s="32"/>
      <c r="L278" s="5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spans="1:26" ht="12.75" customHeight="1" x14ac:dyDescent="0.2">
      <c r="A279" s="32"/>
      <c r="B279" s="32"/>
      <c r="C279" s="32"/>
      <c r="D279" s="32"/>
      <c r="E279" s="32"/>
      <c r="F279" s="32"/>
      <c r="G279" s="32"/>
      <c r="H279" s="206"/>
      <c r="I279" s="5"/>
      <c r="J279" s="5"/>
      <c r="K279" s="32"/>
      <c r="L279" s="5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spans="1:26" ht="12.75" customHeight="1" x14ac:dyDescent="0.2">
      <c r="A280" s="32"/>
      <c r="B280" s="32"/>
      <c r="C280" s="32"/>
      <c r="D280" s="32"/>
      <c r="E280" s="32"/>
      <c r="F280" s="32"/>
      <c r="G280" s="32"/>
      <c r="H280" s="206"/>
      <c r="I280" s="5"/>
      <c r="J280" s="5"/>
      <c r="K280" s="32"/>
      <c r="L280" s="5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spans="1:26" ht="12.75" customHeight="1" x14ac:dyDescent="0.2">
      <c r="A281" s="32"/>
      <c r="B281" s="32"/>
      <c r="C281" s="32"/>
      <c r="D281" s="32"/>
      <c r="E281" s="32"/>
      <c r="F281" s="32"/>
      <c r="G281" s="32"/>
      <c r="H281" s="206"/>
      <c r="I281" s="5"/>
      <c r="J281" s="5"/>
      <c r="K281" s="32"/>
      <c r="L281" s="5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spans="1:26" ht="12.75" customHeight="1" x14ac:dyDescent="0.2">
      <c r="A282" s="32"/>
      <c r="B282" s="32"/>
      <c r="C282" s="32"/>
      <c r="D282" s="32"/>
      <c r="E282" s="32"/>
      <c r="F282" s="32"/>
      <c r="G282" s="32"/>
      <c r="H282" s="206"/>
      <c r="I282" s="5"/>
      <c r="J282" s="5"/>
      <c r="K282" s="32"/>
      <c r="L282" s="5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spans="1:26" ht="12.75" customHeight="1" x14ac:dyDescent="0.2">
      <c r="A283" s="32"/>
      <c r="B283" s="32"/>
      <c r="C283" s="32"/>
      <c r="D283" s="32"/>
      <c r="E283" s="32"/>
      <c r="F283" s="32"/>
      <c r="G283" s="32"/>
      <c r="H283" s="206"/>
      <c r="I283" s="5"/>
      <c r="J283" s="5"/>
      <c r="K283" s="32"/>
      <c r="L283" s="5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spans="1:26" ht="12.75" customHeight="1" x14ac:dyDescent="0.2">
      <c r="A284" s="32"/>
      <c r="B284" s="32"/>
      <c r="C284" s="32"/>
      <c r="D284" s="32"/>
      <c r="E284" s="32"/>
      <c r="F284" s="32"/>
      <c r="G284" s="32"/>
      <c r="H284" s="206"/>
      <c r="I284" s="5"/>
      <c r="J284" s="5"/>
      <c r="K284" s="32"/>
      <c r="L284" s="5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spans="1:26" ht="12.75" customHeight="1" x14ac:dyDescent="0.2">
      <c r="A285" s="32"/>
      <c r="B285" s="32"/>
      <c r="C285" s="32"/>
      <c r="D285" s="32"/>
      <c r="E285" s="32"/>
      <c r="F285" s="32"/>
      <c r="G285" s="32"/>
      <c r="H285" s="206"/>
      <c r="I285" s="5"/>
      <c r="J285" s="5"/>
      <c r="K285" s="32"/>
      <c r="L285" s="5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spans="1:26" ht="12.75" customHeight="1" x14ac:dyDescent="0.2">
      <c r="A286" s="32"/>
      <c r="B286" s="32"/>
      <c r="C286" s="32"/>
      <c r="D286" s="32"/>
      <c r="E286" s="32"/>
      <c r="F286" s="32"/>
      <c r="G286" s="32"/>
      <c r="H286" s="206"/>
      <c r="I286" s="5"/>
      <c r="J286" s="5"/>
      <c r="K286" s="32"/>
      <c r="L286" s="5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spans="1:26" ht="12.75" customHeight="1" x14ac:dyDescent="0.2">
      <c r="A287" s="32"/>
      <c r="B287" s="32"/>
      <c r="C287" s="32"/>
      <c r="D287" s="32"/>
      <c r="E287" s="32"/>
      <c r="F287" s="32"/>
      <c r="G287" s="32"/>
      <c r="H287" s="206"/>
      <c r="I287" s="5"/>
      <c r="J287" s="5"/>
      <c r="K287" s="32"/>
      <c r="L287" s="5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spans="1:26" ht="12.75" customHeight="1" x14ac:dyDescent="0.2">
      <c r="A288" s="32"/>
      <c r="B288" s="32"/>
      <c r="C288" s="32"/>
      <c r="D288" s="32"/>
      <c r="E288" s="32"/>
      <c r="F288" s="32"/>
      <c r="G288" s="32"/>
      <c r="H288" s="206"/>
      <c r="I288" s="5"/>
      <c r="J288" s="5"/>
      <c r="K288" s="32"/>
      <c r="L288" s="5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spans="1:26" ht="12.75" customHeight="1" x14ac:dyDescent="0.2">
      <c r="A289" s="32"/>
      <c r="B289" s="32"/>
      <c r="C289" s="32"/>
      <c r="D289" s="32"/>
      <c r="E289" s="32"/>
      <c r="F289" s="32"/>
      <c r="G289" s="32"/>
      <c r="H289" s="206"/>
      <c r="I289" s="5"/>
      <c r="J289" s="5"/>
      <c r="K289" s="32"/>
      <c r="L289" s="5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spans="1:26" ht="12.75" customHeight="1" x14ac:dyDescent="0.2">
      <c r="A290" s="32"/>
      <c r="B290" s="32"/>
      <c r="C290" s="32"/>
      <c r="D290" s="32"/>
      <c r="E290" s="32"/>
      <c r="F290" s="32"/>
      <c r="G290" s="32"/>
      <c r="H290" s="206"/>
      <c r="I290" s="5"/>
      <c r="J290" s="5"/>
      <c r="K290" s="32"/>
      <c r="L290" s="5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spans="1:26" ht="12.75" customHeight="1" x14ac:dyDescent="0.2">
      <c r="A291" s="32"/>
      <c r="B291" s="32"/>
      <c r="C291" s="32"/>
      <c r="D291" s="32"/>
      <c r="E291" s="32"/>
      <c r="F291" s="32"/>
      <c r="G291" s="32"/>
      <c r="H291" s="206"/>
      <c r="I291" s="5"/>
      <c r="J291" s="5"/>
      <c r="K291" s="32"/>
      <c r="L291" s="5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spans="1:26" ht="12.75" customHeight="1" x14ac:dyDescent="0.2">
      <c r="A292" s="32"/>
      <c r="B292" s="32"/>
      <c r="C292" s="32"/>
      <c r="D292" s="32"/>
      <c r="E292" s="32"/>
      <c r="F292" s="32"/>
      <c r="G292" s="32"/>
      <c r="H292" s="206"/>
      <c r="I292" s="5"/>
      <c r="J292" s="5"/>
      <c r="K292" s="32"/>
      <c r="L292" s="5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spans="1:26" ht="12.75" customHeight="1" x14ac:dyDescent="0.2">
      <c r="A293" s="32"/>
      <c r="B293" s="32"/>
      <c r="C293" s="32"/>
      <c r="D293" s="32"/>
      <c r="E293" s="32"/>
      <c r="F293" s="32"/>
      <c r="G293" s="32"/>
      <c r="H293" s="206"/>
      <c r="I293" s="5"/>
      <c r="J293" s="5"/>
      <c r="K293" s="32"/>
      <c r="L293" s="5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spans="1:26" ht="12.75" customHeight="1" x14ac:dyDescent="0.2">
      <c r="A294" s="32"/>
      <c r="B294" s="32"/>
      <c r="C294" s="32"/>
      <c r="D294" s="32"/>
      <c r="E294" s="32"/>
      <c r="F294" s="32"/>
      <c r="G294" s="32"/>
      <c r="H294" s="206"/>
      <c r="I294" s="5"/>
      <c r="J294" s="5"/>
      <c r="K294" s="32"/>
      <c r="L294" s="5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spans="1:26" ht="12.75" customHeight="1" x14ac:dyDescent="0.2">
      <c r="A295" s="32"/>
      <c r="B295" s="32"/>
      <c r="C295" s="32"/>
      <c r="D295" s="32"/>
      <c r="E295" s="32"/>
      <c r="F295" s="32"/>
      <c r="G295" s="32"/>
      <c r="H295" s="206"/>
      <c r="I295" s="5"/>
      <c r="J295" s="5"/>
      <c r="K295" s="32"/>
      <c r="L295" s="5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spans="1:26" ht="12.75" customHeight="1" x14ac:dyDescent="0.2">
      <c r="A296" s="32"/>
      <c r="B296" s="32"/>
      <c r="C296" s="32"/>
      <c r="D296" s="32"/>
      <c r="E296" s="32"/>
      <c r="F296" s="32"/>
      <c r="G296" s="32"/>
      <c r="H296" s="206"/>
      <c r="I296" s="5"/>
      <c r="J296" s="5"/>
      <c r="K296" s="32"/>
      <c r="L296" s="5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spans="1:26" ht="12.75" customHeight="1" x14ac:dyDescent="0.2">
      <c r="A297" s="32"/>
      <c r="B297" s="32"/>
      <c r="C297" s="32"/>
      <c r="D297" s="32"/>
      <c r="E297" s="32"/>
      <c r="F297" s="32"/>
      <c r="G297" s="32"/>
      <c r="H297" s="206"/>
      <c r="I297" s="5"/>
      <c r="J297" s="5"/>
      <c r="K297" s="32"/>
      <c r="L297" s="5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spans="1:26" ht="12.75" customHeight="1" x14ac:dyDescent="0.2">
      <c r="A298" s="32"/>
      <c r="B298" s="32"/>
      <c r="C298" s="32"/>
      <c r="D298" s="32"/>
      <c r="E298" s="32"/>
      <c r="F298" s="32"/>
      <c r="G298" s="32"/>
      <c r="H298" s="206"/>
      <c r="I298" s="5"/>
      <c r="J298" s="5"/>
      <c r="K298" s="32"/>
      <c r="L298" s="5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spans="1:26" ht="12.75" customHeight="1" x14ac:dyDescent="0.2">
      <c r="A299" s="32"/>
      <c r="B299" s="32"/>
      <c r="C299" s="32"/>
      <c r="D299" s="32"/>
      <c r="E299" s="32"/>
      <c r="F299" s="32"/>
      <c r="G299" s="32"/>
      <c r="H299" s="206"/>
      <c r="I299" s="5"/>
      <c r="J299" s="5"/>
      <c r="K299" s="32"/>
      <c r="L299" s="5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spans="1:26" ht="12.75" customHeight="1" x14ac:dyDescent="0.2">
      <c r="A300" s="32"/>
      <c r="B300" s="32"/>
      <c r="C300" s="32"/>
      <c r="D300" s="32"/>
      <c r="E300" s="32"/>
      <c r="F300" s="32"/>
      <c r="G300" s="32"/>
      <c r="H300" s="206"/>
      <c r="I300" s="5"/>
      <c r="J300" s="5"/>
      <c r="K300" s="32"/>
      <c r="L300" s="5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spans="1:26" ht="12.75" customHeight="1" x14ac:dyDescent="0.2">
      <c r="A301" s="32"/>
      <c r="B301" s="32"/>
      <c r="C301" s="32"/>
      <c r="D301" s="32"/>
      <c r="E301" s="32"/>
      <c r="F301" s="32"/>
      <c r="G301" s="32"/>
      <c r="H301" s="206"/>
      <c r="I301" s="5"/>
      <c r="J301" s="5"/>
      <c r="K301" s="32"/>
      <c r="L301" s="5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spans="1:26" ht="12.75" customHeight="1" x14ac:dyDescent="0.2">
      <c r="A302" s="32"/>
      <c r="B302" s="32"/>
      <c r="C302" s="32"/>
      <c r="D302" s="32"/>
      <c r="E302" s="32"/>
      <c r="F302" s="32"/>
      <c r="G302" s="32"/>
      <c r="H302" s="206"/>
      <c r="I302" s="5"/>
      <c r="J302" s="5"/>
      <c r="K302" s="32"/>
      <c r="L302" s="5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spans="1:26" ht="12.75" customHeight="1" x14ac:dyDescent="0.2">
      <c r="A303" s="32"/>
      <c r="B303" s="32"/>
      <c r="C303" s="32"/>
      <c r="D303" s="32"/>
      <c r="E303" s="32"/>
      <c r="F303" s="32"/>
      <c r="G303" s="32"/>
      <c r="H303" s="206"/>
      <c r="I303" s="5"/>
      <c r="J303" s="5"/>
      <c r="K303" s="32"/>
      <c r="L303" s="5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spans="1:26" ht="12.75" customHeight="1" x14ac:dyDescent="0.2">
      <c r="A304" s="32"/>
      <c r="B304" s="32"/>
      <c r="C304" s="32"/>
      <c r="D304" s="32"/>
      <c r="E304" s="32"/>
      <c r="F304" s="32"/>
      <c r="G304" s="32"/>
      <c r="H304" s="206"/>
      <c r="I304" s="5"/>
      <c r="J304" s="5"/>
      <c r="K304" s="32"/>
      <c r="L304" s="5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spans="1:26" ht="12.75" customHeight="1" x14ac:dyDescent="0.2">
      <c r="A305" s="32"/>
      <c r="B305" s="32"/>
      <c r="C305" s="32"/>
      <c r="D305" s="32"/>
      <c r="E305" s="32"/>
      <c r="F305" s="32"/>
      <c r="G305" s="32"/>
      <c r="H305" s="206"/>
      <c r="I305" s="5"/>
      <c r="J305" s="5"/>
      <c r="K305" s="32"/>
      <c r="L305" s="5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spans="1:26" ht="12.75" customHeight="1" x14ac:dyDescent="0.2">
      <c r="A306" s="32"/>
      <c r="B306" s="32"/>
      <c r="C306" s="32"/>
      <c r="D306" s="32"/>
      <c r="E306" s="32"/>
      <c r="F306" s="32"/>
      <c r="G306" s="32"/>
      <c r="H306" s="206"/>
      <c r="I306" s="5"/>
      <c r="J306" s="5"/>
      <c r="K306" s="32"/>
      <c r="L306" s="5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spans="1:26" ht="12.75" customHeight="1" x14ac:dyDescent="0.2">
      <c r="A307" s="32"/>
      <c r="B307" s="32"/>
      <c r="C307" s="32"/>
      <c r="D307" s="32"/>
      <c r="E307" s="32"/>
      <c r="F307" s="32"/>
      <c r="G307" s="32"/>
      <c r="H307" s="206"/>
      <c r="I307" s="5"/>
      <c r="J307" s="5"/>
      <c r="K307" s="32"/>
      <c r="L307" s="5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spans="1:26" ht="12.75" customHeight="1" x14ac:dyDescent="0.2">
      <c r="A308" s="32"/>
      <c r="B308" s="32"/>
      <c r="C308" s="32"/>
      <c r="D308" s="32"/>
      <c r="E308" s="32"/>
      <c r="F308" s="32"/>
      <c r="G308" s="32"/>
      <c r="H308" s="206"/>
      <c r="I308" s="5"/>
      <c r="J308" s="5"/>
      <c r="K308" s="32"/>
      <c r="L308" s="5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spans="1:26" ht="12.75" customHeight="1" x14ac:dyDescent="0.2">
      <c r="A309" s="32"/>
      <c r="B309" s="32"/>
      <c r="C309" s="32"/>
      <c r="D309" s="32"/>
      <c r="E309" s="32"/>
      <c r="F309" s="32"/>
      <c r="G309" s="32"/>
      <c r="H309" s="206"/>
      <c r="I309" s="5"/>
      <c r="J309" s="5"/>
      <c r="K309" s="32"/>
      <c r="L309" s="5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spans="1:26" ht="12.75" customHeight="1" x14ac:dyDescent="0.2">
      <c r="A310" s="32"/>
      <c r="B310" s="32"/>
      <c r="C310" s="32"/>
      <c r="D310" s="32"/>
      <c r="E310" s="32"/>
      <c r="F310" s="32"/>
      <c r="G310" s="32"/>
      <c r="H310" s="206"/>
      <c r="I310" s="5"/>
      <c r="J310" s="5"/>
      <c r="K310" s="32"/>
      <c r="L310" s="5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spans="1:26" ht="12.75" customHeight="1" x14ac:dyDescent="0.2">
      <c r="A311" s="32"/>
      <c r="B311" s="32"/>
      <c r="C311" s="32"/>
      <c r="D311" s="32"/>
      <c r="E311" s="32"/>
      <c r="F311" s="32"/>
      <c r="G311" s="32"/>
      <c r="H311" s="206"/>
      <c r="I311" s="5"/>
      <c r="J311" s="5"/>
      <c r="K311" s="32"/>
      <c r="L311" s="5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spans="1:26" ht="12.75" customHeight="1" x14ac:dyDescent="0.2">
      <c r="A312" s="32"/>
      <c r="B312" s="32"/>
      <c r="C312" s="32"/>
      <c r="D312" s="32"/>
      <c r="E312" s="32"/>
      <c r="F312" s="32"/>
      <c r="G312" s="32"/>
      <c r="H312" s="206"/>
      <c r="I312" s="5"/>
      <c r="J312" s="5"/>
      <c r="K312" s="32"/>
      <c r="L312" s="5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spans="1:26" ht="12.75" customHeight="1" x14ac:dyDescent="0.2">
      <c r="A313" s="32"/>
      <c r="B313" s="32"/>
      <c r="C313" s="32"/>
      <c r="D313" s="32"/>
      <c r="E313" s="32"/>
      <c r="F313" s="32"/>
      <c r="G313" s="32"/>
      <c r="H313" s="206"/>
      <c r="I313" s="5"/>
      <c r="J313" s="5"/>
      <c r="K313" s="32"/>
      <c r="L313" s="5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spans="1:26" ht="12.75" customHeight="1" x14ac:dyDescent="0.2">
      <c r="A314" s="32"/>
      <c r="B314" s="32"/>
      <c r="C314" s="32"/>
      <c r="D314" s="32"/>
      <c r="E314" s="32"/>
      <c r="F314" s="32"/>
      <c r="G314" s="32"/>
      <c r="H314" s="206"/>
      <c r="I314" s="5"/>
      <c r="J314" s="5"/>
      <c r="K314" s="32"/>
      <c r="L314" s="5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spans="1:26" ht="12.75" customHeight="1" x14ac:dyDescent="0.2">
      <c r="A315" s="32"/>
      <c r="B315" s="32"/>
      <c r="C315" s="32"/>
      <c r="D315" s="32"/>
      <c r="E315" s="32"/>
      <c r="F315" s="32"/>
      <c r="G315" s="32"/>
      <c r="H315" s="206"/>
      <c r="I315" s="5"/>
      <c r="J315" s="5"/>
      <c r="K315" s="32"/>
      <c r="L315" s="5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spans="1:26" ht="12.75" customHeight="1" x14ac:dyDescent="0.2">
      <c r="A316" s="32"/>
      <c r="B316" s="32"/>
      <c r="C316" s="32"/>
      <c r="D316" s="32"/>
      <c r="E316" s="32"/>
      <c r="F316" s="32"/>
      <c r="G316" s="32"/>
      <c r="H316" s="206"/>
      <c r="I316" s="5"/>
      <c r="J316" s="5"/>
      <c r="K316" s="32"/>
      <c r="L316" s="5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spans="1:26" ht="12.75" customHeight="1" x14ac:dyDescent="0.2">
      <c r="A317" s="32"/>
      <c r="B317" s="32"/>
      <c r="C317" s="32"/>
      <c r="D317" s="32"/>
      <c r="E317" s="32"/>
      <c r="F317" s="32"/>
      <c r="G317" s="32"/>
      <c r="H317" s="206"/>
      <c r="I317" s="5"/>
      <c r="J317" s="5"/>
      <c r="K317" s="32"/>
      <c r="L317" s="5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spans="1:26" ht="12.75" customHeight="1" x14ac:dyDescent="0.2">
      <c r="A318" s="32"/>
      <c r="B318" s="32"/>
      <c r="C318" s="32"/>
      <c r="D318" s="32"/>
      <c r="E318" s="32"/>
      <c r="F318" s="32"/>
      <c r="G318" s="32"/>
      <c r="H318" s="206"/>
      <c r="I318" s="5"/>
      <c r="J318" s="5"/>
      <c r="K318" s="32"/>
      <c r="L318" s="5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spans="1:26" ht="12.75" customHeight="1" x14ac:dyDescent="0.2">
      <c r="A319" s="32"/>
      <c r="B319" s="32"/>
      <c r="C319" s="32"/>
      <c r="D319" s="32"/>
      <c r="E319" s="32"/>
      <c r="F319" s="32"/>
      <c r="G319" s="32"/>
      <c r="H319" s="206"/>
      <c r="I319" s="5"/>
      <c r="J319" s="5"/>
      <c r="K319" s="32"/>
      <c r="L319" s="5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spans="1:26" ht="12.75" customHeight="1" x14ac:dyDescent="0.2">
      <c r="A320" s="32"/>
      <c r="B320" s="32"/>
      <c r="C320" s="32"/>
      <c r="D320" s="32"/>
      <c r="E320" s="32"/>
      <c r="F320" s="32"/>
      <c r="G320" s="32"/>
      <c r="H320" s="206"/>
      <c r="I320" s="5"/>
      <c r="J320" s="5"/>
      <c r="K320" s="32"/>
      <c r="L320" s="5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spans="1:26" ht="12.75" customHeight="1" x14ac:dyDescent="0.2">
      <c r="A321" s="32"/>
      <c r="B321" s="32"/>
      <c r="C321" s="32"/>
      <c r="D321" s="32"/>
      <c r="E321" s="32"/>
      <c r="F321" s="32"/>
      <c r="G321" s="32"/>
      <c r="H321" s="206"/>
      <c r="I321" s="5"/>
      <c r="J321" s="5"/>
      <c r="K321" s="32"/>
      <c r="L321" s="5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spans="1:26" ht="12.75" customHeight="1" x14ac:dyDescent="0.2">
      <c r="A322" s="32"/>
      <c r="B322" s="32"/>
      <c r="C322" s="32"/>
      <c r="D322" s="32"/>
      <c r="E322" s="32"/>
      <c r="F322" s="32"/>
      <c r="G322" s="32"/>
      <c r="H322" s="206"/>
      <c r="I322" s="5"/>
      <c r="J322" s="5"/>
      <c r="K322" s="32"/>
      <c r="L322" s="5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spans="1:26" ht="12.75" customHeight="1" x14ac:dyDescent="0.2">
      <c r="A323" s="32"/>
      <c r="B323" s="32"/>
      <c r="C323" s="32"/>
      <c r="D323" s="32"/>
      <c r="E323" s="32"/>
      <c r="F323" s="32"/>
      <c r="G323" s="32"/>
      <c r="H323" s="206"/>
      <c r="I323" s="5"/>
      <c r="J323" s="5"/>
      <c r="K323" s="32"/>
      <c r="L323" s="5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spans="1:26" ht="12.75" customHeight="1" x14ac:dyDescent="0.2">
      <c r="A324" s="32"/>
      <c r="B324" s="32"/>
      <c r="C324" s="32"/>
      <c r="D324" s="32"/>
      <c r="E324" s="32"/>
      <c r="F324" s="32"/>
      <c r="G324" s="32"/>
      <c r="H324" s="206"/>
      <c r="I324" s="5"/>
      <c r="J324" s="5"/>
      <c r="K324" s="32"/>
      <c r="L324" s="5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spans="1:26" ht="12.75" customHeight="1" x14ac:dyDescent="0.2">
      <c r="A325" s="32"/>
      <c r="B325" s="32"/>
      <c r="C325" s="32"/>
      <c r="D325" s="32"/>
      <c r="E325" s="32"/>
      <c r="F325" s="32"/>
      <c r="G325" s="32"/>
      <c r="H325" s="206"/>
      <c r="I325" s="5"/>
      <c r="J325" s="5"/>
      <c r="K325" s="32"/>
      <c r="L325" s="5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spans="1:26" ht="12.75" customHeight="1" x14ac:dyDescent="0.2">
      <c r="A326" s="32"/>
      <c r="B326" s="32"/>
      <c r="C326" s="32"/>
      <c r="D326" s="32"/>
      <c r="E326" s="32"/>
      <c r="F326" s="32"/>
      <c r="G326" s="32"/>
      <c r="H326" s="206"/>
      <c r="I326" s="5"/>
      <c r="J326" s="5"/>
      <c r="K326" s="32"/>
      <c r="L326" s="5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spans="1:26" ht="12.75" customHeight="1" x14ac:dyDescent="0.2">
      <c r="A327" s="32"/>
      <c r="B327" s="32"/>
      <c r="C327" s="32"/>
      <c r="D327" s="32"/>
      <c r="E327" s="32"/>
      <c r="F327" s="32"/>
      <c r="G327" s="32"/>
      <c r="H327" s="206"/>
      <c r="I327" s="5"/>
      <c r="J327" s="5"/>
      <c r="K327" s="32"/>
      <c r="L327" s="5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spans="1:26" ht="12.75" customHeight="1" x14ac:dyDescent="0.2">
      <c r="A328" s="32"/>
      <c r="B328" s="32"/>
      <c r="C328" s="32"/>
      <c r="D328" s="32"/>
      <c r="E328" s="32"/>
      <c r="F328" s="32"/>
      <c r="G328" s="32"/>
      <c r="H328" s="206"/>
      <c r="I328" s="5"/>
      <c r="J328" s="5"/>
      <c r="K328" s="32"/>
      <c r="L328" s="5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spans="1:26" ht="12.75" customHeight="1" x14ac:dyDescent="0.2">
      <c r="A329" s="32"/>
      <c r="B329" s="32"/>
      <c r="C329" s="32"/>
      <c r="D329" s="32"/>
      <c r="E329" s="32"/>
      <c r="F329" s="32"/>
      <c r="G329" s="32"/>
      <c r="H329" s="206"/>
      <c r="I329" s="5"/>
      <c r="J329" s="5"/>
      <c r="K329" s="32"/>
      <c r="L329" s="5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spans="1:26" ht="12.75" customHeight="1" x14ac:dyDescent="0.2">
      <c r="A330" s="32"/>
      <c r="B330" s="32"/>
      <c r="C330" s="32"/>
      <c r="D330" s="32"/>
      <c r="E330" s="32"/>
      <c r="F330" s="32"/>
      <c r="G330" s="32"/>
      <c r="H330" s="206"/>
      <c r="I330" s="5"/>
      <c r="J330" s="5"/>
      <c r="K330" s="32"/>
      <c r="L330" s="5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spans="1:26" ht="12.75" customHeight="1" x14ac:dyDescent="0.2">
      <c r="A331" s="32"/>
      <c r="B331" s="32"/>
      <c r="C331" s="32"/>
      <c r="D331" s="32"/>
      <c r="E331" s="32"/>
      <c r="F331" s="32"/>
      <c r="G331" s="32"/>
      <c r="H331" s="206"/>
      <c r="I331" s="5"/>
      <c r="J331" s="5"/>
      <c r="K331" s="32"/>
      <c r="L331" s="5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spans="1:26" ht="12.75" customHeight="1" x14ac:dyDescent="0.2">
      <c r="A332" s="32"/>
      <c r="B332" s="32"/>
      <c r="C332" s="32"/>
      <c r="D332" s="32"/>
      <c r="E332" s="32"/>
      <c r="F332" s="32"/>
      <c r="G332" s="32"/>
      <c r="H332" s="206"/>
      <c r="I332" s="5"/>
      <c r="J332" s="5"/>
      <c r="K332" s="32"/>
      <c r="L332" s="5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spans="1:26" ht="12.75" customHeight="1" x14ac:dyDescent="0.2">
      <c r="A333" s="32"/>
      <c r="B333" s="32"/>
      <c r="C333" s="32"/>
      <c r="D333" s="32"/>
      <c r="E333" s="32"/>
      <c r="F333" s="32"/>
      <c r="G333" s="32"/>
      <c r="H333" s="206"/>
      <c r="I333" s="5"/>
      <c r="J333" s="5"/>
      <c r="K333" s="32"/>
      <c r="L333" s="5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spans="1:26" ht="12.75" customHeight="1" x14ac:dyDescent="0.2">
      <c r="A334" s="32"/>
      <c r="B334" s="32"/>
      <c r="C334" s="32"/>
      <c r="D334" s="32"/>
      <c r="E334" s="32"/>
      <c r="F334" s="32"/>
      <c r="G334" s="32"/>
      <c r="H334" s="206"/>
      <c r="I334" s="5"/>
      <c r="J334" s="5"/>
      <c r="K334" s="32"/>
      <c r="L334" s="5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spans="1:26" ht="12.75" customHeight="1" x14ac:dyDescent="0.2">
      <c r="A335" s="32"/>
      <c r="B335" s="32"/>
      <c r="C335" s="32"/>
      <c r="D335" s="32"/>
      <c r="E335" s="32"/>
      <c r="F335" s="32"/>
      <c r="G335" s="32"/>
      <c r="H335" s="206"/>
      <c r="I335" s="5"/>
      <c r="J335" s="5"/>
      <c r="K335" s="32"/>
      <c r="L335" s="5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spans="1:26" ht="12.75" customHeight="1" x14ac:dyDescent="0.2">
      <c r="A336" s="32"/>
      <c r="B336" s="32"/>
      <c r="C336" s="32"/>
      <c r="D336" s="32"/>
      <c r="E336" s="32"/>
      <c r="F336" s="32"/>
      <c r="G336" s="32"/>
      <c r="H336" s="206"/>
      <c r="I336" s="5"/>
      <c r="J336" s="5"/>
      <c r="K336" s="32"/>
      <c r="L336" s="5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spans="1:26" ht="12.75" customHeight="1" x14ac:dyDescent="0.2">
      <c r="A337" s="32"/>
      <c r="B337" s="32"/>
      <c r="C337" s="32"/>
      <c r="D337" s="32"/>
      <c r="E337" s="32"/>
      <c r="F337" s="32"/>
      <c r="G337" s="32"/>
      <c r="H337" s="206"/>
      <c r="I337" s="5"/>
      <c r="J337" s="5"/>
      <c r="K337" s="32"/>
      <c r="L337" s="5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spans="1:26" ht="12.75" customHeight="1" x14ac:dyDescent="0.2">
      <c r="A338" s="32"/>
      <c r="B338" s="32"/>
      <c r="C338" s="32"/>
      <c r="D338" s="32"/>
      <c r="E338" s="32"/>
      <c r="F338" s="32"/>
      <c r="G338" s="32"/>
      <c r="H338" s="206"/>
      <c r="I338" s="5"/>
      <c r="J338" s="5"/>
      <c r="K338" s="32"/>
      <c r="L338" s="5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spans="1:26" ht="12.75" customHeight="1" x14ac:dyDescent="0.2">
      <c r="A339" s="32"/>
      <c r="B339" s="32"/>
      <c r="C339" s="32"/>
      <c r="D339" s="32"/>
      <c r="E339" s="32"/>
      <c r="F339" s="32"/>
      <c r="G339" s="32"/>
      <c r="H339" s="206"/>
      <c r="I339" s="5"/>
      <c r="J339" s="5"/>
      <c r="K339" s="32"/>
      <c r="L339" s="5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spans="1:26" ht="12.75" customHeight="1" x14ac:dyDescent="0.2">
      <c r="A340" s="32"/>
      <c r="B340" s="32"/>
      <c r="C340" s="32"/>
      <c r="D340" s="32"/>
      <c r="E340" s="32"/>
      <c r="F340" s="32"/>
      <c r="G340" s="32"/>
      <c r="H340" s="206"/>
      <c r="I340" s="5"/>
      <c r="J340" s="5"/>
      <c r="K340" s="32"/>
      <c r="L340" s="5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spans="1:26" ht="12.75" customHeight="1" x14ac:dyDescent="0.2">
      <c r="A341" s="32"/>
      <c r="B341" s="32"/>
      <c r="C341" s="32"/>
      <c r="D341" s="32"/>
      <c r="E341" s="32"/>
      <c r="F341" s="32"/>
      <c r="G341" s="32"/>
      <c r="H341" s="206"/>
      <c r="I341" s="5"/>
      <c r="J341" s="5"/>
      <c r="K341" s="32"/>
      <c r="L341" s="5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spans="1:26" ht="12.75" customHeight="1" x14ac:dyDescent="0.2">
      <c r="A342" s="32"/>
      <c r="B342" s="32"/>
      <c r="C342" s="32"/>
      <c r="D342" s="32"/>
      <c r="E342" s="32"/>
      <c r="F342" s="32"/>
      <c r="G342" s="32"/>
      <c r="H342" s="206"/>
      <c r="I342" s="5"/>
      <c r="J342" s="5"/>
      <c r="K342" s="32"/>
      <c r="L342" s="5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spans="1:26" ht="12.75" customHeight="1" x14ac:dyDescent="0.2">
      <c r="A343" s="32"/>
      <c r="B343" s="32"/>
      <c r="C343" s="32"/>
      <c r="D343" s="32"/>
      <c r="E343" s="32"/>
      <c r="F343" s="32"/>
      <c r="G343" s="32"/>
      <c r="H343" s="206"/>
      <c r="I343" s="5"/>
      <c r="J343" s="5"/>
      <c r="K343" s="32"/>
      <c r="L343" s="5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spans="1:26" ht="12.75" customHeight="1" x14ac:dyDescent="0.2">
      <c r="A344" s="32"/>
      <c r="B344" s="32"/>
      <c r="C344" s="32"/>
      <c r="D344" s="32"/>
      <c r="E344" s="32"/>
      <c r="F344" s="32"/>
      <c r="G344" s="32"/>
      <c r="H344" s="206"/>
      <c r="I344" s="5"/>
      <c r="J344" s="5"/>
      <c r="K344" s="32"/>
      <c r="L344" s="5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spans="1:26" ht="12.75" customHeight="1" x14ac:dyDescent="0.2">
      <c r="A345" s="32"/>
      <c r="B345" s="32"/>
      <c r="C345" s="32"/>
      <c r="D345" s="32"/>
      <c r="E345" s="32"/>
      <c r="F345" s="32"/>
      <c r="G345" s="32"/>
      <c r="H345" s="206"/>
      <c r="I345" s="5"/>
      <c r="J345" s="5"/>
      <c r="K345" s="32"/>
      <c r="L345" s="5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spans="1:26" ht="12.75" customHeight="1" x14ac:dyDescent="0.2">
      <c r="A346" s="32"/>
      <c r="B346" s="32"/>
      <c r="C346" s="32"/>
      <c r="D346" s="32"/>
      <c r="E346" s="32"/>
      <c r="F346" s="32"/>
      <c r="G346" s="32"/>
      <c r="H346" s="206"/>
      <c r="I346" s="5"/>
      <c r="J346" s="5"/>
      <c r="K346" s="32"/>
      <c r="L346" s="5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spans="1:26" ht="12.75" customHeight="1" x14ac:dyDescent="0.2">
      <c r="A347" s="32"/>
      <c r="B347" s="32"/>
      <c r="C347" s="32"/>
      <c r="D347" s="32"/>
      <c r="E347" s="32"/>
      <c r="F347" s="32"/>
      <c r="G347" s="32"/>
      <c r="H347" s="206"/>
      <c r="I347" s="5"/>
      <c r="J347" s="5"/>
      <c r="K347" s="32"/>
      <c r="L347" s="5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spans="1:26" ht="12.75" customHeight="1" x14ac:dyDescent="0.2">
      <c r="A348" s="32"/>
      <c r="B348" s="32"/>
      <c r="C348" s="32"/>
      <c r="D348" s="32"/>
      <c r="E348" s="32"/>
      <c r="F348" s="32"/>
      <c r="G348" s="32"/>
      <c r="H348" s="206"/>
      <c r="I348" s="5"/>
      <c r="J348" s="5"/>
      <c r="K348" s="32"/>
      <c r="L348" s="5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spans="1:26" ht="12.75" customHeight="1" x14ac:dyDescent="0.2">
      <c r="A349" s="32"/>
      <c r="B349" s="32"/>
      <c r="C349" s="32"/>
      <c r="D349" s="32"/>
      <c r="E349" s="32"/>
      <c r="F349" s="32"/>
      <c r="G349" s="32"/>
      <c r="H349" s="206"/>
      <c r="I349" s="5"/>
      <c r="J349" s="5"/>
      <c r="K349" s="32"/>
      <c r="L349" s="5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spans="1:26" ht="12.75" customHeight="1" x14ac:dyDescent="0.2">
      <c r="A350" s="32"/>
      <c r="B350" s="32"/>
      <c r="C350" s="32"/>
      <c r="D350" s="32"/>
      <c r="E350" s="32"/>
      <c r="F350" s="32"/>
      <c r="G350" s="32"/>
      <c r="H350" s="206"/>
      <c r="I350" s="5"/>
      <c r="J350" s="5"/>
      <c r="K350" s="32"/>
      <c r="L350" s="5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spans="1:26" ht="12.75" customHeight="1" x14ac:dyDescent="0.2">
      <c r="A351" s="32"/>
      <c r="B351" s="32"/>
      <c r="C351" s="32"/>
      <c r="D351" s="32"/>
      <c r="E351" s="32"/>
      <c r="F351" s="32"/>
      <c r="G351" s="32"/>
      <c r="H351" s="206"/>
      <c r="I351" s="5"/>
      <c r="J351" s="5"/>
      <c r="K351" s="32"/>
      <c r="L351" s="5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spans="1:26" ht="12.75" customHeight="1" x14ac:dyDescent="0.2">
      <c r="A352" s="32"/>
      <c r="B352" s="32"/>
      <c r="C352" s="32"/>
      <c r="D352" s="32"/>
      <c r="E352" s="32"/>
      <c r="F352" s="32"/>
      <c r="G352" s="32"/>
      <c r="H352" s="206"/>
      <c r="I352" s="5"/>
      <c r="J352" s="5"/>
      <c r="K352" s="32"/>
      <c r="L352" s="5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spans="1:26" ht="12.75" customHeight="1" x14ac:dyDescent="0.2">
      <c r="A353" s="32"/>
      <c r="B353" s="32"/>
      <c r="C353" s="32"/>
      <c r="D353" s="32"/>
      <c r="E353" s="32"/>
      <c r="F353" s="32"/>
      <c r="G353" s="32"/>
      <c r="H353" s="206"/>
      <c r="I353" s="5"/>
      <c r="J353" s="5"/>
      <c r="K353" s="32"/>
      <c r="L353" s="5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spans="1:26" ht="12.75" customHeight="1" x14ac:dyDescent="0.2">
      <c r="A354" s="32"/>
      <c r="B354" s="32"/>
      <c r="C354" s="32"/>
      <c r="D354" s="32"/>
      <c r="E354" s="32"/>
      <c r="F354" s="32"/>
      <c r="G354" s="32"/>
      <c r="H354" s="206"/>
      <c r="I354" s="5"/>
      <c r="J354" s="5"/>
      <c r="K354" s="32"/>
      <c r="L354" s="5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spans="1:26" ht="12.75" customHeight="1" x14ac:dyDescent="0.2">
      <c r="A355" s="32"/>
      <c r="B355" s="32"/>
      <c r="C355" s="32"/>
      <c r="D355" s="32"/>
      <c r="E355" s="32"/>
      <c r="F355" s="32"/>
      <c r="G355" s="32"/>
      <c r="H355" s="206"/>
      <c r="I355" s="5"/>
      <c r="J355" s="5"/>
      <c r="K355" s="32"/>
      <c r="L355" s="5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spans="1:26" ht="12.75" customHeight="1" x14ac:dyDescent="0.2">
      <c r="A356" s="32"/>
      <c r="B356" s="32"/>
      <c r="C356" s="32"/>
      <c r="D356" s="32"/>
      <c r="E356" s="32"/>
      <c r="F356" s="32"/>
      <c r="G356" s="32"/>
      <c r="H356" s="206"/>
      <c r="I356" s="5"/>
      <c r="J356" s="5"/>
      <c r="K356" s="32"/>
      <c r="L356" s="5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spans="1:26" ht="12.75" customHeight="1" x14ac:dyDescent="0.2">
      <c r="A357" s="32"/>
      <c r="B357" s="32"/>
      <c r="C357" s="32"/>
      <c r="D357" s="32"/>
      <c r="E357" s="32"/>
      <c r="F357" s="32"/>
      <c r="G357" s="32"/>
      <c r="H357" s="206"/>
      <c r="I357" s="5"/>
      <c r="J357" s="5"/>
      <c r="K357" s="32"/>
      <c r="L357" s="5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spans="1:26" ht="12.75" customHeight="1" x14ac:dyDescent="0.2">
      <c r="A358" s="32"/>
      <c r="B358" s="32"/>
      <c r="C358" s="32"/>
      <c r="D358" s="32"/>
      <c r="E358" s="32"/>
      <c r="F358" s="32"/>
      <c r="G358" s="32"/>
      <c r="H358" s="206"/>
      <c r="I358" s="5"/>
      <c r="J358" s="5"/>
      <c r="K358" s="32"/>
      <c r="L358" s="5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spans="1:26" ht="12.75" customHeight="1" x14ac:dyDescent="0.2">
      <c r="A359" s="32"/>
      <c r="B359" s="32"/>
      <c r="C359" s="32"/>
      <c r="D359" s="32"/>
      <c r="E359" s="32"/>
      <c r="F359" s="32"/>
      <c r="G359" s="32"/>
      <c r="H359" s="206"/>
      <c r="I359" s="5"/>
      <c r="J359" s="5"/>
      <c r="K359" s="32"/>
      <c r="L359" s="5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spans="1:26" ht="12.75" customHeight="1" x14ac:dyDescent="0.2">
      <c r="A360" s="32"/>
      <c r="B360" s="32"/>
      <c r="C360" s="32"/>
      <c r="D360" s="32"/>
      <c r="E360" s="32"/>
      <c r="F360" s="32"/>
      <c r="G360" s="32"/>
      <c r="H360" s="206"/>
      <c r="I360" s="5"/>
      <c r="J360" s="5"/>
      <c r="K360" s="32"/>
      <c r="L360" s="5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spans="1:26" ht="12.75" customHeight="1" x14ac:dyDescent="0.2">
      <c r="A361" s="32"/>
      <c r="B361" s="32"/>
      <c r="C361" s="32"/>
      <c r="D361" s="32"/>
      <c r="E361" s="32"/>
      <c r="F361" s="32"/>
      <c r="G361" s="32"/>
      <c r="H361" s="206"/>
      <c r="I361" s="5"/>
      <c r="J361" s="5"/>
      <c r="K361" s="32"/>
      <c r="L361" s="5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spans="1:26" ht="12.75" customHeight="1" x14ac:dyDescent="0.2">
      <c r="A362" s="32"/>
      <c r="B362" s="32"/>
      <c r="C362" s="32"/>
      <c r="D362" s="32"/>
      <c r="E362" s="32"/>
      <c r="F362" s="32"/>
      <c r="G362" s="32"/>
      <c r="H362" s="206"/>
      <c r="I362" s="5"/>
      <c r="J362" s="5"/>
      <c r="K362" s="32"/>
      <c r="L362" s="5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spans="1:26" ht="12.75" customHeight="1" x14ac:dyDescent="0.2">
      <c r="A363" s="32"/>
      <c r="B363" s="32"/>
      <c r="C363" s="32"/>
      <c r="D363" s="32"/>
      <c r="E363" s="32"/>
      <c r="F363" s="32"/>
      <c r="G363" s="32"/>
      <c r="H363" s="206"/>
      <c r="I363" s="5"/>
      <c r="J363" s="5"/>
      <c r="K363" s="32"/>
      <c r="L363" s="5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spans="1:26" ht="12.75" customHeight="1" x14ac:dyDescent="0.2">
      <c r="A364" s="32"/>
      <c r="B364" s="32"/>
      <c r="C364" s="32"/>
      <c r="D364" s="32"/>
      <c r="E364" s="32"/>
      <c r="F364" s="32"/>
      <c r="G364" s="32"/>
      <c r="H364" s="206"/>
      <c r="I364" s="5"/>
      <c r="J364" s="5"/>
      <c r="K364" s="32"/>
      <c r="L364" s="5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spans="1:26" ht="12.75" customHeight="1" x14ac:dyDescent="0.2">
      <c r="A365" s="32"/>
      <c r="B365" s="32"/>
      <c r="C365" s="32"/>
      <c r="D365" s="32"/>
      <c r="E365" s="32"/>
      <c r="F365" s="32"/>
      <c r="G365" s="32"/>
      <c r="H365" s="206"/>
      <c r="I365" s="5"/>
      <c r="J365" s="5"/>
      <c r="K365" s="32"/>
      <c r="L365" s="5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spans="1:26" ht="12.75" customHeight="1" x14ac:dyDescent="0.2">
      <c r="A366" s="32"/>
      <c r="B366" s="32"/>
      <c r="C366" s="32"/>
      <c r="D366" s="32"/>
      <c r="E366" s="32"/>
      <c r="F366" s="32"/>
      <c r="G366" s="32"/>
      <c r="H366" s="206"/>
      <c r="I366" s="5"/>
      <c r="J366" s="5"/>
      <c r="K366" s="32"/>
      <c r="L366" s="5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spans="1:26" ht="12.75" customHeight="1" x14ac:dyDescent="0.2">
      <c r="A367" s="32"/>
      <c r="B367" s="32"/>
      <c r="C367" s="32"/>
      <c r="D367" s="32"/>
      <c r="E367" s="32"/>
      <c r="F367" s="32"/>
      <c r="G367" s="32"/>
      <c r="H367" s="206"/>
      <c r="I367" s="5"/>
      <c r="J367" s="5"/>
      <c r="K367" s="32"/>
      <c r="L367" s="5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spans="1:26" ht="12.75" customHeight="1" x14ac:dyDescent="0.2">
      <c r="A368" s="32"/>
      <c r="B368" s="32"/>
      <c r="C368" s="32"/>
      <c r="D368" s="32"/>
      <c r="E368" s="32"/>
      <c r="F368" s="32"/>
      <c r="G368" s="32"/>
      <c r="H368" s="206"/>
      <c r="I368" s="5"/>
      <c r="J368" s="5"/>
      <c r="K368" s="32"/>
      <c r="L368" s="5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spans="1:26" ht="12.75" customHeight="1" x14ac:dyDescent="0.2">
      <c r="A369" s="32"/>
      <c r="B369" s="32"/>
      <c r="C369" s="32"/>
      <c r="D369" s="32"/>
      <c r="E369" s="32"/>
      <c r="F369" s="32"/>
      <c r="G369" s="32"/>
      <c r="H369" s="206"/>
      <c r="I369" s="5"/>
      <c r="J369" s="5"/>
      <c r="K369" s="32"/>
      <c r="L369" s="5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spans="1:26" ht="12.75" customHeight="1" x14ac:dyDescent="0.2">
      <c r="A370" s="32"/>
      <c r="B370" s="32"/>
      <c r="C370" s="32"/>
      <c r="D370" s="32"/>
      <c r="E370" s="32"/>
      <c r="F370" s="32"/>
      <c r="G370" s="32"/>
      <c r="H370" s="206"/>
      <c r="I370" s="5"/>
      <c r="J370" s="5"/>
      <c r="K370" s="32"/>
      <c r="L370" s="5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spans="1:26" ht="12.75" customHeight="1" x14ac:dyDescent="0.2">
      <c r="A371" s="32"/>
      <c r="B371" s="32"/>
      <c r="C371" s="32"/>
      <c r="D371" s="32"/>
      <c r="E371" s="32"/>
      <c r="F371" s="32"/>
      <c r="G371" s="32"/>
      <c r="H371" s="206"/>
      <c r="I371" s="5"/>
      <c r="J371" s="5"/>
      <c r="K371" s="32"/>
      <c r="L371" s="5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spans="1:26" ht="12.75" customHeight="1" x14ac:dyDescent="0.2">
      <c r="A372" s="32"/>
      <c r="B372" s="32"/>
      <c r="C372" s="32"/>
      <c r="D372" s="32"/>
      <c r="E372" s="32"/>
      <c r="F372" s="32"/>
      <c r="G372" s="32"/>
      <c r="H372" s="206"/>
      <c r="I372" s="5"/>
      <c r="J372" s="5"/>
      <c r="K372" s="32"/>
      <c r="L372" s="5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spans="1:26" ht="12.75" customHeight="1" x14ac:dyDescent="0.2">
      <c r="A373" s="32"/>
      <c r="B373" s="32"/>
      <c r="C373" s="32"/>
      <c r="D373" s="32"/>
      <c r="E373" s="32"/>
      <c r="F373" s="32"/>
      <c r="G373" s="32"/>
      <c r="H373" s="206"/>
      <c r="I373" s="5"/>
      <c r="J373" s="5"/>
      <c r="K373" s="32"/>
      <c r="L373" s="5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spans="1:26" ht="12.75" customHeight="1" x14ac:dyDescent="0.2">
      <c r="A374" s="32"/>
      <c r="B374" s="32"/>
      <c r="C374" s="32"/>
      <c r="D374" s="32"/>
      <c r="E374" s="32"/>
      <c r="F374" s="32"/>
      <c r="G374" s="32"/>
      <c r="H374" s="206"/>
      <c r="I374" s="5"/>
      <c r="J374" s="5"/>
      <c r="K374" s="32"/>
      <c r="L374" s="5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spans="1:26" ht="12.75" customHeight="1" x14ac:dyDescent="0.2">
      <c r="A375" s="32"/>
      <c r="B375" s="32"/>
      <c r="C375" s="32"/>
      <c r="D375" s="32"/>
      <c r="E375" s="32"/>
      <c r="F375" s="32"/>
      <c r="G375" s="32"/>
      <c r="H375" s="206"/>
      <c r="I375" s="5"/>
      <c r="J375" s="5"/>
      <c r="K375" s="32"/>
      <c r="L375" s="5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spans="1:26" ht="12.75" customHeight="1" x14ac:dyDescent="0.2">
      <c r="A376" s="32"/>
      <c r="B376" s="32"/>
      <c r="C376" s="32"/>
      <c r="D376" s="32"/>
      <c r="E376" s="32"/>
      <c r="F376" s="32"/>
      <c r="G376" s="32"/>
      <c r="H376" s="206"/>
      <c r="I376" s="5"/>
      <c r="J376" s="5"/>
      <c r="K376" s="32"/>
      <c r="L376" s="5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spans="1:26" ht="12.75" customHeight="1" x14ac:dyDescent="0.2">
      <c r="A377" s="32"/>
      <c r="B377" s="32"/>
      <c r="C377" s="32"/>
      <c r="D377" s="32"/>
      <c r="E377" s="32"/>
      <c r="F377" s="32"/>
      <c r="G377" s="32"/>
      <c r="H377" s="206"/>
      <c r="I377" s="5"/>
      <c r="J377" s="5"/>
      <c r="K377" s="32"/>
      <c r="L377" s="5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spans="1:26" ht="12.75" customHeight="1" x14ac:dyDescent="0.2">
      <c r="A378" s="32"/>
      <c r="B378" s="32"/>
      <c r="C378" s="32"/>
      <c r="D378" s="32"/>
      <c r="E378" s="32"/>
      <c r="F378" s="32"/>
      <c r="G378" s="32"/>
      <c r="H378" s="206"/>
      <c r="I378" s="5"/>
      <c r="J378" s="5"/>
      <c r="K378" s="32"/>
      <c r="L378" s="5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spans="1:26" ht="12.75" customHeight="1" x14ac:dyDescent="0.2">
      <c r="A379" s="32"/>
      <c r="B379" s="32"/>
      <c r="C379" s="32"/>
      <c r="D379" s="32"/>
      <c r="E379" s="32"/>
      <c r="F379" s="32"/>
      <c r="G379" s="32"/>
      <c r="H379" s="206"/>
      <c r="I379" s="5"/>
      <c r="J379" s="5"/>
      <c r="K379" s="32"/>
      <c r="L379" s="5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spans="1:26" ht="12.75" customHeight="1" x14ac:dyDescent="0.2">
      <c r="A380" s="32"/>
      <c r="B380" s="32"/>
      <c r="C380" s="32"/>
      <c r="D380" s="32"/>
      <c r="E380" s="32"/>
      <c r="F380" s="32"/>
      <c r="G380" s="32"/>
      <c r="H380" s="206"/>
      <c r="I380" s="5"/>
      <c r="J380" s="5"/>
      <c r="K380" s="32"/>
      <c r="L380" s="5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spans="1:26" ht="12.75" customHeight="1" x14ac:dyDescent="0.2">
      <c r="A381" s="32"/>
      <c r="B381" s="32"/>
      <c r="C381" s="32"/>
      <c r="D381" s="32"/>
      <c r="E381" s="32"/>
      <c r="F381" s="32"/>
      <c r="G381" s="32"/>
      <c r="H381" s="206"/>
      <c r="I381" s="5"/>
      <c r="J381" s="5"/>
      <c r="K381" s="32"/>
      <c r="L381" s="5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spans="1:26" ht="12.75" customHeight="1" x14ac:dyDescent="0.2">
      <c r="A382" s="32"/>
      <c r="B382" s="32"/>
      <c r="C382" s="32"/>
      <c r="D382" s="32"/>
      <c r="E382" s="32"/>
      <c r="F382" s="32"/>
      <c r="G382" s="32"/>
      <c r="H382" s="206"/>
      <c r="I382" s="5"/>
      <c r="J382" s="5"/>
      <c r="K382" s="32"/>
      <c r="L382" s="5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spans="1:26" ht="12.75" customHeight="1" x14ac:dyDescent="0.2">
      <c r="A383" s="32"/>
      <c r="B383" s="32"/>
      <c r="C383" s="32"/>
      <c r="D383" s="32"/>
      <c r="E383" s="32"/>
      <c r="F383" s="32"/>
      <c r="G383" s="32"/>
      <c r="H383" s="206"/>
      <c r="I383" s="5"/>
      <c r="J383" s="5"/>
      <c r="K383" s="32"/>
      <c r="L383" s="5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spans="1:26" ht="12.75" customHeight="1" x14ac:dyDescent="0.2">
      <c r="A384" s="32"/>
      <c r="B384" s="32"/>
      <c r="C384" s="32"/>
      <c r="D384" s="32"/>
      <c r="E384" s="32"/>
      <c r="F384" s="32"/>
      <c r="G384" s="32"/>
      <c r="H384" s="206"/>
      <c r="I384" s="5"/>
      <c r="J384" s="5"/>
      <c r="K384" s="32"/>
      <c r="L384" s="5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spans="1:26" ht="12.75" customHeight="1" x14ac:dyDescent="0.2">
      <c r="A385" s="32"/>
      <c r="B385" s="32"/>
      <c r="C385" s="32"/>
      <c r="D385" s="32"/>
      <c r="E385" s="32"/>
      <c r="F385" s="32"/>
      <c r="G385" s="32"/>
      <c r="H385" s="206"/>
      <c r="I385" s="5"/>
      <c r="J385" s="5"/>
      <c r="K385" s="32"/>
      <c r="L385" s="5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spans="1:26" ht="12.75" customHeight="1" x14ac:dyDescent="0.2">
      <c r="A386" s="32"/>
      <c r="B386" s="32"/>
      <c r="C386" s="32"/>
      <c r="D386" s="32"/>
      <c r="E386" s="32"/>
      <c r="F386" s="32"/>
      <c r="G386" s="32"/>
      <c r="H386" s="206"/>
      <c r="I386" s="5"/>
      <c r="J386" s="5"/>
      <c r="K386" s="32"/>
      <c r="L386" s="5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spans="1:26" ht="12.75" customHeight="1" x14ac:dyDescent="0.2">
      <c r="A387" s="32"/>
      <c r="B387" s="32"/>
      <c r="C387" s="32"/>
      <c r="D387" s="32"/>
      <c r="E387" s="32"/>
      <c r="F387" s="32"/>
      <c r="G387" s="32"/>
      <c r="H387" s="206"/>
      <c r="I387" s="5"/>
      <c r="J387" s="5"/>
      <c r="K387" s="32"/>
      <c r="L387" s="5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spans="1:26" ht="12.75" customHeight="1" x14ac:dyDescent="0.2">
      <c r="A388" s="32"/>
      <c r="B388" s="32"/>
      <c r="C388" s="32"/>
      <c r="D388" s="32"/>
      <c r="E388" s="32"/>
      <c r="F388" s="32"/>
      <c r="G388" s="32"/>
      <c r="H388" s="206"/>
      <c r="I388" s="5"/>
      <c r="J388" s="5"/>
      <c r="K388" s="32"/>
      <c r="L388" s="5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spans="1:26" ht="12.75" customHeight="1" x14ac:dyDescent="0.2">
      <c r="A389" s="32"/>
      <c r="B389" s="32"/>
      <c r="C389" s="32"/>
      <c r="D389" s="32"/>
      <c r="E389" s="32"/>
      <c r="F389" s="32"/>
      <c r="G389" s="32"/>
      <c r="H389" s="206"/>
      <c r="I389" s="5"/>
      <c r="J389" s="5"/>
      <c r="K389" s="32"/>
      <c r="L389" s="5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spans="1:26" ht="12.75" customHeight="1" x14ac:dyDescent="0.2">
      <c r="A390" s="32"/>
      <c r="B390" s="32"/>
      <c r="C390" s="32"/>
      <c r="D390" s="32"/>
      <c r="E390" s="32"/>
      <c r="F390" s="32"/>
      <c r="G390" s="32"/>
      <c r="H390" s="206"/>
      <c r="I390" s="5"/>
      <c r="J390" s="5"/>
      <c r="K390" s="32"/>
      <c r="L390" s="5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spans="1:26" ht="12.75" customHeight="1" x14ac:dyDescent="0.2">
      <c r="A391" s="32"/>
      <c r="B391" s="32"/>
      <c r="C391" s="32"/>
      <c r="D391" s="32"/>
      <c r="E391" s="32"/>
      <c r="F391" s="32"/>
      <c r="G391" s="32"/>
      <c r="H391" s="206"/>
      <c r="I391" s="5"/>
      <c r="J391" s="5"/>
      <c r="K391" s="32"/>
      <c r="L391" s="5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spans="1:26" ht="12.75" customHeight="1" x14ac:dyDescent="0.2">
      <c r="A392" s="32"/>
      <c r="B392" s="32"/>
      <c r="C392" s="32"/>
      <c r="D392" s="32"/>
      <c r="E392" s="32"/>
      <c r="F392" s="32"/>
      <c r="G392" s="32"/>
      <c r="H392" s="206"/>
      <c r="I392" s="5"/>
      <c r="J392" s="5"/>
      <c r="K392" s="32"/>
      <c r="L392" s="5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spans="1:26" ht="12.75" customHeight="1" x14ac:dyDescent="0.2">
      <c r="A393" s="32"/>
      <c r="B393" s="32"/>
      <c r="C393" s="32"/>
      <c r="D393" s="32"/>
      <c r="E393" s="32"/>
      <c r="F393" s="32"/>
      <c r="G393" s="32"/>
      <c r="H393" s="206"/>
      <c r="I393" s="5"/>
      <c r="J393" s="5"/>
      <c r="K393" s="32"/>
      <c r="L393" s="5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spans="1:26" ht="12.75" customHeight="1" x14ac:dyDescent="0.2">
      <c r="A394" s="32"/>
      <c r="B394" s="32"/>
      <c r="C394" s="32"/>
      <c r="D394" s="32"/>
      <c r="E394" s="32"/>
      <c r="F394" s="32"/>
      <c r="G394" s="32"/>
      <c r="H394" s="206"/>
      <c r="I394" s="5"/>
      <c r="J394" s="5"/>
      <c r="K394" s="32"/>
      <c r="L394" s="5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spans="1:26" ht="12.75" customHeight="1" x14ac:dyDescent="0.2">
      <c r="A395" s="32"/>
      <c r="B395" s="32"/>
      <c r="C395" s="32"/>
      <c r="D395" s="32"/>
      <c r="E395" s="32"/>
      <c r="F395" s="32"/>
      <c r="G395" s="32"/>
      <c r="H395" s="206"/>
      <c r="I395" s="5"/>
      <c r="J395" s="5"/>
      <c r="K395" s="32"/>
      <c r="L395" s="5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spans="1:26" ht="12.75" customHeight="1" x14ac:dyDescent="0.2">
      <c r="A396" s="32"/>
      <c r="B396" s="32"/>
      <c r="C396" s="32"/>
      <c r="D396" s="32"/>
      <c r="E396" s="32"/>
      <c r="F396" s="32"/>
      <c r="G396" s="32"/>
      <c r="H396" s="206"/>
      <c r="I396" s="5"/>
      <c r="J396" s="5"/>
      <c r="K396" s="32"/>
      <c r="L396" s="5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spans="1:26" ht="12.75" customHeight="1" x14ac:dyDescent="0.2">
      <c r="A397" s="32"/>
      <c r="B397" s="32"/>
      <c r="C397" s="32"/>
      <c r="D397" s="32"/>
      <c r="E397" s="32"/>
      <c r="F397" s="32"/>
      <c r="G397" s="32"/>
      <c r="H397" s="206"/>
      <c r="I397" s="5"/>
      <c r="J397" s="5"/>
      <c r="K397" s="32"/>
      <c r="L397" s="5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spans="1:26" ht="12.75" customHeight="1" x14ac:dyDescent="0.2">
      <c r="A398" s="32"/>
      <c r="B398" s="32"/>
      <c r="C398" s="32"/>
      <c r="D398" s="32"/>
      <c r="E398" s="32"/>
      <c r="F398" s="32"/>
      <c r="G398" s="32"/>
      <c r="H398" s="206"/>
      <c r="I398" s="5"/>
      <c r="J398" s="5"/>
      <c r="K398" s="32"/>
      <c r="L398" s="5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spans="1:26" ht="12.75" customHeight="1" x14ac:dyDescent="0.2">
      <c r="A399" s="32"/>
      <c r="B399" s="32"/>
      <c r="C399" s="32"/>
      <c r="D399" s="32"/>
      <c r="E399" s="32"/>
      <c r="F399" s="32"/>
      <c r="G399" s="32"/>
      <c r="H399" s="206"/>
      <c r="I399" s="5"/>
      <c r="J399" s="5"/>
      <c r="K399" s="32"/>
      <c r="L399" s="5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spans="1:26" ht="12.75" customHeight="1" x14ac:dyDescent="0.2">
      <c r="A400" s="32"/>
      <c r="B400" s="32"/>
      <c r="C400" s="32"/>
      <c r="D400" s="32"/>
      <c r="E400" s="32"/>
      <c r="F400" s="32"/>
      <c r="G400" s="32"/>
      <c r="H400" s="206"/>
      <c r="I400" s="5"/>
      <c r="J400" s="5"/>
      <c r="K400" s="32"/>
      <c r="L400" s="5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spans="1:26" ht="12.75" customHeight="1" x14ac:dyDescent="0.2">
      <c r="A401" s="32"/>
      <c r="B401" s="32"/>
      <c r="C401" s="32"/>
      <c r="D401" s="32"/>
      <c r="E401" s="32"/>
      <c r="F401" s="32"/>
      <c r="G401" s="32"/>
      <c r="H401" s="206"/>
      <c r="I401" s="5"/>
      <c r="J401" s="5"/>
      <c r="K401" s="32"/>
      <c r="L401" s="5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spans="1:26" ht="12.75" customHeight="1" x14ac:dyDescent="0.2">
      <c r="A402" s="32"/>
      <c r="B402" s="32"/>
      <c r="C402" s="32"/>
      <c r="D402" s="32"/>
      <c r="E402" s="32"/>
      <c r="F402" s="32"/>
      <c r="G402" s="32"/>
      <c r="H402" s="206"/>
      <c r="I402" s="5"/>
      <c r="J402" s="5"/>
      <c r="K402" s="32"/>
      <c r="L402" s="5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spans="1:26" ht="12.75" customHeight="1" x14ac:dyDescent="0.2">
      <c r="A403" s="32"/>
      <c r="B403" s="32"/>
      <c r="C403" s="32"/>
      <c r="D403" s="32"/>
      <c r="E403" s="32"/>
      <c r="F403" s="32"/>
      <c r="G403" s="32"/>
      <c r="H403" s="206"/>
      <c r="I403" s="5"/>
      <c r="J403" s="5"/>
      <c r="K403" s="32"/>
      <c r="L403" s="5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spans="1:26" ht="12.75" customHeight="1" x14ac:dyDescent="0.2">
      <c r="A404" s="32"/>
      <c r="B404" s="32"/>
      <c r="C404" s="32"/>
      <c r="D404" s="32"/>
      <c r="E404" s="32"/>
      <c r="F404" s="32"/>
      <c r="G404" s="32"/>
      <c r="H404" s="206"/>
      <c r="I404" s="5"/>
      <c r="J404" s="5"/>
      <c r="K404" s="32"/>
      <c r="L404" s="5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spans="1:26" ht="12.75" customHeight="1" x14ac:dyDescent="0.2">
      <c r="A405" s="32"/>
      <c r="B405" s="32"/>
      <c r="C405" s="32"/>
      <c r="D405" s="32"/>
      <c r="E405" s="32"/>
      <c r="F405" s="32"/>
      <c r="G405" s="32"/>
      <c r="H405" s="206"/>
      <c r="I405" s="5"/>
      <c r="J405" s="5"/>
      <c r="K405" s="32"/>
      <c r="L405" s="5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spans="1:26" ht="12.75" customHeight="1" x14ac:dyDescent="0.2">
      <c r="A406" s="32"/>
      <c r="B406" s="32"/>
      <c r="C406" s="32"/>
      <c r="D406" s="32"/>
      <c r="E406" s="32"/>
      <c r="F406" s="32"/>
      <c r="G406" s="32"/>
      <c r="H406" s="206"/>
      <c r="I406" s="5"/>
      <c r="J406" s="5"/>
      <c r="K406" s="32"/>
      <c r="L406" s="5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spans="1:26" ht="12.75" customHeight="1" x14ac:dyDescent="0.2">
      <c r="A407" s="32"/>
      <c r="B407" s="32"/>
      <c r="C407" s="32"/>
      <c r="D407" s="32"/>
      <c r="E407" s="32"/>
      <c r="F407" s="32"/>
      <c r="G407" s="32"/>
      <c r="H407" s="206"/>
      <c r="I407" s="5"/>
      <c r="J407" s="5"/>
      <c r="K407" s="32"/>
      <c r="L407" s="5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spans="1:26" ht="12.75" customHeight="1" x14ac:dyDescent="0.2">
      <c r="A408" s="32"/>
      <c r="B408" s="32"/>
      <c r="C408" s="32"/>
      <c r="D408" s="32"/>
      <c r="E408" s="32"/>
      <c r="F408" s="32"/>
      <c r="G408" s="32"/>
      <c r="H408" s="206"/>
      <c r="I408" s="5"/>
      <c r="J408" s="5"/>
      <c r="K408" s="32"/>
      <c r="L408" s="5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spans="1:26" ht="12.75" customHeight="1" x14ac:dyDescent="0.2">
      <c r="A409" s="32"/>
      <c r="B409" s="32"/>
      <c r="C409" s="32"/>
      <c r="D409" s="32"/>
      <c r="E409" s="32"/>
      <c r="F409" s="32"/>
      <c r="G409" s="32"/>
      <c r="H409" s="206"/>
      <c r="I409" s="5"/>
      <c r="J409" s="5"/>
      <c r="K409" s="32"/>
      <c r="L409" s="5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spans="1:26" ht="12.75" customHeight="1" x14ac:dyDescent="0.2">
      <c r="A410" s="32"/>
      <c r="B410" s="32"/>
      <c r="C410" s="32"/>
      <c r="D410" s="32"/>
      <c r="E410" s="32"/>
      <c r="F410" s="32"/>
      <c r="G410" s="32"/>
      <c r="H410" s="206"/>
      <c r="I410" s="5"/>
      <c r="J410" s="5"/>
      <c r="K410" s="32"/>
      <c r="L410" s="5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spans="1:26" ht="12.75" customHeight="1" x14ac:dyDescent="0.2">
      <c r="A411" s="32"/>
      <c r="B411" s="32"/>
      <c r="C411" s="32"/>
      <c r="D411" s="32"/>
      <c r="E411" s="32"/>
      <c r="F411" s="32"/>
      <c r="G411" s="32"/>
      <c r="H411" s="206"/>
      <c r="I411" s="5"/>
      <c r="J411" s="5"/>
      <c r="K411" s="32"/>
      <c r="L411" s="5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spans="1:26" ht="12.75" customHeight="1" x14ac:dyDescent="0.2">
      <c r="A412" s="32"/>
      <c r="B412" s="32"/>
      <c r="C412" s="32"/>
      <c r="D412" s="32"/>
      <c r="E412" s="32"/>
      <c r="F412" s="32"/>
      <c r="G412" s="32"/>
      <c r="H412" s="206"/>
      <c r="I412" s="5"/>
      <c r="J412" s="5"/>
      <c r="K412" s="32"/>
      <c r="L412" s="5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spans="1:26" ht="12.75" customHeight="1" x14ac:dyDescent="0.2">
      <c r="A413" s="32"/>
      <c r="B413" s="32"/>
      <c r="C413" s="32"/>
      <c r="D413" s="32"/>
      <c r="E413" s="32"/>
      <c r="F413" s="32"/>
      <c r="G413" s="32"/>
      <c r="H413" s="206"/>
      <c r="I413" s="5"/>
      <c r="J413" s="5"/>
      <c r="K413" s="32"/>
      <c r="L413" s="5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spans="1:26" ht="12.75" customHeight="1" x14ac:dyDescent="0.2">
      <c r="A414" s="32"/>
      <c r="B414" s="32"/>
      <c r="C414" s="32"/>
      <c r="D414" s="32"/>
      <c r="E414" s="32"/>
      <c r="F414" s="32"/>
      <c r="G414" s="32"/>
      <c r="H414" s="206"/>
      <c r="I414" s="5"/>
      <c r="J414" s="5"/>
      <c r="K414" s="32"/>
      <c r="L414" s="5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spans="1:26" ht="12.75" customHeight="1" x14ac:dyDescent="0.2">
      <c r="A415" s="32"/>
      <c r="B415" s="32"/>
      <c r="C415" s="32"/>
      <c r="D415" s="32"/>
      <c r="E415" s="32"/>
      <c r="F415" s="32"/>
      <c r="G415" s="32"/>
      <c r="H415" s="206"/>
      <c r="I415" s="5"/>
      <c r="J415" s="5"/>
      <c r="K415" s="32"/>
      <c r="L415" s="5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spans="1:26" ht="12.75" customHeight="1" x14ac:dyDescent="0.2">
      <c r="A416" s="32"/>
      <c r="B416" s="32"/>
      <c r="C416" s="32"/>
      <c r="D416" s="32"/>
      <c r="E416" s="32"/>
      <c r="F416" s="32"/>
      <c r="G416" s="32"/>
      <c r="H416" s="206"/>
      <c r="I416" s="5"/>
      <c r="J416" s="5"/>
      <c r="K416" s="32"/>
      <c r="L416" s="5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spans="1:26" ht="12.75" customHeight="1" x14ac:dyDescent="0.2">
      <c r="A417" s="32"/>
      <c r="B417" s="32"/>
      <c r="C417" s="32"/>
      <c r="D417" s="32"/>
      <c r="E417" s="32"/>
      <c r="F417" s="32"/>
      <c r="G417" s="32"/>
      <c r="H417" s="206"/>
      <c r="I417" s="5"/>
      <c r="J417" s="5"/>
      <c r="K417" s="32"/>
      <c r="L417" s="5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spans="1:26" ht="12.75" customHeight="1" x14ac:dyDescent="0.2">
      <c r="A418" s="32"/>
      <c r="B418" s="32"/>
      <c r="C418" s="32"/>
      <c r="D418" s="32"/>
      <c r="E418" s="32"/>
      <c r="F418" s="32"/>
      <c r="G418" s="32"/>
      <c r="H418" s="206"/>
      <c r="I418" s="5"/>
      <c r="J418" s="5"/>
      <c r="K418" s="32"/>
      <c r="L418" s="5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spans="1:26" ht="12.75" customHeight="1" x14ac:dyDescent="0.2">
      <c r="A419" s="32"/>
      <c r="B419" s="32"/>
      <c r="C419" s="32"/>
      <c r="D419" s="32"/>
      <c r="E419" s="32"/>
      <c r="F419" s="32"/>
      <c r="G419" s="32"/>
      <c r="H419" s="206"/>
      <c r="I419" s="5"/>
      <c r="J419" s="5"/>
      <c r="K419" s="32"/>
      <c r="L419" s="5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spans="1:26" ht="12.75" customHeight="1" x14ac:dyDescent="0.2">
      <c r="A420" s="32"/>
      <c r="B420" s="32"/>
      <c r="C420" s="32"/>
      <c r="D420" s="32"/>
      <c r="E420" s="32"/>
      <c r="F420" s="32"/>
      <c r="G420" s="32"/>
      <c r="H420" s="206"/>
      <c r="I420" s="5"/>
      <c r="J420" s="5"/>
      <c r="K420" s="32"/>
      <c r="L420" s="5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spans="1:26" ht="12.75" customHeight="1" x14ac:dyDescent="0.2">
      <c r="A421" s="32"/>
      <c r="B421" s="32"/>
      <c r="C421" s="32"/>
      <c r="D421" s="32"/>
      <c r="E421" s="32"/>
      <c r="F421" s="32"/>
      <c r="G421" s="32"/>
      <c r="H421" s="206"/>
      <c r="I421" s="5"/>
      <c r="J421" s="5"/>
      <c r="K421" s="32"/>
      <c r="L421" s="5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spans="1:26" ht="12.75" customHeight="1" x14ac:dyDescent="0.2">
      <c r="A422" s="32"/>
      <c r="B422" s="32"/>
      <c r="C422" s="32"/>
      <c r="D422" s="32"/>
      <c r="E422" s="32"/>
      <c r="F422" s="32"/>
      <c r="G422" s="32"/>
      <c r="H422" s="206"/>
      <c r="I422" s="5"/>
      <c r="J422" s="5"/>
      <c r="K422" s="32"/>
      <c r="L422" s="5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spans="1:26" ht="12.75" customHeight="1" x14ac:dyDescent="0.2">
      <c r="A423" s="32"/>
      <c r="B423" s="32"/>
      <c r="C423" s="32"/>
      <c r="D423" s="32"/>
      <c r="E423" s="32"/>
      <c r="F423" s="32"/>
      <c r="G423" s="32"/>
      <c r="H423" s="206"/>
      <c r="I423" s="5"/>
      <c r="J423" s="5"/>
      <c r="K423" s="32"/>
      <c r="L423" s="5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spans="1:26" ht="12.75" customHeight="1" x14ac:dyDescent="0.2">
      <c r="A424" s="32"/>
      <c r="B424" s="32"/>
      <c r="C424" s="32"/>
      <c r="D424" s="32"/>
      <c r="E424" s="32"/>
      <c r="F424" s="32"/>
      <c r="G424" s="32"/>
      <c r="H424" s="206"/>
      <c r="I424" s="5"/>
      <c r="J424" s="5"/>
      <c r="K424" s="32"/>
      <c r="L424" s="5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spans="1:26" ht="12.75" customHeight="1" x14ac:dyDescent="0.2">
      <c r="A425" s="32"/>
      <c r="B425" s="32"/>
      <c r="C425" s="32"/>
      <c r="D425" s="32"/>
      <c r="E425" s="32"/>
      <c r="F425" s="32"/>
      <c r="G425" s="32"/>
      <c r="H425" s="206"/>
      <c r="I425" s="5"/>
      <c r="J425" s="5"/>
      <c r="K425" s="32"/>
      <c r="L425" s="5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spans="1:26" ht="12.75" customHeight="1" x14ac:dyDescent="0.2">
      <c r="A426" s="32"/>
      <c r="B426" s="32"/>
      <c r="C426" s="32"/>
      <c r="D426" s="32"/>
      <c r="E426" s="32"/>
      <c r="F426" s="32"/>
      <c r="G426" s="32"/>
      <c r="H426" s="206"/>
      <c r="I426" s="5"/>
      <c r="J426" s="5"/>
      <c r="K426" s="32"/>
      <c r="L426" s="5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spans="1:26" ht="12.75" customHeight="1" x14ac:dyDescent="0.2">
      <c r="A427" s="32"/>
      <c r="B427" s="32"/>
      <c r="C427" s="32"/>
      <c r="D427" s="32"/>
      <c r="E427" s="32"/>
      <c r="F427" s="32"/>
      <c r="G427" s="32"/>
      <c r="H427" s="206"/>
      <c r="I427" s="5"/>
      <c r="J427" s="5"/>
      <c r="K427" s="32"/>
      <c r="L427" s="5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spans="1:26" ht="12.75" customHeight="1" x14ac:dyDescent="0.2">
      <c r="A428" s="32"/>
      <c r="B428" s="32"/>
      <c r="C428" s="32"/>
      <c r="D428" s="32"/>
      <c r="E428" s="32"/>
      <c r="F428" s="32"/>
      <c r="G428" s="32"/>
      <c r="H428" s="206"/>
      <c r="I428" s="5"/>
      <c r="J428" s="5"/>
      <c r="K428" s="32"/>
      <c r="L428" s="5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spans="1:26" ht="12.75" customHeight="1" x14ac:dyDescent="0.2">
      <c r="A429" s="32"/>
      <c r="B429" s="32"/>
      <c r="C429" s="32"/>
      <c r="D429" s="32"/>
      <c r="E429" s="32"/>
      <c r="F429" s="32"/>
      <c r="G429" s="32"/>
      <c r="H429" s="206"/>
      <c r="I429" s="5"/>
      <c r="J429" s="5"/>
      <c r="K429" s="32"/>
      <c r="L429" s="5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spans="1:26" ht="12.75" customHeight="1" x14ac:dyDescent="0.2">
      <c r="A430" s="32"/>
      <c r="B430" s="32"/>
      <c r="C430" s="32"/>
      <c r="D430" s="32"/>
      <c r="E430" s="32"/>
      <c r="F430" s="32"/>
      <c r="G430" s="32"/>
      <c r="H430" s="206"/>
      <c r="I430" s="5"/>
      <c r="J430" s="5"/>
      <c r="K430" s="32"/>
      <c r="L430" s="5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spans="1:26" ht="12.75" customHeight="1" x14ac:dyDescent="0.2">
      <c r="A431" s="32"/>
      <c r="B431" s="32"/>
      <c r="C431" s="32"/>
      <c r="D431" s="32"/>
      <c r="E431" s="32"/>
      <c r="F431" s="32"/>
      <c r="G431" s="32"/>
      <c r="H431" s="206"/>
      <c r="I431" s="5"/>
      <c r="J431" s="5"/>
      <c r="K431" s="32"/>
      <c r="L431" s="5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spans="1:26" ht="12.75" customHeight="1" x14ac:dyDescent="0.2">
      <c r="A432" s="32"/>
      <c r="B432" s="32"/>
      <c r="C432" s="32"/>
      <c r="D432" s="32"/>
      <c r="E432" s="32"/>
      <c r="F432" s="32"/>
      <c r="G432" s="32"/>
      <c r="H432" s="206"/>
      <c r="I432" s="5"/>
      <c r="J432" s="5"/>
      <c r="K432" s="32"/>
      <c r="L432" s="5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spans="1:26" ht="12.75" customHeight="1" x14ac:dyDescent="0.2">
      <c r="A433" s="32"/>
      <c r="B433" s="32"/>
      <c r="C433" s="32"/>
      <c r="D433" s="32"/>
      <c r="E433" s="32"/>
      <c r="F433" s="32"/>
      <c r="G433" s="32"/>
      <c r="H433" s="206"/>
      <c r="I433" s="5"/>
      <c r="J433" s="5"/>
      <c r="K433" s="32"/>
      <c r="L433" s="5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spans="1:26" ht="12.75" customHeight="1" x14ac:dyDescent="0.2">
      <c r="A434" s="32"/>
      <c r="B434" s="32"/>
      <c r="C434" s="32"/>
      <c r="D434" s="32"/>
      <c r="E434" s="32"/>
      <c r="F434" s="32"/>
      <c r="G434" s="32"/>
      <c r="H434" s="206"/>
      <c r="I434" s="5"/>
      <c r="J434" s="5"/>
      <c r="K434" s="32"/>
      <c r="L434" s="5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spans="1:26" ht="12.75" customHeight="1" x14ac:dyDescent="0.2">
      <c r="A435" s="32"/>
      <c r="B435" s="32"/>
      <c r="C435" s="32"/>
      <c r="D435" s="32"/>
      <c r="E435" s="32"/>
      <c r="F435" s="32"/>
      <c r="G435" s="32"/>
      <c r="H435" s="206"/>
      <c r="I435" s="5"/>
      <c r="J435" s="5"/>
      <c r="K435" s="32"/>
      <c r="L435" s="5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spans="1:26" ht="12.75" customHeight="1" x14ac:dyDescent="0.2">
      <c r="A436" s="32"/>
      <c r="B436" s="32"/>
      <c r="C436" s="32"/>
      <c r="D436" s="32"/>
      <c r="E436" s="32"/>
      <c r="F436" s="32"/>
      <c r="G436" s="32"/>
      <c r="H436" s="206"/>
      <c r="I436" s="5"/>
      <c r="J436" s="5"/>
      <c r="K436" s="32"/>
      <c r="L436" s="5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spans="1:26" ht="12.75" customHeight="1" x14ac:dyDescent="0.2">
      <c r="A437" s="32"/>
      <c r="B437" s="32"/>
      <c r="C437" s="32"/>
      <c r="D437" s="32"/>
      <c r="E437" s="32"/>
      <c r="F437" s="32"/>
      <c r="G437" s="32"/>
      <c r="H437" s="206"/>
      <c r="I437" s="5"/>
      <c r="J437" s="5"/>
      <c r="K437" s="32"/>
      <c r="L437" s="5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spans="1:26" ht="12.75" customHeight="1" x14ac:dyDescent="0.2">
      <c r="A438" s="32"/>
      <c r="B438" s="32"/>
      <c r="C438" s="32"/>
      <c r="D438" s="32"/>
      <c r="E438" s="32"/>
      <c r="F438" s="32"/>
      <c r="G438" s="32"/>
      <c r="H438" s="206"/>
      <c r="I438" s="5"/>
      <c r="J438" s="5"/>
      <c r="K438" s="32"/>
      <c r="L438" s="5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spans="1:26" ht="12.75" customHeight="1" x14ac:dyDescent="0.2">
      <c r="A439" s="32"/>
      <c r="B439" s="32"/>
      <c r="C439" s="32"/>
      <c r="D439" s="32"/>
      <c r="E439" s="32"/>
      <c r="F439" s="32"/>
      <c r="G439" s="32"/>
      <c r="H439" s="206"/>
      <c r="I439" s="5"/>
      <c r="J439" s="5"/>
      <c r="K439" s="32"/>
      <c r="L439" s="5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spans="1:26" ht="12.75" customHeight="1" x14ac:dyDescent="0.2">
      <c r="A440" s="32"/>
      <c r="B440" s="32"/>
      <c r="C440" s="32"/>
      <c r="D440" s="32"/>
      <c r="E440" s="32"/>
      <c r="F440" s="32"/>
      <c r="G440" s="32"/>
      <c r="H440" s="206"/>
      <c r="I440" s="5"/>
      <c r="J440" s="5"/>
      <c r="K440" s="32"/>
      <c r="L440" s="5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spans="1:26" ht="12.75" customHeight="1" x14ac:dyDescent="0.2">
      <c r="A441" s="32"/>
      <c r="B441" s="32"/>
      <c r="C441" s="32"/>
      <c r="D441" s="32"/>
      <c r="E441" s="32"/>
      <c r="F441" s="32"/>
      <c r="G441" s="32"/>
      <c r="H441" s="206"/>
      <c r="I441" s="5"/>
      <c r="J441" s="5"/>
      <c r="K441" s="32"/>
      <c r="L441" s="5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spans="1:26" ht="12.75" customHeight="1" x14ac:dyDescent="0.2">
      <c r="A442" s="32"/>
      <c r="B442" s="32"/>
      <c r="C442" s="32"/>
      <c r="D442" s="32"/>
      <c r="E442" s="32"/>
      <c r="F442" s="32"/>
      <c r="G442" s="32"/>
      <c r="H442" s="206"/>
      <c r="I442" s="5"/>
      <c r="J442" s="5"/>
      <c r="K442" s="32"/>
      <c r="L442" s="5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spans="1:26" ht="12.75" customHeight="1" x14ac:dyDescent="0.2">
      <c r="A443" s="32"/>
      <c r="B443" s="32"/>
      <c r="C443" s="32"/>
      <c r="D443" s="32"/>
      <c r="E443" s="32"/>
      <c r="F443" s="32"/>
      <c r="G443" s="32"/>
      <c r="H443" s="206"/>
      <c r="I443" s="5"/>
      <c r="J443" s="5"/>
      <c r="K443" s="32"/>
      <c r="L443" s="5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spans="1:26" ht="12.75" customHeight="1" x14ac:dyDescent="0.2">
      <c r="A444" s="32"/>
      <c r="B444" s="32"/>
      <c r="C444" s="32"/>
      <c r="D444" s="32"/>
      <c r="E444" s="32"/>
      <c r="F444" s="32"/>
      <c r="G444" s="32"/>
      <c r="H444" s="206"/>
      <c r="I444" s="5"/>
      <c r="J444" s="5"/>
      <c r="K444" s="32"/>
      <c r="L444" s="5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spans="1:26" ht="12.75" customHeight="1" x14ac:dyDescent="0.2">
      <c r="A445" s="32"/>
      <c r="B445" s="32"/>
      <c r="C445" s="32"/>
      <c r="D445" s="32"/>
      <c r="E445" s="32"/>
      <c r="F445" s="32"/>
      <c r="G445" s="32"/>
      <c r="H445" s="206"/>
      <c r="I445" s="5"/>
      <c r="J445" s="5"/>
      <c r="K445" s="32"/>
      <c r="L445" s="5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spans="1:26" ht="12.75" customHeight="1" x14ac:dyDescent="0.2">
      <c r="A446" s="32"/>
      <c r="B446" s="32"/>
      <c r="C446" s="32"/>
      <c r="D446" s="32"/>
      <c r="E446" s="32"/>
      <c r="F446" s="32"/>
      <c r="G446" s="32"/>
      <c r="H446" s="206"/>
      <c r="I446" s="5"/>
      <c r="J446" s="5"/>
      <c r="K446" s="32"/>
      <c r="L446" s="5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spans="1:26" ht="12.75" customHeight="1" x14ac:dyDescent="0.2">
      <c r="A447" s="32"/>
      <c r="B447" s="32"/>
      <c r="C447" s="32"/>
      <c r="D447" s="32"/>
      <c r="E447" s="32"/>
      <c r="F447" s="32"/>
      <c r="G447" s="32"/>
      <c r="H447" s="206"/>
      <c r="I447" s="5"/>
      <c r="J447" s="5"/>
      <c r="K447" s="32"/>
      <c r="L447" s="5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spans="1:26" ht="12.75" customHeight="1" x14ac:dyDescent="0.2">
      <c r="A448" s="32"/>
      <c r="B448" s="32"/>
      <c r="C448" s="32"/>
      <c r="D448" s="32"/>
      <c r="E448" s="32"/>
      <c r="F448" s="32"/>
      <c r="G448" s="32"/>
      <c r="H448" s="206"/>
      <c r="I448" s="5"/>
      <c r="J448" s="5"/>
      <c r="K448" s="32"/>
      <c r="L448" s="5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spans="1:26" ht="12.75" customHeight="1" x14ac:dyDescent="0.2">
      <c r="A449" s="32"/>
      <c r="B449" s="32"/>
      <c r="C449" s="32"/>
      <c r="D449" s="32"/>
      <c r="E449" s="32"/>
      <c r="F449" s="32"/>
      <c r="G449" s="32"/>
      <c r="H449" s="206"/>
      <c r="I449" s="5"/>
      <c r="J449" s="5"/>
      <c r="K449" s="32"/>
      <c r="L449" s="5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spans="1:26" ht="12.75" customHeight="1" x14ac:dyDescent="0.2">
      <c r="A450" s="32"/>
      <c r="B450" s="32"/>
      <c r="C450" s="32"/>
      <c r="D450" s="32"/>
      <c r="E450" s="32"/>
      <c r="F450" s="32"/>
      <c r="G450" s="32"/>
      <c r="H450" s="206"/>
      <c r="I450" s="5"/>
      <c r="J450" s="5"/>
      <c r="K450" s="32"/>
      <c r="L450" s="5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spans="1:26" ht="12.75" customHeight="1" x14ac:dyDescent="0.2">
      <c r="A451" s="32"/>
      <c r="B451" s="32"/>
      <c r="C451" s="32"/>
      <c r="D451" s="32"/>
      <c r="E451" s="32"/>
      <c r="F451" s="32"/>
      <c r="G451" s="32"/>
      <c r="H451" s="206"/>
      <c r="I451" s="5"/>
      <c r="J451" s="5"/>
      <c r="K451" s="32"/>
      <c r="L451" s="5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spans="1:26" ht="12.75" customHeight="1" x14ac:dyDescent="0.2">
      <c r="A452" s="32"/>
      <c r="B452" s="32"/>
      <c r="C452" s="32"/>
      <c r="D452" s="32"/>
      <c r="E452" s="32"/>
      <c r="F452" s="32"/>
      <c r="G452" s="32"/>
      <c r="H452" s="206"/>
      <c r="I452" s="5"/>
      <c r="J452" s="5"/>
      <c r="K452" s="32"/>
      <c r="L452" s="5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spans="1:26" ht="12.75" customHeight="1" x14ac:dyDescent="0.2">
      <c r="A453" s="32"/>
      <c r="B453" s="32"/>
      <c r="C453" s="32"/>
      <c r="D453" s="32"/>
      <c r="E453" s="32"/>
      <c r="F453" s="32"/>
      <c r="G453" s="32"/>
      <c r="H453" s="206"/>
      <c r="I453" s="5"/>
      <c r="J453" s="5"/>
      <c r="K453" s="32"/>
      <c r="L453" s="5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spans="1:26" ht="12.75" customHeight="1" x14ac:dyDescent="0.2">
      <c r="A454" s="32"/>
      <c r="B454" s="32"/>
      <c r="C454" s="32"/>
      <c r="D454" s="32"/>
      <c r="E454" s="32"/>
      <c r="F454" s="32"/>
      <c r="G454" s="32"/>
      <c r="H454" s="206"/>
      <c r="I454" s="5"/>
      <c r="J454" s="5"/>
      <c r="K454" s="32"/>
      <c r="L454" s="5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spans="1:26" ht="12.75" customHeight="1" x14ac:dyDescent="0.2">
      <c r="A455" s="32"/>
      <c r="B455" s="32"/>
      <c r="C455" s="32"/>
      <c r="D455" s="32"/>
      <c r="E455" s="32"/>
      <c r="F455" s="32"/>
      <c r="G455" s="32"/>
      <c r="H455" s="206"/>
      <c r="I455" s="5"/>
      <c r="J455" s="5"/>
      <c r="K455" s="32"/>
      <c r="L455" s="5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spans="1:26" ht="12.75" customHeight="1" x14ac:dyDescent="0.2">
      <c r="A456" s="32"/>
      <c r="B456" s="32"/>
      <c r="C456" s="32"/>
      <c r="D456" s="32"/>
      <c r="E456" s="32"/>
      <c r="F456" s="32"/>
      <c r="G456" s="32"/>
      <c r="H456" s="206"/>
      <c r="I456" s="5"/>
      <c r="J456" s="5"/>
      <c r="K456" s="32"/>
      <c r="L456" s="5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spans="1:26" ht="12.75" customHeight="1" x14ac:dyDescent="0.2">
      <c r="A457" s="32"/>
      <c r="B457" s="32"/>
      <c r="C457" s="32"/>
      <c r="D457" s="32"/>
      <c r="E457" s="32"/>
      <c r="F457" s="32"/>
      <c r="G457" s="32"/>
      <c r="H457" s="206"/>
      <c r="I457" s="5"/>
      <c r="J457" s="5"/>
      <c r="K457" s="32"/>
      <c r="L457" s="5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spans="1:26" ht="12.75" customHeight="1" x14ac:dyDescent="0.2">
      <c r="A458" s="32"/>
      <c r="B458" s="32"/>
      <c r="C458" s="32"/>
      <c r="D458" s="32"/>
      <c r="E458" s="32"/>
      <c r="F458" s="32"/>
      <c r="G458" s="32"/>
      <c r="H458" s="206"/>
      <c r="I458" s="5"/>
      <c r="J458" s="5"/>
      <c r="K458" s="32"/>
      <c r="L458" s="5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spans="1:26" ht="12.75" customHeight="1" x14ac:dyDescent="0.2">
      <c r="A459" s="32"/>
      <c r="B459" s="32"/>
      <c r="C459" s="32"/>
      <c r="D459" s="32"/>
      <c r="E459" s="32"/>
      <c r="F459" s="32"/>
      <c r="G459" s="32"/>
      <c r="H459" s="206"/>
      <c r="I459" s="5"/>
      <c r="J459" s="5"/>
      <c r="K459" s="32"/>
      <c r="L459" s="5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spans="1:26" ht="12.75" customHeight="1" x14ac:dyDescent="0.2">
      <c r="A460" s="32"/>
      <c r="B460" s="32"/>
      <c r="C460" s="32"/>
      <c r="D460" s="32"/>
      <c r="E460" s="32"/>
      <c r="F460" s="32"/>
      <c r="G460" s="32"/>
      <c r="H460" s="206"/>
      <c r="I460" s="5"/>
      <c r="J460" s="5"/>
      <c r="K460" s="32"/>
      <c r="L460" s="5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spans="1:26" ht="12.75" customHeight="1" x14ac:dyDescent="0.2">
      <c r="A461" s="32"/>
      <c r="B461" s="32"/>
      <c r="C461" s="32"/>
      <c r="D461" s="32"/>
      <c r="E461" s="32"/>
      <c r="F461" s="32"/>
      <c r="G461" s="32"/>
      <c r="H461" s="206"/>
      <c r="I461" s="5"/>
      <c r="J461" s="5"/>
      <c r="K461" s="32"/>
      <c r="L461" s="5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spans="1:26" ht="12.75" customHeight="1" x14ac:dyDescent="0.2">
      <c r="A462" s="32"/>
      <c r="B462" s="32"/>
      <c r="C462" s="32"/>
      <c r="D462" s="32"/>
      <c r="E462" s="32"/>
      <c r="F462" s="32"/>
      <c r="G462" s="32"/>
      <c r="H462" s="206"/>
      <c r="I462" s="5"/>
      <c r="J462" s="5"/>
      <c r="K462" s="32"/>
      <c r="L462" s="5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spans="1:26" ht="12.75" customHeight="1" x14ac:dyDescent="0.2">
      <c r="A463" s="32"/>
      <c r="B463" s="32"/>
      <c r="C463" s="32"/>
      <c r="D463" s="32"/>
      <c r="E463" s="32"/>
      <c r="F463" s="32"/>
      <c r="G463" s="32"/>
      <c r="H463" s="206"/>
      <c r="I463" s="5"/>
      <c r="J463" s="5"/>
      <c r="K463" s="32"/>
      <c r="L463" s="5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spans="1:26" ht="12.75" customHeight="1" x14ac:dyDescent="0.2">
      <c r="A464" s="32"/>
      <c r="B464" s="32"/>
      <c r="C464" s="32"/>
      <c r="D464" s="32"/>
      <c r="E464" s="32"/>
      <c r="F464" s="32"/>
      <c r="G464" s="32"/>
      <c r="H464" s="206"/>
      <c r="I464" s="5"/>
      <c r="J464" s="5"/>
      <c r="K464" s="32"/>
      <c r="L464" s="5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spans="1:26" ht="12.75" customHeight="1" x14ac:dyDescent="0.2">
      <c r="A465" s="32"/>
      <c r="B465" s="32"/>
      <c r="C465" s="32"/>
      <c r="D465" s="32"/>
      <c r="E465" s="32"/>
      <c r="F465" s="32"/>
      <c r="G465" s="32"/>
      <c r="H465" s="206"/>
      <c r="I465" s="5"/>
      <c r="J465" s="5"/>
      <c r="K465" s="32"/>
      <c r="L465" s="5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spans="1:26" ht="12.75" customHeight="1" x14ac:dyDescent="0.2">
      <c r="A466" s="32"/>
      <c r="B466" s="32"/>
      <c r="C466" s="32"/>
      <c r="D466" s="32"/>
      <c r="E466" s="32"/>
      <c r="F466" s="32"/>
      <c r="G466" s="32"/>
      <c r="H466" s="206"/>
      <c r="I466" s="5"/>
      <c r="J466" s="5"/>
      <c r="K466" s="32"/>
      <c r="L466" s="5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spans="1:26" ht="12.75" customHeight="1" x14ac:dyDescent="0.2">
      <c r="A467" s="32"/>
      <c r="B467" s="32"/>
      <c r="C467" s="32"/>
      <c r="D467" s="32"/>
      <c r="E467" s="32"/>
      <c r="F467" s="32"/>
      <c r="G467" s="32"/>
      <c r="H467" s="206"/>
      <c r="I467" s="5"/>
      <c r="J467" s="5"/>
      <c r="K467" s="32"/>
      <c r="L467" s="5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spans="1:26" ht="12.75" customHeight="1" x14ac:dyDescent="0.2">
      <c r="A468" s="32"/>
      <c r="B468" s="32"/>
      <c r="C468" s="32"/>
      <c r="D468" s="32"/>
      <c r="E468" s="32"/>
      <c r="F468" s="32"/>
      <c r="G468" s="32"/>
      <c r="H468" s="206"/>
      <c r="I468" s="5"/>
      <c r="J468" s="5"/>
      <c r="K468" s="32"/>
      <c r="L468" s="5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spans="1:26" ht="12.75" customHeight="1" x14ac:dyDescent="0.2">
      <c r="A469" s="32"/>
      <c r="B469" s="32"/>
      <c r="C469" s="32"/>
      <c r="D469" s="32"/>
      <c r="E469" s="32"/>
      <c r="F469" s="32"/>
      <c r="G469" s="32"/>
      <c r="H469" s="206"/>
      <c r="I469" s="5"/>
      <c r="J469" s="5"/>
      <c r="K469" s="32"/>
      <c r="L469" s="5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spans="1:26" ht="12.75" customHeight="1" x14ac:dyDescent="0.2">
      <c r="A470" s="32"/>
      <c r="B470" s="32"/>
      <c r="C470" s="32"/>
      <c r="D470" s="32"/>
      <c r="E470" s="32"/>
      <c r="F470" s="32"/>
      <c r="G470" s="32"/>
      <c r="H470" s="206"/>
      <c r="I470" s="5"/>
      <c r="J470" s="5"/>
      <c r="K470" s="32"/>
      <c r="L470" s="5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spans="1:26" ht="12.75" customHeight="1" x14ac:dyDescent="0.2">
      <c r="A471" s="32"/>
      <c r="B471" s="32"/>
      <c r="C471" s="32"/>
      <c r="D471" s="32"/>
      <c r="E471" s="32"/>
      <c r="F471" s="32"/>
      <c r="G471" s="32"/>
      <c r="H471" s="206"/>
      <c r="I471" s="5"/>
      <c r="J471" s="5"/>
      <c r="K471" s="32"/>
      <c r="L471" s="5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spans="1:26" ht="12.75" customHeight="1" x14ac:dyDescent="0.2">
      <c r="A472" s="32"/>
      <c r="B472" s="32"/>
      <c r="C472" s="32"/>
      <c r="D472" s="32"/>
      <c r="E472" s="32"/>
      <c r="F472" s="32"/>
      <c r="G472" s="32"/>
      <c r="H472" s="206"/>
      <c r="I472" s="5"/>
      <c r="J472" s="5"/>
      <c r="K472" s="32"/>
      <c r="L472" s="5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spans="1:26" ht="12.75" customHeight="1" x14ac:dyDescent="0.2">
      <c r="A473" s="32"/>
      <c r="B473" s="32"/>
      <c r="C473" s="32"/>
      <c r="D473" s="32"/>
      <c r="E473" s="32"/>
      <c r="F473" s="32"/>
      <c r="G473" s="32"/>
      <c r="H473" s="206"/>
      <c r="I473" s="5"/>
      <c r="J473" s="5"/>
      <c r="K473" s="32"/>
      <c r="L473" s="5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spans="1:26" ht="12.75" customHeight="1" x14ac:dyDescent="0.2">
      <c r="A474" s="32"/>
      <c r="B474" s="32"/>
      <c r="C474" s="32"/>
      <c r="D474" s="32"/>
      <c r="E474" s="32"/>
      <c r="F474" s="32"/>
      <c r="G474" s="32"/>
      <c r="H474" s="206"/>
      <c r="I474" s="5"/>
      <c r="J474" s="5"/>
      <c r="K474" s="32"/>
      <c r="L474" s="5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spans="1:26" ht="12.75" customHeight="1" x14ac:dyDescent="0.2">
      <c r="A475" s="32"/>
      <c r="B475" s="32"/>
      <c r="C475" s="32"/>
      <c r="D475" s="32"/>
      <c r="E475" s="32"/>
      <c r="F475" s="32"/>
      <c r="G475" s="32"/>
      <c r="H475" s="206"/>
      <c r="I475" s="5"/>
      <c r="J475" s="5"/>
      <c r="K475" s="32"/>
      <c r="L475" s="5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spans="1:26" ht="12.75" customHeight="1" x14ac:dyDescent="0.2">
      <c r="A476" s="32"/>
      <c r="B476" s="32"/>
      <c r="C476" s="32"/>
      <c r="D476" s="32"/>
      <c r="E476" s="32"/>
      <c r="F476" s="32"/>
      <c r="G476" s="32"/>
      <c r="H476" s="206"/>
      <c r="I476" s="5"/>
      <c r="J476" s="5"/>
      <c r="K476" s="32"/>
      <c r="L476" s="5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spans="1:26" ht="12.75" customHeight="1" x14ac:dyDescent="0.2">
      <c r="A477" s="32"/>
      <c r="B477" s="32"/>
      <c r="C477" s="32"/>
      <c r="D477" s="32"/>
      <c r="E477" s="32"/>
      <c r="F477" s="32"/>
      <c r="G477" s="32"/>
      <c r="H477" s="206"/>
      <c r="I477" s="5"/>
      <c r="J477" s="5"/>
      <c r="K477" s="32"/>
      <c r="L477" s="5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spans="1:26" ht="12.75" customHeight="1" x14ac:dyDescent="0.2">
      <c r="A478" s="32"/>
      <c r="B478" s="32"/>
      <c r="C478" s="32"/>
      <c r="D478" s="32"/>
      <c r="E478" s="32"/>
      <c r="F478" s="32"/>
      <c r="G478" s="32"/>
      <c r="H478" s="206"/>
      <c r="I478" s="5"/>
      <c r="J478" s="5"/>
      <c r="K478" s="32"/>
      <c r="L478" s="5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spans="1:26" ht="12.75" customHeight="1" x14ac:dyDescent="0.2">
      <c r="A479" s="32"/>
      <c r="B479" s="32"/>
      <c r="C479" s="32"/>
      <c r="D479" s="32"/>
      <c r="E479" s="32"/>
      <c r="F479" s="32"/>
      <c r="G479" s="32"/>
      <c r="H479" s="206"/>
      <c r="I479" s="5"/>
      <c r="J479" s="5"/>
      <c r="K479" s="32"/>
      <c r="L479" s="5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spans="1:26" ht="12.75" customHeight="1" x14ac:dyDescent="0.2">
      <c r="A480" s="32"/>
      <c r="B480" s="32"/>
      <c r="C480" s="32"/>
      <c r="D480" s="32"/>
      <c r="E480" s="32"/>
      <c r="F480" s="32"/>
      <c r="G480" s="32"/>
      <c r="H480" s="206"/>
      <c r="I480" s="5"/>
      <c r="J480" s="5"/>
      <c r="K480" s="32"/>
      <c r="L480" s="5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spans="1:26" ht="12.75" customHeight="1" x14ac:dyDescent="0.2">
      <c r="A481" s="32"/>
      <c r="B481" s="32"/>
      <c r="C481" s="32"/>
      <c r="D481" s="32"/>
      <c r="E481" s="32"/>
      <c r="F481" s="32"/>
      <c r="G481" s="32"/>
      <c r="H481" s="206"/>
      <c r="I481" s="5"/>
      <c r="J481" s="5"/>
      <c r="K481" s="32"/>
      <c r="L481" s="5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spans="1:26" ht="12.75" customHeight="1" x14ac:dyDescent="0.2">
      <c r="A482" s="32"/>
      <c r="B482" s="32"/>
      <c r="C482" s="32"/>
      <c r="D482" s="32"/>
      <c r="E482" s="32"/>
      <c r="F482" s="32"/>
      <c r="G482" s="32"/>
      <c r="H482" s="206"/>
      <c r="I482" s="5"/>
      <c r="J482" s="5"/>
      <c r="K482" s="32"/>
      <c r="L482" s="5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spans="1:26" ht="12.75" customHeight="1" x14ac:dyDescent="0.2">
      <c r="A483" s="32"/>
      <c r="B483" s="32"/>
      <c r="C483" s="32"/>
      <c r="D483" s="32"/>
      <c r="E483" s="32"/>
      <c r="F483" s="32"/>
      <c r="G483" s="32"/>
      <c r="H483" s="206"/>
      <c r="I483" s="5"/>
      <c r="J483" s="5"/>
      <c r="K483" s="32"/>
      <c r="L483" s="5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spans="1:26" ht="12.75" customHeight="1" x14ac:dyDescent="0.2">
      <c r="A484" s="32"/>
      <c r="B484" s="32"/>
      <c r="C484" s="32"/>
      <c r="D484" s="32"/>
      <c r="E484" s="32"/>
      <c r="F484" s="32"/>
      <c r="G484" s="32"/>
      <c r="H484" s="206"/>
      <c r="I484" s="5"/>
      <c r="J484" s="5"/>
      <c r="K484" s="32"/>
      <c r="L484" s="5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spans="1:26" ht="12.75" customHeight="1" x14ac:dyDescent="0.2">
      <c r="A485" s="32"/>
      <c r="B485" s="32"/>
      <c r="C485" s="32"/>
      <c r="D485" s="32"/>
      <c r="E485" s="32"/>
      <c r="F485" s="32"/>
      <c r="G485" s="32"/>
      <c r="H485" s="206"/>
      <c r="I485" s="5"/>
      <c r="J485" s="5"/>
      <c r="K485" s="32"/>
      <c r="L485" s="5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spans="1:26" ht="12.75" customHeight="1" x14ac:dyDescent="0.2">
      <c r="A486" s="32"/>
      <c r="B486" s="32"/>
      <c r="C486" s="32"/>
      <c r="D486" s="32"/>
      <c r="E486" s="32"/>
      <c r="F486" s="32"/>
      <c r="G486" s="32"/>
      <c r="H486" s="206"/>
      <c r="I486" s="5"/>
      <c r="J486" s="5"/>
      <c r="K486" s="32"/>
      <c r="L486" s="5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spans="1:26" ht="12.75" customHeight="1" x14ac:dyDescent="0.2">
      <c r="A487" s="32"/>
      <c r="B487" s="32"/>
      <c r="C487" s="32"/>
      <c r="D487" s="32"/>
      <c r="E487" s="32"/>
      <c r="F487" s="32"/>
      <c r="G487" s="32"/>
      <c r="H487" s="206"/>
      <c r="I487" s="5"/>
      <c r="J487" s="5"/>
      <c r="K487" s="32"/>
      <c r="L487" s="5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spans="1:26" ht="12.75" customHeight="1" x14ac:dyDescent="0.2">
      <c r="A488" s="32"/>
      <c r="B488" s="32"/>
      <c r="C488" s="32"/>
      <c r="D488" s="32"/>
      <c r="E488" s="32"/>
      <c r="F488" s="32"/>
      <c r="G488" s="32"/>
      <c r="H488" s="206"/>
      <c r="I488" s="5"/>
      <c r="J488" s="5"/>
      <c r="K488" s="32"/>
      <c r="L488" s="5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spans="1:26" ht="12.75" customHeight="1" x14ac:dyDescent="0.2">
      <c r="A489" s="32"/>
      <c r="B489" s="32"/>
      <c r="C489" s="32"/>
      <c r="D489" s="32"/>
      <c r="E489" s="32"/>
      <c r="F489" s="32"/>
      <c r="G489" s="32"/>
      <c r="H489" s="206"/>
      <c r="I489" s="5"/>
      <c r="J489" s="5"/>
      <c r="K489" s="32"/>
      <c r="L489" s="5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spans="1:26" ht="12.75" customHeight="1" x14ac:dyDescent="0.2">
      <c r="A490" s="32"/>
      <c r="B490" s="32"/>
      <c r="C490" s="32"/>
      <c r="D490" s="32"/>
      <c r="E490" s="32"/>
      <c r="F490" s="32"/>
      <c r="G490" s="32"/>
      <c r="H490" s="206"/>
      <c r="I490" s="5"/>
      <c r="J490" s="5"/>
      <c r="K490" s="32"/>
      <c r="L490" s="5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spans="1:26" ht="12.75" customHeight="1" x14ac:dyDescent="0.2">
      <c r="A491" s="32"/>
      <c r="B491" s="32"/>
      <c r="C491" s="32"/>
      <c r="D491" s="32"/>
      <c r="E491" s="32"/>
      <c r="F491" s="32"/>
      <c r="G491" s="32"/>
      <c r="H491" s="206"/>
      <c r="I491" s="5"/>
      <c r="J491" s="5"/>
      <c r="K491" s="32"/>
      <c r="L491" s="5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spans="1:26" ht="12.75" customHeight="1" x14ac:dyDescent="0.2">
      <c r="A492" s="32"/>
      <c r="B492" s="32"/>
      <c r="C492" s="32"/>
      <c r="D492" s="32"/>
      <c r="E492" s="32"/>
      <c r="F492" s="32"/>
      <c r="G492" s="32"/>
      <c r="H492" s="206"/>
      <c r="I492" s="5"/>
      <c r="J492" s="5"/>
      <c r="K492" s="32"/>
      <c r="L492" s="5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spans="1:26" ht="12.75" customHeight="1" x14ac:dyDescent="0.2">
      <c r="A493" s="32"/>
      <c r="B493" s="32"/>
      <c r="C493" s="32"/>
      <c r="D493" s="32"/>
      <c r="E493" s="32"/>
      <c r="F493" s="32"/>
      <c r="G493" s="32"/>
      <c r="H493" s="206"/>
      <c r="I493" s="5"/>
      <c r="J493" s="5"/>
      <c r="K493" s="32"/>
      <c r="L493" s="5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spans="1:26" ht="12.75" customHeight="1" x14ac:dyDescent="0.2">
      <c r="A494" s="32"/>
      <c r="B494" s="32"/>
      <c r="C494" s="32"/>
      <c r="D494" s="32"/>
      <c r="E494" s="32"/>
      <c r="F494" s="32"/>
      <c r="G494" s="32"/>
      <c r="H494" s="206"/>
      <c r="I494" s="5"/>
      <c r="J494" s="5"/>
      <c r="K494" s="32"/>
      <c r="L494" s="5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spans="1:26" ht="12.75" customHeight="1" x14ac:dyDescent="0.2">
      <c r="A495" s="32"/>
      <c r="B495" s="32"/>
      <c r="C495" s="32"/>
      <c r="D495" s="32"/>
      <c r="E495" s="32"/>
      <c r="F495" s="32"/>
      <c r="G495" s="32"/>
      <c r="H495" s="206"/>
      <c r="I495" s="5"/>
      <c r="J495" s="5"/>
      <c r="K495" s="32"/>
      <c r="L495" s="5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spans="1:26" ht="12.75" customHeight="1" x14ac:dyDescent="0.2">
      <c r="A496" s="32"/>
      <c r="B496" s="32"/>
      <c r="C496" s="32"/>
      <c r="D496" s="32"/>
      <c r="E496" s="32"/>
      <c r="F496" s="32"/>
      <c r="G496" s="32"/>
      <c r="H496" s="206"/>
      <c r="I496" s="5"/>
      <c r="J496" s="5"/>
      <c r="K496" s="32"/>
      <c r="L496" s="5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spans="1:26" ht="12.75" customHeight="1" x14ac:dyDescent="0.2">
      <c r="A497" s="32"/>
      <c r="B497" s="32"/>
      <c r="C497" s="32"/>
      <c r="D497" s="32"/>
      <c r="E497" s="32"/>
      <c r="F497" s="32"/>
      <c r="G497" s="32"/>
      <c r="H497" s="206"/>
      <c r="I497" s="5"/>
      <c r="J497" s="5"/>
      <c r="K497" s="32"/>
      <c r="L497" s="5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spans="1:26" ht="12.75" customHeight="1" x14ac:dyDescent="0.2">
      <c r="A498" s="32"/>
      <c r="B498" s="32"/>
      <c r="C498" s="32"/>
      <c r="D498" s="32"/>
      <c r="E498" s="32"/>
      <c r="F498" s="32"/>
      <c r="G498" s="32"/>
      <c r="H498" s="206"/>
      <c r="I498" s="5"/>
      <c r="J498" s="5"/>
      <c r="K498" s="32"/>
      <c r="L498" s="5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spans="1:26" ht="12.75" customHeight="1" x14ac:dyDescent="0.2">
      <c r="A499" s="32"/>
      <c r="B499" s="32"/>
      <c r="C499" s="32"/>
      <c r="D499" s="32"/>
      <c r="E499" s="32"/>
      <c r="F499" s="32"/>
      <c r="G499" s="32"/>
      <c r="H499" s="206"/>
      <c r="I499" s="5"/>
      <c r="J499" s="5"/>
      <c r="K499" s="32"/>
      <c r="L499" s="5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spans="1:26" ht="12.75" customHeight="1" x14ac:dyDescent="0.2">
      <c r="A500" s="32"/>
      <c r="B500" s="32"/>
      <c r="C500" s="32"/>
      <c r="D500" s="32"/>
      <c r="E500" s="32"/>
      <c r="F500" s="32"/>
      <c r="G500" s="32"/>
      <c r="H500" s="206"/>
      <c r="I500" s="5"/>
      <c r="J500" s="5"/>
      <c r="K500" s="32"/>
      <c r="L500" s="5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spans="1:26" ht="12.75" customHeight="1" x14ac:dyDescent="0.2">
      <c r="A501" s="32"/>
      <c r="B501" s="32"/>
      <c r="C501" s="32"/>
      <c r="D501" s="32"/>
      <c r="E501" s="32"/>
      <c r="F501" s="32"/>
      <c r="G501" s="32"/>
      <c r="H501" s="206"/>
      <c r="I501" s="5"/>
      <c r="J501" s="5"/>
      <c r="K501" s="32"/>
      <c r="L501" s="5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spans="1:26" ht="12.75" customHeight="1" x14ac:dyDescent="0.2">
      <c r="A502" s="32"/>
      <c r="B502" s="32"/>
      <c r="C502" s="32"/>
      <c r="D502" s="32"/>
      <c r="E502" s="32"/>
      <c r="F502" s="32"/>
      <c r="G502" s="32"/>
      <c r="H502" s="206"/>
      <c r="I502" s="5"/>
      <c r="J502" s="5"/>
      <c r="K502" s="32"/>
      <c r="L502" s="5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spans="1:26" ht="12.75" customHeight="1" x14ac:dyDescent="0.2">
      <c r="A503" s="32"/>
      <c r="B503" s="32"/>
      <c r="C503" s="32"/>
      <c r="D503" s="32"/>
      <c r="E503" s="32"/>
      <c r="F503" s="32"/>
      <c r="G503" s="32"/>
      <c r="H503" s="206"/>
      <c r="I503" s="5"/>
      <c r="J503" s="5"/>
      <c r="K503" s="32"/>
      <c r="L503" s="5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spans="1:26" ht="12.75" customHeight="1" x14ac:dyDescent="0.2">
      <c r="A504" s="32"/>
      <c r="B504" s="32"/>
      <c r="C504" s="32"/>
      <c r="D504" s="32"/>
      <c r="E504" s="32"/>
      <c r="F504" s="32"/>
      <c r="G504" s="32"/>
      <c r="H504" s="206"/>
      <c r="I504" s="5"/>
      <c r="J504" s="5"/>
      <c r="K504" s="32"/>
      <c r="L504" s="5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spans="1:26" ht="12.75" customHeight="1" x14ac:dyDescent="0.2">
      <c r="A505" s="32"/>
      <c r="B505" s="32"/>
      <c r="C505" s="32"/>
      <c r="D505" s="32"/>
      <c r="E505" s="32"/>
      <c r="F505" s="32"/>
      <c r="G505" s="32"/>
      <c r="H505" s="206"/>
      <c r="I505" s="5"/>
      <c r="J505" s="5"/>
      <c r="K505" s="32"/>
      <c r="L505" s="5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spans="1:26" ht="12.75" customHeight="1" x14ac:dyDescent="0.2">
      <c r="A506" s="32"/>
      <c r="B506" s="32"/>
      <c r="C506" s="32"/>
      <c r="D506" s="32"/>
      <c r="E506" s="32"/>
      <c r="F506" s="32"/>
      <c r="G506" s="32"/>
      <c r="H506" s="206"/>
      <c r="I506" s="5"/>
      <c r="J506" s="5"/>
      <c r="K506" s="32"/>
      <c r="L506" s="5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spans="1:26" ht="12.75" customHeight="1" x14ac:dyDescent="0.2">
      <c r="A507" s="32"/>
      <c r="B507" s="32"/>
      <c r="C507" s="32"/>
      <c r="D507" s="32"/>
      <c r="E507" s="32"/>
      <c r="F507" s="32"/>
      <c r="G507" s="32"/>
      <c r="H507" s="206"/>
      <c r="I507" s="5"/>
      <c r="J507" s="5"/>
      <c r="K507" s="32"/>
      <c r="L507" s="5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spans="1:26" ht="12.75" customHeight="1" x14ac:dyDescent="0.2">
      <c r="A508" s="32"/>
      <c r="B508" s="32"/>
      <c r="C508" s="32"/>
      <c r="D508" s="32"/>
      <c r="E508" s="32"/>
      <c r="F508" s="32"/>
      <c r="G508" s="32"/>
      <c r="H508" s="206"/>
      <c r="I508" s="5"/>
      <c r="J508" s="5"/>
      <c r="K508" s="32"/>
      <c r="L508" s="5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spans="1:26" ht="12.75" customHeight="1" x14ac:dyDescent="0.2">
      <c r="A509" s="32"/>
      <c r="B509" s="32"/>
      <c r="C509" s="32"/>
      <c r="D509" s="32"/>
      <c r="E509" s="32"/>
      <c r="F509" s="32"/>
      <c r="G509" s="32"/>
      <c r="H509" s="206"/>
      <c r="I509" s="5"/>
      <c r="J509" s="5"/>
      <c r="K509" s="32"/>
      <c r="L509" s="5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spans="1:26" ht="12.75" customHeight="1" x14ac:dyDescent="0.2">
      <c r="A510" s="32"/>
      <c r="B510" s="32"/>
      <c r="C510" s="32"/>
      <c r="D510" s="32"/>
      <c r="E510" s="32"/>
      <c r="F510" s="32"/>
      <c r="G510" s="32"/>
      <c r="H510" s="206"/>
      <c r="I510" s="5"/>
      <c r="J510" s="5"/>
      <c r="K510" s="32"/>
      <c r="L510" s="5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spans="1:26" ht="12.75" customHeight="1" x14ac:dyDescent="0.2">
      <c r="A511" s="32"/>
      <c r="B511" s="32"/>
      <c r="C511" s="32"/>
      <c r="D511" s="32"/>
      <c r="E511" s="32"/>
      <c r="F511" s="32"/>
      <c r="G511" s="32"/>
      <c r="H511" s="206"/>
      <c r="I511" s="5"/>
      <c r="J511" s="5"/>
      <c r="K511" s="32"/>
      <c r="L511" s="5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spans="1:26" ht="12.75" customHeight="1" x14ac:dyDescent="0.2">
      <c r="A512" s="32"/>
      <c r="B512" s="32"/>
      <c r="C512" s="32"/>
      <c r="D512" s="32"/>
      <c r="E512" s="32"/>
      <c r="F512" s="32"/>
      <c r="G512" s="32"/>
      <c r="H512" s="206"/>
      <c r="I512" s="5"/>
      <c r="J512" s="5"/>
      <c r="K512" s="32"/>
      <c r="L512" s="5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spans="1:26" ht="12.75" customHeight="1" x14ac:dyDescent="0.2">
      <c r="A513" s="32"/>
      <c r="B513" s="32"/>
      <c r="C513" s="32"/>
      <c r="D513" s="32"/>
      <c r="E513" s="32"/>
      <c r="F513" s="32"/>
      <c r="G513" s="32"/>
      <c r="H513" s="206"/>
      <c r="I513" s="5"/>
      <c r="J513" s="5"/>
      <c r="K513" s="32"/>
      <c r="L513" s="5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spans="1:26" ht="12.75" customHeight="1" x14ac:dyDescent="0.2">
      <c r="A514" s="32"/>
      <c r="B514" s="32"/>
      <c r="C514" s="32"/>
      <c r="D514" s="32"/>
      <c r="E514" s="32"/>
      <c r="F514" s="32"/>
      <c r="G514" s="32"/>
      <c r="H514" s="206"/>
      <c r="I514" s="5"/>
      <c r="J514" s="5"/>
      <c r="K514" s="32"/>
      <c r="L514" s="5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spans="1:26" ht="12.75" customHeight="1" x14ac:dyDescent="0.2">
      <c r="A515" s="32"/>
      <c r="B515" s="32"/>
      <c r="C515" s="32"/>
      <c r="D515" s="32"/>
      <c r="E515" s="32"/>
      <c r="F515" s="32"/>
      <c r="G515" s="32"/>
      <c r="H515" s="206"/>
      <c r="I515" s="5"/>
      <c r="J515" s="5"/>
      <c r="K515" s="32"/>
      <c r="L515" s="5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spans="1:26" ht="12.75" customHeight="1" x14ac:dyDescent="0.2">
      <c r="A516" s="32"/>
      <c r="B516" s="32"/>
      <c r="C516" s="32"/>
      <c r="D516" s="32"/>
      <c r="E516" s="32"/>
      <c r="F516" s="32"/>
      <c r="G516" s="32"/>
      <c r="H516" s="206"/>
      <c r="I516" s="5"/>
      <c r="J516" s="5"/>
      <c r="K516" s="32"/>
      <c r="L516" s="5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spans="1:26" ht="12.75" customHeight="1" x14ac:dyDescent="0.2">
      <c r="A517" s="32"/>
      <c r="B517" s="32"/>
      <c r="C517" s="32"/>
      <c r="D517" s="32"/>
      <c r="E517" s="32"/>
      <c r="F517" s="32"/>
      <c r="G517" s="32"/>
      <c r="H517" s="206"/>
      <c r="I517" s="5"/>
      <c r="J517" s="5"/>
      <c r="K517" s="32"/>
      <c r="L517" s="5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spans="1:26" ht="12.75" customHeight="1" x14ac:dyDescent="0.2">
      <c r="A518" s="32"/>
      <c r="B518" s="32"/>
      <c r="C518" s="32"/>
      <c r="D518" s="32"/>
      <c r="E518" s="32"/>
      <c r="F518" s="32"/>
      <c r="G518" s="32"/>
      <c r="H518" s="206"/>
      <c r="I518" s="5"/>
      <c r="J518" s="5"/>
      <c r="K518" s="32"/>
      <c r="L518" s="5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spans="1:26" ht="12.75" customHeight="1" x14ac:dyDescent="0.2">
      <c r="A519" s="32"/>
      <c r="B519" s="32"/>
      <c r="C519" s="32"/>
      <c r="D519" s="32"/>
      <c r="E519" s="32"/>
      <c r="F519" s="32"/>
      <c r="G519" s="32"/>
      <c r="H519" s="206"/>
      <c r="I519" s="5"/>
      <c r="J519" s="5"/>
      <c r="K519" s="32"/>
      <c r="L519" s="5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spans="1:26" ht="12.75" customHeight="1" x14ac:dyDescent="0.2">
      <c r="A520" s="32"/>
      <c r="B520" s="32"/>
      <c r="C520" s="32"/>
      <c r="D520" s="32"/>
      <c r="E520" s="32"/>
      <c r="F520" s="32"/>
      <c r="G520" s="32"/>
      <c r="H520" s="206"/>
      <c r="I520" s="5"/>
      <c r="J520" s="5"/>
      <c r="K520" s="32"/>
      <c r="L520" s="5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spans="1:26" ht="12.75" customHeight="1" x14ac:dyDescent="0.2">
      <c r="A521" s="32"/>
      <c r="B521" s="32"/>
      <c r="C521" s="32"/>
      <c r="D521" s="32"/>
      <c r="E521" s="32"/>
      <c r="F521" s="32"/>
      <c r="G521" s="32"/>
      <c r="H521" s="206"/>
      <c r="I521" s="5"/>
      <c r="J521" s="5"/>
      <c r="K521" s="32"/>
      <c r="L521" s="5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spans="1:26" ht="12.75" customHeight="1" x14ac:dyDescent="0.2">
      <c r="A522" s="32"/>
      <c r="B522" s="32"/>
      <c r="C522" s="32"/>
      <c r="D522" s="32"/>
      <c r="E522" s="32"/>
      <c r="F522" s="32"/>
      <c r="G522" s="32"/>
      <c r="H522" s="206"/>
      <c r="I522" s="5"/>
      <c r="J522" s="5"/>
      <c r="K522" s="32"/>
      <c r="L522" s="5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spans="1:26" ht="12.75" customHeight="1" x14ac:dyDescent="0.2">
      <c r="A523" s="32"/>
      <c r="B523" s="32"/>
      <c r="C523" s="32"/>
      <c r="D523" s="32"/>
      <c r="E523" s="32"/>
      <c r="F523" s="32"/>
      <c r="G523" s="32"/>
      <c r="H523" s="206"/>
      <c r="I523" s="5"/>
      <c r="J523" s="5"/>
      <c r="K523" s="32"/>
      <c r="L523" s="5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spans="1:26" ht="12.75" customHeight="1" x14ac:dyDescent="0.2">
      <c r="A524" s="32"/>
      <c r="B524" s="32"/>
      <c r="C524" s="32"/>
      <c r="D524" s="32"/>
      <c r="E524" s="32"/>
      <c r="F524" s="32"/>
      <c r="G524" s="32"/>
      <c r="H524" s="206"/>
      <c r="I524" s="5"/>
      <c r="J524" s="5"/>
      <c r="K524" s="32"/>
      <c r="L524" s="5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spans="1:26" ht="12.75" customHeight="1" x14ac:dyDescent="0.2">
      <c r="A525" s="32"/>
      <c r="B525" s="32"/>
      <c r="C525" s="32"/>
      <c r="D525" s="32"/>
      <c r="E525" s="32"/>
      <c r="F525" s="32"/>
      <c r="G525" s="32"/>
      <c r="H525" s="206"/>
      <c r="I525" s="5"/>
      <c r="J525" s="5"/>
      <c r="K525" s="32"/>
      <c r="L525" s="5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spans="1:26" ht="12.75" customHeight="1" x14ac:dyDescent="0.2">
      <c r="A526" s="32"/>
      <c r="B526" s="32"/>
      <c r="C526" s="32"/>
      <c r="D526" s="32"/>
      <c r="E526" s="32"/>
      <c r="F526" s="32"/>
      <c r="G526" s="32"/>
      <c r="H526" s="206"/>
      <c r="I526" s="5"/>
      <c r="J526" s="5"/>
      <c r="K526" s="32"/>
      <c r="L526" s="5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spans="1:26" ht="12.75" customHeight="1" x14ac:dyDescent="0.2">
      <c r="A527" s="32"/>
      <c r="B527" s="32"/>
      <c r="C527" s="32"/>
      <c r="D527" s="32"/>
      <c r="E527" s="32"/>
      <c r="F527" s="32"/>
      <c r="G527" s="32"/>
      <c r="H527" s="206"/>
      <c r="I527" s="5"/>
      <c r="J527" s="5"/>
      <c r="K527" s="32"/>
      <c r="L527" s="5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spans="1:26" ht="12.75" customHeight="1" x14ac:dyDescent="0.2">
      <c r="A528" s="32"/>
      <c r="B528" s="32"/>
      <c r="C528" s="32"/>
      <c r="D528" s="32"/>
      <c r="E528" s="32"/>
      <c r="F528" s="32"/>
      <c r="G528" s="32"/>
      <c r="H528" s="206"/>
      <c r="I528" s="5"/>
      <c r="J528" s="5"/>
      <c r="K528" s="32"/>
      <c r="L528" s="5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spans="1:26" ht="12.75" customHeight="1" x14ac:dyDescent="0.2">
      <c r="A529" s="32"/>
      <c r="B529" s="32"/>
      <c r="C529" s="32"/>
      <c r="D529" s="32"/>
      <c r="E529" s="32"/>
      <c r="F529" s="32"/>
      <c r="G529" s="32"/>
      <c r="H529" s="206"/>
      <c r="I529" s="5"/>
      <c r="J529" s="5"/>
      <c r="K529" s="32"/>
      <c r="L529" s="5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spans="1:26" ht="12.75" customHeight="1" x14ac:dyDescent="0.2">
      <c r="A530" s="32"/>
      <c r="B530" s="32"/>
      <c r="C530" s="32"/>
      <c r="D530" s="32"/>
      <c r="E530" s="32"/>
      <c r="F530" s="32"/>
      <c r="G530" s="32"/>
      <c r="H530" s="206"/>
      <c r="I530" s="5"/>
      <c r="J530" s="5"/>
      <c r="K530" s="32"/>
      <c r="L530" s="5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spans="1:26" ht="12.75" customHeight="1" x14ac:dyDescent="0.2">
      <c r="A531" s="32"/>
      <c r="B531" s="32"/>
      <c r="C531" s="32"/>
      <c r="D531" s="32"/>
      <c r="E531" s="32"/>
      <c r="F531" s="32"/>
      <c r="G531" s="32"/>
      <c r="H531" s="206"/>
      <c r="I531" s="5"/>
      <c r="J531" s="5"/>
      <c r="K531" s="32"/>
      <c r="L531" s="5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spans="1:26" ht="12.75" customHeight="1" x14ac:dyDescent="0.2">
      <c r="A532" s="32"/>
      <c r="B532" s="32"/>
      <c r="C532" s="32"/>
      <c r="D532" s="32"/>
      <c r="E532" s="32"/>
      <c r="F532" s="32"/>
      <c r="G532" s="32"/>
      <c r="H532" s="206"/>
      <c r="I532" s="5"/>
      <c r="J532" s="5"/>
      <c r="K532" s="32"/>
      <c r="L532" s="5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spans="1:26" ht="12.75" customHeight="1" x14ac:dyDescent="0.2">
      <c r="A533" s="32"/>
      <c r="B533" s="32"/>
      <c r="C533" s="32"/>
      <c r="D533" s="32"/>
      <c r="E533" s="32"/>
      <c r="F533" s="32"/>
      <c r="G533" s="32"/>
      <c r="H533" s="206"/>
      <c r="I533" s="5"/>
      <c r="J533" s="5"/>
      <c r="K533" s="32"/>
      <c r="L533" s="5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spans="1:26" ht="12.75" customHeight="1" x14ac:dyDescent="0.2">
      <c r="A534" s="32"/>
      <c r="B534" s="32"/>
      <c r="C534" s="32"/>
      <c r="D534" s="32"/>
      <c r="E534" s="32"/>
      <c r="F534" s="32"/>
      <c r="G534" s="32"/>
      <c r="H534" s="206"/>
      <c r="I534" s="5"/>
      <c r="J534" s="5"/>
      <c r="K534" s="32"/>
      <c r="L534" s="5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spans="1:26" ht="12.75" customHeight="1" x14ac:dyDescent="0.2">
      <c r="A535" s="32"/>
      <c r="B535" s="32"/>
      <c r="C535" s="32"/>
      <c r="D535" s="32"/>
      <c r="E535" s="32"/>
      <c r="F535" s="32"/>
      <c r="G535" s="32"/>
      <c r="H535" s="206"/>
      <c r="I535" s="5"/>
      <c r="J535" s="5"/>
      <c r="K535" s="32"/>
      <c r="L535" s="5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spans="1:26" ht="12.75" customHeight="1" x14ac:dyDescent="0.2">
      <c r="A536" s="32"/>
      <c r="B536" s="32"/>
      <c r="C536" s="32"/>
      <c r="D536" s="32"/>
      <c r="E536" s="32"/>
      <c r="F536" s="32"/>
      <c r="G536" s="32"/>
      <c r="H536" s="206"/>
      <c r="I536" s="5"/>
      <c r="J536" s="5"/>
      <c r="K536" s="32"/>
      <c r="L536" s="5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spans="1:26" ht="12.75" customHeight="1" x14ac:dyDescent="0.2">
      <c r="A537" s="32"/>
      <c r="B537" s="32"/>
      <c r="C537" s="32"/>
      <c r="D537" s="32"/>
      <c r="E537" s="32"/>
      <c r="F537" s="32"/>
      <c r="G537" s="32"/>
      <c r="H537" s="206"/>
      <c r="I537" s="5"/>
      <c r="J537" s="5"/>
      <c r="K537" s="32"/>
      <c r="L537" s="5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spans="1:26" ht="12.75" customHeight="1" x14ac:dyDescent="0.2">
      <c r="A538" s="32"/>
      <c r="B538" s="32"/>
      <c r="C538" s="32"/>
      <c r="D538" s="32"/>
      <c r="E538" s="32"/>
      <c r="F538" s="32"/>
      <c r="G538" s="32"/>
      <c r="H538" s="206"/>
      <c r="I538" s="5"/>
      <c r="J538" s="5"/>
      <c r="K538" s="32"/>
      <c r="L538" s="5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spans="1:26" ht="12.75" customHeight="1" x14ac:dyDescent="0.2">
      <c r="A539" s="32"/>
      <c r="B539" s="32"/>
      <c r="C539" s="32"/>
      <c r="D539" s="32"/>
      <c r="E539" s="32"/>
      <c r="F539" s="32"/>
      <c r="G539" s="32"/>
      <c r="H539" s="206"/>
      <c r="I539" s="5"/>
      <c r="J539" s="5"/>
      <c r="K539" s="32"/>
      <c r="L539" s="5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spans="1:26" ht="12.75" customHeight="1" x14ac:dyDescent="0.2">
      <c r="A540" s="32"/>
      <c r="B540" s="32"/>
      <c r="C540" s="32"/>
      <c r="D540" s="32"/>
      <c r="E540" s="32"/>
      <c r="F540" s="32"/>
      <c r="G540" s="32"/>
      <c r="H540" s="206"/>
      <c r="I540" s="5"/>
      <c r="J540" s="5"/>
      <c r="K540" s="32"/>
      <c r="L540" s="5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spans="1:26" ht="12.75" customHeight="1" x14ac:dyDescent="0.2">
      <c r="A541" s="32"/>
      <c r="B541" s="32"/>
      <c r="C541" s="32"/>
      <c r="D541" s="32"/>
      <c r="E541" s="32"/>
      <c r="F541" s="32"/>
      <c r="G541" s="32"/>
      <c r="H541" s="206"/>
      <c r="I541" s="5"/>
      <c r="J541" s="5"/>
      <c r="K541" s="32"/>
      <c r="L541" s="5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spans="1:26" ht="12.75" customHeight="1" x14ac:dyDescent="0.2">
      <c r="A542" s="32"/>
      <c r="B542" s="32"/>
      <c r="C542" s="32"/>
      <c r="D542" s="32"/>
      <c r="E542" s="32"/>
      <c r="F542" s="32"/>
      <c r="G542" s="32"/>
      <c r="H542" s="206"/>
      <c r="I542" s="5"/>
      <c r="J542" s="5"/>
      <c r="K542" s="32"/>
      <c r="L542" s="5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spans="1:26" ht="12.75" customHeight="1" x14ac:dyDescent="0.2">
      <c r="A543" s="32"/>
      <c r="B543" s="32"/>
      <c r="C543" s="32"/>
      <c r="D543" s="32"/>
      <c r="E543" s="32"/>
      <c r="F543" s="32"/>
      <c r="G543" s="32"/>
      <c r="H543" s="206"/>
      <c r="I543" s="5"/>
      <c r="J543" s="5"/>
      <c r="K543" s="32"/>
      <c r="L543" s="5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spans="1:26" ht="12.75" customHeight="1" x14ac:dyDescent="0.2">
      <c r="A544" s="32"/>
      <c r="B544" s="32"/>
      <c r="C544" s="32"/>
      <c r="D544" s="32"/>
      <c r="E544" s="32"/>
      <c r="F544" s="32"/>
      <c r="G544" s="32"/>
      <c r="H544" s="206"/>
      <c r="I544" s="5"/>
      <c r="J544" s="5"/>
      <c r="K544" s="32"/>
      <c r="L544" s="5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spans="1:26" ht="12.75" customHeight="1" x14ac:dyDescent="0.2">
      <c r="A545" s="32"/>
      <c r="B545" s="32"/>
      <c r="C545" s="32"/>
      <c r="D545" s="32"/>
      <c r="E545" s="32"/>
      <c r="F545" s="32"/>
      <c r="G545" s="32"/>
      <c r="H545" s="206"/>
      <c r="I545" s="5"/>
      <c r="J545" s="5"/>
      <c r="K545" s="32"/>
      <c r="L545" s="5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spans="1:26" ht="12.75" customHeight="1" x14ac:dyDescent="0.2">
      <c r="A546" s="32"/>
      <c r="B546" s="32"/>
      <c r="C546" s="32"/>
      <c r="D546" s="32"/>
      <c r="E546" s="32"/>
      <c r="F546" s="32"/>
      <c r="G546" s="32"/>
      <c r="H546" s="206"/>
      <c r="I546" s="5"/>
      <c r="J546" s="5"/>
      <c r="K546" s="32"/>
      <c r="L546" s="5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spans="1:26" ht="12.75" customHeight="1" x14ac:dyDescent="0.2">
      <c r="A547" s="32"/>
      <c r="B547" s="32"/>
      <c r="C547" s="32"/>
      <c r="D547" s="32"/>
      <c r="E547" s="32"/>
      <c r="F547" s="32"/>
      <c r="G547" s="32"/>
      <c r="H547" s="206"/>
      <c r="I547" s="5"/>
      <c r="J547" s="5"/>
      <c r="K547" s="32"/>
      <c r="L547" s="5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spans="1:26" ht="12.75" customHeight="1" x14ac:dyDescent="0.2">
      <c r="A548" s="32"/>
      <c r="B548" s="32"/>
      <c r="C548" s="32"/>
      <c r="D548" s="32"/>
      <c r="E548" s="32"/>
      <c r="F548" s="32"/>
      <c r="G548" s="32"/>
      <c r="H548" s="206"/>
      <c r="I548" s="5"/>
      <c r="J548" s="5"/>
      <c r="K548" s="32"/>
      <c r="L548" s="5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spans="1:26" ht="12.75" customHeight="1" x14ac:dyDescent="0.2">
      <c r="A549" s="32"/>
      <c r="B549" s="32"/>
      <c r="C549" s="32"/>
      <c r="D549" s="32"/>
      <c r="E549" s="32"/>
      <c r="F549" s="32"/>
      <c r="G549" s="32"/>
      <c r="H549" s="206"/>
      <c r="I549" s="5"/>
      <c r="J549" s="5"/>
      <c r="K549" s="32"/>
      <c r="L549" s="5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spans="1:26" ht="12.75" customHeight="1" x14ac:dyDescent="0.2">
      <c r="A550" s="32"/>
      <c r="B550" s="32"/>
      <c r="C550" s="32"/>
      <c r="D550" s="32"/>
      <c r="E550" s="32"/>
      <c r="F550" s="32"/>
      <c r="G550" s="32"/>
      <c r="H550" s="206"/>
      <c r="I550" s="5"/>
      <c r="J550" s="5"/>
      <c r="K550" s="32"/>
      <c r="L550" s="5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spans="1:26" ht="12.75" customHeight="1" x14ac:dyDescent="0.2">
      <c r="A551" s="32"/>
      <c r="B551" s="32"/>
      <c r="C551" s="32"/>
      <c r="D551" s="32"/>
      <c r="E551" s="32"/>
      <c r="F551" s="32"/>
      <c r="G551" s="32"/>
      <c r="H551" s="206"/>
      <c r="I551" s="5"/>
      <c r="J551" s="5"/>
      <c r="K551" s="32"/>
      <c r="L551" s="5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spans="1:26" ht="12.75" customHeight="1" x14ac:dyDescent="0.2">
      <c r="A552" s="32"/>
      <c r="B552" s="32"/>
      <c r="C552" s="32"/>
      <c r="D552" s="32"/>
      <c r="E552" s="32"/>
      <c r="F552" s="32"/>
      <c r="G552" s="32"/>
      <c r="H552" s="206"/>
      <c r="I552" s="5"/>
      <c r="J552" s="5"/>
      <c r="K552" s="32"/>
      <c r="L552" s="5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spans="1:26" ht="12.75" customHeight="1" x14ac:dyDescent="0.2">
      <c r="A553" s="32"/>
      <c r="B553" s="32"/>
      <c r="C553" s="32"/>
      <c r="D553" s="32"/>
      <c r="E553" s="32"/>
      <c r="F553" s="32"/>
      <c r="G553" s="32"/>
      <c r="H553" s="206"/>
      <c r="I553" s="5"/>
      <c r="J553" s="5"/>
      <c r="K553" s="32"/>
      <c r="L553" s="5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spans="1:26" ht="12.75" customHeight="1" x14ac:dyDescent="0.2">
      <c r="A554" s="32"/>
      <c r="B554" s="32"/>
      <c r="C554" s="32"/>
      <c r="D554" s="32"/>
      <c r="E554" s="32"/>
      <c r="F554" s="32"/>
      <c r="G554" s="32"/>
      <c r="H554" s="206"/>
      <c r="I554" s="5"/>
      <c r="J554" s="5"/>
      <c r="K554" s="32"/>
      <c r="L554" s="5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spans="1:26" ht="12.75" customHeight="1" x14ac:dyDescent="0.2">
      <c r="A555" s="32"/>
      <c r="B555" s="32"/>
      <c r="C555" s="32"/>
      <c r="D555" s="32"/>
      <c r="E555" s="32"/>
      <c r="F555" s="32"/>
      <c r="G555" s="32"/>
      <c r="H555" s="206"/>
      <c r="I555" s="5"/>
      <c r="J555" s="5"/>
      <c r="K555" s="32"/>
      <c r="L555" s="5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spans="1:26" ht="12.75" customHeight="1" x14ac:dyDescent="0.2">
      <c r="A556" s="32"/>
      <c r="B556" s="32"/>
      <c r="C556" s="32"/>
      <c r="D556" s="32"/>
      <c r="E556" s="32"/>
      <c r="F556" s="32"/>
      <c r="G556" s="32"/>
      <c r="H556" s="206"/>
      <c r="I556" s="5"/>
      <c r="J556" s="5"/>
      <c r="K556" s="32"/>
      <c r="L556" s="5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spans="1:26" ht="12.75" customHeight="1" x14ac:dyDescent="0.2">
      <c r="A557" s="32"/>
      <c r="B557" s="32"/>
      <c r="C557" s="32"/>
      <c r="D557" s="32"/>
      <c r="E557" s="32"/>
      <c r="F557" s="32"/>
      <c r="G557" s="32"/>
      <c r="H557" s="206"/>
      <c r="I557" s="5"/>
      <c r="J557" s="5"/>
      <c r="K557" s="32"/>
      <c r="L557" s="5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spans="1:26" ht="12.75" customHeight="1" x14ac:dyDescent="0.2">
      <c r="A558" s="32"/>
      <c r="B558" s="32"/>
      <c r="C558" s="32"/>
      <c r="D558" s="32"/>
      <c r="E558" s="32"/>
      <c r="F558" s="32"/>
      <c r="G558" s="32"/>
      <c r="H558" s="206"/>
      <c r="I558" s="5"/>
      <c r="J558" s="5"/>
      <c r="K558" s="32"/>
      <c r="L558" s="5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spans="1:26" ht="12.75" customHeight="1" x14ac:dyDescent="0.2">
      <c r="A559" s="32"/>
      <c r="B559" s="32"/>
      <c r="C559" s="32"/>
      <c r="D559" s="32"/>
      <c r="E559" s="32"/>
      <c r="F559" s="32"/>
      <c r="G559" s="32"/>
      <c r="H559" s="206"/>
      <c r="I559" s="5"/>
      <c r="J559" s="5"/>
      <c r="K559" s="32"/>
      <c r="L559" s="5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spans="1:26" ht="12.75" customHeight="1" x14ac:dyDescent="0.2">
      <c r="A560" s="32"/>
      <c r="B560" s="32"/>
      <c r="C560" s="32"/>
      <c r="D560" s="32"/>
      <c r="E560" s="32"/>
      <c r="F560" s="32"/>
      <c r="G560" s="32"/>
      <c r="H560" s="206"/>
      <c r="I560" s="5"/>
      <c r="J560" s="5"/>
      <c r="K560" s="32"/>
      <c r="L560" s="5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spans="1:26" ht="12.75" customHeight="1" x14ac:dyDescent="0.2">
      <c r="A561" s="32"/>
      <c r="B561" s="32"/>
      <c r="C561" s="32"/>
      <c r="D561" s="32"/>
      <c r="E561" s="32"/>
      <c r="F561" s="32"/>
      <c r="G561" s="32"/>
      <c r="H561" s="206"/>
      <c r="I561" s="5"/>
      <c r="J561" s="5"/>
      <c r="K561" s="32"/>
      <c r="L561" s="5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spans="1:26" ht="12.75" customHeight="1" x14ac:dyDescent="0.2">
      <c r="A562" s="32"/>
      <c r="B562" s="32"/>
      <c r="C562" s="32"/>
      <c r="D562" s="32"/>
      <c r="E562" s="32"/>
      <c r="F562" s="32"/>
      <c r="G562" s="32"/>
      <c r="H562" s="206"/>
      <c r="I562" s="5"/>
      <c r="J562" s="5"/>
      <c r="K562" s="32"/>
      <c r="L562" s="5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spans="1:26" ht="12.75" customHeight="1" x14ac:dyDescent="0.2">
      <c r="A563" s="32"/>
      <c r="B563" s="32"/>
      <c r="C563" s="32"/>
      <c r="D563" s="32"/>
      <c r="E563" s="32"/>
      <c r="F563" s="32"/>
      <c r="G563" s="32"/>
      <c r="H563" s="206"/>
      <c r="I563" s="5"/>
      <c r="J563" s="5"/>
      <c r="K563" s="32"/>
      <c r="L563" s="5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spans="1:26" ht="12.75" customHeight="1" x14ac:dyDescent="0.2">
      <c r="A564" s="32"/>
      <c r="B564" s="32"/>
      <c r="C564" s="32"/>
      <c r="D564" s="32"/>
      <c r="E564" s="32"/>
      <c r="F564" s="32"/>
      <c r="G564" s="32"/>
      <c r="H564" s="206"/>
      <c r="I564" s="5"/>
      <c r="J564" s="5"/>
      <c r="K564" s="32"/>
      <c r="L564" s="5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spans="1:26" ht="12.75" customHeight="1" x14ac:dyDescent="0.2">
      <c r="A565" s="32"/>
      <c r="B565" s="32"/>
      <c r="C565" s="32"/>
      <c r="D565" s="32"/>
      <c r="E565" s="32"/>
      <c r="F565" s="32"/>
      <c r="G565" s="32"/>
      <c r="H565" s="206"/>
      <c r="I565" s="5"/>
      <c r="J565" s="5"/>
      <c r="K565" s="32"/>
      <c r="L565" s="5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spans="1:26" ht="12.75" customHeight="1" x14ac:dyDescent="0.2">
      <c r="A566" s="32"/>
      <c r="B566" s="32"/>
      <c r="C566" s="32"/>
      <c r="D566" s="32"/>
      <c r="E566" s="32"/>
      <c r="F566" s="32"/>
      <c r="G566" s="32"/>
      <c r="H566" s="206"/>
      <c r="I566" s="5"/>
      <c r="J566" s="5"/>
      <c r="K566" s="32"/>
      <c r="L566" s="5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spans="1:26" ht="12.75" customHeight="1" x14ac:dyDescent="0.2">
      <c r="A567" s="32"/>
      <c r="B567" s="32"/>
      <c r="C567" s="32"/>
      <c r="D567" s="32"/>
      <c r="E567" s="32"/>
      <c r="F567" s="32"/>
      <c r="G567" s="32"/>
      <c r="H567" s="206"/>
      <c r="I567" s="5"/>
      <c r="J567" s="5"/>
      <c r="K567" s="32"/>
      <c r="L567" s="5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spans="1:26" ht="12.75" customHeight="1" x14ac:dyDescent="0.2">
      <c r="A568" s="32"/>
      <c r="B568" s="32"/>
      <c r="C568" s="32"/>
      <c r="D568" s="32"/>
      <c r="E568" s="32"/>
      <c r="F568" s="32"/>
      <c r="G568" s="32"/>
      <c r="H568" s="206"/>
      <c r="I568" s="5"/>
      <c r="J568" s="5"/>
      <c r="K568" s="32"/>
      <c r="L568" s="5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spans="1:26" ht="12.75" customHeight="1" x14ac:dyDescent="0.2">
      <c r="A569" s="32"/>
      <c r="B569" s="32"/>
      <c r="C569" s="32"/>
      <c r="D569" s="32"/>
      <c r="E569" s="32"/>
      <c r="F569" s="32"/>
      <c r="G569" s="32"/>
      <c r="H569" s="206"/>
      <c r="I569" s="5"/>
      <c r="J569" s="5"/>
      <c r="K569" s="32"/>
      <c r="L569" s="5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spans="1:26" ht="12.75" customHeight="1" x14ac:dyDescent="0.2">
      <c r="A570" s="32"/>
      <c r="B570" s="32"/>
      <c r="C570" s="32"/>
      <c r="D570" s="32"/>
      <c r="E570" s="32"/>
      <c r="F570" s="32"/>
      <c r="G570" s="32"/>
      <c r="H570" s="206"/>
      <c r="I570" s="5"/>
      <c r="J570" s="5"/>
      <c r="K570" s="32"/>
      <c r="L570" s="5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spans="1:26" ht="12.75" customHeight="1" x14ac:dyDescent="0.2">
      <c r="A571" s="32"/>
      <c r="B571" s="32"/>
      <c r="C571" s="32"/>
      <c r="D571" s="32"/>
      <c r="E571" s="32"/>
      <c r="F571" s="32"/>
      <c r="G571" s="32"/>
      <c r="H571" s="206"/>
      <c r="I571" s="5"/>
      <c r="J571" s="5"/>
      <c r="K571" s="32"/>
      <c r="L571" s="5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spans="1:26" ht="12.75" customHeight="1" x14ac:dyDescent="0.2">
      <c r="A572" s="32"/>
      <c r="B572" s="32"/>
      <c r="C572" s="32"/>
      <c r="D572" s="32"/>
      <c r="E572" s="32"/>
      <c r="F572" s="32"/>
      <c r="G572" s="32"/>
      <c r="H572" s="206"/>
      <c r="I572" s="5"/>
      <c r="J572" s="5"/>
      <c r="K572" s="32"/>
      <c r="L572" s="5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spans="1:26" ht="12.75" customHeight="1" x14ac:dyDescent="0.2">
      <c r="A573" s="32"/>
      <c r="B573" s="32"/>
      <c r="C573" s="32"/>
      <c r="D573" s="32"/>
      <c r="E573" s="32"/>
      <c r="F573" s="32"/>
      <c r="G573" s="32"/>
      <c r="H573" s="206"/>
      <c r="I573" s="5"/>
      <c r="J573" s="5"/>
      <c r="K573" s="32"/>
      <c r="L573" s="5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spans="1:26" ht="12.75" customHeight="1" x14ac:dyDescent="0.2">
      <c r="A574" s="32"/>
      <c r="B574" s="32"/>
      <c r="C574" s="32"/>
      <c r="D574" s="32"/>
      <c r="E574" s="32"/>
      <c r="F574" s="32"/>
      <c r="G574" s="32"/>
      <c r="H574" s="206"/>
      <c r="I574" s="5"/>
      <c r="J574" s="5"/>
      <c r="K574" s="32"/>
      <c r="L574" s="5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spans="1:26" ht="12.75" customHeight="1" x14ac:dyDescent="0.2">
      <c r="A575" s="32"/>
      <c r="B575" s="32"/>
      <c r="C575" s="32"/>
      <c r="D575" s="32"/>
      <c r="E575" s="32"/>
      <c r="F575" s="32"/>
      <c r="G575" s="32"/>
      <c r="H575" s="206"/>
      <c r="I575" s="5"/>
      <c r="J575" s="5"/>
      <c r="K575" s="32"/>
      <c r="L575" s="5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spans="1:26" ht="12.75" customHeight="1" x14ac:dyDescent="0.2">
      <c r="A576" s="32"/>
      <c r="B576" s="32"/>
      <c r="C576" s="32"/>
      <c r="D576" s="32"/>
      <c r="E576" s="32"/>
      <c r="F576" s="32"/>
      <c r="G576" s="32"/>
      <c r="H576" s="206"/>
      <c r="I576" s="5"/>
      <c r="J576" s="5"/>
      <c r="K576" s="32"/>
      <c r="L576" s="5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spans="1:26" ht="12.75" customHeight="1" x14ac:dyDescent="0.2">
      <c r="A577" s="32"/>
      <c r="B577" s="32"/>
      <c r="C577" s="32"/>
      <c r="D577" s="32"/>
      <c r="E577" s="32"/>
      <c r="F577" s="32"/>
      <c r="G577" s="32"/>
      <c r="H577" s="206"/>
      <c r="I577" s="5"/>
      <c r="J577" s="5"/>
      <c r="K577" s="32"/>
      <c r="L577" s="5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spans="1:26" ht="12.75" customHeight="1" x14ac:dyDescent="0.2">
      <c r="A578" s="32"/>
      <c r="B578" s="32"/>
      <c r="C578" s="32"/>
      <c r="D578" s="32"/>
      <c r="E578" s="32"/>
      <c r="F578" s="32"/>
      <c r="G578" s="32"/>
      <c r="H578" s="206"/>
      <c r="I578" s="5"/>
      <c r="J578" s="5"/>
      <c r="K578" s="32"/>
      <c r="L578" s="5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spans="1:26" ht="12.75" customHeight="1" x14ac:dyDescent="0.2">
      <c r="A579" s="32"/>
      <c r="B579" s="32"/>
      <c r="C579" s="32"/>
      <c r="D579" s="32"/>
      <c r="E579" s="32"/>
      <c r="F579" s="32"/>
      <c r="G579" s="32"/>
      <c r="H579" s="206"/>
      <c r="I579" s="5"/>
      <c r="J579" s="5"/>
      <c r="K579" s="32"/>
      <c r="L579" s="5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spans="1:26" ht="12.75" customHeight="1" x14ac:dyDescent="0.2">
      <c r="A580" s="32"/>
      <c r="B580" s="32"/>
      <c r="C580" s="32"/>
      <c r="D580" s="32"/>
      <c r="E580" s="32"/>
      <c r="F580" s="32"/>
      <c r="G580" s="32"/>
      <c r="H580" s="206"/>
      <c r="I580" s="5"/>
      <c r="J580" s="5"/>
      <c r="K580" s="32"/>
      <c r="L580" s="5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spans="1:26" ht="12.75" customHeight="1" x14ac:dyDescent="0.2">
      <c r="A581" s="32"/>
      <c r="B581" s="32"/>
      <c r="C581" s="32"/>
      <c r="D581" s="32"/>
      <c r="E581" s="32"/>
      <c r="F581" s="32"/>
      <c r="G581" s="32"/>
      <c r="H581" s="206"/>
      <c r="I581" s="5"/>
      <c r="J581" s="5"/>
      <c r="K581" s="32"/>
      <c r="L581" s="5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spans="1:26" ht="12.75" customHeight="1" x14ac:dyDescent="0.2">
      <c r="A582" s="32"/>
      <c r="B582" s="32"/>
      <c r="C582" s="32"/>
      <c r="D582" s="32"/>
      <c r="E582" s="32"/>
      <c r="F582" s="32"/>
      <c r="G582" s="32"/>
      <c r="H582" s="206"/>
      <c r="I582" s="5"/>
      <c r="J582" s="5"/>
      <c r="K582" s="32"/>
      <c r="L582" s="5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spans="1:26" ht="12.75" customHeight="1" x14ac:dyDescent="0.2">
      <c r="A583" s="32"/>
      <c r="B583" s="32"/>
      <c r="C583" s="32"/>
      <c r="D583" s="32"/>
      <c r="E583" s="32"/>
      <c r="F583" s="32"/>
      <c r="G583" s="32"/>
      <c r="H583" s="206"/>
      <c r="I583" s="5"/>
      <c r="J583" s="5"/>
      <c r="K583" s="32"/>
      <c r="L583" s="5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spans="1:26" ht="12.75" customHeight="1" x14ac:dyDescent="0.2">
      <c r="A584" s="32"/>
      <c r="B584" s="32"/>
      <c r="C584" s="32"/>
      <c r="D584" s="32"/>
      <c r="E584" s="32"/>
      <c r="F584" s="32"/>
      <c r="G584" s="32"/>
      <c r="H584" s="206"/>
      <c r="I584" s="5"/>
      <c r="J584" s="5"/>
      <c r="K584" s="32"/>
      <c r="L584" s="5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spans="1:26" ht="12.75" customHeight="1" x14ac:dyDescent="0.2">
      <c r="A585" s="32"/>
      <c r="B585" s="32"/>
      <c r="C585" s="32"/>
      <c r="D585" s="32"/>
      <c r="E585" s="32"/>
      <c r="F585" s="32"/>
      <c r="G585" s="32"/>
      <c r="H585" s="206"/>
      <c r="I585" s="5"/>
      <c r="J585" s="5"/>
      <c r="K585" s="32"/>
      <c r="L585" s="5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spans="1:26" ht="12.75" customHeight="1" x14ac:dyDescent="0.2">
      <c r="A586" s="32"/>
      <c r="B586" s="32"/>
      <c r="C586" s="32"/>
      <c r="D586" s="32"/>
      <c r="E586" s="32"/>
      <c r="F586" s="32"/>
      <c r="G586" s="32"/>
      <c r="H586" s="206"/>
      <c r="I586" s="5"/>
      <c r="J586" s="5"/>
      <c r="K586" s="32"/>
      <c r="L586" s="5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spans="1:26" ht="12.75" customHeight="1" x14ac:dyDescent="0.2">
      <c r="A587" s="32"/>
      <c r="B587" s="32"/>
      <c r="C587" s="32"/>
      <c r="D587" s="32"/>
      <c r="E587" s="32"/>
      <c r="F587" s="32"/>
      <c r="G587" s="32"/>
      <c r="H587" s="206"/>
      <c r="I587" s="5"/>
      <c r="J587" s="5"/>
      <c r="K587" s="32"/>
      <c r="L587" s="5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spans="1:26" ht="12.75" customHeight="1" x14ac:dyDescent="0.2">
      <c r="A588" s="32"/>
      <c r="B588" s="32"/>
      <c r="C588" s="32"/>
      <c r="D588" s="32"/>
      <c r="E588" s="32"/>
      <c r="F588" s="32"/>
      <c r="G588" s="32"/>
      <c r="H588" s="206"/>
      <c r="I588" s="5"/>
      <c r="J588" s="5"/>
      <c r="K588" s="32"/>
      <c r="L588" s="5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spans="1:26" ht="12.75" customHeight="1" x14ac:dyDescent="0.2">
      <c r="A589" s="32"/>
      <c r="B589" s="32"/>
      <c r="C589" s="32"/>
      <c r="D589" s="32"/>
      <c r="E589" s="32"/>
      <c r="F589" s="32"/>
      <c r="G589" s="32"/>
      <c r="H589" s="206"/>
      <c r="I589" s="5"/>
      <c r="J589" s="5"/>
      <c r="K589" s="32"/>
      <c r="L589" s="5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spans="1:26" ht="12.75" customHeight="1" x14ac:dyDescent="0.2">
      <c r="A590" s="32"/>
      <c r="B590" s="32"/>
      <c r="C590" s="32"/>
      <c r="D590" s="32"/>
      <c r="E590" s="32"/>
      <c r="F590" s="32"/>
      <c r="G590" s="32"/>
      <c r="H590" s="206"/>
      <c r="I590" s="5"/>
      <c r="J590" s="5"/>
      <c r="K590" s="32"/>
      <c r="L590" s="5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spans="1:26" ht="12.75" customHeight="1" x14ac:dyDescent="0.2">
      <c r="A591" s="32"/>
      <c r="B591" s="32"/>
      <c r="C591" s="32"/>
      <c r="D591" s="32"/>
      <c r="E591" s="32"/>
      <c r="F591" s="32"/>
      <c r="G591" s="32"/>
      <c r="H591" s="206"/>
      <c r="I591" s="5"/>
      <c r="J591" s="5"/>
      <c r="K591" s="32"/>
      <c r="L591" s="5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spans="1:26" ht="12.75" customHeight="1" x14ac:dyDescent="0.2">
      <c r="A592" s="32"/>
      <c r="B592" s="32"/>
      <c r="C592" s="32"/>
      <c r="D592" s="32"/>
      <c r="E592" s="32"/>
      <c r="F592" s="32"/>
      <c r="G592" s="32"/>
      <c r="H592" s="206"/>
      <c r="I592" s="5"/>
      <c r="J592" s="5"/>
      <c r="K592" s="32"/>
      <c r="L592" s="5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spans="1:26" ht="12.75" customHeight="1" x14ac:dyDescent="0.2">
      <c r="A593" s="32"/>
      <c r="B593" s="32"/>
      <c r="C593" s="32"/>
      <c r="D593" s="32"/>
      <c r="E593" s="32"/>
      <c r="F593" s="32"/>
      <c r="G593" s="32"/>
      <c r="H593" s="206"/>
      <c r="I593" s="5"/>
      <c r="J593" s="5"/>
      <c r="K593" s="32"/>
      <c r="L593" s="5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spans="1:26" ht="12.75" customHeight="1" x14ac:dyDescent="0.2">
      <c r="A594" s="32"/>
      <c r="B594" s="32"/>
      <c r="C594" s="32"/>
      <c r="D594" s="32"/>
      <c r="E594" s="32"/>
      <c r="F594" s="32"/>
      <c r="G594" s="32"/>
      <c r="H594" s="206"/>
      <c r="I594" s="5"/>
      <c r="J594" s="5"/>
      <c r="K594" s="32"/>
      <c r="L594" s="5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spans="1:26" ht="12.75" customHeight="1" x14ac:dyDescent="0.2">
      <c r="A595" s="32"/>
      <c r="B595" s="32"/>
      <c r="C595" s="32"/>
      <c r="D595" s="32"/>
      <c r="E595" s="32"/>
      <c r="F595" s="32"/>
      <c r="G595" s="32"/>
      <c r="H595" s="206"/>
      <c r="I595" s="5"/>
      <c r="J595" s="5"/>
      <c r="K595" s="32"/>
      <c r="L595" s="5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spans="1:26" ht="12.75" customHeight="1" x14ac:dyDescent="0.2">
      <c r="A596" s="32"/>
      <c r="B596" s="32"/>
      <c r="C596" s="32"/>
      <c r="D596" s="32"/>
      <c r="E596" s="32"/>
      <c r="F596" s="32"/>
      <c r="G596" s="32"/>
      <c r="H596" s="206"/>
      <c r="I596" s="5"/>
      <c r="J596" s="5"/>
      <c r="K596" s="32"/>
      <c r="L596" s="5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spans="1:26" ht="12.75" customHeight="1" x14ac:dyDescent="0.2">
      <c r="A597" s="32"/>
      <c r="B597" s="32"/>
      <c r="C597" s="32"/>
      <c r="D597" s="32"/>
      <c r="E597" s="32"/>
      <c r="F597" s="32"/>
      <c r="G597" s="32"/>
      <c r="H597" s="206"/>
      <c r="I597" s="5"/>
      <c r="J597" s="5"/>
      <c r="K597" s="32"/>
      <c r="L597" s="5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spans="1:26" ht="12.75" customHeight="1" x14ac:dyDescent="0.2">
      <c r="A598" s="32"/>
      <c r="B598" s="32"/>
      <c r="C598" s="32"/>
      <c r="D598" s="32"/>
      <c r="E598" s="32"/>
      <c r="F598" s="32"/>
      <c r="G598" s="32"/>
      <c r="H598" s="206"/>
      <c r="I598" s="5"/>
      <c r="J598" s="5"/>
      <c r="K598" s="32"/>
      <c r="L598" s="5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spans="1:26" ht="12.75" customHeight="1" x14ac:dyDescent="0.2">
      <c r="A599" s="32"/>
      <c r="B599" s="32"/>
      <c r="C599" s="32"/>
      <c r="D599" s="32"/>
      <c r="E599" s="32"/>
      <c r="F599" s="32"/>
      <c r="G599" s="32"/>
      <c r="H599" s="206"/>
      <c r="I599" s="5"/>
      <c r="J599" s="5"/>
      <c r="K599" s="32"/>
      <c r="L599" s="5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spans="1:26" ht="12.75" customHeight="1" x14ac:dyDescent="0.2">
      <c r="A600" s="32"/>
      <c r="B600" s="32"/>
      <c r="C600" s="32"/>
      <c r="D600" s="32"/>
      <c r="E600" s="32"/>
      <c r="F600" s="32"/>
      <c r="G600" s="32"/>
      <c r="H600" s="206"/>
      <c r="I600" s="5"/>
      <c r="J600" s="5"/>
      <c r="K600" s="32"/>
      <c r="L600" s="5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spans="1:26" ht="12.75" customHeight="1" x14ac:dyDescent="0.2">
      <c r="A601" s="32"/>
      <c r="B601" s="32"/>
      <c r="C601" s="32"/>
      <c r="D601" s="32"/>
      <c r="E601" s="32"/>
      <c r="F601" s="32"/>
      <c r="G601" s="32"/>
      <c r="H601" s="206"/>
      <c r="I601" s="5"/>
      <c r="J601" s="5"/>
      <c r="K601" s="32"/>
      <c r="L601" s="5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spans="1:26" ht="12.75" customHeight="1" x14ac:dyDescent="0.2">
      <c r="A602" s="32"/>
      <c r="B602" s="32"/>
      <c r="C602" s="32"/>
      <c r="D602" s="32"/>
      <c r="E602" s="32"/>
      <c r="F602" s="32"/>
      <c r="G602" s="32"/>
      <c r="H602" s="206"/>
      <c r="I602" s="5"/>
      <c r="J602" s="5"/>
      <c r="K602" s="32"/>
      <c r="L602" s="5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spans="1:26" ht="12.75" customHeight="1" x14ac:dyDescent="0.2">
      <c r="A603" s="32"/>
      <c r="B603" s="32"/>
      <c r="C603" s="32"/>
      <c r="D603" s="32"/>
      <c r="E603" s="32"/>
      <c r="F603" s="32"/>
      <c r="G603" s="32"/>
      <c r="H603" s="206"/>
      <c r="I603" s="5"/>
      <c r="J603" s="5"/>
      <c r="K603" s="32"/>
      <c r="L603" s="5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spans="1:26" ht="12.75" customHeight="1" x14ac:dyDescent="0.2">
      <c r="A604" s="32"/>
      <c r="B604" s="32"/>
      <c r="C604" s="32"/>
      <c r="D604" s="32"/>
      <c r="E604" s="32"/>
      <c r="F604" s="32"/>
      <c r="G604" s="32"/>
      <c r="H604" s="206"/>
      <c r="I604" s="5"/>
      <c r="J604" s="5"/>
      <c r="K604" s="32"/>
      <c r="L604" s="5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spans="1:26" ht="12.75" customHeight="1" x14ac:dyDescent="0.2">
      <c r="A605" s="32"/>
      <c r="B605" s="32"/>
      <c r="C605" s="32"/>
      <c r="D605" s="32"/>
      <c r="E605" s="32"/>
      <c r="F605" s="32"/>
      <c r="G605" s="32"/>
      <c r="H605" s="206"/>
      <c r="I605" s="5"/>
      <c r="J605" s="5"/>
      <c r="K605" s="32"/>
      <c r="L605" s="5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spans="1:26" ht="12.75" customHeight="1" x14ac:dyDescent="0.2">
      <c r="A606" s="32"/>
      <c r="B606" s="32"/>
      <c r="C606" s="32"/>
      <c r="D606" s="32"/>
      <c r="E606" s="32"/>
      <c r="F606" s="32"/>
      <c r="G606" s="32"/>
      <c r="H606" s="206"/>
      <c r="I606" s="5"/>
      <c r="J606" s="5"/>
      <c r="K606" s="32"/>
      <c r="L606" s="5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spans="1:26" ht="12.75" customHeight="1" x14ac:dyDescent="0.2">
      <c r="A607" s="32"/>
      <c r="B607" s="32"/>
      <c r="C607" s="32"/>
      <c r="D607" s="32"/>
      <c r="E607" s="32"/>
      <c r="F607" s="32"/>
      <c r="G607" s="32"/>
      <c r="H607" s="206"/>
      <c r="I607" s="5"/>
      <c r="J607" s="5"/>
      <c r="K607" s="32"/>
      <c r="L607" s="5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spans="1:26" ht="12.75" customHeight="1" x14ac:dyDescent="0.2">
      <c r="A608" s="32"/>
      <c r="B608" s="32"/>
      <c r="C608" s="32"/>
      <c r="D608" s="32"/>
      <c r="E608" s="32"/>
      <c r="F608" s="32"/>
      <c r="G608" s="32"/>
      <c r="H608" s="206"/>
      <c r="I608" s="5"/>
      <c r="J608" s="5"/>
      <c r="K608" s="32"/>
      <c r="L608" s="5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spans="1:26" ht="12.75" customHeight="1" x14ac:dyDescent="0.2">
      <c r="A609" s="32"/>
      <c r="B609" s="32"/>
      <c r="C609" s="32"/>
      <c r="D609" s="32"/>
      <c r="E609" s="32"/>
      <c r="F609" s="32"/>
      <c r="G609" s="32"/>
      <c r="H609" s="206"/>
      <c r="I609" s="5"/>
      <c r="J609" s="5"/>
      <c r="K609" s="32"/>
      <c r="L609" s="5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spans="1:26" ht="12.75" customHeight="1" x14ac:dyDescent="0.2">
      <c r="A610" s="32"/>
      <c r="B610" s="32"/>
      <c r="C610" s="32"/>
      <c r="D610" s="32"/>
      <c r="E610" s="32"/>
      <c r="F610" s="32"/>
      <c r="G610" s="32"/>
      <c r="H610" s="206"/>
      <c r="I610" s="5"/>
      <c r="J610" s="5"/>
      <c r="K610" s="32"/>
      <c r="L610" s="5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spans="1:26" ht="12.75" customHeight="1" x14ac:dyDescent="0.2">
      <c r="A611" s="32"/>
      <c r="B611" s="32"/>
      <c r="C611" s="32"/>
      <c r="D611" s="32"/>
      <c r="E611" s="32"/>
      <c r="F611" s="32"/>
      <c r="G611" s="32"/>
      <c r="H611" s="206"/>
      <c r="I611" s="5"/>
      <c r="J611" s="5"/>
      <c r="K611" s="32"/>
      <c r="L611" s="5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spans="1:26" ht="12.75" customHeight="1" x14ac:dyDescent="0.2">
      <c r="A612" s="32"/>
      <c r="B612" s="32"/>
      <c r="C612" s="32"/>
      <c r="D612" s="32"/>
      <c r="E612" s="32"/>
      <c r="F612" s="32"/>
      <c r="G612" s="32"/>
      <c r="H612" s="206"/>
      <c r="I612" s="5"/>
      <c r="J612" s="5"/>
      <c r="K612" s="32"/>
      <c r="L612" s="5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spans="1:26" ht="12.75" customHeight="1" x14ac:dyDescent="0.2">
      <c r="A613" s="32"/>
      <c r="B613" s="32"/>
      <c r="C613" s="32"/>
      <c r="D613" s="32"/>
      <c r="E613" s="32"/>
      <c r="F613" s="32"/>
      <c r="G613" s="32"/>
      <c r="H613" s="206"/>
      <c r="I613" s="5"/>
      <c r="J613" s="5"/>
      <c r="K613" s="32"/>
      <c r="L613" s="5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spans="1:26" ht="12.75" customHeight="1" x14ac:dyDescent="0.2">
      <c r="A614" s="32"/>
      <c r="B614" s="32"/>
      <c r="C614" s="32"/>
      <c r="D614" s="32"/>
      <c r="E614" s="32"/>
      <c r="F614" s="32"/>
      <c r="G614" s="32"/>
      <c r="H614" s="206"/>
      <c r="I614" s="5"/>
      <c r="J614" s="5"/>
      <c r="K614" s="32"/>
      <c r="L614" s="5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spans="1:26" ht="12.75" customHeight="1" x14ac:dyDescent="0.2">
      <c r="A615" s="32"/>
      <c r="B615" s="32"/>
      <c r="C615" s="32"/>
      <c r="D615" s="32"/>
      <c r="E615" s="32"/>
      <c r="F615" s="32"/>
      <c r="G615" s="32"/>
      <c r="H615" s="206"/>
      <c r="I615" s="5"/>
      <c r="J615" s="5"/>
      <c r="K615" s="32"/>
      <c r="L615" s="5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spans="1:26" ht="12.75" customHeight="1" x14ac:dyDescent="0.2">
      <c r="A616" s="32"/>
      <c r="B616" s="32"/>
      <c r="C616" s="32"/>
      <c r="D616" s="32"/>
      <c r="E616" s="32"/>
      <c r="F616" s="32"/>
      <c r="G616" s="32"/>
      <c r="H616" s="206"/>
      <c r="I616" s="5"/>
      <c r="J616" s="5"/>
      <c r="K616" s="32"/>
      <c r="L616" s="5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spans="1:26" ht="12.75" customHeight="1" x14ac:dyDescent="0.2">
      <c r="A617" s="32"/>
      <c r="B617" s="32"/>
      <c r="C617" s="32"/>
      <c r="D617" s="32"/>
      <c r="E617" s="32"/>
      <c r="F617" s="32"/>
      <c r="G617" s="32"/>
      <c r="H617" s="206"/>
      <c r="I617" s="5"/>
      <c r="J617" s="5"/>
      <c r="K617" s="32"/>
      <c r="L617" s="5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spans="1:26" ht="12.75" customHeight="1" x14ac:dyDescent="0.2">
      <c r="A618" s="32"/>
      <c r="B618" s="32"/>
      <c r="C618" s="32"/>
      <c r="D618" s="32"/>
      <c r="E618" s="32"/>
      <c r="F618" s="32"/>
      <c r="G618" s="32"/>
      <c r="H618" s="206"/>
      <c r="I618" s="5"/>
      <c r="J618" s="5"/>
      <c r="K618" s="32"/>
      <c r="L618" s="5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spans="1:26" ht="12.75" customHeight="1" x14ac:dyDescent="0.2">
      <c r="A619" s="32"/>
      <c r="B619" s="32"/>
      <c r="C619" s="32"/>
      <c r="D619" s="32"/>
      <c r="E619" s="32"/>
      <c r="F619" s="32"/>
      <c r="G619" s="32"/>
      <c r="H619" s="206"/>
      <c r="I619" s="5"/>
      <c r="J619" s="5"/>
      <c r="K619" s="32"/>
      <c r="L619" s="5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spans="1:26" ht="12.75" customHeight="1" x14ac:dyDescent="0.2">
      <c r="A620" s="32"/>
      <c r="B620" s="32"/>
      <c r="C620" s="32"/>
      <c r="D620" s="32"/>
      <c r="E620" s="32"/>
      <c r="F620" s="32"/>
      <c r="G620" s="32"/>
      <c r="H620" s="206"/>
      <c r="I620" s="5"/>
      <c r="J620" s="5"/>
      <c r="K620" s="32"/>
      <c r="L620" s="5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spans="1:26" ht="12.75" customHeight="1" x14ac:dyDescent="0.2">
      <c r="A621" s="32"/>
      <c r="B621" s="32"/>
      <c r="C621" s="32"/>
      <c r="D621" s="32"/>
      <c r="E621" s="32"/>
      <c r="F621" s="32"/>
      <c r="G621" s="32"/>
      <c r="H621" s="206"/>
      <c r="I621" s="5"/>
      <c r="J621" s="5"/>
      <c r="K621" s="32"/>
      <c r="L621" s="5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spans="1:26" ht="12.75" customHeight="1" x14ac:dyDescent="0.2">
      <c r="A622" s="32"/>
      <c r="B622" s="32"/>
      <c r="C622" s="32"/>
      <c r="D622" s="32"/>
      <c r="E622" s="32"/>
      <c r="F622" s="32"/>
      <c r="G622" s="32"/>
      <c r="H622" s="206"/>
      <c r="I622" s="5"/>
      <c r="J622" s="5"/>
      <c r="K622" s="32"/>
      <c r="L622" s="5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spans="1:26" ht="12.75" customHeight="1" x14ac:dyDescent="0.2">
      <c r="A623" s="32"/>
      <c r="B623" s="32"/>
      <c r="C623" s="32"/>
      <c r="D623" s="32"/>
      <c r="E623" s="32"/>
      <c r="F623" s="32"/>
      <c r="G623" s="32"/>
      <c r="H623" s="206"/>
      <c r="I623" s="5"/>
      <c r="J623" s="5"/>
      <c r="K623" s="32"/>
      <c r="L623" s="5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spans="1:26" ht="12.75" customHeight="1" x14ac:dyDescent="0.2">
      <c r="A624" s="32"/>
      <c r="B624" s="32"/>
      <c r="C624" s="32"/>
      <c r="D624" s="32"/>
      <c r="E624" s="32"/>
      <c r="F624" s="32"/>
      <c r="G624" s="32"/>
      <c r="H624" s="206"/>
      <c r="I624" s="5"/>
      <c r="J624" s="5"/>
      <c r="K624" s="32"/>
      <c r="L624" s="5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spans="1:26" ht="12.75" customHeight="1" x14ac:dyDescent="0.2">
      <c r="A625" s="32"/>
      <c r="B625" s="32"/>
      <c r="C625" s="32"/>
      <c r="D625" s="32"/>
      <c r="E625" s="32"/>
      <c r="F625" s="32"/>
      <c r="G625" s="32"/>
      <c r="H625" s="206"/>
      <c r="I625" s="5"/>
      <c r="J625" s="5"/>
      <c r="K625" s="32"/>
      <c r="L625" s="5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spans="1:26" ht="12.75" customHeight="1" x14ac:dyDescent="0.2">
      <c r="A626" s="32"/>
      <c r="B626" s="32"/>
      <c r="C626" s="32"/>
      <c r="D626" s="32"/>
      <c r="E626" s="32"/>
      <c r="F626" s="32"/>
      <c r="G626" s="32"/>
      <c r="H626" s="206"/>
      <c r="I626" s="5"/>
      <c r="J626" s="5"/>
      <c r="K626" s="32"/>
      <c r="L626" s="5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spans="1:26" ht="12.75" customHeight="1" x14ac:dyDescent="0.2">
      <c r="A627" s="32"/>
      <c r="B627" s="32"/>
      <c r="C627" s="32"/>
      <c r="D627" s="32"/>
      <c r="E627" s="32"/>
      <c r="F627" s="32"/>
      <c r="G627" s="32"/>
      <c r="H627" s="206"/>
      <c r="I627" s="5"/>
      <c r="J627" s="5"/>
      <c r="K627" s="32"/>
      <c r="L627" s="5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spans="1:26" ht="12.75" customHeight="1" x14ac:dyDescent="0.2">
      <c r="A628" s="32"/>
      <c r="B628" s="32"/>
      <c r="C628" s="32"/>
      <c r="D628" s="32"/>
      <c r="E628" s="32"/>
      <c r="F628" s="32"/>
      <c r="G628" s="32"/>
      <c r="H628" s="206"/>
      <c r="I628" s="5"/>
      <c r="J628" s="5"/>
      <c r="K628" s="32"/>
      <c r="L628" s="5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spans="1:26" ht="12.75" customHeight="1" x14ac:dyDescent="0.2">
      <c r="A629" s="32"/>
      <c r="B629" s="32"/>
      <c r="C629" s="32"/>
      <c r="D629" s="32"/>
      <c r="E629" s="32"/>
      <c r="F629" s="32"/>
      <c r="G629" s="32"/>
      <c r="H629" s="206"/>
      <c r="I629" s="5"/>
      <c r="J629" s="5"/>
      <c r="K629" s="32"/>
      <c r="L629" s="5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spans="1:26" ht="12.75" customHeight="1" x14ac:dyDescent="0.2">
      <c r="A630" s="32"/>
      <c r="B630" s="32"/>
      <c r="C630" s="32"/>
      <c r="D630" s="32"/>
      <c r="E630" s="32"/>
      <c r="F630" s="32"/>
      <c r="G630" s="32"/>
      <c r="H630" s="206"/>
      <c r="I630" s="5"/>
      <c r="J630" s="5"/>
      <c r="K630" s="32"/>
      <c r="L630" s="5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spans="1:26" ht="12.75" customHeight="1" x14ac:dyDescent="0.2">
      <c r="A631" s="32"/>
      <c r="B631" s="32"/>
      <c r="C631" s="32"/>
      <c r="D631" s="32"/>
      <c r="E631" s="32"/>
      <c r="F631" s="32"/>
      <c r="G631" s="32"/>
      <c r="H631" s="206"/>
      <c r="I631" s="5"/>
      <c r="J631" s="5"/>
      <c r="K631" s="32"/>
      <c r="L631" s="5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spans="1:26" ht="12.75" customHeight="1" x14ac:dyDescent="0.2">
      <c r="A632" s="32"/>
      <c r="B632" s="32"/>
      <c r="C632" s="32"/>
      <c r="D632" s="32"/>
      <c r="E632" s="32"/>
      <c r="F632" s="32"/>
      <c r="G632" s="32"/>
      <c r="H632" s="206"/>
      <c r="I632" s="5"/>
      <c r="J632" s="5"/>
      <c r="K632" s="32"/>
      <c r="L632" s="5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spans="1:26" ht="12.75" customHeight="1" x14ac:dyDescent="0.2">
      <c r="A633" s="32"/>
      <c r="B633" s="32"/>
      <c r="C633" s="32"/>
      <c r="D633" s="32"/>
      <c r="E633" s="32"/>
      <c r="F633" s="32"/>
      <c r="G633" s="32"/>
      <c r="H633" s="206"/>
      <c r="I633" s="5"/>
      <c r="J633" s="5"/>
      <c r="K633" s="32"/>
      <c r="L633" s="5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spans="1:26" ht="12.75" customHeight="1" x14ac:dyDescent="0.2">
      <c r="A634" s="32"/>
      <c r="B634" s="32"/>
      <c r="C634" s="32"/>
      <c r="D634" s="32"/>
      <c r="E634" s="32"/>
      <c r="F634" s="32"/>
      <c r="G634" s="32"/>
      <c r="H634" s="206"/>
      <c r="I634" s="5"/>
      <c r="J634" s="5"/>
      <c r="K634" s="32"/>
      <c r="L634" s="5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spans="1:26" ht="12.75" customHeight="1" x14ac:dyDescent="0.2">
      <c r="A635" s="32"/>
      <c r="B635" s="32"/>
      <c r="C635" s="32"/>
      <c r="D635" s="32"/>
      <c r="E635" s="32"/>
      <c r="F635" s="32"/>
      <c r="G635" s="32"/>
      <c r="H635" s="206"/>
      <c r="I635" s="5"/>
      <c r="J635" s="5"/>
      <c r="K635" s="32"/>
      <c r="L635" s="5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spans="1:26" ht="12.75" customHeight="1" x14ac:dyDescent="0.2">
      <c r="A636" s="32"/>
      <c r="B636" s="32"/>
      <c r="C636" s="32"/>
      <c r="D636" s="32"/>
      <c r="E636" s="32"/>
      <c r="F636" s="32"/>
      <c r="G636" s="32"/>
      <c r="H636" s="206"/>
      <c r="I636" s="5"/>
      <c r="J636" s="5"/>
      <c r="K636" s="32"/>
      <c r="L636" s="5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spans="1:26" ht="12.75" customHeight="1" x14ac:dyDescent="0.2">
      <c r="A637" s="32"/>
      <c r="B637" s="32"/>
      <c r="C637" s="32"/>
      <c r="D637" s="32"/>
      <c r="E637" s="32"/>
      <c r="F637" s="32"/>
      <c r="G637" s="32"/>
      <c r="H637" s="206"/>
      <c r="I637" s="5"/>
      <c r="J637" s="5"/>
      <c r="K637" s="32"/>
      <c r="L637" s="5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spans="1:26" ht="12.75" customHeight="1" x14ac:dyDescent="0.2">
      <c r="A638" s="32"/>
      <c r="B638" s="32"/>
      <c r="C638" s="32"/>
      <c r="D638" s="32"/>
      <c r="E638" s="32"/>
      <c r="F638" s="32"/>
      <c r="G638" s="32"/>
      <c r="H638" s="206"/>
      <c r="I638" s="5"/>
      <c r="J638" s="5"/>
      <c r="K638" s="32"/>
      <c r="L638" s="5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spans="1:26" ht="12.75" customHeight="1" x14ac:dyDescent="0.2">
      <c r="A639" s="32"/>
      <c r="B639" s="32"/>
      <c r="C639" s="32"/>
      <c r="D639" s="32"/>
      <c r="E639" s="32"/>
      <c r="F639" s="32"/>
      <c r="G639" s="32"/>
      <c r="H639" s="206"/>
      <c r="I639" s="5"/>
      <c r="J639" s="5"/>
      <c r="K639" s="32"/>
      <c r="L639" s="5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spans="1:26" ht="12.75" customHeight="1" x14ac:dyDescent="0.2">
      <c r="A640" s="32"/>
      <c r="B640" s="32"/>
      <c r="C640" s="32"/>
      <c r="D640" s="32"/>
      <c r="E640" s="32"/>
      <c r="F640" s="32"/>
      <c r="G640" s="32"/>
      <c r="H640" s="206"/>
      <c r="I640" s="5"/>
      <c r="J640" s="5"/>
      <c r="K640" s="32"/>
      <c r="L640" s="5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spans="1:26" ht="12.75" customHeight="1" x14ac:dyDescent="0.2">
      <c r="A641" s="32"/>
      <c r="B641" s="32"/>
      <c r="C641" s="32"/>
      <c r="D641" s="32"/>
      <c r="E641" s="32"/>
      <c r="F641" s="32"/>
      <c r="G641" s="32"/>
      <c r="H641" s="206"/>
      <c r="I641" s="5"/>
      <c r="J641" s="5"/>
      <c r="K641" s="32"/>
      <c r="L641" s="5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spans="1:26" ht="12.75" customHeight="1" x14ac:dyDescent="0.2">
      <c r="A642" s="32"/>
      <c r="B642" s="32"/>
      <c r="C642" s="32"/>
      <c r="D642" s="32"/>
      <c r="E642" s="32"/>
      <c r="F642" s="32"/>
      <c r="G642" s="32"/>
      <c r="H642" s="206"/>
      <c r="I642" s="5"/>
      <c r="J642" s="5"/>
      <c r="K642" s="32"/>
      <c r="L642" s="5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spans="1:26" ht="12.75" customHeight="1" x14ac:dyDescent="0.2">
      <c r="A643" s="32"/>
      <c r="B643" s="32"/>
      <c r="C643" s="32"/>
      <c r="D643" s="32"/>
      <c r="E643" s="32"/>
      <c r="F643" s="32"/>
      <c r="G643" s="32"/>
      <c r="H643" s="206"/>
      <c r="I643" s="5"/>
      <c r="J643" s="5"/>
      <c r="K643" s="32"/>
      <c r="L643" s="5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spans="1:26" ht="12.75" customHeight="1" x14ac:dyDescent="0.2">
      <c r="A644" s="32"/>
      <c r="B644" s="32"/>
      <c r="C644" s="32"/>
      <c r="D644" s="32"/>
      <c r="E644" s="32"/>
      <c r="F644" s="32"/>
      <c r="G644" s="32"/>
      <c r="H644" s="206"/>
      <c r="I644" s="5"/>
      <c r="J644" s="5"/>
      <c r="K644" s="32"/>
      <c r="L644" s="5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spans="1:26" ht="12.75" customHeight="1" x14ac:dyDescent="0.2">
      <c r="A645" s="32"/>
      <c r="B645" s="32"/>
      <c r="C645" s="32"/>
      <c r="D645" s="32"/>
      <c r="E645" s="32"/>
      <c r="F645" s="32"/>
      <c r="G645" s="32"/>
      <c r="H645" s="206"/>
      <c r="I645" s="5"/>
      <c r="J645" s="5"/>
      <c r="K645" s="32"/>
      <c r="L645" s="5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spans="1:26" ht="12.75" customHeight="1" x14ac:dyDescent="0.2">
      <c r="A646" s="32"/>
      <c r="B646" s="32"/>
      <c r="C646" s="32"/>
      <c r="D646" s="32"/>
      <c r="E646" s="32"/>
      <c r="F646" s="32"/>
      <c r="G646" s="32"/>
      <c r="H646" s="206"/>
      <c r="I646" s="5"/>
      <c r="J646" s="5"/>
      <c r="K646" s="32"/>
      <c r="L646" s="5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spans="1:26" ht="12.75" customHeight="1" x14ac:dyDescent="0.2">
      <c r="A647" s="32"/>
      <c r="B647" s="32"/>
      <c r="C647" s="32"/>
      <c r="D647" s="32"/>
      <c r="E647" s="32"/>
      <c r="F647" s="32"/>
      <c r="G647" s="32"/>
      <c r="H647" s="206"/>
      <c r="I647" s="5"/>
      <c r="J647" s="5"/>
      <c r="K647" s="32"/>
      <c r="L647" s="5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spans="1:26" ht="12.75" customHeight="1" x14ac:dyDescent="0.2">
      <c r="A648" s="32"/>
      <c r="B648" s="32"/>
      <c r="C648" s="32"/>
      <c r="D648" s="32"/>
      <c r="E648" s="32"/>
      <c r="F648" s="32"/>
      <c r="G648" s="32"/>
      <c r="H648" s="206"/>
      <c r="I648" s="5"/>
      <c r="J648" s="5"/>
      <c r="K648" s="32"/>
      <c r="L648" s="5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spans="1:26" ht="12.75" customHeight="1" x14ac:dyDescent="0.2">
      <c r="A649" s="32"/>
      <c r="B649" s="32"/>
      <c r="C649" s="32"/>
      <c r="D649" s="32"/>
      <c r="E649" s="32"/>
      <c r="F649" s="32"/>
      <c r="G649" s="32"/>
      <c r="H649" s="206"/>
      <c r="I649" s="5"/>
      <c r="J649" s="5"/>
      <c r="K649" s="32"/>
      <c r="L649" s="5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spans="1:26" ht="12.75" customHeight="1" x14ac:dyDescent="0.2">
      <c r="A650" s="32"/>
      <c r="B650" s="32"/>
      <c r="C650" s="32"/>
      <c r="D650" s="32"/>
      <c r="E650" s="32"/>
      <c r="F650" s="32"/>
      <c r="G650" s="32"/>
      <c r="H650" s="206"/>
      <c r="I650" s="5"/>
      <c r="J650" s="5"/>
      <c r="K650" s="32"/>
      <c r="L650" s="5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spans="1:26" ht="12.75" customHeight="1" x14ac:dyDescent="0.2">
      <c r="A651" s="32"/>
      <c r="B651" s="32"/>
      <c r="C651" s="32"/>
      <c r="D651" s="32"/>
      <c r="E651" s="32"/>
      <c r="F651" s="32"/>
      <c r="G651" s="32"/>
      <c r="H651" s="206"/>
      <c r="I651" s="5"/>
      <c r="J651" s="5"/>
      <c r="K651" s="32"/>
      <c r="L651" s="5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spans="1:26" ht="12.75" customHeight="1" x14ac:dyDescent="0.2">
      <c r="A652" s="32"/>
      <c r="B652" s="32"/>
      <c r="C652" s="32"/>
      <c r="D652" s="32"/>
      <c r="E652" s="32"/>
      <c r="F652" s="32"/>
      <c r="G652" s="32"/>
      <c r="H652" s="206"/>
      <c r="I652" s="5"/>
      <c r="J652" s="5"/>
      <c r="K652" s="32"/>
      <c r="L652" s="5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spans="1:26" ht="12.75" customHeight="1" x14ac:dyDescent="0.2">
      <c r="A653" s="32"/>
      <c r="B653" s="32"/>
      <c r="C653" s="32"/>
      <c r="D653" s="32"/>
      <c r="E653" s="32"/>
      <c r="F653" s="32"/>
      <c r="G653" s="32"/>
      <c r="H653" s="206"/>
      <c r="I653" s="5"/>
      <c r="J653" s="5"/>
      <c r="K653" s="32"/>
      <c r="L653" s="5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spans="1:26" ht="12.75" customHeight="1" x14ac:dyDescent="0.2">
      <c r="A654" s="32"/>
      <c r="B654" s="32"/>
      <c r="C654" s="32"/>
      <c r="D654" s="32"/>
      <c r="E654" s="32"/>
      <c r="F654" s="32"/>
      <c r="G654" s="32"/>
      <c r="H654" s="206"/>
      <c r="I654" s="5"/>
      <c r="J654" s="5"/>
      <c r="K654" s="32"/>
      <c r="L654" s="5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spans="1:26" ht="12.75" customHeight="1" x14ac:dyDescent="0.2">
      <c r="A655" s="32"/>
      <c r="B655" s="32"/>
      <c r="C655" s="32"/>
      <c r="D655" s="32"/>
      <c r="E655" s="32"/>
      <c r="F655" s="32"/>
      <c r="G655" s="32"/>
      <c r="H655" s="206"/>
      <c r="I655" s="5"/>
      <c r="J655" s="5"/>
      <c r="K655" s="32"/>
      <c r="L655" s="5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spans="1:26" ht="12.75" customHeight="1" x14ac:dyDescent="0.2">
      <c r="A656" s="32"/>
      <c r="B656" s="32"/>
      <c r="C656" s="32"/>
      <c r="D656" s="32"/>
      <c r="E656" s="32"/>
      <c r="F656" s="32"/>
      <c r="G656" s="32"/>
      <c r="H656" s="206"/>
      <c r="I656" s="5"/>
      <c r="J656" s="5"/>
      <c r="K656" s="32"/>
      <c r="L656" s="5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spans="1:26" ht="12.75" customHeight="1" x14ac:dyDescent="0.2">
      <c r="A657" s="32"/>
      <c r="B657" s="32"/>
      <c r="C657" s="32"/>
      <c r="D657" s="32"/>
      <c r="E657" s="32"/>
      <c r="F657" s="32"/>
      <c r="G657" s="32"/>
      <c r="H657" s="206"/>
      <c r="I657" s="5"/>
      <c r="J657" s="5"/>
      <c r="K657" s="32"/>
      <c r="L657" s="5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spans="1:26" ht="12.75" customHeight="1" x14ac:dyDescent="0.2">
      <c r="A658" s="32"/>
      <c r="B658" s="32"/>
      <c r="C658" s="32"/>
      <c r="D658" s="32"/>
      <c r="E658" s="32"/>
      <c r="F658" s="32"/>
      <c r="G658" s="32"/>
      <c r="H658" s="206"/>
      <c r="I658" s="5"/>
      <c r="J658" s="5"/>
      <c r="K658" s="32"/>
      <c r="L658" s="5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spans="1:26" ht="12.75" customHeight="1" x14ac:dyDescent="0.2">
      <c r="A659" s="32"/>
      <c r="B659" s="32"/>
      <c r="C659" s="32"/>
      <c r="D659" s="32"/>
      <c r="E659" s="32"/>
      <c r="F659" s="32"/>
      <c r="G659" s="32"/>
      <c r="H659" s="206"/>
      <c r="I659" s="5"/>
      <c r="J659" s="5"/>
      <c r="K659" s="32"/>
      <c r="L659" s="5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spans="1:26" ht="12.75" customHeight="1" x14ac:dyDescent="0.2">
      <c r="A660" s="32"/>
      <c r="B660" s="32"/>
      <c r="C660" s="32"/>
      <c r="D660" s="32"/>
      <c r="E660" s="32"/>
      <c r="F660" s="32"/>
      <c r="G660" s="32"/>
      <c r="H660" s="206"/>
      <c r="I660" s="5"/>
      <c r="J660" s="5"/>
      <c r="K660" s="32"/>
      <c r="L660" s="5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spans="1:26" ht="12.75" customHeight="1" x14ac:dyDescent="0.2">
      <c r="A661" s="32"/>
      <c r="B661" s="32"/>
      <c r="C661" s="32"/>
      <c r="D661" s="32"/>
      <c r="E661" s="32"/>
      <c r="F661" s="32"/>
      <c r="G661" s="32"/>
      <c r="H661" s="206"/>
      <c r="I661" s="5"/>
      <c r="J661" s="5"/>
      <c r="K661" s="32"/>
      <c r="L661" s="5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spans="1:26" ht="12.75" customHeight="1" x14ac:dyDescent="0.2">
      <c r="A662" s="32"/>
      <c r="B662" s="32"/>
      <c r="C662" s="32"/>
      <c r="D662" s="32"/>
      <c r="E662" s="32"/>
      <c r="F662" s="32"/>
      <c r="G662" s="32"/>
      <c r="H662" s="206"/>
      <c r="I662" s="5"/>
      <c r="J662" s="5"/>
      <c r="K662" s="32"/>
      <c r="L662" s="5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spans="1:26" ht="12.75" customHeight="1" x14ac:dyDescent="0.2">
      <c r="A663" s="32"/>
      <c r="B663" s="32"/>
      <c r="C663" s="32"/>
      <c r="D663" s="32"/>
      <c r="E663" s="32"/>
      <c r="F663" s="32"/>
      <c r="G663" s="32"/>
      <c r="H663" s="206"/>
      <c r="I663" s="5"/>
      <c r="J663" s="5"/>
      <c r="K663" s="32"/>
      <c r="L663" s="5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spans="1:26" ht="12.75" customHeight="1" x14ac:dyDescent="0.2">
      <c r="A664" s="32"/>
      <c r="B664" s="32"/>
      <c r="C664" s="32"/>
      <c r="D664" s="32"/>
      <c r="E664" s="32"/>
      <c r="F664" s="32"/>
      <c r="G664" s="32"/>
      <c r="H664" s="206"/>
      <c r="I664" s="5"/>
      <c r="J664" s="5"/>
      <c r="K664" s="32"/>
      <c r="L664" s="5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spans="1:26" ht="12.75" customHeight="1" x14ac:dyDescent="0.2">
      <c r="A665" s="32"/>
      <c r="B665" s="32"/>
      <c r="C665" s="32"/>
      <c r="D665" s="32"/>
      <c r="E665" s="32"/>
      <c r="F665" s="32"/>
      <c r="G665" s="32"/>
      <c r="H665" s="206"/>
      <c r="I665" s="5"/>
      <c r="J665" s="5"/>
      <c r="K665" s="32"/>
      <c r="L665" s="5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spans="1:26" ht="12.75" customHeight="1" x14ac:dyDescent="0.2">
      <c r="A666" s="32"/>
      <c r="B666" s="32"/>
      <c r="C666" s="32"/>
      <c r="D666" s="32"/>
      <c r="E666" s="32"/>
      <c r="F666" s="32"/>
      <c r="G666" s="32"/>
      <c r="H666" s="206"/>
      <c r="I666" s="5"/>
      <c r="J666" s="5"/>
      <c r="K666" s="32"/>
      <c r="L666" s="5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spans="1:26" ht="12.75" customHeight="1" x14ac:dyDescent="0.2">
      <c r="A667" s="32"/>
      <c r="B667" s="32"/>
      <c r="C667" s="32"/>
      <c r="D667" s="32"/>
      <c r="E667" s="32"/>
      <c r="F667" s="32"/>
      <c r="G667" s="32"/>
      <c r="H667" s="206"/>
      <c r="I667" s="5"/>
      <c r="J667" s="5"/>
      <c r="K667" s="32"/>
      <c r="L667" s="5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spans="1:26" ht="12.75" customHeight="1" x14ac:dyDescent="0.2">
      <c r="A668" s="32"/>
      <c r="B668" s="32"/>
      <c r="C668" s="32"/>
      <c r="D668" s="32"/>
      <c r="E668" s="32"/>
      <c r="F668" s="32"/>
      <c r="G668" s="32"/>
      <c r="H668" s="206"/>
      <c r="I668" s="5"/>
      <c r="J668" s="5"/>
      <c r="K668" s="32"/>
      <c r="L668" s="5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spans="1:26" ht="12.75" customHeight="1" x14ac:dyDescent="0.2">
      <c r="A669" s="32"/>
      <c r="B669" s="32"/>
      <c r="C669" s="32"/>
      <c r="D669" s="32"/>
      <c r="E669" s="32"/>
      <c r="F669" s="32"/>
      <c r="G669" s="32"/>
      <c r="H669" s="206"/>
      <c r="I669" s="5"/>
      <c r="J669" s="5"/>
      <c r="K669" s="32"/>
      <c r="L669" s="5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spans="1:26" ht="12.75" customHeight="1" x14ac:dyDescent="0.2">
      <c r="A670" s="32"/>
      <c r="B670" s="32"/>
      <c r="C670" s="32"/>
      <c r="D670" s="32"/>
      <c r="E670" s="32"/>
      <c r="F670" s="32"/>
      <c r="G670" s="32"/>
      <c r="H670" s="206"/>
      <c r="I670" s="5"/>
      <c r="J670" s="5"/>
      <c r="K670" s="32"/>
      <c r="L670" s="5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spans="1:26" ht="12.75" customHeight="1" x14ac:dyDescent="0.2">
      <c r="A671" s="32"/>
      <c r="B671" s="32"/>
      <c r="C671" s="32"/>
      <c r="D671" s="32"/>
      <c r="E671" s="32"/>
      <c r="F671" s="32"/>
      <c r="G671" s="32"/>
      <c r="H671" s="206"/>
      <c r="I671" s="5"/>
      <c r="J671" s="5"/>
      <c r="K671" s="32"/>
      <c r="L671" s="5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spans="1:26" ht="12.75" customHeight="1" x14ac:dyDescent="0.2">
      <c r="A672" s="32"/>
      <c r="B672" s="32"/>
      <c r="C672" s="32"/>
      <c r="D672" s="32"/>
      <c r="E672" s="32"/>
      <c r="F672" s="32"/>
      <c r="G672" s="32"/>
      <c r="H672" s="206"/>
      <c r="I672" s="5"/>
      <c r="J672" s="5"/>
      <c r="K672" s="32"/>
      <c r="L672" s="5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spans="1:26" ht="12.75" customHeight="1" x14ac:dyDescent="0.2">
      <c r="A673" s="32"/>
      <c r="B673" s="32"/>
      <c r="C673" s="32"/>
      <c r="D673" s="32"/>
      <c r="E673" s="32"/>
      <c r="F673" s="32"/>
      <c r="G673" s="32"/>
      <c r="H673" s="206"/>
      <c r="I673" s="5"/>
      <c r="J673" s="5"/>
      <c r="K673" s="32"/>
      <c r="L673" s="5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spans="1:26" ht="12.75" customHeight="1" x14ac:dyDescent="0.2">
      <c r="A674" s="32"/>
      <c r="B674" s="32"/>
      <c r="C674" s="32"/>
      <c r="D674" s="32"/>
      <c r="E674" s="32"/>
      <c r="F674" s="32"/>
      <c r="G674" s="32"/>
      <c r="H674" s="206"/>
      <c r="I674" s="5"/>
      <c r="J674" s="5"/>
      <c r="K674" s="32"/>
      <c r="L674" s="5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spans="1:26" ht="12.75" customHeight="1" x14ac:dyDescent="0.2">
      <c r="A675" s="32"/>
      <c r="B675" s="32"/>
      <c r="C675" s="32"/>
      <c r="D675" s="32"/>
      <c r="E675" s="32"/>
      <c r="F675" s="32"/>
      <c r="G675" s="32"/>
      <c r="H675" s="206"/>
      <c r="I675" s="5"/>
      <c r="J675" s="5"/>
      <c r="K675" s="32"/>
      <c r="L675" s="5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spans="1:26" ht="12.75" customHeight="1" x14ac:dyDescent="0.2">
      <c r="A676" s="32"/>
      <c r="B676" s="32"/>
      <c r="C676" s="32"/>
      <c r="D676" s="32"/>
      <c r="E676" s="32"/>
      <c r="F676" s="32"/>
      <c r="G676" s="32"/>
      <c r="H676" s="206"/>
      <c r="I676" s="5"/>
      <c r="J676" s="5"/>
      <c r="K676" s="32"/>
      <c r="L676" s="5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spans="1:26" ht="12.75" customHeight="1" x14ac:dyDescent="0.2">
      <c r="A677" s="32"/>
      <c r="B677" s="32"/>
      <c r="C677" s="32"/>
      <c r="D677" s="32"/>
      <c r="E677" s="32"/>
      <c r="F677" s="32"/>
      <c r="G677" s="32"/>
      <c r="H677" s="206"/>
      <c r="I677" s="5"/>
      <c r="J677" s="5"/>
      <c r="K677" s="32"/>
      <c r="L677" s="5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spans="1:26" ht="12.75" customHeight="1" x14ac:dyDescent="0.2">
      <c r="A678" s="32"/>
      <c r="B678" s="32"/>
      <c r="C678" s="32"/>
      <c r="D678" s="32"/>
      <c r="E678" s="32"/>
      <c r="F678" s="32"/>
      <c r="G678" s="32"/>
      <c r="H678" s="206"/>
      <c r="I678" s="5"/>
      <c r="J678" s="5"/>
      <c r="K678" s="32"/>
      <c r="L678" s="5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spans="1:26" ht="12.75" customHeight="1" x14ac:dyDescent="0.2">
      <c r="A679" s="32"/>
      <c r="B679" s="32"/>
      <c r="C679" s="32"/>
      <c r="D679" s="32"/>
      <c r="E679" s="32"/>
      <c r="F679" s="32"/>
      <c r="G679" s="32"/>
      <c r="H679" s="206"/>
      <c r="I679" s="5"/>
      <c r="J679" s="5"/>
      <c r="K679" s="32"/>
      <c r="L679" s="5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spans="1:26" ht="12.75" customHeight="1" x14ac:dyDescent="0.2">
      <c r="A680" s="32"/>
      <c r="B680" s="32"/>
      <c r="C680" s="32"/>
      <c r="D680" s="32"/>
      <c r="E680" s="32"/>
      <c r="F680" s="32"/>
      <c r="G680" s="32"/>
      <c r="H680" s="206"/>
      <c r="I680" s="5"/>
      <c r="J680" s="5"/>
      <c r="K680" s="32"/>
      <c r="L680" s="5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spans="1:26" ht="12.75" customHeight="1" x14ac:dyDescent="0.2">
      <c r="A681" s="32"/>
      <c r="B681" s="32"/>
      <c r="C681" s="32"/>
      <c r="D681" s="32"/>
      <c r="E681" s="32"/>
      <c r="F681" s="32"/>
      <c r="G681" s="32"/>
      <c r="H681" s="206"/>
      <c r="I681" s="5"/>
      <c r="J681" s="5"/>
      <c r="K681" s="32"/>
      <c r="L681" s="5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spans="1:26" ht="12.75" customHeight="1" x14ac:dyDescent="0.2">
      <c r="A682" s="32"/>
      <c r="B682" s="32"/>
      <c r="C682" s="32"/>
      <c r="D682" s="32"/>
      <c r="E682" s="32"/>
      <c r="F682" s="32"/>
      <c r="G682" s="32"/>
      <c r="H682" s="206"/>
      <c r="I682" s="5"/>
      <c r="J682" s="5"/>
      <c r="K682" s="32"/>
      <c r="L682" s="5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spans="1:26" ht="12.75" customHeight="1" x14ac:dyDescent="0.2">
      <c r="A683" s="32"/>
      <c r="B683" s="32"/>
      <c r="C683" s="32"/>
      <c r="D683" s="32"/>
      <c r="E683" s="32"/>
      <c r="F683" s="32"/>
      <c r="G683" s="32"/>
      <c r="H683" s="206"/>
      <c r="I683" s="5"/>
      <c r="J683" s="5"/>
      <c r="K683" s="32"/>
      <c r="L683" s="5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spans="1:26" ht="12.75" customHeight="1" x14ac:dyDescent="0.2">
      <c r="A684" s="32"/>
      <c r="B684" s="32"/>
      <c r="C684" s="32"/>
      <c r="D684" s="32"/>
      <c r="E684" s="32"/>
      <c r="F684" s="32"/>
      <c r="G684" s="32"/>
      <c r="H684" s="206"/>
      <c r="I684" s="5"/>
      <c r="J684" s="5"/>
      <c r="K684" s="32"/>
      <c r="L684" s="5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spans="1:26" ht="12.75" customHeight="1" x14ac:dyDescent="0.2">
      <c r="A685" s="32"/>
      <c r="B685" s="32"/>
      <c r="C685" s="32"/>
      <c r="D685" s="32"/>
      <c r="E685" s="32"/>
      <c r="F685" s="32"/>
      <c r="G685" s="32"/>
      <c r="H685" s="206"/>
      <c r="I685" s="5"/>
      <c r="J685" s="5"/>
      <c r="K685" s="32"/>
      <c r="L685" s="5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spans="1:26" ht="12.75" customHeight="1" x14ac:dyDescent="0.2">
      <c r="A686" s="32"/>
      <c r="B686" s="32"/>
      <c r="C686" s="32"/>
      <c r="D686" s="32"/>
      <c r="E686" s="32"/>
      <c r="F686" s="32"/>
      <c r="G686" s="32"/>
      <c r="H686" s="206"/>
      <c r="I686" s="5"/>
      <c r="J686" s="5"/>
      <c r="K686" s="32"/>
      <c r="L686" s="5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spans="1:26" ht="12.75" customHeight="1" x14ac:dyDescent="0.2">
      <c r="A687" s="32"/>
      <c r="B687" s="32"/>
      <c r="C687" s="32"/>
      <c r="D687" s="32"/>
      <c r="E687" s="32"/>
      <c r="F687" s="32"/>
      <c r="G687" s="32"/>
      <c r="H687" s="206"/>
      <c r="I687" s="5"/>
      <c r="J687" s="5"/>
      <c r="K687" s="32"/>
      <c r="L687" s="5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spans="1:26" ht="12.75" customHeight="1" x14ac:dyDescent="0.2">
      <c r="A688" s="32"/>
      <c r="B688" s="32"/>
      <c r="C688" s="32"/>
      <c r="D688" s="32"/>
      <c r="E688" s="32"/>
      <c r="F688" s="32"/>
      <c r="G688" s="32"/>
      <c r="H688" s="206"/>
      <c r="I688" s="5"/>
      <c r="J688" s="5"/>
      <c r="K688" s="32"/>
      <c r="L688" s="5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spans="1:26" ht="12.75" customHeight="1" x14ac:dyDescent="0.2">
      <c r="A689" s="32"/>
      <c r="B689" s="32"/>
      <c r="C689" s="32"/>
      <c r="D689" s="32"/>
      <c r="E689" s="32"/>
      <c r="F689" s="32"/>
      <c r="G689" s="32"/>
      <c r="H689" s="206"/>
      <c r="I689" s="5"/>
      <c r="J689" s="5"/>
      <c r="K689" s="32"/>
      <c r="L689" s="5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spans="1:26" ht="12.75" customHeight="1" x14ac:dyDescent="0.2">
      <c r="A690" s="32"/>
      <c r="B690" s="32"/>
      <c r="C690" s="32"/>
      <c r="D690" s="32"/>
      <c r="E690" s="32"/>
      <c r="F690" s="32"/>
      <c r="G690" s="32"/>
      <c r="H690" s="206"/>
      <c r="I690" s="5"/>
      <c r="J690" s="5"/>
      <c r="K690" s="32"/>
      <c r="L690" s="5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spans="1:26" ht="12.75" customHeight="1" x14ac:dyDescent="0.2">
      <c r="A691" s="32"/>
      <c r="B691" s="32"/>
      <c r="C691" s="32"/>
      <c r="D691" s="32"/>
      <c r="E691" s="32"/>
      <c r="F691" s="32"/>
      <c r="G691" s="32"/>
      <c r="H691" s="206"/>
      <c r="I691" s="5"/>
      <c r="J691" s="5"/>
      <c r="K691" s="32"/>
      <c r="L691" s="5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spans="1:26" ht="12.75" customHeight="1" x14ac:dyDescent="0.2">
      <c r="A692" s="32"/>
      <c r="B692" s="32"/>
      <c r="C692" s="32"/>
      <c r="D692" s="32"/>
      <c r="E692" s="32"/>
      <c r="F692" s="32"/>
      <c r="G692" s="32"/>
      <c r="H692" s="206"/>
      <c r="I692" s="5"/>
      <c r="J692" s="5"/>
      <c r="K692" s="32"/>
      <c r="L692" s="5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spans="1:26" ht="12.75" customHeight="1" x14ac:dyDescent="0.2">
      <c r="A693" s="32"/>
      <c r="B693" s="32"/>
      <c r="C693" s="32"/>
      <c r="D693" s="32"/>
      <c r="E693" s="32"/>
      <c r="F693" s="32"/>
      <c r="G693" s="32"/>
      <c r="H693" s="206"/>
      <c r="I693" s="5"/>
      <c r="J693" s="5"/>
      <c r="K693" s="32"/>
      <c r="L693" s="5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spans="1:26" ht="12.75" customHeight="1" x14ac:dyDescent="0.2">
      <c r="A694" s="32"/>
      <c r="B694" s="32"/>
      <c r="C694" s="32"/>
      <c r="D694" s="32"/>
      <c r="E694" s="32"/>
      <c r="F694" s="32"/>
      <c r="G694" s="32"/>
      <c r="H694" s="206"/>
      <c r="I694" s="5"/>
      <c r="J694" s="5"/>
      <c r="K694" s="32"/>
      <c r="L694" s="5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spans="1:26" ht="12.75" customHeight="1" x14ac:dyDescent="0.2">
      <c r="A695" s="32"/>
      <c r="B695" s="32"/>
      <c r="C695" s="32"/>
      <c r="D695" s="32"/>
      <c r="E695" s="32"/>
      <c r="F695" s="32"/>
      <c r="G695" s="32"/>
      <c r="H695" s="206"/>
      <c r="I695" s="5"/>
      <c r="J695" s="5"/>
      <c r="K695" s="32"/>
      <c r="L695" s="5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spans="1:26" ht="12.75" customHeight="1" x14ac:dyDescent="0.2">
      <c r="A696" s="32"/>
      <c r="B696" s="32"/>
      <c r="C696" s="32"/>
      <c r="D696" s="32"/>
      <c r="E696" s="32"/>
      <c r="F696" s="32"/>
      <c r="G696" s="32"/>
      <c r="H696" s="206"/>
      <c r="I696" s="5"/>
      <c r="J696" s="5"/>
      <c r="K696" s="32"/>
      <c r="L696" s="5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spans="1:26" ht="12.75" customHeight="1" x14ac:dyDescent="0.2">
      <c r="A697" s="32"/>
      <c r="B697" s="32"/>
      <c r="C697" s="32"/>
      <c r="D697" s="32"/>
      <c r="E697" s="32"/>
      <c r="F697" s="32"/>
      <c r="G697" s="32"/>
      <c r="H697" s="206"/>
      <c r="I697" s="5"/>
      <c r="J697" s="5"/>
      <c r="K697" s="32"/>
      <c r="L697" s="5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spans="1:26" ht="12.75" customHeight="1" x14ac:dyDescent="0.2">
      <c r="A698" s="32"/>
      <c r="B698" s="32"/>
      <c r="C698" s="32"/>
      <c r="D698" s="32"/>
      <c r="E698" s="32"/>
      <c r="F698" s="32"/>
      <c r="G698" s="32"/>
      <c r="H698" s="206"/>
      <c r="I698" s="5"/>
      <c r="J698" s="5"/>
      <c r="K698" s="32"/>
      <c r="L698" s="5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spans="1:26" ht="12.75" customHeight="1" x14ac:dyDescent="0.2">
      <c r="A699" s="32"/>
      <c r="B699" s="32"/>
      <c r="C699" s="32"/>
      <c r="D699" s="32"/>
      <c r="E699" s="32"/>
      <c r="F699" s="32"/>
      <c r="G699" s="32"/>
      <c r="H699" s="206"/>
      <c r="I699" s="5"/>
      <c r="J699" s="5"/>
      <c r="K699" s="32"/>
      <c r="L699" s="5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spans="1:26" ht="12.75" customHeight="1" x14ac:dyDescent="0.2">
      <c r="A700" s="32"/>
      <c r="B700" s="32"/>
      <c r="C700" s="32"/>
      <c r="D700" s="32"/>
      <c r="E700" s="32"/>
      <c r="F700" s="32"/>
      <c r="G700" s="32"/>
      <c r="H700" s="206"/>
      <c r="I700" s="5"/>
      <c r="J700" s="5"/>
      <c r="K700" s="32"/>
      <c r="L700" s="5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spans="1:26" ht="12.75" customHeight="1" x14ac:dyDescent="0.2">
      <c r="A701" s="32"/>
      <c r="B701" s="32"/>
      <c r="C701" s="32"/>
      <c r="D701" s="32"/>
      <c r="E701" s="32"/>
      <c r="F701" s="32"/>
      <c r="G701" s="32"/>
      <c r="H701" s="206"/>
      <c r="I701" s="5"/>
      <c r="J701" s="5"/>
      <c r="K701" s="32"/>
      <c r="L701" s="5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spans="1:26" ht="12.75" customHeight="1" x14ac:dyDescent="0.2">
      <c r="A702" s="32"/>
      <c r="B702" s="32"/>
      <c r="C702" s="32"/>
      <c r="D702" s="32"/>
      <c r="E702" s="32"/>
      <c r="F702" s="32"/>
      <c r="G702" s="32"/>
      <c r="H702" s="206"/>
      <c r="I702" s="5"/>
      <c r="J702" s="5"/>
      <c r="K702" s="32"/>
      <c r="L702" s="5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spans="1:26" ht="12.75" customHeight="1" x14ac:dyDescent="0.2">
      <c r="A703" s="32"/>
      <c r="B703" s="32"/>
      <c r="C703" s="32"/>
      <c r="D703" s="32"/>
      <c r="E703" s="32"/>
      <c r="F703" s="32"/>
      <c r="G703" s="32"/>
      <c r="H703" s="206"/>
      <c r="I703" s="5"/>
      <c r="J703" s="5"/>
      <c r="K703" s="32"/>
      <c r="L703" s="5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spans="1:26" ht="12.75" customHeight="1" x14ac:dyDescent="0.2">
      <c r="A704" s="32"/>
      <c r="B704" s="32"/>
      <c r="C704" s="32"/>
      <c r="D704" s="32"/>
      <c r="E704" s="32"/>
      <c r="F704" s="32"/>
      <c r="G704" s="32"/>
      <c r="H704" s="206"/>
      <c r="I704" s="5"/>
      <c r="J704" s="5"/>
      <c r="K704" s="32"/>
      <c r="L704" s="5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spans="1:26" ht="12.75" customHeight="1" x14ac:dyDescent="0.2">
      <c r="A705" s="32"/>
      <c r="B705" s="32"/>
      <c r="C705" s="32"/>
      <c r="D705" s="32"/>
      <c r="E705" s="32"/>
      <c r="F705" s="32"/>
      <c r="G705" s="32"/>
      <c r="H705" s="206"/>
      <c r="I705" s="5"/>
      <c r="J705" s="5"/>
      <c r="K705" s="32"/>
      <c r="L705" s="5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spans="1:26" ht="12.75" customHeight="1" x14ac:dyDescent="0.2">
      <c r="A706" s="32"/>
      <c r="B706" s="32"/>
      <c r="C706" s="32"/>
      <c r="D706" s="32"/>
      <c r="E706" s="32"/>
      <c r="F706" s="32"/>
      <c r="G706" s="32"/>
      <c r="H706" s="206"/>
      <c r="I706" s="5"/>
      <c r="J706" s="5"/>
      <c r="K706" s="32"/>
      <c r="L706" s="5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spans="1:26" ht="12.75" customHeight="1" x14ac:dyDescent="0.2">
      <c r="A707" s="32"/>
      <c r="B707" s="32"/>
      <c r="C707" s="32"/>
      <c r="D707" s="32"/>
      <c r="E707" s="32"/>
      <c r="F707" s="32"/>
      <c r="G707" s="32"/>
      <c r="H707" s="206"/>
      <c r="I707" s="5"/>
      <c r="J707" s="5"/>
      <c r="K707" s="32"/>
      <c r="L707" s="5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spans="1:26" ht="12.75" customHeight="1" x14ac:dyDescent="0.2">
      <c r="A708" s="32"/>
      <c r="B708" s="32"/>
      <c r="C708" s="32"/>
      <c r="D708" s="32"/>
      <c r="E708" s="32"/>
      <c r="F708" s="32"/>
      <c r="G708" s="32"/>
      <c r="H708" s="206"/>
      <c r="I708" s="5"/>
      <c r="J708" s="5"/>
      <c r="K708" s="32"/>
      <c r="L708" s="5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spans="1:26" ht="12.75" customHeight="1" x14ac:dyDescent="0.2">
      <c r="A709" s="32"/>
      <c r="B709" s="32"/>
      <c r="C709" s="32"/>
      <c r="D709" s="32"/>
      <c r="E709" s="32"/>
      <c r="F709" s="32"/>
      <c r="G709" s="32"/>
      <c r="H709" s="206"/>
      <c r="I709" s="5"/>
      <c r="J709" s="5"/>
      <c r="K709" s="32"/>
      <c r="L709" s="5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spans="1:26" ht="12.75" customHeight="1" x14ac:dyDescent="0.2">
      <c r="A710" s="32"/>
      <c r="B710" s="32"/>
      <c r="C710" s="32"/>
      <c r="D710" s="32"/>
      <c r="E710" s="32"/>
      <c r="F710" s="32"/>
      <c r="G710" s="32"/>
      <c r="H710" s="206"/>
      <c r="I710" s="5"/>
      <c r="J710" s="5"/>
      <c r="K710" s="32"/>
      <c r="L710" s="5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spans="1:26" ht="12.75" customHeight="1" x14ac:dyDescent="0.2">
      <c r="A711" s="32"/>
      <c r="B711" s="32"/>
      <c r="C711" s="32"/>
      <c r="D711" s="32"/>
      <c r="E711" s="32"/>
      <c r="F711" s="32"/>
      <c r="G711" s="32"/>
      <c r="H711" s="206"/>
      <c r="I711" s="5"/>
      <c r="J711" s="5"/>
      <c r="K711" s="32"/>
      <c r="L711" s="5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spans="1:26" ht="12.75" customHeight="1" x14ac:dyDescent="0.2">
      <c r="A712" s="32"/>
      <c r="B712" s="32"/>
      <c r="C712" s="32"/>
      <c r="D712" s="32"/>
      <c r="E712" s="32"/>
      <c r="F712" s="32"/>
      <c r="G712" s="32"/>
      <c r="H712" s="206"/>
      <c r="I712" s="5"/>
      <c r="J712" s="5"/>
      <c r="K712" s="32"/>
      <c r="L712" s="5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spans="1:26" ht="12.75" customHeight="1" x14ac:dyDescent="0.2">
      <c r="A713" s="32"/>
      <c r="B713" s="32"/>
      <c r="C713" s="32"/>
      <c r="D713" s="32"/>
      <c r="E713" s="32"/>
      <c r="F713" s="32"/>
      <c r="G713" s="32"/>
      <c r="H713" s="206"/>
      <c r="I713" s="5"/>
      <c r="J713" s="5"/>
      <c r="K713" s="32"/>
      <c r="L713" s="5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spans="1:26" ht="12.75" customHeight="1" x14ac:dyDescent="0.2">
      <c r="A714" s="32"/>
      <c r="B714" s="32"/>
      <c r="C714" s="32"/>
      <c r="D714" s="32"/>
      <c r="E714" s="32"/>
      <c r="F714" s="32"/>
      <c r="G714" s="32"/>
      <c r="H714" s="206"/>
      <c r="I714" s="5"/>
      <c r="J714" s="5"/>
      <c r="K714" s="32"/>
      <c r="L714" s="5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spans="1:26" ht="12.75" customHeight="1" x14ac:dyDescent="0.2">
      <c r="A715" s="32"/>
      <c r="B715" s="32"/>
      <c r="C715" s="32"/>
      <c r="D715" s="32"/>
      <c r="E715" s="32"/>
      <c r="F715" s="32"/>
      <c r="G715" s="32"/>
      <c r="H715" s="206"/>
      <c r="I715" s="5"/>
      <c r="J715" s="5"/>
      <c r="K715" s="32"/>
      <c r="L715" s="5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spans="1:26" ht="12.75" customHeight="1" x14ac:dyDescent="0.2">
      <c r="A716" s="32"/>
      <c r="B716" s="32"/>
      <c r="C716" s="32"/>
      <c r="D716" s="32"/>
      <c r="E716" s="32"/>
      <c r="F716" s="32"/>
      <c r="G716" s="32"/>
      <c r="H716" s="206"/>
      <c r="I716" s="5"/>
      <c r="J716" s="5"/>
      <c r="K716" s="32"/>
      <c r="L716" s="5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spans="1:26" ht="12.75" customHeight="1" x14ac:dyDescent="0.2">
      <c r="A717" s="32"/>
      <c r="B717" s="32"/>
      <c r="C717" s="32"/>
      <c r="D717" s="32"/>
      <c r="E717" s="32"/>
      <c r="F717" s="32"/>
      <c r="G717" s="32"/>
      <c r="H717" s="206"/>
      <c r="I717" s="5"/>
      <c r="J717" s="5"/>
      <c r="K717" s="32"/>
      <c r="L717" s="5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spans="1:26" ht="12.75" customHeight="1" x14ac:dyDescent="0.2">
      <c r="A718" s="32"/>
      <c r="B718" s="32"/>
      <c r="C718" s="32"/>
      <c r="D718" s="32"/>
      <c r="E718" s="32"/>
      <c r="F718" s="32"/>
      <c r="G718" s="32"/>
      <c r="H718" s="206"/>
      <c r="I718" s="5"/>
      <c r="J718" s="5"/>
      <c r="K718" s="32"/>
      <c r="L718" s="5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spans="1:26" ht="12.75" customHeight="1" x14ac:dyDescent="0.2">
      <c r="A719" s="32"/>
      <c r="B719" s="32"/>
      <c r="C719" s="32"/>
      <c r="D719" s="32"/>
      <c r="E719" s="32"/>
      <c r="F719" s="32"/>
      <c r="G719" s="32"/>
      <c r="H719" s="206"/>
      <c r="I719" s="5"/>
      <c r="J719" s="5"/>
      <c r="K719" s="32"/>
      <c r="L719" s="5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spans="1:26" ht="12.75" customHeight="1" x14ac:dyDescent="0.2">
      <c r="A720" s="32"/>
      <c r="B720" s="32"/>
      <c r="C720" s="32"/>
      <c r="D720" s="32"/>
      <c r="E720" s="32"/>
      <c r="F720" s="32"/>
      <c r="G720" s="32"/>
      <c r="H720" s="206"/>
      <c r="I720" s="5"/>
      <c r="J720" s="5"/>
      <c r="K720" s="32"/>
      <c r="L720" s="5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spans="1:26" ht="12.75" customHeight="1" x14ac:dyDescent="0.2">
      <c r="A721" s="32"/>
      <c r="B721" s="32"/>
      <c r="C721" s="32"/>
      <c r="D721" s="32"/>
      <c r="E721" s="32"/>
      <c r="F721" s="32"/>
      <c r="G721" s="32"/>
      <c r="H721" s="206"/>
      <c r="I721" s="5"/>
      <c r="J721" s="5"/>
      <c r="K721" s="32"/>
      <c r="L721" s="5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spans="1:26" ht="12.75" customHeight="1" x14ac:dyDescent="0.2">
      <c r="A722" s="32"/>
      <c r="B722" s="32"/>
      <c r="C722" s="32"/>
      <c r="D722" s="32"/>
      <c r="E722" s="32"/>
      <c r="F722" s="32"/>
      <c r="G722" s="32"/>
      <c r="H722" s="206"/>
      <c r="I722" s="5"/>
      <c r="J722" s="5"/>
      <c r="K722" s="32"/>
      <c r="L722" s="5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spans="1:26" ht="12.75" customHeight="1" x14ac:dyDescent="0.2">
      <c r="A723" s="32"/>
      <c r="B723" s="32"/>
      <c r="C723" s="32"/>
      <c r="D723" s="32"/>
      <c r="E723" s="32"/>
      <c r="F723" s="32"/>
      <c r="G723" s="32"/>
      <c r="H723" s="206"/>
      <c r="I723" s="5"/>
      <c r="J723" s="5"/>
      <c r="K723" s="32"/>
      <c r="L723" s="5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spans="1:26" ht="12.75" customHeight="1" x14ac:dyDescent="0.2">
      <c r="A724" s="32"/>
      <c r="B724" s="32"/>
      <c r="C724" s="32"/>
      <c r="D724" s="32"/>
      <c r="E724" s="32"/>
      <c r="F724" s="32"/>
      <c r="G724" s="32"/>
      <c r="H724" s="206"/>
      <c r="I724" s="5"/>
      <c r="J724" s="5"/>
      <c r="K724" s="32"/>
      <c r="L724" s="5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spans="1:26" ht="12.75" customHeight="1" x14ac:dyDescent="0.2">
      <c r="A725" s="32"/>
      <c r="B725" s="32"/>
      <c r="C725" s="32"/>
      <c r="D725" s="32"/>
      <c r="E725" s="32"/>
      <c r="F725" s="32"/>
      <c r="G725" s="32"/>
      <c r="H725" s="206"/>
      <c r="I725" s="5"/>
      <c r="J725" s="5"/>
      <c r="K725" s="32"/>
      <c r="L725" s="5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spans="1:26" ht="12.75" customHeight="1" x14ac:dyDescent="0.2">
      <c r="A726" s="32"/>
      <c r="B726" s="32"/>
      <c r="C726" s="32"/>
      <c r="D726" s="32"/>
      <c r="E726" s="32"/>
      <c r="F726" s="32"/>
      <c r="G726" s="32"/>
      <c r="H726" s="206"/>
      <c r="I726" s="5"/>
      <c r="J726" s="5"/>
      <c r="K726" s="32"/>
      <c r="L726" s="5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spans="1:26" ht="12.75" customHeight="1" x14ac:dyDescent="0.2">
      <c r="A727" s="32"/>
      <c r="B727" s="32"/>
      <c r="C727" s="32"/>
      <c r="D727" s="32"/>
      <c r="E727" s="32"/>
      <c r="F727" s="32"/>
      <c r="G727" s="32"/>
      <c r="H727" s="206"/>
      <c r="I727" s="5"/>
      <c r="J727" s="5"/>
      <c r="K727" s="32"/>
      <c r="L727" s="5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spans="1:26" ht="12.75" customHeight="1" x14ac:dyDescent="0.2">
      <c r="A728" s="32"/>
      <c r="B728" s="32"/>
      <c r="C728" s="32"/>
      <c r="D728" s="32"/>
      <c r="E728" s="32"/>
      <c r="F728" s="32"/>
      <c r="G728" s="32"/>
      <c r="H728" s="206"/>
      <c r="I728" s="5"/>
      <c r="J728" s="5"/>
      <c r="K728" s="32"/>
      <c r="L728" s="5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spans="1:26" ht="12.75" customHeight="1" x14ac:dyDescent="0.2">
      <c r="A729" s="32"/>
      <c r="B729" s="32"/>
      <c r="C729" s="32"/>
      <c r="D729" s="32"/>
      <c r="E729" s="32"/>
      <c r="F729" s="32"/>
      <c r="G729" s="32"/>
      <c r="H729" s="206"/>
      <c r="I729" s="5"/>
      <c r="J729" s="5"/>
      <c r="K729" s="32"/>
      <c r="L729" s="5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spans="1:26" ht="12.75" customHeight="1" x14ac:dyDescent="0.2">
      <c r="A730" s="32"/>
      <c r="B730" s="32"/>
      <c r="C730" s="32"/>
      <c r="D730" s="32"/>
      <c r="E730" s="32"/>
      <c r="F730" s="32"/>
      <c r="G730" s="32"/>
      <c r="H730" s="206"/>
      <c r="I730" s="5"/>
      <c r="J730" s="5"/>
      <c r="K730" s="32"/>
      <c r="L730" s="5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spans="1:26" ht="12.75" customHeight="1" x14ac:dyDescent="0.2">
      <c r="A731" s="32"/>
      <c r="B731" s="32"/>
      <c r="C731" s="32"/>
      <c r="D731" s="32"/>
      <c r="E731" s="32"/>
      <c r="F731" s="32"/>
      <c r="G731" s="32"/>
      <c r="H731" s="206"/>
      <c r="I731" s="5"/>
      <c r="J731" s="5"/>
      <c r="K731" s="32"/>
      <c r="L731" s="5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spans="1:26" ht="12.75" customHeight="1" x14ac:dyDescent="0.2">
      <c r="A732" s="32"/>
      <c r="B732" s="32"/>
      <c r="C732" s="32"/>
      <c r="D732" s="32"/>
      <c r="E732" s="32"/>
      <c r="F732" s="32"/>
      <c r="G732" s="32"/>
      <c r="H732" s="206"/>
      <c r="I732" s="5"/>
      <c r="J732" s="5"/>
      <c r="K732" s="32"/>
      <c r="L732" s="5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spans="1:26" ht="12.75" customHeight="1" x14ac:dyDescent="0.2">
      <c r="A733" s="32"/>
      <c r="B733" s="32"/>
      <c r="C733" s="32"/>
      <c r="D733" s="32"/>
      <c r="E733" s="32"/>
      <c r="F733" s="32"/>
      <c r="G733" s="32"/>
      <c r="H733" s="206"/>
      <c r="I733" s="5"/>
      <c r="J733" s="5"/>
      <c r="K733" s="32"/>
      <c r="L733" s="5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spans="1:26" ht="12.75" customHeight="1" x14ac:dyDescent="0.2">
      <c r="A734" s="32"/>
      <c r="B734" s="32"/>
      <c r="C734" s="32"/>
      <c r="D734" s="32"/>
      <c r="E734" s="32"/>
      <c r="F734" s="32"/>
      <c r="G734" s="32"/>
      <c r="H734" s="206"/>
      <c r="I734" s="5"/>
      <c r="J734" s="5"/>
      <c r="K734" s="32"/>
      <c r="L734" s="5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spans="1:26" ht="12.75" customHeight="1" x14ac:dyDescent="0.2">
      <c r="A735" s="32"/>
      <c r="B735" s="32"/>
      <c r="C735" s="32"/>
      <c r="D735" s="32"/>
      <c r="E735" s="32"/>
      <c r="F735" s="32"/>
      <c r="G735" s="32"/>
      <c r="H735" s="206"/>
      <c r="I735" s="5"/>
      <c r="J735" s="5"/>
      <c r="K735" s="32"/>
      <c r="L735" s="5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spans="1:26" ht="12.75" customHeight="1" x14ac:dyDescent="0.2">
      <c r="A736" s="32"/>
      <c r="B736" s="32"/>
      <c r="C736" s="32"/>
      <c r="D736" s="32"/>
      <c r="E736" s="32"/>
      <c r="F736" s="32"/>
      <c r="G736" s="32"/>
      <c r="H736" s="206"/>
      <c r="I736" s="5"/>
      <c r="J736" s="5"/>
      <c r="K736" s="32"/>
      <c r="L736" s="5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spans="1:26" ht="12.75" customHeight="1" x14ac:dyDescent="0.2">
      <c r="A737" s="32"/>
      <c r="B737" s="32"/>
      <c r="C737" s="32"/>
      <c r="D737" s="32"/>
      <c r="E737" s="32"/>
      <c r="F737" s="32"/>
      <c r="G737" s="32"/>
      <c r="H737" s="206"/>
      <c r="I737" s="5"/>
      <c r="J737" s="5"/>
      <c r="K737" s="32"/>
      <c r="L737" s="5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spans="1:26" ht="12.75" customHeight="1" x14ac:dyDescent="0.2">
      <c r="A738" s="32"/>
      <c r="B738" s="32"/>
      <c r="C738" s="32"/>
      <c r="D738" s="32"/>
      <c r="E738" s="32"/>
      <c r="F738" s="32"/>
      <c r="G738" s="32"/>
      <c r="H738" s="206"/>
      <c r="I738" s="5"/>
      <c r="J738" s="5"/>
      <c r="K738" s="32"/>
      <c r="L738" s="5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spans="1:26" ht="12.75" customHeight="1" x14ac:dyDescent="0.2">
      <c r="A739" s="32"/>
      <c r="B739" s="32"/>
      <c r="C739" s="32"/>
      <c r="D739" s="32"/>
      <c r="E739" s="32"/>
      <c r="F739" s="32"/>
      <c r="G739" s="32"/>
      <c r="H739" s="206"/>
      <c r="I739" s="5"/>
      <c r="J739" s="5"/>
      <c r="K739" s="32"/>
      <c r="L739" s="5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spans="1:26" ht="12.75" customHeight="1" x14ac:dyDescent="0.2">
      <c r="A740" s="32"/>
      <c r="B740" s="32"/>
      <c r="C740" s="32"/>
      <c r="D740" s="32"/>
      <c r="E740" s="32"/>
      <c r="F740" s="32"/>
      <c r="G740" s="32"/>
      <c r="H740" s="206"/>
      <c r="I740" s="5"/>
      <c r="J740" s="5"/>
      <c r="K740" s="32"/>
      <c r="L740" s="5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spans="1:26" ht="12.75" customHeight="1" x14ac:dyDescent="0.2">
      <c r="A741" s="32"/>
      <c r="B741" s="32"/>
      <c r="C741" s="32"/>
      <c r="D741" s="32"/>
      <c r="E741" s="32"/>
      <c r="F741" s="32"/>
      <c r="G741" s="32"/>
      <c r="H741" s="206"/>
      <c r="I741" s="5"/>
      <c r="J741" s="5"/>
      <c r="K741" s="32"/>
      <c r="L741" s="5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spans="1:26" ht="12.75" customHeight="1" x14ac:dyDescent="0.2">
      <c r="A742" s="32"/>
      <c r="B742" s="32"/>
      <c r="C742" s="32"/>
      <c r="D742" s="32"/>
      <c r="E742" s="32"/>
      <c r="F742" s="32"/>
      <c r="G742" s="32"/>
      <c r="H742" s="206"/>
      <c r="I742" s="5"/>
      <c r="J742" s="5"/>
      <c r="K742" s="32"/>
      <c r="L742" s="5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spans="1:26" ht="12.75" customHeight="1" x14ac:dyDescent="0.2">
      <c r="A743" s="32"/>
      <c r="B743" s="32"/>
      <c r="C743" s="32"/>
      <c r="D743" s="32"/>
      <c r="E743" s="32"/>
      <c r="F743" s="32"/>
      <c r="G743" s="32"/>
      <c r="H743" s="206"/>
      <c r="I743" s="5"/>
      <c r="J743" s="5"/>
      <c r="K743" s="32"/>
      <c r="L743" s="5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spans="1:26" ht="12.75" customHeight="1" x14ac:dyDescent="0.2">
      <c r="A744" s="32"/>
      <c r="B744" s="32"/>
      <c r="C744" s="32"/>
      <c r="D744" s="32"/>
      <c r="E744" s="32"/>
      <c r="F744" s="32"/>
      <c r="G744" s="32"/>
      <c r="H744" s="206"/>
      <c r="I744" s="5"/>
      <c r="J744" s="5"/>
      <c r="K744" s="32"/>
      <c r="L744" s="5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spans="1:26" ht="12.75" customHeight="1" x14ac:dyDescent="0.2">
      <c r="A745" s="32"/>
      <c r="B745" s="32"/>
      <c r="C745" s="32"/>
      <c r="D745" s="32"/>
      <c r="E745" s="32"/>
      <c r="F745" s="32"/>
      <c r="G745" s="32"/>
      <c r="H745" s="206"/>
      <c r="I745" s="5"/>
      <c r="J745" s="5"/>
      <c r="K745" s="32"/>
      <c r="L745" s="5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spans="1:26" ht="12.75" customHeight="1" x14ac:dyDescent="0.2">
      <c r="A746" s="32"/>
      <c r="B746" s="32"/>
      <c r="C746" s="32"/>
      <c r="D746" s="32"/>
      <c r="E746" s="32"/>
      <c r="F746" s="32"/>
      <c r="G746" s="32"/>
      <c r="H746" s="206"/>
      <c r="I746" s="5"/>
      <c r="J746" s="5"/>
      <c r="K746" s="32"/>
      <c r="L746" s="5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spans="1:26" ht="12.75" customHeight="1" x14ac:dyDescent="0.2">
      <c r="A747" s="32"/>
      <c r="B747" s="32"/>
      <c r="C747" s="32"/>
      <c r="D747" s="32"/>
      <c r="E747" s="32"/>
      <c r="F747" s="32"/>
      <c r="G747" s="32"/>
      <c r="H747" s="206"/>
      <c r="I747" s="5"/>
      <c r="J747" s="5"/>
      <c r="K747" s="32"/>
      <c r="L747" s="5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spans="1:26" ht="12.75" customHeight="1" x14ac:dyDescent="0.2">
      <c r="A748" s="32"/>
      <c r="B748" s="32"/>
      <c r="C748" s="32"/>
      <c r="D748" s="32"/>
      <c r="E748" s="32"/>
      <c r="F748" s="32"/>
      <c r="G748" s="32"/>
      <c r="H748" s="206"/>
      <c r="I748" s="5"/>
      <c r="J748" s="5"/>
      <c r="K748" s="32"/>
      <c r="L748" s="5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spans="1:26" ht="12.75" customHeight="1" x14ac:dyDescent="0.2">
      <c r="A749" s="32"/>
      <c r="B749" s="32"/>
      <c r="C749" s="32"/>
      <c r="D749" s="32"/>
      <c r="E749" s="32"/>
      <c r="F749" s="32"/>
      <c r="G749" s="32"/>
      <c r="H749" s="206"/>
      <c r="I749" s="5"/>
      <c r="J749" s="5"/>
      <c r="K749" s="32"/>
      <c r="L749" s="5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spans="1:26" ht="12.75" customHeight="1" x14ac:dyDescent="0.2">
      <c r="A750" s="32"/>
      <c r="B750" s="32"/>
      <c r="C750" s="32"/>
      <c r="D750" s="32"/>
      <c r="E750" s="32"/>
      <c r="F750" s="32"/>
      <c r="G750" s="32"/>
      <c r="H750" s="206"/>
      <c r="I750" s="5"/>
      <c r="J750" s="5"/>
      <c r="K750" s="32"/>
      <c r="L750" s="5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spans="1:26" ht="12.75" customHeight="1" x14ac:dyDescent="0.2">
      <c r="A751" s="32"/>
      <c r="B751" s="32"/>
      <c r="C751" s="32"/>
      <c r="D751" s="32"/>
      <c r="E751" s="32"/>
      <c r="F751" s="32"/>
      <c r="G751" s="32"/>
      <c r="H751" s="206"/>
      <c r="I751" s="5"/>
      <c r="J751" s="5"/>
      <c r="K751" s="32"/>
      <c r="L751" s="5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spans="1:26" ht="12.75" customHeight="1" x14ac:dyDescent="0.2">
      <c r="A752" s="32"/>
      <c r="B752" s="32"/>
      <c r="C752" s="32"/>
      <c r="D752" s="32"/>
      <c r="E752" s="32"/>
      <c r="F752" s="32"/>
      <c r="G752" s="32"/>
      <c r="H752" s="206"/>
      <c r="I752" s="5"/>
      <c r="J752" s="5"/>
      <c r="K752" s="32"/>
      <c r="L752" s="5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spans="1:26" ht="12.75" customHeight="1" x14ac:dyDescent="0.2">
      <c r="A753" s="32"/>
      <c r="B753" s="32"/>
      <c r="C753" s="32"/>
      <c r="D753" s="32"/>
      <c r="E753" s="32"/>
      <c r="F753" s="32"/>
      <c r="G753" s="32"/>
      <c r="H753" s="206"/>
      <c r="I753" s="5"/>
      <c r="J753" s="5"/>
      <c r="K753" s="32"/>
      <c r="L753" s="5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spans="1:26" ht="12.75" customHeight="1" x14ac:dyDescent="0.2">
      <c r="A754" s="32"/>
      <c r="B754" s="32"/>
      <c r="C754" s="32"/>
      <c r="D754" s="32"/>
      <c r="E754" s="32"/>
      <c r="F754" s="32"/>
      <c r="G754" s="32"/>
      <c r="H754" s="206"/>
      <c r="I754" s="5"/>
      <c r="J754" s="5"/>
      <c r="K754" s="32"/>
      <c r="L754" s="5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spans="1:26" ht="12.75" customHeight="1" x14ac:dyDescent="0.2">
      <c r="A755" s="32"/>
      <c r="B755" s="32"/>
      <c r="C755" s="32"/>
      <c r="D755" s="32"/>
      <c r="E755" s="32"/>
      <c r="F755" s="32"/>
      <c r="G755" s="32"/>
      <c r="H755" s="206"/>
      <c r="I755" s="5"/>
      <c r="J755" s="5"/>
      <c r="K755" s="32"/>
      <c r="L755" s="5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spans="1:26" ht="12.75" customHeight="1" x14ac:dyDescent="0.2">
      <c r="A756" s="32"/>
      <c r="B756" s="32"/>
      <c r="C756" s="32"/>
      <c r="D756" s="32"/>
      <c r="E756" s="32"/>
      <c r="F756" s="32"/>
      <c r="G756" s="32"/>
      <c r="H756" s="206"/>
      <c r="I756" s="5"/>
      <c r="J756" s="5"/>
      <c r="K756" s="32"/>
      <c r="L756" s="5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spans="1:26" ht="12.75" customHeight="1" x14ac:dyDescent="0.2">
      <c r="A757" s="32"/>
      <c r="B757" s="32"/>
      <c r="C757" s="32"/>
      <c r="D757" s="32"/>
      <c r="E757" s="32"/>
      <c r="F757" s="32"/>
      <c r="G757" s="32"/>
      <c r="H757" s="206"/>
      <c r="I757" s="5"/>
      <c r="J757" s="5"/>
      <c r="K757" s="32"/>
      <c r="L757" s="5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spans="1:26" ht="12.75" customHeight="1" x14ac:dyDescent="0.2">
      <c r="A758" s="32"/>
      <c r="B758" s="32"/>
      <c r="C758" s="32"/>
      <c r="D758" s="32"/>
      <c r="E758" s="32"/>
      <c r="F758" s="32"/>
      <c r="G758" s="32"/>
      <c r="H758" s="206"/>
      <c r="I758" s="5"/>
      <c r="J758" s="5"/>
      <c r="K758" s="32"/>
      <c r="L758" s="5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spans="1:26" ht="12.75" customHeight="1" x14ac:dyDescent="0.2">
      <c r="A759" s="32"/>
      <c r="B759" s="32"/>
      <c r="C759" s="32"/>
      <c r="D759" s="32"/>
      <c r="E759" s="32"/>
      <c r="F759" s="32"/>
      <c r="G759" s="32"/>
      <c r="H759" s="206"/>
      <c r="I759" s="5"/>
      <c r="J759" s="5"/>
      <c r="K759" s="32"/>
      <c r="L759" s="5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spans="1:26" ht="12.75" customHeight="1" x14ac:dyDescent="0.2">
      <c r="A760" s="32"/>
      <c r="B760" s="32"/>
      <c r="C760" s="32"/>
      <c r="D760" s="32"/>
      <c r="E760" s="32"/>
      <c r="F760" s="32"/>
      <c r="G760" s="32"/>
      <c r="H760" s="206"/>
      <c r="I760" s="5"/>
      <c r="J760" s="5"/>
      <c r="K760" s="32"/>
      <c r="L760" s="5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spans="1:26" ht="12.75" customHeight="1" x14ac:dyDescent="0.2">
      <c r="A761" s="32"/>
      <c r="B761" s="32"/>
      <c r="C761" s="32"/>
      <c r="D761" s="32"/>
      <c r="E761" s="32"/>
      <c r="F761" s="32"/>
      <c r="G761" s="32"/>
      <c r="H761" s="206"/>
      <c r="I761" s="5"/>
      <c r="J761" s="5"/>
      <c r="K761" s="32"/>
      <c r="L761" s="5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spans="1:26" ht="12.75" customHeight="1" x14ac:dyDescent="0.2">
      <c r="A762" s="32"/>
      <c r="B762" s="32"/>
      <c r="C762" s="32"/>
      <c r="D762" s="32"/>
      <c r="E762" s="32"/>
      <c r="F762" s="32"/>
      <c r="G762" s="32"/>
      <c r="H762" s="206"/>
      <c r="I762" s="5"/>
      <c r="J762" s="5"/>
      <c r="K762" s="32"/>
      <c r="L762" s="5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spans="1:26" ht="12.75" customHeight="1" x14ac:dyDescent="0.2">
      <c r="A763" s="32"/>
      <c r="B763" s="32"/>
      <c r="C763" s="32"/>
      <c r="D763" s="32"/>
      <c r="E763" s="32"/>
      <c r="F763" s="32"/>
      <c r="G763" s="32"/>
      <c r="H763" s="206"/>
      <c r="I763" s="5"/>
      <c r="J763" s="5"/>
      <c r="K763" s="32"/>
      <c r="L763" s="5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spans="1:26" ht="12.75" customHeight="1" x14ac:dyDescent="0.2">
      <c r="A764" s="32"/>
      <c r="B764" s="32"/>
      <c r="C764" s="32"/>
      <c r="D764" s="32"/>
      <c r="E764" s="32"/>
      <c r="F764" s="32"/>
      <c r="G764" s="32"/>
      <c r="H764" s="206"/>
      <c r="I764" s="5"/>
      <c r="J764" s="5"/>
      <c r="K764" s="32"/>
      <c r="L764" s="5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spans="1:26" ht="12.75" customHeight="1" x14ac:dyDescent="0.2">
      <c r="A765" s="32"/>
      <c r="B765" s="32"/>
      <c r="C765" s="32"/>
      <c r="D765" s="32"/>
      <c r="E765" s="32"/>
      <c r="F765" s="32"/>
      <c r="G765" s="32"/>
      <c r="H765" s="206"/>
      <c r="I765" s="5"/>
      <c r="J765" s="5"/>
      <c r="K765" s="32"/>
      <c r="L765" s="5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spans="1:26" ht="12.75" customHeight="1" x14ac:dyDescent="0.2">
      <c r="A766" s="32"/>
      <c r="B766" s="32"/>
      <c r="C766" s="32"/>
      <c r="D766" s="32"/>
      <c r="E766" s="32"/>
      <c r="F766" s="32"/>
      <c r="G766" s="32"/>
      <c r="H766" s="206"/>
      <c r="I766" s="5"/>
      <c r="J766" s="5"/>
      <c r="K766" s="32"/>
      <c r="L766" s="5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spans="1:26" ht="12.75" customHeight="1" x14ac:dyDescent="0.2">
      <c r="A767" s="32"/>
      <c r="B767" s="32"/>
      <c r="C767" s="32"/>
      <c r="D767" s="32"/>
      <c r="E767" s="32"/>
      <c r="F767" s="32"/>
      <c r="G767" s="32"/>
      <c r="H767" s="206"/>
      <c r="I767" s="5"/>
      <c r="J767" s="5"/>
      <c r="K767" s="32"/>
      <c r="L767" s="5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spans="1:26" ht="12.75" customHeight="1" x14ac:dyDescent="0.2">
      <c r="A768" s="32"/>
      <c r="B768" s="32"/>
      <c r="C768" s="32"/>
      <c r="D768" s="32"/>
      <c r="E768" s="32"/>
      <c r="F768" s="32"/>
      <c r="G768" s="32"/>
      <c r="H768" s="206"/>
      <c r="I768" s="5"/>
      <c r="J768" s="5"/>
      <c r="K768" s="32"/>
      <c r="L768" s="5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spans="1:26" ht="12.75" customHeight="1" x14ac:dyDescent="0.2">
      <c r="A769" s="32"/>
      <c r="B769" s="32"/>
      <c r="C769" s="32"/>
      <c r="D769" s="32"/>
      <c r="E769" s="32"/>
      <c r="F769" s="32"/>
      <c r="G769" s="32"/>
      <c r="H769" s="206"/>
      <c r="I769" s="5"/>
      <c r="J769" s="5"/>
      <c r="K769" s="32"/>
      <c r="L769" s="5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spans="1:26" ht="12.75" customHeight="1" x14ac:dyDescent="0.2">
      <c r="A770" s="32"/>
      <c r="B770" s="32"/>
      <c r="C770" s="32"/>
      <c r="D770" s="32"/>
      <c r="E770" s="32"/>
      <c r="F770" s="32"/>
      <c r="G770" s="32"/>
      <c r="H770" s="206"/>
      <c r="I770" s="5"/>
      <c r="J770" s="5"/>
      <c r="K770" s="32"/>
      <c r="L770" s="5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spans="1:26" ht="12.75" customHeight="1" x14ac:dyDescent="0.2">
      <c r="A771" s="32"/>
      <c r="B771" s="32"/>
      <c r="C771" s="32"/>
      <c r="D771" s="32"/>
      <c r="E771" s="32"/>
      <c r="F771" s="32"/>
      <c r="G771" s="32"/>
      <c r="H771" s="206"/>
      <c r="I771" s="5"/>
      <c r="J771" s="5"/>
      <c r="K771" s="32"/>
      <c r="L771" s="5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spans="1:26" ht="12.75" customHeight="1" x14ac:dyDescent="0.2">
      <c r="A772" s="32"/>
      <c r="B772" s="32"/>
      <c r="C772" s="32"/>
      <c r="D772" s="32"/>
      <c r="E772" s="32"/>
      <c r="F772" s="32"/>
      <c r="G772" s="32"/>
      <c r="H772" s="206"/>
      <c r="I772" s="5"/>
      <c r="J772" s="5"/>
      <c r="K772" s="32"/>
      <c r="L772" s="5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spans="1:26" ht="12.75" customHeight="1" x14ac:dyDescent="0.2">
      <c r="A773" s="32"/>
      <c r="B773" s="32"/>
      <c r="C773" s="32"/>
      <c r="D773" s="32"/>
      <c r="E773" s="32"/>
      <c r="F773" s="32"/>
      <c r="G773" s="32"/>
      <c r="H773" s="206"/>
      <c r="I773" s="5"/>
      <c r="J773" s="5"/>
      <c r="K773" s="32"/>
      <c r="L773" s="5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spans="1:26" ht="12.75" customHeight="1" x14ac:dyDescent="0.2">
      <c r="A774" s="32"/>
      <c r="B774" s="32"/>
      <c r="C774" s="32"/>
      <c r="D774" s="32"/>
      <c r="E774" s="32"/>
      <c r="F774" s="32"/>
      <c r="G774" s="32"/>
      <c r="H774" s="206"/>
      <c r="I774" s="5"/>
      <c r="J774" s="5"/>
      <c r="K774" s="32"/>
      <c r="L774" s="5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spans="1:26" ht="12.75" customHeight="1" x14ac:dyDescent="0.2">
      <c r="A775" s="32"/>
      <c r="B775" s="32"/>
      <c r="C775" s="32"/>
      <c r="D775" s="32"/>
      <c r="E775" s="32"/>
      <c r="F775" s="32"/>
      <c r="G775" s="32"/>
      <c r="H775" s="206"/>
      <c r="I775" s="5"/>
      <c r="J775" s="5"/>
      <c r="K775" s="32"/>
      <c r="L775" s="5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spans="1:26" ht="12.75" customHeight="1" x14ac:dyDescent="0.2">
      <c r="A776" s="32"/>
      <c r="B776" s="32"/>
      <c r="C776" s="32"/>
      <c r="D776" s="32"/>
      <c r="E776" s="32"/>
      <c r="F776" s="32"/>
      <c r="G776" s="32"/>
      <c r="H776" s="206"/>
      <c r="I776" s="5"/>
      <c r="J776" s="5"/>
      <c r="K776" s="32"/>
      <c r="L776" s="5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spans="1:26" ht="12.75" customHeight="1" x14ac:dyDescent="0.2">
      <c r="A777" s="32"/>
      <c r="B777" s="32"/>
      <c r="C777" s="32"/>
      <c r="D777" s="32"/>
      <c r="E777" s="32"/>
      <c r="F777" s="32"/>
      <c r="G777" s="32"/>
      <c r="H777" s="206"/>
      <c r="I777" s="5"/>
      <c r="J777" s="5"/>
      <c r="K777" s="32"/>
      <c r="L777" s="5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spans="1:26" ht="12.75" customHeight="1" x14ac:dyDescent="0.2">
      <c r="A778" s="32"/>
      <c r="B778" s="32"/>
      <c r="C778" s="32"/>
      <c r="D778" s="32"/>
      <c r="E778" s="32"/>
      <c r="F778" s="32"/>
      <c r="G778" s="32"/>
      <c r="H778" s="206"/>
      <c r="I778" s="5"/>
      <c r="J778" s="5"/>
      <c r="K778" s="32"/>
      <c r="L778" s="5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spans="1:26" ht="12.75" customHeight="1" x14ac:dyDescent="0.2">
      <c r="A779" s="32"/>
      <c r="B779" s="32"/>
      <c r="C779" s="32"/>
      <c r="D779" s="32"/>
      <c r="E779" s="32"/>
      <c r="F779" s="32"/>
      <c r="G779" s="32"/>
      <c r="H779" s="206"/>
      <c r="I779" s="5"/>
      <c r="J779" s="5"/>
      <c r="K779" s="32"/>
      <c r="L779" s="5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spans="1:26" ht="12.75" customHeight="1" x14ac:dyDescent="0.2">
      <c r="A780" s="32"/>
      <c r="B780" s="32"/>
      <c r="C780" s="32"/>
      <c r="D780" s="32"/>
      <c r="E780" s="32"/>
      <c r="F780" s="32"/>
      <c r="G780" s="32"/>
      <c r="H780" s="206"/>
      <c r="I780" s="5"/>
      <c r="J780" s="5"/>
      <c r="K780" s="32"/>
      <c r="L780" s="5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spans="1:26" ht="12.75" customHeight="1" x14ac:dyDescent="0.2">
      <c r="A781" s="32"/>
      <c r="B781" s="32"/>
      <c r="C781" s="32"/>
      <c r="D781" s="32"/>
      <c r="E781" s="32"/>
      <c r="F781" s="32"/>
      <c r="G781" s="32"/>
      <c r="H781" s="206"/>
      <c r="I781" s="5"/>
      <c r="J781" s="5"/>
      <c r="K781" s="32"/>
      <c r="L781" s="5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spans="1:26" ht="12.75" customHeight="1" x14ac:dyDescent="0.2">
      <c r="A782" s="32"/>
      <c r="B782" s="32"/>
      <c r="C782" s="32"/>
      <c r="D782" s="32"/>
      <c r="E782" s="32"/>
      <c r="F782" s="32"/>
      <c r="G782" s="32"/>
      <c r="H782" s="206"/>
      <c r="I782" s="5"/>
      <c r="J782" s="5"/>
      <c r="K782" s="32"/>
      <c r="L782" s="5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spans="1:26" ht="12.75" customHeight="1" x14ac:dyDescent="0.2">
      <c r="A783" s="32"/>
      <c r="B783" s="32"/>
      <c r="C783" s="32"/>
      <c r="D783" s="32"/>
      <c r="E783" s="32"/>
      <c r="F783" s="32"/>
      <c r="G783" s="32"/>
      <c r="H783" s="206"/>
      <c r="I783" s="5"/>
      <c r="J783" s="5"/>
      <c r="K783" s="32"/>
      <c r="L783" s="5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spans="1:26" ht="12.75" customHeight="1" x14ac:dyDescent="0.2">
      <c r="A784" s="32"/>
      <c r="B784" s="32"/>
      <c r="C784" s="32"/>
      <c r="D784" s="32"/>
      <c r="E784" s="32"/>
      <c r="F784" s="32"/>
      <c r="G784" s="32"/>
      <c r="H784" s="206"/>
      <c r="I784" s="5"/>
      <c r="J784" s="5"/>
      <c r="K784" s="32"/>
      <c r="L784" s="5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spans="1:26" ht="12.75" customHeight="1" x14ac:dyDescent="0.2">
      <c r="A785" s="32"/>
      <c r="B785" s="32"/>
      <c r="C785" s="32"/>
      <c r="D785" s="32"/>
      <c r="E785" s="32"/>
      <c r="F785" s="32"/>
      <c r="G785" s="32"/>
      <c r="H785" s="206"/>
      <c r="I785" s="5"/>
      <c r="J785" s="5"/>
      <c r="K785" s="32"/>
      <c r="L785" s="5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spans="1:26" ht="12.75" customHeight="1" x14ac:dyDescent="0.2">
      <c r="A786" s="32"/>
      <c r="B786" s="32"/>
      <c r="C786" s="32"/>
      <c r="D786" s="32"/>
      <c r="E786" s="32"/>
      <c r="F786" s="32"/>
      <c r="G786" s="32"/>
      <c r="H786" s="206"/>
      <c r="I786" s="5"/>
      <c r="J786" s="5"/>
      <c r="K786" s="32"/>
      <c r="L786" s="5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spans="1:26" ht="12.75" customHeight="1" x14ac:dyDescent="0.2">
      <c r="A787" s="32"/>
      <c r="B787" s="32"/>
      <c r="C787" s="32"/>
      <c r="D787" s="32"/>
      <c r="E787" s="32"/>
      <c r="F787" s="32"/>
      <c r="G787" s="32"/>
      <c r="H787" s="206"/>
      <c r="I787" s="5"/>
      <c r="J787" s="5"/>
      <c r="K787" s="32"/>
      <c r="L787" s="5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spans="1:26" ht="12.75" customHeight="1" x14ac:dyDescent="0.2">
      <c r="A788" s="32"/>
      <c r="B788" s="32"/>
      <c r="C788" s="32"/>
      <c r="D788" s="32"/>
      <c r="E788" s="32"/>
      <c r="F788" s="32"/>
      <c r="G788" s="32"/>
      <c r="H788" s="206"/>
      <c r="I788" s="5"/>
      <c r="J788" s="5"/>
      <c r="K788" s="32"/>
      <c r="L788" s="5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spans="1:26" ht="12.75" customHeight="1" x14ac:dyDescent="0.2">
      <c r="A789" s="32"/>
      <c r="B789" s="32"/>
      <c r="C789" s="32"/>
      <c r="D789" s="32"/>
      <c r="E789" s="32"/>
      <c r="F789" s="32"/>
      <c r="G789" s="32"/>
      <c r="H789" s="206"/>
      <c r="I789" s="5"/>
      <c r="J789" s="5"/>
      <c r="K789" s="32"/>
      <c r="L789" s="5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spans="1:26" ht="12.75" customHeight="1" x14ac:dyDescent="0.2">
      <c r="A790" s="32"/>
      <c r="B790" s="32"/>
      <c r="C790" s="32"/>
      <c r="D790" s="32"/>
      <c r="E790" s="32"/>
      <c r="F790" s="32"/>
      <c r="G790" s="32"/>
      <c r="H790" s="206"/>
      <c r="I790" s="5"/>
      <c r="J790" s="5"/>
      <c r="K790" s="32"/>
      <c r="L790" s="5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spans="1:26" ht="12.75" customHeight="1" x14ac:dyDescent="0.2">
      <c r="A791" s="32"/>
      <c r="B791" s="32"/>
      <c r="C791" s="32"/>
      <c r="D791" s="32"/>
      <c r="E791" s="32"/>
      <c r="F791" s="32"/>
      <c r="G791" s="32"/>
      <c r="H791" s="206"/>
      <c r="I791" s="5"/>
      <c r="J791" s="5"/>
      <c r="K791" s="32"/>
      <c r="L791" s="5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spans="1:26" ht="12.75" customHeight="1" x14ac:dyDescent="0.2">
      <c r="A792" s="32"/>
      <c r="B792" s="32"/>
      <c r="C792" s="32"/>
      <c r="D792" s="32"/>
      <c r="E792" s="32"/>
      <c r="F792" s="32"/>
      <c r="G792" s="32"/>
      <c r="H792" s="206"/>
      <c r="I792" s="5"/>
      <c r="J792" s="5"/>
      <c r="K792" s="32"/>
      <c r="L792" s="5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spans="1:26" ht="12.75" customHeight="1" x14ac:dyDescent="0.2">
      <c r="A793" s="32"/>
      <c r="B793" s="32"/>
      <c r="C793" s="32"/>
      <c r="D793" s="32"/>
      <c r="E793" s="32"/>
      <c r="F793" s="32"/>
      <c r="G793" s="32"/>
      <c r="H793" s="206"/>
      <c r="I793" s="5"/>
      <c r="J793" s="5"/>
      <c r="K793" s="32"/>
      <c r="L793" s="5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spans="1:26" ht="12.75" customHeight="1" x14ac:dyDescent="0.2">
      <c r="A794" s="32"/>
      <c r="B794" s="32"/>
      <c r="C794" s="32"/>
      <c r="D794" s="32"/>
      <c r="E794" s="32"/>
      <c r="F794" s="32"/>
      <c r="G794" s="32"/>
      <c r="H794" s="206"/>
      <c r="I794" s="5"/>
      <c r="J794" s="5"/>
      <c r="K794" s="32"/>
      <c r="L794" s="5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spans="1:26" ht="12.75" customHeight="1" x14ac:dyDescent="0.2">
      <c r="A795" s="32"/>
      <c r="B795" s="32"/>
      <c r="C795" s="32"/>
      <c r="D795" s="32"/>
      <c r="E795" s="32"/>
      <c r="F795" s="32"/>
      <c r="G795" s="32"/>
      <c r="H795" s="206"/>
      <c r="I795" s="5"/>
      <c r="J795" s="5"/>
      <c r="K795" s="32"/>
      <c r="L795" s="5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spans="1:26" ht="12.75" customHeight="1" x14ac:dyDescent="0.2">
      <c r="A796" s="32"/>
      <c r="B796" s="32"/>
      <c r="C796" s="32"/>
      <c r="D796" s="32"/>
      <c r="E796" s="32"/>
      <c r="F796" s="32"/>
      <c r="G796" s="32"/>
      <c r="H796" s="206"/>
      <c r="I796" s="5"/>
      <c r="J796" s="5"/>
      <c r="K796" s="32"/>
      <c r="L796" s="5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spans="1:26" ht="12.75" customHeight="1" x14ac:dyDescent="0.2">
      <c r="A797" s="32"/>
      <c r="B797" s="32"/>
      <c r="C797" s="32"/>
      <c r="D797" s="32"/>
      <c r="E797" s="32"/>
      <c r="F797" s="32"/>
      <c r="G797" s="32"/>
      <c r="H797" s="206"/>
      <c r="I797" s="5"/>
      <c r="J797" s="5"/>
      <c r="K797" s="32"/>
      <c r="L797" s="5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spans="1:26" ht="12.75" customHeight="1" x14ac:dyDescent="0.2">
      <c r="A798" s="32"/>
      <c r="B798" s="32"/>
      <c r="C798" s="32"/>
      <c r="D798" s="32"/>
      <c r="E798" s="32"/>
      <c r="F798" s="32"/>
      <c r="G798" s="32"/>
      <c r="H798" s="206"/>
      <c r="I798" s="5"/>
      <c r="J798" s="5"/>
      <c r="K798" s="32"/>
      <c r="L798" s="5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spans="1:26" ht="12.75" customHeight="1" x14ac:dyDescent="0.2">
      <c r="A799" s="32"/>
      <c r="B799" s="32"/>
      <c r="C799" s="32"/>
      <c r="D799" s="32"/>
      <c r="E799" s="32"/>
      <c r="F799" s="32"/>
      <c r="G799" s="32"/>
      <c r="H799" s="206"/>
      <c r="I799" s="5"/>
      <c r="J799" s="5"/>
      <c r="K799" s="32"/>
      <c r="L799" s="5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spans="1:26" ht="12.75" customHeight="1" x14ac:dyDescent="0.2">
      <c r="A800" s="32"/>
      <c r="B800" s="32"/>
      <c r="C800" s="32"/>
      <c r="D800" s="32"/>
      <c r="E800" s="32"/>
      <c r="F800" s="32"/>
      <c r="G800" s="32"/>
      <c r="H800" s="206"/>
      <c r="I800" s="5"/>
      <c r="J800" s="5"/>
      <c r="K800" s="32"/>
      <c r="L800" s="5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spans="1:26" ht="12.75" customHeight="1" x14ac:dyDescent="0.2">
      <c r="A801" s="32"/>
      <c r="B801" s="32"/>
      <c r="C801" s="32"/>
      <c r="D801" s="32"/>
      <c r="E801" s="32"/>
      <c r="F801" s="32"/>
      <c r="G801" s="32"/>
      <c r="H801" s="206"/>
      <c r="I801" s="5"/>
      <c r="J801" s="5"/>
      <c r="K801" s="32"/>
      <c r="L801" s="5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spans="1:26" ht="12.75" customHeight="1" x14ac:dyDescent="0.2">
      <c r="A802" s="32"/>
      <c r="B802" s="32"/>
      <c r="C802" s="32"/>
      <c r="D802" s="32"/>
      <c r="E802" s="32"/>
      <c r="F802" s="32"/>
      <c r="G802" s="32"/>
      <c r="H802" s="206"/>
      <c r="I802" s="5"/>
      <c r="J802" s="5"/>
      <c r="K802" s="32"/>
      <c r="L802" s="5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spans="1:26" ht="12.75" customHeight="1" x14ac:dyDescent="0.2">
      <c r="A803" s="32"/>
      <c r="B803" s="32"/>
      <c r="C803" s="32"/>
      <c r="D803" s="32"/>
      <c r="E803" s="32"/>
      <c r="F803" s="32"/>
      <c r="G803" s="32"/>
      <c r="H803" s="206"/>
      <c r="I803" s="5"/>
      <c r="J803" s="5"/>
      <c r="K803" s="32"/>
      <c r="L803" s="5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spans="1:26" ht="12.75" customHeight="1" x14ac:dyDescent="0.2">
      <c r="A804" s="32"/>
      <c r="B804" s="32"/>
      <c r="C804" s="32"/>
      <c r="D804" s="32"/>
      <c r="E804" s="32"/>
      <c r="F804" s="32"/>
      <c r="G804" s="32"/>
      <c r="H804" s="206"/>
      <c r="I804" s="5"/>
      <c r="J804" s="5"/>
      <c r="K804" s="32"/>
      <c r="L804" s="5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spans="1:26" ht="12.75" customHeight="1" x14ac:dyDescent="0.2">
      <c r="A805" s="32"/>
      <c r="B805" s="32"/>
      <c r="C805" s="32"/>
      <c r="D805" s="32"/>
      <c r="E805" s="32"/>
      <c r="F805" s="32"/>
      <c r="G805" s="32"/>
      <c r="H805" s="206"/>
      <c r="I805" s="5"/>
      <c r="J805" s="5"/>
      <c r="K805" s="32"/>
      <c r="L805" s="5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spans="1:26" ht="12.75" customHeight="1" x14ac:dyDescent="0.2">
      <c r="A806" s="32"/>
      <c r="B806" s="32"/>
      <c r="C806" s="32"/>
      <c r="D806" s="32"/>
      <c r="E806" s="32"/>
      <c r="F806" s="32"/>
      <c r="G806" s="32"/>
      <c r="H806" s="206"/>
      <c r="I806" s="5"/>
      <c r="J806" s="5"/>
      <c r="K806" s="32"/>
      <c r="L806" s="5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spans="1:26" ht="12.75" customHeight="1" x14ac:dyDescent="0.2">
      <c r="A807" s="32"/>
      <c r="B807" s="32"/>
      <c r="C807" s="32"/>
      <c r="D807" s="32"/>
      <c r="E807" s="32"/>
      <c r="F807" s="32"/>
      <c r="G807" s="32"/>
      <c r="H807" s="206"/>
      <c r="I807" s="5"/>
      <c r="J807" s="5"/>
      <c r="K807" s="32"/>
      <c r="L807" s="5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spans="1:26" ht="12.75" customHeight="1" x14ac:dyDescent="0.2">
      <c r="A808" s="32"/>
      <c r="B808" s="32"/>
      <c r="C808" s="32"/>
      <c r="D808" s="32"/>
      <c r="E808" s="32"/>
      <c r="F808" s="32"/>
      <c r="G808" s="32"/>
      <c r="H808" s="206"/>
      <c r="I808" s="5"/>
      <c r="J808" s="5"/>
      <c r="K808" s="32"/>
      <c r="L808" s="5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spans="1:26" ht="12.75" customHeight="1" x14ac:dyDescent="0.2">
      <c r="A809" s="32"/>
      <c r="B809" s="32"/>
      <c r="C809" s="32"/>
      <c r="D809" s="32"/>
      <c r="E809" s="32"/>
      <c r="F809" s="32"/>
      <c r="G809" s="32"/>
      <c r="H809" s="206"/>
      <c r="I809" s="5"/>
      <c r="J809" s="5"/>
      <c r="K809" s="32"/>
      <c r="L809" s="5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spans="1:26" ht="12.75" customHeight="1" x14ac:dyDescent="0.2">
      <c r="A810" s="32"/>
      <c r="B810" s="32"/>
      <c r="C810" s="32"/>
      <c r="D810" s="32"/>
      <c r="E810" s="32"/>
      <c r="F810" s="32"/>
      <c r="G810" s="32"/>
      <c r="H810" s="206"/>
      <c r="I810" s="5"/>
      <c r="J810" s="5"/>
      <c r="K810" s="32"/>
      <c r="L810" s="5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spans="1:26" ht="12.75" customHeight="1" x14ac:dyDescent="0.2">
      <c r="A811" s="32"/>
      <c r="B811" s="32"/>
      <c r="C811" s="32"/>
      <c r="D811" s="32"/>
      <c r="E811" s="32"/>
      <c r="F811" s="32"/>
      <c r="G811" s="32"/>
      <c r="H811" s="206"/>
      <c r="I811" s="5"/>
      <c r="J811" s="5"/>
      <c r="K811" s="32"/>
      <c r="L811" s="5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spans="1:26" ht="12.75" customHeight="1" x14ac:dyDescent="0.2">
      <c r="A812" s="32"/>
      <c r="B812" s="32"/>
      <c r="C812" s="32"/>
      <c r="D812" s="32"/>
      <c r="E812" s="32"/>
      <c r="F812" s="32"/>
      <c r="G812" s="32"/>
      <c r="H812" s="206"/>
      <c r="I812" s="5"/>
      <c r="J812" s="5"/>
      <c r="K812" s="32"/>
      <c r="L812" s="5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spans="1:26" ht="12.75" customHeight="1" x14ac:dyDescent="0.2">
      <c r="A813" s="32"/>
      <c r="B813" s="32"/>
      <c r="C813" s="32"/>
      <c r="D813" s="32"/>
      <c r="E813" s="32"/>
      <c r="F813" s="32"/>
      <c r="G813" s="32"/>
      <c r="H813" s="206"/>
      <c r="I813" s="5"/>
      <c r="J813" s="5"/>
      <c r="K813" s="32"/>
      <c r="L813" s="5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spans="1:26" ht="12.75" customHeight="1" x14ac:dyDescent="0.2">
      <c r="A814" s="32"/>
      <c r="B814" s="32"/>
      <c r="C814" s="32"/>
      <c r="D814" s="32"/>
      <c r="E814" s="32"/>
      <c r="F814" s="32"/>
      <c r="G814" s="32"/>
      <c r="H814" s="206"/>
      <c r="I814" s="5"/>
      <c r="J814" s="5"/>
      <c r="K814" s="32"/>
      <c r="L814" s="5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spans="1:26" ht="12.75" customHeight="1" x14ac:dyDescent="0.2">
      <c r="A815" s="32"/>
      <c r="B815" s="32"/>
      <c r="C815" s="32"/>
      <c r="D815" s="32"/>
      <c r="E815" s="32"/>
      <c r="F815" s="32"/>
      <c r="G815" s="32"/>
      <c r="H815" s="206"/>
      <c r="I815" s="5"/>
      <c r="J815" s="5"/>
      <c r="K815" s="32"/>
      <c r="L815" s="5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spans="1:26" ht="12.75" customHeight="1" x14ac:dyDescent="0.2">
      <c r="A816" s="32"/>
      <c r="B816" s="32"/>
      <c r="C816" s="32"/>
      <c r="D816" s="32"/>
      <c r="E816" s="32"/>
      <c r="F816" s="32"/>
      <c r="G816" s="32"/>
      <c r="H816" s="206"/>
      <c r="I816" s="5"/>
      <c r="J816" s="5"/>
      <c r="K816" s="32"/>
      <c r="L816" s="5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spans="1:26" ht="12.75" customHeight="1" x14ac:dyDescent="0.2">
      <c r="A817" s="32"/>
      <c r="B817" s="32"/>
      <c r="C817" s="32"/>
      <c r="D817" s="32"/>
      <c r="E817" s="32"/>
      <c r="F817" s="32"/>
      <c r="G817" s="32"/>
      <c r="H817" s="206"/>
      <c r="I817" s="5"/>
      <c r="J817" s="5"/>
      <c r="K817" s="32"/>
      <c r="L817" s="5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spans="1:26" ht="12.75" customHeight="1" x14ac:dyDescent="0.2">
      <c r="A818" s="32"/>
      <c r="B818" s="32"/>
      <c r="C818" s="32"/>
      <c r="D818" s="32"/>
      <c r="E818" s="32"/>
      <c r="F818" s="32"/>
      <c r="G818" s="32"/>
      <c r="H818" s="206"/>
      <c r="I818" s="5"/>
      <c r="J818" s="5"/>
      <c r="K818" s="32"/>
      <c r="L818" s="5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spans="1:26" ht="12.75" customHeight="1" x14ac:dyDescent="0.2">
      <c r="A819" s="32"/>
      <c r="B819" s="32"/>
      <c r="C819" s="32"/>
      <c r="D819" s="32"/>
      <c r="E819" s="32"/>
      <c r="F819" s="32"/>
      <c r="G819" s="32"/>
      <c r="H819" s="206"/>
      <c r="I819" s="5"/>
      <c r="J819" s="5"/>
      <c r="K819" s="32"/>
      <c r="L819" s="5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spans="1:26" ht="12.75" customHeight="1" x14ac:dyDescent="0.2">
      <c r="A820" s="32"/>
      <c r="B820" s="32"/>
      <c r="C820" s="32"/>
      <c r="D820" s="32"/>
      <c r="E820" s="32"/>
      <c r="F820" s="32"/>
      <c r="G820" s="32"/>
      <c r="H820" s="206"/>
      <c r="I820" s="5"/>
      <c r="J820" s="5"/>
      <c r="K820" s="32"/>
      <c r="L820" s="5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spans="1:26" ht="12.75" customHeight="1" x14ac:dyDescent="0.2">
      <c r="A821" s="32"/>
      <c r="B821" s="32"/>
      <c r="C821" s="32"/>
      <c r="D821" s="32"/>
      <c r="E821" s="32"/>
      <c r="F821" s="32"/>
      <c r="G821" s="32"/>
      <c r="H821" s="206"/>
      <c r="I821" s="5"/>
      <c r="J821" s="5"/>
      <c r="K821" s="32"/>
      <c r="L821" s="5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spans="1:26" ht="12.75" customHeight="1" x14ac:dyDescent="0.2">
      <c r="A822" s="32"/>
      <c r="B822" s="32"/>
      <c r="C822" s="32"/>
      <c r="D822" s="32"/>
      <c r="E822" s="32"/>
      <c r="F822" s="32"/>
      <c r="G822" s="32"/>
      <c r="H822" s="206"/>
      <c r="I822" s="5"/>
      <c r="J822" s="5"/>
      <c r="K822" s="32"/>
      <c r="L822" s="5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spans="1:26" ht="12.75" customHeight="1" x14ac:dyDescent="0.2">
      <c r="A823" s="32"/>
      <c r="B823" s="32"/>
      <c r="C823" s="32"/>
      <c r="D823" s="32"/>
      <c r="E823" s="32"/>
      <c r="F823" s="32"/>
      <c r="G823" s="32"/>
      <c r="H823" s="206"/>
      <c r="I823" s="5"/>
      <c r="J823" s="5"/>
      <c r="K823" s="32"/>
      <c r="L823" s="5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spans="1:26" ht="12.75" customHeight="1" x14ac:dyDescent="0.2">
      <c r="A824" s="32"/>
      <c r="B824" s="32"/>
      <c r="C824" s="32"/>
      <c r="D824" s="32"/>
      <c r="E824" s="32"/>
      <c r="F824" s="32"/>
      <c r="G824" s="32"/>
      <c r="H824" s="206"/>
      <c r="I824" s="5"/>
      <c r="J824" s="5"/>
      <c r="K824" s="32"/>
      <c r="L824" s="5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spans="1:26" ht="12.75" customHeight="1" x14ac:dyDescent="0.2">
      <c r="A825" s="32"/>
      <c r="B825" s="32"/>
      <c r="C825" s="32"/>
      <c r="D825" s="32"/>
      <c r="E825" s="32"/>
      <c r="F825" s="32"/>
      <c r="G825" s="32"/>
      <c r="H825" s="206"/>
      <c r="I825" s="5"/>
      <c r="J825" s="5"/>
      <c r="K825" s="32"/>
      <c r="L825" s="5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spans="1:26" ht="12.75" customHeight="1" x14ac:dyDescent="0.2">
      <c r="A826" s="32"/>
      <c r="B826" s="32"/>
      <c r="C826" s="32"/>
      <c r="D826" s="32"/>
      <c r="E826" s="32"/>
      <c r="F826" s="32"/>
      <c r="G826" s="32"/>
      <c r="H826" s="206"/>
      <c r="I826" s="5"/>
      <c r="J826" s="5"/>
      <c r="K826" s="32"/>
      <c r="L826" s="5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spans="1:26" ht="12.75" customHeight="1" x14ac:dyDescent="0.2">
      <c r="A827" s="32"/>
      <c r="B827" s="32"/>
      <c r="C827" s="32"/>
      <c r="D827" s="32"/>
      <c r="E827" s="32"/>
      <c r="F827" s="32"/>
      <c r="G827" s="32"/>
      <c r="H827" s="206"/>
      <c r="I827" s="5"/>
      <c r="J827" s="5"/>
      <c r="K827" s="32"/>
      <c r="L827" s="5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spans="1:26" ht="12.75" customHeight="1" x14ac:dyDescent="0.2">
      <c r="A828" s="32"/>
      <c r="B828" s="32"/>
      <c r="C828" s="32"/>
      <c r="D828" s="32"/>
      <c r="E828" s="32"/>
      <c r="F828" s="32"/>
      <c r="G828" s="32"/>
      <c r="H828" s="206"/>
      <c r="I828" s="5"/>
      <c r="J828" s="5"/>
      <c r="K828" s="32"/>
      <c r="L828" s="5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spans="1:26" ht="12.75" customHeight="1" x14ac:dyDescent="0.2">
      <c r="A829" s="32"/>
      <c r="B829" s="32"/>
      <c r="C829" s="32"/>
      <c r="D829" s="32"/>
      <c r="E829" s="32"/>
      <c r="F829" s="32"/>
      <c r="G829" s="32"/>
      <c r="H829" s="206"/>
      <c r="I829" s="5"/>
      <c r="J829" s="5"/>
      <c r="K829" s="32"/>
      <c r="L829" s="5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spans="1:26" ht="12.75" customHeight="1" x14ac:dyDescent="0.2">
      <c r="A830" s="32"/>
      <c r="B830" s="32"/>
      <c r="C830" s="32"/>
      <c r="D830" s="32"/>
      <c r="E830" s="32"/>
      <c r="F830" s="32"/>
      <c r="G830" s="32"/>
      <c r="H830" s="206"/>
      <c r="I830" s="5"/>
      <c r="J830" s="5"/>
      <c r="K830" s="32"/>
      <c r="L830" s="5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spans="1:26" ht="12.75" customHeight="1" x14ac:dyDescent="0.2">
      <c r="A831" s="32"/>
      <c r="B831" s="32"/>
      <c r="C831" s="32"/>
      <c r="D831" s="32"/>
      <c r="E831" s="32"/>
      <c r="F831" s="32"/>
      <c r="G831" s="32"/>
      <c r="H831" s="206"/>
      <c r="I831" s="5"/>
      <c r="J831" s="5"/>
      <c r="K831" s="32"/>
      <c r="L831" s="5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spans="1:26" ht="12.75" customHeight="1" x14ac:dyDescent="0.2">
      <c r="A832" s="32"/>
      <c r="B832" s="32"/>
      <c r="C832" s="32"/>
      <c r="D832" s="32"/>
      <c r="E832" s="32"/>
      <c r="F832" s="32"/>
      <c r="G832" s="32"/>
      <c r="H832" s="206"/>
      <c r="I832" s="5"/>
      <c r="J832" s="5"/>
      <c r="K832" s="32"/>
      <c r="L832" s="5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spans="1:26" ht="12.75" customHeight="1" x14ac:dyDescent="0.2">
      <c r="A833" s="32"/>
      <c r="B833" s="32"/>
      <c r="C833" s="32"/>
      <c r="D833" s="32"/>
      <c r="E833" s="32"/>
      <c r="F833" s="32"/>
      <c r="G833" s="32"/>
      <c r="H833" s="206"/>
      <c r="I833" s="5"/>
      <c r="J833" s="5"/>
      <c r="K833" s="32"/>
      <c r="L833" s="5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spans="1:26" ht="12.75" customHeight="1" x14ac:dyDescent="0.2">
      <c r="A834" s="32"/>
      <c r="B834" s="32"/>
      <c r="C834" s="32"/>
      <c r="D834" s="32"/>
      <c r="E834" s="32"/>
      <c r="F834" s="32"/>
      <c r="G834" s="32"/>
      <c r="H834" s="206"/>
      <c r="I834" s="5"/>
      <c r="J834" s="5"/>
      <c r="K834" s="32"/>
      <c r="L834" s="5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spans="1:26" ht="12.75" customHeight="1" x14ac:dyDescent="0.2">
      <c r="A835" s="32"/>
      <c r="B835" s="32"/>
      <c r="C835" s="32"/>
      <c r="D835" s="32"/>
      <c r="E835" s="32"/>
      <c r="F835" s="32"/>
      <c r="G835" s="32"/>
      <c r="H835" s="206"/>
      <c r="I835" s="5"/>
      <c r="J835" s="5"/>
      <c r="K835" s="32"/>
      <c r="L835" s="5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spans="1:26" ht="12.75" customHeight="1" x14ac:dyDescent="0.2">
      <c r="A836" s="32"/>
      <c r="B836" s="32"/>
      <c r="C836" s="32"/>
      <c r="D836" s="32"/>
      <c r="E836" s="32"/>
      <c r="F836" s="32"/>
      <c r="G836" s="32"/>
      <c r="H836" s="206"/>
      <c r="I836" s="5"/>
      <c r="J836" s="5"/>
      <c r="K836" s="32"/>
      <c r="L836" s="5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spans="1:26" ht="12.75" customHeight="1" x14ac:dyDescent="0.2">
      <c r="A837" s="32"/>
      <c r="B837" s="32"/>
      <c r="C837" s="32"/>
      <c r="D837" s="32"/>
      <c r="E837" s="32"/>
      <c r="F837" s="32"/>
      <c r="G837" s="32"/>
      <c r="H837" s="206"/>
      <c r="I837" s="5"/>
      <c r="J837" s="5"/>
      <c r="K837" s="32"/>
      <c r="L837" s="5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spans="1:26" ht="12.75" customHeight="1" x14ac:dyDescent="0.2">
      <c r="A838" s="32"/>
      <c r="B838" s="32"/>
      <c r="C838" s="32"/>
      <c r="D838" s="32"/>
      <c r="E838" s="32"/>
      <c r="F838" s="32"/>
      <c r="G838" s="32"/>
      <c r="H838" s="206"/>
      <c r="I838" s="5"/>
      <c r="J838" s="5"/>
      <c r="K838" s="32"/>
      <c r="L838" s="5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spans="1:26" ht="12.75" customHeight="1" x14ac:dyDescent="0.2">
      <c r="A839" s="32"/>
      <c r="B839" s="32"/>
      <c r="C839" s="32"/>
      <c r="D839" s="32"/>
      <c r="E839" s="32"/>
      <c r="F839" s="32"/>
      <c r="G839" s="32"/>
      <c r="H839" s="206"/>
      <c r="I839" s="5"/>
      <c r="J839" s="5"/>
      <c r="K839" s="32"/>
      <c r="L839" s="5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spans="1:26" ht="12.75" customHeight="1" x14ac:dyDescent="0.2">
      <c r="A840" s="32"/>
      <c r="B840" s="32"/>
      <c r="C840" s="32"/>
      <c r="D840" s="32"/>
      <c r="E840" s="32"/>
      <c r="F840" s="32"/>
      <c r="G840" s="32"/>
      <c r="H840" s="206"/>
      <c r="I840" s="5"/>
      <c r="J840" s="5"/>
      <c r="K840" s="32"/>
      <c r="L840" s="5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spans="1:26" ht="12.75" customHeight="1" x14ac:dyDescent="0.2">
      <c r="A841" s="32"/>
      <c r="B841" s="32"/>
      <c r="C841" s="32"/>
      <c r="D841" s="32"/>
      <c r="E841" s="32"/>
      <c r="F841" s="32"/>
      <c r="G841" s="32"/>
      <c r="H841" s="206"/>
      <c r="I841" s="5"/>
      <c r="J841" s="5"/>
      <c r="K841" s="32"/>
      <c r="L841" s="5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spans="1:26" ht="12.75" customHeight="1" x14ac:dyDescent="0.2">
      <c r="A842" s="32"/>
      <c r="B842" s="32"/>
      <c r="C842" s="32"/>
      <c r="D842" s="32"/>
      <c r="E842" s="32"/>
      <c r="F842" s="32"/>
      <c r="G842" s="32"/>
      <c r="H842" s="206"/>
      <c r="I842" s="5"/>
      <c r="J842" s="5"/>
      <c r="K842" s="32"/>
      <c r="L842" s="5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spans="1:26" ht="12.75" customHeight="1" x14ac:dyDescent="0.2">
      <c r="A843" s="32"/>
      <c r="B843" s="32"/>
      <c r="C843" s="32"/>
      <c r="D843" s="32"/>
      <c r="E843" s="32"/>
      <c r="F843" s="32"/>
      <c r="G843" s="32"/>
      <c r="H843" s="206"/>
      <c r="I843" s="5"/>
      <c r="J843" s="5"/>
      <c r="K843" s="32"/>
      <c r="L843" s="5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spans="1:26" ht="12.75" customHeight="1" x14ac:dyDescent="0.2">
      <c r="A844" s="32"/>
      <c r="B844" s="32"/>
      <c r="C844" s="32"/>
      <c r="D844" s="32"/>
      <c r="E844" s="32"/>
      <c r="F844" s="32"/>
      <c r="G844" s="32"/>
      <c r="H844" s="206"/>
      <c r="I844" s="5"/>
      <c r="J844" s="5"/>
      <c r="K844" s="32"/>
      <c r="L844" s="5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spans="1:26" ht="12.75" customHeight="1" x14ac:dyDescent="0.2">
      <c r="A845" s="32"/>
      <c r="B845" s="32"/>
      <c r="C845" s="32"/>
      <c r="D845" s="32"/>
      <c r="E845" s="32"/>
      <c r="F845" s="32"/>
      <c r="G845" s="32"/>
      <c r="H845" s="206"/>
      <c r="I845" s="5"/>
      <c r="J845" s="5"/>
      <c r="K845" s="32"/>
      <c r="L845" s="5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spans="1:26" ht="12.75" customHeight="1" x14ac:dyDescent="0.2">
      <c r="A846" s="32"/>
      <c r="B846" s="32"/>
      <c r="C846" s="32"/>
      <c r="D846" s="32"/>
      <c r="E846" s="32"/>
      <c r="F846" s="32"/>
      <c r="G846" s="32"/>
      <c r="H846" s="206"/>
      <c r="I846" s="5"/>
      <c r="J846" s="5"/>
      <c r="K846" s="32"/>
      <c r="L846" s="5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spans="1:26" ht="12.75" customHeight="1" x14ac:dyDescent="0.2">
      <c r="A847" s="32"/>
      <c r="B847" s="32"/>
      <c r="C847" s="32"/>
      <c r="D847" s="32"/>
      <c r="E847" s="32"/>
      <c r="F847" s="32"/>
      <c r="G847" s="32"/>
      <c r="H847" s="206"/>
      <c r="I847" s="5"/>
      <c r="J847" s="5"/>
      <c r="K847" s="32"/>
      <c r="L847" s="5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spans="1:26" ht="12.75" customHeight="1" x14ac:dyDescent="0.2">
      <c r="A848" s="32"/>
      <c r="B848" s="32"/>
      <c r="C848" s="32"/>
      <c r="D848" s="32"/>
      <c r="E848" s="32"/>
      <c r="F848" s="32"/>
      <c r="G848" s="32"/>
      <c r="H848" s="206"/>
      <c r="I848" s="5"/>
      <c r="J848" s="5"/>
      <c r="K848" s="32"/>
      <c r="L848" s="5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spans="1:26" ht="12.75" customHeight="1" x14ac:dyDescent="0.2">
      <c r="A849" s="32"/>
      <c r="B849" s="32"/>
      <c r="C849" s="32"/>
      <c r="D849" s="32"/>
      <c r="E849" s="32"/>
      <c r="F849" s="32"/>
      <c r="G849" s="32"/>
      <c r="H849" s="206"/>
      <c r="I849" s="5"/>
      <c r="J849" s="5"/>
      <c r="K849" s="32"/>
      <c r="L849" s="5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spans="1:26" ht="12.75" customHeight="1" x14ac:dyDescent="0.2">
      <c r="A850" s="32"/>
      <c r="B850" s="32"/>
      <c r="C850" s="32"/>
      <c r="D850" s="32"/>
      <c r="E850" s="32"/>
      <c r="F850" s="32"/>
      <c r="G850" s="32"/>
      <c r="H850" s="206"/>
      <c r="I850" s="5"/>
      <c r="J850" s="5"/>
      <c r="K850" s="32"/>
      <c r="L850" s="5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spans="1:26" ht="12.75" customHeight="1" x14ac:dyDescent="0.2">
      <c r="A851" s="32"/>
      <c r="B851" s="32"/>
      <c r="C851" s="32"/>
      <c r="D851" s="32"/>
      <c r="E851" s="32"/>
      <c r="F851" s="32"/>
      <c r="G851" s="32"/>
      <c r="H851" s="206"/>
      <c r="I851" s="5"/>
      <c r="J851" s="5"/>
      <c r="K851" s="32"/>
      <c r="L851" s="5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spans="1:26" ht="12.75" customHeight="1" x14ac:dyDescent="0.2">
      <c r="A852" s="32"/>
      <c r="B852" s="32"/>
      <c r="C852" s="32"/>
      <c r="D852" s="32"/>
      <c r="E852" s="32"/>
      <c r="F852" s="32"/>
      <c r="G852" s="32"/>
      <c r="H852" s="206"/>
      <c r="I852" s="5"/>
      <c r="J852" s="5"/>
      <c r="K852" s="32"/>
      <c r="L852" s="5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spans="1:26" ht="12.75" customHeight="1" x14ac:dyDescent="0.2">
      <c r="A853" s="32"/>
      <c r="B853" s="32"/>
      <c r="C853" s="32"/>
      <c r="D853" s="32"/>
      <c r="E853" s="32"/>
      <c r="F853" s="32"/>
      <c r="G853" s="32"/>
      <c r="H853" s="206"/>
      <c r="I853" s="5"/>
      <c r="J853" s="5"/>
      <c r="K853" s="32"/>
      <c r="L853" s="5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spans="1:26" ht="12.75" customHeight="1" x14ac:dyDescent="0.2">
      <c r="A854" s="32"/>
      <c r="B854" s="32"/>
      <c r="C854" s="32"/>
      <c r="D854" s="32"/>
      <c r="E854" s="32"/>
      <c r="F854" s="32"/>
      <c r="G854" s="32"/>
      <c r="H854" s="206"/>
      <c r="I854" s="5"/>
      <c r="J854" s="5"/>
      <c r="K854" s="32"/>
      <c r="L854" s="5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spans="1:26" ht="12.75" customHeight="1" x14ac:dyDescent="0.2">
      <c r="A855" s="32"/>
      <c r="B855" s="32"/>
      <c r="C855" s="32"/>
      <c r="D855" s="32"/>
      <c r="E855" s="32"/>
      <c r="F855" s="32"/>
      <c r="G855" s="32"/>
      <c r="H855" s="206"/>
      <c r="I855" s="5"/>
      <c r="J855" s="5"/>
      <c r="K855" s="32"/>
      <c r="L855" s="5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spans="1:26" ht="12.75" customHeight="1" x14ac:dyDescent="0.2">
      <c r="A856" s="32"/>
      <c r="B856" s="32"/>
      <c r="C856" s="32"/>
      <c r="D856" s="32"/>
      <c r="E856" s="32"/>
      <c r="F856" s="32"/>
      <c r="G856" s="32"/>
      <c r="H856" s="206"/>
      <c r="I856" s="5"/>
      <c r="J856" s="5"/>
      <c r="K856" s="32"/>
      <c r="L856" s="5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spans="1:26" ht="12.75" customHeight="1" x14ac:dyDescent="0.2">
      <c r="A857" s="32"/>
      <c r="B857" s="32"/>
      <c r="C857" s="32"/>
      <c r="D857" s="32"/>
      <c r="E857" s="32"/>
      <c r="F857" s="32"/>
      <c r="G857" s="32"/>
      <c r="H857" s="206"/>
      <c r="I857" s="5"/>
      <c r="J857" s="5"/>
      <c r="K857" s="32"/>
      <c r="L857" s="5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spans="1:26" ht="12.75" customHeight="1" x14ac:dyDescent="0.2">
      <c r="A858" s="32"/>
      <c r="B858" s="32"/>
      <c r="C858" s="32"/>
      <c r="D858" s="32"/>
      <c r="E858" s="32"/>
      <c r="F858" s="32"/>
      <c r="G858" s="32"/>
      <c r="H858" s="206"/>
      <c r="I858" s="5"/>
      <c r="J858" s="5"/>
      <c r="K858" s="32"/>
      <c r="L858" s="5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spans="1:26" ht="12.75" customHeight="1" x14ac:dyDescent="0.2">
      <c r="A859" s="32"/>
      <c r="B859" s="32"/>
      <c r="C859" s="32"/>
      <c r="D859" s="32"/>
      <c r="E859" s="32"/>
      <c r="F859" s="32"/>
      <c r="G859" s="32"/>
      <c r="H859" s="206"/>
      <c r="I859" s="5"/>
      <c r="J859" s="5"/>
      <c r="K859" s="32"/>
      <c r="L859" s="5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spans="1:26" ht="12.75" customHeight="1" x14ac:dyDescent="0.2">
      <c r="A860" s="32"/>
      <c r="B860" s="32"/>
      <c r="C860" s="32"/>
      <c r="D860" s="32"/>
      <c r="E860" s="32"/>
      <c r="F860" s="32"/>
      <c r="G860" s="32"/>
      <c r="H860" s="206"/>
      <c r="I860" s="5"/>
      <c r="J860" s="5"/>
      <c r="K860" s="32"/>
      <c r="L860" s="5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spans="1:26" ht="12.75" customHeight="1" x14ac:dyDescent="0.2">
      <c r="A861" s="32"/>
      <c r="B861" s="32"/>
      <c r="C861" s="32"/>
      <c r="D861" s="32"/>
      <c r="E861" s="32"/>
      <c r="F861" s="32"/>
      <c r="G861" s="32"/>
      <c r="H861" s="206"/>
      <c r="I861" s="5"/>
      <c r="J861" s="5"/>
      <c r="K861" s="32"/>
      <c r="L861" s="5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spans="1:26" ht="12.75" customHeight="1" x14ac:dyDescent="0.2">
      <c r="A862" s="32"/>
      <c r="B862" s="32"/>
      <c r="C862" s="32"/>
      <c r="D862" s="32"/>
      <c r="E862" s="32"/>
      <c r="F862" s="32"/>
      <c r="G862" s="32"/>
      <c r="H862" s="206"/>
      <c r="I862" s="5"/>
      <c r="J862" s="5"/>
      <c r="K862" s="32"/>
      <c r="L862" s="5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spans="1:26" ht="12.75" customHeight="1" x14ac:dyDescent="0.2">
      <c r="A863" s="32"/>
      <c r="B863" s="32"/>
      <c r="C863" s="32"/>
      <c r="D863" s="32"/>
      <c r="E863" s="32"/>
      <c r="F863" s="32"/>
      <c r="G863" s="32"/>
      <c r="H863" s="206"/>
      <c r="I863" s="5"/>
      <c r="J863" s="5"/>
      <c r="K863" s="32"/>
      <c r="L863" s="5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spans="1:26" ht="12.75" customHeight="1" x14ac:dyDescent="0.2">
      <c r="A864" s="32"/>
      <c r="B864" s="32"/>
      <c r="C864" s="32"/>
      <c r="D864" s="32"/>
      <c r="E864" s="32"/>
      <c r="F864" s="32"/>
      <c r="G864" s="32"/>
      <c r="H864" s="206"/>
      <c r="I864" s="5"/>
      <c r="J864" s="5"/>
      <c r="K864" s="32"/>
      <c r="L864" s="5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spans="1:26" ht="12.75" customHeight="1" x14ac:dyDescent="0.2">
      <c r="A865" s="32"/>
      <c r="B865" s="32"/>
      <c r="C865" s="32"/>
      <c r="D865" s="32"/>
      <c r="E865" s="32"/>
      <c r="F865" s="32"/>
      <c r="G865" s="32"/>
      <c r="H865" s="206"/>
      <c r="I865" s="5"/>
      <c r="J865" s="5"/>
      <c r="K865" s="32"/>
      <c r="L865" s="5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spans="1:26" ht="12.75" customHeight="1" x14ac:dyDescent="0.2">
      <c r="A866" s="32"/>
      <c r="B866" s="32"/>
      <c r="C866" s="32"/>
      <c r="D866" s="32"/>
      <c r="E866" s="32"/>
      <c r="F866" s="32"/>
      <c r="G866" s="32"/>
      <c r="H866" s="206"/>
      <c r="I866" s="5"/>
      <c r="J866" s="5"/>
      <c r="K866" s="32"/>
      <c r="L866" s="5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spans="1:26" ht="12.75" customHeight="1" x14ac:dyDescent="0.2">
      <c r="A867" s="32"/>
      <c r="B867" s="32"/>
      <c r="C867" s="32"/>
      <c r="D867" s="32"/>
      <c r="E867" s="32"/>
      <c r="F867" s="32"/>
      <c r="G867" s="32"/>
      <c r="H867" s="206"/>
      <c r="I867" s="5"/>
      <c r="J867" s="5"/>
      <c r="K867" s="32"/>
      <c r="L867" s="5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spans="1:26" ht="12.75" customHeight="1" x14ac:dyDescent="0.2">
      <c r="A868" s="32"/>
      <c r="B868" s="32"/>
      <c r="C868" s="32"/>
      <c r="D868" s="32"/>
      <c r="E868" s="32"/>
      <c r="F868" s="32"/>
      <c r="G868" s="32"/>
      <c r="H868" s="206"/>
      <c r="I868" s="5"/>
      <c r="J868" s="5"/>
      <c r="K868" s="32"/>
      <c r="L868" s="5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spans="1:26" ht="12.75" customHeight="1" x14ac:dyDescent="0.2">
      <c r="A869" s="32"/>
      <c r="B869" s="32"/>
      <c r="C869" s="32"/>
      <c r="D869" s="32"/>
      <c r="E869" s="32"/>
      <c r="F869" s="32"/>
      <c r="G869" s="32"/>
      <c r="H869" s="206"/>
      <c r="I869" s="5"/>
      <c r="J869" s="5"/>
      <c r="K869" s="32"/>
      <c r="L869" s="5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spans="1:26" ht="12.75" customHeight="1" x14ac:dyDescent="0.2">
      <c r="A870" s="32"/>
      <c r="B870" s="32"/>
      <c r="C870" s="32"/>
      <c r="D870" s="32"/>
      <c r="E870" s="32"/>
      <c r="F870" s="32"/>
      <c r="G870" s="32"/>
      <c r="H870" s="206"/>
      <c r="I870" s="5"/>
      <c r="J870" s="5"/>
      <c r="K870" s="32"/>
      <c r="L870" s="5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spans="1:26" ht="12.75" customHeight="1" x14ac:dyDescent="0.2">
      <c r="A871" s="32"/>
      <c r="B871" s="32"/>
      <c r="C871" s="32"/>
      <c r="D871" s="32"/>
      <c r="E871" s="32"/>
      <c r="F871" s="32"/>
      <c r="G871" s="32"/>
      <c r="H871" s="206"/>
      <c r="I871" s="5"/>
      <c r="J871" s="5"/>
      <c r="K871" s="32"/>
      <c r="L871" s="5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spans="1:26" ht="12.75" customHeight="1" x14ac:dyDescent="0.2">
      <c r="A872" s="32"/>
      <c r="B872" s="32"/>
      <c r="C872" s="32"/>
      <c r="D872" s="32"/>
      <c r="E872" s="32"/>
      <c r="F872" s="32"/>
      <c r="G872" s="32"/>
      <c r="H872" s="206"/>
      <c r="I872" s="5"/>
      <c r="J872" s="5"/>
      <c r="K872" s="32"/>
      <c r="L872" s="5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spans="1:26" ht="12.75" customHeight="1" x14ac:dyDescent="0.2">
      <c r="A873" s="32"/>
      <c r="B873" s="32"/>
      <c r="C873" s="32"/>
      <c r="D873" s="32"/>
      <c r="E873" s="32"/>
      <c r="F873" s="32"/>
      <c r="G873" s="32"/>
      <c r="H873" s="206"/>
      <c r="I873" s="5"/>
      <c r="J873" s="5"/>
      <c r="K873" s="32"/>
      <c r="L873" s="5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spans="1:26" ht="12.75" customHeight="1" x14ac:dyDescent="0.2">
      <c r="A874" s="32"/>
      <c r="B874" s="32"/>
      <c r="C874" s="32"/>
      <c r="D874" s="32"/>
      <c r="E874" s="32"/>
      <c r="F874" s="32"/>
      <c r="G874" s="32"/>
      <c r="H874" s="206"/>
      <c r="I874" s="5"/>
      <c r="J874" s="5"/>
      <c r="K874" s="32"/>
      <c r="L874" s="5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spans="1:26" ht="12.75" customHeight="1" x14ac:dyDescent="0.2">
      <c r="A875" s="32"/>
      <c r="B875" s="32"/>
      <c r="C875" s="32"/>
      <c r="D875" s="32"/>
      <c r="E875" s="32"/>
      <c r="F875" s="32"/>
      <c r="G875" s="32"/>
      <c r="H875" s="206"/>
      <c r="I875" s="5"/>
      <c r="J875" s="5"/>
      <c r="K875" s="32"/>
      <c r="L875" s="5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spans="1:26" ht="12.75" customHeight="1" x14ac:dyDescent="0.2">
      <c r="A876" s="32"/>
      <c r="B876" s="32"/>
      <c r="C876" s="32"/>
      <c r="D876" s="32"/>
      <c r="E876" s="32"/>
      <c r="F876" s="32"/>
      <c r="G876" s="32"/>
      <c r="H876" s="206"/>
      <c r="I876" s="5"/>
      <c r="J876" s="5"/>
      <c r="K876" s="32"/>
      <c r="L876" s="5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spans="1:26" ht="12.75" customHeight="1" x14ac:dyDescent="0.2">
      <c r="A877" s="32"/>
      <c r="B877" s="32"/>
      <c r="C877" s="32"/>
      <c r="D877" s="32"/>
      <c r="E877" s="32"/>
      <c r="F877" s="32"/>
      <c r="G877" s="32"/>
      <c r="H877" s="206"/>
      <c r="I877" s="5"/>
      <c r="J877" s="5"/>
      <c r="K877" s="32"/>
      <c r="L877" s="5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spans="1:26" ht="12.75" customHeight="1" x14ac:dyDescent="0.2">
      <c r="A878" s="32"/>
      <c r="B878" s="32"/>
      <c r="C878" s="32"/>
      <c r="D878" s="32"/>
      <c r="E878" s="32"/>
      <c r="F878" s="32"/>
      <c r="G878" s="32"/>
      <c r="H878" s="206"/>
      <c r="I878" s="5"/>
      <c r="J878" s="5"/>
      <c r="K878" s="32"/>
      <c r="L878" s="5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spans="1:26" ht="12.75" customHeight="1" x14ac:dyDescent="0.2">
      <c r="A879" s="32"/>
      <c r="B879" s="32"/>
      <c r="C879" s="32"/>
      <c r="D879" s="32"/>
      <c r="E879" s="32"/>
      <c r="F879" s="32"/>
      <c r="G879" s="32"/>
      <c r="H879" s="206"/>
      <c r="I879" s="5"/>
      <c r="J879" s="5"/>
      <c r="K879" s="32"/>
      <c r="L879" s="5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spans="1:26" ht="12.75" customHeight="1" x14ac:dyDescent="0.2">
      <c r="A880" s="32"/>
      <c r="B880" s="32"/>
      <c r="C880" s="32"/>
      <c r="D880" s="32"/>
      <c r="E880" s="32"/>
      <c r="F880" s="32"/>
      <c r="G880" s="32"/>
      <c r="H880" s="206"/>
      <c r="I880" s="5"/>
      <c r="J880" s="5"/>
      <c r="K880" s="32"/>
      <c r="L880" s="5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spans="1:26" ht="12.75" customHeight="1" x14ac:dyDescent="0.2">
      <c r="A881" s="32"/>
      <c r="B881" s="32"/>
      <c r="C881" s="32"/>
      <c r="D881" s="32"/>
      <c r="E881" s="32"/>
      <c r="F881" s="32"/>
      <c r="G881" s="32"/>
      <c r="H881" s="206"/>
      <c r="I881" s="5"/>
      <c r="J881" s="5"/>
      <c r="K881" s="32"/>
      <c r="L881" s="5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spans="1:26" ht="12.75" customHeight="1" x14ac:dyDescent="0.2">
      <c r="A882" s="32"/>
      <c r="B882" s="32"/>
      <c r="C882" s="32"/>
      <c r="D882" s="32"/>
      <c r="E882" s="32"/>
      <c r="F882" s="32"/>
      <c r="G882" s="32"/>
      <c r="H882" s="206"/>
      <c r="I882" s="5"/>
      <c r="J882" s="5"/>
      <c r="K882" s="32"/>
      <c r="L882" s="5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spans="1:26" ht="12.75" customHeight="1" x14ac:dyDescent="0.2">
      <c r="A883" s="32"/>
      <c r="B883" s="32"/>
      <c r="C883" s="32"/>
      <c r="D883" s="32"/>
      <c r="E883" s="32"/>
      <c r="F883" s="32"/>
      <c r="G883" s="32"/>
      <c r="H883" s="206"/>
      <c r="I883" s="5"/>
      <c r="J883" s="5"/>
      <c r="K883" s="32"/>
      <c r="L883" s="5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spans="1:26" ht="12.75" customHeight="1" x14ac:dyDescent="0.2">
      <c r="A884" s="32"/>
      <c r="B884" s="32"/>
      <c r="C884" s="32"/>
      <c r="D884" s="32"/>
      <c r="E884" s="32"/>
      <c r="F884" s="32"/>
      <c r="G884" s="32"/>
      <c r="H884" s="206"/>
      <c r="I884" s="5"/>
      <c r="J884" s="5"/>
      <c r="K884" s="32"/>
      <c r="L884" s="5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spans="1:26" ht="12.75" customHeight="1" x14ac:dyDescent="0.2">
      <c r="A885" s="32"/>
      <c r="B885" s="32"/>
      <c r="C885" s="32"/>
      <c r="D885" s="32"/>
      <c r="E885" s="32"/>
      <c r="F885" s="32"/>
      <c r="G885" s="32"/>
      <c r="H885" s="206"/>
      <c r="I885" s="5"/>
      <c r="J885" s="5"/>
      <c r="K885" s="32"/>
      <c r="L885" s="5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spans="1:26" ht="12.75" customHeight="1" x14ac:dyDescent="0.2">
      <c r="A886" s="32"/>
      <c r="B886" s="32"/>
      <c r="C886" s="32"/>
      <c r="D886" s="32"/>
      <c r="E886" s="32"/>
      <c r="F886" s="32"/>
      <c r="G886" s="32"/>
      <c r="H886" s="206"/>
      <c r="I886" s="5"/>
      <c r="J886" s="5"/>
      <c r="K886" s="32"/>
      <c r="L886" s="5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spans="1:26" ht="12.75" customHeight="1" x14ac:dyDescent="0.2">
      <c r="A887" s="32"/>
      <c r="B887" s="32"/>
      <c r="C887" s="32"/>
      <c r="D887" s="32"/>
      <c r="E887" s="32"/>
      <c r="F887" s="32"/>
      <c r="G887" s="32"/>
      <c r="H887" s="206"/>
      <c r="I887" s="5"/>
      <c r="J887" s="5"/>
      <c r="K887" s="32"/>
      <c r="L887" s="5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spans="1:26" ht="12.75" customHeight="1" x14ac:dyDescent="0.2">
      <c r="A888" s="32"/>
      <c r="B888" s="32"/>
      <c r="C888" s="32"/>
      <c r="D888" s="32"/>
      <c r="E888" s="32"/>
      <c r="F888" s="32"/>
      <c r="G888" s="32"/>
      <c r="H888" s="206"/>
      <c r="I888" s="5"/>
      <c r="J888" s="5"/>
      <c r="K888" s="32"/>
      <c r="L888" s="5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spans="1:26" ht="12.75" customHeight="1" x14ac:dyDescent="0.2">
      <c r="A889" s="32"/>
      <c r="B889" s="32"/>
      <c r="C889" s="32"/>
      <c r="D889" s="32"/>
      <c r="E889" s="32"/>
      <c r="F889" s="32"/>
      <c r="G889" s="32"/>
      <c r="H889" s="206"/>
      <c r="I889" s="5"/>
      <c r="J889" s="5"/>
      <c r="K889" s="32"/>
      <c r="L889" s="5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spans="1:26" ht="12.75" customHeight="1" x14ac:dyDescent="0.2">
      <c r="A890" s="32"/>
      <c r="B890" s="32"/>
      <c r="C890" s="32"/>
      <c r="D890" s="32"/>
      <c r="E890" s="32"/>
      <c r="F890" s="32"/>
      <c r="G890" s="32"/>
      <c r="H890" s="206"/>
      <c r="I890" s="5"/>
      <c r="J890" s="5"/>
      <c r="K890" s="32"/>
      <c r="L890" s="5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spans="1:26" ht="12.75" customHeight="1" x14ac:dyDescent="0.2">
      <c r="A891" s="32"/>
      <c r="B891" s="32"/>
      <c r="C891" s="32"/>
      <c r="D891" s="32"/>
      <c r="E891" s="32"/>
      <c r="F891" s="32"/>
      <c r="G891" s="32"/>
      <c r="H891" s="206"/>
      <c r="I891" s="5"/>
      <c r="J891" s="5"/>
      <c r="K891" s="32"/>
      <c r="L891" s="5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spans="1:26" ht="12.75" customHeight="1" x14ac:dyDescent="0.2">
      <c r="A892" s="32"/>
      <c r="B892" s="32"/>
      <c r="C892" s="32"/>
      <c r="D892" s="32"/>
      <c r="E892" s="32"/>
      <c r="F892" s="32"/>
      <c r="G892" s="32"/>
      <c r="H892" s="206"/>
      <c r="I892" s="5"/>
      <c r="J892" s="5"/>
      <c r="K892" s="32"/>
      <c r="L892" s="5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spans="1:26" ht="12.75" customHeight="1" x14ac:dyDescent="0.2">
      <c r="A893" s="32"/>
      <c r="B893" s="32"/>
      <c r="C893" s="32"/>
      <c r="D893" s="32"/>
      <c r="E893" s="32"/>
      <c r="F893" s="32"/>
      <c r="G893" s="32"/>
      <c r="H893" s="206"/>
      <c r="I893" s="5"/>
      <c r="J893" s="5"/>
      <c r="K893" s="32"/>
      <c r="L893" s="5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spans="1:26" ht="12.75" customHeight="1" x14ac:dyDescent="0.2">
      <c r="A894" s="32"/>
      <c r="B894" s="32"/>
      <c r="C894" s="32"/>
      <c r="D894" s="32"/>
      <c r="E894" s="32"/>
      <c r="F894" s="32"/>
      <c r="G894" s="32"/>
      <c r="H894" s="206"/>
      <c r="I894" s="5"/>
      <c r="J894" s="5"/>
      <c r="K894" s="32"/>
      <c r="L894" s="5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spans="1:26" ht="12.75" customHeight="1" x14ac:dyDescent="0.2">
      <c r="A895" s="32"/>
      <c r="B895" s="32"/>
      <c r="C895" s="32"/>
      <c r="D895" s="32"/>
      <c r="E895" s="32"/>
      <c r="F895" s="32"/>
      <c r="G895" s="32"/>
      <c r="H895" s="206"/>
      <c r="I895" s="5"/>
      <c r="J895" s="5"/>
      <c r="K895" s="32"/>
      <c r="L895" s="5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spans="1:26" ht="12.75" customHeight="1" x14ac:dyDescent="0.2">
      <c r="A896" s="32"/>
      <c r="B896" s="32"/>
      <c r="C896" s="32"/>
      <c r="D896" s="32"/>
      <c r="E896" s="32"/>
      <c r="F896" s="32"/>
      <c r="G896" s="32"/>
      <c r="H896" s="206"/>
      <c r="I896" s="5"/>
      <c r="J896" s="5"/>
      <c r="K896" s="32"/>
      <c r="L896" s="5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spans="1:26" ht="12.75" customHeight="1" x14ac:dyDescent="0.2">
      <c r="A897" s="32"/>
      <c r="B897" s="32"/>
      <c r="C897" s="32"/>
      <c r="D897" s="32"/>
      <c r="E897" s="32"/>
      <c r="F897" s="32"/>
      <c r="G897" s="32"/>
      <c r="H897" s="206"/>
      <c r="I897" s="5"/>
      <c r="J897" s="5"/>
      <c r="K897" s="32"/>
      <c r="L897" s="5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spans="1:26" ht="12.75" customHeight="1" x14ac:dyDescent="0.2">
      <c r="A898" s="32"/>
      <c r="B898" s="32"/>
      <c r="C898" s="32"/>
      <c r="D898" s="32"/>
      <c r="E898" s="32"/>
      <c r="F898" s="32"/>
      <c r="G898" s="32"/>
      <c r="H898" s="206"/>
      <c r="I898" s="5"/>
      <c r="J898" s="5"/>
      <c r="K898" s="32"/>
      <c r="L898" s="5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spans="1:26" ht="12.75" customHeight="1" x14ac:dyDescent="0.2">
      <c r="A899" s="32"/>
      <c r="B899" s="32"/>
      <c r="C899" s="32"/>
      <c r="D899" s="32"/>
      <c r="E899" s="32"/>
      <c r="F899" s="32"/>
      <c r="G899" s="32"/>
      <c r="H899" s="206"/>
      <c r="I899" s="5"/>
      <c r="J899" s="5"/>
      <c r="K899" s="32"/>
      <c r="L899" s="5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spans="1:26" ht="12.75" customHeight="1" x14ac:dyDescent="0.2">
      <c r="A900" s="32"/>
      <c r="B900" s="32"/>
      <c r="C900" s="32"/>
      <c r="D900" s="32"/>
      <c r="E900" s="32"/>
      <c r="F900" s="32"/>
      <c r="G900" s="32"/>
      <c r="H900" s="206"/>
      <c r="I900" s="5"/>
      <c r="J900" s="5"/>
      <c r="K900" s="32"/>
      <c r="L900" s="5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spans="1:26" ht="12.75" customHeight="1" x14ac:dyDescent="0.2">
      <c r="A901" s="32"/>
      <c r="B901" s="32"/>
      <c r="C901" s="32"/>
      <c r="D901" s="32"/>
      <c r="E901" s="32"/>
      <c r="F901" s="32"/>
      <c r="G901" s="32"/>
      <c r="H901" s="206"/>
      <c r="I901" s="5"/>
      <c r="J901" s="5"/>
      <c r="K901" s="32"/>
      <c r="L901" s="5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spans="1:26" ht="12.75" customHeight="1" x14ac:dyDescent="0.2">
      <c r="A902" s="32"/>
      <c r="B902" s="32"/>
      <c r="C902" s="32"/>
      <c r="D902" s="32"/>
      <c r="E902" s="32"/>
      <c r="F902" s="32"/>
      <c r="G902" s="32"/>
      <c r="H902" s="206"/>
      <c r="I902" s="5"/>
      <c r="J902" s="5"/>
      <c r="K902" s="32"/>
      <c r="L902" s="5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spans="1:26" ht="12.75" customHeight="1" x14ac:dyDescent="0.2">
      <c r="A903" s="32"/>
      <c r="B903" s="32"/>
      <c r="C903" s="32"/>
      <c r="D903" s="32"/>
      <c r="E903" s="32"/>
      <c r="F903" s="32"/>
      <c r="G903" s="32"/>
      <c r="H903" s="206"/>
      <c r="I903" s="5"/>
      <c r="J903" s="5"/>
      <c r="K903" s="32"/>
      <c r="L903" s="5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spans="1:26" ht="12.75" customHeight="1" x14ac:dyDescent="0.2">
      <c r="A904" s="32"/>
      <c r="B904" s="32"/>
      <c r="C904" s="32"/>
      <c r="D904" s="32"/>
      <c r="E904" s="32"/>
      <c r="F904" s="32"/>
      <c r="G904" s="32"/>
      <c r="H904" s="206"/>
      <c r="I904" s="5"/>
      <c r="J904" s="5"/>
      <c r="K904" s="32"/>
      <c r="L904" s="5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spans="1:26" ht="12.75" customHeight="1" x14ac:dyDescent="0.2">
      <c r="A905" s="32"/>
      <c r="B905" s="32"/>
      <c r="C905" s="32"/>
      <c r="D905" s="32"/>
      <c r="E905" s="32"/>
      <c r="F905" s="32"/>
      <c r="G905" s="32"/>
      <c r="H905" s="206"/>
      <c r="I905" s="5"/>
      <c r="J905" s="5"/>
      <c r="K905" s="32"/>
      <c r="L905" s="5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spans="1:26" ht="12.75" customHeight="1" x14ac:dyDescent="0.2">
      <c r="A906" s="32"/>
      <c r="B906" s="32"/>
      <c r="C906" s="32"/>
      <c r="D906" s="32"/>
      <c r="E906" s="32"/>
      <c r="F906" s="32"/>
      <c r="G906" s="32"/>
      <c r="H906" s="206"/>
      <c r="I906" s="5"/>
      <c r="J906" s="5"/>
      <c r="K906" s="32"/>
      <c r="L906" s="5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spans="1:26" ht="12.75" customHeight="1" x14ac:dyDescent="0.2">
      <c r="A907" s="32"/>
      <c r="B907" s="32"/>
      <c r="C907" s="32"/>
      <c r="D907" s="32"/>
      <c r="E907" s="32"/>
      <c r="F907" s="32"/>
      <c r="G907" s="32"/>
      <c r="H907" s="206"/>
      <c r="I907" s="5"/>
      <c r="J907" s="5"/>
      <c r="K907" s="32"/>
      <c r="L907" s="5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spans="1:26" ht="12.75" customHeight="1" x14ac:dyDescent="0.2">
      <c r="A908" s="32"/>
      <c r="B908" s="32"/>
      <c r="C908" s="32"/>
      <c r="D908" s="32"/>
      <c r="E908" s="32"/>
      <c r="F908" s="32"/>
      <c r="G908" s="32"/>
      <c r="H908" s="206"/>
      <c r="I908" s="5"/>
      <c r="J908" s="5"/>
      <c r="K908" s="32"/>
      <c r="L908" s="5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spans="1:26" ht="12.75" customHeight="1" x14ac:dyDescent="0.2">
      <c r="A909" s="32"/>
      <c r="B909" s="32"/>
      <c r="C909" s="32"/>
      <c r="D909" s="32"/>
      <c r="E909" s="32"/>
      <c r="F909" s="32"/>
      <c r="G909" s="32"/>
      <c r="H909" s="206"/>
      <c r="I909" s="5"/>
      <c r="J909" s="5"/>
      <c r="K909" s="32"/>
      <c r="L909" s="5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spans="1:26" ht="12.75" customHeight="1" x14ac:dyDescent="0.2">
      <c r="A910" s="32"/>
      <c r="B910" s="32"/>
      <c r="C910" s="32"/>
      <c r="D910" s="32"/>
      <c r="E910" s="32"/>
      <c r="F910" s="32"/>
      <c r="G910" s="32"/>
      <c r="H910" s="206"/>
      <c r="I910" s="5"/>
      <c r="J910" s="5"/>
      <c r="K910" s="32"/>
      <c r="L910" s="5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spans="1:26" ht="12.75" customHeight="1" x14ac:dyDescent="0.2">
      <c r="A911" s="32"/>
      <c r="B911" s="32"/>
      <c r="C911" s="32"/>
      <c r="D911" s="32"/>
      <c r="E911" s="32"/>
      <c r="F911" s="32"/>
      <c r="G911" s="32"/>
      <c r="H911" s="206"/>
      <c r="I911" s="5"/>
      <c r="J911" s="5"/>
      <c r="K911" s="32"/>
      <c r="L911" s="5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spans="1:26" ht="12.75" customHeight="1" x14ac:dyDescent="0.2">
      <c r="A912" s="32"/>
      <c r="B912" s="32"/>
      <c r="C912" s="32"/>
      <c r="D912" s="32"/>
      <c r="E912" s="32"/>
      <c r="F912" s="32"/>
      <c r="G912" s="32"/>
      <c r="H912" s="206"/>
      <c r="I912" s="5"/>
      <c r="J912" s="5"/>
      <c r="K912" s="32"/>
      <c r="L912" s="5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spans="1:26" ht="12.75" customHeight="1" x14ac:dyDescent="0.2">
      <c r="A913" s="32"/>
      <c r="B913" s="32"/>
      <c r="C913" s="32"/>
      <c r="D913" s="32"/>
      <c r="E913" s="32"/>
      <c r="F913" s="32"/>
      <c r="G913" s="32"/>
      <c r="H913" s="206"/>
      <c r="I913" s="5"/>
      <c r="J913" s="5"/>
      <c r="K913" s="32"/>
      <c r="L913" s="5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spans="1:26" ht="12.75" customHeight="1" x14ac:dyDescent="0.2">
      <c r="A914" s="32"/>
      <c r="B914" s="32"/>
      <c r="C914" s="32"/>
      <c r="D914" s="32"/>
      <c r="E914" s="32"/>
      <c r="F914" s="32"/>
      <c r="G914" s="32"/>
      <c r="H914" s="206"/>
      <c r="I914" s="5"/>
      <c r="J914" s="5"/>
      <c r="K914" s="32"/>
      <c r="L914" s="5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spans="1:26" ht="12.75" customHeight="1" x14ac:dyDescent="0.2">
      <c r="A915" s="32"/>
      <c r="B915" s="32"/>
      <c r="C915" s="32"/>
      <c r="D915" s="32"/>
      <c r="E915" s="32"/>
      <c r="F915" s="32"/>
      <c r="G915" s="32"/>
      <c r="H915" s="206"/>
      <c r="I915" s="5"/>
      <c r="J915" s="5"/>
      <c r="K915" s="32"/>
      <c r="L915" s="5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spans="1:26" ht="12.75" customHeight="1" x14ac:dyDescent="0.2">
      <c r="A916" s="32"/>
      <c r="B916" s="32"/>
      <c r="C916" s="32"/>
      <c r="D916" s="32"/>
      <c r="E916" s="32"/>
      <c r="F916" s="32"/>
      <c r="G916" s="32"/>
      <c r="H916" s="206"/>
      <c r="I916" s="5"/>
      <c r="J916" s="5"/>
      <c r="K916" s="32"/>
      <c r="L916" s="5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spans="1:26" ht="12.75" customHeight="1" x14ac:dyDescent="0.2">
      <c r="A917" s="32"/>
      <c r="B917" s="32"/>
      <c r="C917" s="32"/>
      <c r="D917" s="32"/>
      <c r="E917" s="32"/>
      <c r="F917" s="32"/>
      <c r="G917" s="32"/>
      <c r="H917" s="206"/>
      <c r="I917" s="5"/>
      <c r="J917" s="5"/>
      <c r="K917" s="32"/>
      <c r="L917" s="5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spans="1:26" ht="12.75" customHeight="1" x14ac:dyDescent="0.2">
      <c r="A918" s="32"/>
      <c r="B918" s="32"/>
      <c r="C918" s="32"/>
      <c r="D918" s="32"/>
      <c r="E918" s="32"/>
      <c r="F918" s="32"/>
      <c r="G918" s="32"/>
      <c r="H918" s="206"/>
      <c r="I918" s="5"/>
      <c r="J918" s="5"/>
      <c r="K918" s="32"/>
      <c r="L918" s="5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spans="1:26" ht="12.75" customHeight="1" x14ac:dyDescent="0.2">
      <c r="A919" s="32"/>
      <c r="B919" s="32"/>
      <c r="C919" s="32"/>
      <c r="D919" s="32"/>
      <c r="E919" s="32"/>
      <c r="F919" s="32"/>
      <c r="G919" s="32"/>
      <c r="H919" s="206"/>
      <c r="I919" s="5"/>
      <c r="J919" s="5"/>
      <c r="K919" s="32"/>
      <c r="L919" s="5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spans="1:26" ht="12.75" customHeight="1" x14ac:dyDescent="0.2">
      <c r="A920" s="32"/>
      <c r="B920" s="32"/>
      <c r="C920" s="32"/>
      <c r="D920" s="32"/>
      <c r="E920" s="32"/>
      <c r="F920" s="32"/>
      <c r="G920" s="32"/>
      <c r="H920" s="206"/>
      <c r="I920" s="5"/>
      <c r="J920" s="5"/>
      <c r="K920" s="32"/>
      <c r="L920" s="5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spans="1:26" ht="12.75" customHeight="1" x14ac:dyDescent="0.2">
      <c r="A921" s="32"/>
      <c r="B921" s="32"/>
      <c r="C921" s="32"/>
      <c r="D921" s="32"/>
      <c r="E921" s="32"/>
      <c r="F921" s="32"/>
      <c r="G921" s="32"/>
      <c r="H921" s="206"/>
      <c r="I921" s="5"/>
      <c r="J921" s="5"/>
      <c r="K921" s="32"/>
      <c r="L921" s="5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spans="1:26" ht="12.75" customHeight="1" x14ac:dyDescent="0.2">
      <c r="A922" s="32"/>
      <c r="B922" s="32"/>
      <c r="C922" s="32"/>
      <c r="D922" s="32"/>
      <c r="E922" s="32"/>
      <c r="F922" s="32"/>
      <c r="G922" s="32"/>
      <c r="H922" s="206"/>
      <c r="I922" s="5"/>
      <c r="J922" s="5"/>
      <c r="K922" s="32"/>
      <c r="L922" s="5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spans="1:26" ht="12.75" customHeight="1" x14ac:dyDescent="0.2">
      <c r="A923" s="32"/>
      <c r="B923" s="32"/>
      <c r="C923" s="32"/>
      <c r="D923" s="32"/>
      <c r="E923" s="32"/>
      <c r="F923" s="32"/>
      <c r="G923" s="32"/>
      <c r="H923" s="206"/>
      <c r="I923" s="5"/>
      <c r="J923" s="5"/>
      <c r="K923" s="32"/>
      <c r="L923" s="5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spans="1:26" ht="12.75" customHeight="1" x14ac:dyDescent="0.2">
      <c r="A924" s="32"/>
      <c r="B924" s="32"/>
      <c r="C924" s="32"/>
      <c r="D924" s="32"/>
      <c r="E924" s="32"/>
      <c r="F924" s="32"/>
      <c r="G924" s="32"/>
      <c r="H924" s="206"/>
      <c r="I924" s="5"/>
      <c r="J924" s="5"/>
      <c r="K924" s="32"/>
      <c r="L924" s="5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spans="1:26" ht="12.75" customHeight="1" x14ac:dyDescent="0.2">
      <c r="A925" s="32"/>
      <c r="B925" s="32"/>
      <c r="C925" s="32"/>
      <c r="D925" s="32"/>
      <c r="E925" s="32"/>
      <c r="F925" s="32"/>
      <c r="G925" s="32"/>
      <c r="H925" s="206"/>
      <c r="I925" s="5"/>
      <c r="J925" s="5"/>
      <c r="K925" s="32"/>
      <c r="L925" s="5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spans="1:26" ht="12.75" customHeight="1" x14ac:dyDescent="0.2">
      <c r="A926" s="32"/>
      <c r="B926" s="32"/>
      <c r="C926" s="32"/>
      <c r="D926" s="32"/>
      <c r="E926" s="32"/>
      <c r="F926" s="32"/>
      <c r="G926" s="32"/>
      <c r="H926" s="206"/>
      <c r="I926" s="5"/>
      <c r="J926" s="5"/>
      <c r="K926" s="32"/>
      <c r="L926" s="5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spans="1:26" ht="12.75" customHeight="1" x14ac:dyDescent="0.2">
      <c r="A927" s="32"/>
      <c r="B927" s="32"/>
      <c r="C927" s="32"/>
      <c r="D927" s="32"/>
      <c r="E927" s="32"/>
      <c r="F927" s="32"/>
      <c r="G927" s="32"/>
      <c r="H927" s="206"/>
      <c r="I927" s="5"/>
      <c r="J927" s="5"/>
      <c r="K927" s="32"/>
      <c r="L927" s="5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spans="1:26" ht="12.75" customHeight="1" x14ac:dyDescent="0.2">
      <c r="A928" s="32"/>
      <c r="B928" s="32"/>
      <c r="C928" s="32"/>
      <c r="D928" s="32"/>
      <c r="E928" s="32"/>
      <c r="F928" s="32"/>
      <c r="G928" s="32"/>
      <c r="H928" s="206"/>
      <c r="I928" s="5"/>
      <c r="J928" s="5"/>
      <c r="K928" s="32"/>
      <c r="L928" s="5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spans="1:26" ht="12.75" customHeight="1" x14ac:dyDescent="0.2">
      <c r="A929" s="32"/>
      <c r="B929" s="32"/>
      <c r="C929" s="32"/>
      <c r="D929" s="32"/>
      <c r="E929" s="32"/>
      <c r="F929" s="32"/>
      <c r="G929" s="32"/>
      <c r="H929" s="206"/>
      <c r="I929" s="5"/>
      <c r="J929" s="5"/>
      <c r="K929" s="32"/>
      <c r="L929" s="5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spans="1:26" ht="12.75" customHeight="1" x14ac:dyDescent="0.2">
      <c r="A930" s="32"/>
      <c r="B930" s="32"/>
      <c r="C930" s="32"/>
      <c r="D930" s="32"/>
      <c r="E930" s="32"/>
      <c r="F930" s="32"/>
      <c r="G930" s="32"/>
      <c r="H930" s="206"/>
      <c r="I930" s="5"/>
      <c r="J930" s="5"/>
      <c r="K930" s="32"/>
      <c r="L930" s="5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spans="1:26" ht="12.75" customHeight="1" x14ac:dyDescent="0.2">
      <c r="A931" s="32"/>
      <c r="B931" s="32"/>
      <c r="C931" s="32"/>
      <c r="D931" s="32"/>
      <c r="E931" s="32"/>
      <c r="F931" s="32"/>
      <c r="G931" s="32"/>
      <c r="H931" s="206"/>
      <c r="I931" s="5"/>
      <c r="J931" s="5"/>
      <c r="K931" s="32"/>
      <c r="L931" s="5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spans="1:26" ht="12.75" customHeight="1" x14ac:dyDescent="0.2">
      <c r="A932" s="32"/>
      <c r="B932" s="32"/>
      <c r="C932" s="32"/>
      <c r="D932" s="32"/>
      <c r="E932" s="32"/>
      <c r="F932" s="32"/>
      <c r="G932" s="32"/>
      <c r="H932" s="206"/>
      <c r="I932" s="5"/>
      <c r="J932" s="5"/>
      <c r="K932" s="32"/>
      <c r="L932" s="5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spans="1:26" ht="12.75" customHeight="1" x14ac:dyDescent="0.2">
      <c r="A933" s="32"/>
      <c r="B933" s="32"/>
      <c r="C933" s="32"/>
      <c r="D933" s="32"/>
      <c r="E933" s="32"/>
      <c r="F933" s="32"/>
      <c r="G933" s="32"/>
      <c r="H933" s="206"/>
      <c r="I933" s="5"/>
      <c r="J933" s="5"/>
      <c r="K933" s="32"/>
      <c r="L933" s="5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spans="1:26" ht="12.75" customHeight="1" x14ac:dyDescent="0.2">
      <c r="A934" s="32"/>
      <c r="B934" s="32"/>
      <c r="C934" s="32"/>
      <c r="D934" s="32"/>
      <c r="E934" s="32"/>
      <c r="F934" s="32"/>
      <c r="G934" s="32"/>
      <c r="H934" s="206"/>
      <c r="I934" s="5"/>
      <c r="J934" s="5"/>
      <c r="K934" s="32"/>
      <c r="L934" s="5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spans="1:26" ht="12.75" customHeight="1" x14ac:dyDescent="0.2">
      <c r="A935" s="32"/>
      <c r="B935" s="32"/>
      <c r="C935" s="32"/>
      <c r="D935" s="32"/>
      <c r="E935" s="32"/>
      <c r="F935" s="32"/>
      <c r="G935" s="32"/>
      <c r="H935" s="206"/>
      <c r="I935" s="5"/>
      <c r="J935" s="5"/>
      <c r="K935" s="32"/>
      <c r="L935" s="5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spans="1:26" ht="12.75" customHeight="1" x14ac:dyDescent="0.2">
      <c r="A936" s="32"/>
      <c r="B936" s="32"/>
      <c r="C936" s="32"/>
      <c r="D936" s="32"/>
      <c r="E936" s="32"/>
      <c r="F936" s="32"/>
      <c r="G936" s="32"/>
      <c r="H936" s="206"/>
      <c r="I936" s="5"/>
      <c r="J936" s="5"/>
      <c r="K936" s="32"/>
      <c r="L936" s="5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spans="1:26" ht="12.75" customHeight="1" x14ac:dyDescent="0.2">
      <c r="A937" s="32"/>
      <c r="B937" s="32"/>
      <c r="C937" s="32"/>
      <c r="D937" s="32"/>
      <c r="E937" s="32"/>
      <c r="F937" s="32"/>
      <c r="G937" s="32"/>
      <c r="H937" s="206"/>
      <c r="I937" s="5"/>
      <c r="J937" s="5"/>
      <c r="K937" s="32"/>
      <c r="L937" s="5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spans="1:26" ht="12.75" customHeight="1" x14ac:dyDescent="0.2">
      <c r="A938" s="32"/>
      <c r="B938" s="32"/>
      <c r="C938" s="32"/>
      <c r="D938" s="32"/>
      <c r="E938" s="32"/>
      <c r="F938" s="32"/>
      <c r="G938" s="32"/>
      <c r="H938" s="206"/>
      <c r="I938" s="5"/>
      <c r="J938" s="5"/>
      <c r="K938" s="32"/>
      <c r="L938" s="5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spans="1:26" ht="12.75" customHeight="1" x14ac:dyDescent="0.2">
      <c r="A939" s="32"/>
      <c r="B939" s="32"/>
      <c r="C939" s="32"/>
      <c r="D939" s="32"/>
      <c r="E939" s="32"/>
      <c r="F939" s="32"/>
      <c r="G939" s="32"/>
      <c r="H939" s="206"/>
      <c r="I939" s="5"/>
      <c r="J939" s="5"/>
      <c r="K939" s="32"/>
      <c r="L939" s="5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spans="1:26" ht="12.75" customHeight="1" x14ac:dyDescent="0.2">
      <c r="A940" s="32"/>
      <c r="B940" s="32"/>
      <c r="C940" s="32"/>
      <c r="D940" s="32"/>
      <c r="E940" s="32"/>
      <c r="F940" s="32"/>
      <c r="G940" s="32"/>
      <c r="H940" s="206"/>
      <c r="I940" s="5"/>
      <c r="J940" s="5"/>
      <c r="K940" s="32"/>
      <c r="L940" s="5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spans="1:26" ht="12.75" customHeight="1" x14ac:dyDescent="0.2">
      <c r="A941" s="32"/>
      <c r="B941" s="32"/>
      <c r="C941" s="32"/>
      <c r="D941" s="32"/>
      <c r="E941" s="32"/>
      <c r="F941" s="32"/>
      <c r="G941" s="32"/>
      <c r="H941" s="206"/>
      <c r="I941" s="5"/>
      <c r="J941" s="5"/>
      <c r="K941" s="32"/>
      <c r="L941" s="5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spans="1:26" ht="12.75" customHeight="1" x14ac:dyDescent="0.2">
      <c r="A942" s="32"/>
      <c r="B942" s="32"/>
      <c r="C942" s="32"/>
      <c r="D942" s="32"/>
      <c r="E942" s="32"/>
      <c r="F942" s="32"/>
      <c r="G942" s="32"/>
      <c r="H942" s="206"/>
      <c r="I942" s="5"/>
      <c r="J942" s="5"/>
      <c r="K942" s="32"/>
      <c r="L942" s="5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spans="1:26" ht="12.75" customHeight="1" x14ac:dyDescent="0.2">
      <c r="A943" s="32"/>
      <c r="B943" s="32"/>
      <c r="C943" s="32"/>
      <c r="D943" s="32"/>
      <c r="E943" s="32"/>
      <c r="F943" s="32"/>
      <c r="G943" s="32"/>
      <c r="H943" s="206"/>
      <c r="I943" s="5"/>
      <c r="J943" s="5"/>
      <c r="K943" s="32"/>
      <c r="L943" s="5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spans="1:26" ht="12.75" customHeight="1" x14ac:dyDescent="0.2">
      <c r="A944" s="32"/>
      <c r="B944" s="32"/>
      <c r="C944" s="32"/>
      <c r="D944" s="32"/>
      <c r="E944" s="32"/>
      <c r="F944" s="32"/>
      <c r="G944" s="32"/>
      <c r="H944" s="206"/>
      <c r="I944" s="5"/>
      <c r="J944" s="5"/>
      <c r="K944" s="32"/>
      <c r="L944" s="5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spans="1:26" ht="12.75" customHeight="1" x14ac:dyDescent="0.2">
      <c r="A945" s="32"/>
      <c r="B945" s="32"/>
      <c r="C945" s="32"/>
      <c r="D945" s="32"/>
      <c r="E945" s="32"/>
      <c r="F945" s="32"/>
      <c r="G945" s="32"/>
      <c r="H945" s="206"/>
      <c r="I945" s="5"/>
      <c r="J945" s="5"/>
      <c r="K945" s="32"/>
      <c r="L945" s="5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spans="1:26" ht="12.75" customHeight="1" x14ac:dyDescent="0.2">
      <c r="A946" s="32"/>
      <c r="B946" s="32"/>
      <c r="C946" s="32"/>
      <c r="D946" s="32"/>
      <c r="E946" s="32"/>
      <c r="F946" s="32"/>
      <c r="G946" s="32"/>
      <c r="H946" s="206"/>
      <c r="I946" s="5"/>
      <c r="J946" s="5"/>
      <c r="K946" s="32"/>
      <c r="L946" s="5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spans="1:26" ht="12.75" customHeight="1" x14ac:dyDescent="0.2">
      <c r="A947" s="32"/>
      <c r="B947" s="32"/>
      <c r="C947" s="32"/>
      <c r="D947" s="32"/>
      <c r="E947" s="32"/>
      <c r="F947" s="32"/>
      <c r="G947" s="32"/>
      <c r="H947" s="206"/>
      <c r="I947" s="5"/>
      <c r="J947" s="5"/>
      <c r="K947" s="32"/>
      <c r="L947" s="5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spans="1:26" ht="12.75" customHeight="1" x14ac:dyDescent="0.2">
      <c r="A948" s="32"/>
      <c r="B948" s="32"/>
      <c r="C948" s="32"/>
      <c r="D948" s="32"/>
      <c r="E948" s="32"/>
      <c r="F948" s="32"/>
      <c r="G948" s="32"/>
      <c r="H948" s="206"/>
      <c r="I948" s="5"/>
      <c r="J948" s="5"/>
      <c r="K948" s="32"/>
      <c r="L948" s="5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spans="1:26" ht="12.75" customHeight="1" x14ac:dyDescent="0.2">
      <c r="A949" s="32"/>
      <c r="B949" s="32"/>
      <c r="C949" s="32"/>
      <c r="D949" s="32"/>
      <c r="E949" s="32"/>
      <c r="F949" s="32"/>
      <c r="G949" s="32"/>
      <c r="H949" s="206"/>
      <c r="I949" s="5"/>
      <c r="J949" s="5"/>
      <c r="K949" s="32"/>
      <c r="L949" s="5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spans="1:26" ht="12.75" customHeight="1" x14ac:dyDescent="0.2">
      <c r="A950" s="32"/>
      <c r="B950" s="32"/>
      <c r="C950" s="32"/>
      <c r="D950" s="32"/>
      <c r="E950" s="32"/>
      <c r="F950" s="32"/>
      <c r="G950" s="32"/>
      <c r="H950" s="206"/>
      <c r="I950" s="5"/>
      <c r="J950" s="5"/>
      <c r="K950" s="32"/>
      <c r="L950" s="5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spans="1:26" ht="12.75" customHeight="1" x14ac:dyDescent="0.2">
      <c r="A951" s="32"/>
      <c r="B951" s="32"/>
      <c r="C951" s="32"/>
      <c r="D951" s="32"/>
      <c r="E951" s="32"/>
      <c r="F951" s="32"/>
      <c r="G951" s="32"/>
      <c r="H951" s="206"/>
      <c r="I951" s="5"/>
      <c r="J951" s="5"/>
      <c r="K951" s="32"/>
      <c r="L951" s="5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spans="1:26" ht="12.75" customHeight="1" x14ac:dyDescent="0.2">
      <c r="A952" s="32"/>
      <c r="B952" s="32"/>
      <c r="C952" s="32"/>
      <c r="D952" s="32"/>
      <c r="E952" s="32"/>
      <c r="F952" s="32"/>
      <c r="G952" s="32"/>
      <c r="H952" s="206"/>
      <c r="I952" s="5"/>
      <c r="J952" s="5"/>
      <c r="K952" s="32"/>
      <c r="L952" s="5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spans="1:26" ht="12.75" customHeight="1" x14ac:dyDescent="0.2">
      <c r="A953" s="32"/>
      <c r="B953" s="32"/>
      <c r="C953" s="32"/>
      <c r="D953" s="32"/>
      <c r="E953" s="32"/>
      <c r="F953" s="32"/>
      <c r="G953" s="32"/>
      <c r="H953" s="206"/>
      <c r="I953" s="5"/>
      <c r="J953" s="5"/>
      <c r="K953" s="32"/>
      <c r="L953" s="5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spans="1:26" ht="12.75" customHeight="1" x14ac:dyDescent="0.2">
      <c r="A954" s="32"/>
      <c r="B954" s="32"/>
      <c r="C954" s="32"/>
      <c r="D954" s="32"/>
      <c r="E954" s="32"/>
      <c r="F954" s="32"/>
      <c r="G954" s="32"/>
      <c r="H954" s="206"/>
      <c r="I954" s="5"/>
      <c r="J954" s="5"/>
      <c r="K954" s="32"/>
      <c r="L954" s="5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spans="1:26" ht="12.75" customHeight="1" x14ac:dyDescent="0.2">
      <c r="A955" s="32"/>
      <c r="B955" s="32"/>
      <c r="C955" s="32"/>
      <c r="D955" s="32"/>
      <c r="E955" s="32"/>
      <c r="F955" s="32"/>
      <c r="G955" s="32"/>
      <c r="H955" s="206"/>
      <c r="I955" s="5"/>
      <c r="J955" s="5"/>
      <c r="K955" s="32"/>
      <c r="L955" s="5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spans="1:26" ht="12.75" customHeight="1" x14ac:dyDescent="0.2">
      <c r="A956" s="32"/>
      <c r="B956" s="32"/>
      <c r="C956" s="32"/>
      <c r="D956" s="32"/>
      <c r="E956" s="32"/>
      <c r="F956" s="32"/>
      <c r="G956" s="32"/>
      <c r="H956" s="206"/>
      <c r="I956" s="5"/>
      <c r="J956" s="5"/>
      <c r="K956" s="32"/>
      <c r="L956" s="5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spans="1:26" ht="12.75" customHeight="1" x14ac:dyDescent="0.2">
      <c r="A957" s="32"/>
      <c r="B957" s="32"/>
      <c r="C957" s="32"/>
      <c r="D957" s="32"/>
      <c r="E957" s="32"/>
      <c r="F957" s="32"/>
      <c r="G957" s="32"/>
      <c r="H957" s="206"/>
      <c r="I957" s="5"/>
      <c r="J957" s="5"/>
      <c r="K957" s="32"/>
      <c r="L957" s="5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spans="1:26" ht="12.75" customHeight="1" x14ac:dyDescent="0.2">
      <c r="A958" s="32"/>
      <c r="B958" s="32"/>
      <c r="C958" s="32"/>
      <c r="D958" s="32"/>
      <c r="E958" s="32"/>
      <c r="F958" s="32"/>
      <c r="G958" s="32"/>
      <c r="H958" s="206"/>
      <c r="I958" s="5"/>
      <c r="J958" s="5"/>
      <c r="K958" s="32"/>
      <c r="L958" s="5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spans="1:26" ht="12.75" customHeight="1" x14ac:dyDescent="0.2">
      <c r="A959" s="32"/>
      <c r="B959" s="32"/>
      <c r="C959" s="32"/>
      <c r="D959" s="32"/>
      <c r="E959" s="32"/>
      <c r="F959" s="32"/>
      <c r="G959" s="32"/>
      <c r="H959" s="206"/>
      <c r="I959" s="5"/>
      <c r="J959" s="5"/>
      <c r="K959" s="32"/>
      <c r="L959" s="5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spans="1:26" ht="12.75" customHeight="1" x14ac:dyDescent="0.2">
      <c r="A960" s="32"/>
      <c r="B960" s="32"/>
      <c r="C960" s="32"/>
      <c r="D960" s="32"/>
      <c r="E960" s="32"/>
      <c r="F960" s="32"/>
      <c r="G960" s="32"/>
      <c r="H960" s="206"/>
      <c r="I960" s="5"/>
      <c r="J960" s="5"/>
      <c r="K960" s="32"/>
      <c r="L960" s="5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spans="1:26" ht="12.75" customHeight="1" x14ac:dyDescent="0.2">
      <c r="A961" s="32"/>
      <c r="B961" s="32"/>
      <c r="C961" s="32"/>
      <c r="D961" s="32"/>
      <c r="E961" s="32"/>
      <c r="F961" s="32"/>
      <c r="G961" s="32"/>
      <c r="H961" s="206"/>
      <c r="I961" s="5"/>
      <c r="J961" s="5"/>
      <c r="K961" s="32"/>
      <c r="L961" s="5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spans="1:26" ht="12.75" customHeight="1" x14ac:dyDescent="0.2">
      <c r="A962" s="32"/>
      <c r="B962" s="32"/>
      <c r="C962" s="32"/>
      <c r="D962" s="32"/>
      <c r="E962" s="32"/>
      <c r="F962" s="32"/>
      <c r="G962" s="32"/>
      <c r="H962" s="206"/>
      <c r="I962" s="5"/>
      <c r="J962" s="5"/>
      <c r="K962" s="32"/>
      <c r="L962" s="5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spans="1:26" ht="12.75" customHeight="1" x14ac:dyDescent="0.2">
      <c r="A963" s="32"/>
      <c r="B963" s="32"/>
      <c r="C963" s="32"/>
      <c r="D963" s="32"/>
      <c r="E963" s="32"/>
      <c r="F963" s="32"/>
      <c r="G963" s="32"/>
      <c r="H963" s="206"/>
      <c r="I963" s="5"/>
      <c r="J963" s="5"/>
      <c r="K963" s="32"/>
      <c r="L963" s="5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spans="1:26" ht="12.75" customHeight="1" x14ac:dyDescent="0.2">
      <c r="A964" s="32"/>
      <c r="B964" s="32"/>
      <c r="C964" s="32"/>
      <c r="D964" s="32"/>
      <c r="E964" s="32"/>
      <c r="F964" s="32"/>
      <c r="G964" s="32"/>
      <c r="H964" s="206"/>
      <c r="I964" s="5"/>
      <c r="J964" s="5"/>
      <c r="K964" s="32"/>
      <c r="L964" s="5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spans="1:26" ht="12.75" customHeight="1" x14ac:dyDescent="0.2">
      <c r="A965" s="32"/>
      <c r="B965" s="32"/>
      <c r="C965" s="32"/>
      <c r="D965" s="32"/>
      <c r="E965" s="32"/>
      <c r="F965" s="32"/>
      <c r="G965" s="32"/>
      <c r="H965" s="206"/>
      <c r="I965" s="5"/>
      <c r="J965" s="5"/>
      <c r="K965" s="32"/>
      <c r="L965" s="5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spans="1:26" ht="12.75" customHeight="1" x14ac:dyDescent="0.2">
      <c r="A966" s="32"/>
      <c r="B966" s="32"/>
      <c r="C966" s="32"/>
      <c r="D966" s="32"/>
      <c r="E966" s="32"/>
      <c r="F966" s="32"/>
      <c r="G966" s="32"/>
      <c r="H966" s="206"/>
      <c r="I966" s="5"/>
      <c r="J966" s="5"/>
      <c r="K966" s="32"/>
      <c r="L966" s="5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spans="1:26" ht="12.75" customHeight="1" x14ac:dyDescent="0.2">
      <c r="A967" s="32"/>
      <c r="B967" s="32"/>
      <c r="C967" s="32"/>
      <c r="D967" s="32"/>
      <c r="E967" s="32"/>
      <c r="F967" s="32"/>
      <c r="G967" s="32"/>
      <c r="H967" s="206"/>
      <c r="I967" s="5"/>
      <c r="J967" s="5"/>
      <c r="K967" s="32"/>
      <c r="L967" s="5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spans="1:26" ht="12.75" customHeight="1" x14ac:dyDescent="0.2">
      <c r="A968" s="32"/>
      <c r="B968" s="32"/>
      <c r="C968" s="32"/>
      <c r="D968" s="32"/>
      <c r="E968" s="32"/>
      <c r="F968" s="32"/>
      <c r="G968" s="32"/>
      <c r="H968" s="206"/>
      <c r="I968" s="5"/>
      <c r="J968" s="5"/>
      <c r="K968" s="32"/>
      <c r="L968" s="5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spans="1:26" ht="12.75" customHeight="1" x14ac:dyDescent="0.2">
      <c r="A969" s="32"/>
      <c r="B969" s="32"/>
      <c r="C969" s="32"/>
      <c r="D969" s="32"/>
      <c r="E969" s="32"/>
      <c r="F969" s="32"/>
      <c r="G969" s="32"/>
      <c r="H969" s="206"/>
      <c r="I969" s="5"/>
      <c r="J969" s="5"/>
      <c r="K969" s="32"/>
      <c r="L969" s="5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spans="1:26" ht="12.75" customHeight="1" x14ac:dyDescent="0.2">
      <c r="A970" s="32"/>
      <c r="B970" s="32"/>
      <c r="C970" s="32"/>
      <c r="D970" s="32"/>
      <c r="E970" s="32"/>
      <c r="F970" s="32"/>
      <c r="G970" s="32"/>
      <c r="H970" s="206"/>
      <c r="I970" s="5"/>
      <c r="J970" s="5"/>
      <c r="K970" s="32"/>
      <c r="L970" s="5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spans="1:26" ht="12.75" customHeight="1" x14ac:dyDescent="0.2">
      <c r="A971" s="32"/>
      <c r="B971" s="32"/>
      <c r="C971" s="32"/>
      <c r="D971" s="32"/>
      <c r="E971" s="32"/>
      <c r="F971" s="32"/>
      <c r="G971" s="32"/>
      <c r="H971" s="206"/>
      <c r="I971" s="5"/>
      <c r="J971" s="5"/>
      <c r="K971" s="32"/>
      <c r="L971" s="5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spans="1:26" ht="12.75" customHeight="1" x14ac:dyDescent="0.2">
      <c r="A972" s="32"/>
      <c r="B972" s="32"/>
      <c r="C972" s="32"/>
      <c r="D972" s="32"/>
      <c r="E972" s="32"/>
      <c r="F972" s="32"/>
      <c r="G972" s="32"/>
      <c r="H972" s="206"/>
      <c r="I972" s="5"/>
      <c r="J972" s="5"/>
      <c r="K972" s="32"/>
      <c r="L972" s="5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spans="1:26" ht="12.75" customHeight="1" x14ac:dyDescent="0.2">
      <c r="A973" s="32"/>
      <c r="B973" s="32"/>
      <c r="C973" s="32"/>
      <c r="D973" s="32"/>
      <c r="E973" s="32"/>
      <c r="F973" s="32"/>
      <c r="G973" s="32"/>
      <c r="H973" s="206"/>
      <c r="I973" s="5"/>
      <c r="J973" s="5"/>
      <c r="K973" s="32"/>
      <c r="L973" s="5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spans="1:26" ht="12.75" customHeight="1" x14ac:dyDescent="0.2">
      <c r="A974" s="32"/>
      <c r="B974" s="32"/>
      <c r="C974" s="32"/>
      <c r="D974" s="32"/>
      <c r="E974" s="32"/>
      <c r="F974" s="32"/>
      <c r="G974" s="32"/>
      <c r="H974" s="206"/>
      <c r="I974" s="5"/>
      <c r="J974" s="5"/>
      <c r="K974" s="32"/>
      <c r="L974" s="5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spans="1:26" ht="12.75" customHeight="1" x14ac:dyDescent="0.2">
      <c r="A975" s="32"/>
      <c r="B975" s="32"/>
      <c r="C975" s="32"/>
      <c r="D975" s="32"/>
      <c r="E975" s="32"/>
      <c r="F975" s="32"/>
      <c r="G975" s="32"/>
      <c r="H975" s="206"/>
      <c r="I975" s="5"/>
      <c r="J975" s="5"/>
      <c r="K975" s="32"/>
      <c r="L975" s="5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spans="1:26" ht="12.75" customHeight="1" x14ac:dyDescent="0.2">
      <c r="A976" s="32"/>
      <c r="B976" s="32"/>
      <c r="C976" s="32"/>
      <c r="D976" s="32"/>
      <c r="E976" s="32"/>
      <c r="F976" s="32"/>
      <c r="G976" s="32"/>
      <c r="H976" s="206"/>
      <c r="I976" s="5"/>
      <c r="J976" s="5"/>
      <c r="K976" s="32"/>
      <c r="L976" s="5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spans="1:26" ht="12.75" customHeight="1" x14ac:dyDescent="0.2">
      <c r="A977" s="32"/>
      <c r="B977" s="32"/>
      <c r="C977" s="32"/>
      <c r="D977" s="32"/>
      <c r="E977" s="32"/>
      <c r="F977" s="32"/>
      <c r="G977" s="32"/>
      <c r="H977" s="206"/>
      <c r="I977" s="5"/>
      <c r="J977" s="5"/>
      <c r="K977" s="32"/>
      <c r="L977" s="5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spans="1:26" ht="12.75" customHeight="1" x14ac:dyDescent="0.2">
      <c r="A978" s="32"/>
      <c r="B978" s="32"/>
      <c r="C978" s="32"/>
      <c r="D978" s="32"/>
      <c r="E978" s="32"/>
      <c r="F978" s="32"/>
      <c r="G978" s="32"/>
      <c r="H978" s="206"/>
      <c r="I978" s="5"/>
      <c r="J978" s="5"/>
      <c r="K978" s="32"/>
      <c r="L978" s="5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spans="1:26" ht="12.75" customHeight="1" x14ac:dyDescent="0.2">
      <c r="A979" s="32"/>
      <c r="B979" s="32"/>
      <c r="C979" s="32"/>
      <c r="D979" s="32"/>
      <c r="E979" s="32"/>
      <c r="F979" s="32"/>
      <c r="G979" s="32"/>
      <c r="H979" s="206"/>
      <c r="I979" s="5"/>
      <c r="J979" s="5"/>
      <c r="K979" s="32"/>
      <c r="L979" s="5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spans="1:26" ht="12.75" customHeight="1" x14ac:dyDescent="0.2">
      <c r="A980" s="32"/>
      <c r="B980" s="32"/>
      <c r="C980" s="32"/>
      <c r="D980" s="32"/>
      <c r="E980" s="32"/>
      <c r="F980" s="32"/>
      <c r="G980" s="32"/>
      <c r="H980" s="206"/>
      <c r="I980" s="5"/>
      <c r="J980" s="5"/>
      <c r="K980" s="32"/>
      <c r="L980" s="5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spans="1:26" ht="12.75" customHeight="1" x14ac:dyDescent="0.2">
      <c r="A981" s="32"/>
      <c r="B981" s="32"/>
      <c r="C981" s="32"/>
      <c r="D981" s="32"/>
      <c r="E981" s="32"/>
      <c r="F981" s="32"/>
      <c r="G981" s="32"/>
      <c r="H981" s="206"/>
      <c r="I981" s="5"/>
      <c r="J981" s="5"/>
      <c r="K981" s="32"/>
      <c r="L981" s="5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spans="1:26" ht="12.75" customHeight="1" x14ac:dyDescent="0.2">
      <c r="A982" s="32"/>
      <c r="B982" s="32"/>
      <c r="C982" s="32"/>
      <c r="D982" s="32"/>
      <c r="E982" s="32"/>
      <c r="F982" s="32"/>
      <c r="G982" s="32"/>
      <c r="H982" s="206"/>
      <c r="I982" s="5"/>
      <c r="J982" s="5"/>
      <c r="K982" s="32"/>
      <c r="L982" s="5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spans="1:26" ht="12.75" customHeight="1" x14ac:dyDescent="0.2">
      <c r="A983" s="32"/>
      <c r="B983" s="32"/>
      <c r="C983" s="32"/>
      <c r="D983" s="32"/>
      <c r="E983" s="32"/>
      <c r="F983" s="32"/>
      <c r="G983" s="32"/>
      <c r="H983" s="206"/>
      <c r="I983" s="5"/>
      <c r="J983" s="5"/>
      <c r="K983" s="32"/>
      <c r="L983" s="5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spans="1:26" ht="12.75" customHeight="1" x14ac:dyDescent="0.2">
      <c r="A984" s="32"/>
      <c r="B984" s="32"/>
      <c r="C984" s="32"/>
      <c r="D984" s="32"/>
      <c r="E984" s="32"/>
      <c r="F984" s="32"/>
      <c r="G984" s="32"/>
      <c r="H984" s="206"/>
      <c r="I984" s="5"/>
      <c r="J984" s="5"/>
      <c r="K984" s="32"/>
      <c r="L984" s="5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spans="1:26" ht="12.75" customHeight="1" x14ac:dyDescent="0.2">
      <c r="A985" s="32"/>
      <c r="B985" s="32"/>
      <c r="C985" s="32"/>
      <c r="D985" s="32"/>
      <c r="E985" s="32"/>
      <c r="F985" s="32"/>
      <c r="G985" s="32"/>
      <c r="H985" s="206"/>
      <c r="I985" s="5"/>
      <c r="J985" s="5"/>
      <c r="K985" s="32"/>
      <c r="L985" s="5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spans="1:26" ht="12.75" customHeight="1" x14ac:dyDescent="0.2">
      <c r="A986" s="32"/>
      <c r="B986" s="32"/>
      <c r="C986" s="32"/>
      <c r="D986" s="32"/>
      <c r="E986" s="32"/>
      <c r="F986" s="32"/>
      <c r="G986" s="32"/>
      <c r="H986" s="206"/>
      <c r="I986" s="5"/>
      <c r="J986" s="5"/>
      <c r="K986" s="32"/>
      <c r="L986" s="5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spans="1:26" ht="12.75" customHeight="1" x14ac:dyDescent="0.2">
      <c r="A987" s="32"/>
      <c r="B987" s="32"/>
      <c r="C987" s="32"/>
      <c r="D987" s="32"/>
      <c r="E987" s="32"/>
      <c r="F987" s="32"/>
      <c r="G987" s="32"/>
      <c r="H987" s="206"/>
      <c r="I987" s="5"/>
      <c r="J987" s="5"/>
      <c r="K987" s="32"/>
      <c r="L987" s="5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spans="1:26" ht="12.75" customHeight="1" x14ac:dyDescent="0.2">
      <c r="A988" s="32"/>
      <c r="B988" s="32"/>
      <c r="C988" s="32"/>
      <c r="D988" s="32"/>
      <c r="E988" s="32"/>
      <c r="F988" s="32"/>
      <c r="G988" s="32"/>
      <c r="H988" s="206"/>
      <c r="I988" s="5"/>
      <c r="J988" s="5"/>
      <c r="K988" s="32"/>
      <c r="L988" s="5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spans="1:26" ht="12.75" customHeight="1" x14ac:dyDescent="0.2">
      <c r="A989" s="32"/>
      <c r="B989" s="32"/>
      <c r="C989" s="32"/>
      <c r="D989" s="32"/>
      <c r="E989" s="32"/>
      <c r="F989" s="32"/>
      <c r="G989" s="32"/>
      <c r="H989" s="206"/>
      <c r="I989" s="5"/>
      <c r="J989" s="5"/>
      <c r="K989" s="32"/>
      <c r="L989" s="5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spans="1:26" ht="12.75" customHeight="1" x14ac:dyDescent="0.2">
      <c r="A990" s="32"/>
      <c r="B990" s="32"/>
      <c r="C990" s="32"/>
      <c r="D990" s="32"/>
      <c r="E990" s="32"/>
      <c r="F990" s="32"/>
      <c r="G990" s="32"/>
      <c r="H990" s="206"/>
      <c r="I990" s="5"/>
      <c r="J990" s="5"/>
      <c r="K990" s="32"/>
      <c r="L990" s="5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spans="1:26" ht="12.75" customHeight="1" x14ac:dyDescent="0.2">
      <c r="A991" s="32"/>
      <c r="B991" s="32"/>
      <c r="C991" s="32"/>
      <c r="D991" s="32"/>
      <c r="E991" s="32"/>
      <c r="F991" s="32"/>
      <c r="G991" s="32"/>
      <c r="H991" s="206"/>
      <c r="I991" s="5"/>
      <c r="J991" s="5"/>
      <c r="K991" s="32"/>
      <c r="L991" s="5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spans="1:26" ht="12.75" customHeight="1" x14ac:dyDescent="0.2">
      <c r="A992" s="32"/>
      <c r="B992" s="32"/>
      <c r="C992" s="32"/>
      <c r="D992" s="32"/>
      <c r="E992" s="32"/>
      <c r="F992" s="32"/>
      <c r="G992" s="32"/>
      <c r="H992" s="206"/>
      <c r="I992" s="5"/>
      <c r="J992" s="5"/>
      <c r="K992" s="32"/>
      <c r="L992" s="5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spans="1:26" ht="12.75" customHeight="1" x14ac:dyDescent="0.2">
      <c r="A993" s="32"/>
      <c r="B993" s="32"/>
      <c r="C993" s="32"/>
      <c r="D993" s="32"/>
      <c r="E993" s="32"/>
      <c r="F993" s="32"/>
      <c r="G993" s="32"/>
      <c r="H993" s="206"/>
      <c r="I993" s="5"/>
      <c r="J993" s="5"/>
      <c r="K993" s="32"/>
      <c r="L993" s="5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spans="1:26" ht="12.75" customHeight="1" x14ac:dyDescent="0.2">
      <c r="A994" s="32"/>
      <c r="B994" s="32"/>
      <c r="C994" s="32"/>
      <c r="D994" s="32"/>
      <c r="E994" s="32"/>
      <c r="F994" s="32"/>
      <c r="G994" s="32"/>
      <c r="H994" s="206"/>
      <c r="I994" s="5"/>
      <c r="J994" s="5"/>
      <c r="K994" s="32"/>
      <c r="L994" s="5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spans="1:26" ht="12.75" customHeight="1" x14ac:dyDescent="0.2">
      <c r="A995" s="32"/>
      <c r="B995" s="32"/>
      <c r="C995" s="32"/>
      <c r="D995" s="32"/>
      <c r="E995" s="32"/>
      <c r="F995" s="32"/>
      <c r="G995" s="32"/>
      <c r="H995" s="206"/>
      <c r="I995" s="5"/>
      <c r="J995" s="5"/>
      <c r="K995" s="32"/>
      <c r="L995" s="5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spans="1:26" ht="12.75" customHeight="1" x14ac:dyDescent="0.2">
      <c r="A996" s="32"/>
      <c r="B996" s="32"/>
      <c r="C996" s="32"/>
      <c r="D996" s="32"/>
      <c r="E996" s="32"/>
      <c r="F996" s="32"/>
      <c r="G996" s="32"/>
      <c r="H996" s="206"/>
      <c r="I996" s="5"/>
      <c r="J996" s="5"/>
      <c r="K996" s="32"/>
      <c r="L996" s="5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spans="1:26" ht="12.75" customHeight="1" x14ac:dyDescent="0.2">
      <c r="A997" s="32"/>
      <c r="B997" s="32"/>
      <c r="C997" s="32"/>
      <c r="D997" s="32"/>
      <c r="E997" s="32"/>
      <c r="F997" s="32"/>
      <c r="G997" s="32"/>
      <c r="H997" s="206"/>
      <c r="I997" s="5"/>
      <c r="J997" s="5"/>
      <c r="K997" s="32"/>
      <c r="L997" s="5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spans="1:26" ht="12.75" customHeight="1" x14ac:dyDescent="0.2">
      <c r="A998" s="32"/>
      <c r="B998" s="32"/>
      <c r="C998" s="32"/>
      <c r="D998" s="32"/>
      <c r="E998" s="32"/>
      <c r="F998" s="32"/>
      <c r="G998" s="32"/>
      <c r="H998" s="206"/>
      <c r="I998" s="5"/>
      <c r="J998" s="5"/>
      <c r="K998" s="32"/>
      <c r="L998" s="5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spans="1:26" ht="12.75" customHeight="1" x14ac:dyDescent="0.2">
      <c r="A999" s="32"/>
      <c r="B999" s="32"/>
      <c r="C999" s="32"/>
      <c r="D999" s="32"/>
      <c r="E999" s="32"/>
      <c r="F999" s="32"/>
      <c r="G999" s="32"/>
      <c r="H999" s="206"/>
      <c r="I999" s="5"/>
      <c r="J999" s="5"/>
      <c r="K999" s="32"/>
      <c r="L999" s="5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spans="1:26" ht="12.75" customHeight="1" x14ac:dyDescent="0.2">
      <c r="A1000" s="32"/>
      <c r="B1000" s="32"/>
      <c r="C1000" s="32"/>
      <c r="D1000" s="32"/>
      <c r="E1000" s="32"/>
      <c r="F1000" s="32"/>
      <c r="G1000" s="32"/>
      <c r="H1000" s="206"/>
      <c r="I1000" s="5"/>
      <c r="J1000" s="5"/>
      <c r="K1000" s="32"/>
      <c r="L1000" s="5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  <row r="1001" spans="1:26" ht="12.75" customHeight="1" x14ac:dyDescent="0.2">
      <c r="A1001" s="32"/>
      <c r="B1001" s="32"/>
      <c r="C1001" s="32"/>
      <c r="D1001" s="32"/>
      <c r="E1001" s="32"/>
      <c r="F1001" s="32"/>
      <c r="G1001" s="32"/>
      <c r="H1001" s="206"/>
      <c r="I1001" s="5"/>
      <c r="J1001" s="5"/>
      <c r="K1001" s="32"/>
      <c r="L1001" s="5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X1001" s="32"/>
      <c r="Y1001" s="32"/>
      <c r="Z1001" s="32"/>
    </row>
    <row r="1002" spans="1:26" ht="12.75" customHeight="1" x14ac:dyDescent="0.2">
      <c r="A1002" s="32"/>
      <c r="B1002" s="32"/>
      <c r="C1002" s="32"/>
      <c r="D1002" s="32"/>
      <c r="E1002" s="32"/>
      <c r="F1002" s="32"/>
      <c r="G1002" s="32"/>
      <c r="H1002" s="206"/>
      <c r="I1002" s="5"/>
      <c r="J1002" s="5"/>
      <c r="K1002" s="32"/>
      <c r="L1002" s="5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X1002" s="32"/>
      <c r="Y1002" s="32"/>
      <c r="Z1002" s="32"/>
    </row>
    <row r="1003" spans="1:26" ht="12.75" customHeight="1" x14ac:dyDescent="0.2">
      <c r="A1003" s="32"/>
      <c r="B1003" s="32"/>
      <c r="C1003" s="32"/>
      <c r="D1003" s="32"/>
      <c r="E1003" s="32"/>
      <c r="F1003" s="32"/>
      <c r="G1003" s="32"/>
      <c r="H1003" s="206"/>
      <c r="I1003" s="5"/>
      <c r="J1003" s="5"/>
      <c r="K1003" s="32"/>
      <c r="L1003" s="5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X1003" s="32"/>
      <c r="Y1003" s="32"/>
      <c r="Z1003" s="32"/>
    </row>
    <row r="1004" spans="1:26" ht="12.75" customHeight="1" x14ac:dyDescent="0.2">
      <c r="A1004" s="32"/>
      <c r="B1004" s="32"/>
      <c r="C1004" s="32"/>
      <c r="D1004" s="32"/>
      <c r="E1004" s="32"/>
      <c r="F1004" s="32"/>
      <c r="G1004" s="32"/>
      <c r="H1004" s="206"/>
      <c r="I1004" s="5"/>
      <c r="J1004" s="5"/>
      <c r="K1004" s="32"/>
      <c r="L1004" s="5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X1004" s="32"/>
      <c r="Y1004" s="32"/>
      <c r="Z1004" s="32"/>
    </row>
    <row r="1005" spans="1:26" ht="12.75" customHeight="1" x14ac:dyDescent="0.2">
      <c r="A1005" s="32"/>
      <c r="B1005" s="32"/>
      <c r="C1005" s="32"/>
      <c r="D1005" s="32"/>
      <c r="E1005" s="32"/>
      <c r="F1005" s="32"/>
      <c r="G1005" s="32"/>
      <c r="H1005" s="206"/>
      <c r="I1005" s="5"/>
      <c r="J1005" s="5"/>
      <c r="K1005" s="32"/>
      <c r="L1005" s="5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X1005" s="32"/>
      <c r="Y1005" s="32"/>
      <c r="Z1005" s="32"/>
    </row>
    <row r="1006" spans="1:26" ht="12.75" customHeight="1" x14ac:dyDescent="0.2">
      <c r="A1006" s="32"/>
      <c r="B1006" s="32"/>
      <c r="C1006" s="32"/>
      <c r="D1006" s="32"/>
      <c r="E1006" s="32"/>
      <c r="F1006" s="32"/>
      <c r="G1006" s="32"/>
      <c r="H1006" s="206"/>
      <c r="I1006" s="5"/>
      <c r="J1006" s="5"/>
      <c r="K1006" s="32"/>
      <c r="L1006" s="5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X1006" s="32"/>
      <c r="Y1006" s="32"/>
      <c r="Z1006" s="32"/>
    </row>
    <row r="1007" spans="1:26" ht="12.75" customHeight="1" x14ac:dyDescent="0.2">
      <c r="A1007" s="32"/>
      <c r="B1007" s="32"/>
      <c r="C1007" s="32"/>
      <c r="D1007" s="32"/>
      <c r="E1007" s="32"/>
      <c r="F1007" s="32"/>
      <c r="G1007" s="32"/>
      <c r="H1007" s="206"/>
      <c r="I1007" s="5"/>
      <c r="J1007" s="5"/>
      <c r="K1007" s="32"/>
      <c r="L1007" s="5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X1007" s="32"/>
      <c r="Y1007" s="32"/>
      <c r="Z1007" s="32"/>
    </row>
    <row r="1008" spans="1:26" ht="12.75" customHeight="1" x14ac:dyDescent="0.2">
      <c r="A1008" s="32"/>
      <c r="B1008" s="32"/>
      <c r="C1008" s="32"/>
      <c r="D1008" s="32"/>
      <c r="E1008" s="32"/>
      <c r="F1008" s="32"/>
      <c r="G1008" s="32"/>
      <c r="H1008" s="206"/>
      <c r="I1008" s="5"/>
      <c r="J1008" s="5"/>
      <c r="K1008" s="32"/>
      <c r="L1008" s="5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X1008" s="32"/>
      <c r="Y1008" s="32"/>
      <c r="Z1008" s="32"/>
    </row>
    <row r="1009" spans="1:26" ht="12.75" customHeight="1" x14ac:dyDescent="0.2">
      <c r="A1009" s="32"/>
      <c r="B1009" s="32"/>
      <c r="C1009" s="32"/>
      <c r="D1009" s="32"/>
      <c r="E1009" s="32"/>
      <c r="F1009" s="32"/>
      <c r="G1009" s="32"/>
      <c r="H1009" s="206"/>
      <c r="I1009" s="5"/>
      <c r="J1009" s="5"/>
      <c r="K1009" s="32"/>
      <c r="L1009" s="5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X1009" s="32"/>
      <c r="Y1009" s="32"/>
      <c r="Z1009" s="32"/>
    </row>
    <row r="1010" spans="1:26" ht="12.75" customHeight="1" x14ac:dyDescent="0.2">
      <c r="A1010" s="32"/>
      <c r="B1010" s="32"/>
      <c r="C1010" s="32"/>
      <c r="D1010" s="32"/>
      <c r="E1010" s="32"/>
      <c r="F1010" s="32"/>
      <c r="G1010" s="32"/>
      <c r="H1010" s="206"/>
      <c r="I1010" s="5"/>
      <c r="J1010" s="5"/>
      <c r="K1010" s="32"/>
      <c r="L1010" s="5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X1010" s="32"/>
      <c r="Y1010" s="32"/>
      <c r="Z1010" s="32"/>
    </row>
    <row r="1011" spans="1:26" ht="12.75" customHeight="1" x14ac:dyDescent="0.2">
      <c r="A1011" s="32"/>
      <c r="B1011" s="32"/>
      <c r="C1011" s="32"/>
      <c r="D1011" s="32"/>
      <c r="E1011" s="32"/>
      <c r="F1011" s="32"/>
      <c r="G1011" s="32"/>
      <c r="H1011" s="206"/>
      <c r="I1011" s="5"/>
      <c r="J1011" s="5"/>
      <c r="K1011" s="32"/>
      <c r="L1011" s="5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X1011" s="32"/>
      <c r="Y1011" s="32"/>
      <c r="Z1011" s="32"/>
    </row>
    <row r="1012" spans="1:26" ht="12.75" customHeight="1" x14ac:dyDescent="0.2">
      <c r="A1012" s="32"/>
      <c r="B1012" s="32"/>
      <c r="C1012" s="32"/>
      <c r="D1012" s="32"/>
      <c r="E1012" s="32"/>
      <c r="F1012" s="32"/>
      <c r="G1012" s="32"/>
      <c r="H1012" s="206"/>
      <c r="I1012" s="5"/>
      <c r="J1012" s="5"/>
      <c r="K1012" s="32"/>
      <c r="L1012" s="5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X1012" s="32"/>
      <c r="Y1012" s="32"/>
      <c r="Z1012" s="32"/>
    </row>
    <row r="1013" spans="1:26" ht="12.75" customHeight="1" x14ac:dyDescent="0.2">
      <c r="A1013" s="32"/>
      <c r="B1013" s="32"/>
      <c r="C1013" s="32"/>
      <c r="D1013" s="32"/>
      <c r="E1013" s="32"/>
      <c r="F1013" s="32"/>
      <c r="G1013" s="32"/>
      <c r="H1013" s="206"/>
      <c r="I1013" s="5"/>
      <c r="J1013" s="5"/>
      <c r="K1013" s="32"/>
      <c r="L1013" s="5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X1013" s="32"/>
      <c r="Y1013" s="32"/>
      <c r="Z1013" s="32"/>
    </row>
  </sheetData>
  <mergeCells count="24">
    <mergeCell ref="H156:H157"/>
    <mergeCell ref="K156:K157"/>
    <mergeCell ref="L156:L157"/>
    <mergeCell ref="I156:I157"/>
    <mergeCell ref="J156:J157"/>
    <mergeCell ref="M156:M157"/>
    <mergeCell ref="N156:N157"/>
    <mergeCell ref="O156:O157"/>
    <mergeCell ref="L140:L141"/>
    <mergeCell ref="M140:M141"/>
    <mergeCell ref="N140:N141"/>
    <mergeCell ref="O140:O141"/>
    <mergeCell ref="H140:H141"/>
    <mergeCell ref="I140:I141"/>
    <mergeCell ref="J140:J141"/>
    <mergeCell ref="B139:G139"/>
    <mergeCell ref="K140:K141"/>
    <mergeCell ref="B168:G168"/>
    <mergeCell ref="B155:G155"/>
    <mergeCell ref="A156:A157"/>
    <mergeCell ref="B156:G156"/>
    <mergeCell ref="A140:A141"/>
    <mergeCell ref="B140:G140"/>
    <mergeCell ref="B152:G152"/>
  </mergeCells>
  <pageMargins left="0.7" right="0.7" top="0.75" bottom="0.75" header="0" footer="0"/>
  <pageSetup orientation="landscape" r:id="rId1"/>
  <ignoredErrors>
    <ignoredError sqref="A143:A151 A164:A167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00"/>
  </sheetPr>
  <dimension ref="A1:AF1013"/>
  <sheetViews>
    <sheetView topLeftCell="A431" workbookViewId="0">
      <selection activeCell="U27" sqref="U27"/>
    </sheetView>
  </sheetViews>
  <sheetFormatPr baseColWidth="10" defaultColWidth="12.5703125" defaultRowHeight="15" customHeight="1" x14ac:dyDescent="0.2"/>
  <cols>
    <col min="1" max="1" width="8.5703125" customWidth="1"/>
    <col min="2" max="7" width="7.140625" customWidth="1"/>
    <col min="8" max="8" width="15.7109375" style="200" bestFit="1" customWidth="1"/>
    <col min="9" max="15" width="12.85546875" customWidth="1"/>
    <col min="16" max="32" width="11.42578125" customWidth="1"/>
  </cols>
  <sheetData>
    <row r="1" spans="1:32" s="212" customFormat="1" ht="15" customHeight="1" x14ac:dyDescent="0.2">
      <c r="H1" s="200"/>
    </row>
    <row r="2" spans="1:32" s="212" customFormat="1" ht="15" customHeight="1" x14ac:dyDescent="0.2">
      <c r="H2" s="200"/>
    </row>
    <row r="3" spans="1:32" s="212" customFormat="1" ht="15" customHeight="1" x14ac:dyDescent="0.2">
      <c r="H3" s="200"/>
    </row>
    <row r="4" spans="1:32" s="212" customFormat="1" ht="15" customHeight="1" x14ac:dyDescent="0.2">
      <c r="H4" s="200"/>
    </row>
    <row r="5" spans="1:32" s="212" customFormat="1" ht="15" customHeight="1" x14ac:dyDescent="0.2">
      <c r="H5" s="200"/>
    </row>
    <row r="6" spans="1:32" s="212" customFormat="1" ht="15" customHeight="1" x14ac:dyDescent="0.2">
      <c r="H6" s="200"/>
    </row>
    <row r="7" spans="1:32" s="212" customFormat="1" ht="15" customHeight="1" x14ac:dyDescent="0.2">
      <c r="H7" s="200"/>
    </row>
    <row r="8" spans="1:32" s="212" customFormat="1" ht="15" customHeight="1" x14ac:dyDescent="0.2">
      <c r="H8" s="200"/>
    </row>
    <row r="9" spans="1:32" s="212" customFormat="1" ht="15" customHeight="1" x14ac:dyDescent="0.2">
      <c r="H9" s="200"/>
    </row>
    <row r="10" spans="1:32" s="212" customFormat="1" ht="15" customHeight="1" x14ac:dyDescent="0.2">
      <c r="H10" s="200"/>
    </row>
    <row r="11" spans="1:32" s="212" customFormat="1" ht="15" customHeight="1" x14ac:dyDescent="0.2">
      <c r="H11" s="200"/>
    </row>
    <row r="12" spans="1:32" s="212" customFormat="1" ht="15" customHeight="1" x14ac:dyDescent="0.2">
      <c r="H12" s="200"/>
    </row>
    <row r="13" spans="1:32" s="212" customFormat="1" ht="12.75" customHeight="1" x14ac:dyDescent="0.2">
      <c r="H13" s="200"/>
    </row>
    <row r="14" spans="1:32" ht="12.75" customHeight="1" x14ac:dyDescent="0.2">
      <c r="A14" s="32"/>
      <c r="B14" s="32"/>
      <c r="C14" s="32"/>
      <c r="D14" s="32"/>
      <c r="E14" s="32"/>
      <c r="F14" s="32"/>
      <c r="G14" s="32"/>
      <c r="H14" s="206"/>
      <c r="I14" s="5"/>
      <c r="J14" s="5"/>
      <c r="K14" s="32"/>
      <c r="L14" s="5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</row>
    <row r="15" spans="1:32" ht="12.75" customHeight="1" x14ac:dyDescent="0.3">
      <c r="A15" s="44" t="s">
        <v>54</v>
      </c>
      <c r="B15" s="32"/>
      <c r="C15" s="32"/>
      <c r="D15" s="32"/>
      <c r="E15" s="32"/>
      <c r="F15" s="32"/>
      <c r="G15" s="32"/>
      <c r="H15" s="206"/>
      <c r="I15" s="5"/>
      <c r="J15" s="5"/>
      <c r="K15" s="32"/>
      <c r="L15" s="5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</row>
    <row r="16" spans="1:32" ht="25.5" customHeight="1" x14ac:dyDescent="0.2">
      <c r="A16" s="32"/>
      <c r="B16" s="250" t="s">
        <v>1</v>
      </c>
      <c r="C16" s="251"/>
      <c r="D16" s="251"/>
      <c r="E16" s="251"/>
      <c r="F16" s="251"/>
      <c r="G16" s="251"/>
      <c r="H16" s="206"/>
      <c r="I16" s="7" t="s">
        <v>2</v>
      </c>
      <c r="J16" s="7" t="s">
        <v>3</v>
      </c>
      <c r="K16" s="8" t="s">
        <v>4</v>
      </c>
      <c r="L16" s="7" t="s">
        <v>5</v>
      </c>
      <c r="M16" s="9" t="s">
        <v>6</v>
      </c>
      <c r="N16" s="9" t="s">
        <v>7</v>
      </c>
      <c r="O16" s="10" t="s">
        <v>8</v>
      </c>
      <c r="P16" s="32"/>
      <c r="Q16" s="32"/>
      <c r="R16" s="11" t="s">
        <v>5</v>
      </c>
      <c r="S16" s="11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</row>
    <row r="17" spans="1:32" ht="12.75" customHeight="1" x14ac:dyDescent="0.2">
      <c r="A17" s="116" t="s">
        <v>9</v>
      </c>
      <c r="B17" s="117">
        <v>1</v>
      </c>
      <c r="C17" s="117">
        <v>2</v>
      </c>
      <c r="D17" s="117">
        <v>3</v>
      </c>
      <c r="E17" s="117">
        <v>4</v>
      </c>
      <c r="F17" s="117">
        <v>5</v>
      </c>
      <c r="G17" s="117">
        <v>6</v>
      </c>
      <c r="H17" s="208" t="s">
        <v>10</v>
      </c>
      <c r="I17" s="15"/>
      <c r="J17" s="15"/>
      <c r="K17" s="16"/>
      <c r="L17" s="17"/>
      <c r="M17" s="6"/>
      <c r="N17" s="6"/>
      <c r="O17" s="5"/>
      <c r="P17" s="32"/>
      <c r="Q17" s="32"/>
      <c r="R17" s="18" t="s">
        <v>11</v>
      </c>
      <c r="S17" s="119"/>
      <c r="T17" s="11"/>
      <c r="U17" s="11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</row>
    <row r="18" spans="1:32" ht="12.75" customHeight="1" x14ac:dyDescent="0.2">
      <c r="A18" s="27" t="s">
        <v>18</v>
      </c>
      <c r="B18" s="13">
        <v>105</v>
      </c>
      <c r="C18" s="13"/>
      <c r="D18" s="13"/>
      <c r="E18" s="13"/>
      <c r="F18" s="13"/>
      <c r="G18" s="13"/>
      <c r="H18" s="202"/>
      <c r="I18" s="15"/>
      <c r="J18" s="15"/>
      <c r="K18" s="16"/>
      <c r="L18" s="17"/>
      <c r="M18" s="20">
        <f>B18</f>
        <v>105</v>
      </c>
      <c r="N18" s="6"/>
      <c r="O18" s="5"/>
      <c r="P18" s="32"/>
      <c r="Q18" s="21" t="s">
        <v>12</v>
      </c>
      <c r="R18" s="22" t="s">
        <v>18</v>
      </c>
      <c r="S18" s="22" t="s">
        <v>19</v>
      </c>
      <c r="T18" s="119"/>
      <c r="U18" s="119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</row>
    <row r="19" spans="1:32" ht="12.75" customHeight="1" x14ac:dyDescent="0.2">
      <c r="A19" s="31" t="s">
        <v>19</v>
      </c>
      <c r="B19" s="32"/>
      <c r="C19" s="32">
        <v>78</v>
      </c>
      <c r="D19" s="32"/>
      <c r="E19" s="32"/>
      <c r="F19" s="32"/>
      <c r="G19" s="32"/>
      <c r="H19" s="203"/>
      <c r="I19" s="5"/>
      <c r="J19" s="5"/>
      <c r="K19" s="32"/>
      <c r="L19" s="17">
        <f>C19/B18</f>
        <v>0.74285714285714288</v>
      </c>
      <c r="M19" s="118">
        <v>79</v>
      </c>
      <c r="N19" s="23">
        <f t="shared" ref="N19:N23" si="0">M19/M18</f>
        <v>0.75238095238095237</v>
      </c>
      <c r="O19" s="5">
        <f t="shared" ref="O19:O23" si="1">100%-N19</f>
        <v>0.24761904761904763</v>
      </c>
      <c r="P19" s="32"/>
      <c r="Q19" s="61" t="s">
        <v>23</v>
      </c>
      <c r="R19" s="5">
        <f>L19</f>
        <v>0.74285714285714288</v>
      </c>
      <c r="S19" s="5">
        <f>L34</f>
        <v>0.5641025641025641</v>
      </c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</row>
    <row r="20" spans="1:32" ht="12.75" customHeight="1" x14ac:dyDescent="0.2">
      <c r="A20" s="31" t="s">
        <v>20</v>
      </c>
      <c r="B20" s="32"/>
      <c r="C20" s="32"/>
      <c r="D20" s="32">
        <v>53</v>
      </c>
      <c r="E20" s="32"/>
      <c r="F20" s="32"/>
      <c r="G20" s="32"/>
      <c r="H20" s="203"/>
      <c r="I20" s="5"/>
      <c r="J20" s="5"/>
      <c r="K20" s="32"/>
      <c r="L20" s="17">
        <f>D20/C19</f>
        <v>0.67948717948717952</v>
      </c>
      <c r="M20" s="118">
        <v>66</v>
      </c>
      <c r="N20" s="23">
        <f t="shared" si="0"/>
        <v>0.83544303797468356</v>
      </c>
      <c r="O20" s="5">
        <f t="shared" si="1"/>
        <v>0.16455696202531644</v>
      </c>
      <c r="P20" s="32"/>
      <c r="Q20" s="61" t="s">
        <v>24</v>
      </c>
      <c r="R20" s="5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</row>
    <row r="21" spans="1:32" ht="12.75" customHeight="1" x14ac:dyDescent="0.2">
      <c r="A21" s="31" t="s">
        <v>21</v>
      </c>
      <c r="B21" s="32"/>
      <c r="C21" s="32"/>
      <c r="D21" s="32"/>
      <c r="E21" s="32">
        <v>43</v>
      </c>
      <c r="F21" s="32"/>
      <c r="G21" s="32"/>
      <c r="H21" s="203"/>
      <c r="I21" s="5"/>
      <c r="J21" s="5"/>
      <c r="K21" s="32"/>
      <c r="L21" s="17">
        <f>E21/D20</f>
        <v>0.81132075471698117</v>
      </c>
      <c r="M21" s="118">
        <v>57</v>
      </c>
      <c r="N21" s="23">
        <f t="shared" si="0"/>
        <v>0.86363636363636365</v>
      </c>
      <c r="O21" s="5">
        <f t="shared" si="1"/>
        <v>0.13636363636363635</v>
      </c>
      <c r="P21" s="32"/>
      <c r="Q21" s="61"/>
      <c r="R21" s="5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</row>
    <row r="22" spans="1:32" ht="12.75" customHeight="1" x14ac:dyDescent="0.2">
      <c r="A22" s="31" t="s">
        <v>22</v>
      </c>
      <c r="B22" s="32"/>
      <c r="C22" s="32"/>
      <c r="D22" s="32"/>
      <c r="E22" s="32"/>
      <c r="F22" s="32">
        <v>38</v>
      </c>
      <c r="G22" s="32"/>
      <c r="H22" s="203"/>
      <c r="I22" s="5"/>
      <c r="J22" s="5"/>
      <c r="K22" s="32"/>
      <c r="L22" s="17">
        <f>F22/E21</f>
        <v>0.88372093023255816</v>
      </c>
      <c r="M22" s="118">
        <v>43</v>
      </c>
      <c r="N22" s="23">
        <f t="shared" si="0"/>
        <v>0.75438596491228072</v>
      </c>
      <c r="O22" s="5">
        <f t="shared" si="1"/>
        <v>0.24561403508771928</v>
      </c>
      <c r="P22" s="32"/>
      <c r="Q22" s="61"/>
      <c r="R22" s="5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</row>
    <row r="23" spans="1:32" ht="12.75" customHeight="1" x14ac:dyDescent="0.2">
      <c r="A23" s="31" t="s">
        <v>33</v>
      </c>
      <c r="B23" s="32"/>
      <c r="C23" s="32"/>
      <c r="D23" s="32"/>
      <c r="E23" s="32"/>
      <c r="F23" s="32"/>
      <c r="G23" s="32">
        <v>38</v>
      </c>
      <c r="H23" s="203">
        <v>30</v>
      </c>
      <c r="I23" s="5"/>
      <c r="J23" s="5"/>
      <c r="K23" s="32"/>
      <c r="L23" s="17">
        <f>G23/F22</f>
        <v>1</v>
      </c>
      <c r="M23" s="118">
        <v>42</v>
      </c>
      <c r="N23" s="23">
        <f t="shared" si="0"/>
        <v>0.97674418604651159</v>
      </c>
      <c r="O23" s="5">
        <f t="shared" si="1"/>
        <v>2.3255813953488413E-2</v>
      </c>
      <c r="P23" s="32"/>
      <c r="Q23" s="61"/>
      <c r="R23" s="5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</row>
    <row r="24" spans="1:32" ht="12.75" customHeight="1" x14ac:dyDescent="0.2">
      <c r="A24" s="31" t="s">
        <v>34</v>
      </c>
      <c r="B24" s="32"/>
      <c r="C24" s="32"/>
      <c r="D24" s="32"/>
      <c r="E24" s="32"/>
      <c r="F24" s="32"/>
      <c r="G24" s="32">
        <v>9</v>
      </c>
      <c r="H24" s="203">
        <v>9</v>
      </c>
      <c r="I24" s="5"/>
      <c r="J24" s="5"/>
      <c r="K24" s="32"/>
      <c r="L24" s="17"/>
      <c r="M24" s="118">
        <v>9</v>
      </c>
      <c r="N24" s="23"/>
      <c r="O24" s="5"/>
      <c r="P24" s="32"/>
      <c r="Q24" s="61"/>
      <c r="R24" s="5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</row>
    <row r="25" spans="1:32" ht="12.75" customHeight="1" x14ac:dyDescent="0.2">
      <c r="A25" s="31" t="s">
        <v>36</v>
      </c>
      <c r="B25" s="32"/>
      <c r="C25" s="32"/>
      <c r="D25" s="32"/>
      <c r="E25" s="32"/>
      <c r="F25" s="32"/>
      <c r="G25" s="32">
        <v>1</v>
      </c>
      <c r="H25" s="203"/>
      <c r="I25" s="5"/>
      <c r="J25" s="5"/>
      <c r="K25" s="32"/>
      <c r="L25" s="17"/>
      <c r="M25" s="118">
        <v>1</v>
      </c>
      <c r="N25" s="23"/>
      <c r="O25" s="5"/>
      <c r="P25" s="32"/>
      <c r="Q25" s="61"/>
      <c r="R25" s="5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</row>
    <row r="26" spans="1:32" ht="12.75" customHeight="1" x14ac:dyDescent="0.2">
      <c r="A26" s="31" t="s">
        <v>37</v>
      </c>
      <c r="B26" s="32"/>
      <c r="C26" s="32"/>
      <c r="D26" s="32"/>
      <c r="E26" s="32"/>
      <c r="F26" s="32"/>
      <c r="G26" s="32">
        <v>1</v>
      </c>
      <c r="H26" s="203"/>
      <c r="I26" s="5"/>
      <c r="J26" s="5"/>
      <c r="K26" s="32"/>
      <c r="L26" s="17"/>
      <c r="M26" s="118">
        <v>1</v>
      </c>
      <c r="N26" s="23"/>
      <c r="O26" s="5"/>
      <c r="P26" s="32"/>
      <c r="Q26" s="61"/>
      <c r="R26" s="5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</row>
    <row r="27" spans="1:32" ht="12.75" customHeight="1" x14ac:dyDescent="0.2">
      <c r="A27" s="31" t="s">
        <v>38</v>
      </c>
      <c r="B27" s="32"/>
      <c r="C27" s="32"/>
      <c r="D27" s="32"/>
      <c r="E27" s="32"/>
      <c r="F27" s="32"/>
      <c r="G27" s="32">
        <v>1</v>
      </c>
      <c r="H27" s="203">
        <v>1</v>
      </c>
      <c r="I27" s="5"/>
      <c r="J27" s="5"/>
      <c r="K27" s="32"/>
      <c r="L27" s="17"/>
      <c r="M27" s="118">
        <v>1</v>
      </c>
      <c r="N27" s="23"/>
      <c r="O27" s="5"/>
      <c r="P27" s="32"/>
      <c r="Q27" s="61"/>
      <c r="R27" s="5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</row>
    <row r="28" spans="1:32" ht="12.75" customHeight="1" x14ac:dyDescent="0.2">
      <c r="A28" s="31"/>
      <c r="B28" s="32"/>
      <c r="C28" s="32"/>
      <c r="D28" s="32"/>
      <c r="E28" s="32"/>
      <c r="F28" s="32"/>
      <c r="G28" s="32"/>
      <c r="H28" s="206">
        <f>SUM(H23:H24)</f>
        <v>39</v>
      </c>
      <c r="I28" s="5">
        <f>H23/B18</f>
        <v>0.2857142857142857</v>
      </c>
      <c r="J28" s="5">
        <f>H28/B18</f>
        <v>0.37142857142857144</v>
      </c>
      <c r="K28" s="5">
        <f>J28-I28</f>
        <v>8.5714285714285743E-2</v>
      </c>
      <c r="L28" s="17"/>
      <c r="M28" s="32"/>
      <c r="N28" s="23"/>
      <c r="O28" s="5"/>
      <c r="P28" s="32"/>
      <c r="Q28" s="61" t="s">
        <v>25</v>
      </c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</row>
    <row r="29" spans="1:32" ht="12.75" customHeight="1" x14ac:dyDescent="0.2">
      <c r="A29" s="32"/>
      <c r="B29" s="32"/>
      <c r="C29" s="32"/>
      <c r="D29" s="32"/>
      <c r="E29" s="32"/>
      <c r="F29" s="32"/>
      <c r="G29" s="32"/>
      <c r="H29" s="206"/>
      <c r="I29" s="5"/>
      <c r="J29" s="5"/>
      <c r="K29" s="32"/>
      <c r="L29" s="5"/>
      <c r="M29" s="32"/>
      <c r="N29" s="32"/>
      <c r="O29" s="32"/>
      <c r="P29" s="32"/>
      <c r="Q29" s="61" t="s">
        <v>26</v>
      </c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</row>
    <row r="30" spans="1:32" ht="12.75" customHeight="1" x14ac:dyDescent="0.3">
      <c r="A30" s="44" t="s">
        <v>55</v>
      </c>
      <c r="B30" s="32"/>
      <c r="C30" s="32"/>
      <c r="D30" s="32"/>
      <c r="E30" s="32"/>
      <c r="F30" s="32"/>
      <c r="G30" s="32"/>
      <c r="H30" s="206"/>
      <c r="I30" s="5"/>
      <c r="J30" s="5"/>
      <c r="K30" s="32"/>
      <c r="L30" s="5"/>
      <c r="M30" s="32"/>
      <c r="N30" s="32"/>
      <c r="O30" s="32"/>
      <c r="P30" s="32"/>
      <c r="Q30" s="61" t="s">
        <v>27</v>
      </c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</row>
    <row r="31" spans="1:32" ht="25.5" customHeight="1" x14ac:dyDescent="0.2">
      <c r="A31" s="32"/>
      <c r="B31" s="250" t="s">
        <v>1</v>
      </c>
      <c r="C31" s="251"/>
      <c r="D31" s="251"/>
      <c r="E31" s="251"/>
      <c r="F31" s="251"/>
      <c r="G31" s="251"/>
      <c r="H31" s="206"/>
      <c r="I31" s="7" t="s">
        <v>2</v>
      </c>
      <c r="J31" s="7" t="s">
        <v>3</v>
      </c>
      <c r="K31" s="8" t="s">
        <v>4</v>
      </c>
      <c r="L31" s="7" t="s">
        <v>5</v>
      </c>
      <c r="M31" s="9" t="s">
        <v>6</v>
      </c>
      <c r="N31" s="9" t="s">
        <v>7</v>
      </c>
      <c r="O31" s="10" t="s">
        <v>8</v>
      </c>
      <c r="P31" s="32"/>
      <c r="Q31" s="27" t="s">
        <v>128</v>
      </c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</row>
    <row r="32" spans="1:32" ht="12.75" customHeight="1" x14ac:dyDescent="0.2">
      <c r="A32" s="116" t="s">
        <v>9</v>
      </c>
      <c r="B32" s="117">
        <v>1</v>
      </c>
      <c r="C32" s="117">
        <v>2</v>
      </c>
      <c r="D32" s="117">
        <v>3</v>
      </c>
      <c r="E32" s="117">
        <v>4</v>
      </c>
      <c r="F32" s="117">
        <v>5</v>
      </c>
      <c r="G32" s="117">
        <v>6</v>
      </c>
      <c r="H32" s="208" t="s">
        <v>10</v>
      </c>
      <c r="I32" s="15"/>
      <c r="J32" s="15"/>
      <c r="K32" s="16"/>
      <c r="L32" s="17"/>
      <c r="M32" s="6"/>
      <c r="N32" s="6"/>
      <c r="O32" s="5"/>
      <c r="P32" s="32"/>
      <c r="Q32" s="27" t="s">
        <v>129</v>
      </c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</row>
    <row r="33" spans="1:32" ht="12.75" customHeight="1" x14ac:dyDescent="0.2">
      <c r="A33" s="31" t="s">
        <v>19</v>
      </c>
      <c r="B33" s="13">
        <v>39</v>
      </c>
      <c r="C33" s="13"/>
      <c r="D33" s="13"/>
      <c r="E33" s="13"/>
      <c r="F33" s="13"/>
      <c r="G33" s="13"/>
      <c r="H33" s="202"/>
      <c r="I33" s="15"/>
      <c r="J33" s="15"/>
      <c r="K33" s="16"/>
      <c r="L33" s="17"/>
      <c r="M33" s="20">
        <f>B33</f>
        <v>39</v>
      </c>
      <c r="N33" s="6"/>
      <c r="O33" s="5"/>
      <c r="P33" s="32"/>
      <c r="Q33" s="27" t="s">
        <v>130</v>
      </c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</row>
    <row r="34" spans="1:32" ht="12.75" customHeight="1" x14ac:dyDescent="0.2">
      <c r="A34" s="31" t="s">
        <v>20</v>
      </c>
      <c r="B34" s="32"/>
      <c r="C34" s="32">
        <v>22</v>
      </c>
      <c r="D34" s="32"/>
      <c r="E34" s="32"/>
      <c r="F34" s="32"/>
      <c r="G34" s="32"/>
      <c r="H34" s="202"/>
      <c r="I34" s="5"/>
      <c r="J34" s="5"/>
      <c r="K34" s="32"/>
      <c r="L34" s="17">
        <f>C34/B33</f>
        <v>0.5641025641025641</v>
      </c>
      <c r="M34" s="118">
        <v>22</v>
      </c>
      <c r="N34" s="23">
        <f t="shared" ref="N34:N38" si="2">M34/M33</f>
        <v>0.5641025641025641</v>
      </c>
      <c r="O34" s="5">
        <f t="shared" ref="O34:O38" si="3">100%-N34</f>
        <v>0.4358974358974359</v>
      </c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</row>
    <row r="35" spans="1:32" ht="12.75" customHeight="1" x14ac:dyDescent="0.2">
      <c r="A35" s="31" t="s">
        <v>21</v>
      </c>
      <c r="B35" s="32"/>
      <c r="C35" s="32"/>
      <c r="D35" s="32">
        <v>19</v>
      </c>
      <c r="E35" s="32"/>
      <c r="F35" s="32"/>
      <c r="G35" s="32"/>
      <c r="H35" s="202"/>
      <c r="I35" s="5"/>
      <c r="J35" s="5"/>
      <c r="K35" s="32"/>
      <c r="L35" s="17">
        <f>D35/C34</f>
        <v>0.86363636363636365</v>
      </c>
      <c r="M35" s="118">
        <v>22</v>
      </c>
      <c r="N35" s="23">
        <f t="shared" si="2"/>
        <v>1</v>
      </c>
      <c r="O35" s="5">
        <f t="shared" si="3"/>
        <v>0</v>
      </c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</row>
    <row r="36" spans="1:32" ht="12.75" customHeight="1" x14ac:dyDescent="0.2">
      <c r="A36" s="31" t="s">
        <v>22</v>
      </c>
      <c r="B36" s="32"/>
      <c r="C36" s="32"/>
      <c r="D36" s="32"/>
      <c r="E36" s="32">
        <v>17</v>
      </c>
      <c r="F36" s="32"/>
      <c r="G36" s="32"/>
      <c r="H36" s="202"/>
      <c r="I36" s="5"/>
      <c r="J36" s="5"/>
      <c r="K36" s="32"/>
      <c r="L36" s="17">
        <f>E36/D35</f>
        <v>0.89473684210526316</v>
      </c>
      <c r="M36" s="118">
        <v>19</v>
      </c>
      <c r="N36" s="23">
        <f t="shared" si="2"/>
        <v>0.86363636363636365</v>
      </c>
      <c r="O36" s="5">
        <f t="shared" si="3"/>
        <v>0.13636363636363635</v>
      </c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</row>
    <row r="37" spans="1:32" ht="12.75" customHeight="1" x14ac:dyDescent="0.2">
      <c r="A37" s="31" t="s">
        <v>33</v>
      </c>
      <c r="B37" s="32"/>
      <c r="C37" s="32"/>
      <c r="D37" s="32"/>
      <c r="E37" s="32"/>
      <c r="F37" s="32">
        <v>15</v>
      </c>
      <c r="G37" s="32"/>
      <c r="H37" s="202"/>
      <c r="I37" s="5"/>
      <c r="J37" s="5"/>
      <c r="K37" s="32"/>
      <c r="L37" s="17">
        <f>F37/E36</f>
        <v>0.88235294117647056</v>
      </c>
      <c r="M37" s="118">
        <v>17</v>
      </c>
      <c r="N37" s="23">
        <f t="shared" si="2"/>
        <v>0.89473684210526316</v>
      </c>
      <c r="O37" s="5">
        <f t="shared" si="3"/>
        <v>0.10526315789473684</v>
      </c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</row>
    <row r="38" spans="1:32" ht="12.75" customHeight="1" x14ac:dyDescent="0.2">
      <c r="A38" s="31" t="s">
        <v>34</v>
      </c>
      <c r="B38" s="32"/>
      <c r="C38" s="32"/>
      <c r="D38" s="32"/>
      <c r="E38" s="32"/>
      <c r="F38" s="32"/>
      <c r="G38" s="32">
        <v>15</v>
      </c>
      <c r="H38" s="203">
        <v>11</v>
      </c>
      <c r="I38" s="5"/>
      <c r="J38" s="5"/>
      <c r="K38" s="32"/>
      <c r="L38" s="17">
        <f>G38/F37</f>
        <v>1</v>
      </c>
      <c r="M38" s="118">
        <v>16</v>
      </c>
      <c r="N38" s="23">
        <f t="shared" si="2"/>
        <v>0.94117647058823528</v>
      </c>
      <c r="O38" s="5">
        <f t="shared" si="3"/>
        <v>5.8823529411764719E-2</v>
      </c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</row>
    <row r="39" spans="1:32" ht="12.75" customHeight="1" x14ac:dyDescent="0.2">
      <c r="A39" s="31" t="s">
        <v>36</v>
      </c>
      <c r="B39" s="32"/>
      <c r="C39" s="32"/>
      <c r="D39" s="32"/>
      <c r="E39" s="32"/>
      <c r="F39" s="32"/>
      <c r="G39" s="32">
        <v>5</v>
      </c>
      <c r="H39" s="203">
        <v>2</v>
      </c>
      <c r="I39" s="5"/>
      <c r="J39" s="5"/>
      <c r="K39" s="32"/>
      <c r="L39" s="17"/>
      <c r="M39" s="118">
        <v>5</v>
      </c>
      <c r="N39" s="23"/>
      <c r="O39" s="5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</row>
    <row r="40" spans="1:32" ht="12.75" customHeight="1" x14ac:dyDescent="0.2">
      <c r="A40" s="31" t="s">
        <v>37</v>
      </c>
      <c r="B40" s="32"/>
      <c r="C40" s="32"/>
      <c r="D40" s="32"/>
      <c r="E40" s="32"/>
      <c r="F40" s="32"/>
      <c r="G40" s="32">
        <v>3</v>
      </c>
      <c r="H40" s="203">
        <v>1</v>
      </c>
      <c r="I40" s="5"/>
      <c r="J40" s="5"/>
      <c r="K40" s="32"/>
      <c r="L40" s="17"/>
      <c r="M40" s="118">
        <v>3</v>
      </c>
      <c r="N40" s="23"/>
      <c r="O40" s="5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</row>
    <row r="41" spans="1:32" ht="12.75" customHeight="1" x14ac:dyDescent="0.2">
      <c r="A41" s="31" t="s">
        <v>38</v>
      </c>
      <c r="B41" s="32"/>
      <c r="C41" s="32"/>
      <c r="D41" s="32"/>
      <c r="E41" s="32"/>
      <c r="F41" s="32"/>
      <c r="G41" s="32">
        <v>2</v>
      </c>
      <c r="H41" s="203">
        <v>2</v>
      </c>
      <c r="I41" s="5"/>
      <c r="J41" s="5"/>
      <c r="K41" s="32"/>
      <c r="L41" s="17"/>
      <c r="M41" s="118">
        <v>2</v>
      </c>
      <c r="N41" s="23"/>
      <c r="O41" s="5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</row>
    <row r="42" spans="1:32" ht="12.75" customHeight="1" x14ac:dyDescent="0.2">
      <c r="A42" s="32"/>
      <c r="B42" s="32"/>
      <c r="C42" s="32"/>
      <c r="D42" s="32"/>
      <c r="E42" s="32"/>
      <c r="F42" s="32"/>
      <c r="G42" s="32"/>
      <c r="H42" s="206">
        <f>SUM(H38:H41)</f>
        <v>16</v>
      </c>
      <c r="I42" s="5">
        <f>H38/B33</f>
        <v>0.28205128205128205</v>
      </c>
      <c r="J42" s="5">
        <f>H42/B33</f>
        <v>0.41025641025641024</v>
      </c>
      <c r="K42" s="5">
        <f>J42-I42</f>
        <v>0.12820512820512819</v>
      </c>
      <c r="L42" s="17"/>
      <c r="M42" s="32"/>
      <c r="N42" s="23"/>
      <c r="O42" s="5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</row>
    <row r="43" spans="1:32" ht="12.75" customHeight="1" x14ac:dyDescent="0.2">
      <c r="A43" s="32"/>
      <c r="B43" s="32"/>
      <c r="C43" s="32"/>
      <c r="D43" s="32"/>
      <c r="E43" s="32"/>
      <c r="F43" s="32"/>
      <c r="G43" s="32"/>
      <c r="H43" s="206"/>
      <c r="I43" s="5"/>
      <c r="J43" s="5"/>
      <c r="K43" s="32"/>
      <c r="L43" s="5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</row>
    <row r="44" spans="1:32" ht="12.75" customHeight="1" x14ac:dyDescent="0.3">
      <c r="A44" s="44" t="s">
        <v>56</v>
      </c>
      <c r="B44" s="32"/>
      <c r="C44" s="32"/>
      <c r="D44" s="32"/>
      <c r="E44" s="32"/>
      <c r="F44" s="32"/>
      <c r="G44" s="32"/>
      <c r="H44" s="206"/>
      <c r="I44" s="5"/>
      <c r="J44" s="5"/>
      <c r="K44" s="32"/>
      <c r="L44" s="5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</row>
    <row r="45" spans="1:32" ht="25.5" customHeight="1" x14ac:dyDescent="0.2">
      <c r="A45" s="32"/>
      <c r="B45" s="250" t="s">
        <v>1</v>
      </c>
      <c r="C45" s="251"/>
      <c r="D45" s="251"/>
      <c r="E45" s="251"/>
      <c r="F45" s="251"/>
      <c r="G45" s="251"/>
      <c r="H45" s="206"/>
      <c r="I45" s="7" t="s">
        <v>2</v>
      </c>
      <c r="J45" s="7" t="s">
        <v>3</v>
      </c>
      <c r="K45" s="8" t="s">
        <v>4</v>
      </c>
      <c r="L45" s="7" t="s">
        <v>5</v>
      </c>
      <c r="M45" s="9" t="s">
        <v>6</v>
      </c>
      <c r="N45" s="9" t="s">
        <v>7</v>
      </c>
      <c r="O45" s="10" t="s">
        <v>8</v>
      </c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</row>
    <row r="46" spans="1:32" ht="12.75" customHeight="1" x14ac:dyDescent="0.2">
      <c r="A46" s="116" t="s">
        <v>9</v>
      </c>
      <c r="B46" s="117">
        <v>1</v>
      </c>
      <c r="C46" s="117">
        <v>2</v>
      </c>
      <c r="D46" s="117">
        <v>3</v>
      </c>
      <c r="E46" s="117">
        <v>4</v>
      </c>
      <c r="F46" s="117">
        <v>5</v>
      </c>
      <c r="G46" s="117">
        <v>6</v>
      </c>
      <c r="H46" s="208" t="s">
        <v>10</v>
      </c>
      <c r="I46" s="15"/>
      <c r="J46" s="15"/>
      <c r="K46" s="16"/>
      <c r="L46" s="17"/>
      <c r="M46" s="6"/>
      <c r="N46" s="6"/>
      <c r="O46" s="5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</row>
    <row r="47" spans="1:32" ht="12.75" customHeight="1" x14ac:dyDescent="0.2">
      <c r="A47" s="31" t="s">
        <v>20</v>
      </c>
      <c r="B47" s="13">
        <v>103</v>
      </c>
      <c r="C47" s="13"/>
      <c r="D47" s="13"/>
      <c r="E47" s="13"/>
      <c r="F47" s="13"/>
      <c r="G47" s="13"/>
      <c r="H47" s="202"/>
      <c r="I47" s="15"/>
      <c r="J47" s="15"/>
      <c r="K47" s="16"/>
      <c r="L47" s="17"/>
      <c r="M47" s="20">
        <f>B47</f>
        <v>103</v>
      </c>
      <c r="N47" s="6"/>
      <c r="O47" s="5"/>
      <c r="P47" s="32"/>
      <c r="Q47" s="4"/>
      <c r="R47" s="11" t="s">
        <v>30</v>
      </c>
      <c r="S47" s="11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</row>
    <row r="48" spans="1:32" ht="12.75" customHeight="1" x14ac:dyDescent="0.2">
      <c r="A48" s="31" t="s">
        <v>21</v>
      </c>
      <c r="B48" s="32"/>
      <c r="C48" s="32">
        <v>90</v>
      </c>
      <c r="D48" s="32"/>
      <c r="E48" s="32"/>
      <c r="F48" s="32"/>
      <c r="G48" s="32"/>
      <c r="H48" s="203"/>
      <c r="I48" s="5"/>
      <c r="J48" s="5"/>
      <c r="K48" s="32"/>
      <c r="L48" s="17">
        <f>C48/B47</f>
        <v>0.87378640776699024</v>
      </c>
      <c r="M48" s="20">
        <v>90</v>
      </c>
      <c r="N48" s="23">
        <f t="shared" ref="N48:N52" si="4">M48/M47</f>
        <v>0.87378640776699024</v>
      </c>
      <c r="O48" s="5">
        <f t="shared" ref="O48:O52" si="5">100%-N48</f>
        <v>0.12621359223300976</v>
      </c>
      <c r="P48" s="32"/>
      <c r="Q48" s="4"/>
      <c r="R48" s="11"/>
      <c r="S48" s="11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</row>
    <row r="49" spans="1:32" ht="12.75" customHeight="1" x14ac:dyDescent="0.2">
      <c r="A49" s="31" t="s">
        <v>22</v>
      </c>
      <c r="B49" s="32"/>
      <c r="C49" s="32"/>
      <c r="D49" s="32">
        <v>70</v>
      </c>
      <c r="E49" s="32"/>
      <c r="F49" s="32"/>
      <c r="G49" s="32"/>
      <c r="H49" s="203"/>
      <c r="I49" s="5"/>
      <c r="J49" s="5"/>
      <c r="K49" s="32"/>
      <c r="L49" s="17">
        <f>D49/C48</f>
        <v>0.77777777777777779</v>
      </c>
      <c r="M49" s="118">
        <v>81</v>
      </c>
      <c r="N49" s="23">
        <f t="shared" si="4"/>
        <v>0.9</v>
      </c>
      <c r="O49" s="5">
        <f t="shared" si="5"/>
        <v>9.9999999999999978E-2</v>
      </c>
      <c r="P49" s="32"/>
      <c r="Q49" s="32"/>
      <c r="R49" s="119"/>
      <c r="S49" s="119"/>
      <c r="T49" s="11"/>
      <c r="U49" s="11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</row>
    <row r="50" spans="1:32" ht="12.75" customHeight="1" x14ac:dyDescent="0.2">
      <c r="A50" s="31" t="s">
        <v>33</v>
      </c>
      <c r="B50" s="32"/>
      <c r="C50" s="32"/>
      <c r="D50" s="32"/>
      <c r="E50" s="32">
        <v>65</v>
      </c>
      <c r="F50" s="32"/>
      <c r="G50" s="32"/>
      <c r="H50" s="203"/>
      <c r="I50" s="5"/>
      <c r="J50" s="5"/>
      <c r="K50" s="32"/>
      <c r="L50" s="17">
        <f>E50/D49</f>
        <v>0.9285714285714286</v>
      </c>
      <c r="M50" s="118">
        <v>80</v>
      </c>
      <c r="N50" s="23">
        <f t="shared" si="4"/>
        <v>0.98765432098765427</v>
      </c>
      <c r="O50" s="5">
        <f t="shared" si="5"/>
        <v>1.2345679012345734E-2</v>
      </c>
      <c r="P50" s="32"/>
      <c r="Q50" s="32"/>
      <c r="R50" s="119"/>
      <c r="S50" s="119"/>
      <c r="T50" s="11"/>
      <c r="U50" s="11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</row>
    <row r="51" spans="1:32" ht="12.75" customHeight="1" x14ac:dyDescent="0.2">
      <c r="A51" s="31" t="s">
        <v>34</v>
      </c>
      <c r="B51" s="32"/>
      <c r="C51" s="32"/>
      <c r="D51" s="32"/>
      <c r="E51" s="32"/>
      <c r="F51" s="32">
        <v>64</v>
      </c>
      <c r="G51" s="32"/>
      <c r="H51" s="203"/>
      <c r="I51" s="5"/>
      <c r="J51" s="5"/>
      <c r="K51" s="32"/>
      <c r="L51" s="17">
        <f>F51/E50</f>
        <v>0.98461538461538467</v>
      </c>
      <c r="M51" s="118">
        <v>77</v>
      </c>
      <c r="N51" s="23">
        <f t="shared" si="4"/>
        <v>0.96250000000000002</v>
      </c>
      <c r="O51" s="5">
        <f t="shared" si="5"/>
        <v>3.7499999999999978E-2</v>
      </c>
      <c r="P51" s="32"/>
      <c r="Q51" s="21" t="s">
        <v>12</v>
      </c>
      <c r="R51" s="22" t="s">
        <v>18</v>
      </c>
      <c r="S51" s="22" t="s">
        <v>19</v>
      </c>
      <c r="T51" s="119"/>
      <c r="U51" s="119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</row>
    <row r="52" spans="1:32" ht="12.75" customHeight="1" x14ac:dyDescent="0.2">
      <c r="A52" s="31" t="s">
        <v>36</v>
      </c>
      <c r="B52" s="32"/>
      <c r="C52" s="32"/>
      <c r="D52" s="32"/>
      <c r="E52" s="32"/>
      <c r="F52" s="32"/>
      <c r="G52" s="32">
        <v>64</v>
      </c>
      <c r="H52" s="203">
        <v>58</v>
      </c>
      <c r="I52" s="5"/>
      <c r="J52" s="5"/>
      <c r="K52" s="32"/>
      <c r="L52" s="5">
        <f>G52/F51</f>
        <v>1</v>
      </c>
      <c r="M52" s="118">
        <v>76</v>
      </c>
      <c r="N52" s="23">
        <f t="shared" si="4"/>
        <v>0.98701298701298701</v>
      </c>
      <c r="O52" s="5">
        <f t="shared" si="5"/>
        <v>1.2987012987012991E-2</v>
      </c>
      <c r="P52" s="32"/>
      <c r="Q52" s="61" t="s">
        <v>23</v>
      </c>
      <c r="R52" s="23">
        <f>N19</f>
        <v>0.75238095238095237</v>
      </c>
      <c r="S52" s="23">
        <f>N34</f>
        <v>0.5641025641025641</v>
      </c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</row>
    <row r="53" spans="1:32" ht="12.75" customHeight="1" x14ac:dyDescent="0.2">
      <c r="A53" s="31" t="s">
        <v>37</v>
      </c>
      <c r="B53" s="32"/>
      <c r="C53" s="32"/>
      <c r="D53" s="32"/>
      <c r="E53" s="32"/>
      <c r="F53" s="32"/>
      <c r="G53" s="32">
        <v>15</v>
      </c>
      <c r="H53" s="203">
        <v>7</v>
      </c>
      <c r="I53" s="5"/>
      <c r="J53" s="5"/>
      <c r="K53" s="32"/>
      <c r="L53" s="5"/>
      <c r="M53" s="118">
        <v>16</v>
      </c>
      <c r="N53" s="23"/>
      <c r="O53" s="5"/>
      <c r="P53" s="32"/>
      <c r="Q53" s="61"/>
      <c r="R53" s="23"/>
      <c r="S53" s="23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</row>
    <row r="54" spans="1:32" ht="12.75" customHeight="1" x14ac:dyDescent="0.2">
      <c r="A54" s="31" t="s">
        <v>38</v>
      </c>
      <c r="B54" s="32"/>
      <c r="C54" s="32"/>
      <c r="D54" s="32"/>
      <c r="E54" s="32"/>
      <c r="F54" s="32"/>
      <c r="G54" s="32">
        <v>6</v>
      </c>
      <c r="H54" s="203">
        <v>4</v>
      </c>
      <c r="I54" s="5"/>
      <c r="J54" s="5"/>
      <c r="K54" s="32"/>
      <c r="L54" s="5"/>
      <c r="M54" s="118">
        <v>7</v>
      </c>
      <c r="N54" s="23"/>
      <c r="O54" s="5"/>
      <c r="P54" s="32"/>
      <c r="Q54" s="61"/>
      <c r="R54" s="23"/>
      <c r="S54" s="23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</row>
    <row r="55" spans="1:32" ht="12.75" customHeight="1" x14ac:dyDescent="0.2">
      <c r="A55" s="31" t="s">
        <v>39</v>
      </c>
      <c r="B55" s="32"/>
      <c r="C55" s="32"/>
      <c r="D55" s="32"/>
      <c r="E55" s="32"/>
      <c r="F55" s="32"/>
      <c r="G55" s="32">
        <v>2</v>
      </c>
      <c r="H55" s="203">
        <v>2</v>
      </c>
      <c r="I55" s="5"/>
      <c r="J55" s="5"/>
      <c r="K55" s="32"/>
      <c r="L55" s="5"/>
      <c r="M55" s="118">
        <v>2</v>
      </c>
      <c r="N55" s="23"/>
      <c r="O55" s="5"/>
      <c r="P55" s="32"/>
      <c r="Q55" s="61"/>
      <c r="R55" s="23"/>
      <c r="S55" s="23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</row>
    <row r="56" spans="1:32" ht="12.75" customHeight="1" x14ac:dyDescent="0.2">
      <c r="A56" s="32"/>
      <c r="B56" s="32"/>
      <c r="C56" s="32"/>
      <c r="D56" s="32"/>
      <c r="E56" s="32"/>
      <c r="F56" s="32"/>
      <c r="G56" s="32"/>
      <c r="H56" s="206">
        <f>SUM(H52:H55)</f>
        <v>71</v>
      </c>
      <c r="I56" s="5">
        <f>H52/B47</f>
        <v>0.56310679611650483</v>
      </c>
      <c r="J56" s="5">
        <f>H56/B47</f>
        <v>0.68932038834951459</v>
      </c>
      <c r="K56" s="5">
        <f>J56-I56</f>
        <v>0.12621359223300976</v>
      </c>
      <c r="L56" s="5"/>
      <c r="M56" s="32"/>
      <c r="N56" s="32"/>
      <c r="O56" s="32"/>
      <c r="P56" s="32"/>
      <c r="Q56" s="61" t="s">
        <v>24</v>
      </c>
      <c r="R56" s="23">
        <f>N28</f>
        <v>0</v>
      </c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</row>
    <row r="57" spans="1:32" ht="12.75" customHeight="1" x14ac:dyDescent="0.3">
      <c r="A57" s="44" t="s">
        <v>57</v>
      </c>
      <c r="B57" s="32"/>
      <c r="C57" s="32"/>
      <c r="D57" s="32"/>
      <c r="E57" s="32"/>
      <c r="F57" s="32"/>
      <c r="G57" s="32"/>
      <c r="H57" s="206"/>
      <c r="I57" s="5"/>
      <c r="J57" s="5"/>
      <c r="K57" s="32"/>
      <c r="L57" s="5"/>
      <c r="M57" s="32"/>
      <c r="N57" s="32"/>
      <c r="O57" s="32"/>
      <c r="P57" s="32"/>
      <c r="Q57" s="61" t="s">
        <v>25</v>
      </c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</row>
    <row r="58" spans="1:32" ht="25.5" customHeight="1" x14ac:dyDescent="0.2">
      <c r="A58" s="32"/>
      <c r="B58" s="250" t="s">
        <v>1</v>
      </c>
      <c r="C58" s="251"/>
      <c r="D58" s="251"/>
      <c r="E58" s="251"/>
      <c r="F58" s="251"/>
      <c r="G58" s="251"/>
      <c r="H58" s="206"/>
      <c r="I58" s="7" t="s">
        <v>2</v>
      </c>
      <c r="J58" s="7" t="s">
        <v>3</v>
      </c>
      <c r="K58" s="8" t="s">
        <v>4</v>
      </c>
      <c r="L58" s="7" t="s">
        <v>5</v>
      </c>
      <c r="M58" s="9" t="s">
        <v>6</v>
      </c>
      <c r="N58" s="9" t="s">
        <v>7</v>
      </c>
      <c r="O58" s="10" t="s">
        <v>8</v>
      </c>
      <c r="P58" s="32"/>
      <c r="Q58" s="61" t="s">
        <v>26</v>
      </c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</row>
    <row r="59" spans="1:32" ht="12.75" customHeight="1" x14ac:dyDescent="0.2">
      <c r="A59" s="116" t="s">
        <v>9</v>
      </c>
      <c r="B59" s="117">
        <v>1</v>
      </c>
      <c r="C59" s="117">
        <v>2</v>
      </c>
      <c r="D59" s="117">
        <v>3</v>
      </c>
      <c r="E59" s="117">
        <v>4</v>
      </c>
      <c r="F59" s="117">
        <v>5</v>
      </c>
      <c r="G59" s="117">
        <v>6</v>
      </c>
      <c r="H59" s="208" t="s">
        <v>10</v>
      </c>
      <c r="I59" s="15"/>
      <c r="J59" s="15"/>
      <c r="K59" s="16"/>
      <c r="L59" s="17"/>
      <c r="M59" s="6"/>
      <c r="N59" s="6"/>
      <c r="O59" s="5"/>
      <c r="P59" s="32"/>
      <c r="Q59" s="61" t="s">
        <v>27</v>
      </c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</row>
    <row r="60" spans="1:32" ht="12.75" customHeight="1" x14ac:dyDescent="0.2">
      <c r="A60" s="31" t="s">
        <v>21</v>
      </c>
      <c r="B60" s="13">
        <v>43</v>
      </c>
      <c r="C60" s="13"/>
      <c r="D60" s="13"/>
      <c r="E60" s="13"/>
      <c r="F60" s="13"/>
      <c r="G60" s="13"/>
      <c r="H60" s="202"/>
      <c r="I60" s="15"/>
      <c r="J60" s="15"/>
      <c r="K60" s="16"/>
      <c r="L60" s="17"/>
      <c r="M60" s="20">
        <f>B60</f>
        <v>43</v>
      </c>
      <c r="N60" s="6"/>
      <c r="O60" s="5"/>
      <c r="P60" s="32"/>
      <c r="Q60" s="27" t="s">
        <v>128</v>
      </c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</row>
    <row r="61" spans="1:32" ht="12.75" customHeight="1" x14ac:dyDescent="0.2">
      <c r="A61" s="31" t="s">
        <v>22</v>
      </c>
      <c r="B61" s="32"/>
      <c r="C61" s="32">
        <v>33</v>
      </c>
      <c r="D61" s="32"/>
      <c r="E61" s="32"/>
      <c r="F61" s="32"/>
      <c r="G61" s="32"/>
      <c r="H61" s="202"/>
      <c r="I61" s="5"/>
      <c r="J61" s="5"/>
      <c r="K61" s="32"/>
      <c r="L61" s="17">
        <f>C61/B60</f>
        <v>0.76744186046511631</v>
      </c>
      <c r="M61" s="118">
        <v>33</v>
      </c>
      <c r="N61" s="23">
        <f t="shared" ref="N61:N65" si="6">M61/M60</f>
        <v>0.76744186046511631</v>
      </c>
      <c r="O61" s="5">
        <f t="shared" ref="O61:O65" si="7">100%-N61</f>
        <v>0.23255813953488369</v>
      </c>
      <c r="P61" s="32"/>
      <c r="Q61" s="27" t="s">
        <v>129</v>
      </c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</row>
    <row r="62" spans="1:32" ht="12.75" customHeight="1" x14ac:dyDescent="0.2">
      <c r="A62" s="31" t="s">
        <v>33</v>
      </c>
      <c r="B62" s="32"/>
      <c r="C62" s="32"/>
      <c r="D62" s="32">
        <v>19</v>
      </c>
      <c r="E62" s="32"/>
      <c r="F62" s="32"/>
      <c r="G62" s="32"/>
      <c r="H62" s="202"/>
      <c r="I62" s="5"/>
      <c r="J62" s="5"/>
      <c r="K62" s="32"/>
      <c r="L62" s="17">
        <f>D62/C61</f>
        <v>0.5757575757575758</v>
      </c>
      <c r="M62" s="118">
        <v>21</v>
      </c>
      <c r="N62" s="23">
        <f t="shared" si="6"/>
        <v>0.63636363636363635</v>
      </c>
      <c r="O62" s="5">
        <f t="shared" si="7"/>
        <v>0.36363636363636365</v>
      </c>
      <c r="P62" s="32"/>
      <c r="Q62" s="27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</row>
    <row r="63" spans="1:32" ht="12.75" customHeight="1" x14ac:dyDescent="0.2">
      <c r="A63" s="31" t="s">
        <v>34</v>
      </c>
      <c r="B63" s="32"/>
      <c r="C63" s="32"/>
      <c r="D63" s="32"/>
      <c r="E63" s="32">
        <v>14</v>
      </c>
      <c r="F63" s="32"/>
      <c r="G63" s="32"/>
      <c r="H63" s="202"/>
      <c r="I63" s="5"/>
      <c r="J63" s="5"/>
      <c r="K63" s="32"/>
      <c r="L63" s="17">
        <f>E63/D62</f>
        <v>0.73684210526315785</v>
      </c>
      <c r="M63" s="118">
        <v>20</v>
      </c>
      <c r="N63" s="23">
        <f t="shared" si="6"/>
        <v>0.95238095238095233</v>
      </c>
      <c r="O63" s="5">
        <f t="shared" si="7"/>
        <v>4.7619047619047672E-2</v>
      </c>
      <c r="P63" s="32"/>
      <c r="Q63" s="27" t="s">
        <v>130</v>
      </c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</row>
    <row r="64" spans="1:32" ht="12.75" customHeight="1" x14ac:dyDescent="0.2">
      <c r="A64" s="31" t="s">
        <v>36</v>
      </c>
      <c r="B64" s="32"/>
      <c r="C64" s="32"/>
      <c r="D64" s="32"/>
      <c r="E64" s="32"/>
      <c r="F64" s="32">
        <v>13</v>
      </c>
      <c r="G64" s="32"/>
      <c r="H64" s="202"/>
      <c r="I64" s="5"/>
      <c r="J64" s="5"/>
      <c r="K64" s="32"/>
      <c r="L64" s="5">
        <f>F64/E63</f>
        <v>0.9285714285714286</v>
      </c>
      <c r="M64" s="118">
        <v>15</v>
      </c>
      <c r="N64" s="23">
        <f t="shared" si="6"/>
        <v>0.75</v>
      </c>
      <c r="O64" s="5">
        <f t="shared" si="7"/>
        <v>0.25</v>
      </c>
      <c r="P64" s="32"/>
      <c r="Q64" s="32"/>
      <c r="R64" s="32"/>
      <c r="S64" s="32"/>
      <c r="T64" s="25"/>
      <c r="U64" s="25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</row>
    <row r="65" spans="1:32" ht="12.75" customHeight="1" x14ac:dyDescent="0.2">
      <c r="A65" s="31" t="s">
        <v>37</v>
      </c>
      <c r="B65" s="32"/>
      <c r="C65" s="32"/>
      <c r="D65" s="32"/>
      <c r="E65" s="32"/>
      <c r="F65" s="32"/>
      <c r="G65" s="32">
        <v>13</v>
      </c>
      <c r="H65" s="202">
        <v>10</v>
      </c>
      <c r="I65" s="5"/>
      <c r="J65" s="5"/>
      <c r="K65" s="32"/>
      <c r="L65" s="5">
        <f>G65/F64</f>
        <v>1</v>
      </c>
      <c r="M65" s="118">
        <v>13</v>
      </c>
      <c r="N65" s="23">
        <f t="shared" si="6"/>
        <v>0.8666666666666667</v>
      </c>
      <c r="O65" s="5">
        <f t="shared" si="7"/>
        <v>0.1333333333333333</v>
      </c>
      <c r="P65" s="32"/>
      <c r="Q65" s="32"/>
      <c r="R65" s="32"/>
      <c r="S65" s="32"/>
      <c r="T65" s="29"/>
      <c r="U65" s="29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</row>
    <row r="66" spans="1:32" ht="12.75" customHeight="1" x14ac:dyDescent="0.2">
      <c r="A66" s="31" t="s">
        <v>38</v>
      </c>
      <c r="B66" s="32"/>
      <c r="C66" s="32"/>
      <c r="D66" s="32"/>
      <c r="E66" s="32"/>
      <c r="F66" s="32"/>
      <c r="G66" s="32">
        <v>3</v>
      </c>
      <c r="H66" s="203">
        <v>1</v>
      </c>
      <c r="I66" s="5"/>
      <c r="J66" s="5"/>
      <c r="K66" s="32"/>
      <c r="L66" s="5"/>
      <c r="M66" s="118">
        <v>3</v>
      </c>
      <c r="N66" s="23"/>
      <c r="O66" s="5"/>
      <c r="P66" s="32"/>
      <c r="Q66" s="32"/>
      <c r="R66" s="32"/>
      <c r="S66" s="32"/>
      <c r="T66" s="29"/>
      <c r="U66" s="29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</row>
    <row r="67" spans="1:32" ht="12.75" customHeight="1" x14ac:dyDescent="0.2">
      <c r="A67" s="31" t="s">
        <v>39</v>
      </c>
      <c r="B67" s="32"/>
      <c r="C67" s="32"/>
      <c r="D67" s="32"/>
      <c r="E67" s="32"/>
      <c r="F67" s="32"/>
      <c r="G67" s="32">
        <v>2</v>
      </c>
      <c r="H67" s="203"/>
      <c r="I67" s="5"/>
      <c r="J67" s="5"/>
      <c r="K67" s="32"/>
      <c r="L67" s="5"/>
      <c r="M67" s="118">
        <v>2</v>
      </c>
      <c r="N67" s="23"/>
      <c r="O67" s="5"/>
      <c r="P67" s="32"/>
      <c r="Q67" s="32"/>
      <c r="R67" s="32"/>
      <c r="S67" s="32"/>
      <c r="T67" s="29"/>
      <c r="U67" s="29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</row>
    <row r="68" spans="1:32" ht="12.75" customHeight="1" x14ac:dyDescent="0.2">
      <c r="A68" s="31" t="s">
        <v>40</v>
      </c>
      <c r="B68" s="32"/>
      <c r="C68" s="32"/>
      <c r="D68" s="32"/>
      <c r="E68" s="32"/>
      <c r="F68" s="32"/>
      <c r="G68" s="32">
        <v>1</v>
      </c>
      <c r="H68" s="203"/>
      <c r="I68" s="5"/>
      <c r="J68" s="5"/>
      <c r="K68" s="32"/>
      <c r="L68" s="5"/>
      <c r="M68" s="118">
        <v>1</v>
      </c>
      <c r="N68" s="23"/>
      <c r="O68" s="5"/>
      <c r="P68" s="32"/>
      <c r="Q68" s="32"/>
      <c r="R68" s="32"/>
      <c r="S68" s="32"/>
      <c r="T68" s="29"/>
      <c r="U68" s="29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</row>
    <row r="69" spans="1:32" ht="12.75" customHeight="1" x14ac:dyDescent="0.2">
      <c r="A69" s="31" t="s">
        <v>41</v>
      </c>
      <c r="B69" s="32"/>
      <c r="C69" s="32"/>
      <c r="D69" s="32"/>
      <c r="E69" s="32"/>
      <c r="F69" s="32"/>
      <c r="G69" s="32">
        <v>1</v>
      </c>
      <c r="H69" s="203">
        <v>1</v>
      </c>
      <c r="I69" s="5"/>
      <c r="J69" s="5"/>
      <c r="K69" s="32"/>
      <c r="L69" s="5"/>
      <c r="M69" s="118">
        <v>1</v>
      </c>
      <c r="N69" s="23"/>
      <c r="O69" s="5"/>
      <c r="P69" s="32"/>
      <c r="Q69" s="32"/>
      <c r="R69" s="32"/>
      <c r="S69" s="32"/>
      <c r="T69" s="29"/>
      <c r="U69" s="29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</row>
    <row r="70" spans="1:32" ht="12.75" customHeight="1" x14ac:dyDescent="0.2">
      <c r="A70" s="32"/>
      <c r="B70" s="32"/>
      <c r="C70" s="32"/>
      <c r="D70" s="32"/>
      <c r="E70" s="32"/>
      <c r="F70" s="32"/>
      <c r="G70" s="32"/>
      <c r="H70" s="206">
        <f>SUM(H65:H69)</f>
        <v>12</v>
      </c>
      <c r="I70" s="5">
        <f>H65/B60</f>
        <v>0.23255813953488372</v>
      </c>
      <c r="J70" s="5">
        <f>H70/B60</f>
        <v>0.27906976744186046</v>
      </c>
      <c r="K70" s="5">
        <f>J70-I70</f>
        <v>4.6511627906976744E-2</v>
      </c>
      <c r="L70" s="5"/>
      <c r="M70" s="32"/>
      <c r="N70" s="32"/>
      <c r="O70" s="32"/>
      <c r="P70" s="32"/>
      <c r="Q70" s="32"/>
      <c r="R70" s="32"/>
      <c r="S70" s="32"/>
      <c r="T70" s="29"/>
      <c r="U70" s="29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</row>
    <row r="71" spans="1:32" ht="12.75" customHeight="1" x14ac:dyDescent="0.2">
      <c r="A71" s="32"/>
      <c r="B71" s="32"/>
      <c r="C71" s="32"/>
      <c r="D71" s="32"/>
      <c r="E71" s="32"/>
      <c r="F71" s="32"/>
      <c r="G71" s="32"/>
      <c r="H71" s="206"/>
      <c r="I71" s="5"/>
      <c r="J71" s="5"/>
      <c r="K71" s="32"/>
      <c r="L71" s="5"/>
      <c r="M71" s="32"/>
      <c r="N71" s="32"/>
      <c r="O71" s="32"/>
      <c r="P71" s="32"/>
      <c r="Q71" s="32"/>
      <c r="R71" s="32"/>
      <c r="S71" s="32"/>
      <c r="T71" s="29"/>
      <c r="U71" s="29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</row>
    <row r="72" spans="1:32" ht="12.75" customHeight="1" x14ac:dyDescent="0.3">
      <c r="A72" s="44" t="s">
        <v>58</v>
      </c>
      <c r="B72" s="32"/>
      <c r="C72" s="32"/>
      <c r="D72" s="32"/>
      <c r="E72" s="32"/>
      <c r="F72" s="32"/>
      <c r="G72" s="32"/>
      <c r="H72" s="206"/>
      <c r="I72" s="5"/>
      <c r="J72" s="5"/>
      <c r="K72" s="32"/>
      <c r="L72" s="5"/>
      <c r="M72" s="32"/>
      <c r="N72" s="32"/>
      <c r="O72" s="32"/>
      <c r="P72" s="32"/>
      <c r="Q72" s="32"/>
      <c r="R72" s="32"/>
      <c r="S72" s="32"/>
      <c r="T72" s="3"/>
      <c r="U72" s="3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</row>
    <row r="73" spans="1:32" ht="25.5" customHeight="1" x14ac:dyDescent="0.2">
      <c r="A73" s="32"/>
      <c r="B73" s="250" t="s">
        <v>1</v>
      </c>
      <c r="C73" s="251"/>
      <c r="D73" s="251"/>
      <c r="E73" s="251"/>
      <c r="F73" s="251"/>
      <c r="G73" s="251"/>
      <c r="H73" s="206"/>
      <c r="I73" s="7" t="s">
        <v>2</v>
      </c>
      <c r="J73" s="7" t="s">
        <v>3</v>
      </c>
      <c r="K73" s="8" t="s">
        <v>4</v>
      </c>
      <c r="L73" s="7" t="s">
        <v>5</v>
      </c>
      <c r="M73" s="9" t="s">
        <v>6</v>
      </c>
      <c r="N73" s="9" t="s">
        <v>7</v>
      </c>
      <c r="O73" s="10" t="s">
        <v>8</v>
      </c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</row>
    <row r="74" spans="1:32" ht="12.75" customHeight="1" x14ac:dyDescent="0.2">
      <c r="A74" s="116" t="s">
        <v>9</v>
      </c>
      <c r="B74" s="117">
        <v>1</v>
      </c>
      <c r="C74" s="117">
        <v>2</v>
      </c>
      <c r="D74" s="117">
        <v>3</v>
      </c>
      <c r="E74" s="117">
        <v>4</v>
      </c>
      <c r="F74" s="117">
        <v>5</v>
      </c>
      <c r="G74" s="117">
        <v>6</v>
      </c>
      <c r="H74" s="208" t="s">
        <v>10</v>
      </c>
      <c r="I74" s="15"/>
      <c r="J74" s="15"/>
      <c r="K74" s="16"/>
      <c r="L74" s="17"/>
      <c r="M74" s="6"/>
      <c r="N74" s="6"/>
      <c r="O74" s="5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</row>
    <row r="75" spans="1:32" ht="12.75" customHeight="1" x14ac:dyDescent="0.2">
      <c r="A75" s="31" t="s">
        <v>22</v>
      </c>
      <c r="B75" s="13">
        <v>109</v>
      </c>
      <c r="C75" s="13"/>
      <c r="D75" s="13"/>
      <c r="E75" s="13"/>
      <c r="F75" s="13"/>
      <c r="G75" s="13"/>
      <c r="H75" s="202"/>
      <c r="I75" s="15"/>
      <c r="J75" s="15"/>
      <c r="K75" s="16"/>
      <c r="L75" s="17"/>
      <c r="M75" s="20">
        <f>B75</f>
        <v>109</v>
      </c>
      <c r="N75" s="6"/>
      <c r="O75" s="5"/>
      <c r="P75" s="32"/>
      <c r="Q75" s="4"/>
      <c r="R75" s="11" t="s">
        <v>32</v>
      </c>
      <c r="S75" s="11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</row>
    <row r="76" spans="1:32" ht="12.75" customHeight="1" x14ac:dyDescent="0.2">
      <c r="A76" s="31" t="s">
        <v>33</v>
      </c>
      <c r="B76" s="32"/>
      <c r="C76" s="32">
        <v>94</v>
      </c>
      <c r="D76" s="32"/>
      <c r="E76" s="32"/>
      <c r="F76" s="32"/>
      <c r="G76" s="32"/>
      <c r="H76" s="203"/>
      <c r="I76" s="5"/>
      <c r="J76" s="5"/>
      <c r="K76" s="32"/>
      <c r="L76" s="17">
        <f>C76/B75</f>
        <v>0.86238532110091748</v>
      </c>
      <c r="M76" s="20">
        <v>94</v>
      </c>
      <c r="N76" s="23">
        <f t="shared" ref="N76:N80" si="8">M76/M75</f>
        <v>0.86238532110091748</v>
      </c>
      <c r="O76" s="5">
        <f t="shared" ref="O76:O80" si="9">100%-N76</f>
        <v>0.13761467889908252</v>
      </c>
      <c r="P76" s="32"/>
      <c r="Q76" s="4"/>
      <c r="R76" s="11"/>
      <c r="S76" s="11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</row>
    <row r="77" spans="1:32" ht="12.75" customHeight="1" x14ac:dyDescent="0.2">
      <c r="A77" s="31" t="s">
        <v>34</v>
      </c>
      <c r="B77" s="32"/>
      <c r="C77" s="32"/>
      <c r="D77" s="32">
        <v>77</v>
      </c>
      <c r="E77" s="32"/>
      <c r="F77" s="32"/>
      <c r="G77" s="32"/>
      <c r="H77" s="203"/>
      <c r="I77" s="5"/>
      <c r="J77" s="5"/>
      <c r="K77" s="32"/>
      <c r="L77" s="17">
        <f>D77/C76</f>
        <v>0.81914893617021278</v>
      </c>
      <c r="M77" s="118">
        <v>85</v>
      </c>
      <c r="N77" s="23">
        <f t="shared" si="8"/>
        <v>0.9042553191489362</v>
      </c>
      <c r="O77" s="5">
        <f t="shared" si="9"/>
        <v>9.5744680851063801E-2</v>
      </c>
      <c r="P77" s="32"/>
      <c r="Q77" s="32"/>
      <c r="R77" s="119"/>
      <c r="S77" s="119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</row>
    <row r="78" spans="1:32" ht="12.75" customHeight="1" x14ac:dyDescent="0.2">
      <c r="A78" s="31" t="s">
        <v>36</v>
      </c>
      <c r="B78" s="32"/>
      <c r="C78" s="32"/>
      <c r="D78" s="32"/>
      <c r="E78" s="32">
        <v>72</v>
      </c>
      <c r="F78" s="32"/>
      <c r="G78" s="32"/>
      <c r="H78" s="203"/>
      <c r="I78" s="5"/>
      <c r="J78" s="5"/>
      <c r="K78" s="32"/>
      <c r="L78" s="17">
        <f>E78/D77</f>
        <v>0.93506493506493504</v>
      </c>
      <c r="M78" s="118">
        <v>80</v>
      </c>
      <c r="N78" s="23">
        <f t="shared" si="8"/>
        <v>0.94117647058823528</v>
      </c>
      <c r="O78" s="5">
        <f t="shared" si="9"/>
        <v>5.8823529411764719E-2</v>
      </c>
      <c r="P78" s="32"/>
      <c r="Q78" s="21" t="s">
        <v>12</v>
      </c>
      <c r="R78" s="22" t="s">
        <v>18</v>
      </c>
      <c r="S78" s="22" t="s">
        <v>19</v>
      </c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</row>
    <row r="79" spans="1:32" ht="12.75" customHeight="1" x14ac:dyDescent="0.2">
      <c r="A79" s="31" t="s">
        <v>37</v>
      </c>
      <c r="B79" s="32"/>
      <c r="C79" s="32"/>
      <c r="D79" s="32"/>
      <c r="E79" s="32"/>
      <c r="F79" s="32">
        <v>66</v>
      </c>
      <c r="G79" s="32"/>
      <c r="H79" s="203"/>
      <c r="I79" s="5"/>
      <c r="J79" s="5"/>
      <c r="K79" s="32"/>
      <c r="L79" s="5">
        <f>F79/E78</f>
        <v>0.91666666666666663</v>
      </c>
      <c r="M79" s="118">
        <v>72</v>
      </c>
      <c r="N79" s="23">
        <f t="shared" si="8"/>
        <v>0.9</v>
      </c>
      <c r="O79" s="5">
        <f t="shared" si="9"/>
        <v>9.9999999999999978E-2</v>
      </c>
      <c r="P79" s="32"/>
      <c r="Q79" s="21"/>
      <c r="R79" s="22"/>
      <c r="S79" s="2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</row>
    <row r="80" spans="1:32" ht="12.75" customHeight="1" x14ac:dyDescent="0.2">
      <c r="A80" s="31" t="s">
        <v>38</v>
      </c>
      <c r="B80" s="32"/>
      <c r="C80" s="32"/>
      <c r="D80" s="32"/>
      <c r="E80" s="32"/>
      <c r="F80" s="32"/>
      <c r="G80" s="32">
        <v>66</v>
      </c>
      <c r="H80" s="203">
        <v>62</v>
      </c>
      <c r="I80" s="5"/>
      <c r="J80" s="5"/>
      <c r="K80" s="32"/>
      <c r="L80" s="5">
        <f>G80/F79</f>
        <v>1</v>
      </c>
      <c r="M80" s="118">
        <v>70</v>
      </c>
      <c r="N80" s="23">
        <f t="shared" si="8"/>
        <v>0.97222222222222221</v>
      </c>
      <c r="O80" s="5">
        <f t="shared" si="9"/>
        <v>2.777777777777779E-2</v>
      </c>
      <c r="P80" s="32"/>
      <c r="Q80" s="21"/>
      <c r="R80" s="22"/>
      <c r="S80" s="2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</row>
    <row r="81" spans="1:32" ht="12.75" customHeight="1" x14ac:dyDescent="0.2">
      <c r="A81" s="31" t="s">
        <v>39</v>
      </c>
      <c r="B81" s="32"/>
      <c r="C81" s="32"/>
      <c r="D81" s="32"/>
      <c r="E81" s="32"/>
      <c r="F81" s="32"/>
      <c r="G81" s="32">
        <v>8</v>
      </c>
      <c r="H81" s="203">
        <v>8</v>
      </c>
      <c r="I81" s="5"/>
      <c r="J81" s="5"/>
      <c r="K81" s="32"/>
      <c r="L81" s="5"/>
      <c r="M81" s="118">
        <v>8</v>
      </c>
      <c r="N81" s="23"/>
      <c r="O81" s="5"/>
      <c r="P81" s="32"/>
      <c r="Q81" s="21"/>
      <c r="R81" s="22"/>
      <c r="S81" s="2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</row>
    <row r="82" spans="1:32" ht="12.75" customHeight="1" x14ac:dyDescent="0.2">
      <c r="A82" s="31" t="s">
        <v>40</v>
      </c>
      <c r="B82" s="32"/>
      <c r="C82" s="32"/>
      <c r="D82" s="32"/>
      <c r="E82" s="32"/>
      <c r="F82" s="32"/>
      <c r="G82" s="32"/>
      <c r="H82" s="203"/>
      <c r="I82" s="5"/>
      <c r="J82" s="5"/>
      <c r="K82" s="32"/>
      <c r="L82" s="5"/>
      <c r="M82" s="118"/>
      <c r="N82" s="23"/>
      <c r="O82" s="5"/>
      <c r="P82" s="32"/>
      <c r="Q82" s="21"/>
      <c r="R82" s="22"/>
      <c r="S82" s="2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</row>
    <row r="83" spans="1:32" ht="12.75" customHeight="1" x14ac:dyDescent="0.2">
      <c r="A83" s="31" t="s">
        <v>41</v>
      </c>
      <c r="B83" s="32"/>
      <c r="C83" s="32"/>
      <c r="D83" s="32"/>
      <c r="E83" s="32"/>
      <c r="F83" s="32"/>
      <c r="G83" s="32"/>
      <c r="H83" s="203"/>
      <c r="I83" s="5"/>
      <c r="J83" s="5"/>
      <c r="K83" s="32"/>
      <c r="L83" s="5"/>
      <c r="M83" s="118"/>
      <c r="N83" s="23"/>
      <c r="O83" s="5"/>
      <c r="P83" s="32"/>
      <c r="Q83" s="21"/>
      <c r="R83" s="22"/>
      <c r="S83" s="2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</row>
    <row r="84" spans="1:32" ht="12.75" customHeight="1" x14ac:dyDescent="0.2">
      <c r="A84" s="32"/>
      <c r="B84" s="32"/>
      <c r="C84" s="32"/>
      <c r="D84" s="32"/>
      <c r="E84" s="32"/>
      <c r="F84" s="32"/>
      <c r="G84" s="32"/>
      <c r="H84" s="206">
        <f>SUM(H80:H81)</f>
        <v>70</v>
      </c>
      <c r="I84" s="5">
        <f>H80/B75</f>
        <v>0.56880733944954132</v>
      </c>
      <c r="J84" s="5">
        <f>H84/B75</f>
        <v>0.64220183486238536</v>
      </c>
      <c r="K84" s="5">
        <f>J84-I84</f>
        <v>7.3394495412844041E-2</v>
      </c>
      <c r="L84" s="5"/>
      <c r="M84" s="32"/>
      <c r="N84" s="32"/>
      <c r="O84" s="32"/>
      <c r="P84" s="32"/>
      <c r="Q84" s="61" t="s">
        <v>23</v>
      </c>
      <c r="R84" s="5">
        <f>O19</f>
        <v>0.24761904761904763</v>
      </c>
      <c r="S84" s="5">
        <f>O34</f>
        <v>0.4358974358974359</v>
      </c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</row>
    <row r="85" spans="1:32" ht="12.75" customHeight="1" x14ac:dyDescent="0.3">
      <c r="A85" s="44" t="s">
        <v>59</v>
      </c>
      <c r="B85" s="32"/>
      <c r="C85" s="32"/>
      <c r="D85" s="32"/>
      <c r="E85" s="32"/>
      <c r="F85" s="32"/>
      <c r="G85" s="32"/>
      <c r="H85" s="206"/>
      <c r="I85" s="32"/>
      <c r="J85" s="32"/>
      <c r="K85" s="32"/>
      <c r="L85" s="5"/>
      <c r="M85" s="5"/>
      <c r="N85" s="32"/>
      <c r="O85" s="5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</row>
    <row r="86" spans="1:32" ht="25.5" customHeight="1" x14ac:dyDescent="0.2">
      <c r="A86" s="32"/>
      <c r="B86" s="115" t="s">
        <v>1</v>
      </c>
      <c r="C86" s="115"/>
      <c r="D86" s="115"/>
      <c r="E86" s="115"/>
      <c r="F86" s="115"/>
      <c r="G86" s="115"/>
      <c r="H86" s="206"/>
      <c r="I86" s="7" t="s">
        <v>2</v>
      </c>
      <c r="J86" s="7" t="s">
        <v>3</v>
      </c>
      <c r="K86" s="8" t="s">
        <v>4</v>
      </c>
      <c r="L86" s="7" t="s">
        <v>5</v>
      </c>
      <c r="M86" s="9" t="s">
        <v>6</v>
      </c>
      <c r="N86" s="32"/>
      <c r="O86" s="32"/>
      <c r="P86" s="32"/>
      <c r="Q86" s="9" t="s">
        <v>7</v>
      </c>
      <c r="R86" s="10" t="s">
        <v>8</v>
      </c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</row>
    <row r="87" spans="1:32" ht="12.75" customHeight="1" x14ac:dyDescent="0.2">
      <c r="A87" s="116" t="s">
        <v>9</v>
      </c>
      <c r="B87" s="117">
        <v>1</v>
      </c>
      <c r="C87" s="117">
        <v>2</v>
      </c>
      <c r="D87" s="117">
        <v>3</v>
      </c>
      <c r="E87" s="117">
        <v>4</v>
      </c>
      <c r="F87" s="117">
        <v>5</v>
      </c>
      <c r="G87" s="117">
        <v>6</v>
      </c>
      <c r="H87" s="208" t="s">
        <v>10</v>
      </c>
      <c r="I87" s="15"/>
      <c r="J87" s="15"/>
      <c r="K87" s="16"/>
      <c r="L87" s="17"/>
      <c r="M87" s="6"/>
      <c r="N87" s="32"/>
      <c r="O87" s="32"/>
      <c r="P87" s="32"/>
      <c r="Q87" s="6"/>
      <c r="R87" s="5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</row>
    <row r="88" spans="1:32" ht="12.75" customHeight="1" x14ac:dyDescent="0.2">
      <c r="A88" s="31" t="s">
        <v>33</v>
      </c>
      <c r="B88" s="13">
        <v>21</v>
      </c>
      <c r="C88" s="13"/>
      <c r="D88" s="13"/>
      <c r="E88" s="13"/>
      <c r="F88" s="13"/>
      <c r="G88" s="13"/>
      <c r="H88" s="203"/>
      <c r="I88" s="15"/>
      <c r="J88" s="15"/>
      <c r="K88" s="16"/>
      <c r="L88" s="17"/>
      <c r="M88" s="20">
        <f>B88</f>
        <v>21</v>
      </c>
      <c r="N88" s="32"/>
      <c r="O88" s="32"/>
      <c r="P88" s="32"/>
      <c r="Q88" s="6"/>
      <c r="R88" s="5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</row>
    <row r="89" spans="1:32" ht="12.75" customHeight="1" x14ac:dyDescent="0.2">
      <c r="A89" s="31" t="s">
        <v>34</v>
      </c>
      <c r="B89" s="32"/>
      <c r="C89" s="32">
        <v>14</v>
      </c>
      <c r="D89" s="32"/>
      <c r="E89" s="32"/>
      <c r="F89" s="32"/>
      <c r="G89" s="32"/>
      <c r="H89" s="203"/>
      <c r="I89" s="5"/>
      <c r="J89" s="5"/>
      <c r="K89" s="32"/>
      <c r="L89" s="17">
        <f>C89/B88</f>
        <v>0.66666666666666663</v>
      </c>
      <c r="M89" s="118">
        <v>14</v>
      </c>
      <c r="N89" s="23">
        <f t="shared" ref="N89:N93" si="10">M89/M88</f>
        <v>0.66666666666666663</v>
      </c>
      <c r="O89" s="5">
        <f t="shared" ref="O89:O93" si="11">100%-N89</f>
        <v>0.33333333333333337</v>
      </c>
      <c r="P89" s="32"/>
      <c r="Q89" s="23">
        <f>M89/M88</f>
        <v>0.66666666666666663</v>
      </c>
      <c r="R89" s="5">
        <f>100%-Q89</f>
        <v>0.33333333333333337</v>
      </c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</row>
    <row r="90" spans="1:32" ht="12.75" customHeight="1" x14ac:dyDescent="0.2">
      <c r="A90" s="31" t="s">
        <v>36</v>
      </c>
      <c r="B90" s="32"/>
      <c r="C90" s="32"/>
      <c r="D90" s="32">
        <v>9</v>
      </c>
      <c r="E90" s="32"/>
      <c r="F90" s="32"/>
      <c r="G90" s="32"/>
      <c r="H90" s="203"/>
      <c r="I90" s="5"/>
      <c r="J90" s="5"/>
      <c r="K90" s="32"/>
      <c r="L90" s="5">
        <f>D90/C89</f>
        <v>0.6428571428571429</v>
      </c>
      <c r="M90" s="118">
        <v>10</v>
      </c>
      <c r="N90" s="23">
        <f t="shared" si="10"/>
        <v>0.7142857142857143</v>
      </c>
      <c r="O90" s="5">
        <f t="shared" si="11"/>
        <v>0.2857142857142857</v>
      </c>
      <c r="P90" s="32"/>
      <c r="Q90" s="27" t="s">
        <v>129</v>
      </c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</row>
    <row r="91" spans="1:32" ht="12.75" customHeight="1" x14ac:dyDescent="0.2">
      <c r="A91" s="31" t="s">
        <v>37</v>
      </c>
      <c r="B91" s="32"/>
      <c r="C91" s="32"/>
      <c r="D91" s="32"/>
      <c r="E91" s="32">
        <v>8</v>
      </c>
      <c r="F91" s="32"/>
      <c r="G91" s="32"/>
      <c r="H91" s="203"/>
      <c r="I91" s="5"/>
      <c r="J91" s="5"/>
      <c r="K91" s="32"/>
      <c r="L91" s="5">
        <f>E91/D90</f>
        <v>0.88888888888888884</v>
      </c>
      <c r="M91" s="118">
        <v>9</v>
      </c>
      <c r="N91" s="23">
        <f t="shared" si="10"/>
        <v>0.9</v>
      </c>
      <c r="O91" s="5">
        <f t="shared" si="11"/>
        <v>9.9999999999999978E-2</v>
      </c>
      <c r="P91" s="32"/>
      <c r="Q91" s="27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</row>
    <row r="92" spans="1:32" ht="12.75" customHeight="1" x14ac:dyDescent="0.2">
      <c r="A92" s="31" t="s">
        <v>38</v>
      </c>
      <c r="B92" s="32"/>
      <c r="C92" s="32"/>
      <c r="D92" s="32"/>
      <c r="E92" s="32"/>
      <c r="F92" s="32">
        <v>6</v>
      </c>
      <c r="G92" s="32"/>
      <c r="H92" s="203"/>
      <c r="I92" s="5"/>
      <c r="J92" s="5"/>
      <c r="K92" s="32"/>
      <c r="L92" s="5">
        <f>F92/E91</f>
        <v>0.75</v>
      </c>
      <c r="M92" s="118">
        <v>8</v>
      </c>
      <c r="N92" s="23">
        <f t="shared" si="10"/>
        <v>0.88888888888888884</v>
      </c>
      <c r="O92" s="5">
        <f t="shared" si="11"/>
        <v>0.11111111111111116</v>
      </c>
      <c r="P92" s="32"/>
      <c r="Q92" s="27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</row>
    <row r="93" spans="1:32" ht="12.75" customHeight="1" x14ac:dyDescent="0.2">
      <c r="A93" s="31" t="s">
        <v>39</v>
      </c>
      <c r="B93" s="32"/>
      <c r="C93" s="32"/>
      <c r="D93" s="32"/>
      <c r="E93" s="32"/>
      <c r="F93" s="32"/>
      <c r="G93" s="32">
        <v>6</v>
      </c>
      <c r="H93" s="203">
        <v>3</v>
      </c>
      <c r="I93" s="5"/>
      <c r="J93" s="5"/>
      <c r="K93" s="32"/>
      <c r="L93" s="5">
        <f>G93/F92</f>
        <v>1</v>
      </c>
      <c r="M93" s="118">
        <v>6</v>
      </c>
      <c r="N93" s="23">
        <f t="shared" si="10"/>
        <v>0.75</v>
      </c>
      <c r="O93" s="5">
        <f t="shared" si="11"/>
        <v>0.25</v>
      </c>
      <c r="P93" s="32"/>
      <c r="Q93" s="27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</row>
    <row r="94" spans="1:32" ht="12.75" customHeight="1" x14ac:dyDescent="0.2">
      <c r="A94" s="31" t="s">
        <v>40</v>
      </c>
      <c r="B94" s="32"/>
      <c r="C94" s="32"/>
      <c r="D94" s="32"/>
      <c r="E94" s="32"/>
      <c r="F94" s="32"/>
      <c r="G94" s="32">
        <v>5</v>
      </c>
      <c r="H94" s="203">
        <v>2</v>
      </c>
      <c r="I94" s="5"/>
      <c r="J94" s="5"/>
      <c r="K94" s="32"/>
      <c r="L94" s="5"/>
      <c r="M94" s="118">
        <v>5</v>
      </c>
      <c r="N94" s="23"/>
      <c r="O94" s="5"/>
      <c r="P94" s="32"/>
      <c r="Q94" s="27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</row>
    <row r="95" spans="1:32" ht="12.75" customHeight="1" x14ac:dyDescent="0.2">
      <c r="A95" s="31" t="s">
        <v>41</v>
      </c>
      <c r="B95" s="32"/>
      <c r="C95" s="32"/>
      <c r="D95" s="32"/>
      <c r="E95" s="32"/>
      <c r="F95" s="32"/>
      <c r="G95" s="32">
        <v>1</v>
      </c>
      <c r="H95" s="203">
        <v>1</v>
      </c>
      <c r="I95" s="5"/>
      <c r="J95" s="5"/>
      <c r="K95" s="32"/>
      <c r="L95" s="5"/>
      <c r="M95" s="118"/>
      <c r="N95" s="23"/>
      <c r="O95" s="5"/>
      <c r="P95" s="32"/>
      <c r="Q95" s="27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</row>
    <row r="96" spans="1:32" ht="12.75" customHeight="1" x14ac:dyDescent="0.2">
      <c r="A96" s="32"/>
      <c r="B96" s="32"/>
      <c r="C96" s="32"/>
      <c r="D96" s="32"/>
      <c r="E96" s="32"/>
      <c r="F96" s="32"/>
      <c r="G96" s="32"/>
      <c r="H96" s="206">
        <f>SUM(H93:H95)</f>
        <v>6</v>
      </c>
      <c r="I96" s="5">
        <f>H93/B88</f>
        <v>0.14285714285714285</v>
      </c>
      <c r="J96" s="5">
        <f>H96/B88</f>
        <v>0.2857142857142857</v>
      </c>
      <c r="K96" s="5">
        <f>J96-I96</f>
        <v>0.14285714285714285</v>
      </c>
      <c r="L96" s="5"/>
      <c r="M96" s="32"/>
      <c r="N96" s="32"/>
      <c r="O96" s="32"/>
      <c r="P96" s="32"/>
      <c r="Q96" s="27" t="s">
        <v>130</v>
      </c>
      <c r="R96" s="25"/>
      <c r="S96" s="25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</row>
    <row r="97" spans="1:32" ht="12.75" customHeight="1" x14ac:dyDescent="0.3">
      <c r="A97" s="44" t="s">
        <v>60</v>
      </c>
      <c r="B97" s="32"/>
      <c r="C97" s="32"/>
      <c r="D97" s="32"/>
      <c r="E97" s="32"/>
      <c r="F97" s="32"/>
      <c r="G97" s="32"/>
      <c r="H97" s="206"/>
      <c r="I97" s="32"/>
      <c r="J97" s="32"/>
      <c r="K97" s="32"/>
      <c r="L97" s="5"/>
      <c r="M97" s="5"/>
      <c r="N97" s="32"/>
      <c r="O97" s="32"/>
      <c r="P97" s="32"/>
      <c r="Q97" s="46"/>
      <c r="R97" s="29"/>
      <c r="S97" s="29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</row>
    <row r="98" spans="1:32" ht="25.5" customHeight="1" x14ac:dyDescent="0.2">
      <c r="A98" s="32"/>
      <c r="B98" s="115" t="s">
        <v>1</v>
      </c>
      <c r="C98" s="115"/>
      <c r="D98" s="115"/>
      <c r="E98" s="115"/>
      <c r="F98" s="115"/>
      <c r="G98" s="115"/>
      <c r="H98" s="206"/>
      <c r="I98" s="7" t="s">
        <v>2</v>
      </c>
      <c r="J98" s="7" t="s">
        <v>3</v>
      </c>
      <c r="K98" s="8" t="s">
        <v>4</v>
      </c>
      <c r="L98" s="7" t="s">
        <v>5</v>
      </c>
      <c r="M98" s="9" t="s">
        <v>6</v>
      </c>
      <c r="N98" s="32"/>
      <c r="O98" s="32"/>
      <c r="P98" s="32"/>
      <c r="Q98" s="31"/>
      <c r="R98" s="29"/>
      <c r="S98" s="29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</row>
    <row r="99" spans="1:32" ht="12.75" customHeight="1" x14ac:dyDescent="0.2">
      <c r="A99" s="116" t="s">
        <v>9</v>
      </c>
      <c r="B99" s="117">
        <v>1</v>
      </c>
      <c r="C99" s="117">
        <v>2</v>
      </c>
      <c r="D99" s="117">
        <v>3</v>
      </c>
      <c r="E99" s="117">
        <v>4</v>
      </c>
      <c r="F99" s="117">
        <v>5</v>
      </c>
      <c r="G99" s="117">
        <v>6</v>
      </c>
      <c r="H99" s="208" t="s">
        <v>10</v>
      </c>
      <c r="I99" s="15"/>
      <c r="J99" s="15"/>
      <c r="K99" s="16"/>
      <c r="L99" s="17"/>
      <c r="M99" s="6"/>
      <c r="N99" s="32"/>
      <c r="O99" s="32"/>
      <c r="P99" s="32"/>
      <c r="Q99" s="31"/>
      <c r="R99" s="29"/>
      <c r="S99" s="29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</row>
    <row r="100" spans="1:32" ht="12.75" customHeight="1" x14ac:dyDescent="0.2">
      <c r="A100" s="31" t="s">
        <v>34</v>
      </c>
      <c r="B100" s="13">
        <v>142</v>
      </c>
      <c r="C100" s="13"/>
      <c r="D100" s="13"/>
      <c r="E100" s="13"/>
      <c r="F100" s="13"/>
      <c r="G100" s="13"/>
      <c r="H100" s="203"/>
      <c r="I100" s="15"/>
      <c r="J100" s="15"/>
      <c r="K100" s="16"/>
      <c r="L100" s="17"/>
      <c r="M100" s="20">
        <f>B100</f>
        <v>142</v>
      </c>
      <c r="N100" s="32"/>
      <c r="O100" s="32"/>
      <c r="P100" s="32"/>
      <c r="Q100" s="32"/>
      <c r="R100" s="11" t="s">
        <v>35</v>
      </c>
      <c r="S100" s="3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</row>
    <row r="101" spans="1:32" ht="12.75" customHeight="1" x14ac:dyDescent="0.2">
      <c r="A101" s="31" t="s">
        <v>36</v>
      </c>
      <c r="B101" s="32"/>
      <c r="C101" s="32">
        <v>125</v>
      </c>
      <c r="D101" s="32"/>
      <c r="E101" s="32"/>
      <c r="F101" s="32"/>
      <c r="G101" s="32"/>
      <c r="H101" s="203"/>
      <c r="I101" s="5"/>
      <c r="J101" s="5"/>
      <c r="K101" s="32"/>
      <c r="L101" s="17">
        <f>C101/B100</f>
        <v>0.88028169014084512</v>
      </c>
      <c r="M101" s="118">
        <v>125</v>
      </c>
      <c r="N101" s="23">
        <f t="shared" ref="N101:N105" si="12">M101/M100</f>
        <v>0.88028169014084512</v>
      </c>
      <c r="O101" s="5">
        <f t="shared" ref="O101:O105" si="13">100%-N101</f>
        <v>0.11971830985915488</v>
      </c>
      <c r="P101" s="32"/>
      <c r="Q101" s="51" t="s">
        <v>12</v>
      </c>
      <c r="R101" s="81" t="s">
        <v>18</v>
      </c>
      <c r="S101" s="81" t="s">
        <v>19</v>
      </c>
      <c r="T101" s="81" t="s">
        <v>20</v>
      </c>
      <c r="U101" s="81" t="s">
        <v>21</v>
      </c>
      <c r="V101" s="81" t="s">
        <v>22</v>
      </c>
      <c r="W101" s="81" t="s">
        <v>33</v>
      </c>
      <c r="X101" s="81" t="s">
        <v>34</v>
      </c>
      <c r="Y101" s="81" t="s">
        <v>36</v>
      </c>
      <c r="Z101" s="81" t="s">
        <v>37</v>
      </c>
      <c r="AA101" s="81" t="s">
        <v>38</v>
      </c>
      <c r="AB101" s="81" t="s">
        <v>39</v>
      </c>
      <c r="AC101" s="81" t="s">
        <v>40</v>
      </c>
      <c r="AD101" s="81" t="s">
        <v>41</v>
      </c>
      <c r="AE101" s="81" t="s">
        <v>42</v>
      </c>
      <c r="AF101" s="81" t="s">
        <v>43</v>
      </c>
    </row>
    <row r="102" spans="1:32" ht="12.75" customHeight="1" x14ac:dyDescent="0.3">
      <c r="A102" s="31" t="s">
        <v>37</v>
      </c>
      <c r="B102" s="32"/>
      <c r="C102" s="32"/>
      <c r="D102" s="32">
        <v>106</v>
      </c>
      <c r="E102" s="32"/>
      <c r="F102" s="32"/>
      <c r="G102" s="32"/>
      <c r="H102" s="203"/>
      <c r="I102" s="5"/>
      <c r="J102" s="5"/>
      <c r="K102" s="32"/>
      <c r="L102" s="5">
        <f>D102/C101</f>
        <v>0.84799999999999998</v>
      </c>
      <c r="M102" s="118">
        <v>117</v>
      </c>
      <c r="N102" s="23">
        <f t="shared" si="12"/>
        <v>0.93600000000000005</v>
      </c>
      <c r="O102" s="5">
        <f t="shared" si="13"/>
        <v>6.3999999999999946E-2</v>
      </c>
      <c r="P102" s="32"/>
      <c r="Q102" s="56" t="s">
        <v>23</v>
      </c>
      <c r="R102" s="57">
        <f>M20/M18</f>
        <v>0.62857142857142856</v>
      </c>
      <c r="S102" s="57">
        <f>M35/M33</f>
        <v>0.5641025641025641</v>
      </c>
      <c r="T102" s="57">
        <f>M49/M47</f>
        <v>0.78640776699029125</v>
      </c>
      <c r="U102" s="57">
        <f>M62/M60</f>
        <v>0.48837209302325579</v>
      </c>
      <c r="V102" s="57">
        <f>M77/M75</f>
        <v>0.77981651376146788</v>
      </c>
      <c r="W102" s="57">
        <f>M90/M88</f>
        <v>0.47619047619047616</v>
      </c>
      <c r="X102" s="57">
        <f>M102/M100</f>
        <v>0.823943661971831</v>
      </c>
      <c r="Y102" s="57">
        <f>M115/M113</f>
        <v>0.53333333333333333</v>
      </c>
      <c r="Z102" s="57">
        <f>M126/M124</f>
        <v>0.66844919786096257</v>
      </c>
      <c r="AA102" s="57">
        <f>M142/M140</f>
        <v>0.44444444444444442</v>
      </c>
      <c r="AB102" s="57">
        <f>M156/M154</f>
        <v>0.83448275862068966</v>
      </c>
      <c r="AC102" s="57">
        <f>M171/M169</f>
        <v>0.5161290322580645</v>
      </c>
      <c r="AD102" s="57">
        <f>M184/M182</f>
        <v>0.74011299435028244</v>
      </c>
      <c r="AE102" s="57">
        <f>M198/M196</f>
        <v>0.59090909090909094</v>
      </c>
      <c r="AF102" s="57">
        <f>M211/M209</f>
        <v>0.68316831683168322</v>
      </c>
    </row>
    <row r="103" spans="1:32" ht="12.75" customHeight="1" x14ac:dyDescent="0.3">
      <c r="A103" s="31" t="s">
        <v>38</v>
      </c>
      <c r="B103" s="32"/>
      <c r="C103" s="32"/>
      <c r="D103" s="32"/>
      <c r="E103" s="32">
        <v>99</v>
      </c>
      <c r="F103" s="32"/>
      <c r="G103" s="32"/>
      <c r="H103" s="203"/>
      <c r="I103" s="5"/>
      <c r="J103" s="5"/>
      <c r="K103" s="32"/>
      <c r="L103" s="5">
        <f>E103/D102</f>
        <v>0.93396226415094341</v>
      </c>
      <c r="M103" s="118">
        <v>103</v>
      </c>
      <c r="N103" s="23">
        <f t="shared" si="12"/>
        <v>0.88034188034188032</v>
      </c>
      <c r="O103" s="5">
        <f t="shared" si="13"/>
        <v>0.11965811965811968</v>
      </c>
      <c r="P103" s="32"/>
      <c r="Q103" s="56"/>
      <c r="R103" s="57"/>
      <c r="S103" s="57"/>
      <c r="T103" s="57"/>
      <c r="U103" s="57"/>
      <c r="V103" s="57"/>
      <c r="W103" s="57"/>
      <c r="X103" s="57"/>
      <c r="Y103" s="32"/>
      <c r="Z103" s="32"/>
      <c r="AA103" s="32"/>
      <c r="AB103" s="32"/>
      <c r="AC103" s="32"/>
      <c r="AD103" s="32"/>
      <c r="AE103" s="32"/>
      <c r="AF103" s="32"/>
    </row>
    <row r="104" spans="1:32" ht="12.75" customHeight="1" x14ac:dyDescent="0.3">
      <c r="A104" s="31" t="s">
        <v>39</v>
      </c>
      <c r="B104" s="32"/>
      <c r="C104" s="32"/>
      <c r="D104" s="32"/>
      <c r="E104" s="32"/>
      <c r="F104" s="32">
        <v>92</v>
      </c>
      <c r="G104" s="32"/>
      <c r="H104" s="203"/>
      <c r="I104" s="5"/>
      <c r="J104" s="5"/>
      <c r="K104" s="32"/>
      <c r="L104" s="5">
        <f>F104/E103</f>
        <v>0.92929292929292928</v>
      </c>
      <c r="M104" s="118">
        <v>97</v>
      </c>
      <c r="N104" s="23">
        <f t="shared" si="12"/>
        <v>0.94174757281553401</v>
      </c>
      <c r="O104" s="5">
        <f t="shared" si="13"/>
        <v>5.8252427184465994E-2</v>
      </c>
      <c r="P104" s="32"/>
      <c r="Q104" s="56"/>
      <c r="R104" s="57"/>
      <c r="S104" s="57"/>
      <c r="T104" s="57"/>
      <c r="U104" s="57"/>
      <c r="V104" s="57"/>
      <c r="W104" s="57"/>
      <c r="X104" s="57"/>
      <c r="Y104" s="32"/>
      <c r="Z104" s="32"/>
      <c r="AA104" s="32"/>
      <c r="AB104" s="32"/>
      <c r="AC104" s="32"/>
      <c r="AD104" s="32"/>
      <c r="AE104" s="32"/>
      <c r="AF104" s="32"/>
    </row>
    <row r="105" spans="1:32" ht="12.75" customHeight="1" x14ac:dyDescent="0.3">
      <c r="A105" s="31" t="s">
        <v>40</v>
      </c>
      <c r="B105" s="32"/>
      <c r="C105" s="32"/>
      <c r="D105" s="32"/>
      <c r="E105" s="32"/>
      <c r="F105" s="32"/>
      <c r="G105" s="32">
        <v>92</v>
      </c>
      <c r="H105" s="203">
        <v>82</v>
      </c>
      <c r="I105" s="5"/>
      <c r="J105" s="5"/>
      <c r="K105" s="32"/>
      <c r="L105" s="5">
        <f>G105/F104</f>
        <v>1</v>
      </c>
      <c r="M105" s="118">
        <v>95</v>
      </c>
      <c r="N105" s="23">
        <f t="shared" si="12"/>
        <v>0.97938144329896903</v>
      </c>
      <c r="O105" s="5">
        <f t="shared" si="13"/>
        <v>2.0618556701030966E-2</v>
      </c>
      <c r="P105" s="32"/>
      <c r="Q105" s="56"/>
      <c r="R105" s="57"/>
      <c r="S105" s="57"/>
      <c r="T105" s="57"/>
      <c r="U105" s="57"/>
      <c r="V105" s="57"/>
      <c r="W105" s="57"/>
      <c r="X105" s="57"/>
      <c r="Y105" s="32"/>
      <c r="Z105" s="32"/>
      <c r="AA105" s="32"/>
      <c r="AB105" s="32"/>
      <c r="AC105" s="32"/>
      <c r="AD105" s="32"/>
      <c r="AE105" s="32"/>
      <c r="AF105" s="32"/>
    </row>
    <row r="106" spans="1:32" ht="12.75" customHeight="1" x14ac:dyDescent="0.3">
      <c r="A106" s="31" t="s">
        <v>41</v>
      </c>
      <c r="B106" s="32"/>
      <c r="C106" s="32"/>
      <c r="D106" s="32"/>
      <c r="E106" s="32"/>
      <c r="F106" s="32"/>
      <c r="G106" s="32">
        <v>8</v>
      </c>
      <c r="H106" s="203">
        <v>6</v>
      </c>
      <c r="I106" s="5"/>
      <c r="J106" s="5"/>
      <c r="K106" s="32"/>
      <c r="L106" s="5"/>
      <c r="M106" s="118">
        <v>9</v>
      </c>
      <c r="N106" s="23"/>
      <c r="O106" s="5"/>
      <c r="P106" s="32"/>
      <c r="Q106" s="56"/>
      <c r="R106" s="57"/>
      <c r="S106" s="57"/>
      <c r="T106" s="57"/>
      <c r="U106" s="57"/>
      <c r="V106" s="57"/>
      <c r="W106" s="57"/>
      <c r="X106" s="57"/>
      <c r="Y106" s="32"/>
      <c r="Z106" s="32"/>
      <c r="AA106" s="32"/>
      <c r="AB106" s="32"/>
      <c r="AC106" s="32"/>
      <c r="AD106" s="32"/>
      <c r="AE106" s="32"/>
      <c r="AF106" s="32"/>
    </row>
    <row r="107" spans="1:32" ht="12.75" customHeight="1" x14ac:dyDescent="0.3">
      <c r="A107" s="31" t="s">
        <v>42</v>
      </c>
      <c r="B107" s="32"/>
      <c r="C107" s="32"/>
      <c r="D107" s="32"/>
      <c r="E107" s="32">
        <v>1</v>
      </c>
      <c r="F107" s="32"/>
      <c r="G107" s="32"/>
      <c r="H107" s="203"/>
      <c r="I107" s="5"/>
      <c r="J107" s="5"/>
      <c r="K107" s="32"/>
      <c r="L107" s="5"/>
      <c r="M107" s="118">
        <v>1</v>
      </c>
      <c r="N107" s="23"/>
      <c r="O107" s="5"/>
      <c r="P107" s="32"/>
      <c r="Q107" s="56"/>
      <c r="R107" s="57"/>
      <c r="S107" s="57"/>
      <c r="T107" s="57"/>
      <c r="U107" s="57"/>
      <c r="V107" s="57"/>
      <c r="W107" s="57"/>
      <c r="X107" s="57"/>
      <c r="Y107" s="32"/>
      <c r="Z107" s="32"/>
      <c r="AA107" s="32"/>
      <c r="AB107" s="32"/>
      <c r="AC107" s="32"/>
      <c r="AD107" s="32"/>
      <c r="AE107" s="32"/>
      <c r="AF107" s="32"/>
    </row>
    <row r="108" spans="1:32" ht="12.75" customHeight="1" x14ac:dyDescent="0.3">
      <c r="A108" s="31"/>
      <c r="B108" s="32"/>
      <c r="C108" s="32"/>
      <c r="D108" s="32"/>
      <c r="E108" s="32"/>
      <c r="F108" s="32"/>
      <c r="G108" s="32"/>
      <c r="H108" s="206">
        <f>SUM(H105:H106)</f>
        <v>88</v>
      </c>
      <c r="I108" s="5">
        <f>H105/B100</f>
        <v>0.57746478873239437</v>
      </c>
      <c r="J108" s="5">
        <f>H108/B100</f>
        <v>0.61971830985915488</v>
      </c>
      <c r="K108" s="5">
        <f>J108-I108</f>
        <v>4.2253521126760507E-2</v>
      </c>
      <c r="L108" s="5"/>
      <c r="M108" s="118"/>
      <c r="N108" s="23"/>
      <c r="O108" s="5"/>
      <c r="P108" s="32"/>
      <c r="Q108" s="56"/>
      <c r="R108" s="57"/>
      <c r="S108" s="57"/>
      <c r="T108" s="57"/>
      <c r="U108" s="57"/>
      <c r="V108" s="57"/>
      <c r="W108" s="57"/>
      <c r="X108" s="57"/>
      <c r="Y108" s="32"/>
      <c r="Z108" s="32"/>
      <c r="AA108" s="32"/>
      <c r="AB108" s="32"/>
      <c r="AC108" s="32"/>
      <c r="AD108" s="32"/>
      <c r="AE108" s="32"/>
      <c r="AF108" s="32"/>
    </row>
    <row r="109" spans="1:32" ht="12.75" customHeight="1" x14ac:dyDescent="0.2">
      <c r="A109" s="32"/>
      <c r="B109" s="32"/>
      <c r="C109" s="32"/>
      <c r="D109" s="32"/>
      <c r="E109" s="32"/>
      <c r="F109" s="32"/>
      <c r="G109" s="32"/>
      <c r="H109" s="206"/>
      <c r="I109" s="5"/>
      <c r="J109" s="5"/>
      <c r="K109" s="32"/>
      <c r="L109" s="5"/>
      <c r="M109" s="32"/>
      <c r="N109" s="23"/>
      <c r="O109" s="5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</row>
    <row r="110" spans="1:32" ht="12.75" customHeight="1" x14ac:dyDescent="0.3">
      <c r="A110" s="44" t="s">
        <v>61</v>
      </c>
      <c r="B110" s="32"/>
      <c r="C110" s="32"/>
      <c r="D110" s="32"/>
      <c r="E110" s="32"/>
      <c r="F110" s="32"/>
      <c r="G110" s="32"/>
      <c r="H110" s="206"/>
      <c r="I110" s="32"/>
      <c r="J110" s="32"/>
      <c r="K110" s="32"/>
      <c r="L110" s="5"/>
      <c r="M110" s="5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</row>
    <row r="111" spans="1:32" ht="25.5" customHeight="1" x14ac:dyDescent="0.2">
      <c r="A111" s="32"/>
      <c r="B111" s="115" t="s">
        <v>1</v>
      </c>
      <c r="C111" s="115"/>
      <c r="D111" s="115"/>
      <c r="E111" s="115"/>
      <c r="F111" s="115"/>
      <c r="G111" s="115"/>
      <c r="H111" s="206"/>
      <c r="I111" s="7" t="s">
        <v>2</v>
      </c>
      <c r="J111" s="7" t="s">
        <v>3</v>
      </c>
      <c r="K111" s="8" t="s">
        <v>4</v>
      </c>
      <c r="L111" s="7" t="s">
        <v>5</v>
      </c>
      <c r="M111" s="9" t="s">
        <v>6</v>
      </c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</row>
    <row r="112" spans="1:32" ht="12.75" customHeight="1" x14ac:dyDescent="0.2">
      <c r="A112" s="116" t="s">
        <v>9</v>
      </c>
      <c r="B112" s="117">
        <v>1</v>
      </c>
      <c r="C112" s="117">
        <v>2</v>
      </c>
      <c r="D112" s="117">
        <v>3</v>
      </c>
      <c r="E112" s="117">
        <v>4</v>
      </c>
      <c r="F112" s="117">
        <v>5</v>
      </c>
      <c r="G112" s="117">
        <v>6</v>
      </c>
      <c r="H112" s="208" t="s">
        <v>10</v>
      </c>
      <c r="I112" s="15"/>
      <c r="J112" s="15"/>
      <c r="K112" s="16"/>
      <c r="L112" s="17"/>
      <c r="M112" s="6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</row>
    <row r="113" spans="1:32" ht="12.75" customHeight="1" x14ac:dyDescent="0.2">
      <c r="A113" s="31" t="s">
        <v>36</v>
      </c>
      <c r="B113" s="13">
        <v>15</v>
      </c>
      <c r="C113" s="13"/>
      <c r="D113" s="13"/>
      <c r="E113" s="13"/>
      <c r="F113" s="13"/>
      <c r="G113" s="13"/>
      <c r="H113" s="203"/>
      <c r="I113" s="15"/>
      <c r="J113" s="15"/>
      <c r="K113" s="16"/>
      <c r="L113" s="17"/>
      <c r="M113" s="20">
        <f>B113</f>
        <v>15</v>
      </c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</row>
    <row r="114" spans="1:32" ht="12.75" customHeight="1" x14ac:dyDescent="0.2">
      <c r="A114" s="31" t="s">
        <v>37</v>
      </c>
      <c r="B114" s="32"/>
      <c r="C114" s="32">
        <v>12</v>
      </c>
      <c r="D114" s="32"/>
      <c r="E114" s="32"/>
      <c r="F114" s="32"/>
      <c r="G114" s="32"/>
      <c r="H114" s="203"/>
      <c r="I114" s="5"/>
      <c r="J114" s="5"/>
      <c r="K114" s="32"/>
      <c r="L114" s="17">
        <f>C114/B113</f>
        <v>0.8</v>
      </c>
      <c r="M114" s="118">
        <v>12</v>
      </c>
      <c r="N114" s="23">
        <f t="shared" ref="N114:N118" si="14">M114/M113</f>
        <v>0.8</v>
      </c>
      <c r="O114" s="5">
        <f t="shared" ref="O114:O118" si="15">100%-N114</f>
        <v>0.19999999999999996</v>
      </c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</row>
    <row r="115" spans="1:32" ht="12.75" customHeight="1" x14ac:dyDescent="0.2">
      <c r="A115" s="31" t="s">
        <v>38</v>
      </c>
      <c r="B115" s="32"/>
      <c r="C115" s="32"/>
      <c r="D115" s="32">
        <v>8</v>
      </c>
      <c r="E115" s="32"/>
      <c r="F115" s="32"/>
      <c r="G115" s="32"/>
      <c r="H115" s="203"/>
      <c r="I115" s="5"/>
      <c r="J115" s="5"/>
      <c r="K115" s="32"/>
      <c r="L115" s="5">
        <f>D115/C114</f>
        <v>0.66666666666666663</v>
      </c>
      <c r="M115" s="118">
        <v>8</v>
      </c>
      <c r="N115" s="23">
        <f t="shared" si="14"/>
        <v>0.66666666666666663</v>
      </c>
      <c r="O115" s="5">
        <f t="shared" si="15"/>
        <v>0.33333333333333337</v>
      </c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</row>
    <row r="116" spans="1:32" ht="12.75" customHeight="1" x14ac:dyDescent="0.2">
      <c r="A116" s="31" t="s">
        <v>39</v>
      </c>
      <c r="B116" s="32"/>
      <c r="C116" s="32"/>
      <c r="D116" s="32"/>
      <c r="E116" s="32">
        <v>7</v>
      </c>
      <c r="F116" s="32"/>
      <c r="G116" s="32"/>
      <c r="H116" s="203"/>
      <c r="I116" s="5"/>
      <c r="J116" s="5"/>
      <c r="K116" s="32"/>
      <c r="L116" s="5">
        <f>E116/D115</f>
        <v>0.875</v>
      </c>
      <c r="M116" s="118">
        <v>7</v>
      </c>
      <c r="N116" s="23">
        <f t="shared" si="14"/>
        <v>0.875</v>
      </c>
      <c r="O116" s="5">
        <f t="shared" si="15"/>
        <v>0.125</v>
      </c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</row>
    <row r="117" spans="1:32" ht="12.75" customHeight="1" x14ac:dyDescent="0.2">
      <c r="A117" s="31" t="s">
        <v>40</v>
      </c>
      <c r="B117" s="32"/>
      <c r="C117" s="32"/>
      <c r="D117" s="32"/>
      <c r="E117" s="32"/>
      <c r="F117" s="32">
        <v>6</v>
      </c>
      <c r="G117" s="32"/>
      <c r="H117" s="203"/>
      <c r="I117" s="5"/>
      <c r="J117" s="5"/>
      <c r="K117" s="32"/>
      <c r="L117" s="5">
        <f>F117/E116</f>
        <v>0.8571428571428571</v>
      </c>
      <c r="M117" s="118">
        <v>6</v>
      </c>
      <c r="N117" s="23">
        <f t="shared" si="14"/>
        <v>0.8571428571428571</v>
      </c>
      <c r="O117" s="5">
        <f t="shared" si="15"/>
        <v>0.1428571428571429</v>
      </c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</row>
    <row r="118" spans="1:32" ht="12.75" customHeight="1" x14ac:dyDescent="0.2">
      <c r="A118" s="31" t="s">
        <v>41</v>
      </c>
      <c r="B118" s="32"/>
      <c r="C118" s="32"/>
      <c r="D118" s="32"/>
      <c r="E118" s="32"/>
      <c r="F118" s="32"/>
      <c r="G118" s="32">
        <v>6</v>
      </c>
      <c r="H118" s="203">
        <v>4</v>
      </c>
      <c r="I118" s="5"/>
      <c r="J118" s="5"/>
      <c r="K118" s="32"/>
      <c r="L118" s="5">
        <f>G118/F117</f>
        <v>1</v>
      </c>
      <c r="M118" s="118">
        <v>6</v>
      </c>
      <c r="N118" s="23">
        <f t="shared" si="14"/>
        <v>1</v>
      </c>
      <c r="O118" s="5">
        <f t="shared" si="15"/>
        <v>0</v>
      </c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</row>
    <row r="119" spans="1:32" ht="12.75" customHeight="1" x14ac:dyDescent="0.2">
      <c r="A119" s="31" t="s">
        <v>42</v>
      </c>
      <c r="B119" s="32"/>
      <c r="C119" s="32"/>
      <c r="D119" s="32"/>
      <c r="E119" s="32"/>
      <c r="F119" s="32"/>
      <c r="G119" s="32">
        <v>1</v>
      </c>
      <c r="H119" s="203">
        <v>1</v>
      </c>
      <c r="I119" s="5"/>
      <c r="J119" s="5"/>
      <c r="K119" s="32"/>
      <c r="L119" s="5"/>
      <c r="M119" s="118">
        <v>1</v>
      </c>
      <c r="N119" s="23"/>
      <c r="O119" s="5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</row>
    <row r="120" spans="1:32" ht="12.75" customHeight="1" x14ac:dyDescent="0.2">
      <c r="A120" s="32"/>
      <c r="B120" s="32"/>
      <c r="C120" s="32"/>
      <c r="D120" s="32"/>
      <c r="E120" s="32"/>
      <c r="F120" s="32"/>
      <c r="G120" s="32"/>
      <c r="H120" s="206">
        <f>SUM(H118:H119)</f>
        <v>5</v>
      </c>
      <c r="I120" s="5">
        <f>H118/B113</f>
        <v>0.26666666666666666</v>
      </c>
      <c r="J120" s="5">
        <f>H120/B113</f>
        <v>0.33333333333333331</v>
      </c>
      <c r="K120" s="5">
        <f>J120-I120</f>
        <v>6.6666666666666652E-2</v>
      </c>
      <c r="L120" s="5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</row>
    <row r="121" spans="1:32" ht="12.75" customHeight="1" x14ac:dyDescent="0.3">
      <c r="A121" s="44" t="s">
        <v>62</v>
      </c>
      <c r="B121" s="32"/>
      <c r="C121" s="32"/>
      <c r="D121" s="32"/>
      <c r="E121" s="32"/>
      <c r="F121" s="32"/>
      <c r="G121" s="32"/>
      <c r="H121" s="206"/>
      <c r="I121" s="32"/>
      <c r="J121" s="32"/>
      <c r="K121" s="32"/>
      <c r="L121" s="5"/>
      <c r="M121" s="5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</row>
    <row r="122" spans="1:32" ht="25.5" customHeight="1" x14ac:dyDescent="0.2">
      <c r="A122" s="32"/>
      <c r="B122" s="115" t="s">
        <v>1</v>
      </c>
      <c r="C122" s="115"/>
      <c r="D122" s="115"/>
      <c r="E122" s="115"/>
      <c r="F122" s="115"/>
      <c r="G122" s="115"/>
      <c r="H122" s="206"/>
      <c r="I122" s="7" t="s">
        <v>2</v>
      </c>
      <c r="J122" s="7" t="s">
        <v>3</v>
      </c>
      <c r="K122" s="8" t="s">
        <v>4</v>
      </c>
      <c r="L122" s="7" t="s">
        <v>5</v>
      </c>
      <c r="M122" s="9" t="s">
        <v>6</v>
      </c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</row>
    <row r="123" spans="1:32" ht="12.75" customHeight="1" x14ac:dyDescent="0.2">
      <c r="A123" s="116" t="s">
        <v>9</v>
      </c>
      <c r="B123" s="117">
        <v>1</v>
      </c>
      <c r="C123" s="117">
        <v>2</v>
      </c>
      <c r="D123" s="117">
        <v>3</v>
      </c>
      <c r="E123" s="117">
        <v>4</v>
      </c>
      <c r="F123" s="117">
        <v>5</v>
      </c>
      <c r="G123" s="117">
        <v>6</v>
      </c>
      <c r="H123" s="208" t="s">
        <v>10</v>
      </c>
      <c r="I123" s="15"/>
      <c r="J123" s="15"/>
      <c r="K123" s="16"/>
      <c r="L123" s="17"/>
      <c r="M123" s="6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</row>
    <row r="124" spans="1:32" ht="12.75" customHeight="1" x14ac:dyDescent="0.2">
      <c r="A124" s="31" t="s">
        <v>37</v>
      </c>
      <c r="B124" s="13">
        <v>187</v>
      </c>
      <c r="C124" s="13"/>
      <c r="D124" s="13"/>
      <c r="E124" s="13"/>
      <c r="F124" s="13"/>
      <c r="G124" s="13"/>
      <c r="H124" s="203"/>
      <c r="I124" s="15"/>
      <c r="J124" s="15"/>
      <c r="K124" s="16"/>
      <c r="L124" s="17"/>
      <c r="M124" s="20">
        <f>B124</f>
        <v>187</v>
      </c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</row>
    <row r="125" spans="1:32" ht="12.75" customHeight="1" x14ac:dyDescent="0.2">
      <c r="A125" s="31" t="s">
        <v>38</v>
      </c>
      <c r="B125" s="32"/>
      <c r="C125" s="32">
        <v>149</v>
      </c>
      <c r="D125" s="32"/>
      <c r="E125" s="32"/>
      <c r="F125" s="32"/>
      <c r="G125" s="32"/>
      <c r="H125" s="203"/>
      <c r="I125" s="5"/>
      <c r="J125" s="5"/>
      <c r="K125" s="32"/>
      <c r="L125" s="17">
        <f>C125/B124</f>
        <v>0.79679144385026734</v>
      </c>
      <c r="M125" s="118">
        <v>149</v>
      </c>
      <c r="N125" s="23">
        <f t="shared" ref="N125:N129" si="16">M125/M124</f>
        <v>0.79679144385026734</v>
      </c>
      <c r="O125" s="5">
        <f t="shared" ref="O125:O129" si="17">100%-N125</f>
        <v>0.20320855614973266</v>
      </c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</row>
    <row r="126" spans="1:32" ht="12.75" customHeight="1" x14ac:dyDescent="0.2">
      <c r="A126" s="31" t="s">
        <v>39</v>
      </c>
      <c r="B126" s="32"/>
      <c r="C126" s="32"/>
      <c r="D126" s="32">
        <v>119</v>
      </c>
      <c r="E126" s="32"/>
      <c r="F126" s="32"/>
      <c r="G126" s="32"/>
      <c r="H126" s="203"/>
      <c r="I126" s="5"/>
      <c r="J126" s="5"/>
      <c r="K126" s="32"/>
      <c r="L126" s="5">
        <f>D126/C125</f>
        <v>0.79865771812080533</v>
      </c>
      <c r="M126" s="118">
        <v>125</v>
      </c>
      <c r="N126" s="23">
        <f t="shared" si="16"/>
        <v>0.83892617449664431</v>
      </c>
      <c r="O126" s="5">
        <f t="shared" si="17"/>
        <v>0.16107382550335569</v>
      </c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</row>
    <row r="127" spans="1:32" ht="12.75" customHeight="1" x14ac:dyDescent="0.2">
      <c r="A127" s="31" t="s">
        <v>40</v>
      </c>
      <c r="B127" s="32"/>
      <c r="C127" s="32"/>
      <c r="D127" s="32"/>
      <c r="E127" s="32">
        <v>105</v>
      </c>
      <c r="F127" s="32"/>
      <c r="G127" s="32"/>
      <c r="H127" s="203"/>
      <c r="I127" s="5"/>
      <c r="J127" s="5"/>
      <c r="K127" s="32"/>
      <c r="L127" s="5">
        <f>E127/D126</f>
        <v>0.88235294117647056</v>
      </c>
      <c r="M127" s="118">
        <v>112</v>
      </c>
      <c r="N127" s="23">
        <f t="shared" si="16"/>
        <v>0.89600000000000002</v>
      </c>
      <c r="O127" s="5">
        <f t="shared" si="17"/>
        <v>0.10399999999999998</v>
      </c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</row>
    <row r="128" spans="1:32" ht="12.75" customHeight="1" x14ac:dyDescent="0.2">
      <c r="A128" s="31" t="s">
        <v>41</v>
      </c>
      <c r="B128" s="32"/>
      <c r="C128" s="32"/>
      <c r="D128" s="32"/>
      <c r="E128" s="32"/>
      <c r="F128" s="32">
        <v>92</v>
      </c>
      <c r="G128" s="32"/>
      <c r="H128" s="203"/>
      <c r="I128" s="5"/>
      <c r="J128" s="5"/>
      <c r="K128" s="32"/>
      <c r="L128" s="5">
        <f>F128/E127</f>
        <v>0.87619047619047619</v>
      </c>
      <c r="M128" s="118">
        <v>101</v>
      </c>
      <c r="N128" s="23">
        <f t="shared" si="16"/>
        <v>0.9017857142857143</v>
      </c>
      <c r="O128" s="5">
        <f t="shared" si="17"/>
        <v>9.8214285714285698E-2</v>
      </c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</row>
    <row r="129" spans="1:32" ht="12.75" customHeight="1" x14ac:dyDescent="0.2">
      <c r="A129" s="31" t="s">
        <v>42</v>
      </c>
      <c r="B129" s="32"/>
      <c r="C129" s="32"/>
      <c r="D129" s="32"/>
      <c r="E129" s="32"/>
      <c r="F129" s="32"/>
      <c r="G129" s="32">
        <v>89</v>
      </c>
      <c r="H129" s="203">
        <v>73</v>
      </c>
      <c r="I129" s="5"/>
      <c r="J129" s="5"/>
      <c r="K129" s="32"/>
      <c r="L129" s="5">
        <f>G129/F128</f>
        <v>0.96739130434782605</v>
      </c>
      <c r="M129" s="118">
        <v>102</v>
      </c>
      <c r="N129" s="23">
        <f t="shared" si="16"/>
        <v>1.0099009900990099</v>
      </c>
      <c r="O129" s="5">
        <f t="shared" si="17"/>
        <v>-9.9009900990099098E-3</v>
      </c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</row>
    <row r="130" spans="1:32" ht="12.75" customHeight="1" x14ac:dyDescent="0.2">
      <c r="A130" s="31" t="s">
        <v>43</v>
      </c>
      <c r="B130" s="32"/>
      <c r="C130" s="32"/>
      <c r="D130" s="32"/>
      <c r="E130" s="32"/>
      <c r="F130" s="32"/>
      <c r="G130" s="32">
        <v>21</v>
      </c>
      <c r="H130" s="203">
        <v>9</v>
      </c>
      <c r="I130" s="5"/>
      <c r="J130" s="5"/>
      <c r="K130" s="32"/>
      <c r="L130" s="5"/>
      <c r="M130" s="118">
        <v>26</v>
      </c>
      <c r="N130" s="23"/>
      <c r="O130" s="5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</row>
    <row r="131" spans="1:32" ht="12.75" customHeight="1" x14ac:dyDescent="0.2">
      <c r="A131" s="31" t="s">
        <v>44</v>
      </c>
      <c r="B131" s="32"/>
      <c r="C131" s="32"/>
      <c r="D131" s="32"/>
      <c r="E131" s="32"/>
      <c r="F131" s="32"/>
      <c r="G131" s="32">
        <v>4</v>
      </c>
      <c r="H131" s="203">
        <v>1</v>
      </c>
      <c r="I131" s="5"/>
      <c r="J131" s="5"/>
      <c r="K131" s="32"/>
      <c r="L131" s="5"/>
      <c r="M131" s="118">
        <v>5</v>
      </c>
      <c r="N131" s="23"/>
      <c r="O131" s="5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</row>
    <row r="132" spans="1:32" ht="12.75" customHeight="1" x14ac:dyDescent="0.2">
      <c r="A132" s="31" t="s">
        <v>63</v>
      </c>
      <c r="B132" s="32"/>
      <c r="C132" s="32"/>
      <c r="D132" s="32"/>
      <c r="E132" s="32"/>
      <c r="F132" s="32"/>
      <c r="G132" s="32">
        <v>4</v>
      </c>
      <c r="H132" s="203"/>
      <c r="I132" s="5"/>
      <c r="J132" s="5"/>
      <c r="K132" s="32"/>
      <c r="L132" s="5"/>
      <c r="M132" s="118">
        <v>5</v>
      </c>
      <c r="N132" s="23"/>
      <c r="O132" s="5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</row>
    <row r="133" spans="1:32" ht="12.75" customHeight="1" x14ac:dyDescent="0.2">
      <c r="A133" s="31" t="s">
        <v>64</v>
      </c>
      <c r="B133" s="32"/>
      <c r="C133" s="32"/>
      <c r="D133" s="32"/>
      <c r="E133" s="32"/>
      <c r="F133" s="32"/>
      <c r="G133" s="32">
        <v>1</v>
      </c>
      <c r="H133" s="203"/>
      <c r="I133" s="5"/>
      <c r="J133" s="5"/>
      <c r="K133" s="32"/>
      <c r="L133" s="5"/>
      <c r="M133" s="118">
        <v>1</v>
      </c>
      <c r="N133" s="23"/>
      <c r="O133" s="5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</row>
    <row r="134" spans="1:32" ht="12.75" customHeight="1" x14ac:dyDescent="0.2">
      <c r="A134" s="31" t="s">
        <v>65</v>
      </c>
      <c r="B134" s="32"/>
      <c r="C134" s="32"/>
      <c r="D134" s="32"/>
      <c r="E134" s="32"/>
      <c r="F134" s="32"/>
      <c r="G134" s="32">
        <v>1</v>
      </c>
      <c r="H134" s="203"/>
      <c r="I134" s="5"/>
      <c r="J134" s="5"/>
      <c r="K134" s="32"/>
      <c r="L134" s="5"/>
      <c r="M134" s="118">
        <v>1</v>
      </c>
      <c r="N134" s="23"/>
      <c r="O134" s="5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</row>
    <row r="135" spans="1:32" ht="12.75" customHeight="1" x14ac:dyDescent="0.2">
      <c r="A135" s="31" t="s">
        <v>66</v>
      </c>
      <c r="B135" s="32"/>
      <c r="C135" s="32"/>
      <c r="D135" s="32"/>
      <c r="E135" s="32"/>
      <c r="F135" s="32"/>
      <c r="G135" s="32">
        <v>1</v>
      </c>
      <c r="H135" s="203"/>
      <c r="I135" s="5"/>
      <c r="J135" s="5"/>
      <c r="K135" s="32"/>
      <c r="L135" s="5"/>
      <c r="M135" s="118">
        <v>1</v>
      </c>
      <c r="N135" s="23"/>
      <c r="O135" s="5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</row>
    <row r="136" spans="1:32" ht="12.75" customHeight="1" x14ac:dyDescent="0.2">
      <c r="A136" s="32"/>
      <c r="B136" s="32"/>
      <c r="C136" s="32"/>
      <c r="D136" s="32"/>
      <c r="E136" s="32"/>
      <c r="F136" s="32"/>
      <c r="G136" s="32"/>
      <c r="H136" s="206">
        <f>SUM(H129:H131)</f>
        <v>83</v>
      </c>
      <c r="I136" s="5">
        <f>H129/B124</f>
        <v>0.39037433155080214</v>
      </c>
      <c r="J136" s="5">
        <f>H136/B124</f>
        <v>0.44385026737967914</v>
      </c>
      <c r="K136" s="5">
        <f>J136-I136</f>
        <v>5.3475935828876997E-2</v>
      </c>
      <c r="L136" s="5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</row>
    <row r="137" spans="1:32" ht="12.75" customHeight="1" x14ac:dyDescent="0.3">
      <c r="A137" s="44" t="s">
        <v>67</v>
      </c>
      <c r="B137" s="32"/>
      <c r="C137" s="32"/>
      <c r="D137" s="32"/>
      <c r="E137" s="32"/>
      <c r="F137" s="32"/>
      <c r="G137" s="32"/>
      <c r="H137" s="206"/>
      <c r="I137" s="32"/>
      <c r="J137" s="32"/>
      <c r="K137" s="32"/>
      <c r="L137" s="5"/>
      <c r="M137" s="5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</row>
    <row r="138" spans="1:32" ht="25.5" customHeight="1" x14ac:dyDescent="0.2">
      <c r="A138" s="32"/>
      <c r="B138" s="115" t="s">
        <v>1</v>
      </c>
      <c r="C138" s="115"/>
      <c r="D138" s="115"/>
      <c r="E138" s="115"/>
      <c r="F138" s="115"/>
      <c r="G138" s="115"/>
      <c r="H138" s="206"/>
      <c r="I138" s="7" t="s">
        <v>2</v>
      </c>
      <c r="J138" s="7" t="s">
        <v>3</v>
      </c>
      <c r="K138" s="8" t="s">
        <v>4</v>
      </c>
      <c r="L138" s="7" t="s">
        <v>5</v>
      </c>
      <c r="M138" s="9" t="s">
        <v>6</v>
      </c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</row>
    <row r="139" spans="1:32" ht="12.75" customHeight="1" x14ac:dyDescent="0.2">
      <c r="A139" s="116" t="s">
        <v>9</v>
      </c>
      <c r="B139" s="117">
        <v>1</v>
      </c>
      <c r="C139" s="117">
        <v>2</v>
      </c>
      <c r="D139" s="117">
        <v>3</v>
      </c>
      <c r="E139" s="117">
        <v>4</v>
      </c>
      <c r="F139" s="117">
        <v>5</v>
      </c>
      <c r="G139" s="117">
        <v>6</v>
      </c>
      <c r="H139" s="208" t="s">
        <v>10</v>
      </c>
      <c r="I139" s="15"/>
      <c r="J139" s="15"/>
      <c r="K139" s="16"/>
      <c r="L139" s="17"/>
      <c r="M139" s="6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</row>
    <row r="140" spans="1:32" ht="12.75" customHeight="1" x14ac:dyDescent="0.2">
      <c r="A140" s="31" t="s">
        <v>38</v>
      </c>
      <c r="B140" s="13">
        <v>18</v>
      </c>
      <c r="C140" s="13"/>
      <c r="D140" s="13"/>
      <c r="E140" s="13"/>
      <c r="F140" s="13"/>
      <c r="G140" s="13"/>
      <c r="H140" s="203"/>
      <c r="I140" s="15"/>
      <c r="J140" s="15"/>
      <c r="K140" s="16"/>
      <c r="L140" s="17"/>
      <c r="M140" s="20">
        <f>B140</f>
        <v>18</v>
      </c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</row>
    <row r="141" spans="1:32" ht="12.75" customHeight="1" x14ac:dyDescent="0.2">
      <c r="A141" s="31" t="s">
        <v>39</v>
      </c>
      <c r="B141" s="32"/>
      <c r="C141" s="32">
        <v>15</v>
      </c>
      <c r="D141" s="32"/>
      <c r="E141" s="32"/>
      <c r="F141" s="32"/>
      <c r="G141" s="32"/>
      <c r="H141" s="203"/>
      <c r="I141" s="5"/>
      <c r="J141" s="5"/>
      <c r="K141" s="32"/>
      <c r="L141" s="17">
        <f>C141/B140</f>
        <v>0.83333333333333337</v>
      </c>
      <c r="M141" s="118">
        <v>15</v>
      </c>
      <c r="N141" s="23">
        <f t="shared" ref="N141:N145" si="18">M141/M140</f>
        <v>0.83333333333333337</v>
      </c>
      <c r="O141" s="5">
        <f t="shared" ref="O141:O145" si="19">100%-N141</f>
        <v>0.16666666666666663</v>
      </c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</row>
    <row r="142" spans="1:32" ht="12.75" customHeight="1" x14ac:dyDescent="0.2">
      <c r="A142" s="31" t="s">
        <v>40</v>
      </c>
      <c r="B142" s="32"/>
      <c r="C142" s="32"/>
      <c r="D142" s="32">
        <v>8</v>
      </c>
      <c r="E142" s="32"/>
      <c r="F142" s="32"/>
      <c r="G142" s="32"/>
      <c r="H142" s="203"/>
      <c r="I142" s="5"/>
      <c r="J142" s="5"/>
      <c r="K142" s="32"/>
      <c r="L142" s="5">
        <f>D142/C141</f>
        <v>0.53333333333333333</v>
      </c>
      <c r="M142" s="118">
        <v>8</v>
      </c>
      <c r="N142" s="23">
        <f t="shared" si="18"/>
        <v>0.53333333333333333</v>
      </c>
      <c r="O142" s="5">
        <f t="shared" si="19"/>
        <v>0.46666666666666667</v>
      </c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</row>
    <row r="143" spans="1:32" ht="12.75" customHeight="1" x14ac:dyDescent="0.2">
      <c r="A143" s="31" t="s">
        <v>41</v>
      </c>
      <c r="B143" s="32"/>
      <c r="C143" s="32"/>
      <c r="D143" s="32"/>
      <c r="E143" s="32">
        <v>1</v>
      </c>
      <c r="F143" s="32"/>
      <c r="G143" s="32"/>
      <c r="H143" s="203"/>
      <c r="I143" s="5"/>
      <c r="J143" s="5"/>
      <c r="K143" s="32"/>
      <c r="L143" s="5">
        <f>E143/D142</f>
        <v>0.125</v>
      </c>
      <c r="M143" s="118">
        <v>3</v>
      </c>
      <c r="N143" s="23">
        <f t="shared" si="18"/>
        <v>0.375</v>
      </c>
      <c r="O143" s="5">
        <f t="shared" si="19"/>
        <v>0.625</v>
      </c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</row>
    <row r="144" spans="1:32" ht="12.75" customHeight="1" x14ac:dyDescent="0.2">
      <c r="A144" s="31" t="s">
        <v>42</v>
      </c>
      <c r="B144" s="32"/>
      <c r="C144" s="32"/>
      <c r="D144" s="32"/>
      <c r="E144" s="32"/>
      <c r="F144" s="32">
        <v>1</v>
      </c>
      <c r="G144" s="32"/>
      <c r="H144" s="203"/>
      <c r="I144" s="5"/>
      <c r="J144" s="5"/>
      <c r="K144" s="32"/>
      <c r="L144" s="5">
        <f>F144/E143</f>
        <v>1</v>
      </c>
      <c r="M144" s="118">
        <v>3</v>
      </c>
      <c r="N144" s="23">
        <f t="shared" si="18"/>
        <v>1</v>
      </c>
      <c r="O144" s="5">
        <f t="shared" si="19"/>
        <v>0</v>
      </c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</row>
    <row r="145" spans="1:32" ht="12.75" customHeight="1" x14ac:dyDescent="0.2">
      <c r="A145" s="31" t="s">
        <v>43</v>
      </c>
      <c r="B145" s="32"/>
      <c r="C145" s="32"/>
      <c r="D145" s="32"/>
      <c r="E145" s="32"/>
      <c r="F145" s="32"/>
      <c r="G145" s="32">
        <v>1</v>
      </c>
      <c r="H145" s="203">
        <v>1</v>
      </c>
      <c r="I145" s="5"/>
      <c r="J145" s="5"/>
      <c r="K145" s="32"/>
      <c r="L145" s="5">
        <f>G145/F144</f>
        <v>1</v>
      </c>
      <c r="M145" s="118">
        <v>1</v>
      </c>
      <c r="N145" s="23">
        <f t="shared" si="18"/>
        <v>0.33333333333333331</v>
      </c>
      <c r="O145" s="5">
        <f t="shared" si="19"/>
        <v>0.66666666666666674</v>
      </c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</row>
    <row r="146" spans="1:32" ht="12.75" customHeight="1" x14ac:dyDescent="0.2">
      <c r="A146" s="31" t="s">
        <v>44</v>
      </c>
      <c r="B146" s="32"/>
      <c r="C146" s="32"/>
      <c r="D146" s="32"/>
      <c r="E146" s="32"/>
      <c r="F146" s="32"/>
      <c r="G146" s="32"/>
      <c r="H146" s="203"/>
      <c r="I146" s="5"/>
      <c r="J146" s="5"/>
      <c r="K146" s="32"/>
      <c r="L146" s="5"/>
      <c r="M146" s="118"/>
      <c r="N146" s="23"/>
      <c r="O146" s="5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</row>
    <row r="147" spans="1:32" ht="12.75" customHeight="1" x14ac:dyDescent="0.2">
      <c r="A147" s="31" t="s">
        <v>63</v>
      </c>
      <c r="B147" s="32"/>
      <c r="C147" s="32"/>
      <c r="D147" s="32"/>
      <c r="E147" s="32"/>
      <c r="F147" s="32"/>
      <c r="G147" s="32"/>
      <c r="H147" s="203"/>
      <c r="I147" s="5"/>
      <c r="J147" s="5"/>
      <c r="K147" s="32"/>
      <c r="L147" s="5"/>
      <c r="M147" s="118"/>
      <c r="N147" s="23"/>
      <c r="O147" s="5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</row>
    <row r="148" spans="1:32" ht="12.75" customHeight="1" x14ac:dyDescent="0.2">
      <c r="A148" s="31" t="s">
        <v>64</v>
      </c>
      <c r="B148" s="32"/>
      <c r="C148" s="32"/>
      <c r="D148" s="32"/>
      <c r="E148" s="32"/>
      <c r="F148" s="32"/>
      <c r="G148" s="32"/>
      <c r="H148" s="203"/>
      <c r="I148" s="5"/>
      <c r="J148" s="5"/>
      <c r="K148" s="32"/>
      <c r="L148" s="5"/>
      <c r="M148" s="118"/>
      <c r="N148" s="23"/>
      <c r="O148" s="5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</row>
    <row r="149" spans="1:32" ht="12.75" customHeight="1" x14ac:dyDescent="0.2">
      <c r="A149" s="31" t="s">
        <v>65</v>
      </c>
      <c r="B149" s="32"/>
      <c r="C149" s="32"/>
      <c r="D149" s="32"/>
      <c r="E149" s="32"/>
      <c r="F149" s="32"/>
      <c r="G149" s="32"/>
      <c r="H149" s="203"/>
      <c r="I149" s="5"/>
      <c r="J149" s="5"/>
      <c r="K149" s="32"/>
      <c r="L149" s="5"/>
      <c r="M149" s="118"/>
      <c r="N149" s="23"/>
      <c r="O149" s="5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</row>
    <row r="150" spans="1:32" ht="12.75" customHeight="1" x14ac:dyDescent="0.2">
      <c r="A150" s="32"/>
      <c r="B150" s="32"/>
      <c r="C150" s="32"/>
      <c r="D150" s="32"/>
      <c r="E150" s="32"/>
      <c r="F150" s="32"/>
      <c r="G150" s="32"/>
      <c r="H150" s="206">
        <f>SUM(H145:H146)</f>
        <v>1</v>
      </c>
      <c r="I150" s="5">
        <f>H145/B140</f>
        <v>5.5555555555555552E-2</v>
      </c>
      <c r="J150" s="5">
        <f>H150/B140</f>
        <v>5.5555555555555552E-2</v>
      </c>
      <c r="K150" s="5">
        <f>J150-I150</f>
        <v>0</v>
      </c>
      <c r="L150" s="5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</row>
    <row r="151" spans="1:32" ht="12.75" customHeight="1" x14ac:dyDescent="0.3">
      <c r="A151" s="44" t="s">
        <v>68</v>
      </c>
      <c r="B151" s="32"/>
      <c r="C151" s="32"/>
      <c r="D151" s="32"/>
      <c r="E151" s="32"/>
      <c r="F151" s="32"/>
      <c r="G151" s="32"/>
      <c r="H151" s="206"/>
      <c r="I151" s="32"/>
      <c r="J151" s="32"/>
      <c r="K151" s="32"/>
      <c r="L151" s="5"/>
      <c r="M151" s="5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</row>
    <row r="152" spans="1:32" ht="25.5" customHeight="1" x14ac:dyDescent="0.2">
      <c r="A152" s="32"/>
      <c r="B152" s="115" t="s">
        <v>1</v>
      </c>
      <c r="C152" s="115"/>
      <c r="D152" s="115"/>
      <c r="E152" s="115"/>
      <c r="F152" s="115"/>
      <c r="G152" s="115"/>
      <c r="H152" s="206"/>
      <c r="I152" s="7" t="s">
        <v>2</v>
      </c>
      <c r="J152" s="7" t="s">
        <v>3</v>
      </c>
      <c r="K152" s="8" t="s">
        <v>4</v>
      </c>
      <c r="L152" s="7" t="s">
        <v>5</v>
      </c>
      <c r="M152" s="9" t="s">
        <v>6</v>
      </c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</row>
    <row r="153" spans="1:32" ht="12.75" customHeight="1" x14ac:dyDescent="0.2">
      <c r="A153" s="116" t="s">
        <v>9</v>
      </c>
      <c r="B153" s="117">
        <v>1</v>
      </c>
      <c r="C153" s="117">
        <v>2</v>
      </c>
      <c r="D153" s="117">
        <v>3</v>
      </c>
      <c r="E153" s="117">
        <v>4</v>
      </c>
      <c r="F153" s="117">
        <v>5</v>
      </c>
      <c r="G153" s="117">
        <v>6</v>
      </c>
      <c r="H153" s="208" t="s">
        <v>10</v>
      </c>
      <c r="I153" s="15"/>
      <c r="J153" s="15"/>
      <c r="K153" s="16"/>
      <c r="L153" s="17"/>
      <c r="M153" s="6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</row>
    <row r="154" spans="1:32" ht="12.75" customHeight="1" x14ac:dyDescent="0.2">
      <c r="A154" s="31" t="s">
        <v>39</v>
      </c>
      <c r="B154" s="13">
        <v>145</v>
      </c>
      <c r="C154" s="13"/>
      <c r="D154" s="13"/>
      <c r="E154" s="13"/>
      <c r="F154" s="13"/>
      <c r="G154" s="13"/>
      <c r="H154" s="203"/>
      <c r="I154" s="15"/>
      <c r="J154" s="15"/>
      <c r="K154" s="16"/>
      <c r="L154" s="17"/>
      <c r="M154" s="20">
        <f>B154</f>
        <v>145</v>
      </c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</row>
    <row r="155" spans="1:32" ht="12.75" customHeight="1" x14ac:dyDescent="0.2">
      <c r="A155" s="31" t="s">
        <v>40</v>
      </c>
      <c r="B155" s="32"/>
      <c r="C155" s="32">
        <v>130</v>
      </c>
      <c r="D155" s="32"/>
      <c r="E155" s="32"/>
      <c r="F155" s="32"/>
      <c r="G155" s="32"/>
      <c r="H155" s="203"/>
      <c r="I155" s="5"/>
      <c r="J155" s="5"/>
      <c r="K155" s="32"/>
      <c r="L155" s="17">
        <f>C155/B154</f>
        <v>0.89655172413793105</v>
      </c>
      <c r="M155" s="118">
        <v>130</v>
      </c>
      <c r="N155" s="23">
        <f t="shared" ref="N155:N159" si="20">M155/M154</f>
        <v>0.89655172413793105</v>
      </c>
      <c r="O155" s="5">
        <f t="shared" ref="O155:O159" si="21">100%-N155</f>
        <v>0.10344827586206895</v>
      </c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</row>
    <row r="156" spans="1:32" ht="12.75" customHeight="1" x14ac:dyDescent="0.2">
      <c r="A156" s="31" t="s">
        <v>41</v>
      </c>
      <c r="B156" s="32"/>
      <c r="C156" s="32"/>
      <c r="D156" s="32">
        <v>118</v>
      </c>
      <c r="E156" s="32"/>
      <c r="F156" s="32"/>
      <c r="G156" s="32"/>
      <c r="H156" s="203"/>
      <c r="I156" s="5"/>
      <c r="J156" s="5"/>
      <c r="K156" s="32"/>
      <c r="L156" s="5">
        <f>D156/C155</f>
        <v>0.90769230769230769</v>
      </c>
      <c r="M156" s="118">
        <v>121</v>
      </c>
      <c r="N156" s="23">
        <f t="shared" si="20"/>
        <v>0.93076923076923079</v>
      </c>
      <c r="O156" s="5">
        <f t="shared" si="21"/>
        <v>6.9230769230769207E-2</v>
      </c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</row>
    <row r="157" spans="1:32" ht="12.75" customHeight="1" x14ac:dyDescent="0.2">
      <c r="A157" s="31" t="s">
        <v>42</v>
      </c>
      <c r="B157" s="32"/>
      <c r="C157" s="32"/>
      <c r="D157" s="32"/>
      <c r="E157" s="32">
        <v>111</v>
      </c>
      <c r="F157" s="32"/>
      <c r="G157" s="32"/>
      <c r="H157" s="203"/>
      <c r="I157" s="5"/>
      <c r="J157" s="5"/>
      <c r="K157" s="32"/>
      <c r="L157" s="5">
        <f>E157/D156</f>
        <v>0.94067796610169496</v>
      </c>
      <c r="M157" s="118">
        <v>116</v>
      </c>
      <c r="N157" s="23">
        <f t="shared" si="20"/>
        <v>0.95867768595041325</v>
      </c>
      <c r="O157" s="5">
        <f t="shared" si="21"/>
        <v>4.132231404958675E-2</v>
      </c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</row>
    <row r="158" spans="1:32" ht="12.75" customHeight="1" x14ac:dyDescent="0.2">
      <c r="A158" s="31" t="s">
        <v>43</v>
      </c>
      <c r="B158" s="32"/>
      <c r="C158" s="32"/>
      <c r="D158" s="32"/>
      <c r="E158" s="32"/>
      <c r="F158" s="32">
        <v>107</v>
      </c>
      <c r="G158" s="32"/>
      <c r="H158" s="203"/>
      <c r="I158" s="5"/>
      <c r="J158" s="5"/>
      <c r="K158" s="32"/>
      <c r="L158" s="5">
        <f>F158/E157</f>
        <v>0.963963963963964</v>
      </c>
      <c r="M158" s="118">
        <v>113</v>
      </c>
      <c r="N158" s="23">
        <f t="shared" si="20"/>
        <v>0.97413793103448276</v>
      </c>
      <c r="O158" s="5">
        <f t="shared" si="21"/>
        <v>2.5862068965517238E-2</v>
      </c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</row>
    <row r="159" spans="1:32" ht="12.75" customHeight="1" x14ac:dyDescent="0.2">
      <c r="A159" s="31" t="s">
        <v>44</v>
      </c>
      <c r="B159" s="32"/>
      <c r="C159" s="32"/>
      <c r="D159" s="32"/>
      <c r="E159" s="32"/>
      <c r="F159" s="32"/>
      <c r="G159" s="32">
        <v>100</v>
      </c>
      <c r="H159" s="203">
        <v>90</v>
      </c>
      <c r="I159" s="5"/>
      <c r="J159" s="5"/>
      <c r="K159" s="32"/>
      <c r="L159" s="5">
        <f>G159/F158</f>
        <v>0.93457943925233644</v>
      </c>
      <c r="M159" s="118">
        <v>110</v>
      </c>
      <c r="N159" s="23">
        <f t="shared" si="20"/>
        <v>0.97345132743362828</v>
      </c>
      <c r="O159" s="5">
        <f t="shared" si="21"/>
        <v>2.6548672566371723E-2</v>
      </c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</row>
    <row r="160" spans="1:32" ht="12.75" customHeight="1" x14ac:dyDescent="0.2">
      <c r="A160" s="31" t="s">
        <v>63</v>
      </c>
      <c r="B160" s="32"/>
      <c r="C160" s="32"/>
      <c r="D160" s="32"/>
      <c r="E160" s="32"/>
      <c r="F160" s="32"/>
      <c r="G160" s="32">
        <v>12</v>
      </c>
      <c r="H160" s="203">
        <v>5</v>
      </c>
      <c r="I160" s="5"/>
      <c r="J160" s="5"/>
      <c r="K160" s="32"/>
      <c r="L160" s="5"/>
      <c r="M160" s="118">
        <v>16</v>
      </c>
      <c r="N160" s="23"/>
      <c r="O160" s="5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</row>
    <row r="161" spans="1:32" ht="12.75" customHeight="1" x14ac:dyDescent="0.2">
      <c r="A161" s="31" t="s">
        <v>64</v>
      </c>
      <c r="B161" s="32"/>
      <c r="C161" s="32"/>
      <c r="D161" s="32"/>
      <c r="E161" s="32"/>
      <c r="F161" s="32"/>
      <c r="G161" s="32">
        <v>3</v>
      </c>
      <c r="H161" s="203">
        <v>2</v>
      </c>
      <c r="I161" s="5"/>
      <c r="J161" s="5"/>
      <c r="K161" s="32"/>
      <c r="L161" s="5"/>
      <c r="M161" s="118">
        <v>3</v>
      </c>
      <c r="N161" s="23"/>
      <c r="O161" s="5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</row>
    <row r="162" spans="1:32" ht="12.75" customHeight="1" x14ac:dyDescent="0.2">
      <c r="A162" s="31" t="s">
        <v>65</v>
      </c>
      <c r="B162" s="32"/>
      <c r="C162" s="32"/>
      <c r="D162" s="32"/>
      <c r="E162" s="32"/>
      <c r="F162" s="32"/>
      <c r="G162" s="32">
        <v>1</v>
      </c>
      <c r="H162" s="203"/>
      <c r="I162" s="5"/>
      <c r="J162" s="5"/>
      <c r="K162" s="32"/>
      <c r="L162" s="5"/>
      <c r="M162" s="118">
        <v>1</v>
      </c>
      <c r="N162" s="23"/>
      <c r="O162" s="5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</row>
    <row r="163" spans="1:32" ht="12.75" customHeight="1" x14ac:dyDescent="0.2">
      <c r="A163" s="31" t="s">
        <v>66</v>
      </c>
      <c r="B163" s="32"/>
      <c r="C163" s="32"/>
      <c r="D163" s="32"/>
      <c r="E163" s="32"/>
      <c r="F163" s="32"/>
      <c r="G163" s="32">
        <v>1</v>
      </c>
      <c r="H163" s="203">
        <v>1</v>
      </c>
      <c r="I163" s="5"/>
      <c r="J163" s="5"/>
      <c r="K163" s="32"/>
      <c r="L163" s="5"/>
      <c r="M163" s="118">
        <v>1</v>
      </c>
      <c r="N163" s="23"/>
      <c r="O163" s="5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</row>
    <row r="164" spans="1:32" ht="12.75" customHeight="1" x14ac:dyDescent="0.2">
      <c r="A164" s="31"/>
      <c r="B164" s="32"/>
      <c r="C164" s="32"/>
      <c r="D164" s="32"/>
      <c r="E164" s="32"/>
      <c r="F164" s="32"/>
      <c r="G164" s="32"/>
      <c r="H164" s="203"/>
      <c r="I164" s="5"/>
      <c r="J164" s="5"/>
      <c r="K164" s="32"/>
      <c r="L164" s="5"/>
      <c r="M164" s="118"/>
      <c r="N164" s="23"/>
      <c r="O164" s="5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</row>
    <row r="165" spans="1:32" ht="12.75" customHeight="1" x14ac:dyDescent="0.2">
      <c r="A165" s="32"/>
      <c r="B165" s="32"/>
      <c r="C165" s="32"/>
      <c r="D165" s="32"/>
      <c r="E165" s="32"/>
      <c r="F165" s="32"/>
      <c r="G165" s="32"/>
      <c r="H165" s="206">
        <f>SUM(H159:H164)</f>
        <v>98</v>
      </c>
      <c r="I165" s="5">
        <f>H159/B154</f>
        <v>0.62068965517241381</v>
      </c>
      <c r="J165" s="5">
        <f>H165/B154</f>
        <v>0.67586206896551726</v>
      </c>
      <c r="K165" s="5">
        <f>J165-I165</f>
        <v>5.5172413793103448E-2</v>
      </c>
      <c r="L165" s="5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</row>
    <row r="166" spans="1:32" ht="12.75" customHeight="1" x14ac:dyDescent="0.3">
      <c r="A166" s="44" t="s">
        <v>69</v>
      </c>
      <c r="B166" s="32"/>
      <c r="C166" s="32"/>
      <c r="D166" s="32"/>
      <c r="E166" s="32"/>
      <c r="F166" s="32"/>
      <c r="G166" s="32"/>
      <c r="H166" s="206"/>
      <c r="I166" s="32"/>
      <c r="J166" s="32"/>
      <c r="K166" s="32"/>
      <c r="L166" s="5"/>
      <c r="M166" s="5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</row>
    <row r="167" spans="1:32" ht="25.5" customHeight="1" x14ac:dyDescent="0.2">
      <c r="A167" s="32"/>
      <c r="B167" s="115" t="s">
        <v>1</v>
      </c>
      <c r="C167" s="115"/>
      <c r="D167" s="115"/>
      <c r="E167" s="115"/>
      <c r="F167" s="115"/>
      <c r="G167" s="115"/>
      <c r="H167" s="206"/>
      <c r="I167" s="7" t="s">
        <v>2</v>
      </c>
      <c r="J167" s="7" t="s">
        <v>3</v>
      </c>
      <c r="K167" s="8" t="s">
        <v>4</v>
      </c>
      <c r="L167" s="7" t="s">
        <v>5</v>
      </c>
      <c r="M167" s="9" t="s">
        <v>6</v>
      </c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</row>
    <row r="168" spans="1:32" ht="12.75" customHeight="1" x14ac:dyDescent="0.2">
      <c r="A168" s="116" t="s">
        <v>9</v>
      </c>
      <c r="B168" s="117">
        <v>1</v>
      </c>
      <c r="C168" s="117">
        <v>2</v>
      </c>
      <c r="D168" s="117">
        <v>3</v>
      </c>
      <c r="E168" s="117">
        <v>4</v>
      </c>
      <c r="F168" s="117">
        <v>5</v>
      </c>
      <c r="G168" s="117">
        <v>6</v>
      </c>
      <c r="H168" s="208" t="s">
        <v>10</v>
      </c>
      <c r="I168" s="15"/>
      <c r="J168" s="15"/>
      <c r="K168" s="16"/>
      <c r="L168" s="17"/>
      <c r="M168" s="6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</row>
    <row r="169" spans="1:32" ht="12.75" customHeight="1" x14ac:dyDescent="0.2">
      <c r="A169" s="31" t="s">
        <v>40</v>
      </c>
      <c r="B169" s="13">
        <v>31</v>
      </c>
      <c r="C169" s="13"/>
      <c r="D169" s="13"/>
      <c r="E169" s="13"/>
      <c r="F169" s="13"/>
      <c r="G169" s="13"/>
      <c r="H169" s="203"/>
      <c r="I169" s="15"/>
      <c r="J169" s="15"/>
      <c r="K169" s="16"/>
      <c r="L169" s="17"/>
      <c r="M169" s="20">
        <f>B169</f>
        <v>31</v>
      </c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</row>
    <row r="170" spans="1:32" ht="12.75" customHeight="1" x14ac:dyDescent="0.2">
      <c r="A170" s="31" t="s">
        <v>41</v>
      </c>
      <c r="B170" s="32"/>
      <c r="C170" s="32">
        <v>16</v>
      </c>
      <c r="D170" s="32"/>
      <c r="E170" s="32"/>
      <c r="F170" s="32"/>
      <c r="G170" s="32"/>
      <c r="H170" s="203"/>
      <c r="I170" s="5"/>
      <c r="J170" s="5"/>
      <c r="K170" s="32"/>
      <c r="L170" s="17">
        <f>C170/B169</f>
        <v>0.5161290322580645</v>
      </c>
      <c r="M170" s="118">
        <v>16</v>
      </c>
      <c r="N170" s="23">
        <f t="shared" ref="N170:N174" si="22">M170/M169</f>
        <v>0.5161290322580645</v>
      </c>
      <c r="O170" s="5">
        <f t="shared" ref="O170:O174" si="23">100%-N170</f>
        <v>0.4838709677419355</v>
      </c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</row>
    <row r="171" spans="1:32" ht="12.75" customHeight="1" x14ac:dyDescent="0.2">
      <c r="A171" s="31" t="s">
        <v>42</v>
      </c>
      <c r="B171" s="32"/>
      <c r="C171" s="32"/>
      <c r="D171" s="32">
        <v>15</v>
      </c>
      <c r="E171" s="32"/>
      <c r="F171" s="32"/>
      <c r="G171" s="32"/>
      <c r="H171" s="203"/>
      <c r="I171" s="5"/>
      <c r="J171" s="5"/>
      <c r="K171" s="32"/>
      <c r="L171" s="5">
        <f>D171/C170</f>
        <v>0.9375</v>
      </c>
      <c r="M171" s="118">
        <v>16</v>
      </c>
      <c r="N171" s="23">
        <f t="shared" si="22"/>
        <v>1</v>
      </c>
      <c r="O171" s="5">
        <f t="shared" si="23"/>
        <v>0</v>
      </c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</row>
    <row r="172" spans="1:32" ht="12.75" customHeight="1" x14ac:dyDescent="0.2">
      <c r="A172" s="31" t="s">
        <v>43</v>
      </c>
      <c r="B172" s="32"/>
      <c r="C172" s="32"/>
      <c r="D172" s="32"/>
      <c r="E172" s="32">
        <v>12</v>
      </c>
      <c r="F172" s="32"/>
      <c r="G172" s="32"/>
      <c r="H172" s="203"/>
      <c r="I172" s="5"/>
      <c r="J172" s="5"/>
      <c r="K172" s="32"/>
      <c r="L172" s="5">
        <f>E172/D171</f>
        <v>0.8</v>
      </c>
      <c r="M172" s="118">
        <v>14</v>
      </c>
      <c r="N172" s="23">
        <f t="shared" si="22"/>
        <v>0.875</v>
      </c>
      <c r="O172" s="5">
        <f t="shared" si="23"/>
        <v>0.125</v>
      </c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</row>
    <row r="173" spans="1:32" ht="12.75" customHeight="1" x14ac:dyDescent="0.2">
      <c r="A173" s="31" t="s">
        <v>44</v>
      </c>
      <c r="B173" s="32"/>
      <c r="C173" s="32"/>
      <c r="D173" s="32"/>
      <c r="E173" s="32"/>
      <c r="F173" s="32">
        <v>12</v>
      </c>
      <c r="G173" s="32"/>
      <c r="H173" s="203"/>
      <c r="I173" s="5"/>
      <c r="J173" s="5"/>
      <c r="K173" s="32"/>
      <c r="L173" s="5">
        <f>F173/E172</f>
        <v>1</v>
      </c>
      <c r="M173" s="118">
        <v>14</v>
      </c>
      <c r="N173" s="23">
        <f t="shared" si="22"/>
        <v>1</v>
      </c>
      <c r="O173" s="5">
        <f t="shared" si="23"/>
        <v>0</v>
      </c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</row>
    <row r="174" spans="1:32" ht="12.75" customHeight="1" x14ac:dyDescent="0.2">
      <c r="A174" s="31" t="s">
        <v>63</v>
      </c>
      <c r="B174" s="32"/>
      <c r="C174" s="32"/>
      <c r="D174" s="32"/>
      <c r="E174" s="32"/>
      <c r="F174" s="32"/>
      <c r="G174" s="32">
        <v>10</v>
      </c>
      <c r="H174" s="203">
        <v>6</v>
      </c>
      <c r="I174" s="5"/>
      <c r="J174" s="5"/>
      <c r="K174" s="32"/>
      <c r="L174" s="5">
        <f>G174/F173</f>
        <v>0.83333333333333337</v>
      </c>
      <c r="M174" s="118">
        <v>12</v>
      </c>
      <c r="N174" s="23">
        <f t="shared" si="22"/>
        <v>0.8571428571428571</v>
      </c>
      <c r="O174" s="5">
        <f t="shared" si="23"/>
        <v>0.1428571428571429</v>
      </c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</row>
    <row r="175" spans="1:32" ht="12.75" customHeight="1" x14ac:dyDescent="0.2">
      <c r="A175" s="31" t="s">
        <v>64</v>
      </c>
      <c r="B175" s="32"/>
      <c r="C175" s="32"/>
      <c r="D175" s="32"/>
      <c r="E175" s="32"/>
      <c r="F175" s="32"/>
      <c r="G175" s="32">
        <v>4</v>
      </c>
      <c r="H175" s="203">
        <v>4</v>
      </c>
      <c r="I175" s="5"/>
      <c r="J175" s="5"/>
      <c r="K175" s="32"/>
      <c r="L175" s="5"/>
      <c r="M175" s="118">
        <v>5</v>
      </c>
      <c r="N175" s="23"/>
      <c r="O175" s="5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</row>
    <row r="176" spans="1:32" ht="12.75" customHeight="1" x14ac:dyDescent="0.2">
      <c r="A176" s="31" t="s">
        <v>65</v>
      </c>
      <c r="B176" s="32"/>
      <c r="C176" s="32"/>
      <c r="D176" s="32"/>
      <c r="E176" s="32"/>
      <c r="F176" s="32"/>
      <c r="G176" s="32">
        <v>3</v>
      </c>
      <c r="H176" s="203">
        <v>1</v>
      </c>
      <c r="I176" s="5"/>
      <c r="J176" s="5"/>
      <c r="K176" s="32"/>
      <c r="L176" s="5"/>
      <c r="M176" s="118">
        <v>4</v>
      </c>
      <c r="N176" s="23"/>
      <c r="O176" s="5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</row>
    <row r="177" spans="1:32" ht="12.75" customHeight="1" x14ac:dyDescent="0.2">
      <c r="A177" s="31" t="s">
        <v>66</v>
      </c>
      <c r="B177" s="32"/>
      <c r="C177" s="32"/>
      <c r="D177" s="32"/>
      <c r="E177" s="32"/>
      <c r="F177" s="32"/>
      <c r="G177" s="32">
        <v>2</v>
      </c>
      <c r="H177" s="203">
        <v>1</v>
      </c>
      <c r="I177" s="5"/>
      <c r="J177" s="5"/>
      <c r="K177" s="32"/>
      <c r="L177" s="5"/>
      <c r="M177" s="118">
        <v>2</v>
      </c>
      <c r="N177" s="23"/>
      <c r="O177" s="5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</row>
    <row r="178" spans="1:32" ht="12.75" customHeight="1" x14ac:dyDescent="0.2">
      <c r="A178" s="32"/>
      <c r="B178" s="32"/>
      <c r="C178" s="32"/>
      <c r="D178" s="32"/>
      <c r="E178" s="32"/>
      <c r="F178" s="32"/>
      <c r="G178" s="32"/>
      <c r="H178" s="206">
        <f>SUM(H174:H177)</f>
        <v>12</v>
      </c>
      <c r="I178" s="5">
        <f>H174/B169</f>
        <v>0.19354838709677419</v>
      </c>
      <c r="J178" s="5">
        <f>H178/B169</f>
        <v>0.38709677419354838</v>
      </c>
      <c r="K178" s="5">
        <f>J178-I178</f>
        <v>0.19354838709677419</v>
      </c>
      <c r="L178" s="5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</row>
    <row r="179" spans="1:32" ht="12.75" customHeight="1" x14ac:dyDescent="0.3">
      <c r="A179" s="44" t="s">
        <v>72</v>
      </c>
      <c r="B179" s="32"/>
      <c r="C179" s="32"/>
      <c r="D179" s="32"/>
      <c r="E179" s="32"/>
      <c r="F179" s="32"/>
      <c r="G179" s="32"/>
      <c r="H179" s="206"/>
      <c r="I179" s="32"/>
      <c r="J179" s="32"/>
      <c r="K179" s="32"/>
      <c r="L179" s="5"/>
      <c r="M179" s="5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</row>
    <row r="180" spans="1:32" ht="25.5" customHeight="1" x14ac:dyDescent="0.2">
      <c r="A180" s="32"/>
      <c r="B180" s="115" t="s">
        <v>1</v>
      </c>
      <c r="C180" s="115"/>
      <c r="D180" s="115"/>
      <c r="E180" s="115"/>
      <c r="F180" s="115"/>
      <c r="G180" s="115"/>
      <c r="H180" s="206"/>
      <c r="I180" s="7" t="s">
        <v>2</v>
      </c>
      <c r="J180" s="7" t="s">
        <v>3</v>
      </c>
      <c r="K180" s="8" t="s">
        <v>4</v>
      </c>
      <c r="L180" s="7" t="s">
        <v>5</v>
      </c>
      <c r="M180" s="9" t="s">
        <v>6</v>
      </c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</row>
    <row r="181" spans="1:32" ht="12.75" customHeight="1" x14ac:dyDescent="0.2">
      <c r="A181" s="116" t="s">
        <v>9</v>
      </c>
      <c r="B181" s="117">
        <v>1</v>
      </c>
      <c r="C181" s="117">
        <v>2</v>
      </c>
      <c r="D181" s="117">
        <v>3</v>
      </c>
      <c r="E181" s="117">
        <v>4</v>
      </c>
      <c r="F181" s="117">
        <v>5</v>
      </c>
      <c r="G181" s="117">
        <v>6</v>
      </c>
      <c r="H181" s="208" t="s">
        <v>10</v>
      </c>
      <c r="I181" s="15"/>
      <c r="J181" s="15"/>
      <c r="K181" s="16"/>
      <c r="L181" s="17"/>
      <c r="M181" s="6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</row>
    <row r="182" spans="1:32" ht="12.75" customHeight="1" x14ac:dyDescent="0.2">
      <c r="A182" s="31" t="s">
        <v>41</v>
      </c>
      <c r="B182" s="13">
        <v>177</v>
      </c>
      <c r="C182" s="13"/>
      <c r="D182" s="13"/>
      <c r="E182" s="13"/>
      <c r="F182" s="13"/>
      <c r="G182" s="13"/>
      <c r="H182" s="203"/>
      <c r="I182" s="15"/>
      <c r="J182" s="15"/>
      <c r="K182" s="16"/>
      <c r="L182" s="17"/>
      <c r="M182" s="20">
        <f>B182</f>
        <v>177</v>
      </c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</row>
    <row r="183" spans="1:32" ht="12.75" customHeight="1" x14ac:dyDescent="0.2">
      <c r="A183" s="31" t="s">
        <v>42</v>
      </c>
      <c r="B183" s="32"/>
      <c r="C183" s="32">
        <v>148</v>
      </c>
      <c r="D183" s="32"/>
      <c r="E183" s="32"/>
      <c r="F183" s="32"/>
      <c r="G183" s="32"/>
      <c r="H183" s="203"/>
      <c r="I183" s="5"/>
      <c r="J183" s="5"/>
      <c r="K183" s="32"/>
      <c r="L183" s="17">
        <f>C183/B182</f>
        <v>0.83615819209039544</v>
      </c>
      <c r="M183" s="118">
        <v>148</v>
      </c>
      <c r="N183" s="23">
        <f t="shared" ref="N183:N187" si="24">M183/M182</f>
        <v>0.83615819209039544</v>
      </c>
      <c r="O183" s="5">
        <f t="shared" ref="O183:O187" si="25">100%-N183</f>
        <v>0.16384180790960456</v>
      </c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</row>
    <row r="184" spans="1:32" ht="12.75" customHeight="1" x14ac:dyDescent="0.2">
      <c r="A184" s="31" t="s">
        <v>43</v>
      </c>
      <c r="B184" s="32"/>
      <c r="C184" s="32"/>
      <c r="D184" s="32">
        <v>124</v>
      </c>
      <c r="E184" s="32"/>
      <c r="F184" s="32"/>
      <c r="G184" s="32"/>
      <c r="H184" s="203"/>
      <c r="I184" s="5"/>
      <c r="J184" s="5"/>
      <c r="K184" s="32"/>
      <c r="L184" s="5">
        <f>D184/C183</f>
        <v>0.83783783783783783</v>
      </c>
      <c r="M184" s="118">
        <v>131</v>
      </c>
      <c r="N184" s="23">
        <f t="shared" si="24"/>
        <v>0.88513513513513509</v>
      </c>
      <c r="O184" s="5">
        <f t="shared" si="25"/>
        <v>0.11486486486486491</v>
      </c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</row>
    <row r="185" spans="1:32" ht="12.75" customHeight="1" x14ac:dyDescent="0.2">
      <c r="A185" s="32">
        <v>1001</v>
      </c>
      <c r="B185" s="32"/>
      <c r="C185" s="32"/>
      <c r="D185" s="32"/>
      <c r="E185" s="32">
        <v>117</v>
      </c>
      <c r="F185" s="32"/>
      <c r="G185" s="32"/>
      <c r="H185" s="203"/>
      <c r="I185" s="5"/>
      <c r="J185" s="5"/>
      <c r="K185" s="32"/>
      <c r="L185" s="5">
        <f>E185/D184</f>
        <v>0.94354838709677424</v>
      </c>
      <c r="M185" s="118">
        <v>123</v>
      </c>
      <c r="N185" s="23">
        <f t="shared" si="24"/>
        <v>0.93893129770992367</v>
      </c>
      <c r="O185" s="5">
        <f t="shared" si="25"/>
        <v>6.1068702290076327E-2</v>
      </c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</row>
    <row r="186" spans="1:32" ht="12.75" customHeight="1" x14ac:dyDescent="0.2">
      <c r="A186" s="32">
        <v>1002</v>
      </c>
      <c r="B186" s="32"/>
      <c r="C186" s="32"/>
      <c r="D186" s="32"/>
      <c r="E186" s="32"/>
      <c r="F186" s="32">
        <v>108</v>
      </c>
      <c r="G186" s="32"/>
      <c r="H186" s="203"/>
      <c r="I186" s="5"/>
      <c r="J186" s="5"/>
      <c r="K186" s="32"/>
      <c r="L186" s="5">
        <f>F186/E185</f>
        <v>0.92307692307692313</v>
      </c>
      <c r="M186" s="118">
        <v>119</v>
      </c>
      <c r="N186" s="23">
        <f t="shared" si="24"/>
        <v>0.96747967479674801</v>
      </c>
      <c r="O186" s="5">
        <f t="shared" si="25"/>
        <v>3.2520325203251987E-2</v>
      </c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</row>
    <row r="187" spans="1:32" ht="12.75" customHeight="1" x14ac:dyDescent="0.2">
      <c r="A187" s="32">
        <v>1101</v>
      </c>
      <c r="B187" s="32"/>
      <c r="C187" s="32"/>
      <c r="D187" s="32"/>
      <c r="E187" s="32"/>
      <c r="F187" s="32"/>
      <c r="G187" s="32">
        <v>102</v>
      </c>
      <c r="H187" s="203">
        <v>81</v>
      </c>
      <c r="I187" s="5"/>
      <c r="J187" s="5"/>
      <c r="K187" s="32"/>
      <c r="L187" s="5">
        <f>G187/F186</f>
        <v>0.94444444444444442</v>
      </c>
      <c r="M187" s="118">
        <v>113</v>
      </c>
      <c r="N187" s="23">
        <f t="shared" si="24"/>
        <v>0.94957983193277307</v>
      </c>
      <c r="O187" s="5">
        <f t="shared" si="25"/>
        <v>5.0420168067226934E-2</v>
      </c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</row>
    <row r="188" spans="1:32" ht="12.75" customHeight="1" x14ac:dyDescent="0.2">
      <c r="A188" s="31" t="s">
        <v>65</v>
      </c>
      <c r="B188" s="32"/>
      <c r="C188" s="32"/>
      <c r="D188" s="32"/>
      <c r="E188" s="32"/>
      <c r="F188" s="32"/>
      <c r="G188" s="32">
        <v>19</v>
      </c>
      <c r="H188" s="203">
        <v>9</v>
      </c>
      <c r="I188" s="5"/>
      <c r="J188" s="5"/>
      <c r="K188" s="32"/>
      <c r="L188" s="5"/>
      <c r="M188" s="118">
        <v>22</v>
      </c>
      <c r="N188" s="23"/>
      <c r="O188" s="5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</row>
    <row r="189" spans="1:32" ht="12.75" customHeight="1" x14ac:dyDescent="0.2">
      <c r="A189" s="31" t="s">
        <v>66</v>
      </c>
      <c r="B189" s="32"/>
      <c r="C189" s="32"/>
      <c r="D189" s="32"/>
      <c r="E189" s="32"/>
      <c r="F189" s="32"/>
      <c r="G189" s="32">
        <v>6</v>
      </c>
      <c r="H189" s="203">
        <v>3</v>
      </c>
      <c r="I189" s="5"/>
      <c r="J189" s="5"/>
      <c r="K189" s="32"/>
      <c r="L189" s="5"/>
      <c r="M189" s="118">
        <v>6</v>
      </c>
      <c r="N189" s="23"/>
      <c r="O189" s="5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</row>
    <row r="190" spans="1:32" ht="12.75" customHeight="1" x14ac:dyDescent="0.2">
      <c r="A190" s="31" t="s">
        <v>70</v>
      </c>
      <c r="B190" s="32"/>
      <c r="C190" s="32"/>
      <c r="D190" s="32"/>
      <c r="E190" s="32"/>
      <c r="F190" s="32"/>
      <c r="G190" s="32">
        <v>1</v>
      </c>
      <c r="H190" s="203">
        <v>7</v>
      </c>
      <c r="I190" s="5"/>
      <c r="J190" s="5"/>
      <c r="K190" s="32"/>
      <c r="L190" s="5"/>
      <c r="M190" s="118">
        <v>1</v>
      </c>
      <c r="N190" s="23"/>
      <c r="O190" s="5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</row>
    <row r="191" spans="1:32" ht="12.75" customHeight="1" x14ac:dyDescent="0.2">
      <c r="A191" s="31" t="s">
        <v>71</v>
      </c>
      <c r="B191" s="32"/>
      <c r="C191" s="32"/>
      <c r="D191" s="32"/>
      <c r="E191" s="32"/>
      <c r="F191" s="32"/>
      <c r="G191" s="32">
        <v>1</v>
      </c>
      <c r="H191" s="203">
        <v>1</v>
      </c>
      <c r="I191" s="5"/>
      <c r="J191" s="5"/>
      <c r="K191" s="32"/>
      <c r="L191" s="5"/>
      <c r="M191" s="118">
        <v>1</v>
      </c>
      <c r="N191" s="23"/>
      <c r="O191" s="5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</row>
    <row r="192" spans="1:32" ht="12.75" customHeight="1" x14ac:dyDescent="0.2">
      <c r="A192" s="32"/>
      <c r="B192" s="32"/>
      <c r="C192" s="32"/>
      <c r="D192" s="32"/>
      <c r="E192" s="32"/>
      <c r="F192" s="32"/>
      <c r="G192" s="32"/>
      <c r="H192" s="206">
        <f>SUM(H187:H191)</f>
        <v>101</v>
      </c>
      <c r="I192" s="5">
        <f>H187/B182</f>
        <v>0.4576271186440678</v>
      </c>
      <c r="J192" s="5">
        <f>H192/B182</f>
        <v>0.57062146892655363</v>
      </c>
      <c r="K192" s="5">
        <f>J192-I192</f>
        <v>0.11299435028248583</v>
      </c>
      <c r="L192" s="5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</row>
    <row r="193" spans="1:32" ht="12.75" customHeight="1" x14ac:dyDescent="0.3">
      <c r="A193" s="44" t="s">
        <v>73</v>
      </c>
      <c r="B193" s="32"/>
      <c r="C193" s="32"/>
      <c r="D193" s="32"/>
      <c r="E193" s="32"/>
      <c r="F193" s="32"/>
      <c r="G193" s="32"/>
      <c r="H193" s="206"/>
      <c r="I193" s="32"/>
      <c r="J193" s="32"/>
      <c r="K193" s="32"/>
      <c r="L193" s="5"/>
      <c r="M193" s="5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</row>
    <row r="194" spans="1:32" ht="25.5" customHeight="1" x14ac:dyDescent="0.2">
      <c r="A194" s="32"/>
      <c r="B194" s="115" t="s">
        <v>1</v>
      </c>
      <c r="C194" s="115"/>
      <c r="D194" s="115"/>
      <c r="E194" s="115"/>
      <c r="F194" s="115"/>
      <c r="G194" s="115"/>
      <c r="H194" s="206"/>
      <c r="I194" s="7" t="s">
        <v>2</v>
      </c>
      <c r="J194" s="7" t="s">
        <v>3</v>
      </c>
      <c r="K194" s="8" t="s">
        <v>4</v>
      </c>
      <c r="L194" s="7" t="s">
        <v>5</v>
      </c>
      <c r="M194" s="9" t="s">
        <v>6</v>
      </c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</row>
    <row r="195" spans="1:32" ht="12.75" customHeight="1" x14ac:dyDescent="0.2">
      <c r="A195" s="116" t="s">
        <v>9</v>
      </c>
      <c r="B195" s="117">
        <v>1</v>
      </c>
      <c r="C195" s="117">
        <v>2</v>
      </c>
      <c r="D195" s="117">
        <v>3</v>
      </c>
      <c r="E195" s="117">
        <v>4</v>
      </c>
      <c r="F195" s="117">
        <v>5</v>
      </c>
      <c r="G195" s="117">
        <v>6</v>
      </c>
      <c r="H195" s="208" t="s">
        <v>10</v>
      </c>
      <c r="I195" s="15"/>
      <c r="J195" s="15"/>
      <c r="K195" s="16"/>
      <c r="L195" s="17"/>
      <c r="M195" s="6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</row>
    <row r="196" spans="1:32" ht="12.75" customHeight="1" x14ac:dyDescent="0.2">
      <c r="A196" s="31" t="s">
        <v>42</v>
      </c>
      <c r="B196" s="13">
        <v>22</v>
      </c>
      <c r="C196" s="13"/>
      <c r="D196" s="13"/>
      <c r="E196" s="13"/>
      <c r="F196" s="13"/>
      <c r="G196" s="13"/>
      <c r="H196" s="203"/>
      <c r="I196" s="15"/>
      <c r="J196" s="15"/>
      <c r="K196" s="16"/>
      <c r="L196" s="17"/>
      <c r="M196" s="20">
        <f>B196</f>
        <v>22</v>
      </c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</row>
    <row r="197" spans="1:32" ht="12.75" customHeight="1" x14ac:dyDescent="0.2">
      <c r="A197" s="31" t="s">
        <v>43</v>
      </c>
      <c r="B197" s="32"/>
      <c r="C197" s="32">
        <v>18</v>
      </c>
      <c r="D197" s="32"/>
      <c r="E197" s="32"/>
      <c r="F197" s="32"/>
      <c r="G197" s="32"/>
      <c r="H197" s="203"/>
      <c r="I197" s="5"/>
      <c r="J197" s="5"/>
      <c r="K197" s="32"/>
      <c r="L197" s="17">
        <f>C197/B196</f>
        <v>0.81818181818181823</v>
      </c>
      <c r="M197" s="118">
        <v>18</v>
      </c>
      <c r="N197" s="23">
        <f t="shared" ref="N197:N201" si="26">M197/M196</f>
        <v>0.81818181818181823</v>
      </c>
      <c r="O197" s="5">
        <f t="shared" ref="O197:O201" si="27">100%-N197</f>
        <v>0.18181818181818177</v>
      </c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</row>
    <row r="198" spans="1:32" ht="12.75" customHeight="1" x14ac:dyDescent="0.2">
      <c r="A198" s="32">
        <v>1001</v>
      </c>
      <c r="B198" s="32"/>
      <c r="C198" s="32"/>
      <c r="D198" s="32">
        <v>12</v>
      </c>
      <c r="E198" s="32"/>
      <c r="F198" s="32"/>
      <c r="G198" s="32"/>
      <c r="H198" s="203"/>
      <c r="I198" s="5"/>
      <c r="J198" s="5"/>
      <c r="K198" s="32"/>
      <c r="L198" s="5">
        <f>D198/C197</f>
        <v>0.66666666666666663</v>
      </c>
      <c r="M198" s="118">
        <v>13</v>
      </c>
      <c r="N198" s="23">
        <f t="shared" si="26"/>
        <v>0.72222222222222221</v>
      </c>
      <c r="O198" s="5">
        <f t="shared" si="27"/>
        <v>0.27777777777777779</v>
      </c>
      <c r="P198" s="32"/>
      <c r="Q198" s="3">
        <f>M198/M196</f>
        <v>0.59090909090909094</v>
      </c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</row>
    <row r="199" spans="1:32" ht="12.75" customHeight="1" x14ac:dyDescent="0.2">
      <c r="A199" s="32">
        <v>1002</v>
      </c>
      <c r="B199" s="32"/>
      <c r="C199" s="32"/>
      <c r="D199" s="32"/>
      <c r="E199" s="32">
        <v>11</v>
      </c>
      <c r="F199" s="32"/>
      <c r="G199" s="32"/>
      <c r="H199" s="203"/>
      <c r="I199" s="5"/>
      <c r="J199" s="5"/>
      <c r="K199" s="32"/>
      <c r="L199" s="5">
        <f>E199/D198</f>
        <v>0.91666666666666663</v>
      </c>
      <c r="M199" s="118">
        <v>13</v>
      </c>
      <c r="N199" s="23">
        <f t="shared" si="26"/>
        <v>1</v>
      </c>
      <c r="O199" s="5">
        <f t="shared" si="27"/>
        <v>0</v>
      </c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</row>
    <row r="200" spans="1:32" ht="12.75" customHeight="1" x14ac:dyDescent="0.2">
      <c r="A200" s="32">
        <v>1101</v>
      </c>
      <c r="B200" s="32"/>
      <c r="C200" s="32"/>
      <c r="D200" s="32"/>
      <c r="E200" s="32"/>
      <c r="F200" s="32">
        <v>9</v>
      </c>
      <c r="G200" s="32"/>
      <c r="H200" s="203"/>
      <c r="I200" s="5"/>
      <c r="J200" s="5"/>
      <c r="K200" s="32"/>
      <c r="L200" s="5">
        <f>F200/E199</f>
        <v>0.81818181818181823</v>
      </c>
      <c r="M200" s="118">
        <v>10</v>
      </c>
      <c r="N200" s="23">
        <f t="shared" si="26"/>
        <v>0.76923076923076927</v>
      </c>
      <c r="O200" s="5">
        <f t="shared" si="27"/>
        <v>0.23076923076923073</v>
      </c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</row>
    <row r="201" spans="1:32" ht="12.75" customHeight="1" x14ac:dyDescent="0.2">
      <c r="A201" s="31" t="s">
        <v>65</v>
      </c>
      <c r="B201" s="32"/>
      <c r="C201" s="32"/>
      <c r="D201" s="32"/>
      <c r="E201" s="32"/>
      <c r="F201" s="32"/>
      <c r="G201" s="32">
        <v>5</v>
      </c>
      <c r="H201" s="203">
        <v>3</v>
      </c>
      <c r="I201" s="5"/>
      <c r="J201" s="5"/>
      <c r="K201" s="32"/>
      <c r="L201" s="5">
        <f>G201/F200</f>
        <v>0.55555555555555558</v>
      </c>
      <c r="M201" s="118">
        <v>8</v>
      </c>
      <c r="N201" s="23">
        <f t="shared" si="26"/>
        <v>0.8</v>
      </c>
      <c r="O201" s="5">
        <f t="shared" si="27"/>
        <v>0.19999999999999996</v>
      </c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</row>
    <row r="202" spans="1:32" ht="12.75" customHeight="1" x14ac:dyDescent="0.2">
      <c r="A202" s="31" t="s">
        <v>66</v>
      </c>
      <c r="B202" s="32"/>
      <c r="C202" s="32"/>
      <c r="D202" s="32"/>
      <c r="E202" s="32"/>
      <c r="F202" s="32"/>
      <c r="G202" s="32">
        <v>4</v>
      </c>
      <c r="H202" s="203"/>
      <c r="I202" s="5"/>
      <c r="J202" s="5"/>
      <c r="K202" s="32"/>
      <c r="L202" s="5"/>
      <c r="M202" s="118">
        <v>4</v>
      </c>
      <c r="N202" s="23"/>
      <c r="O202" s="5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</row>
    <row r="203" spans="1:32" ht="12.75" customHeight="1" x14ac:dyDescent="0.2">
      <c r="A203" s="31" t="s">
        <v>70</v>
      </c>
      <c r="B203" s="32"/>
      <c r="C203" s="32"/>
      <c r="D203" s="32"/>
      <c r="E203" s="32"/>
      <c r="F203" s="32"/>
      <c r="G203" s="32">
        <v>2</v>
      </c>
      <c r="H203" s="203"/>
      <c r="I203" s="5"/>
      <c r="J203" s="5"/>
      <c r="K203" s="32"/>
      <c r="L203" s="5"/>
      <c r="M203" s="118">
        <v>2</v>
      </c>
      <c r="N203" s="23"/>
      <c r="O203" s="5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</row>
    <row r="204" spans="1:32" ht="12.75" customHeight="1" x14ac:dyDescent="0.2">
      <c r="A204" s="31" t="s">
        <v>71</v>
      </c>
      <c r="B204" s="32"/>
      <c r="C204" s="32"/>
      <c r="D204" s="32"/>
      <c r="E204" s="32"/>
      <c r="F204" s="32"/>
      <c r="G204" s="32"/>
      <c r="H204" s="203"/>
      <c r="I204" s="5"/>
      <c r="J204" s="5"/>
      <c r="K204" s="32"/>
      <c r="L204" s="5"/>
      <c r="M204" s="118"/>
      <c r="N204" s="23"/>
      <c r="O204" s="5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</row>
    <row r="205" spans="1:32" ht="12.75" customHeight="1" x14ac:dyDescent="0.2">
      <c r="A205" s="32"/>
      <c r="B205" s="32"/>
      <c r="C205" s="32"/>
      <c r="D205" s="32"/>
      <c r="E205" s="32"/>
      <c r="F205" s="32"/>
      <c r="G205" s="32"/>
      <c r="H205" s="206">
        <f>SUM(H201)</f>
        <v>3</v>
      </c>
      <c r="I205" s="5">
        <f>H201/B196</f>
        <v>0.13636363636363635</v>
      </c>
      <c r="J205" s="5">
        <f>H205/B196</f>
        <v>0.13636363636363635</v>
      </c>
      <c r="K205" s="5">
        <f>J205-I205</f>
        <v>0</v>
      </c>
      <c r="L205" s="5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</row>
    <row r="206" spans="1:32" ht="12.75" customHeight="1" x14ac:dyDescent="0.3">
      <c r="A206" s="44" t="s">
        <v>74</v>
      </c>
      <c r="B206" s="32"/>
      <c r="C206" s="32"/>
      <c r="D206" s="32"/>
      <c r="E206" s="32"/>
      <c r="F206" s="32"/>
      <c r="G206" s="32"/>
      <c r="H206" s="206"/>
      <c r="I206" s="32"/>
      <c r="J206" s="32"/>
      <c r="K206" s="32"/>
      <c r="L206" s="5"/>
      <c r="M206" s="5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</row>
    <row r="207" spans="1:32" ht="25.5" customHeight="1" x14ac:dyDescent="0.2">
      <c r="A207" s="32"/>
      <c r="B207" s="115" t="s">
        <v>1</v>
      </c>
      <c r="C207" s="115"/>
      <c r="D207" s="115"/>
      <c r="E207" s="115"/>
      <c r="F207" s="115"/>
      <c r="G207" s="115"/>
      <c r="H207" s="206"/>
      <c r="I207" s="7" t="s">
        <v>2</v>
      </c>
      <c r="J207" s="7" t="s">
        <v>3</v>
      </c>
      <c r="K207" s="8" t="s">
        <v>4</v>
      </c>
      <c r="L207" s="7" t="s">
        <v>5</v>
      </c>
      <c r="M207" s="9" t="s">
        <v>6</v>
      </c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</row>
    <row r="208" spans="1:32" ht="12.75" customHeight="1" x14ac:dyDescent="0.2">
      <c r="A208" s="116" t="s">
        <v>9</v>
      </c>
      <c r="B208" s="117">
        <v>1</v>
      </c>
      <c r="C208" s="117">
        <v>2</v>
      </c>
      <c r="D208" s="117">
        <v>3</v>
      </c>
      <c r="E208" s="117">
        <v>4</v>
      </c>
      <c r="F208" s="117">
        <v>5</v>
      </c>
      <c r="G208" s="117">
        <v>6</v>
      </c>
      <c r="H208" s="208" t="s">
        <v>10</v>
      </c>
      <c r="I208" s="15"/>
      <c r="J208" s="15"/>
      <c r="K208" s="16"/>
      <c r="L208" s="17"/>
      <c r="M208" s="6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</row>
    <row r="209" spans="1:32" ht="12.75" customHeight="1" x14ac:dyDescent="0.2">
      <c r="A209" s="31" t="s">
        <v>43</v>
      </c>
      <c r="B209" s="13">
        <v>202</v>
      </c>
      <c r="C209" s="13"/>
      <c r="D209" s="13"/>
      <c r="E209" s="13"/>
      <c r="F209" s="13"/>
      <c r="G209" s="13"/>
      <c r="H209" s="203"/>
      <c r="I209" s="15"/>
      <c r="J209" s="15"/>
      <c r="K209" s="16"/>
      <c r="L209" s="17"/>
      <c r="M209" s="20">
        <f>B209</f>
        <v>202</v>
      </c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</row>
    <row r="210" spans="1:32" ht="12.75" customHeight="1" x14ac:dyDescent="0.2">
      <c r="A210" s="32">
        <v>1001</v>
      </c>
      <c r="B210" s="32"/>
      <c r="C210" s="32">
        <v>153</v>
      </c>
      <c r="D210" s="32"/>
      <c r="E210" s="32"/>
      <c r="F210" s="32"/>
      <c r="G210" s="32"/>
      <c r="H210" s="203"/>
      <c r="I210" s="5"/>
      <c r="J210" s="5"/>
      <c r="K210" s="32"/>
      <c r="L210" s="17">
        <f>C210/B209</f>
        <v>0.75742574257425743</v>
      </c>
      <c r="M210" s="20">
        <v>153</v>
      </c>
      <c r="N210" s="23">
        <f t="shared" ref="N210:N214" si="28">M210/M209</f>
        <v>0.75742574257425743</v>
      </c>
      <c r="O210" s="5">
        <f t="shared" ref="O210:O214" si="29">100%-N210</f>
        <v>0.24257425742574257</v>
      </c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</row>
    <row r="211" spans="1:32" ht="12.75" customHeight="1" x14ac:dyDescent="0.2">
      <c r="A211" s="32">
        <v>1002</v>
      </c>
      <c r="B211" s="32"/>
      <c r="C211" s="32"/>
      <c r="D211" s="32">
        <v>136</v>
      </c>
      <c r="E211" s="32"/>
      <c r="F211" s="32"/>
      <c r="G211" s="32"/>
      <c r="H211" s="203"/>
      <c r="I211" s="5"/>
      <c r="J211" s="5"/>
      <c r="K211" s="32"/>
      <c r="L211" s="5">
        <f>D211/C210</f>
        <v>0.88888888888888884</v>
      </c>
      <c r="M211" s="20">
        <v>138</v>
      </c>
      <c r="N211" s="23">
        <f t="shared" si="28"/>
        <v>0.90196078431372551</v>
      </c>
      <c r="O211" s="5">
        <f t="shared" si="29"/>
        <v>9.8039215686274495E-2</v>
      </c>
      <c r="P211" s="32"/>
      <c r="Q211" s="3">
        <f>M211/M209</f>
        <v>0.68316831683168322</v>
      </c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</row>
    <row r="212" spans="1:32" ht="12.75" customHeight="1" x14ac:dyDescent="0.2">
      <c r="A212" s="32">
        <v>1101</v>
      </c>
      <c r="B212" s="32"/>
      <c r="C212" s="32"/>
      <c r="D212" s="32"/>
      <c r="E212" s="32">
        <v>128</v>
      </c>
      <c r="F212" s="32"/>
      <c r="G212" s="32"/>
      <c r="H212" s="203"/>
      <c r="I212" s="5"/>
      <c r="J212" s="5"/>
      <c r="K212" s="32"/>
      <c r="L212" s="5">
        <f>E212/D211</f>
        <v>0.94117647058823528</v>
      </c>
      <c r="M212" s="20">
        <v>131</v>
      </c>
      <c r="N212" s="23">
        <f t="shared" si="28"/>
        <v>0.94927536231884058</v>
      </c>
      <c r="O212" s="5">
        <f t="shared" si="29"/>
        <v>5.0724637681159424E-2</v>
      </c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</row>
    <row r="213" spans="1:32" ht="12.75" customHeight="1" x14ac:dyDescent="0.2">
      <c r="A213" s="31" t="s">
        <v>65</v>
      </c>
      <c r="B213" s="32"/>
      <c r="C213" s="32"/>
      <c r="D213" s="32"/>
      <c r="E213" s="32"/>
      <c r="F213" s="32">
        <v>119</v>
      </c>
      <c r="G213" s="32"/>
      <c r="H213" s="203"/>
      <c r="I213" s="5"/>
      <c r="J213" s="5"/>
      <c r="K213" s="32"/>
      <c r="L213" s="5">
        <f>F213/E212</f>
        <v>0.9296875</v>
      </c>
      <c r="M213" s="20">
        <v>126</v>
      </c>
      <c r="N213" s="23">
        <f t="shared" si="28"/>
        <v>0.96183206106870234</v>
      </c>
      <c r="O213" s="5">
        <f t="shared" si="29"/>
        <v>3.8167938931297662E-2</v>
      </c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</row>
    <row r="214" spans="1:32" ht="12.75" customHeight="1" x14ac:dyDescent="0.2">
      <c r="A214" s="31" t="s">
        <v>66</v>
      </c>
      <c r="B214" s="32"/>
      <c r="C214" s="32"/>
      <c r="D214" s="32"/>
      <c r="E214" s="32"/>
      <c r="F214" s="32"/>
      <c r="G214" s="32">
        <v>114</v>
      </c>
      <c r="H214" s="203">
        <v>97</v>
      </c>
      <c r="I214" s="5"/>
      <c r="J214" s="5"/>
      <c r="K214" s="32"/>
      <c r="L214" s="5">
        <f>G214/F213</f>
        <v>0.95798319327731096</v>
      </c>
      <c r="M214" s="20">
        <v>118</v>
      </c>
      <c r="N214" s="23">
        <f t="shared" si="28"/>
        <v>0.93650793650793651</v>
      </c>
      <c r="O214" s="5">
        <f t="shared" si="29"/>
        <v>6.3492063492063489E-2</v>
      </c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</row>
    <row r="215" spans="1:32" ht="12.75" customHeight="1" x14ac:dyDescent="0.2">
      <c r="A215" s="31" t="s">
        <v>70</v>
      </c>
      <c r="B215" s="32"/>
      <c r="C215" s="32"/>
      <c r="D215" s="32"/>
      <c r="E215" s="32"/>
      <c r="F215" s="32"/>
      <c r="G215" s="32">
        <v>13</v>
      </c>
      <c r="H215" s="203">
        <v>6</v>
      </c>
      <c r="I215" s="5"/>
      <c r="J215" s="5"/>
      <c r="K215" s="32"/>
      <c r="L215" s="5"/>
      <c r="M215" s="20">
        <v>16</v>
      </c>
      <c r="N215" s="23"/>
      <c r="O215" s="5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</row>
    <row r="216" spans="1:32" ht="12.75" customHeight="1" x14ac:dyDescent="0.2">
      <c r="A216" s="31" t="s">
        <v>71</v>
      </c>
      <c r="B216" s="32"/>
      <c r="C216" s="32"/>
      <c r="D216" s="32"/>
      <c r="E216" s="32"/>
      <c r="F216" s="32"/>
      <c r="G216" s="32">
        <v>7</v>
      </c>
      <c r="H216" s="203">
        <v>3</v>
      </c>
      <c r="I216" s="5"/>
      <c r="J216" s="5"/>
      <c r="K216" s="32"/>
      <c r="L216" s="5"/>
      <c r="M216" s="20">
        <v>7</v>
      </c>
      <c r="N216" s="23"/>
      <c r="O216" s="5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</row>
    <row r="217" spans="1:32" ht="12.75" customHeight="1" x14ac:dyDescent="0.2">
      <c r="A217" s="31" t="s">
        <v>75</v>
      </c>
      <c r="B217" s="32"/>
      <c r="C217" s="32"/>
      <c r="D217" s="32"/>
      <c r="E217" s="32"/>
      <c r="F217" s="32"/>
      <c r="G217" s="32">
        <v>3</v>
      </c>
      <c r="H217" s="203">
        <v>3</v>
      </c>
      <c r="I217" s="5"/>
      <c r="J217" s="5"/>
      <c r="K217" s="32"/>
      <c r="L217" s="5"/>
      <c r="M217" s="20">
        <v>3</v>
      </c>
      <c r="N217" s="23"/>
      <c r="O217" s="5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</row>
    <row r="218" spans="1:32" ht="12.75" customHeight="1" x14ac:dyDescent="0.2">
      <c r="A218" s="32"/>
      <c r="B218" s="32"/>
      <c r="C218" s="32"/>
      <c r="D218" s="32"/>
      <c r="E218" s="32"/>
      <c r="F218" s="32"/>
      <c r="G218" s="32"/>
      <c r="H218" s="206">
        <f>SUM(H214:H217)</f>
        <v>109</v>
      </c>
      <c r="I218" s="5">
        <f>H214/B209</f>
        <v>0.48019801980198018</v>
      </c>
      <c r="J218" s="5">
        <f>H218/B209</f>
        <v>0.53960396039603964</v>
      </c>
      <c r="K218" s="5">
        <f>J218-I218</f>
        <v>5.9405940594059459E-2</v>
      </c>
      <c r="L218" s="5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</row>
    <row r="219" spans="1:32" ht="12.75" customHeight="1" x14ac:dyDescent="0.3">
      <c r="A219" s="44" t="s">
        <v>77</v>
      </c>
      <c r="B219" s="32"/>
      <c r="C219" s="32"/>
      <c r="D219" s="32"/>
      <c r="E219" s="32"/>
      <c r="F219" s="32"/>
      <c r="G219" s="32"/>
      <c r="H219" s="206"/>
      <c r="I219" s="32"/>
      <c r="J219" s="32"/>
      <c r="K219" s="32"/>
      <c r="L219" s="5"/>
      <c r="M219" s="5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</row>
    <row r="220" spans="1:32" ht="25.5" customHeight="1" x14ac:dyDescent="0.2">
      <c r="A220" s="32"/>
      <c r="B220" s="115" t="s">
        <v>1</v>
      </c>
      <c r="C220" s="115"/>
      <c r="D220" s="115"/>
      <c r="E220" s="115"/>
      <c r="F220" s="115"/>
      <c r="G220" s="115"/>
      <c r="H220" s="206"/>
      <c r="I220" s="7" t="s">
        <v>2</v>
      </c>
      <c r="J220" s="7" t="s">
        <v>3</v>
      </c>
      <c r="K220" s="8" t="s">
        <v>4</v>
      </c>
      <c r="L220" s="7" t="s">
        <v>5</v>
      </c>
      <c r="M220" s="9" t="s">
        <v>6</v>
      </c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</row>
    <row r="221" spans="1:32" ht="12.75" customHeight="1" x14ac:dyDescent="0.2">
      <c r="A221" s="116" t="s">
        <v>9</v>
      </c>
      <c r="B221" s="117">
        <v>1</v>
      </c>
      <c r="C221" s="117">
        <v>2</v>
      </c>
      <c r="D221" s="117">
        <v>3</v>
      </c>
      <c r="E221" s="117">
        <v>4</v>
      </c>
      <c r="F221" s="117">
        <v>5</v>
      </c>
      <c r="G221" s="117">
        <v>6</v>
      </c>
      <c r="H221" s="208" t="s">
        <v>10</v>
      </c>
      <c r="I221" s="15"/>
      <c r="J221" s="15"/>
      <c r="K221" s="16"/>
      <c r="L221" s="17"/>
      <c r="M221" s="6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</row>
    <row r="222" spans="1:32" ht="12.75" customHeight="1" x14ac:dyDescent="0.2">
      <c r="A222" s="31" t="s">
        <v>44</v>
      </c>
      <c r="B222" s="13">
        <v>38</v>
      </c>
      <c r="C222" s="13"/>
      <c r="D222" s="13"/>
      <c r="E222" s="13"/>
      <c r="F222" s="13"/>
      <c r="G222" s="13"/>
      <c r="H222" s="203"/>
      <c r="I222" s="15"/>
      <c r="J222" s="15"/>
      <c r="K222" s="16"/>
      <c r="L222" s="17"/>
      <c r="M222" s="20">
        <f>B222</f>
        <v>38</v>
      </c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</row>
    <row r="223" spans="1:32" ht="12.75" customHeight="1" x14ac:dyDescent="0.2">
      <c r="A223" s="32">
        <v>1002</v>
      </c>
      <c r="B223" s="32"/>
      <c r="C223" s="32">
        <v>22</v>
      </c>
      <c r="D223" s="32"/>
      <c r="E223" s="32"/>
      <c r="F223" s="32"/>
      <c r="G223" s="32"/>
      <c r="H223" s="203"/>
      <c r="I223" s="5"/>
      <c r="J223" s="5"/>
      <c r="K223" s="32"/>
      <c r="L223" s="17">
        <f>C223/B222</f>
        <v>0.57894736842105265</v>
      </c>
      <c r="M223" s="118">
        <v>22</v>
      </c>
      <c r="N223" s="23">
        <f t="shared" ref="N223:N227" si="30">M223/M222</f>
        <v>0.57894736842105265</v>
      </c>
      <c r="O223" s="5">
        <f t="shared" ref="O223:O227" si="31">100%-N223</f>
        <v>0.42105263157894735</v>
      </c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</row>
    <row r="224" spans="1:32" ht="12.75" customHeight="1" x14ac:dyDescent="0.2">
      <c r="A224" s="32">
        <v>1101</v>
      </c>
      <c r="B224" s="32"/>
      <c r="C224" s="32"/>
      <c r="D224" s="32">
        <v>17</v>
      </c>
      <c r="E224" s="32"/>
      <c r="F224" s="32"/>
      <c r="G224" s="32"/>
      <c r="H224" s="203"/>
      <c r="I224" s="5"/>
      <c r="J224" s="5"/>
      <c r="K224" s="32"/>
      <c r="L224" s="5">
        <f>D224/C223</f>
        <v>0.77272727272727271</v>
      </c>
      <c r="M224" s="118">
        <v>17</v>
      </c>
      <c r="N224" s="23">
        <f t="shared" si="30"/>
        <v>0.77272727272727271</v>
      </c>
      <c r="O224" s="5">
        <f t="shared" si="31"/>
        <v>0.22727272727272729</v>
      </c>
      <c r="P224" s="32"/>
      <c r="Q224" s="3">
        <f>M224/M222</f>
        <v>0.44736842105263158</v>
      </c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</row>
    <row r="225" spans="1:32" ht="12.75" customHeight="1" x14ac:dyDescent="0.2">
      <c r="A225" s="31" t="s">
        <v>65</v>
      </c>
      <c r="B225" s="32"/>
      <c r="C225" s="32"/>
      <c r="D225" s="32"/>
      <c r="E225" s="32">
        <v>13</v>
      </c>
      <c r="F225" s="32"/>
      <c r="G225" s="32"/>
      <c r="H225" s="203"/>
      <c r="I225" s="5"/>
      <c r="J225" s="5"/>
      <c r="K225" s="32"/>
      <c r="L225" s="5">
        <f>E225/D224</f>
        <v>0.76470588235294112</v>
      </c>
      <c r="M225" s="118">
        <v>16</v>
      </c>
      <c r="N225" s="23">
        <f t="shared" si="30"/>
        <v>0.94117647058823528</v>
      </c>
      <c r="O225" s="5">
        <f t="shared" si="31"/>
        <v>5.8823529411764719E-2</v>
      </c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</row>
    <row r="226" spans="1:32" ht="12.75" customHeight="1" x14ac:dyDescent="0.2">
      <c r="A226" s="31" t="s">
        <v>66</v>
      </c>
      <c r="B226" s="32"/>
      <c r="C226" s="32"/>
      <c r="D226" s="32"/>
      <c r="E226" s="32"/>
      <c r="F226" s="32">
        <v>6</v>
      </c>
      <c r="G226" s="32"/>
      <c r="H226" s="203"/>
      <c r="I226" s="5"/>
      <c r="J226" s="5"/>
      <c r="K226" s="32"/>
      <c r="L226" s="5">
        <f>F226/E225</f>
        <v>0.46153846153846156</v>
      </c>
      <c r="M226" s="118">
        <v>9</v>
      </c>
      <c r="N226" s="23">
        <f t="shared" si="30"/>
        <v>0.5625</v>
      </c>
      <c r="O226" s="5">
        <f t="shared" si="31"/>
        <v>0.4375</v>
      </c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</row>
    <row r="227" spans="1:32" ht="12.75" customHeight="1" x14ac:dyDescent="0.2">
      <c r="A227" s="31" t="s">
        <v>70</v>
      </c>
      <c r="B227" s="32"/>
      <c r="C227" s="32"/>
      <c r="D227" s="32"/>
      <c r="E227" s="32"/>
      <c r="F227" s="32"/>
      <c r="G227" s="32">
        <v>6</v>
      </c>
      <c r="H227" s="203">
        <v>5</v>
      </c>
      <c r="I227" s="5"/>
      <c r="J227" s="5"/>
      <c r="K227" s="32"/>
      <c r="L227" s="5">
        <f>G227/F226</f>
        <v>1</v>
      </c>
      <c r="M227" s="118">
        <v>6</v>
      </c>
      <c r="N227" s="23">
        <f t="shared" si="30"/>
        <v>0.66666666666666663</v>
      </c>
      <c r="O227" s="5">
        <f t="shared" si="31"/>
        <v>0.33333333333333337</v>
      </c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</row>
    <row r="228" spans="1:32" ht="12.75" customHeight="1" x14ac:dyDescent="0.2">
      <c r="A228" s="31" t="s">
        <v>71</v>
      </c>
      <c r="B228" s="32"/>
      <c r="C228" s="32"/>
      <c r="D228" s="32"/>
      <c r="E228" s="32"/>
      <c r="F228" s="32"/>
      <c r="G228" s="32">
        <v>1</v>
      </c>
      <c r="H228" s="203">
        <v>1</v>
      </c>
      <c r="I228" s="5"/>
      <c r="J228" s="5"/>
      <c r="K228" s="32"/>
      <c r="L228" s="5"/>
      <c r="M228" s="118">
        <v>2</v>
      </c>
      <c r="N228" s="23"/>
      <c r="O228" s="5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</row>
    <row r="229" spans="1:32" ht="12.75" customHeight="1" x14ac:dyDescent="0.2">
      <c r="A229" s="31" t="s">
        <v>75</v>
      </c>
      <c r="B229" s="32"/>
      <c r="C229" s="32"/>
      <c r="D229" s="32"/>
      <c r="E229" s="32"/>
      <c r="F229" s="32"/>
      <c r="G229" s="32"/>
      <c r="H229" s="203"/>
      <c r="I229" s="5"/>
      <c r="J229" s="5"/>
      <c r="K229" s="32"/>
      <c r="L229" s="5"/>
      <c r="M229" s="118"/>
      <c r="N229" s="23"/>
      <c r="O229" s="5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</row>
    <row r="230" spans="1:32" ht="12.75" customHeight="1" x14ac:dyDescent="0.2">
      <c r="A230" s="31"/>
      <c r="B230" s="32"/>
      <c r="C230" s="32"/>
      <c r="D230" s="32"/>
      <c r="E230" s="32"/>
      <c r="F230" s="32"/>
      <c r="G230" s="32"/>
      <c r="H230" s="206">
        <f>SUM(H227:H228)</f>
        <v>6</v>
      </c>
      <c r="I230" s="5">
        <f>H227/B222</f>
        <v>0.13157894736842105</v>
      </c>
      <c r="J230" s="5">
        <f>H230/B222</f>
        <v>0.15789473684210525</v>
      </c>
      <c r="K230" s="5">
        <f>J230-I230</f>
        <v>2.6315789473684209E-2</v>
      </c>
      <c r="L230" s="5"/>
      <c r="M230" s="118"/>
      <c r="N230" s="23"/>
      <c r="O230" s="5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</row>
    <row r="231" spans="1:32" ht="12.75" customHeight="1" x14ac:dyDescent="0.2">
      <c r="A231" s="32"/>
      <c r="B231" s="32"/>
      <c r="C231" s="32"/>
      <c r="D231" s="32"/>
      <c r="E231" s="32"/>
      <c r="F231" s="32"/>
      <c r="G231" s="32"/>
      <c r="H231" s="206"/>
      <c r="I231" s="5"/>
      <c r="J231" s="5"/>
      <c r="K231" s="32"/>
      <c r="L231" s="5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</row>
    <row r="232" spans="1:32" ht="12.75" customHeight="1" x14ac:dyDescent="0.3">
      <c r="A232" s="44" t="s">
        <v>79</v>
      </c>
      <c r="B232" s="32"/>
      <c r="C232" s="32"/>
      <c r="D232" s="32"/>
      <c r="E232" s="32"/>
      <c r="F232" s="32"/>
      <c r="G232" s="32"/>
      <c r="H232" s="206"/>
      <c r="I232" s="32"/>
      <c r="J232" s="32"/>
      <c r="K232" s="32"/>
      <c r="L232" s="5"/>
      <c r="M232" s="5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</row>
    <row r="233" spans="1:32" ht="25.5" customHeight="1" x14ac:dyDescent="0.2">
      <c r="A233" s="32"/>
      <c r="B233" s="115" t="s">
        <v>1</v>
      </c>
      <c r="C233" s="115"/>
      <c r="D233" s="115"/>
      <c r="E233" s="115"/>
      <c r="F233" s="115"/>
      <c r="G233" s="115"/>
      <c r="H233" s="206"/>
      <c r="I233" s="7" t="s">
        <v>2</v>
      </c>
      <c r="J233" s="7" t="s">
        <v>3</v>
      </c>
      <c r="K233" s="8" t="s">
        <v>4</v>
      </c>
      <c r="L233" s="7" t="s">
        <v>5</v>
      </c>
      <c r="M233" s="9" t="s">
        <v>6</v>
      </c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</row>
    <row r="234" spans="1:32" ht="12.75" customHeight="1" x14ac:dyDescent="0.2">
      <c r="A234" s="116" t="s">
        <v>9</v>
      </c>
      <c r="B234" s="117">
        <v>1</v>
      </c>
      <c r="C234" s="117">
        <v>2</v>
      </c>
      <c r="D234" s="117">
        <v>3</v>
      </c>
      <c r="E234" s="117">
        <v>4</v>
      </c>
      <c r="F234" s="117">
        <v>5</v>
      </c>
      <c r="G234" s="117">
        <v>6</v>
      </c>
      <c r="H234" s="208" t="s">
        <v>10</v>
      </c>
      <c r="I234" s="15"/>
      <c r="J234" s="15"/>
      <c r="K234" s="16"/>
      <c r="L234" s="17"/>
      <c r="M234" s="6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</row>
    <row r="235" spans="1:32" ht="12.75" customHeight="1" x14ac:dyDescent="0.2">
      <c r="A235" s="31" t="s">
        <v>63</v>
      </c>
      <c r="B235" s="13">
        <v>204</v>
      </c>
      <c r="C235" s="13"/>
      <c r="D235" s="13"/>
      <c r="E235" s="13"/>
      <c r="F235" s="13"/>
      <c r="G235" s="13"/>
      <c r="H235" s="203"/>
      <c r="I235" s="15"/>
      <c r="J235" s="15"/>
      <c r="K235" s="16"/>
      <c r="L235" s="17"/>
      <c r="M235" s="20">
        <f>B235</f>
        <v>204</v>
      </c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</row>
    <row r="236" spans="1:32" ht="12.75" customHeight="1" x14ac:dyDescent="0.2">
      <c r="A236" s="32">
        <v>1101</v>
      </c>
      <c r="B236" s="32"/>
      <c r="C236" s="32">
        <v>144</v>
      </c>
      <c r="D236" s="32"/>
      <c r="E236" s="32"/>
      <c r="F236" s="32"/>
      <c r="G236" s="32"/>
      <c r="H236" s="203"/>
      <c r="I236" s="5"/>
      <c r="J236" s="5"/>
      <c r="K236" s="32"/>
      <c r="L236" s="17">
        <f>C236/B235</f>
        <v>0.70588235294117652</v>
      </c>
      <c r="M236" s="118">
        <v>144</v>
      </c>
      <c r="N236" s="23">
        <f t="shared" ref="N236:N240" si="32">M236/M235</f>
        <v>0.70588235294117652</v>
      </c>
      <c r="O236" s="5">
        <f t="shared" ref="O236:O240" si="33">100%-N236</f>
        <v>0.29411764705882348</v>
      </c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</row>
    <row r="237" spans="1:32" ht="12.75" customHeight="1" x14ac:dyDescent="0.2">
      <c r="A237" s="31" t="s">
        <v>65</v>
      </c>
      <c r="B237" s="32"/>
      <c r="C237" s="32"/>
      <c r="D237" s="32">
        <v>128</v>
      </c>
      <c r="E237" s="32"/>
      <c r="F237" s="32"/>
      <c r="G237" s="32"/>
      <c r="H237" s="203"/>
      <c r="I237" s="5"/>
      <c r="J237" s="5"/>
      <c r="K237" s="32"/>
      <c r="L237" s="5">
        <f>D237/C236</f>
        <v>0.88888888888888884</v>
      </c>
      <c r="M237" s="118">
        <v>133</v>
      </c>
      <c r="N237" s="23">
        <f t="shared" si="32"/>
        <v>0.92361111111111116</v>
      </c>
      <c r="O237" s="5">
        <f t="shared" si="33"/>
        <v>7.638888888888884E-2</v>
      </c>
      <c r="P237" s="32"/>
      <c r="Q237" s="3">
        <f>M237/M235</f>
        <v>0.65196078431372551</v>
      </c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</row>
    <row r="238" spans="1:32" ht="12.75" customHeight="1" x14ac:dyDescent="0.2">
      <c r="A238" s="32">
        <v>1201</v>
      </c>
      <c r="B238" s="32"/>
      <c r="C238" s="32"/>
      <c r="D238" s="32"/>
      <c r="E238" s="32">
        <v>120</v>
      </c>
      <c r="F238" s="32"/>
      <c r="G238" s="32"/>
      <c r="H238" s="203"/>
      <c r="I238" s="5"/>
      <c r="J238" s="5"/>
      <c r="K238" s="32"/>
      <c r="L238" s="5">
        <f>E238/D237</f>
        <v>0.9375</v>
      </c>
      <c r="M238" s="118">
        <v>126</v>
      </c>
      <c r="N238" s="23">
        <f t="shared" si="32"/>
        <v>0.94736842105263153</v>
      </c>
      <c r="O238" s="5">
        <f t="shared" si="33"/>
        <v>5.2631578947368474E-2</v>
      </c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  <c r="AB238" s="32"/>
      <c r="AC238" s="32"/>
      <c r="AD238" s="32"/>
      <c r="AE238" s="32"/>
      <c r="AF238" s="32"/>
    </row>
    <row r="239" spans="1:32" ht="12.75" customHeight="1" x14ac:dyDescent="0.2">
      <c r="A239" s="32">
        <v>1202</v>
      </c>
      <c r="B239" s="32"/>
      <c r="C239" s="32"/>
      <c r="D239" s="32"/>
      <c r="E239" s="32"/>
      <c r="F239" s="32">
        <v>107</v>
      </c>
      <c r="G239" s="32"/>
      <c r="H239" s="203"/>
      <c r="I239" s="5"/>
      <c r="J239" s="5"/>
      <c r="K239" s="32"/>
      <c r="L239" s="5">
        <f>F239/E238</f>
        <v>0.89166666666666672</v>
      </c>
      <c r="M239" s="118">
        <v>117</v>
      </c>
      <c r="N239" s="23">
        <f t="shared" si="32"/>
        <v>0.9285714285714286</v>
      </c>
      <c r="O239" s="5">
        <f t="shared" si="33"/>
        <v>7.1428571428571397E-2</v>
      </c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</row>
    <row r="240" spans="1:32" ht="12.75" customHeight="1" x14ac:dyDescent="0.2">
      <c r="A240" s="32">
        <v>1301</v>
      </c>
      <c r="B240" s="32"/>
      <c r="C240" s="32"/>
      <c r="D240" s="32"/>
      <c r="E240" s="32"/>
      <c r="F240" s="32"/>
      <c r="G240" s="32">
        <v>94</v>
      </c>
      <c r="H240" s="203">
        <v>70</v>
      </c>
      <c r="I240" s="5"/>
      <c r="J240" s="5"/>
      <c r="K240" s="32"/>
      <c r="L240" s="5">
        <f>G240/F239</f>
        <v>0.87850467289719625</v>
      </c>
      <c r="M240" s="118">
        <v>104</v>
      </c>
      <c r="N240" s="23">
        <f t="shared" si="32"/>
        <v>0.88888888888888884</v>
      </c>
      <c r="O240" s="5">
        <f t="shared" si="33"/>
        <v>0.11111111111111116</v>
      </c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  <c r="AB240" s="32"/>
      <c r="AC240" s="32"/>
      <c r="AD240" s="32"/>
      <c r="AE240" s="32"/>
      <c r="AF240" s="32"/>
    </row>
    <row r="241" spans="1:32" ht="12.75" customHeight="1" x14ac:dyDescent="0.2">
      <c r="A241" s="32">
        <v>1302</v>
      </c>
      <c r="B241" s="32"/>
      <c r="C241" s="32"/>
      <c r="D241" s="32"/>
      <c r="E241" s="32"/>
      <c r="F241" s="32"/>
      <c r="G241" s="32">
        <v>26</v>
      </c>
      <c r="H241" s="203">
        <v>15</v>
      </c>
      <c r="I241" s="5"/>
      <c r="J241" s="5"/>
      <c r="K241" s="32"/>
      <c r="L241" s="5"/>
      <c r="M241" s="118">
        <v>28</v>
      </c>
      <c r="N241" s="23"/>
      <c r="O241" s="5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  <c r="AB241" s="32"/>
      <c r="AC241" s="32"/>
      <c r="AD241" s="32"/>
      <c r="AE241" s="32"/>
      <c r="AF241" s="32"/>
    </row>
    <row r="242" spans="1:32" ht="12.75" customHeight="1" x14ac:dyDescent="0.2">
      <c r="A242" s="32">
        <v>1401</v>
      </c>
      <c r="B242" s="32"/>
      <c r="C242" s="32"/>
      <c r="D242" s="32"/>
      <c r="E242" s="32"/>
      <c r="F242" s="32"/>
      <c r="G242" s="32">
        <v>7</v>
      </c>
      <c r="H242" s="203">
        <v>2</v>
      </c>
      <c r="I242" s="5"/>
      <c r="J242" s="5"/>
      <c r="K242" s="32"/>
      <c r="L242" s="5"/>
      <c r="M242" s="118">
        <v>7</v>
      </c>
      <c r="N242" s="23"/>
      <c r="O242" s="5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</row>
    <row r="243" spans="1:32" ht="12.75" customHeight="1" x14ac:dyDescent="0.2">
      <c r="A243" s="32">
        <v>1402</v>
      </c>
      <c r="B243" s="32"/>
      <c r="C243" s="32"/>
      <c r="D243" s="32"/>
      <c r="E243" s="32"/>
      <c r="F243" s="32"/>
      <c r="G243" s="32">
        <v>4</v>
      </c>
      <c r="H243" s="203">
        <v>1</v>
      </c>
      <c r="I243" s="5"/>
      <c r="J243" s="5"/>
      <c r="K243" s="32"/>
      <c r="L243" s="5"/>
      <c r="M243" s="118">
        <v>4</v>
      </c>
      <c r="N243" s="23"/>
      <c r="O243" s="5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</row>
    <row r="244" spans="1:32" ht="12.75" customHeight="1" x14ac:dyDescent="0.2">
      <c r="A244" s="32"/>
      <c r="B244" s="32"/>
      <c r="C244" s="32"/>
      <c r="D244" s="32"/>
      <c r="E244" s="32"/>
      <c r="F244" s="32"/>
      <c r="G244" s="32"/>
      <c r="H244" s="206">
        <f>SUM(H240:H243)</f>
        <v>88</v>
      </c>
      <c r="I244" s="5">
        <f>H240/B235</f>
        <v>0.34313725490196079</v>
      </c>
      <c r="J244" s="5">
        <f>H244/B235</f>
        <v>0.43137254901960786</v>
      </c>
      <c r="K244" s="5">
        <f>J244-I244</f>
        <v>8.8235294117647078E-2</v>
      </c>
      <c r="L244" s="5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</row>
    <row r="245" spans="1:32" ht="12.75" customHeight="1" x14ac:dyDescent="0.3">
      <c r="A245" s="44" t="s">
        <v>80</v>
      </c>
      <c r="B245" s="32"/>
      <c r="C245" s="32"/>
      <c r="D245" s="32"/>
      <c r="E245" s="32"/>
      <c r="F245" s="32"/>
      <c r="G245" s="32"/>
      <c r="H245" s="206"/>
      <c r="I245" s="32"/>
      <c r="J245" s="32"/>
      <c r="K245" s="32"/>
      <c r="L245" s="5"/>
      <c r="M245" s="5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</row>
    <row r="246" spans="1:32" ht="25.5" customHeight="1" x14ac:dyDescent="0.2">
      <c r="A246" s="32"/>
      <c r="B246" s="115" t="s">
        <v>1</v>
      </c>
      <c r="C246" s="115"/>
      <c r="D246" s="115"/>
      <c r="E246" s="115"/>
      <c r="F246" s="115"/>
      <c r="G246" s="115"/>
      <c r="H246" s="206"/>
      <c r="I246" s="7" t="s">
        <v>2</v>
      </c>
      <c r="J246" s="7" t="s">
        <v>3</v>
      </c>
      <c r="K246" s="8" t="s">
        <v>4</v>
      </c>
      <c r="L246" s="7" t="s">
        <v>5</v>
      </c>
      <c r="M246" s="9" t="s">
        <v>6</v>
      </c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</row>
    <row r="247" spans="1:32" ht="12.75" customHeight="1" x14ac:dyDescent="0.2">
      <c r="A247" s="116" t="s">
        <v>9</v>
      </c>
      <c r="B247" s="117">
        <v>1</v>
      </c>
      <c r="C247" s="117">
        <v>2</v>
      </c>
      <c r="D247" s="117">
        <v>3</v>
      </c>
      <c r="E247" s="117">
        <v>4</v>
      </c>
      <c r="F247" s="117">
        <v>5</v>
      </c>
      <c r="G247" s="117">
        <v>6</v>
      </c>
      <c r="H247" s="208" t="s">
        <v>10</v>
      </c>
      <c r="I247" s="15"/>
      <c r="J247" s="15"/>
      <c r="K247" s="16"/>
      <c r="L247" s="17"/>
      <c r="M247" s="6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</row>
    <row r="248" spans="1:32" ht="12.75" customHeight="1" x14ac:dyDescent="0.2">
      <c r="A248" s="31" t="s">
        <v>64</v>
      </c>
      <c r="B248" s="13">
        <v>27</v>
      </c>
      <c r="C248" s="13"/>
      <c r="D248" s="13"/>
      <c r="E248" s="13"/>
      <c r="F248" s="13"/>
      <c r="G248" s="13"/>
      <c r="H248" s="203"/>
      <c r="I248" s="15"/>
      <c r="J248" s="15"/>
      <c r="K248" s="16"/>
      <c r="L248" s="17"/>
      <c r="M248" s="20">
        <f>B248</f>
        <v>27</v>
      </c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</row>
    <row r="249" spans="1:32" ht="12.75" customHeight="1" x14ac:dyDescent="0.2">
      <c r="A249" s="31" t="s">
        <v>65</v>
      </c>
      <c r="B249" s="32"/>
      <c r="C249" s="32">
        <v>15</v>
      </c>
      <c r="D249" s="32"/>
      <c r="E249" s="32"/>
      <c r="F249" s="32"/>
      <c r="G249" s="32"/>
      <c r="H249" s="203"/>
      <c r="I249" s="5"/>
      <c r="J249" s="5"/>
      <c r="K249" s="32"/>
      <c r="L249" s="17">
        <f>C249/B248</f>
        <v>0.55555555555555558</v>
      </c>
      <c r="M249" s="118">
        <v>15</v>
      </c>
      <c r="N249" s="23">
        <f t="shared" ref="N249:N253" si="34">M249/M248</f>
        <v>0.55555555555555558</v>
      </c>
      <c r="O249" s="5">
        <f t="shared" ref="O249:O253" si="35">100%-N249</f>
        <v>0.44444444444444442</v>
      </c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</row>
    <row r="250" spans="1:32" ht="12.75" customHeight="1" x14ac:dyDescent="0.2">
      <c r="A250" s="32">
        <v>1201</v>
      </c>
      <c r="B250" s="32"/>
      <c r="C250" s="32"/>
      <c r="D250" s="32">
        <v>13</v>
      </c>
      <c r="E250" s="32"/>
      <c r="F250" s="32"/>
      <c r="G250" s="32"/>
      <c r="H250" s="203"/>
      <c r="I250" s="5"/>
      <c r="J250" s="5"/>
      <c r="K250" s="32"/>
      <c r="L250" s="5">
        <f>D250/C249</f>
        <v>0.8666666666666667</v>
      </c>
      <c r="M250" s="118">
        <v>14</v>
      </c>
      <c r="N250" s="23">
        <f t="shared" si="34"/>
        <v>0.93333333333333335</v>
      </c>
      <c r="O250" s="5">
        <f t="shared" si="35"/>
        <v>6.6666666666666652E-2</v>
      </c>
      <c r="P250" s="32"/>
      <c r="Q250" s="3">
        <f>M250/M248</f>
        <v>0.51851851851851849</v>
      </c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</row>
    <row r="251" spans="1:32" ht="12.75" customHeight="1" x14ac:dyDescent="0.2">
      <c r="A251" s="32">
        <v>1202</v>
      </c>
      <c r="B251" s="32"/>
      <c r="C251" s="32"/>
      <c r="D251" s="32"/>
      <c r="E251" s="32">
        <v>11</v>
      </c>
      <c r="F251" s="32"/>
      <c r="G251" s="32"/>
      <c r="H251" s="203"/>
      <c r="I251" s="5"/>
      <c r="J251" s="5"/>
      <c r="K251" s="32"/>
      <c r="L251" s="5">
        <f>E251/D250</f>
        <v>0.84615384615384615</v>
      </c>
      <c r="M251" s="118">
        <v>11</v>
      </c>
      <c r="N251" s="23">
        <f t="shared" si="34"/>
        <v>0.7857142857142857</v>
      </c>
      <c r="O251" s="5">
        <f t="shared" si="35"/>
        <v>0.2142857142857143</v>
      </c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</row>
    <row r="252" spans="1:32" ht="12.75" customHeight="1" x14ac:dyDescent="0.2">
      <c r="A252" s="32">
        <v>1301</v>
      </c>
      <c r="B252" s="32"/>
      <c r="C252" s="32"/>
      <c r="D252" s="32"/>
      <c r="E252" s="32"/>
      <c r="F252" s="32">
        <v>11</v>
      </c>
      <c r="G252" s="32"/>
      <c r="H252" s="203"/>
      <c r="I252" s="5"/>
      <c r="J252" s="5"/>
      <c r="K252" s="32"/>
      <c r="L252" s="5">
        <f>F252/E251</f>
        <v>1</v>
      </c>
      <c r="M252" s="118">
        <v>11</v>
      </c>
      <c r="N252" s="23">
        <f t="shared" si="34"/>
        <v>1</v>
      </c>
      <c r="O252" s="5">
        <f t="shared" si="35"/>
        <v>0</v>
      </c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</row>
    <row r="253" spans="1:32" ht="12.75" customHeight="1" x14ac:dyDescent="0.2">
      <c r="A253" s="32">
        <v>1302</v>
      </c>
      <c r="B253" s="32"/>
      <c r="C253" s="32"/>
      <c r="D253" s="32"/>
      <c r="E253" s="32"/>
      <c r="F253" s="32"/>
      <c r="G253" s="32">
        <v>9</v>
      </c>
      <c r="H253" s="203">
        <v>4</v>
      </c>
      <c r="I253" s="5"/>
      <c r="J253" s="5"/>
      <c r="K253" s="32"/>
      <c r="L253" s="5">
        <f>G253/F252</f>
        <v>0.81818181818181823</v>
      </c>
      <c r="M253" s="118">
        <v>10</v>
      </c>
      <c r="N253" s="23">
        <f t="shared" si="34"/>
        <v>0.90909090909090906</v>
      </c>
      <c r="O253" s="5">
        <f t="shared" si="35"/>
        <v>9.0909090909090939E-2</v>
      </c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</row>
    <row r="254" spans="1:32" ht="12.75" customHeight="1" x14ac:dyDescent="0.2">
      <c r="A254" s="32">
        <v>1401</v>
      </c>
      <c r="B254" s="32"/>
      <c r="C254" s="32"/>
      <c r="D254" s="32"/>
      <c r="E254" s="32"/>
      <c r="F254" s="32"/>
      <c r="G254" s="32">
        <v>5</v>
      </c>
      <c r="H254" s="203">
        <v>3</v>
      </c>
      <c r="I254" s="5"/>
      <c r="J254" s="5"/>
      <c r="K254" s="32"/>
      <c r="L254" s="5"/>
      <c r="M254" s="118">
        <v>5</v>
      </c>
      <c r="N254" s="23"/>
      <c r="O254" s="5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</row>
    <row r="255" spans="1:32" ht="12.75" customHeight="1" x14ac:dyDescent="0.2">
      <c r="A255" s="32">
        <v>1402</v>
      </c>
      <c r="B255" s="32"/>
      <c r="C255" s="32"/>
      <c r="D255" s="32"/>
      <c r="E255" s="32"/>
      <c r="F255" s="32"/>
      <c r="G255" s="32">
        <v>2</v>
      </c>
      <c r="H255" s="203">
        <v>1</v>
      </c>
      <c r="I255" s="5"/>
      <c r="J255" s="5"/>
      <c r="K255" s="32"/>
      <c r="L255" s="5"/>
      <c r="M255" s="118">
        <v>2</v>
      </c>
      <c r="N255" s="23"/>
      <c r="O255" s="5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</row>
    <row r="256" spans="1:32" ht="12.75" customHeight="1" x14ac:dyDescent="0.2">
      <c r="A256" s="32">
        <v>1501</v>
      </c>
      <c r="B256" s="32"/>
      <c r="C256" s="32"/>
      <c r="D256" s="32"/>
      <c r="E256" s="32"/>
      <c r="F256" s="32"/>
      <c r="G256" s="32">
        <v>1</v>
      </c>
      <c r="H256" s="203"/>
      <c r="I256" s="5"/>
      <c r="J256" s="5"/>
      <c r="K256" s="32"/>
      <c r="L256" s="5"/>
      <c r="M256" s="118">
        <v>1</v>
      </c>
      <c r="N256" s="23"/>
      <c r="O256" s="5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</row>
    <row r="257" spans="1:32" ht="12.75" customHeight="1" x14ac:dyDescent="0.2">
      <c r="A257" s="32"/>
      <c r="B257" s="32"/>
      <c r="C257" s="32"/>
      <c r="D257" s="32"/>
      <c r="E257" s="32"/>
      <c r="F257" s="32"/>
      <c r="G257" s="32"/>
      <c r="H257" s="203"/>
      <c r="I257" s="5"/>
      <c r="J257" s="5"/>
      <c r="K257" s="32"/>
      <c r="L257" s="5"/>
      <c r="M257" s="118"/>
      <c r="N257" s="23"/>
      <c r="O257" s="5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</row>
    <row r="258" spans="1:32" ht="12.75" customHeight="1" x14ac:dyDescent="0.2">
      <c r="A258" s="32"/>
      <c r="B258" s="32"/>
      <c r="C258" s="32"/>
      <c r="D258" s="32"/>
      <c r="E258" s="32"/>
      <c r="F258" s="32"/>
      <c r="G258" s="32"/>
      <c r="H258" s="206">
        <f>SUM(H253:H255)</f>
        <v>8</v>
      </c>
      <c r="I258" s="5">
        <f>H253/B248</f>
        <v>0.14814814814814814</v>
      </c>
      <c r="J258" s="5">
        <f>H258/B248</f>
        <v>0.29629629629629628</v>
      </c>
      <c r="K258" s="5">
        <f>J258-I258</f>
        <v>0.14814814814814814</v>
      </c>
      <c r="L258" s="5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</row>
    <row r="259" spans="1:32" ht="12.75" customHeight="1" x14ac:dyDescent="0.3">
      <c r="A259" s="44" t="s">
        <v>81</v>
      </c>
      <c r="B259" s="32"/>
      <c r="C259" s="32"/>
      <c r="D259" s="32"/>
      <c r="E259" s="32"/>
      <c r="F259" s="32"/>
      <c r="G259" s="32"/>
      <c r="H259" s="206"/>
      <c r="I259" s="32"/>
      <c r="J259" s="32"/>
      <c r="K259" s="32"/>
      <c r="L259" s="5"/>
      <c r="M259" s="5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</row>
    <row r="260" spans="1:32" ht="25.5" customHeight="1" x14ac:dyDescent="0.2">
      <c r="A260" s="32"/>
      <c r="B260" s="115" t="s">
        <v>1</v>
      </c>
      <c r="C260" s="115"/>
      <c r="D260" s="115"/>
      <c r="E260" s="115"/>
      <c r="F260" s="115"/>
      <c r="G260" s="115"/>
      <c r="H260" s="206"/>
      <c r="I260" s="7" t="s">
        <v>2</v>
      </c>
      <c r="J260" s="7" t="s">
        <v>3</v>
      </c>
      <c r="K260" s="8" t="s">
        <v>4</v>
      </c>
      <c r="L260" s="7" t="s">
        <v>5</v>
      </c>
      <c r="M260" s="9" t="s">
        <v>6</v>
      </c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</row>
    <row r="261" spans="1:32" ht="12.75" customHeight="1" x14ac:dyDescent="0.2">
      <c r="A261" s="116" t="s">
        <v>9</v>
      </c>
      <c r="B261" s="117">
        <v>1</v>
      </c>
      <c r="C261" s="117">
        <v>2</v>
      </c>
      <c r="D261" s="117">
        <v>3</v>
      </c>
      <c r="E261" s="117">
        <v>4</v>
      </c>
      <c r="F261" s="117">
        <v>5</v>
      </c>
      <c r="G261" s="117">
        <v>6</v>
      </c>
      <c r="H261" s="208" t="s">
        <v>10</v>
      </c>
      <c r="I261" s="15"/>
      <c r="J261" s="15"/>
      <c r="K261" s="16"/>
      <c r="L261" s="17"/>
      <c r="M261" s="6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</row>
    <row r="262" spans="1:32" ht="12.75" customHeight="1" x14ac:dyDescent="0.2">
      <c r="A262" s="31" t="s">
        <v>65</v>
      </c>
      <c r="B262" s="13">
        <v>249</v>
      </c>
      <c r="C262" s="13"/>
      <c r="D262" s="13"/>
      <c r="E262" s="13"/>
      <c r="F262" s="13"/>
      <c r="G262" s="13"/>
      <c r="H262" s="202"/>
      <c r="I262" s="15"/>
      <c r="J262" s="15"/>
      <c r="K262" s="16"/>
      <c r="L262" s="17"/>
      <c r="M262" s="20">
        <f>B262</f>
        <v>249</v>
      </c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</row>
    <row r="263" spans="1:32" ht="12.75" customHeight="1" x14ac:dyDescent="0.2">
      <c r="A263" s="32">
        <v>1201</v>
      </c>
      <c r="B263" s="32"/>
      <c r="C263" s="32">
        <v>187</v>
      </c>
      <c r="D263" s="32"/>
      <c r="E263" s="32"/>
      <c r="F263" s="32"/>
      <c r="G263" s="32"/>
      <c r="H263" s="203"/>
      <c r="I263" s="5"/>
      <c r="J263" s="5"/>
      <c r="K263" s="32"/>
      <c r="L263" s="17">
        <f>C263/B262</f>
        <v>0.75100401606425704</v>
      </c>
      <c r="M263" s="118">
        <v>187</v>
      </c>
      <c r="N263" s="23">
        <f t="shared" ref="N263:N267" si="36">M263/M262</f>
        <v>0.75100401606425704</v>
      </c>
      <c r="O263" s="5">
        <f t="shared" ref="O263:O267" si="37">100%-N263</f>
        <v>0.24899598393574296</v>
      </c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</row>
    <row r="264" spans="1:32" ht="12.75" customHeight="1" x14ac:dyDescent="0.2">
      <c r="A264" s="32">
        <v>1202</v>
      </c>
      <c r="B264" s="32"/>
      <c r="C264" s="32"/>
      <c r="D264" s="32">
        <v>174</v>
      </c>
      <c r="E264" s="32"/>
      <c r="F264" s="32"/>
      <c r="G264" s="32"/>
      <c r="H264" s="203"/>
      <c r="I264" s="5"/>
      <c r="J264" s="5"/>
      <c r="K264" s="32"/>
      <c r="L264" s="5">
        <f>D264/C263</f>
        <v>0.93048128342245995</v>
      </c>
      <c r="M264" s="118">
        <v>179</v>
      </c>
      <c r="N264" s="23">
        <f t="shared" si="36"/>
        <v>0.95721925133689845</v>
      </c>
      <c r="O264" s="5">
        <f t="shared" si="37"/>
        <v>4.2780748663101553E-2</v>
      </c>
      <c r="P264" s="32"/>
      <c r="Q264" s="3">
        <f>M264/M262</f>
        <v>0.71887550200803207</v>
      </c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</row>
    <row r="265" spans="1:32" ht="12.75" customHeight="1" x14ac:dyDescent="0.2">
      <c r="A265" s="32">
        <v>1301</v>
      </c>
      <c r="B265" s="32"/>
      <c r="C265" s="32"/>
      <c r="D265" s="32"/>
      <c r="E265" s="32">
        <v>160</v>
      </c>
      <c r="F265" s="32"/>
      <c r="G265" s="32"/>
      <c r="H265" s="203"/>
      <c r="I265" s="5"/>
      <c r="J265" s="5"/>
      <c r="K265" s="32"/>
      <c r="L265" s="5">
        <f>E265/D264</f>
        <v>0.91954022988505746</v>
      </c>
      <c r="M265" s="118">
        <v>172</v>
      </c>
      <c r="N265" s="23">
        <f t="shared" si="36"/>
        <v>0.96089385474860334</v>
      </c>
      <c r="O265" s="5">
        <f t="shared" si="37"/>
        <v>3.9106145251396662E-2</v>
      </c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</row>
    <row r="266" spans="1:32" ht="12.75" customHeight="1" x14ac:dyDescent="0.2">
      <c r="A266" s="32">
        <v>1302</v>
      </c>
      <c r="B266" s="32"/>
      <c r="C266" s="32"/>
      <c r="D266" s="32"/>
      <c r="E266" s="32"/>
      <c r="F266" s="32">
        <v>148</v>
      </c>
      <c r="G266" s="32"/>
      <c r="H266" s="203"/>
      <c r="I266" s="5"/>
      <c r="J266" s="5"/>
      <c r="K266" s="32"/>
      <c r="L266" s="5">
        <f>F266/E265</f>
        <v>0.92500000000000004</v>
      </c>
      <c r="M266" s="118">
        <v>158</v>
      </c>
      <c r="N266" s="23">
        <f t="shared" si="36"/>
        <v>0.91860465116279066</v>
      </c>
      <c r="O266" s="5">
        <f t="shared" si="37"/>
        <v>8.1395348837209336E-2</v>
      </c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</row>
    <row r="267" spans="1:32" ht="12.75" customHeight="1" x14ac:dyDescent="0.2">
      <c r="A267" s="32">
        <v>1401</v>
      </c>
      <c r="B267" s="32"/>
      <c r="C267" s="32"/>
      <c r="D267" s="32"/>
      <c r="E267" s="32"/>
      <c r="F267" s="32"/>
      <c r="G267" s="32">
        <v>140</v>
      </c>
      <c r="H267" s="203">
        <v>112</v>
      </c>
      <c r="I267" s="5"/>
      <c r="J267" s="5"/>
      <c r="K267" s="32"/>
      <c r="L267" s="5">
        <f>G267/F266</f>
        <v>0.94594594594594594</v>
      </c>
      <c r="M267" s="118">
        <v>148</v>
      </c>
      <c r="N267" s="23">
        <f t="shared" si="36"/>
        <v>0.93670886075949367</v>
      </c>
      <c r="O267" s="5">
        <f t="shared" si="37"/>
        <v>6.3291139240506333E-2</v>
      </c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</row>
    <row r="268" spans="1:32" ht="12.75" customHeight="1" x14ac:dyDescent="0.2">
      <c r="A268" s="32">
        <v>1402</v>
      </c>
      <c r="B268" s="32"/>
      <c r="C268" s="32"/>
      <c r="D268" s="32"/>
      <c r="E268" s="32"/>
      <c r="F268" s="32"/>
      <c r="G268" s="32">
        <v>22</v>
      </c>
      <c r="H268" s="203">
        <v>8</v>
      </c>
      <c r="I268" s="5"/>
      <c r="J268" s="5"/>
      <c r="K268" s="32"/>
      <c r="L268" s="5"/>
      <c r="M268" s="118">
        <v>30</v>
      </c>
      <c r="N268" s="23"/>
      <c r="O268" s="5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</row>
    <row r="269" spans="1:32" ht="12.75" customHeight="1" x14ac:dyDescent="0.2">
      <c r="A269" s="32">
        <v>1501</v>
      </c>
      <c r="B269" s="32"/>
      <c r="C269" s="32"/>
      <c r="D269" s="32"/>
      <c r="E269" s="32"/>
      <c r="F269" s="32"/>
      <c r="G269" s="32">
        <v>7</v>
      </c>
      <c r="H269" s="203">
        <v>1</v>
      </c>
      <c r="I269" s="5"/>
      <c r="J269" s="5"/>
      <c r="K269" s="32"/>
      <c r="L269" s="5"/>
      <c r="M269" s="118">
        <v>8</v>
      </c>
      <c r="N269" s="23"/>
      <c r="O269" s="5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</row>
    <row r="270" spans="1:32" ht="12.75" customHeight="1" x14ac:dyDescent="0.2">
      <c r="A270" s="32">
        <v>1502</v>
      </c>
      <c r="B270" s="32"/>
      <c r="C270" s="32"/>
      <c r="D270" s="32"/>
      <c r="E270" s="32"/>
      <c r="F270" s="32"/>
      <c r="G270" s="32"/>
      <c r="H270" s="203">
        <v>1</v>
      </c>
      <c r="I270" s="5"/>
      <c r="J270" s="5"/>
      <c r="K270" s="32"/>
      <c r="L270" s="5"/>
      <c r="M270" s="118">
        <v>1</v>
      </c>
      <c r="N270" s="23"/>
      <c r="O270" s="5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</row>
    <row r="271" spans="1:32" ht="12.75" customHeight="1" x14ac:dyDescent="0.2">
      <c r="A271" s="32">
        <v>1601</v>
      </c>
      <c r="B271" s="32"/>
      <c r="C271" s="32"/>
      <c r="D271" s="32"/>
      <c r="E271" s="32"/>
      <c r="F271" s="32"/>
      <c r="G271" s="32"/>
      <c r="H271" s="203">
        <v>1</v>
      </c>
      <c r="I271" s="5"/>
      <c r="J271" s="5"/>
      <c r="K271" s="32"/>
      <c r="L271" s="5"/>
      <c r="M271" s="118"/>
      <c r="N271" s="23"/>
      <c r="O271" s="5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</row>
    <row r="272" spans="1:32" ht="12.75" customHeight="1" x14ac:dyDescent="0.2">
      <c r="A272" s="32"/>
      <c r="B272" s="32"/>
      <c r="C272" s="32"/>
      <c r="D272" s="32"/>
      <c r="E272" s="32"/>
      <c r="F272" s="32"/>
      <c r="G272" s="32"/>
      <c r="H272" s="206">
        <f>SUM(H267:H271)</f>
        <v>123</v>
      </c>
      <c r="I272" s="5">
        <f>H267/B262</f>
        <v>0.44979919678714858</v>
      </c>
      <c r="J272" s="5">
        <f>H272/B262</f>
        <v>0.49397590361445781</v>
      </c>
      <c r="K272" s="5">
        <f>J272-I272</f>
        <v>4.4176706827309231E-2</v>
      </c>
      <c r="L272" s="5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</row>
    <row r="273" spans="1:32" ht="12.75" customHeight="1" x14ac:dyDescent="0.2">
      <c r="A273" s="32"/>
      <c r="B273" s="32"/>
      <c r="C273" s="32"/>
      <c r="D273" s="32"/>
      <c r="E273" s="32"/>
      <c r="F273" s="32"/>
      <c r="G273" s="32"/>
      <c r="H273" s="206"/>
      <c r="I273" s="5"/>
      <c r="J273" s="5"/>
      <c r="K273" s="5"/>
      <c r="L273" s="5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</row>
    <row r="274" spans="1:32" ht="12.75" customHeight="1" x14ac:dyDescent="0.2">
      <c r="A274" s="32"/>
      <c r="B274" s="32"/>
      <c r="C274" s="32"/>
      <c r="D274" s="32"/>
      <c r="E274" s="32"/>
      <c r="F274" s="32"/>
      <c r="G274" s="32"/>
      <c r="H274" s="206"/>
      <c r="I274" s="5"/>
      <c r="J274" s="5"/>
      <c r="K274" s="5"/>
      <c r="L274" s="5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</row>
    <row r="275" spans="1:32" ht="12.75" customHeight="1" x14ac:dyDescent="0.3">
      <c r="A275" s="44" t="s">
        <v>82</v>
      </c>
      <c r="B275" s="32"/>
      <c r="C275" s="32"/>
      <c r="D275" s="32"/>
      <c r="E275" s="32"/>
      <c r="F275" s="32"/>
      <c r="G275" s="32"/>
      <c r="H275" s="206"/>
      <c r="I275" s="32"/>
      <c r="J275" s="32"/>
      <c r="K275" s="32"/>
      <c r="L275" s="5"/>
      <c r="M275" s="5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</row>
    <row r="276" spans="1:32" ht="25.5" customHeight="1" x14ac:dyDescent="0.2">
      <c r="A276" s="32"/>
      <c r="B276" s="115" t="s">
        <v>1</v>
      </c>
      <c r="C276" s="115"/>
      <c r="D276" s="115"/>
      <c r="E276" s="115"/>
      <c r="F276" s="115"/>
      <c r="G276" s="115"/>
      <c r="H276" s="206"/>
      <c r="I276" s="7" t="s">
        <v>2</v>
      </c>
      <c r="J276" s="7" t="s">
        <v>3</v>
      </c>
      <c r="K276" s="8" t="s">
        <v>4</v>
      </c>
      <c r="L276" s="7" t="s">
        <v>5</v>
      </c>
      <c r="M276" s="9" t="s">
        <v>6</v>
      </c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</row>
    <row r="277" spans="1:32" ht="12.75" customHeight="1" x14ac:dyDescent="0.2">
      <c r="A277" s="116" t="s">
        <v>9</v>
      </c>
      <c r="B277" s="117">
        <v>1</v>
      </c>
      <c r="C277" s="117">
        <v>2</v>
      </c>
      <c r="D277" s="117">
        <v>3</v>
      </c>
      <c r="E277" s="117">
        <v>4</v>
      </c>
      <c r="F277" s="117">
        <v>5</v>
      </c>
      <c r="G277" s="117">
        <v>6</v>
      </c>
      <c r="H277" s="208" t="s">
        <v>10</v>
      </c>
      <c r="I277" s="15"/>
      <c r="J277" s="15"/>
      <c r="K277" s="16"/>
      <c r="L277" s="17"/>
      <c r="M277" s="6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</row>
    <row r="278" spans="1:32" ht="12.75" customHeight="1" x14ac:dyDescent="0.2">
      <c r="A278" s="31" t="s">
        <v>66</v>
      </c>
      <c r="B278" s="13">
        <v>33</v>
      </c>
      <c r="C278" s="13"/>
      <c r="D278" s="13"/>
      <c r="E278" s="13"/>
      <c r="F278" s="13"/>
      <c r="G278" s="13"/>
      <c r="H278" s="203"/>
      <c r="I278" s="15"/>
      <c r="J278" s="15"/>
      <c r="K278" s="16"/>
      <c r="L278" s="17"/>
      <c r="M278" s="20">
        <f>B278</f>
        <v>33</v>
      </c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</row>
    <row r="279" spans="1:32" ht="12.75" customHeight="1" x14ac:dyDescent="0.2">
      <c r="A279" s="32">
        <v>1202</v>
      </c>
      <c r="B279" s="32"/>
      <c r="C279" s="32">
        <v>14</v>
      </c>
      <c r="D279" s="32"/>
      <c r="E279" s="32"/>
      <c r="F279" s="32"/>
      <c r="G279" s="32"/>
      <c r="H279" s="203"/>
      <c r="I279" s="5"/>
      <c r="J279" s="5"/>
      <c r="K279" s="32"/>
      <c r="L279" s="17">
        <f>C279/B278</f>
        <v>0.42424242424242425</v>
      </c>
      <c r="M279" s="118">
        <v>14</v>
      </c>
      <c r="N279" s="23">
        <f t="shared" ref="N279:N283" si="38">M279/M278</f>
        <v>0.42424242424242425</v>
      </c>
      <c r="O279" s="5">
        <f t="shared" ref="O279:O283" si="39">100%-N279</f>
        <v>0.57575757575757569</v>
      </c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</row>
    <row r="280" spans="1:32" ht="12.75" customHeight="1" x14ac:dyDescent="0.2">
      <c r="A280" s="32">
        <v>1301</v>
      </c>
      <c r="B280" s="32"/>
      <c r="C280" s="32"/>
      <c r="D280" s="32">
        <v>8</v>
      </c>
      <c r="E280" s="32"/>
      <c r="F280" s="32"/>
      <c r="G280" s="32"/>
      <c r="H280" s="203"/>
      <c r="I280" s="5"/>
      <c r="J280" s="5"/>
      <c r="K280" s="32"/>
      <c r="L280" s="17">
        <f>D280/C279</f>
        <v>0.5714285714285714</v>
      </c>
      <c r="M280" s="118">
        <v>9</v>
      </c>
      <c r="N280" s="23">
        <f t="shared" si="38"/>
        <v>0.6428571428571429</v>
      </c>
      <c r="O280" s="5">
        <f t="shared" si="39"/>
        <v>0.3571428571428571</v>
      </c>
      <c r="P280" s="32"/>
      <c r="Q280" s="3">
        <f>M280/M278</f>
        <v>0.27272727272727271</v>
      </c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</row>
    <row r="281" spans="1:32" ht="12.75" customHeight="1" x14ac:dyDescent="0.2">
      <c r="A281" s="32">
        <v>1302</v>
      </c>
      <c r="B281" s="32"/>
      <c r="C281" s="32"/>
      <c r="D281" s="32"/>
      <c r="E281" s="32">
        <v>6</v>
      </c>
      <c r="F281" s="32"/>
      <c r="G281" s="32"/>
      <c r="H281" s="203"/>
      <c r="I281" s="5"/>
      <c r="J281" s="5"/>
      <c r="K281" s="32"/>
      <c r="L281" s="17">
        <f>E281/D280</f>
        <v>0.75</v>
      </c>
      <c r="M281" s="118">
        <v>7</v>
      </c>
      <c r="N281" s="23">
        <f t="shared" si="38"/>
        <v>0.77777777777777779</v>
      </c>
      <c r="O281" s="5">
        <f t="shared" si="39"/>
        <v>0.22222222222222221</v>
      </c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</row>
    <row r="282" spans="1:32" ht="12.75" customHeight="1" x14ac:dyDescent="0.2">
      <c r="A282" s="32">
        <v>1401</v>
      </c>
      <c r="B282" s="32"/>
      <c r="C282" s="32"/>
      <c r="D282" s="32"/>
      <c r="E282" s="32"/>
      <c r="F282" s="32">
        <v>5</v>
      </c>
      <c r="G282" s="32"/>
      <c r="H282" s="203"/>
      <c r="I282" s="5"/>
      <c r="J282" s="5"/>
      <c r="K282" s="32"/>
      <c r="L282" s="5">
        <f>F282/E281</f>
        <v>0.83333333333333337</v>
      </c>
      <c r="M282" s="118">
        <v>6</v>
      </c>
      <c r="N282" s="23">
        <f t="shared" si="38"/>
        <v>0.8571428571428571</v>
      </c>
      <c r="O282" s="5">
        <f t="shared" si="39"/>
        <v>0.1428571428571429</v>
      </c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32"/>
      <c r="AF282" s="32"/>
    </row>
    <row r="283" spans="1:32" ht="12.75" customHeight="1" x14ac:dyDescent="0.2">
      <c r="A283" s="32">
        <v>1402</v>
      </c>
      <c r="B283" s="32"/>
      <c r="C283" s="32"/>
      <c r="D283" s="32"/>
      <c r="E283" s="32"/>
      <c r="F283" s="32"/>
      <c r="G283" s="32">
        <v>4</v>
      </c>
      <c r="H283" s="203">
        <v>4</v>
      </c>
      <c r="I283" s="5"/>
      <c r="J283" s="5"/>
      <c r="K283" s="32"/>
      <c r="L283" s="5">
        <f>G283/F282</f>
        <v>0.8</v>
      </c>
      <c r="M283" s="118">
        <v>6</v>
      </c>
      <c r="N283" s="23">
        <f t="shared" si="38"/>
        <v>1</v>
      </c>
      <c r="O283" s="5">
        <f t="shared" si="39"/>
        <v>0</v>
      </c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</row>
    <row r="284" spans="1:32" ht="12.75" customHeight="1" x14ac:dyDescent="0.2">
      <c r="A284" s="32">
        <v>1501</v>
      </c>
      <c r="B284" s="32"/>
      <c r="C284" s="32"/>
      <c r="D284" s="32"/>
      <c r="E284" s="32"/>
      <c r="F284" s="32"/>
      <c r="G284" s="32">
        <v>3</v>
      </c>
      <c r="H284" s="203"/>
      <c r="I284" s="5"/>
      <c r="J284" s="5"/>
      <c r="K284" s="32"/>
      <c r="L284" s="5"/>
      <c r="M284" s="118">
        <v>3</v>
      </c>
      <c r="N284" s="23"/>
      <c r="O284" s="5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</row>
    <row r="285" spans="1:32" ht="12.75" customHeight="1" x14ac:dyDescent="0.2">
      <c r="A285" s="32">
        <v>1502</v>
      </c>
      <c r="B285" s="32"/>
      <c r="C285" s="32"/>
      <c r="D285" s="32"/>
      <c r="E285" s="32"/>
      <c r="F285" s="32"/>
      <c r="G285" s="32">
        <v>1</v>
      </c>
      <c r="H285" s="203"/>
      <c r="I285" s="5"/>
      <c r="J285" s="5"/>
      <c r="K285" s="32"/>
      <c r="L285" s="5"/>
      <c r="M285" s="118">
        <v>1</v>
      </c>
      <c r="N285" s="23"/>
      <c r="O285" s="5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</row>
    <row r="286" spans="1:32" ht="12.75" customHeight="1" x14ac:dyDescent="0.2">
      <c r="A286" s="32"/>
      <c r="B286" s="32"/>
      <c r="C286" s="32"/>
      <c r="D286" s="32"/>
      <c r="E286" s="32"/>
      <c r="F286" s="32"/>
      <c r="G286" s="32"/>
      <c r="H286" s="206">
        <f>SUM(H283)</f>
        <v>4</v>
      </c>
      <c r="I286" s="5">
        <f>H283/B278</f>
        <v>0.12121212121212122</v>
      </c>
      <c r="J286" s="5">
        <f>H286/B278</f>
        <v>0.12121212121212122</v>
      </c>
      <c r="K286" s="5">
        <f>J286-I286</f>
        <v>0</v>
      </c>
      <c r="L286" s="5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</row>
    <row r="287" spans="1:32" ht="12.75" customHeight="1" x14ac:dyDescent="0.2">
      <c r="A287" s="32"/>
      <c r="B287" s="32"/>
      <c r="C287" s="32"/>
      <c r="D287" s="32"/>
      <c r="E287" s="32"/>
      <c r="F287" s="32"/>
      <c r="G287" s="32"/>
      <c r="H287" s="206"/>
      <c r="I287" s="5"/>
      <c r="J287" s="5"/>
      <c r="K287" s="5"/>
      <c r="L287" s="5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</row>
    <row r="288" spans="1:32" ht="12.75" customHeight="1" x14ac:dyDescent="0.2">
      <c r="A288" s="32"/>
      <c r="B288" s="32"/>
      <c r="C288" s="32"/>
      <c r="D288" s="32"/>
      <c r="E288" s="32"/>
      <c r="F288" s="32"/>
      <c r="G288" s="32"/>
      <c r="H288" s="206"/>
      <c r="I288" s="5"/>
      <c r="J288" s="5"/>
      <c r="K288" s="5"/>
      <c r="L288" s="5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  <c r="AB288" s="32"/>
      <c r="AC288" s="32"/>
      <c r="AD288" s="32"/>
      <c r="AE288" s="32"/>
      <c r="AF288" s="32"/>
    </row>
    <row r="289" spans="1:32" ht="12.75" customHeight="1" x14ac:dyDescent="0.3">
      <c r="A289" s="44" t="s">
        <v>84</v>
      </c>
      <c r="B289" s="32"/>
      <c r="C289" s="32"/>
      <c r="D289" s="32"/>
      <c r="E289" s="32"/>
      <c r="F289" s="32"/>
      <c r="G289" s="32"/>
      <c r="H289" s="206"/>
      <c r="I289" s="32"/>
      <c r="J289" s="32"/>
      <c r="K289" s="32"/>
      <c r="L289" s="5"/>
      <c r="M289" s="5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  <c r="AB289" s="32"/>
      <c r="AC289" s="32"/>
      <c r="AD289" s="32"/>
      <c r="AE289" s="32"/>
      <c r="AF289" s="32"/>
    </row>
    <row r="290" spans="1:32" ht="25.5" customHeight="1" x14ac:dyDescent="0.2">
      <c r="A290" s="32"/>
      <c r="B290" s="115" t="s">
        <v>1</v>
      </c>
      <c r="C290" s="115"/>
      <c r="D290" s="115"/>
      <c r="E290" s="115"/>
      <c r="F290" s="115"/>
      <c r="G290" s="115"/>
      <c r="H290" s="206"/>
      <c r="I290" s="7" t="s">
        <v>2</v>
      </c>
      <c r="J290" s="7" t="s">
        <v>3</v>
      </c>
      <c r="K290" s="8" t="s">
        <v>4</v>
      </c>
      <c r="L290" s="7" t="s">
        <v>5</v>
      </c>
      <c r="M290" s="9" t="s">
        <v>6</v>
      </c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</row>
    <row r="291" spans="1:32" ht="12.75" customHeight="1" x14ac:dyDescent="0.2">
      <c r="A291" s="116" t="s">
        <v>9</v>
      </c>
      <c r="B291" s="117">
        <v>1</v>
      </c>
      <c r="C291" s="117">
        <v>2</v>
      </c>
      <c r="D291" s="117">
        <v>3</v>
      </c>
      <c r="E291" s="117">
        <v>4</v>
      </c>
      <c r="F291" s="117">
        <v>5</v>
      </c>
      <c r="G291" s="117">
        <v>6</v>
      </c>
      <c r="H291" s="208" t="s">
        <v>10</v>
      </c>
      <c r="I291" s="15"/>
      <c r="J291" s="15"/>
      <c r="K291" s="16"/>
      <c r="L291" s="17"/>
      <c r="M291" s="6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</row>
    <row r="292" spans="1:32" ht="12.75" customHeight="1" x14ac:dyDescent="0.2">
      <c r="A292" s="31" t="s">
        <v>70</v>
      </c>
      <c r="B292" s="13">
        <v>270</v>
      </c>
      <c r="C292" s="13"/>
      <c r="D292" s="13"/>
      <c r="E292" s="13"/>
      <c r="F292" s="13"/>
      <c r="G292" s="13"/>
      <c r="H292" s="202"/>
      <c r="I292" s="15"/>
      <c r="J292" s="15"/>
      <c r="K292" s="16"/>
      <c r="L292" s="17"/>
      <c r="M292" s="20">
        <f>B292</f>
        <v>270</v>
      </c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</row>
    <row r="293" spans="1:32" ht="12.75" customHeight="1" x14ac:dyDescent="0.2">
      <c r="A293" s="32">
        <v>1301</v>
      </c>
      <c r="B293" s="32"/>
      <c r="C293" s="32">
        <v>185</v>
      </c>
      <c r="D293" s="32"/>
      <c r="E293" s="32"/>
      <c r="F293" s="32"/>
      <c r="G293" s="32"/>
      <c r="H293" s="203"/>
      <c r="I293" s="5"/>
      <c r="J293" s="5"/>
      <c r="K293" s="32"/>
      <c r="L293" s="17">
        <f>C293/B292</f>
        <v>0.68518518518518523</v>
      </c>
      <c r="M293" s="118">
        <v>185</v>
      </c>
      <c r="N293" s="23">
        <f t="shared" ref="N293:N296" si="40">M293/M292</f>
        <v>0.68518518518518523</v>
      </c>
      <c r="O293" s="5">
        <f t="shared" ref="O293:O296" si="41">100%-N293</f>
        <v>0.31481481481481477</v>
      </c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32"/>
      <c r="AF293" s="32"/>
    </row>
    <row r="294" spans="1:32" ht="12.75" customHeight="1" x14ac:dyDescent="0.2">
      <c r="A294" s="32">
        <v>1302</v>
      </c>
      <c r="B294" s="32"/>
      <c r="C294" s="32"/>
      <c r="D294" s="32">
        <v>173</v>
      </c>
      <c r="E294" s="32"/>
      <c r="F294" s="32"/>
      <c r="G294" s="32"/>
      <c r="H294" s="203"/>
      <c r="I294" s="5"/>
      <c r="J294" s="5"/>
      <c r="K294" s="32"/>
      <c r="L294" s="17">
        <f>D294/C293</f>
        <v>0.93513513513513513</v>
      </c>
      <c r="M294" s="118">
        <v>176</v>
      </c>
      <c r="N294" s="23">
        <f t="shared" si="40"/>
        <v>0.9513513513513514</v>
      </c>
      <c r="O294" s="5">
        <f t="shared" si="41"/>
        <v>4.8648648648648596E-2</v>
      </c>
      <c r="P294" s="32"/>
      <c r="Q294" s="3">
        <f>M294/M292</f>
        <v>0.6518518518518519</v>
      </c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</row>
    <row r="295" spans="1:32" ht="12.75" customHeight="1" x14ac:dyDescent="0.2">
      <c r="A295" s="32">
        <v>1401</v>
      </c>
      <c r="B295" s="32"/>
      <c r="C295" s="32"/>
      <c r="D295" s="32"/>
      <c r="E295" s="32">
        <v>162</v>
      </c>
      <c r="F295" s="32"/>
      <c r="G295" s="32"/>
      <c r="H295" s="203"/>
      <c r="I295" s="5"/>
      <c r="J295" s="5"/>
      <c r="K295" s="32"/>
      <c r="L295" s="17">
        <f>E295/D294</f>
        <v>0.93641618497109824</v>
      </c>
      <c r="M295" s="118">
        <v>165</v>
      </c>
      <c r="N295" s="23">
        <f t="shared" si="40"/>
        <v>0.9375</v>
      </c>
      <c r="O295" s="5">
        <f t="shared" si="41"/>
        <v>6.25E-2</v>
      </c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</row>
    <row r="296" spans="1:32" ht="12.75" customHeight="1" x14ac:dyDescent="0.2">
      <c r="A296" s="32">
        <v>1402</v>
      </c>
      <c r="B296" s="32"/>
      <c r="C296" s="32"/>
      <c r="D296" s="32"/>
      <c r="E296" s="32"/>
      <c r="F296" s="32">
        <v>145</v>
      </c>
      <c r="G296" s="32"/>
      <c r="H296" s="203"/>
      <c r="I296" s="5"/>
      <c r="J296" s="5"/>
      <c r="K296" s="32"/>
      <c r="L296" s="17">
        <f>F296/E295</f>
        <v>0.89506172839506171</v>
      </c>
      <c r="M296" s="118">
        <v>151</v>
      </c>
      <c r="N296" s="23">
        <f t="shared" si="40"/>
        <v>0.91515151515151516</v>
      </c>
      <c r="O296" s="5">
        <f t="shared" si="41"/>
        <v>8.484848484848484E-2</v>
      </c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</row>
    <row r="297" spans="1:32" ht="12.75" customHeight="1" x14ac:dyDescent="0.2">
      <c r="A297" s="32">
        <v>1501</v>
      </c>
      <c r="B297" s="32"/>
      <c r="C297" s="32"/>
      <c r="D297" s="32"/>
      <c r="E297" s="32"/>
      <c r="F297" s="32"/>
      <c r="G297" s="32">
        <v>140</v>
      </c>
      <c r="H297" s="203">
        <v>37</v>
      </c>
      <c r="I297" s="5"/>
      <c r="J297" s="5"/>
      <c r="K297" s="32"/>
      <c r="L297" s="5"/>
      <c r="M297" s="118">
        <v>146</v>
      </c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</row>
    <row r="298" spans="1:32" ht="12.75" customHeight="1" x14ac:dyDescent="0.2">
      <c r="A298" s="32">
        <v>1502</v>
      </c>
      <c r="B298" s="32"/>
      <c r="C298" s="32"/>
      <c r="D298" s="32"/>
      <c r="E298" s="32"/>
      <c r="F298" s="32"/>
      <c r="G298" s="32">
        <v>26</v>
      </c>
      <c r="H298" s="203">
        <v>2</v>
      </c>
      <c r="I298" s="5"/>
      <c r="J298" s="5"/>
      <c r="K298" s="32"/>
      <c r="L298" s="5"/>
      <c r="M298" s="118">
        <v>35</v>
      </c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</row>
    <row r="299" spans="1:32" ht="12.75" customHeight="1" x14ac:dyDescent="0.2">
      <c r="A299" s="32">
        <v>1601</v>
      </c>
      <c r="B299" s="32"/>
      <c r="C299" s="32"/>
      <c r="D299" s="32"/>
      <c r="E299" s="32"/>
      <c r="F299" s="32"/>
      <c r="G299" s="32">
        <v>14</v>
      </c>
      <c r="H299" s="203">
        <v>1</v>
      </c>
      <c r="I299" s="5"/>
      <c r="J299" s="5"/>
      <c r="K299" s="32"/>
      <c r="L299" s="5"/>
      <c r="M299" s="118">
        <v>16</v>
      </c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</row>
    <row r="300" spans="1:32" ht="12.75" customHeight="1" x14ac:dyDescent="0.2">
      <c r="A300" s="32">
        <v>1602</v>
      </c>
      <c r="B300" s="32"/>
      <c r="C300" s="32"/>
      <c r="D300" s="32"/>
      <c r="E300" s="32"/>
      <c r="F300" s="32"/>
      <c r="G300" s="32">
        <v>2</v>
      </c>
      <c r="H300" s="203">
        <v>2</v>
      </c>
      <c r="I300" s="5"/>
      <c r="J300" s="5"/>
      <c r="K300" s="32"/>
      <c r="L300" s="5"/>
      <c r="M300" s="118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</row>
    <row r="301" spans="1:32" ht="12.75" customHeight="1" x14ac:dyDescent="0.2">
      <c r="A301" s="32">
        <v>1701</v>
      </c>
      <c r="B301" s="32"/>
      <c r="C301" s="32"/>
      <c r="D301" s="32"/>
      <c r="E301" s="32"/>
      <c r="F301" s="32"/>
      <c r="G301" s="32"/>
      <c r="H301" s="203"/>
      <c r="I301" s="5"/>
      <c r="J301" s="5"/>
      <c r="K301" s="32"/>
      <c r="L301" s="5"/>
      <c r="M301" s="118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</row>
    <row r="302" spans="1:32" ht="12.75" customHeight="1" x14ac:dyDescent="0.2">
      <c r="A302" s="32">
        <v>1702</v>
      </c>
      <c r="B302" s="32"/>
      <c r="C302" s="32"/>
      <c r="D302" s="32"/>
      <c r="E302" s="32"/>
      <c r="F302" s="32"/>
      <c r="G302" s="32"/>
      <c r="H302" s="203"/>
      <c r="I302" s="5"/>
      <c r="J302" s="5"/>
      <c r="K302" s="32"/>
      <c r="L302" s="5"/>
      <c r="M302" s="118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</row>
    <row r="303" spans="1:32" ht="12.75" customHeight="1" x14ac:dyDescent="0.2">
      <c r="A303" s="32"/>
      <c r="B303" s="32"/>
      <c r="C303" s="32"/>
      <c r="D303" s="32"/>
      <c r="E303" s="32"/>
      <c r="F303" s="32"/>
      <c r="G303" s="32"/>
      <c r="H303" s="206"/>
      <c r="I303" s="5"/>
      <c r="J303" s="5"/>
      <c r="K303" s="32"/>
      <c r="L303" s="5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</row>
    <row r="304" spans="1:32" ht="12.75" customHeight="1" x14ac:dyDescent="0.2">
      <c r="A304" s="32"/>
      <c r="B304" s="32"/>
      <c r="C304" s="32"/>
      <c r="D304" s="32"/>
      <c r="E304" s="32"/>
      <c r="F304" s="32"/>
      <c r="G304" s="32"/>
      <c r="H304" s="206">
        <f>SUM(H297:H300)</f>
        <v>42</v>
      </c>
      <c r="I304" s="5">
        <f>H297/B292</f>
        <v>0.13703703703703704</v>
      </c>
      <c r="J304" s="5">
        <f>H304/B292</f>
        <v>0.15555555555555556</v>
      </c>
      <c r="K304" s="5">
        <f>J304-I304</f>
        <v>1.8518518518518517E-2</v>
      </c>
      <c r="L304" s="5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</row>
    <row r="305" spans="1:32" ht="12.75" customHeight="1" x14ac:dyDescent="0.2">
      <c r="A305" s="32"/>
      <c r="B305" s="32"/>
      <c r="C305" s="32"/>
      <c r="D305" s="32"/>
      <c r="E305" s="32"/>
      <c r="F305" s="32"/>
      <c r="G305" s="32"/>
      <c r="H305" s="206"/>
      <c r="I305" s="5"/>
      <c r="J305" s="5"/>
      <c r="K305" s="32"/>
      <c r="L305" s="5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</row>
    <row r="306" spans="1:32" ht="12.75" customHeight="1" x14ac:dyDescent="0.2">
      <c r="A306" s="32"/>
      <c r="B306" s="32"/>
      <c r="C306" s="32"/>
      <c r="D306" s="32"/>
      <c r="E306" s="32"/>
      <c r="F306" s="32"/>
      <c r="G306" s="32"/>
      <c r="H306" s="206"/>
      <c r="I306" s="5"/>
      <c r="J306" s="5"/>
      <c r="K306" s="32"/>
      <c r="L306" s="5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</row>
    <row r="307" spans="1:32" ht="12.75" customHeight="1" x14ac:dyDescent="0.2">
      <c r="A307" s="32"/>
      <c r="B307" s="32"/>
      <c r="C307" s="32"/>
      <c r="D307" s="32"/>
      <c r="E307" s="32"/>
      <c r="F307" s="32"/>
      <c r="G307" s="32"/>
      <c r="H307" s="206"/>
      <c r="I307" s="5"/>
      <c r="J307" s="5"/>
      <c r="K307" s="32"/>
      <c r="L307" s="5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</row>
    <row r="308" spans="1:32" ht="12.75" customHeight="1" x14ac:dyDescent="0.3">
      <c r="A308" s="44" t="s">
        <v>85</v>
      </c>
      <c r="B308" s="32"/>
      <c r="C308" s="32"/>
      <c r="D308" s="32"/>
      <c r="E308" s="32"/>
      <c r="F308" s="32"/>
      <c r="G308" s="32"/>
      <c r="H308" s="206"/>
      <c r="I308" s="32"/>
      <c r="J308" s="32"/>
      <c r="K308" s="32"/>
      <c r="L308" s="5"/>
      <c r="M308" s="5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</row>
    <row r="309" spans="1:32" ht="25.5" customHeight="1" x14ac:dyDescent="0.2">
      <c r="A309" s="32"/>
      <c r="B309" s="115" t="s">
        <v>1</v>
      </c>
      <c r="C309" s="115"/>
      <c r="D309" s="115"/>
      <c r="E309" s="115"/>
      <c r="F309" s="115"/>
      <c r="G309" s="115"/>
      <c r="H309" s="206"/>
      <c r="I309" s="7" t="s">
        <v>2</v>
      </c>
      <c r="J309" s="7" t="s">
        <v>3</v>
      </c>
      <c r="K309" s="8" t="s">
        <v>4</v>
      </c>
      <c r="L309" s="7" t="s">
        <v>5</v>
      </c>
      <c r="M309" s="9" t="s">
        <v>6</v>
      </c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</row>
    <row r="310" spans="1:32" ht="12.75" customHeight="1" x14ac:dyDescent="0.2">
      <c r="A310" s="116" t="s">
        <v>9</v>
      </c>
      <c r="B310" s="117">
        <v>1</v>
      </c>
      <c r="C310" s="117">
        <v>2</v>
      </c>
      <c r="D310" s="117">
        <v>3</v>
      </c>
      <c r="E310" s="117">
        <v>4</v>
      </c>
      <c r="F310" s="117">
        <v>5</v>
      </c>
      <c r="G310" s="117">
        <v>6</v>
      </c>
      <c r="H310" s="208" t="s">
        <v>10</v>
      </c>
      <c r="I310" s="15"/>
      <c r="J310" s="15"/>
      <c r="K310" s="16"/>
      <c r="L310" s="17"/>
      <c r="M310" s="6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</row>
    <row r="311" spans="1:32" ht="12.75" customHeight="1" x14ac:dyDescent="0.2">
      <c r="A311" s="31" t="s">
        <v>71</v>
      </c>
      <c r="B311" s="13">
        <v>39</v>
      </c>
      <c r="C311" s="13"/>
      <c r="D311" s="13"/>
      <c r="E311" s="13"/>
      <c r="F311" s="13"/>
      <c r="G311" s="13"/>
      <c r="H311" s="202"/>
      <c r="I311" s="15"/>
      <c r="J311" s="15"/>
      <c r="K311" s="16"/>
      <c r="L311" s="17"/>
      <c r="M311" s="20">
        <f>B311</f>
        <v>39</v>
      </c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</row>
    <row r="312" spans="1:32" ht="12.75" customHeight="1" x14ac:dyDescent="0.2">
      <c r="A312" s="32">
        <v>1302</v>
      </c>
      <c r="B312" s="32"/>
      <c r="C312" s="32">
        <v>15</v>
      </c>
      <c r="D312" s="32"/>
      <c r="E312" s="32"/>
      <c r="F312" s="32"/>
      <c r="G312" s="32"/>
      <c r="H312" s="203"/>
      <c r="I312" s="5"/>
      <c r="J312" s="5"/>
      <c r="K312" s="32"/>
      <c r="L312" s="17">
        <f>C312/B311</f>
        <v>0.38461538461538464</v>
      </c>
      <c r="M312" s="118">
        <v>15</v>
      </c>
      <c r="N312" s="23">
        <f t="shared" ref="N312:N314" si="42">M312/M311</f>
        <v>0.38461538461538464</v>
      </c>
      <c r="O312" s="5">
        <f t="shared" ref="O312:O314" si="43">100%-N312</f>
        <v>0.61538461538461542</v>
      </c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</row>
    <row r="313" spans="1:32" ht="12.75" customHeight="1" x14ac:dyDescent="0.2">
      <c r="A313" s="32">
        <v>1401</v>
      </c>
      <c r="B313" s="32"/>
      <c r="C313" s="32"/>
      <c r="D313" s="32">
        <v>12</v>
      </c>
      <c r="E313" s="32"/>
      <c r="F313" s="32"/>
      <c r="G313" s="32"/>
      <c r="H313" s="203"/>
      <c r="I313" s="5"/>
      <c r="J313" s="5"/>
      <c r="K313" s="32"/>
      <c r="L313" s="17">
        <f>D313/C312</f>
        <v>0.8</v>
      </c>
      <c r="M313" s="118">
        <v>12</v>
      </c>
      <c r="N313" s="23">
        <f t="shared" si="42"/>
        <v>0.8</v>
      </c>
      <c r="O313" s="5">
        <f t="shared" si="43"/>
        <v>0.19999999999999996</v>
      </c>
      <c r="P313" s="32"/>
      <c r="Q313" s="3">
        <f>M313/M311</f>
        <v>0.30769230769230771</v>
      </c>
      <c r="R313" s="32"/>
      <c r="S313" s="32"/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</row>
    <row r="314" spans="1:32" ht="12.75" customHeight="1" x14ac:dyDescent="0.2">
      <c r="A314" s="32">
        <v>1402</v>
      </c>
      <c r="B314" s="32"/>
      <c r="C314" s="32"/>
      <c r="D314" s="32"/>
      <c r="E314" s="32">
        <v>4</v>
      </c>
      <c r="F314" s="32"/>
      <c r="G314" s="32"/>
      <c r="H314" s="203"/>
      <c r="I314" s="5"/>
      <c r="J314" s="5"/>
      <c r="K314" s="32"/>
      <c r="L314" s="17">
        <f>E314/D313</f>
        <v>0.33333333333333331</v>
      </c>
      <c r="M314" s="118">
        <v>5</v>
      </c>
      <c r="N314" s="23">
        <f t="shared" si="42"/>
        <v>0.41666666666666669</v>
      </c>
      <c r="O314" s="5">
        <f t="shared" si="43"/>
        <v>0.58333333333333326</v>
      </c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</row>
    <row r="315" spans="1:32" ht="12.75" customHeight="1" x14ac:dyDescent="0.2">
      <c r="A315" s="32">
        <v>1501</v>
      </c>
      <c r="B315" s="32"/>
      <c r="C315" s="32"/>
      <c r="D315" s="32"/>
      <c r="E315" s="32"/>
      <c r="F315" s="32">
        <v>2</v>
      </c>
      <c r="G315" s="32"/>
      <c r="H315" s="203"/>
      <c r="I315" s="5"/>
      <c r="J315" s="5"/>
      <c r="K315" s="32"/>
      <c r="L315" s="5"/>
      <c r="M315" s="118">
        <v>2</v>
      </c>
      <c r="N315" s="23"/>
      <c r="O315" s="5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</row>
    <row r="316" spans="1:32" ht="12.75" customHeight="1" x14ac:dyDescent="0.2">
      <c r="A316" s="32">
        <v>1502</v>
      </c>
      <c r="B316" s="32"/>
      <c r="C316" s="32"/>
      <c r="D316" s="32"/>
      <c r="E316" s="32"/>
      <c r="F316" s="32"/>
      <c r="G316" s="32">
        <v>1</v>
      </c>
      <c r="H316" s="203">
        <v>2</v>
      </c>
      <c r="I316" s="5"/>
      <c r="J316" s="5"/>
      <c r="K316" s="32"/>
      <c r="L316" s="5"/>
      <c r="M316" s="118">
        <v>3</v>
      </c>
      <c r="N316" s="23"/>
      <c r="O316" s="5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</row>
    <row r="317" spans="1:32" ht="12.75" customHeight="1" x14ac:dyDescent="0.2">
      <c r="A317" s="32">
        <v>1601</v>
      </c>
      <c r="B317" s="32"/>
      <c r="C317" s="32"/>
      <c r="D317" s="32"/>
      <c r="E317" s="32"/>
      <c r="F317" s="32"/>
      <c r="G317" s="32">
        <v>1</v>
      </c>
      <c r="H317" s="203">
        <v>2</v>
      </c>
      <c r="I317" s="5"/>
      <c r="J317" s="5"/>
      <c r="K317" s="32"/>
      <c r="L317" s="5"/>
      <c r="M317" s="118">
        <v>1</v>
      </c>
      <c r="N317" s="23"/>
      <c r="O317" s="5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</row>
    <row r="318" spans="1:32" ht="12.75" customHeight="1" x14ac:dyDescent="0.2">
      <c r="A318" s="32">
        <v>1602</v>
      </c>
      <c r="B318" s="32"/>
      <c r="C318" s="32"/>
      <c r="D318" s="32"/>
      <c r="E318" s="32"/>
      <c r="F318" s="32"/>
      <c r="G318" s="32"/>
      <c r="H318" s="203">
        <v>0</v>
      </c>
      <c r="I318" s="5"/>
      <c r="J318" s="5"/>
      <c r="K318" s="32"/>
      <c r="L318" s="5"/>
      <c r="M318" s="118">
        <v>5</v>
      </c>
      <c r="N318" s="23"/>
      <c r="O318" s="5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</row>
    <row r="319" spans="1:32" ht="12.75" customHeight="1" x14ac:dyDescent="0.2">
      <c r="A319" s="32">
        <v>1701</v>
      </c>
      <c r="B319" s="32"/>
      <c r="C319" s="32"/>
      <c r="D319" s="32"/>
      <c r="E319" s="32"/>
      <c r="F319" s="32"/>
      <c r="G319" s="32"/>
      <c r="H319" s="203"/>
      <c r="I319" s="5"/>
      <c r="J319" s="5"/>
      <c r="K319" s="32"/>
      <c r="L319" s="5"/>
      <c r="M319" s="118"/>
      <c r="N319" s="23"/>
      <c r="O319" s="5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</row>
    <row r="320" spans="1:32" ht="12.75" customHeight="1" x14ac:dyDescent="0.2">
      <c r="A320" s="32">
        <v>1702</v>
      </c>
      <c r="B320" s="32"/>
      <c r="C320" s="32"/>
      <c r="D320" s="32"/>
      <c r="E320" s="32"/>
      <c r="F320" s="32"/>
      <c r="G320" s="32"/>
      <c r="H320" s="203"/>
      <c r="I320" s="5"/>
      <c r="J320" s="5"/>
      <c r="K320" s="32"/>
      <c r="L320" s="5"/>
      <c r="M320" s="118"/>
      <c r="N320" s="23"/>
      <c r="O320" s="5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</row>
    <row r="321" spans="1:32" ht="12.75" customHeight="1" x14ac:dyDescent="0.2">
      <c r="A321" s="32"/>
      <c r="B321" s="32"/>
      <c r="C321" s="32"/>
      <c r="D321" s="32"/>
      <c r="E321" s="32"/>
      <c r="F321" s="32"/>
      <c r="G321" s="32"/>
      <c r="H321" s="206"/>
      <c r="I321" s="5"/>
      <c r="J321" s="5"/>
      <c r="K321" s="32"/>
      <c r="L321" s="5"/>
      <c r="M321" s="118"/>
      <c r="N321" s="23"/>
      <c r="O321" s="5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  <c r="AB321" s="32"/>
      <c r="AC321" s="32"/>
      <c r="AD321" s="32"/>
      <c r="AE321" s="32"/>
      <c r="AF321" s="32"/>
    </row>
    <row r="322" spans="1:32" ht="12.75" customHeight="1" x14ac:dyDescent="0.2">
      <c r="A322" s="32"/>
      <c r="B322" s="32"/>
      <c r="C322" s="32"/>
      <c r="D322" s="32"/>
      <c r="E322" s="32"/>
      <c r="F322" s="32"/>
      <c r="G322" s="32"/>
      <c r="H322" s="206">
        <f>SUM(H316:H321)</f>
        <v>4</v>
      </c>
      <c r="I322" s="5">
        <f>H316/B311</f>
        <v>5.128205128205128E-2</v>
      </c>
      <c r="J322" s="5">
        <f>H322/B311</f>
        <v>0.10256410256410256</v>
      </c>
      <c r="K322" s="5">
        <f>J322-I322</f>
        <v>5.128205128205128E-2</v>
      </c>
      <c r="L322" s="5"/>
      <c r="M322" s="118"/>
      <c r="N322" s="23"/>
      <c r="O322" s="5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  <c r="AB322" s="32"/>
      <c r="AC322" s="32"/>
      <c r="AD322" s="32"/>
      <c r="AE322" s="32"/>
      <c r="AF322" s="32"/>
    </row>
    <row r="323" spans="1:32" ht="12.75" customHeight="1" x14ac:dyDescent="0.2">
      <c r="A323" s="32"/>
      <c r="B323" s="32"/>
      <c r="C323" s="32"/>
      <c r="D323" s="32"/>
      <c r="E323" s="32"/>
      <c r="F323" s="32"/>
      <c r="G323" s="32"/>
      <c r="H323" s="206"/>
      <c r="I323" s="5"/>
      <c r="J323" s="5"/>
      <c r="K323" s="32"/>
      <c r="L323" s="5"/>
      <c r="M323" s="118"/>
      <c r="N323" s="23"/>
      <c r="O323" s="5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  <c r="AB323" s="32"/>
      <c r="AC323" s="32"/>
      <c r="AD323" s="32"/>
      <c r="AE323" s="32"/>
      <c r="AF323" s="32"/>
    </row>
    <row r="324" spans="1:32" ht="12.75" customHeight="1" x14ac:dyDescent="0.2">
      <c r="A324" s="32"/>
      <c r="B324" s="32"/>
      <c r="C324" s="32"/>
      <c r="D324" s="32"/>
      <c r="E324" s="32"/>
      <c r="F324" s="32"/>
      <c r="G324" s="32"/>
      <c r="H324" s="206"/>
      <c r="I324" s="5"/>
      <c r="J324" s="5"/>
      <c r="K324" s="32"/>
      <c r="L324" s="5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  <c r="AB324" s="32"/>
      <c r="AC324" s="32"/>
      <c r="AD324" s="32"/>
      <c r="AE324" s="32"/>
      <c r="AF324" s="32"/>
    </row>
    <row r="325" spans="1:32" ht="12.75" customHeight="1" x14ac:dyDescent="0.3">
      <c r="A325" s="44" t="s">
        <v>87</v>
      </c>
      <c r="B325" s="32"/>
      <c r="C325" s="32"/>
      <c r="D325" s="32"/>
      <c r="E325" s="32"/>
      <c r="F325" s="32"/>
      <c r="G325" s="32"/>
      <c r="H325" s="206"/>
      <c r="I325" s="32"/>
      <c r="J325" s="32"/>
      <c r="K325" s="32"/>
      <c r="L325" s="5"/>
      <c r="M325" s="5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  <c r="AB325" s="32"/>
      <c r="AC325" s="32"/>
      <c r="AD325" s="32"/>
      <c r="AE325" s="32"/>
      <c r="AF325" s="32"/>
    </row>
    <row r="326" spans="1:32" ht="25.5" customHeight="1" x14ac:dyDescent="0.2">
      <c r="A326" s="32"/>
      <c r="B326" s="115" t="s">
        <v>1</v>
      </c>
      <c r="C326" s="115"/>
      <c r="D326" s="115"/>
      <c r="E326" s="115"/>
      <c r="F326" s="115"/>
      <c r="G326" s="115"/>
      <c r="H326" s="206"/>
      <c r="I326" s="7" t="s">
        <v>2</v>
      </c>
      <c r="J326" s="7" t="s">
        <v>3</v>
      </c>
      <c r="K326" s="8" t="s">
        <v>4</v>
      </c>
      <c r="L326" s="7" t="s">
        <v>5</v>
      </c>
      <c r="M326" s="9" t="s">
        <v>6</v>
      </c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  <c r="AB326" s="32"/>
      <c r="AC326" s="32"/>
      <c r="AD326" s="32"/>
      <c r="AE326" s="32"/>
      <c r="AF326" s="32"/>
    </row>
    <row r="327" spans="1:32" ht="12.75" customHeight="1" x14ac:dyDescent="0.2">
      <c r="A327" s="116" t="s">
        <v>9</v>
      </c>
      <c r="B327" s="117">
        <v>1</v>
      </c>
      <c r="C327" s="117">
        <v>2</v>
      </c>
      <c r="D327" s="117">
        <v>3</v>
      </c>
      <c r="E327" s="117">
        <v>4</v>
      </c>
      <c r="F327" s="117">
        <v>5</v>
      </c>
      <c r="G327" s="117">
        <v>6</v>
      </c>
      <c r="H327" s="208" t="s">
        <v>10</v>
      </c>
      <c r="I327" s="15"/>
      <c r="J327" s="15"/>
      <c r="K327" s="16"/>
      <c r="L327" s="17"/>
      <c r="M327" s="6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  <c r="AB327" s="32"/>
      <c r="AC327" s="32"/>
      <c r="AD327" s="32"/>
      <c r="AE327" s="32"/>
      <c r="AF327" s="32"/>
    </row>
    <row r="328" spans="1:32" ht="12.75" customHeight="1" x14ac:dyDescent="0.2">
      <c r="A328" s="31" t="s">
        <v>75</v>
      </c>
      <c r="B328" s="13">
        <v>295</v>
      </c>
      <c r="C328" s="13"/>
      <c r="D328" s="13"/>
      <c r="E328" s="13"/>
      <c r="F328" s="13"/>
      <c r="G328" s="13"/>
      <c r="H328" s="202"/>
      <c r="I328" s="15"/>
      <c r="J328" s="15"/>
      <c r="K328" s="16"/>
      <c r="L328" s="17"/>
      <c r="M328" s="20">
        <f>B328</f>
        <v>295</v>
      </c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  <c r="AB328" s="32"/>
      <c r="AC328" s="32"/>
      <c r="AD328" s="32"/>
      <c r="AE328" s="32"/>
      <c r="AF328" s="32"/>
    </row>
    <row r="329" spans="1:32" ht="12.75" customHeight="1" x14ac:dyDescent="0.2">
      <c r="A329" s="32">
        <v>1401</v>
      </c>
      <c r="B329" s="32"/>
      <c r="C329" s="32">
        <v>193</v>
      </c>
      <c r="D329" s="32"/>
      <c r="E329" s="32"/>
      <c r="F329" s="32"/>
      <c r="G329" s="32"/>
      <c r="H329" s="203"/>
      <c r="I329" s="5"/>
      <c r="J329" s="5"/>
      <c r="K329" s="32"/>
      <c r="L329" s="17">
        <f>C329/B328</f>
        <v>0.65423728813559323</v>
      </c>
      <c r="M329" s="118">
        <v>193</v>
      </c>
      <c r="N329" s="23">
        <f t="shared" ref="N329:N330" si="44">M329/M328</f>
        <v>0.65423728813559323</v>
      </c>
      <c r="O329" s="5">
        <f t="shared" ref="O329:O330" si="45">100%-N329</f>
        <v>0.34576271186440677</v>
      </c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  <c r="AB329" s="32"/>
      <c r="AC329" s="32"/>
      <c r="AD329" s="32"/>
      <c r="AE329" s="32"/>
      <c r="AF329" s="32"/>
    </row>
    <row r="330" spans="1:32" ht="12.75" customHeight="1" x14ac:dyDescent="0.2">
      <c r="A330" s="32">
        <v>1402</v>
      </c>
      <c r="B330" s="32"/>
      <c r="C330" s="32"/>
      <c r="D330" s="32">
        <v>173</v>
      </c>
      <c r="E330" s="32"/>
      <c r="F330" s="32"/>
      <c r="G330" s="32"/>
      <c r="H330" s="203"/>
      <c r="I330" s="5"/>
      <c r="J330" s="5"/>
      <c r="K330" s="32"/>
      <c r="L330" s="17">
        <f>D330/C329</f>
        <v>0.89637305699481862</v>
      </c>
      <c r="M330" s="118">
        <v>174</v>
      </c>
      <c r="N330" s="23">
        <f t="shared" si="44"/>
        <v>0.9015544041450777</v>
      </c>
      <c r="O330" s="5">
        <f t="shared" si="45"/>
        <v>9.8445595854922296E-2</v>
      </c>
      <c r="P330" s="32"/>
      <c r="Q330" s="3">
        <f>M330/M328</f>
        <v>0.5898305084745763</v>
      </c>
      <c r="R330" s="32"/>
      <c r="S330" s="32"/>
      <c r="T330" s="32"/>
      <c r="U330" s="32"/>
      <c r="V330" s="32"/>
      <c r="W330" s="32"/>
      <c r="X330" s="32"/>
      <c r="Y330" s="32"/>
      <c r="Z330" s="32"/>
      <c r="AA330" s="32"/>
      <c r="AB330" s="32"/>
      <c r="AC330" s="32"/>
      <c r="AD330" s="32"/>
      <c r="AE330" s="32"/>
      <c r="AF330" s="32"/>
    </row>
    <row r="331" spans="1:32" ht="12.75" customHeight="1" x14ac:dyDescent="0.2">
      <c r="A331" s="32">
        <v>1501</v>
      </c>
      <c r="B331" s="32"/>
      <c r="C331" s="32"/>
      <c r="D331" s="32"/>
      <c r="E331" s="32">
        <v>160</v>
      </c>
      <c r="F331" s="32"/>
      <c r="G331" s="32"/>
      <c r="H331" s="203"/>
      <c r="I331" s="5"/>
      <c r="J331" s="5"/>
      <c r="K331" s="32"/>
      <c r="L331" s="5"/>
      <c r="M331" s="32">
        <v>169</v>
      </c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  <c r="AB331" s="32"/>
      <c r="AC331" s="32"/>
      <c r="AD331" s="32"/>
      <c r="AE331" s="32"/>
      <c r="AF331" s="32"/>
    </row>
    <row r="332" spans="1:32" ht="12.75" customHeight="1" x14ac:dyDescent="0.2">
      <c r="A332" s="32">
        <v>1502</v>
      </c>
      <c r="B332" s="32"/>
      <c r="C332" s="32"/>
      <c r="D332" s="32"/>
      <c r="E332" s="32"/>
      <c r="F332" s="32">
        <v>151</v>
      </c>
      <c r="G332" s="32"/>
      <c r="H332" s="203"/>
      <c r="I332" s="5"/>
      <c r="J332" s="5"/>
      <c r="K332" s="32"/>
      <c r="L332" s="5"/>
      <c r="M332" s="32">
        <v>158</v>
      </c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  <c r="AB332" s="32"/>
      <c r="AC332" s="32"/>
      <c r="AD332" s="32"/>
      <c r="AE332" s="32"/>
      <c r="AF332" s="32"/>
    </row>
    <row r="333" spans="1:32" ht="12.75" customHeight="1" x14ac:dyDescent="0.2">
      <c r="A333" s="32">
        <v>1601</v>
      </c>
      <c r="B333" s="32"/>
      <c r="C333" s="32"/>
      <c r="D333" s="32"/>
      <c r="E333" s="32"/>
      <c r="F333" s="32"/>
      <c r="G333" s="32">
        <v>144</v>
      </c>
      <c r="H333" s="203">
        <v>107</v>
      </c>
      <c r="I333" s="5"/>
      <c r="J333" s="5"/>
      <c r="K333" s="32"/>
      <c r="L333" s="5"/>
      <c r="M333" s="32">
        <v>148</v>
      </c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  <c r="AB333" s="32"/>
      <c r="AC333" s="32"/>
      <c r="AD333" s="32"/>
      <c r="AE333" s="32"/>
      <c r="AF333" s="32"/>
    </row>
    <row r="334" spans="1:32" ht="12.75" customHeight="1" x14ac:dyDescent="0.2">
      <c r="A334" s="32">
        <v>1602</v>
      </c>
      <c r="B334" s="32"/>
      <c r="C334" s="32"/>
      <c r="D334" s="32"/>
      <c r="E334" s="32"/>
      <c r="F334" s="32"/>
      <c r="G334" s="32">
        <v>27</v>
      </c>
      <c r="H334" s="203">
        <v>8</v>
      </c>
      <c r="I334" s="5"/>
      <c r="J334" s="5"/>
      <c r="K334" s="32"/>
      <c r="L334" s="5"/>
      <c r="M334" s="32">
        <v>30</v>
      </c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  <c r="AB334" s="32"/>
      <c r="AC334" s="32"/>
      <c r="AD334" s="32"/>
      <c r="AE334" s="32"/>
      <c r="AF334" s="32"/>
    </row>
    <row r="335" spans="1:32" ht="12.75" customHeight="1" x14ac:dyDescent="0.2">
      <c r="A335" s="32">
        <v>1701</v>
      </c>
      <c r="B335" s="32"/>
      <c r="C335" s="32"/>
      <c r="D335" s="32"/>
      <c r="E335" s="32"/>
      <c r="F335" s="32"/>
      <c r="G335" s="32">
        <v>14</v>
      </c>
      <c r="H335" s="203">
        <v>12</v>
      </c>
      <c r="I335" s="5"/>
      <c r="J335" s="5"/>
      <c r="K335" s="32"/>
      <c r="L335" s="5"/>
      <c r="M335" s="32">
        <v>16</v>
      </c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  <c r="AB335" s="32"/>
      <c r="AC335" s="32"/>
      <c r="AD335" s="32"/>
      <c r="AE335" s="32"/>
      <c r="AF335" s="32"/>
    </row>
    <row r="336" spans="1:32" ht="12.75" customHeight="1" x14ac:dyDescent="0.2">
      <c r="A336" s="32">
        <v>1702</v>
      </c>
      <c r="B336" s="32"/>
      <c r="C336" s="32"/>
      <c r="D336" s="32"/>
      <c r="E336" s="32"/>
      <c r="F336" s="32"/>
      <c r="G336" s="32"/>
      <c r="H336" s="203">
        <v>3</v>
      </c>
      <c r="I336" s="5"/>
      <c r="J336" s="5"/>
      <c r="K336" s="32"/>
      <c r="L336" s="5"/>
      <c r="M336" s="32">
        <v>4</v>
      </c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  <c r="AB336" s="32"/>
      <c r="AC336" s="32"/>
      <c r="AD336" s="32"/>
      <c r="AE336" s="32"/>
      <c r="AF336" s="32"/>
    </row>
    <row r="337" spans="1:32" ht="12.75" customHeight="1" x14ac:dyDescent="0.2">
      <c r="A337" s="32"/>
      <c r="B337" s="32"/>
      <c r="C337" s="32"/>
      <c r="D337" s="32"/>
      <c r="E337" s="32"/>
      <c r="F337" s="32"/>
      <c r="G337" s="32"/>
      <c r="H337" s="206">
        <f>SUM(H333)</f>
        <v>107</v>
      </c>
      <c r="I337" s="5">
        <f>H333/B328</f>
        <v>0.36271186440677966</v>
      </c>
      <c r="J337" s="5">
        <f>H337/B328</f>
        <v>0.36271186440677966</v>
      </c>
      <c r="K337" s="5">
        <f>J337-I337</f>
        <v>0</v>
      </c>
      <c r="L337" s="5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  <c r="AB337" s="32"/>
      <c r="AC337" s="32"/>
      <c r="AD337" s="32"/>
      <c r="AE337" s="32"/>
      <c r="AF337" s="32"/>
    </row>
    <row r="338" spans="1:32" ht="12.75" customHeight="1" x14ac:dyDescent="0.2">
      <c r="A338" s="32"/>
      <c r="B338" s="32"/>
      <c r="C338" s="32"/>
      <c r="D338" s="32"/>
      <c r="E338" s="32"/>
      <c r="F338" s="32"/>
      <c r="G338" s="32"/>
      <c r="H338" s="206"/>
      <c r="I338" s="5"/>
      <c r="J338" s="5"/>
      <c r="K338" s="32"/>
      <c r="L338" s="5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  <c r="AB338" s="32"/>
      <c r="AC338" s="32"/>
      <c r="AD338" s="32"/>
      <c r="AE338" s="32"/>
      <c r="AF338" s="32"/>
    </row>
    <row r="339" spans="1:32" ht="12.75" customHeight="1" x14ac:dyDescent="0.2">
      <c r="A339" s="32"/>
      <c r="B339" s="32"/>
      <c r="C339" s="32"/>
      <c r="D339" s="32"/>
      <c r="E339" s="32"/>
      <c r="F339" s="32"/>
      <c r="G339" s="32"/>
      <c r="H339" s="206"/>
      <c r="I339" s="5"/>
      <c r="J339" s="5"/>
      <c r="K339" s="32"/>
      <c r="L339" s="5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  <c r="AB339" s="32"/>
      <c r="AC339" s="32"/>
      <c r="AD339" s="32"/>
      <c r="AE339" s="32"/>
      <c r="AF339" s="32"/>
    </row>
    <row r="340" spans="1:32" ht="12.75" customHeight="1" x14ac:dyDescent="0.3">
      <c r="A340" s="44" t="s">
        <v>88</v>
      </c>
      <c r="B340" s="32"/>
      <c r="C340" s="32"/>
      <c r="D340" s="32"/>
      <c r="E340" s="32"/>
      <c r="F340" s="32"/>
      <c r="G340" s="32"/>
      <c r="H340" s="206"/>
      <c r="I340" s="5"/>
      <c r="J340" s="5"/>
      <c r="K340" s="32"/>
      <c r="L340" s="5"/>
      <c r="M340" s="5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  <c r="AB340" s="32"/>
      <c r="AC340" s="32"/>
      <c r="AD340" s="32"/>
      <c r="AE340" s="32"/>
      <c r="AF340" s="32"/>
    </row>
    <row r="341" spans="1:32" ht="25.5" customHeight="1" x14ac:dyDescent="0.2">
      <c r="A341" s="32"/>
      <c r="B341" s="115" t="s">
        <v>1</v>
      </c>
      <c r="C341" s="115"/>
      <c r="D341" s="115"/>
      <c r="E341" s="115"/>
      <c r="F341" s="115"/>
      <c r="G341" s="115"/>
      <c r="H341" s="206"/>
      <c r="I341" s="7" t="s">
        <v>2</v>
      </c>
      <c r="J341" s="7" t="s">
        <v>3</v>
      </c>
      <c r="K341" s="8" t="s">
        <v>4</v>
      </c>
      <c r="L341" s="7" t="s">
        <v>5</v>
      </c>
      <c r="M341" s="9" t="s">
        <v>6</v>
      </c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  <c r="AB341" s="32"/>
      <c r="AC341" s="32"/>
      <c r="AD341" s="32"/>
      <c r="AE341" s="32"/>
      <c r="AF341" s="32"/>
    </row>
    <row r="342" spans="1:32" ht="12.75" customHeight="1" x14ac:dyDescent="0.2">
      <c r="A342" s="116" t="s">
        <v>9</v>
      </c>
      <c r="B342" s="117">
        <v>1</v>
      </c>
      <c r="C342" s="117">
        <v>2</v>
      </c>
      <c r="D342" s="117">
        <v>3</v>
      </c>
      <c r="E342" s="117">
        <v>4</v>
      </c>
      <c r="F342" s="117">
        <v>5</v>
      </c>
      <c r="G342" s="117">
        <v>6</v>
      </c>
      <c r="H342" s="208" t="s">
        <v>10</v>
      </c>
      <c r="I342" s="15"/>
      <c r="J342" s="15"/>
      <c r="K342" s="16"/>
      <c r="L342" s="17"/>
      <c r="M342" s="6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  <c r="AB342" s="32"/>
      <c r="AC342" s="32"/>
      <c r="AD342" s="32"/>
      <c r="AE342" s="32"/>
      <c r="AF342" s="32"/>
    </row>
    <row r="343" spans="1:32" ht="12.75" customHeight="1" x14ac:dyDescent="0.2">
      <c r="A343" s="31" t="s">
        <v>76</v>
      </c>
      <c r="B343" s="13">
        <v>23</v>
      </c>
      <c r="C343" s="13"/>
      <c r="D343" s="13"/>
      <c r="E343" s="13"/>
      <c r="F343" s="13"/>
      <c r="G343" s="13"/>
      <c r="H343" s="202"/>
      <c r="I343" s="15"/>
      <c r="J343" s="15"/>
      <c r="K343" s="16"/>
      <c r="L343" s="17"/>
      <c r="M343" s="20">
        <f>B343</f>
        <v>23</v>
      </c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  <c r="AB343" s="32"/>
      <c r="AC343" s="32"/>
      <c r="AD343" s="32"/>
      <c r="AE343" s="32"/>
      <c r="AF343" s="32"/>
    </row>
    <row r="344" spans="1:32" ht="12.75" customHeight="1" x14ac:dyDescent="0.2">
      <c r="A344" s="32">
        <v>1402</v>
      </c>
      <c r="B344" s="32"/>
      <c r="C344" s="32">
        <v>10</v>
      </c>
      <c r="D344" s="32"/>
      <c r="E344" s="32"/>
      <c r="F344" s="32"/>
      <c r="G344" s="32"/>
      <c r="H344" s="203"/>
      <c r="I344" s="5"/>
      <c r="J344" s="5"/>
      <c r="K344" s="32"/>
      <c r="L344" s="17">
        <f>C344/B343</f>
        <v>0.43478260869565216</v>
      </c>
      <c r="M344" s="118">
        <v>10</v>
      </c>
      <c r="N344" s="23">
        <f>M344/M343</f>
        <v>0.43478260869565216</v>
      </c>
      <c r="O344" s="5">
        <f>100%-N344</f>
        <v>0.56521739130434789</v>
      </c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  <c r="AB344" s="32"/>
      <c r="AC344" s="32"/>
      <c r="AD344" s="32"/>
      <c r="AE344" s="32"/>
      <c r="AF344" s="32"/>
    </row>
    <row r="345" spans="1:32" ht="12.75" customHeight="1" x14ac:dyDescent="0.2">
      <c r="A345" s="32">
        <v>1501</v>
      </c>
      <c r="B345" s="32"/>
      <c r="C345" s="32"/>
      <c r="D345" s="32">
        <v>7</v>
      </c>
      <c r="E345" s="32"/>
      <c r="F345" s="32"/>
      <c r="G345" s="32"/>
      <c r="H345" s="203"/>
      <c r="I345" s="5"/>
      <c r="J345" s="5"/>
      <c r="K345" s="32"/>
      <c r="L345" s="5"/>
      <c r="M345" s="32">
        <v>8</v>
      </c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  <c r="AB345" s="32"/>
      <c r="AC345" s="32"/>
      <c r="AD345" s="32"/>
      <c r="AE345" s="32"/>
      <c r="AF345" s="32"/>
    </row>
    <row r="346" spans="1:32" ht="12.75" customHeight="1" x14ac:dyDescent="0.2">
      <c r="A346" s="32">
        <v>1502</v>
      </c>
      <c r="B346" s="32"/>
      <c r="C346" s="32"/>
      <c r="D346" s="32"/>
      <c r="E346" s="32">
        <v>5</v>
      </c>
      <c r="F346" s="32"/>
      <c r="G346" s="32"/>
      <c r="H346" s="203"/>
      <c r="I346" s="5"/>
      <c r="J346" s="5"/>
      <c r="K346" s="32"/>
      <c r="L346" s="5"/>
      <c r="M346" s="32">
        <v>6</v>
      </c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  <c r="AB346" s="32"/>
      <c r="AC346" s="32"/>
      <c r="AD346" s="32"/>
      <c r="AE346" s="32"/>
      <c r="AF346" s="32"/>
    </row>
    <row r="347" spans="1:32" ht="12.75" customHeight="1" x14ac:dyDescent="0.2">
      <c r="A347" s="32">
        <v>1601</v>
      </c>
      <c r="B347" s="32"/>
      <c r="C347" s="32"/>
      <c r="D347" s="32"/>
      <c r="E347" s="32"/>
      <c r="F347" s="32">
        <v>4</v>
      </c>
      <c r="G347" s="32"/>
      <c r="H347" s="203"/>
      <c r="I347" s="5"/>
      <c r="J347" s="5"/>
      <c r="K347" s="32"/>
      <c r="L347" s="5"/>
      <c r="M347" s="32">
        <v>4</v>
      </c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</row>
    <row r="348" spans="1:32" ht="12.75" customHeight="1" x14ac:dyDescent="0.2">
      <c r="A348" s="32">
        <v>1602</v>
      </c>
      <c r="B348" s="32"/>
      <c r="C348" s="32"/>
      <c r="D348" s="32"/>
      <c r="E348" s="32"/>
      <c r="F348" s="32"/>
      <c r="G348" s="32">
        <v>4</v>
      </c>
      <c r="H348" s="203">
        <v>4</v>
      </c>
      <c r="I348" s="5"/>
      <c r="J348" s="5"/>
      <c r="K348" s="32"/>
      <c r="L348" s="5"/>
      <c r="M348" s="32">
        <v>4</v>
      </c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</row>
    <row r="349" spans="1:32" ht="12.75" customHeight="1" x14ac:dyDescent="0.2">
      <c r="A349" s="32">
        <v>1701</v>
      </c>
      <c r="B349" s="32"/>
      <c r="C349" s="32"/>
      <c r="D349" s="32"/>
      <c r="E349" s="32"/>
      <c r="F349" s="32"/>
      <c r="G349" s="32">
        <v>2</v>
      </c>
      <c r="H349" s="203"/>
      <c r="I349" s="5"/>
      <c r="J349" s="5"/>
      <c r="K349" s="32"/>
      <c r="L349" s="5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  <c r="AB349" s="32"/>
      <c r="AC349" s="32"/>
      <c r="AD349" s="32"/>
      <c r="AE349" s="32"/>
      <c r="AF349" s="32"/>
    </row>
    <row r="350" spans="1:32" ht="12.75" customHeight="1" x14ac:dyDescent="0.2">
      <c r="A350" s="32">
        <v>1702</v>
      </c>
      <c r="B350" s="32"/>
      <c r="C350" s="32"/>
      <c r="D350" s="32"/>
      <c r="E350" s="32"/>
      <c r="F350" s="32"/>
      <c r="G350" s="32"/>
      <c r="H350" s="203"/>
      <c r="I350" s="5"/>
      <c r="J350" s="5"/>
      <c r="K350" s="32"/>
      <c r="L350" s="5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  <c r="AB350" s="32"/>
      <c r="AC350" s="32"/>
      <c r="AD350" s="32"/>
      <c r="AE350" s="32"/>
      <c r="AF350" s="32"/>
    </row>
    <row r="351" spans="1:32" ht="12.75" customHeight="1" x14ac:dyDescent="0.2">
      <c r="A351" s="32"/>
      <c r="B351" s="32"/>
      <c r="C351" s="32"/>
      <c r="D351" s="32"/>
      <c r="E351" s="32"/>
      <c r="F351" s="32"/>
      <c r="G351" s="32"/>
      <c r="H351" s="206"/>
      <c r="I351" s="5"/>
      <c r="J351" s="5"/>
      <c r="K351" s="32"/>
      <c r="L351" s="5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  <c r="AB351" s="32"/>
      <c r="AC351" s="32"/>
      <c r="AD351" s="32"/>
      <c r="AE351" s="32"/>
      <c r="AF351" s="32"/>
    </row>
    <row r="352" spans="1:32" ht="12.75" customHeight="1" x14ac:dyDescent="0.2">
      <c r="A352" s="32"/>
      <c r="B352" s="32"/>
      <c r="C352" s="32"/>
      <c r="D352" s="32"/>
      <c r="E352" s="32"/>
      <c r="F352" s="32"/>
      <c r="G352" s="32"/>
      <c r="H352" s="206">
        <f>SUM(H348)</f>
        <v>4</v>
      </c>
      <c r="I352" s="5">
        <f>H348/B343</f>
        <v>0.17391304347826086</v>
      </c>
      <c r="J352" s="5">
        <f>H352/B343</f>
        <v>0.17391304347826086</v>
      </c>
      <c r="K352" s="5">
        <f>J352-I352</f>
        <v>0</v>
      </c>
      <c r="L352" s="5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  <c r="AB352" s="32"/>
      <c r="AC352" s="32"/>
      <c r="AD352" s="32"/>
      <c r="AE352" s="32"/>
      <c r="AF352" s="32"/>
    </row>
    <row r="353" spans="1:32" ht="12.75" customHeight="1" x14ac:dyDescent="0.2">
      <c r="A353" s="32"/>
      <c r="B353" s="32"/>
      <c r="C353" s="32"/>
      <c r="D353" s="32"/>
      <c r="E353" s="32"/>
      <c r="F353" s="32"/>
      <c r="G353" s="32"/>
      <c r="H353" s="206"/>
      <c r="I353" s="5"/>
      <c r="J353" s="5"/>
      <c r="K353" s="32"/>
      <c r="L353" s="5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  <c r="AB353" s="32"/>
      <c r="AC353" s="32"/>
      <c r="AD353" s="32"/>
      <c r="AE353" s="32"/>
      <c r="AF353" s="32"/>
    </row>
    <row r="354" spans="1:32" ht="12.75" customHeight="1" x14ac:dyDescent="0.3">
      <c r="A354" s="44" t="s">
        <v>89</v>
      </c>
      <c r="B354" s="32"/>
      <c r="C354" s="32"/>
      <c r="D354" s="32"/>
      <c r="E354" s="32"/>
      <c r="F354" s="32"/>
      <c r="G354" s="32"/>
      <c r="H354" s="206"/>
      <c r="I354" s="32"/>
      <c r="J354" s="32"/>
      <c r="K354" s="32"/>
      <c r="L354" s="5"/>
      <c r="M354" s="5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</row>
    <row r="355" spans="1:32" ht="25.5" customHeight="1" x14ac:dyDescent="0.2">
      <c r="A355" s="32"/>
      <c r="B355" s="115" t="s">
        <v>1</v>
      </c>
      <c r="C355" s="115"/>
      <c r="D355" s="115"/>
      <c r="E355" s="115"/>
      <c r="F355" s="115"/>
      <c r="G355" s="115"/>
      <c r="H355" s="206"/>
      <c r="I355" s="7" t="s">
        <v>2</v>
      </c>
      <c r="J355" s="7" t="s">
        <v>3</v>
      </c>
      <c r="K355" s="8" t="s">
        <v>4</v>
      </c>
      <c r="L355" s="7" t="s">
        <v>5</v>
      </c>
      <c r="M355" s="9" t="s">
        <v>6</v>
      </c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  <c r="AB355" s="32"/>
      <c r="AC355" s="32"/>
      <c r="AD355" s="32"/>
      <c r="AE355" s="32"/>
      <c r="AF355" s="32"/>
    </row>
    <row r="356" spans="1:32" ht="12.75" customHeight="1" x14ac:dyDescent="0.2">
      <c r="A356" s="116" t="s">
        <v>9</v>
      </c>
      <c r="B356" s="117">
        <v>1</v>
      </c>
      <c r="C356" s="117">
        <v>2</v>
      </c>
      <c r="D356" s="117">
        <v>3</v>
      </c>
      <c r="E356" s="117">
        <v>4</v>
      </c>
      <c r="F356" s="117">
        <v>5</v>
      </c>
      <c r="G356" s="117">
        <v>6</v>
      </c>
      <c r="H356" s="208" t="s">
        <v>10</v>
      </c>
      <c r="I356" s="15"/>
      <c r="J356" s="15"/>
      <c r="K356" s="16"/>
      <c r="L356" s="17"/>
      <c r="M356" s="6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</row>
    <row r="357" spans="1:32" ht="12.75" customHeight="1" x14ac:dyDescent="0.2">
      <c r="A357" s="31" t="s">
        <v>90</v>
      </c>
      <c r="B357" s="13">
        <v>324</v>
      </c>
      <c r="C357" s="13"/>
      <c r="D357" s="13"/>
      <c r="E357" s="13"/>
      <c r="F357" s="13"/>
      <c r="G357" s="13"/>
      <c r="H357" s="202"/>
      <c r="I357" s="15"/>
      <c r="J357" s="15"/>
      <c r="K357" s="16"/>
      <c r="L357" s="17"/>
      <c r="M357" s="20">
        <f>B357</f>
        <v>324</v>
      </c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  <c r="AB357" s="32"/>
      <c r="AC357" s="32"/>
      <c r="AD357" s="32"/>
      <c r="AE357" s="32"/>
      <c r="AF357" s="32"/>
    </row>
    <row r="358" spans="1:32" ht="12.75" customHeight="1" x14ac:dyDescent="0.2">
      <c r="A358" s="32">
        <v>1501</v>
      </c>
      <c r="B358" s="32"/>
      <c r="C358" s="32">
        <v>221</v>
      </c>
      <c r="D358" s="32"/>
      <c r="E358" s="32"/>
      <c r="F358" s="32"/>
      <c r="G358" s="32"/>
      <c r="H358" s="206"/>
      <c r="I358" s="5"/>
      <c r="J358" s="5"/>
      <c r="K358" s="32"/>
      <c r="L358" s="17">
        <f>C358/B357</f>
        <v>0.6820987654320988</v>
      </c>
      <c r="M358" s="118">
        <v>221</v>
      </c>
      <c r="N358" s="23">
        <f>M358/M357</f>
        <v>0.6820987654320988</v>
      </c>
      <c r="O358" s="5">
        <f>100%-N358</f>
        <v>0.3179012345679012</v>
      </c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  <c r="AB358" s="32"/>
      <c r="AC358" s="32"/>
      <c r="AD358" s="32"/>
      <c r="AE358" s="32"/>
      <c r="AF358" s="32"/>
    </row>
    <row r="359" spans="1:32" ht="12.75" customHeight="1" x14ac:dyDescent="0.2">
      <c r="A359" s="32">
        <v>1502</v>
      </c>
      <c r="B359" s="32"/>
      <c r="C359" s="32"/>
      <c r="D359" s="32">
        <v>211</v>
      </c>
      <c r="E359" s="32"/>
      <c r="F359" s="32"/>
      <c r="G359" s="32"/>
      <c r="H359" s="206"/>
      <c r="I359" s="5"/>
      <c r="J359" s="5"/>
      <c r="K359" s="32"/>
      <c r="L359" s="5"/>
      <c r="M359" s="32">
        <v>210</v>
      </c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  <c r="AB359" s="32"/>
      <c r="AC359" s="32"/>
      <c r="AD359" s="32"/>
      <c r="AE359" s="32"/>
      <c r="AF359" s="32"/>
    </row>
    <row r="360" spans="1:32" ht="12.75" customHeight="1" x14ac:dyDescent="0.2">
      <c r="A360" s="32">
        <v>1601</v>
      </c>
      <c r="B360" s="32"/>
      <c r="C360" s="32"/>
      <c r="D360" s="32"/>
      <c r="E360" s="32">
        <v>191</v>
      </c>
      <c r="F360" s="32"/>
      <c r="G360" s="32"/>
      <c r="H360" s="206"/>
      <c r="I360" s="5"/>
      <c r="J360" s="5"/>
      <c r="K360" s="32"/>
      <c r="L360" s="5"/>
      <c r="M360" s="32">
        <v>200</v>
      </c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  <c r="AB360" s="32"/>
      <c r="AC360" s="32"/>
      <c r="AD360" s="32"/>
      <c r="AE360" s="32"/>
      <c r="AF360" s="32"/>
    </row>
    <row r="361" spans="1:32" ht="12.75" customHeight="1" x14ac:dyDescent="0.2">
      <c r="A361" s="32">
        <v>1602</v>
      </c>
      <c r="B361" s="32"/>
      <c r="C361" s="32"/>
      <c r="D361" s="32"/>
      <c r="E361" s="32"/>
      <c r="F361" s="32">
        <v>164</v>
      </c>
      <c r="G361" s="32"/>
      <c r="H361" s="206"/>
      <c r="I361" s="5"/>
      <c r="J361" s="5"/>
      <c r="K361" s="32"/>
      <c r="L361" s="5"/>
      <c r="M361" s="32">
        <v>180</v>
      </c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</row>
    <row r="362" spans="1:32" ht="12.75" customHeight="1" x14ac:dyDescent="0.2">
      <c r="A362" s="32">
        <v>1701</v>
      </c>
      <c r="B362" s="32"/>
      <c r="C362" s="32"/>
      <c r="D362" s="32"/>
      <c r="E362" s="32"/>
      <c r="F362" s="32"/>
      <c r="G362" s="32">
        <v>158</v>
      </c>
      <c r="H362" s="206">
        <v>108</v>
      </c>
      <c r="I362" s="5"/>
      <c r="J362" s="5"/>
      <c r="K362" s="32"/>
      <c r="L362" s="5"/>
      <c r="M362" s="32">
        <v>163</v>
      </c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  <c r="AB362" s="32"/>
      <c r="AC362" s="32"/>
      <c r="AD362" s="32"/>
      <c r="AE362" s="32"/>
      <c r="AF362" s="32"/>
    </row>
    <row r="363" spans="1:32" ht="12.75" customHeight="1" x14ac:dyDescent="0.2">
      <c r="A363" s="32">
        <v>1702</v>
      </c>
      <c r="B363" s="32"/>
      <c r="C363" s="32"/>
      <c r="D363" s="32"/>
      <c r="E363" s="32"/>
      <c r="F363" s="32"/>
      <c r="G363" s="32">
        <v>42</v>
      </c>
      <c r="H363" s="206">
        <v>30</v>
      </c>
      <c r="I363" s="5"/>
      <c r="J363" s="5"/>
      <c r="K363" s="32"/>
      <c r="L363" s="5"/>
      <c r="M363" s="32">
        <v>48</v>
      </c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  <c r="AB363" s="32"/>
      <c r="AC363" s="32"/>
      <c r="AD363" s="32"/>
      <c r="AE363" s="32"/>
      <c r="AF363" s="32"/>
    </row>
    <row r="364" spans="1:32" ht="12.75" customHeight="1" x14ac:dyDescent="0.2">
      <c r="A364" s="32"/>
      <c r="B364" s="32"/>
      <c r="C364" s="32"/>
      <c r="D364" s="32"/>
      <c r="E364" s="32"/>
      <c r="F364" s="32"/>
      <c r="G364" s="32"/>
      <c r="H364" s="206"/>
      <c r="I364" s="5"/>
      <c r="J364" s="5"/>
      <c r="K364" s="32"/>
      <c r="L364" s="5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  <c r="AB364" s="32"/>
      <c r="AC364" s="32"/>
      <c r="AD364" s="32"/>
      <c r="AE364" s="32"/>
      <c r="AF364" s="32"/>
    </row>
    <row r="365" spans="1:32" ht="12.75" customHeight="1" x14ac:dyDescent="0.2">
      <c r="A365" s="32"/>
      <c r="B365" s="32"/>
      <c r="C365" s="32"/>
      <c r="D365" s="32"/>
      <c r="E365" s="32"/>
      <c r="F365" s="32"/>
      <c r="G365" s="32"/>
      <c r="H365" s="206"/>
      <c r="I365" s="5"/>
      <c r="J365" s="5"/>
      <c r="K365" s="32"/>
      <c r="L365" s="5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  <c r="AB365" s="32"/>
      <c r="AC365" s="32"/>
      <c r="AD365" s="32"/>
      <c r="AE365" s="32"/>
      <c r="AF365" s="32"/>
    </row>
    <row r="366" spans="1:32" ht="12.75" customHeight="1" x14ac:dyDescent="0.2">
      <c r="A366" s="32"/>
      <c r="B366" s="32"/>
      <c r="C366" s="32"/>
      <c r="D366" s="32"/>
      <c r="E366" s="32"/>
      <c r="F366" s="32"/>
      <c r="G366" s="32"/>
      <c r="H366" s="206">
        <f>SUM(H362)</f>
        <v>108</v>
      </c>
      <c r="I366" s="5">
        <f>H362/B357</f>
        <v>0.33333333333333331</v>
      </c>
      <c r="J366" s="5">
        <f>H366/B357</f>
        <v>0.33333333333333331</v>
      </c>
      <c r="K366" s="5">
        <f>J366-I366</f>
        <v>0</v>
      </c>
      <c r="L366" s="5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  <c r="AB366" s="32"/>
      <c r="AC366" s="32"/>
      <c r="AD366" s="32"/>
      <c r="AE366" s="32"/>
      <c r="AF366" s="32"/>
    </row>
    <row r="367" spans="1:32" ht="12.75" customHeight="1" x14ac:dyDescent="0.2">
      <c r="A367" s="32"/>
      <c r="B367" s="32"/>
      <c r="C367" s="32"/>
      <c r="D367" s="32"/>
      <c r="E367" s="32"/>
      <c r="F367" s="32"/>
      <c r="G367" s="32"/>
      <c r="H367" s="206"/>
      <c r="I367" s="5"/>
      <c r="J367" s="5"/>
      <c r="K367" s="32"/>
      <c r="L367" s="5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  <c r="AB367" s="32"/>
      <c r="AC367" s="32"/>
      <c r="AD367" s="32"/>
      <c r="AE367" s="32"/>
      <c r="AF367" s="32"/>
    </row>
    <row r="368" spans="1:32" ht="12.75" customHeight="1" x14ac:dyDescent="0.2">
      <c r="A368" s="32"/>
      <c r="B368" s="32"/>
      <c r="C368" s="32"/>
      <c r="D368" s="32"/>
      <c r="E368" s="32"/>
      <c r="F368" s="32"/>
      <c r="G368" s="32"/>
      <c r="H368" s="206"/>
      <c r="I368" s="5"/>
      <c r="J368" s="5"/>
      <c r="K368" s="32"/>
      <c r="L368" s="5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  <c r="AB368" s="32"/>
      <c r="AC368" s="32"/>
      <c r="AD368" s="32"/>
      <c r="AE368" s="32"/>
      <c r="AF368" s="32"/>
    </row>
    <row r="369" spans="1:32" ht="12.75" customHeight="1" x14ac:dyDescent="0.2">
      <c r="A369" s="32"/>
      <c r="B369" s="32"/>
      <c r="C369" s="32"/>
      <c r="D369" s="32"/>
      <c r="E369" s="32"/>
      <c r="F369" s="32"/>
      <c r="G369" s="32"/>
      <c r="H369" s="206"/>
      <c r="I369" s="5"/>
      <c r="J369" s="5"/>
      <c r="K369" s="32"/>
      <c r="L369" s="5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  <c r="AB369" s="32"/>
      <c r="AC369" s="32"/>
      <c r="AD369" s="32"/>
      <c r="AE369" s="32"/>
      <c r="AF369" s="32"/>
    </row>
    <row r="370" spans="1:32" ht="12.75" customHeight="1" x14ac:dyDescent="0.3">
      <c r="A370" s="44" t="s">
        <v>91</v>
      </c>
      <c r="B370" s="32"/>
      <c r="C370" s="32"/>
      <c r="D370" s="32"/>
      <c r="E370" s="32"/>
      <c r="F370" s="32"/>
      <c r="G370" s="32"/>
      <c r="H370" s="206"/>
      <c r="I370" s="32"/>
      <c r="J370" s="32"/>
      <c r="K370" s="32"/>
      <c r="L370" s="5"/>
      <c r="M370" s="5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  <c r="AB370" s="32"/>
      <c r="AC370" s="32"/>
      <c r="AD370" s="32"/>
      <c r="AE370" s="32"/>
      <c r="AF370" s="32"/>
    </row>
    <row r="371" spans="1:32" ht="25.5" customHeight="1" x14ac:dyDescent="0.2">
      <c r="A371" s="32"/>
      <c r="B371" s="115" t="s">
        <v>1</v>
      </c>
      <c r="C371" s="115"/>
      <c r="D371" s="115"/>
      <c r="E371" s="115"/>
      <c r="F371" s="115"/>
      <c r="G371" s="115"/>
      <c r="H371" s="206"/>
      <c r="I371" s="7" t="s">
        <v>2</v>
      </c>
      <c r="J371" s="7" t="s">
        <v>3</v>
      </c>
      <c r="K371" s="8" t="s">
        <v>4</v>
      </c>
      <c r="L371" s="7" t="s">
        <v>5</v>
      </c>
      <c r="M371" s="9" t="s">
        <v>6</v>
      </c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  <c r="AB371" s="32"/>
      <c r="AC371" s="32"/>
      <c r="AD371" s="32"/>
      <c r="AE371" s="32"/>
      <c r="AF371" s="32"/>
    </row>
    <row r="372" spans="1:32" ht="12.75" customHeight="1" x14ac:dyDescent="0.2">
      <c r="A372" s="116" t="s">
        <v>9</v>
      </c>
      <c r="B372" s="117">
        <v>1</v>
      </c>
      <c r="C372" s="117">
        <v>2</v>
      </c>
      <c r="D372" s="117">
        <v>3</v>
      </c>
      <c r="E372" s="117">
        <v>4</v>
      </c>
      <c r="F372" s="117">
        <v>5</v>
      </c>
      <c r="G372" s="117">
        <v>6</v>
      </c>
      <c r="H372" s="208" t="s">
        <v>10</v>
      </c>
      <c r="I372" s="15"/>
      <c r="J372" s="15"/>
      <c r="K372" s="16"/>
      <c r="L372" s="17"/>
      <c r="M372" s="6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  <c r="AB372" s="32"/>
      <c r="AC372" s="32"/>
      <c r="AD372" s="32"/>
      <c r="AE372" s="32"/>
      <c r="AF372" s="32"/>
    </row>
    <row r="373" spans="1:32" ht="12.75" customHeight="1" x14ac:dyDescent="0.2">
      <c r="A373" s="31" t="s">
        <v>92</v>
      </c>
      <c r="B373" s="13">
        <v>15</v>
      </c>
      <c r="C373" s="13"/>
      <c r="D373" s="13"/>
      <c r="E373" s="13"/>
      <c r="F373" s="13"/>
      <c r="G373" s="13"/>
      <c r="H373" s="202"/>
      <c r="I373" s="15"/>
      <c r="J373" s="15"/>
      <c r="K373" s="16"/>
      <c r="L373" s="17"/>
      <c r="M373" s="20">
        <f>B373</f>
        <v>15</v>
      </c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  <c r="AB373" s="32"/>
      <c r="AC373" s="32"/>
      <c r="AD373" s="32"/>
      <c r="AE373" s="32"/>
      <c r="AF373" s="32"/>
    </row>
    <row r="374" spans="1:32" ht="12.75" customHeight="1" x14ac:dyDescent="0.2">
      <c r="A374" s="32">
        <v>1502</v>
      </c>
      <c r="B374" s="32"/>
      <c r="C374" s="32">
        <v>7</v>
      </c>
      <c r="D374" s="32"/>
      <c r="E374" s="32"/>
      <c r="F374" s="32"/>
      <c r="G374" s="32"/>
      <c r="H374" s="206"/>
      <c r="I374" s="5"/>
      <c r="J374" s="5"/>
      <c r="K374" s="32"/>
      <c r="L374" s="17">
        <f>C374/B373</f>
        <v>0.46666666666666667</v>
      </c>
      <c r="M374" s="118">
        <v>7</v>
      </c>
      <c r="N374" s="23">
        <f>M374/M373</f>
        <v>0.46666666666666667</v>
      </c>
      <c r="O374" s="5">
        <f>100%-N374</f>
        <v>0.53333333333333333</v>
      </c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  <c r="AB374" s="32"/>
      <c r="AC374" s="32"/>
      <c r="AD374" s="32"/>
      <c r="AE374" s="32"/>
      <c r="AF374" s="32"/>
    </row>
    <row r="375" spans="1:32" ht="12.75" customHeight="1" x14ac:dyDescent="0.2">
      <c r="A375" s="32">
        <v>1601</v>
      </c>
      <c r="B375" s="32"/>
      <c r="C375" s="32"/>
      <c r="D375" s="32">
        <v>6</v>
      </c>
      <c r="E375" s="32"/>
      <c r="F375" s="32"/>
      <c r="G375" s="32"/>
      <c r="H375" s="206"/>
      <c r="I375" s="5"/>
      <c r="J375" s="5"/>
      <c r="K375" s="32"/>
      <c r="L375" s="5"/>
      <c r="M375" s="32">
        <v>6</v>
      </c>
      <c r="N375" s="32"/>
      <c r="O375" s="32"/>
      <c r="P375" s="32"/>
      <c r="Q375" s="3">
        <f>M375/M373</f>
        <v>0.4</v>
      </c>
      <c r="R375" s="32"/>
      <c r="S375" s="32"/>
      <c r="T375" s="32"/>
      <c r="U375" s="32"/>
      <c r="V375" s="32"/>
      <c r="W375" s="32"/>
      <c r="X375" s="32"/>
      <c r="Y375" s="32"/>
      <c r="Z375" s="32"/>
      <c r="AA375" s="32"/>
      <c r="AB375" s="32"/>
      <c r="AC375" s="32"/>
      <c r="AD375" s="32"/>
      <c r="AE375" s="32"/>
      <c r="AF375" s="32"/>
    </row>
    <row r="376" spans="1:32" ht="12.75" customHeight="1" x14ac:dyDescent="0.2">
      <c r="A376" s="32">
        <v>1602</v>
      </c>
      <c r="B376" s="32"/>
      <c r="C376" s="32"/>
      <c r="D376" s="32"/>
      <c r="E376" s="32">
        <v>1</v>
      </c>
      <c r="F376" s="32"/>
      <c r="G376" s="32"/>
      <c r="H376" s="206"/>
      <c r="I376" s="5"/>
      <c r="J376" s="5"/>
      <c r="K376" s="32"/>
      <c r="L376" s="5"/>
      <c r="M376" s="32">
        <v>1</v>
      </c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  <c r="AB376" s="32"/>
      <c r="AC376" s="32"/>
      <c r="AD376" s="32"/>
      <c r="AE376" s="32"/>
      <c r="AF376" s="32"/>
    </row>
    <row r="377" spans="1:32" ht="12.75" customHeight="1" x14ac:dyDescent="0.2">
      <c r="A377" s="32">
        <v>1701</v>
      </c>
      <c r="B377" s="32"/>
      <c r="C377" s="32"/>
      <c r="D377" s="32"/>
      <c r="E377" s="32"/>
      <c r="F377" s="32">
        <v>1</v>
      </c>
      <c r="G377" s="32"/>
      <c r="H377" s="206"/>
      <c r="I377" s="5"/>
      <c r="J377" s="5"/>
      <c r="K377" s="32"/>
      <c r="L377" s="5"/>
      <c r="M377" s="32">
        <v>1</v>
      </c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  <c r="AB377" s="32"/>
      <c r="AC377" s="32"/>
      <c r="AD377" s="32"/>
      <c r="AE377" s="32"/>
      <c r="AF377" s="32"/>
    </row>
    <row r="378" spans="1:32" ht="12.75" customHeight="1" x14ac:dyDescent="0.2">
      <c r="A378" s="32">
        <v>1702</v>
      </c>
      <c r="B378" s="32"/>
      <c r="C378" s="32"/>
      <c r="D378" s="32"/>
      <c r="E378" s="32"/>
      <c r="F378" s="32"/>
      <c r="G378" s="32">
        <v>1</v>
      </c>
      <c r="H378" s="206">
        <v>0</v>
      </c>
      <c r="I378" s="5"/>
      <c r="J378" s="5"/>
      <c r="K378" s="32"/>
      <c r="L378" s="5"/>
      <c r="M378" s="32">
        <v>1</v>
      </c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  <c r="AB378" s="32"/>
      <c r="AC378" s="32"/>
      <c r="AD378" s="32"/>
      <c r="AE378" s="32"/>
      <c r="AF378" s="32"/>
    </row>
    <row r="379" spans="1:32" ht="12.75" customHeight="1" x14ac:dyDescent="0.2">
      <c r="A379" s="32"/>
      <c r="B379" s="32"/>
      <c r="C379" s="32"/>
      <c r="D379" s="32"/>
      <c r="E379" s="32"/>
      <c r="F379" s="32"/>
      <c r="G379" s="32"/>
      <c r="H379" s="206"/>
      <c r="I379" s="5"/>
      <c r="J379" s="5"/>
      <c r="K379" s="32"/>
      <c r="L379" s="5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  <c r="AB379" s="32"/>
      <c r="AC379" s="32"/>
      <c r="AD379" s="32"/>
      <c r="AE379" s="32"/>
      <c r="AF379" s="32"/>
    </row>
    <row r="380" spans="1:32" ht="12.75" customHeight="1" x14ac:dyDescent="0.2">
      <c r="A380" s="32"/>
      <c r="B380" s="32"/>
      <c r="C380" s="32"/>
      <c r="D380" s="32"/>
      <c r="E380" s="32"/>
      <c r="F380" s="32"/>
      <c r="G380" s="32"/>
      <c r="H380" s="206"/>
      <c r="I380" s="5"/>
      <c r="J380" s="5"/>
      <c r="K380" s="32"/>
      <c r="L380" s="5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  <c r="AB380" s="32"/>
      <c r="AC380" s="32"/>
      <c r="AD380" s="32"/>
      <c r="AE380" s="32"/>
      <c r="AF380" s="32"/>
    </row>
    <row r="381" spans="1:32" ht="12.75" customHeight="1" x14ac:dyDescent="0.2">
      <c r="A381" s="32"/>
      <c r="B381" s="32"/>
      <c r="C381" s="32"/>
      <c r="D381" s="32"/>
      <c r="E381" s="32"/>
      <c r="F381" s="32"/>
      <c r="G381" s="32"/>
      <c r="H381" s="206"/>
      <c r="I381" s="5"/>
      <c r="J381" s="5"/>
      <c r="K381" s="32"/>
      <c r="L381" s="5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  <c r="AB381" s="32"/>
      <c r="AC381" s="32"/>
      <c r="AD381" s="32"/>
      <c r="AE381" s="32"/>
      <c r="AF381" s="32"/>
    </row>
    <row r="382" spans="1:32" ht="12.75" customHeight="1" x14ac:dyDescent="0.2">
      <c r="A382" s="32"/>
      <c r="B382" s="32"/>
      <c r="C382" s="32"/>
      <c r="D382" s="32"/>
      <c r="E382" s="32"/>
      <c r="F382" s="32"/>
      <c r="G382" s="32"/>
      <c r="H382" s="206">
        <f>SUM(H378)</f>
        <v>0</v>
      </c>
      <c r="I382" s="5">
        <f>H378/B373</f>
        <v>0</v>
      </c>
      <c r="J382" s="5">
        <f>H382/B373</f>
        <v>0</v>
      </c>
      <c r="K382" s="5">
        <f>J382-I382</f>
        <v>0</v>
      </c>
      <c r="L382" s="5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  <c r="AB382" s="32"/>
      <c r="AC382" s="32"/>
      <c r="AD382" s="32"/>
      <c r="AE382" s="32"/>
      <c r="AF382" s="32"/>
    </row>
    <row r="383" spans="1:32" ht="12.75" customHeight="1" x14ac:dyDescent="0.2">
      <c r="A383" s="32"/>
      <c r="B383" s="32"/>
      <c r="C383" s="32"/>
      <c r="D383" s="32"/>
      <c r="E383" s="32"/>
      <c r="F383" s="32"/>
      <c r="G383" s="32"/>
      <c r="H383" s="206"/>
      <c r="I383" s="5"/>
      <c r="J383" s="5"/>
      <c r="K383" s="32"/>
      <c r="L383" s="5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  <c r="AB383" s="32"/>
      <c r="AC383" s="32"/>
      <c r="AD383" s="32"/>
      <c r="AE383" s="32"/>
      <c r="AF383" s="32"/>
    </row>
    <row r="384" spans="1:32" ht="12.75" customHeight="1" x14ac:dyDescent="0.2">
      <c r="A384" s="32"/>
      <c r="B384" s="32"/>
      <c r="C384" s="32"/>
      <c r="D384" s="32"/>
      <c r="E384" s="32"/>
      <c r="F384" s="32"/>
      <c r="G384" s="32"/>
      <c r="H384" s="206"/>
      <c r="I384" s="5"/>
      <c r="J384" s="5"/>
      <c r="K384" s="32"/>
      <c r="L384" s="5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  <c r="AB384" s="32"/>
      <c r="AC384" s="32"/>
      <c r="AD384" s="32"/>
      <c r="AE384" s="32"/>
      <c r="AF384" s="32"/>
    </row>
    <row r="385" spans="1:32" ht="12.75" customHeight="1" x14ac:dyDescent="0.2">
      <c r="A385" s="32"/>
      <c r="B385" s="32"/>
      <c r="C385" s="32"/>
      <c r="D385" s="32"/>
      <c r="E385" s="32"/>
      <c r="F385" s="32"/>
      <c r="G385" s="32"/>
      <c r="H385" s="206"/>
      <c r="I385" s="5"/>
      <c r="J385" s="5"/>
      <c r="K385" s="32"/>
      <c r="L385" s="5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  <c r="AB385" s="32"/>
      <c r="AC385" s="32"/>
      <c r="AD385" s="32"/>
      <c r="AE385" s="32"/>
      <c r="AF385" s="32"/>
    </row>
    <row r="386" spans="1:32" ht="12.75" customHeight="1" x14ac:dyDescent="0.2">
      <c r="A386" s="32"/>
      <c r="B386" s="32"/>
      <c r="C386" s="32"/>
      <c r="D386" s="32"/>
      <c r="E386" s="32"/>
      <c r="F386" s="32"/>
      <c r="G386" s="32"/>
      <c r="H386" s="206"/>
      <c r="I386" s="5"/>
      <c r="J386" s="5"/>
      <c r="K386" s="32"/>
      <c r="L386" s="5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  <c r="AB386" s="32"/>
      <c r="AC386" s="32"/>
      <c r="AD386" s="32"/>
      <c r="AE386" s="32"/>
      <c r="AF386" s="32"/>
    </row>
    <row r="387" spans="1:32" ht="12.75" customHeight="1" x14ac:dyDescent="0.3">
      <c r="A387" s="44" t="s">
        <v>93</v>
      </c>
      <c r="B387" s="32"/>
      <c r="C387" s="32"/>
      <c r="D387" s="32"/>
      <c r="E387" s="32"/>
      <c r="F387" s="32"/>
      <c r="G387" s="32"/>
      <c r="H387" s="206"/>
      <c r="I387" s="32"/>
      <c r="J387" s="32"/>
      <c r="K387" s="32"/>
      <c r="L387" s="5"/>
      <c r="M387" s="5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  <c r="AB387" s="32"/>
      <c r="AC387" s="32"/>
      <c r="AD387" s="32"/>
      <c r="AE387" s="32"/>
      <c r="AF387" s="32"/>
    </row>
    <row r="388" spans="1:32" ht="25.5" customHeight="1" x14ac:dyDescent="0.2">
      <c r="A388" s="32"/>
      <c r="B388" s="115" t="s">
        <v>1</v>
      </c>
      <c r="C388" s="115"/>
      <c r="D388" s="115"/>
      <c r="E388" s="115"/>
      <c r="F388" s="115"/>
      <c r="G388" s="115"/>
      <c r="H388" s="206"/>
      <c r="I388" s="7" t="s">
        <v>2</v>
      </c>
      <c r="J388" s="7" t="s">
        <v>3</v>
      </c>
      <c r="K388" s="8" t="s">
        <v>4</v>
      </c>
      <c r="L388" s="7" t="s">
        <v>5</v>
      </c>
      <c r="M388" s="9" t="s">
        <v>6</v>
      </c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  <c r="AB388" s="32"/>
      <c r="AC388" s="32"/>
      <c r="AD388" s="32"/>
      <c r="AE388" s="32"/>
      <c r="AF388" s="32"/>
    </row>
    <row r="389" spans="1:32" ht="12.75" customHeight="1" x14ac:dyDescent="0.2">
      <c r="A389" s="116" t="s">
        <v>9</v>
      </c>
      <c r="B389" s="117">
        <v>1</v>
      </c>
      <c r="C389" s="117">
        <v>2</v>
      </c>
      <c r="D389" s="117">
        <v>3</v>
      </c>
      <c r="E389" s="117">
        <v>4</v>
      </c>
      <c r="F389" s="117">
        <v>5</v>
      </c>
      <c r="G389" s="117">
        <v>6</v>
      </c>
      <c r="H389" s="208" t="s">
        <v>10</v>
      </c>
      <c r="I389" s="15"/>
      <c r="J389" s="15"/>
      <c r="K389" s="16"/>
      <c r="L389" s="17"/>
      <c r="M389" s="6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  <c r="AB389" s="32"/>
      <c r="AC389" s="32"/>
      <c r="AD389" s="32"/>
      <c r="AE389" s="32"/>
      <c r="AF389" s="32"/>
    </row>
    <row r="390" spans="1:32" ht="12.75" customHeight="1" x14ac:dyDescent="0.2">
      <c r="A390" s="31" t="s">
        <v>94</v>
      </c>
      <c r="B390" s="13">
        <v>314</v>
      </c>
      <c r="C390" s="13"/>
      <c r="D390" s="13"/>
      <c r="E390" s="13"/>
      <c r="F390" s="13"/>
      <c r="G390" s="13"/>
      <c r="H390" s="202"/>
      <c r="I390" s="15"/>
      <c r="J390" s="15"/>
      <c r="K390" s="16"/>
      <c r="L390" s="17"/>
      <c r="M390" s="20">
        <f>B390</f>
        <v>314</v>
      </c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  <c r="AB390" s="32"/>
      <c r="AC390" s="32"/>
      <c r="AD390" s="32"/>
      <c r="AE390" s="32"/>
      <c r="AF390" s="32"/>
    </row>
    <row r="391" spans="1:32" ht="12.75" customHeight="1" x14ac:dyDescent="0.2">
      <c r="A391" s="32">
        <v>1601</v>
      </c>
      <c r="B391" s="32"/>
      <c r="C391" s="32">
        <v>210</v>
      </c>
      <c r="D391" s="32"/>
      <c r="E391" s="32"/>
      <c r="F391" s="32"/>
      <c r="G391" s="32"/>
      <c r="H391" s="206"/>
      <c r="I391" s="5"/>
      <c r="J391" s="5"/>
      <c r="K391" s="32"/>
      <c r="L391" s="17">
        <f>C391/B390</f>
        <v>0.66878980891719741</v>
      </c>
      <c r="M391" s="118">
        <v>211</v>
      </c>
      <c r="N391" s="23">
        <f>M391/M390</f>
        <v>0.67197452229299359</v>
      </c>
      <c r="O391" s="5">
        <f>100%-N391</f>
        <v>0.32802547770700641</v>
      </c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  <c r="AB391" s="32"/>
      <c r="AC391" s="32"/>
      <c r="AD391" s="32"/>
      <c r="AE391" s="32"/>
      <c r="AF391" s="32"/>
    </row>
    <row r="392" spans="1:32" ht="12.75" customHeight="1" x14ac:dyDescent="0.2">
      <c r="A392" s="32">
        <v>1602</v>
      </c>
      <c r="B392" s="32"/>
      <c r="C392" s="32"/>
      <c r="D392" s="32">
        <v>185</v>
      </c>
      <c r="E392" s="32"/>
      <c r="F392" s="32"/>
      <c r="G392" s="32"/>
      <c r="H392" s="206"/>
      <c r="I392" s="5"/>
      <c r="J392" s="5"/>
      <c r="K392" s="32"/>
      <c r="L392" s="5"/>
      <c r="M392" s="32">
        <v>192</v>
      </c>
      <c r="N392" s="32"/>
      <c r="O392" s="32"/>
      <c r="P392" s="32"/>
      <c r="Q392" s="3">
        <f>M392/M390</f>
        <v>0.61146496815286622</v>
      </c>
      <c r="R392" s="32"/>
      <c r="S392" s="32"/>
      <c r="T392" s="32"/>
      <c r="U392" s="32"/>
      <c r="V392" s="32"/>
      <c r="W392" s="32"/>
      <c r="X392" s="32"/>
      <c r="Y392" s="32"/>
      <c r="Z392" s="32"/>
      <c r="AA392" s="32"/>
      <c r="AB392" s="32"/>
      <c r="AC392" s="32"/>
      <c r="AD392" s="32"/>
      <c r="AE392" s="32"/>
      <c r="AF392" s="32"/>
    </row>
    <row r="393" spans="1:32" ht="12.75" customHeight="1" x14ac:dyDescent="0.2">
      <c r="A393" s="32">
        <v>1701</v>
      </c>
      <c r="B393" s="32"/>
      <c r="C393" s="32"/>
      <c r="D393" s="32"/>
      <c r="E393" s="32">
        <v>173</v>
      </c>
      <c r="F393" s="32"/>
      <c r="G393" s="32"/>
      <c r="H393" s="206"/>
      <c r="I393" s="5"/>
      <c r="J393" s="5"/>
      <c r="K393" s="32"/>
      <c r="L393" s="5"/>
      <c r="M393" s="32">
        <v>180</v>
      </c>
      <c r="N393" s="32"/>
      <c r="O393" s="32"/>
      <c r="P393" s="32"/>
      <c r="Q393" s="3"/>
      <c r="R393" s="32"/>
      <c r="S393" s="32"/>
      <c r="T393" s="32"/>
      <c r="U393" s="32"/>
      <c r="V393" s="32"/>
      <c r="W393" s="32"/>
      <c r="X393" s="32"/>
      <c r="Y393" s="32"/>
      <c r="Z393" s="32"/>
      <c r="AA393" s="32"/>
      <c r="AB393" s="32"/>
      <c r="AC393" s="32"/>
      <c r="AD393" s="32"/>
      <c r="AE393" s="32"/>
      <c r="AF393" s="32"/>
    </row>
    <row r="394" spans="1:32" ht="12.75" customHeight="1" x14ac:dyDescent="0.2">
      <c r="A394" s="32">
        <v>1702</v>
      </c>
      <c r="B394" s="32"/>
      <c r="C394" s="32"/>
      <c r="D394" s="32"/>
      <c r="E394" s="32"/>
      <c r="F394" s="32">
        <v>160</v>
      </c>
      <c r="G394" s="32"/>
      <c r="H394" s="206"/>
      <c r="I394" s="5"/>
      <c r="J394" s="5"/>
      <c r="K394" s="32"/>
      <c r="L394" s="5"/>
      <c r="M394" s="32">
        <v>168</v>
      </c>
      <c r="N394" s="32"/>
      <c r="O394" s="32"/>
      <c r="P394" s="32"/>
      <c r="Q394" s="3"/>
      <c r="R394" s="32"/>
      <c r="S394" s="32"/>
      <c r="T394" s="32"/>
      <c r="U394" s="32"/>
      <c r="V394" s="32"/>
      <c r="W394" s="32"/>
      <c r="X394" s="32"/>
      <c r="Y394" s="32"/>
      <c r="Z394" s="32"/>
      <c r="AA394" s="32"/>
      <c r="AB394" s="32"/>
      <c r="AC394" s="32"/>
      <c r="AD394" s="32"/>
      <c r="AE394" s="32"/>
      <c r="AF394" s="32"/>
    </row>
    <row r="395" spans="1:32" ht="12.75" customHeight="1" x14ac:dyDescent="0.2">
      <c r="A395" s="32"/>
      <c r="B395" s="32"/>
      <c r="C395" s="32"/>
      <c r="D395" s="32"/>
      <c r="E395" s="32"/>
      <c r="F395" s="32"/>
      <c r="G395" s="32"/>
      <c r="H395" s="206"/>
      <c r="I395" s="5"/>
      <c r="J395" s="5"/>
      <c r="K395" s="32"/>
      <c r="L395" s="5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  <c r="AB395" s="32"/>
      <c r="AC395" s="32"/>
      <c r="AD395" s="32"/>
      <c r="AE395" s="32"/>
      <c r="AF395" s="32"/>
    </row>
    <row r="396" spans="1:32" ht="12.75" customHeight="1" x14ac:dyDescent="0.2">
      <c r="A396" s="32"/>
      <c r="B396" s="32"/>
      <c r="C396" s="32"/>
      <c r="D396" s="32"/>
      <c r="E396" s="32"/>
      <c r="F396" s="32"/>
      <c r="G396" s="32"/>
      <c r="H396" s="206"/>
      <c r="I396" s="5"/>
      <c r="J396" s="5"/>
      <c r="K396" s="32"/>
      <c r="L396" s="5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  <c r="AB396" s="32"/>
      <c r="AC396" s="32"/>
      <c r="AD396" s="32"/>
      <c r="AE396" s="32"/>
      <c r="AF396" s="32"/>
    </row>
    <row r="397" spans="1:32" ht="12.75" customHeight="1" x14ac:dyDescent="0.2">
      <c r="A397" s="32"/>
      <c r="B397" s="32"/>
      <c r="C397" s="32"/>
      <c r="D397" s="32"/>
      <c r="E397" s="32"/>
      <c r="F397" s="32"/>
      <c r="G397" s="32"/>
      <c r="H397" s="206"/>
      <c r="I397" s="5"/>
      <c r="J397" s="5"/>
      <c r="K397" s="32"/>
      <c r="L397" s="5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  <c r="AB397" s="32"/>
      <c r="AC397" s="32"/>
      <c r="AD397" s="32"/>
      <c r="AE397" s="32"/>
      <c r="AF397" s="32"/>
    </row>
    <row r="398" spans="1:32" ht="12.75" customHeight="1" x14ac:dyDescent="0.2">
      <c r="A398" s="32"/>
      <c r="B398" s="32"/>
      <c r="C398" s="32"/>
      <c r="D398" s="32"/>
      <c r="E398" s="32"/>
      <c r="F398" s="32"/>
      <c r="G398" s="32"/>
      <c r="H398" s="206"/>
      <c r="I398" s="5"/>
      <c r="J398" s="5"/>
      <c r="K398" s="32"/>
      <c r="L398" s="5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  <c r="AB398" s="32"/>
      <c r="AC398" s="32"/>
      <c r="AD398" s="32"/>
      <c r="AE398" s="32"/>
      <c r="AF398" s="32"/>
    </row>
    <row r="399" spans="1:32" ht="12.75" customHeight="1" x14ac:dyDescent="0.2">
      <c r="A399" s="32"/>
      <c r="B399" s="32"/>
      <c r="C399" s="32"/>
      <c r="D399" s="32"/>
      <c r="E399" s="32"/>
      <c r="F399" s="32"/>
      <c r="G399" s="32"/>
      <c r="H399" s="206"/>
      <c r="I399" s="5"/>
      <c r="J399" s="5"/>
      <c r="K399" s="32"/>
      <c r="L399" s="5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  <c r="AB399" s="32"/>
      <c r="AC399" s="32"/>
      <c r="AD399" s="32"/>
      <c r="AE399" s="32"/>
      <c r="AF399" s="32"/>
    </row>
    <row r="400" spans="1:32" ht="12.75" customHeight="1" x14ac:dyDescent="0.3">
      <c r="A400" s="44" t="s">
        <v>95</v>
      </c>
      <c r="B400" s="32"/>
      <c r="C400" s="32"/>
      <c r="D400" s="32"/>
      <c r="E400" s="32"/>
      <c r="F400" s="32"/>
      <c r="G400" s="32"/>
      <c r="H400" s="206"/>
      <c r="I400" s="32"/>
      <c r="J400" s="32"/>
      <c r="K400" s="32"/>
      <c r="L400" s="5"/>
      <c r="M400" s="5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  <c r="AB400" s="32"/>
      <c r="AC400" s="32"/>
      <c r="AD400" s="32"/>
      <c r="AE400" s="32"/>
      <c r="AF400" s="32"/>
    </row>
    <row r="401" spans="1:32" ht="25.5" customHeight="1" x14ac:dyDescent="0.2">
      <c r="A401" s="32"/>
      <c r="B401" s="115" t="s">
        <v>1</v>
      </c>
      <c r="C401" s="115"/>
      <c r="D401" s="115"/>
      <c r="E401" s="115"/>
      <c r="F401" s="115"/>
      <c r="G401" s="115"/>
      <c r="H401" s="206"/>
      <c r="I401" s="7" t="s">
        <v>2</v>
      </c>
      <c r="J401" s="7" t="s">
        <v>3</v>
      </c>
      <c r="K401" s="8" t="s">
        <v>4</v>
      </c>
      <c r="L401" s="7" t="s">
        <v>5</v>
      </c>
      <c r="M401" s="9" t="s">
        <v>6</v>
      </c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  <c r="AB401" s="32"/>
      <c r="AC401" s="32"/>
      <c r="AD401" s="32"/>
      <c r="AE401" s="32"/>
      <c r="AF401" s="32"/>
    </row>
    <row r="402" spans="1:32" ht="12.75" customHeight="1" x14ac:dyDescent="0.2">
      <c r="A402" s="116" t="s">
        <v>9</v>
      </c>
      <c r="B402" s="117">
        <v>1</v>
      </c>
      <c r="C402" s="117">
        <v>2</v>
      </c>
      <c r="D402" s="117">
        <v>3</v>
      </c>
      <c r="E402" s="117">
        <v>4</v>
      </c>
      <c r="F402" s="117">
        <v>5</v>
      </c>
      <c r="G402" s="117">
        <v>6</v>
      </c>
      <c r="H402" s="208" t="s">
        <v>10</v>
      </c>
      <c r="I402" s="15"/>
      <c r="J402" s="15"/>
      <c r="K402" s="16"/>
      <c r="L402" s="17"/>
      <c r="M402" s="6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  <c r="AB402" s="32"/>
      <c r="AC402" s="32"/>
      <c r="AD402" s="32"/>
      <c r="AE402" s="32"/>
      <c r="AF402" s="32"/>
    </row>
    <row r="403" spans="1:32" ht="12.75" customHeight="1" x14ac:dyDescent="0.2">
      <c r="A403" s="31" t="s">
        <v>83</v>
      </c>
      <c r="B403" s="13">
        <v>22</v>
      </c>
      <c r="C403" s="13"/>
      <c r="D403" s="13"/>
      <c r="E403" s="13"/>
      <c r="F403" s="13"/>
      <c r="G403" s="13"/>
      <c r="H403" s="202"/>
      <c r="I403" s="15"/>
      <c r="J403" s="15"/>
      <c r="K403" s="16"/>
      <c r="L403" s="17"/>
      <c r="M403" s="20">
        <f>B403</f>
        <v>22</v>
      </c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  <c r="AB403" s="32"/>
      <c r="AC403" s="32"/>
      <c r="AD403" s="32"/>
      <c r="AE403" s="32"/>
      <c r="AF403" s="32"/>
    </row>
    <row r="404" spans="1:32" ht="12.75" customHeight="1" x14ac:dyDescent="0.2">
      <c r="A404" s="32">
        <v>1602</v>
      </c>
      <c r="B404" s="32"/>
      <c r="C404" s="32">
        <v>9</v>
      </c>
      <c r="D404" s="32"/>
      <c r="E404" s="32"/>
      <c r="F404" s="32"/>
      <c r="G404" s="32"/>
      <c r="H404" s="206"/>
      <c r="I404" s="5"/>
      <c r="J404" s="5"/>
      <c r="K404" s="32"/>
      <c r="L404" s="17">
        <f>C404/B403</f>
        <v>0.40909090909090912</v>
      </c>
      <c r="M404" s="118">
        <v>9</v>
      </c>
      <c r="N404" s="23">
        <f>M404/M403</f>
        <v>0.40909090909090912</v>
      </c>
      <c r="O404" s="5">
        <f>100%-N404</f>
        <v>0.59090909090909083</v>
      </c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  <c r="AB404" s="32"/>
      <c r="AC404" s="32"/>
      <c r="AD404" s="32"/>
      <c r="AE404" s="32"/>
      <c r="AF404" s="32"/>
    </row>
    <row r="405" spans="1:32" ht="12.75" customHeight="1" x14ac:dyDescent="0.2">
      <c r="A405" s="32">
        <v>1701</v>
      </c>
      <c r="B405" s="32"/>
      <c r="C405" s="32"/>
      <c r="D405" s="32">
        <v>9</v>
      </c>
      <c r="E405" s="32"/>
      <c r="F405" s="32"/>
      <c r="G405" s="32"/>
      <c r="H405" s="206"/>
      <c r="I405" s="5"/>
      <c r="J405" s="5"/>
      <c r="K405" s="32"/>
      <c r="L405" s="5"/>
      <c r="M405" s="32">
        <v>9</v>
      </c>
      <c r="N405" s="32"/>
      <c r="O405" s="11">
        <f>M405/M403</f>
        <v>0.40909090909090912</v>
      </c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  <c r="AB405" s="32"/>
      <c r="AC405" s="32"/>
      <c r="AD405" s="32"/>
      <c r="AE405" s="32"/>
      <c r="AF405" s="32"/>
    </row>
    <row r="406" spans="1:32" ht="12.75" customHeight="1" x14ac:dyDescent="0.2">
      <c r="A406" s="32">
        <v>1702</v>
      </c>
      <c r="B406" s="32"/>
      <c r="C406" s="32"/>
      <c r="D406" s="32"/>
      <c r="E406" s="32">
        <v>5</v>
      </c>
      <c r="F406" s="32"/>
      <c r="G406" s="32"/>
      <c r="H406" s="206"/>
      <c r="I406" s="5"/>
      <c r="J406" s="5"/>
      <c r="K406" s="32"/>
      <c r="L406" s="5"/>
      <c r="M406" s="32">
        <v>5</v>
      </c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  <c r="AB406" s="32"/>
      <c r="AC406" s="32"/>
      <c r="AD406" s="32"/>
      <c r="AE406" s="32"/>
      <c r="AF406" s="32"/>
    </row>
    <row r="407" spans="1:32" ht="12.75" customHeight="1" x14ac:dyDescent="0.2">
      <c r="A407" s="32"/>
      <c r="B407" s="32"/>
      <c r="C407" s="32"/>
      <c r="D407" s="32"/>
      <c r="E407" s="32"/>
      <c r="F407" s="32"/>
      <c r="G407" s="32"/>
      <c r="H407" s="206"/>
      <c r="I407" s="5"/>
      <c r="J407" s="5"/>
      <c r="K407" s="32"/>
      <c r="L407" s="5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  <c r="AB407" s="32"/>
      <c r="AC407" s="32"/>
      <c r="AD407" s="32"/>
      <c r="AE407" s="32"/>
      <c r="AF407" s="32"/>
    </row>
    <row r="408" spans="1:32" ht="12.75" customHeight="1" x14ac:dyDescent="0.2">
      <c r="A408" s="32"/>
      <c r="B408" s="32"/>
      <c r="C408" s="32"/>
      <c r="D408" s="32"/>
      <c r="E408" s="32"/>
      <c r="F408" s="32"/>
      <c r="G408" s="32"/>
      <c r="H408" s="206"/>
      <c r="I408" s="5"/>
      <c r="J408" s="5"/>
      <c r="K408" s="32"/>
      <c r="L408" s="5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  <c r="AB408" s="32"/>
      <c r="AC408" s="32"/>
      <c r="AD408" s="32"/>
      <c r="AE408" s="32"/>
      <c r="AF408" s="32"/>
    </row>
    <row r="409" spans="1:32" ht="12.75" customHeight="1" x14ac:dyDescent="0.2">
      <c r="A409" s="32"/>
      <c r="B409" s="32"/>
      <c r="C409" s="32"/>
      <c r="D409" s="32"/>
      <c r="E409" s="32"/>
      <c r="F409" s="32"/>
      <c r="G409" s="32"/>
      <c r="H409" s="206"/>
      <c r="I409" s="5"/>
      <c r="J409" s="5"/>
      <c r="K409" s="32"/>
      <c r="L409" s="5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  <c r="AB409" s="32"/>
      <c r="AC409" s="32"/>
      <c r="AD409" s="32"/>
      <c r="AE409" s="32"/>
      <c r="AF409" s="32"/>
    </row>
    <row r="410" spans="1:32" ht="12.75" customHeight="1" x14ac:dyDescent="0.2">
      <c r="A410" s="32"/>
      <c r="B410" s="32"/>
      <c r="C410" s="32"/>
      <c r="D410" s="32"/>
      <c r="E410" s="32"/>
      <c r="F410" s="32"/>
      <c r="G410" s="32"/>
      <c r="H410" s="206"/>
      <c r="I410" s="5"/>
      <c r="J410" s="5"/>
      <c r="K410" s="32"/>
      <c r="L410" s="5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  <c r="AB410" s="32"/>
      <c r="AC410" s="32"/>
      <c r="AD410" s="32"/>
      <c r="AE410" s="32"/>
      <c r="AF410" s="32"/>
    </row>
    <row r="411" spans="1:32" ht="12.75" customHeight="1" x14ac:dyDescent="0.2">
      <c r="A411" s="32"/>
      <c r="B411" s="32"/>
      <c r="C411" s="32"/>
      <c r="D411" s="32"/>
      <c r="E411" s="32"/>
      <c r="F411" s="32"/>
      <c r="G411" s="32"/>
      <c r="H411" s="206"/>
      <c r="I411" s="5"/>
      <c r="J411" s="5"/>
      <c r="K411" s="32"/>
      <c r="L411" s="5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  <c r="AB411" s="32"/>
      <c r="AC411" s="32"/>
      <c r="AD411" s="32"/>
      <c r="AE411" s="32"/>
      <c r="AF411" s="32"/>
    </row>
    <row r="412" spans="1:32" ht="12.75" customHeight="1" x14ac:dyDescent="0.3">
      <c r="A412" s="44" t="s">
        <v>96</v>
      </c>
      <c r="B412" s="32"/>
      <c r="C412" s="32"/>
      <c r="D412" s="32"/>
      <c r="E412" s="32"/>
      <c r="F412" s="32"/>
      <c r="G412" s="32"/>
      <c r="H412" s="206"/>
      <c r="I412" s="32"/>
      <c r="J412" s="32"/>
      <c r="K412" s="32"/>
      <c r="L412" s="5"/>
      <c r="M412" s="5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  <c r="AB412" s="32"/>
      <c r="AC412" s="32"/>
      <c r="AD412" s="32"/>
      <c r="AE412" s="32"/>
      <c r="AF412" s="32"/>
    </row>
    <row r="413" spans="1:32" ht="25.5" customHeight="1" x14ac:dyDescent="0.2">
      <c r="A413" s="32"/>
      <c r="B413" s="115" t="s">
        <v>1</v>
      </c>
      <c r="C413" s="115"/>
      <c r="D413" s="115"/>
      <c r="E413" s="115"/>
      <c r="F413" s="115"/>
      <c r="G413" s="115"/>
      <c r="H413" s="206"/>
      <c r="I413" s="7" t="s">
        <v>2</v>
      </c>
      <c r="J413" s="7" t="s">
        <v>3</v>
      </c>
      <c r="K413" s="8" t="s">
        <v>4</v>
      </c>
      <c r="L413" s="7" t="s">
        <v>5</v>
      </c>
      <c r="M413" s="9" t="s">
        <v>6</v>
      </c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  <c r="AB413" s="32"/>
      <c r="AC413" s="32"/>
      <c r="AD413" s="32"/>
      <c r="AE413" s="32"/>
      <c r="AF413" s="32"/>
    </row>
    <row r="414" spans="1:32" ht="12.75" customHeight="1" x14ac:dyDescent="0.2">
      <c r="A414" s="116" t="s">
        <v>9</v>
      </c>
      <c r="B414" s="117">
        <v>1</v>
      </c>
      <c r="C414" s="117">
        <v>2</v>
      </c>
      <c r="D414" s="117">
        <v>3</v>
      </c>
      <c r="E414" s="117">
        <v>4</v>
      </c>
      <c r="F414" s="117">
        <v>5</v>
      </c>
      <c r="G414" s="117">
        <v>6</v>
      </c>
      <c r="H414" s="208" t="s">
        <v>10</v>
      </c>
      <c r="I414" s="15"/>
      <c r="J414" s="15"/>
      <c r="K414" s="16"/>
      <c r="L414" s="17"/>
      <c r="M414" s="6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  <c r="AB414" s="32"/>
      <c r="AC414" s="32"/>
      <c r="AD414" s="32"/>
      <c r="AE414" s="32"/>
      <c r="AF414" s="32"/>
    </row>
    <row r="415" spans="1:32" ht="12.75" customHeight="1" x14ac:dyDescent="0.2">
      <c r="A415" s="42">
        <v>1602</v>
      </c>
      <c r="B415" s="13">
        <v>358</v>
      </c>
      <c r="C415" s="13"/>
      <c r="D415" s="13"/>
      <c r="E415" s="13"/>
      <c r="F415" s="13"/>
      <c r="G415" s="13"/>
      <c r="H415" s="202"/>
      <c r="I415" s="15"/>
      <c r="J415" s="15"/>
      <c r="K415" s="16"/>
      <c r="L415" s="17"/>
      <c r="M415" s="20">
        <f>B415</f>
        <v>358</v>
      </c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  <c r="AB415" s="32"/>
      <c r="AC415" s="32"/>
      <c r="AD415" s="32"/>
      <c r="AE415" s="32"/>
      <c r="AF415" s="32"/>
    </row>
    <row r="416" spans="1:32" ht="12.75" customHeight="1" x14ac:dyDescent="0.2">
      <c r="A416" s="32">
        <v>1701</v>
      </c>
      <c r="B416" s="32"/>
      <c r="C416" s="32">
        <v>212</v>
      </c>
      <c r="D416" s="32"/>
      <c r="E416" s="32"/>
      <c r="F416" s="32"/>
      <c r="G416" s="32"/>
      <c r="H416" s="206"/>
      <c r="I416" s="5"/>
      <c r="J416" s="5"/>
      <c r="K416" s="32"/>
      <c r="L416" s="17">
        <f>C416/B415</f>
        <v>0.59217877094972071</v>
      </c>
      <c r="M416" s="118">
        <v>213</v>
      </c>
      <c r="N416" s="23">
        <f>M416/M415</f>
        <v>0.5949720670391061</v>
      </c>
      <c r="O416" s="5">
        <f>100%-N416</f>
        <v>0.4050279329608939</v>
      </c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  <c r="AB416" s="32"/>
      <c r="AC416" s="32"/>
      <c r="AD416" s="32"/>
      <c r="AE416" s="32"/>
      <c r="AF416" s="32"/>
    </row>
    <row r="417" spans="1:32" ht="12.75" customHeight="1" x14ac:dyDescent="0.2">
      <c r="A417" s="32">
        <v>1702</v>
      </c>
      <c r="B417" s="32"/>
      <c r="C417" s="32"/>
      <c r="D417" s="32">
        <v>201</v>
      </c>
      <c r="E417" s="32"/>
      <c r="F417" s="32"/>
      <c r="G417" s="32"/>
      <c r="H417" s="206"/>
      <c r="I417" s="5"/>
      <c r="J417" s="5"/>
      <c r="K417" s="32"/>
      <c r="L417" s="5"/>
      <c r="M417" s="118">
        <v>204</v>
      </c>
      <c r="N417" s="23"/>
      <c r="O417" s="11">
        <f>M417/M415</f>
        <v>0.56983240223463683</v>
      </c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  <c r="AB417" s="32"/>
      <c r="AC417" s="32"/>
      <c r="AD417" s="32"/>
      <c r="AE417" s="32"/>
      <c r="AF417" s="32"/>
    </row>
    <row r="418" spans="1:32" ht="12.75" customHeight="1" x14ac:dyDescent="0.2">
      <c r="A418" s="32"/>
      <c r="B418" s="32"/>
      <c r="C418" s="32"/>
      <c r="D418" s="32"/>
      <c r="E418" s="32"/>
      <c r="F418" s="32"/>
      <c r="G418" s="32"/>
      <c r="H418" s="206"/>
      <c r="I418" s="5"/>
      <c r="J418" s="5"/>
      <c r="K418" s="32"/>
      <c r="L418" s="5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  <c r="AB418" s="32"/>
      <c r="AC418" s="32"/>
      <c r="AD418" s="32"/>
      <c r="AE418" s="32"/>
      <c r="AF418" s="32"/>
    </row>
    <row r="419" spans="1:32" ht="12.75" customHeight="1" x14ac:dyDescent="0.2">
      <c r="A419" s="32"/>
      <c r="B419" s="32"/>
      <c r="C419" s="32"/>
      <c r="D419" s="32"/>
      <c r="E419" s="32"/>
      <c r="F419" s="32"/>
      <c r="G419" s="32"/>
      <c r="H419" s="206"/>
      <c r="I419" s="5"/>
      <c r="J419" s="5"/>
      <c r="K419" s="32"/>
      <c r="L419" s="5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  <c r="AB419" s="32"/>
      <c r="AC419" s="32"/>
      <c r="AD419" s="32"/>
      <c r="AE419" s="32"/>
      <c r="AF419" s="32"/>
    </row>
    <row r="420" spans="1:32" ht="12.75" customHeight="1" x14ac:dyDescent="0.2">
      <c r="A420" s="32"/>
      <c r="B420" s="32"/>
      <c r="C420" s="32"/>
      <c r="D420" s="32"/>
      <c r="E420" s="32"/>
      <c r="F420" s="32"/>
      <c r="G420" s="32"/>
      <c r="H420" s="206"/>
      <c r="I420" s="5"/>
      <c r="J420" s="5"/>
      <c r="K420" s="32"/>
      <c r="L420" s="5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  <c r="AB420" s="32"/>
      <c r="AC420" s="32"/>
      <c r="AD420" s="32"/>
      <c r="AE420" s="32"/>
      <c r="AF420" s="32"/>
    </row>
    <row r="421" spans="1:32" ht="12.75" customHeight="1" x14ac:dyDescent="0.2">
      <c r="A421" s="32"/>
      <c r="B421" s="32"/>
      <c r="C421" s="32"/>
      <c r="D421" s="32"/>
      <c r="E421" s="32"/>
      <c r="F421" s="32"/>
      <c r="G421" s="32"/>
      <c r="H421" s="206"/>
      <c r="I421" s="5"/>
      <c r="J421" s="5"/>
      <c r="K421" s="32"/>
      <c r="L421" s="5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  <c r="AB421" s="32"/>
      <c r="AC421" s="32"/>
      <c r="AD421" s="32"/>
      <c r="AE421" s="32"/>
      <c r="AF421" s="32"/>
    </row>
    <row r="422" spans="1:32" ht="12.75" customHeight="1" x14ac:dyDescent="0.2">
      <c r="A422" s="32"/>
      <c r="B422" s="32"/>
      <c r="C422" s="32"/>
      <c r="D422" s="32"/>
      <c r="E422" s="32"/>
      <c r="F422" s="32"/>
      <c r="G422" s="32"/>
      <c r="H422" s="206"/>
      <c r="I422" s="5"/>
      <c r="J422" s="5"/>
      <c r="K422" s="32"/>
      <c r="L422" s="5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  <c r="AB422" s="32"/>
      <c r="AC422" s="32"/>
      <c r="AD422" s="32"/>
      <c r="AE422" s="32"/>
      <c r="AF422" s="32"/>
    </row>
    <row r="423" spans="1:32" ht="12.75" customHeight="1" x14ac:dyDescent="0.2">
      <c r="A423" s="32"/>
      <c r="B423" s="32"/>
      <c r="C423" s="32"/>
      <c r="D423" s="32"/>
      <c r="E423" s="32"/>
      <c r="F423" s="32"/>
      <c r="G423" s="32"/>
      <c r="H423" s="206"/>
      <c r="I423" s="5"/>
      <c r="J423" s="5"/>
      <c r="K423" s="32"/>
      <c r="L423" s="5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  <c r="AB423" s="32"/>
      <c r="AC423" s="32"/>
      <c r="AD423" s="32"/>
      <c r="AE423" s="32"/>
      <c r="AF423" s="32"/>
    </row>
    <row r="424" spans="1:32" ht="26.25" customHeight="1" x14ac:dyDescent="0.4">
      <c r="A424" s="4"/>
      <c r="B424" s="220" t="s">
        <v>99</v>
      </c>
      <c r="C424" s="221"/>
      <c r="D424" s="221"/>
      <c r="E424" s="221"/>
      <c r="F424" s="221"/>
      <c r="G424" s="221"/>
      <c r="H424" s="72">
        <v>1701</v>
      </c>
      <c r="I424" s="73"/>
      <c r="J424" s="73"/>
      <c r="K424" s="73"/>
      <c r="L424" s="73"/>
      <c r="M424" s="73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  <c r="AB424" s="32"/>
      <c r="AC424" s="32"/>
      <c r="AD424" s="32"/>
      <c r="AE424" s="32"/>
      <c r="AF424" s="32"/>
    </row>
    <row r="425" spans="1:32" ht="20.25" x14ac:dyDescent="0.2">
      <c r="A425" s="222" t="s">
        <v>9</v>
      </c>
      <c r="B425" s="223" t="s">
        <v>100</v>
      </c>
      <c r="C425" s="224"/>
      <c r="D425" s="224"/>
      <c r="E425" s="224"/>
      <c r="F425" s="224"/>
      <c r="G425" s="224"/>
      <c r="H425" s="225" t="s">
        <v>10</v>
      </c>
      <c r="I425" s="219" t="s">
        <v>2</v>
      </c>
      <c r="J425" s="219" t="s">
        <v>3</v>
      </c>
      <c r="K425" s="227" t="s">
        <v>4</v>
      </c>
      <c r="L425" s="219" t="s">
        <v>5</v>
      </c>
      <c r="M425" s="217" t="s">
        <v>6</v>
      </c>
      <c r="N425" s="217" t="s">
        <v>7</v>
      </c>
      <c r="O425" s="219" t="s">
        <v>8</v>
      </c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  <c r="AB425" s="32"/>
      <c r="AC425" s="32"/>
      <c r="AD425" s="32"/>
      <c r="AE425" s="32"/>
      <c r="AF425" s="32"/>
    </row>
    <row r="426" spans="1:32" ht="15.75" customHeight="1" x14ac:dyDescent="0.25">
      <c r="A426" s="218"/>
      <c r="B426" s="74" t="s">
        <v>101</v>
      </c>
      <c r="C426" s="74" t="s">
        <v>102</v>
      </c>
      <c r="D426" s="74" t="s">
        <v>103</v>
      </c>
      <c r="E426" s="74" t="s">
        <v>104</v>
      </c>
      <c r="F426" s="74" t="s">
        <v>105</v>
      </c>
      <c r="G426" s="74" t="s">
        <v>106</v>
      </c>
      <c r="H426" s="226"/>
      <c r="I426" s="218"/>
      <c r="J426" s="218"/>
      <c r="K426" s="218"/>
      <c r="L426" s="218"/>
      <c r="M426" s="218"/>
      <c r="N426" s="218"/>
      <c r="O426" s="218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  <c r="AB426" s="32"/>
      <c r="AC426" s="32"/>
      <c r="AD426" s="32"/>
      <c r="AE426" s="32"/>
      <c r="AF426" s="32"/>
    </row>
    <row r="427" spans="1:32" ht="15.75" customHeight="1" x14ac:dyDescent="0.25">
      <c r="A427" s="74">
        <v>1701</v>
      </c>
      <c r="B427" s="139">
        <v>28</v>
      </c>
      <c r="C427" s="139"/>
      <c r="D427" s="139"/>
      <c r="E427" s="139"/>
      <c r="F427" s="139"/>
      <c r="G427" s="139"/>
      <c r="H427" s="140"/>
      <c r="I427" s="141"/>
      <c r="J427" s="142"/>
      <c r="K427" s="143"/>
      <c r="L427" s="144"/>
      <c r="M427" s="145">
        <f>B427</f>
        <v>28</v>
      </c>
      <c r="N427" s="146"/>
      <c r="O427" s="144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  <c r="AB427" s="32"/>
      <c r="AC427" s="32"/>
      <c r="AD427" s="32"/>
      <c r="AE427" s="32"/>
      <c r="AF427" s="32"/>
    </row>
    <row r="428" spans="1:32" ht="15.75" customHeight="1" x14ac:dyDescent="0.25">
      <c r="A428" s="74" t="s">
        <v>107</v>
      </c>
      <c r="B428" s="139"/>
      <c r="C428" s="139">
        <v>9</v>
      </c>
      <c r="D428" s="139"/>
      <c r="E428" s="139"/>
      <c r="F428" s="139"/>
      <c r="G428" s="139"/>
      <c r="H428" s="140"/>
      <c r="I428" s="147"/>
      <c r="J428" s="148"/>
      <c r="K428" s="149"/>
      <c r="L428" s="150">
        <f>IF(C428=0,"",C428/B427)</f>
        <v>0.32142857142857145</v>
      </c>
      <c r="M428" s="151">
        <v>9</v>
      </c>
      <c r="N428" s="152">
        <f t="shared" ref="N428:N432" si="46">IF(M428=0,"",M428/M427)</f>
        <v>0.32142857142857145</v>
      </c>
      <c r="O428" s="152">
        <f t="shared" ref="O428:O432" si="47">IF(M428=0,"",100%-N428)</f>
        <v>0.6785714285714286</v>
      </c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  <c r="AB428" s="32"/>
      <c r="AC428" s="32"/>
      <c r="AD428" s="32"/>
      <c r="AE428" s="32"/>
      <c r="AF428" s="32"/>
    </row>
    <row r="429" spans="1:32" ht="15.75" customHeight="1" x14ac:dyDescent="0.25">
      <c r="A429" s="74" t="s">
        <v>108</v>
      </c>
      <c r="B429" s="139"/>
      <c r="C429" s="139"/>
      <c r="D429" s="139"/>
      <c r="E429" s="139"/>
      <c r="F429" s="139"/>
      <c r="G429" s="139"/>
      <c r="H429" s="140"/>
      <c r="I429" s="147"/>
      <c r="J429" s="148"/>
      <c r="K429" s="149"/>
      <c r="L429" s="153" t="str">
        <f>IF(D429=0,"",D429/C428)</f>
        <v/>
      </c>
      <c r="M429" s="151"/>
      <c r="N429" s="154" t="str">
        <f t="shared" si="46"/>
        <v/>
      </c>
      <c r="O429" s="154" t="str">
        <f t="shared" si="47"/>
        <v/>
      </c>
      <c r="P429" s="11">
        <f>M429/M427</f>
        <v>0</v>
      </c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  <c r="AB429" s="32"/>
      <c r="AC429" s="32"/>
      <c r="AD429" s="32"/>
      <c r="AE429" s="32"/>
      <c r="AF429" s="32"/>
    </row>
    <row r="430" spans="1:32" ht="15.75" customHeight="1" x14ac:dyDescent="0.25">
      <c r="A430" s="74" t="s">
        <v>109</v>
      </c>
      <c r="B430" s="139"/>
      <c r="C430" s="139"/>
      <c r="D430" s="139"/>
      <c r="E430" s="139"/>
      <c r="F430" s="139"/>
      <c r="G430" s="139"/>
      <c r="H430" s="140"/>
      <c r="I430" s="147"/>
      <c r="J430" s="148"/>
      <c r="K430" s="149"/>
      <c r="L430" s="153" t="str">
        <f>IF(E430=0,"",E430/D429)</f>
        <v/>
      </c>
      <c r="M430" s="151"/>
      <c r="N430" s="154" t="str">
        <f t="shared" si="46"/>
        <v/>
      </c>
      <c r="O430" s="154" t="str">
        <f t="shared" si="47"/>
        <v/>
      </c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  <c r="AB430" s="32"/>
      <c r="AC430" s="32"/>
      <c r="AD430" s="32"/>
      <c r="AE430" s="32"/>
      <c r="AF430" s="32"/>
    </row>
    <row r="431" spans="1:32" ht="15.75" customHeight="1" x14ac:dyDescent="0.25">
      <c r="A431" s="74" t="s">
        <v>110</v>
      </c>
      <c r="B431" s="139"/>
      <c r="C431" s="139"/>
      <c r="D431" s="139"/>
      <c r="E431" s="139"/>
      <c r="F431" s="139"/>
      <c r="G431" s="139"/>
      <c r="H431" s="140"/>
      <c r="I431" s="147"/>
      <c r="J431" s="148"/>
      <c r="K431" s="149"/>
      <c r="L431" s="153" t="str">
        <f>IF(F431=0,"",F431/E430)</f>
        <v/>
      </c>
      <c r="M431" s="151"/>
      <c r="N431" s="154" t="str">
        <f t="shared" si="46"/>
        <v/>
      </c>
      <c r="O431" s="154" t="str">
        <f t="shared" si="47"/>
        <v/>
      </c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  <c r="AB431" s="32"/>
      <c r="AC431" s="32"/>
      <c r="AD431" s="32"/>
      <c r="AE431" s="32"/>
      <c r="AF431" s="32"/>
    </row>
    <row r="432" spans="1:32" ht="15.75" customHeight="1" x14ac:dyDescent="0.25">
      <c r="A432" s="74">
        <v>1902</v>
      </c>
      <c r="B432" s="139"/>
      <c r="C432" s="139"/>
      <c r="D432" s="139"/>
      <c r="E432" s="139"/>
      <c r="F432" s="139"/>
      <c r="G432" s="139"/>
      <c r="H432" s="140"/>
      <c r="I432" s="147"/>
      <c r="J432" s="148"/>
      <c r="K432" s="149"/>
      <c r="L432" s="153" t="str">
        <f>IF(G432=0,"",G432/F431)</f>
        <v/>
      </c>
      <c r="M432" s="155"/>
      <c r="N432" s="154" t="str">
        <f t="shared" si="46"/>
        <v/>
      </c>
      <c r="O432" s="154" t="str">
        <f t="shared" si="47"/>
        <v/>
      </c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  <c r="AB432" s="32"/>
      <c r="AC432" s="32"/>
      <c r="AD432" s="32"/>
      <c r="AE432" s="32"/>
      <c r="AF432" s="32"/>
    </row>
    <row r="433" spans="1:32" ht="15.75" customHeight="1" x14ac:dyDescent="0.25">
      <c r="A433" s="75" t="s">
        <v>111</v>
      </c>
      <c r="B433" s="139"/>
      <c r="C433" s="139"/>
      <c r="D433" s="139"/>
      <c r="E433" s="139"/>
      <c r="F433" s="139"/>
      <c r="G433" s="139"/>
      <c r="H433" s="140"/>
      <c r="I433" s="147"/>
      <c r="J433" s="148"/>
      <c r="K433" s="156"/>
      <c r="L433" s="157"/>
      <c r="M433" s="155"/>
      <c r="N433" s="158"/>
      <c r="O433" s="159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  <c r="AB433" s="32"/>
      <c r="AC433" s="32"/>
      <c r="AD433" s="32"/>
      <c r="AE433" s="32"/>
      <c r="AF433" s="32"/>
    </row>
    <row r="434" spans="1:32" ht="15.75" customHeight="1" x14ac:dyDescent="0.25">
      <c r="A434" s="75" t="s">
        <v>112</v>
      </c>
      <c r="B434" s="139"/>
      <c r="C434" s="139"/>
      <c r="D434" s="139"/>
      <c r="E434" s="139"/>
      <c r="F434" s="139"/>
      <c r="G434" s="139"/>
      <c r="H434" s="140"/>
      <c r="I434" s="147"/>
      <c r="J434" s="148"/>
      <c r="K434" s="156"/>
      <c r="L434" s="157"/>
      <c r="M434" s="155"/>
      <c r="N434" s="158"/>
      <c r="O434" s="159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  <c r="AB434" s="32"/>
      <c r="AC434" s="32"/>
      <c r="AD434" s="32"/>
      <c r="AE434" s="32"/>
      <c r="AF434" s="32"/>
    </row>
    <row r="435" spans="1:32" ht="15.75" customHeight="1" x14ac:dyDescent="0.25">
      <c r="A435" s="75" t="s">
        <v>113</v>
      </c>
      <c r="B435" s="139"/>
      <c r="C435" s="139"/>
      <c r="D435" s="139"/>
      <c r="E435" s="139"/>
      <c r="F435" s="139"/>
      <c r="G435" s="139"/>
      <c r="H435" s="140"/>
      <c r="I435" s="147"/>
      <c r="J435" s="148"/>
      <c r="K435" s="156"/>
      <c r="L435" s="157"/>
      <c r="M435" s="155"/>
      <c r="N435" s="158"/>
      <c r="O435" s="159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  <c r="AB435" s="32"/>
      <c r="AC435" s="32"/>
      <c r="AD435" s="32"/>
      <c r="AE435" s="32"/>
      <c r="AF435" s="32"/>
    </row>
    <row r="436" spans="1:32" ht="15.75" customHeight="1" x14ac:dyDescent="0.25">
      <c r="A436" s="75" t="s">
        <v>115</v>
      </c>
      <c r="B436" s="160"/>
      <c r="C436" s="160"/>
      <c r="D436" s="160"/>
      <c r="E436" s="160"/>
      <c r="F436" s="160"/>
      <c r="G436" s="160"/>
      <c r="H436" s="140"/>
      <c r="I436" s="161"/>
      <c r="J436" s="162"/>
      <c r="K436" s="163"/>
      <c r="L436" s="164"/>
      <c r="M436" s="155"/>
      <c r="N436" s="165"/>
      <c r="O436" s="166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  <c r="AB436" s="32"/>
      <c r="AC436" s="32"/>
      <c r="AD436" s="32"/>
      <c r="AE436" s="32"/>
      <c r="AF436" s="32"/>
    </row>
    <row r="437" spans="1:32" ht="18" customHeight="1" x14ac:dyDescent="0.25">
      <c r="A437" s="31"/>
      <c r="B437" s="232" t="s">
        <v>114</v>
      </c>
      <c r="C437" s="232"/>
      <c r="D437" s="232"/>
      <c r="E437" s="232"/>
      <c r="F437" s="232"/>
      <c r="G437" s="232"/>
      <c r="H437" s="138">
        <f>SUM(H427:H436)</f>
        <v>0</v>
      </c>
      <c r="I437" s="77" t="str">
        <f>IF(H435=0,"",H435/B427)</f>
        <v/>
      </c>
      <c r="J437" s="77" t="str">
        <f>IF(H437=0,"",H437/B427)</f>
        <v/>
      </c>
      <c r="K437" s="77" t="str">
        <f>IF(H435=0,"",J437-I437)</f>
        <v/>
      </c>
      <c r="L437" s="5"/>
      <c r="M437" s="32"/>
      <c r="N437" s="23"/>
      <c r="O437" s="5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  <c r="AB437" s="32"/>
      <c r="AC437" s="32"/>
      <c r="AD437" s="32"/>
      <c r="AE437" s="32"/>
      <c r="AF437" s="32"/>
    </row>
    <row r="438" spans="1:32" ht="12.75" customHeight="1" x14ac:dyDescent="0.2">
      <c r="A438" s="32"/>
      <c r="B438" s="32"/>
      <c r="C438" s="32"/>
      <c r="D438" s="32"/>
      <c r="E438" s="32"/>
      <c r="F438" s="32"/>
      <c r="G438" s="32"/>
      <c r="H438" s="206"/>
      <c r="I438" s="5"/>
      <c r="J438" s="5"/>
      <c r="K438" s="32"/>
      <c r="L438" s="5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  <c r="AB438" s="32"/>
      <c r="AC438" s="32"/>
      <c r="AD438" s="32"/>
      <c r="AE438" s="32"/>
      <c r="AF438" s="32"/>
    </row>
    <row r="439" spans="1:32" ht="12.75" customHeight="1" x14ac:dyDescent="0.2">
      <c r="A439" s="32"/>
      <c r="B439" s="32"/>
      <c r="C439" s="32"/>
      <c r="D439" s="32"/>
      <c r="E439" s="32"/>
      <c r="F439" s="32"/>
      <c r="G439" s="32"/>
      <c r="H439" s="206"/>
      <c r="I439" s="5"/>
      <c r="J439" s="5"/>
      <c r="K439" s="32"/>
      <c r="L439" s="5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  <c r="AB439" s="32"/>
      <c r="AC439" s="32"/>
      <c r="AD439" s="32"/>
      <c r="AE439" s="32"/>
      <c r="AF439" s="32"/>
    </row>
    <row r="440" spans="1:32" ht="26.25" customHeight="1" x14ac:dyDescent="0.4">
      <c r="A440" s="4"/>
      <c r="B440" s="220" t="s">
        <v>99</v>
      </c>
      <c r="C440" s="221"/>
      <c r="D440" s="221"/>
      <c r="E440" s="221"/>
      <c r="F440" s="221"/>
      <c r="G440" s="221"/>
      <c r="H440" s="72">
        <v>1702</v>
      </c>
      <c r="I440" s="73"/>
      <c r="J440" s="73"/>
      <c r="K440" s="73"/>
      <c r="L440" s="73"/>
      <c r="M440" s="73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  <c r="AB440" s="32"/>
      <c r="AC440" s="32"/>
      <c r="AD440" s="32"/>
      <c r="AE440" s="32"/>
      <c r="AF440" s="32"/>
    </row>
    <row r="441" spans="1:32" ht="20.25" x14ac:dyDescent="0.2">
      <c r="A441" s="222" t="s">
        <v>9</v>
      </c>
      <c r="B441" s="223" t="s">
        <v>100</v>
      </c>
      <c r="C441" s="224"/>
      <c r="D441" s="224"/>
      <c r="E441" s="224"/>
      <c r="F441" s="224"/>
      <c r="G441" s="224"/>
      <c r="H441" s="225" t="s">
        <v>10</v>
      </c>
      <c r="I441" s="219" t="s">
        <v>2</v>
      </c>
      <c r="J441" s="219" t="s">
        <v>3</v>
      </c>
      <c r="K441" s="227" t="s">
        <v>4</v>
      </c>
      <c r="L441" s="219" t="s">
        <v>5</v>
      </c>
      <c r="M441" s="217" t="s">
        <v>6</v>
      </c>
      <c r="N441" s="217" t="s">
        <v>7</v>
      </c>
      <c r="O441" s="219" t="s">
        <v>8</v>
      </c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  <c r="AB441" s="32"/>
      <c r="AC441" s="32"/>
      <c r="AD441" s="32"/>
      <c r="AE441" s="32"/>
      <c r="AF441" s="32"/>
    </row>
    <row r="442" spans="1:32" ht="15.75" customHeight="1" x14ac:dyDescent="0.25">
      <c r="A442" s="218"/>
      <c r="B442" s="74" t="s">
        <v>101</v>
      </c>
      <c r="C442" s="74" t="s">
        <v>102</v>
      </c>
      <c r="D442" s="74" t="s">
        <v>103</v>
      </c>
      <c r="E442" s="74" t="s">
        <v>104</v>
      </c>
      <c r="F442" s="74" t="s">
        <v>105</v>
      </c>
      <c r="G442" s="74" t="s">
        <v>106</v>
      </c>
      <c r="H442" s="226"/>
      <c r="I442" s="218"/>
      <c r="J442" s="218"/>
      <c r="K442" s="218"/>
      <c r="L442" s="218"/>
      <c r="M442" s="218"/>
      <c r="N442" s="218"/>
      <c r="O442" s="218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  <c r="AB442" s="32"/>
      <c r="AC442" s="32"/>
      <c r="AD442" s="32"/>
      <c r="AE442" s="32"/>
      <c r="AF442" s="32"/>
    </row>
    <row r="443" spans="1:32" ht="15.75" customHeight="1" x14ac:dyDescent="0.25">
      <c r="A443" s="74">
        <v>1702</v>
      </c>
      <c r="B443" s="139">
        <v>283</v>
      </c>
      <c r="C443" s="139"/>
      <c r="D443" s="139"/>
      <c r="E443" s="139"/>
      <c r="F443" s="139"/>
      <c r="G443" s="139"/>
      <c r="H443" s="140"/>
      <c r="I443" s="141"/>
      <c r="J443" s="142"/>
      <c r="K443" s="143"/>
      <c r="L443" s="144"/>
      <c r="M443" s="145">
        <f>B443</f>
        <v>283</v>
      </c>
      <c r="N443" s="146"/>
      <c r="O443" s="144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  <c r="AB443" s="32"/>
      <c r="AC443" s="32"/>
      <c r="AD443" s="32"/>
      <c r="AE443" s="32"/>
      <c r="AF443" s="32"/>
    </row>
    <row r="444" spans="1:32" ht="15.75" customHeight="1" x14ac:dyDescent="0.25">
      <c r="A444" s="74">
        <v>1801</v>
      </c>
      <c r="B444" s="139"/>
      <c r="C444" s="139"/>
      <c r="D444" s="139"/>
      <c r="E444" s="139"/>
      <c r="F444" s="139"/>
      <c r="G444" s="139"/>
      <c r="H444" s="140"/>
      <c r="I444" s="147"/>
      <c r="J444" s="148"/>
      <c r="K444" s="149"/>
      <c r="L444" s="150" t="str">
        <f>IF(C444=0,"",C444/B443)</f>
        <v/>
      </c>
      <c r="M444" s="151"/>
      <c r="N444" s="152" t="str">
        <f t="shared" ref="N444:N448" si="48">IF(M444=0,"",M444/M443)</f>
        <v/>
      </c>
      <c r="O444" s="152" t="str">
        <f t="shared" ref="O444:O448" si="49">IF(M444=0,"",100%-N444)</f>
        <v/>
      </c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  <c r="AB444" s="32"/>
      <c r="AC444" s="32"/>
      <c r="AD444" s="32"/>
      <c r="AE444" s="32"/>
      <c r="AF444" s="32"/>
    </row>
    <row r="445" spans="1:32" ht="15.75" customHeight="1" x14ac:dyDescent="0.25">
      <c r="A445" s="74">
        <v>1802</v>
      </c>
      <c r="B445" s="139"/>
      <c r="C445" s="139"/>
      <c r="D445" s="139"/>
      <c r="E445" s="139"/>
      <c r="F445" s="139"/>
      <c r="G445" s="139"/>
      <c r="H445" s="140"/>
      <c r="I445" s="147"/>
      <c r="J445" s="148"/>
      <c r="K445" s="149"/>
      <c r="L445" s="153" t="str">
        <f>IF(D445=0,"",D445/C444)</f>
        <v/>
      </c>
      <c r="M445" s="151"/>
      <c r="N445" s="154" t="str">
        <f t="shared" si="48"/>
        <v/>
      </c>
      <c r="O445" s="154" t="str">
        <f t="shared" si="49"/>
        <v/>
      </c>
      <c r="P445" s="11">
        <f>M445/M443</f>
        <v>0</v>
      </c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  <c r="AB445" s="32"/>
      <c r="AC445" s="32"/>
      <c r="AD445" s="32"/>
      <c r="AE445" s="32"/>
      <c r="AF445" s="32"/>
    </row>
    <row r="446" spans="1:32" ht="15.75" customHeight="1" x14ac:dyDescent="0.25">
      <c r="A446" s="74">
        <v>1901</v>
      </c>
      <c r="B446" s="139"/>
      <c r="C446" s="139"/>
      <c r="D446" s="139"/>
      <c r="E446" s="139"/>
      <c r="F446" s="139"/>
      <c r="G446" s="139"/>
      <c r="H446" s="140"/>
      <c r="I446" s="147"/>
      <c r="J446" s="148"/>
      <c r="K446" s="149"/>
      <c r="L446" s="153" t="str">
        <f>IF(E446=0,"",E446/D445)</f>
        <v/>
      </c>
      <c r="M446" s="151"/>
      <c r="N446" s="154" t="str">
        <f t="shared" si="48"/>
        <v/>
      </c>
      <c r="O446" s="154" t="str">
        <f t="shared" si="49"/>
        <v/>
      </c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  <c r="AB446" s="32"/>
      <c r="AC446" s="32"/>
      <c r="AD446" s="32"/>
      <c r="AE446" s="32"/>
      <c r="AF446" s="32"/>
    </row>
    <row r="447" spans="1:32" ht="15.75" customHeight="1" x14ac:dyDescent="0.25">
      <c r="A447" s="74">
        <v>1902</v>
      </c>
      <c r="B447" s="139"/>
      <c r="C447" s="139"/>
      <c r="D447" s="139"/>
      <c r="E447" s="139"/>
      <c r="F447" s="139"/>
      <c r="G447" s="139"/>
      <c r="H447" s="140"/>
      <c r="I447" s="147"/>
      <c r="J447" s="148"/>
      <c r="K447" s="149"/>
      <c r="L447" s="153" t="str">
        <f>IF(F447=0,"",F447/E446)</f>
        <v/>
      </c>
      <c r="M447" s="151"/>
      <c r="N447" s="154" t="str">
        <f t="shared" si="48"/>
        <v/>
      </c>
      <c r="O447" s="154" t="str">
        <f t="shared" si="49"/>
        <v/>
      </c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  <c r="AB447" s="32"/>
      <c r="AC447" s="32"/>
      <c r="AD447" s="32"/>
      <c r="AE447" s="32"/>
      <c r="AF447" s="32"/>
    </row>
    <row r="448" spans="1:32" ht="15.75" customHeight="1" x14ac:dyDescent="0.25">
      <c r="A448" s="74">
        <v>2001</v>
      </c>
      <c r="B448" s="139"/>
      <c r="C448" s="139"/>
      <c r="D448" s="139"/>
      <c r="E448" s="139"/>
      <c r="F448" s="139"/>
      <c r="G448" s="139"/>
      <c r="H448" s="140"/>
      <c r="I448" s="147"/>
      <c r="J448" s="148"/>
      <c r="K448" s="149"/>
      <c r="L448" s="153" t="str">
        <f>IF(G448=0,"",G448/F447)</f>
        <v/>
      </c>
      <c r="M448" s="155"/>
      <c r="N448" s="154" t="str">
        <f t="shared" si="48"/>
        <v/>
      </c>
      <c r="O448" s="154" t="str">
        <f t="shared" si="49"/>
        <v/>
      </c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  <c r="AB448" s="32"/>
      <c r="AC448" s="32"/>
      <c r="AD448" s="32"/>
      <c r="AE448" s="32"/>
      <c r="AF448" s="32"/>
    </row>
    <row r="449" spans="1:32" ht="15.75" customHeight="1" x14ac:dyDescent="0.25">
      <c r="A449" s="75" t="s">
        <v>112</v>
      </c>
      <c r="B449" s="139"/>
      <c r="C449" s="139"/>
      <c r="D449" s="139"/>
      <c r="E449" s="139"/>
      <c r="F449" s="139"/>
      <c r="G449" s="139"/>
      <c r="H449" s="140"/>
      <c r="I449" s="147"/>
      <c r="J449" s="148"/>
      <c r="K449" s="156"/>
      <c r="L449" s="157"/>
      <c r="M449" s="155"/>
      <c r="N449" s="158"/>
      <c r="O449" s="159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  <c r="AB449" s="32"/>
      <c r="AC449" s="32"/>
      <c r="AD449" s="32"/>
      <c r="AE449" s="32"/>
      <c r="AF449" s="32"/>
    </row>
    <row r="450" spans="1:32" ht="15.75" customHeight="1" x14ac:dyDescent="0.25">
      <c r="A450" s="75" t="s">
        <v>113</v>
      </c>
      <c r="B450" s="139"/>
      <c r="C450" s="139"/>
      <c r="D450" s="139"/>
      <c r="E450" s="139"/>
      <c r="F450" s="139"/>
      <c r="G450" s="139"/>
      <c r="H450" s="140"/>
      <c r="I450" s="147"/>
      <c r="J450" s="148"/>
      <c r="K450" s="156"/>
      <c r="L450" s="157"/>
      <c r="M450" s="155"/>
      <c r="N450" s="158"/>
      <c r="O450" s="159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  <c r="AB450" s="32"/>
      <c r="AC450" s="32"/>
      <c r="AD450" s="32"/>
      <c r="AE450" s="32"/>
      <c r="AF450" s="32"/>
    </row>
    <row r="451" spans="1:32" ht="15.75" customHeight="1" x14ac:dyDescent="0.25">
      <c r="A451" s="75" t="s">
        <v>115</v>
      </c>
      <c r="B451" s="139"/>
      <c r="C451" s="139"/>
      <c r="D451" s="139"/>
      <c r="E451" s="139"/>
      <c r="F451" s="139"/>
      <c r="G451" s="139"/>
      <c r="H451" s="140"/>
      <c r="I451" s="147"/>
      <c r="J451" s="148"/>
      <c r="K451" s="156"/>
      <c r="L451" s="157"/>
      <c r="M451" s="155"/>
      <c r="N451" s="158"/>
      <c r="O451" s="159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  <c r="AB451" s="32"/>
      <c r="AC451" s="32"/>
      <c r="AD451" s="32"/>
      <c r="AE451" s="32"/>
      <c r="AF451" s="32"/>
    </row>
    <row r="452" spans="1:32" ht="15.75" customHeight="1" x14ac:dyDescent="0.25">
      <c r="A452" s="75" t="s">
        <v>116</v>
      </c>
      <c r="B452" s="139"/>
      <c r="C452" s="139"/>
      <c r="D452" s="139"/>
      <c r="E452" s="139"/>
      <c r="F452" s="139"/>
      <c r="G452" s="139"/>
      <c r="H452" s="140"/>
      <c r="I452" s="161"/>
      <c r="J452" s="162"/>
      <c r="K452" s="163"/>
      <c r="L452" s="164"/>
      <c r="M452" s="155"/>
      <c r="N452" s="165"/>
      <c r="O452" s="166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  <c r="AB452" s="32"/>
      <c r="AC452" s="32"/>
      <c r="AD452" s="32"/>
      <c r="AE452" s="32"/>
      <c r="AF452" s="32"/>
    </row>
    <row r="453" spans="1:32" ht="18" customHeight="1" x14ac:dyDescent="0.25">
      <c r="A453" s="31"/>
      <c r="B453" s="244" t="s">
        <v>114</v>
      </c>
      <c r="C453" s="224"/>
      <c r="D453" s="224"/>
      <c r="E453" s="224"/>
      <c r="F453" s="224"/>
      <c r="G453" s="245"/>
      <c r="H453" s="76">
        <f>SUM(H443:H452)</f>
        <v>0</v>
      </c>
      <c r="I453" s="77" t="str">
        <f>IF(H451=0,"",H451/B443)</f>
        <v/>
      </c>
      <c r="J453" s="77" t="str">
        <f>IF(H453=0,"",H453/B443)</f>
        <v/>
      </c>
      <c r="K453" s="77" t="str">
        <f>IF(H451=0,"",J453-I453)</f>
        <v/>
      </c>
      <c r="L453" s="5"/>
      <c r="M453" s="32"/>
      <c r="N453" s="23"/>
      <c r="O453" s="5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  <c r="AB453" s="32"/>
      <c r="AC453" s="32"/>
      <c r="AD453" s="32"/>
      <c r="AE453" s="32"/>
      <c r="AF453" s="32"/>
    </row>
    <row r="454" spans="1:32" ht="12.75" customHeight="1" x14ac:dyDescent="0.2">
      <c r="A454" s="32"/>
      <c r="B454" s="32"/>
      <c r="C454" s="32"/>
      <c r="D454" s="32"/>
      <c r="E454" s="32"/>
      <c r="F454" s="32"/>
      <c r="G454" s="32"/>
      <c r="H454" s="206"/>
      <c r="I454" s="5"/>
      <c r="J454" s="5"/>
      <c r="K454" s="32"/>
      <c r="L454" s="5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  <c r="AB454" s="32"/>
      <c r="AC454" s="32"/>
      <c r="AD454" s="32"/>
      <c r="AE454" s="32"/>
      <c r="AF454" s="32"/>
    </row>
    <row r="455" spans="1:32" ht="12.75" customHeight="1" x14ac:dyDescent="0.2">
      <c r="A455" s="32"/>
      <c r="B455" s="32"/>
      <c r="C455" s="32"/>
      <c r="D455" s="32"/>
      <c r="E455" s="32"/>
      <c r="F455" s="32"/>
      <c r="G455" s="32"/>
      <c r="H455" s="206"/>
      <c r="I455" s="5"/>
      <c r="J455" s="5"/>
      <c r="K455" s="32"/>
      <c r="L455" s="5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  <c r="AB455" s="32"/>
      <c r="AC455" s="32"/>
      <c r="AD455" s="32"/>
      <c r="AE455" s="32"/>
      <c r="AF455" s="32"/>
    </row>
    <row r="456" spans="1:32" ht="12.75" customHeight="1" x14ac:dyDescent="0.2">
      <c r="A456" s="32"/>
      <c r="B456" s="32"/>
      <c r="C456" s="32"/>
      <c r="D456" s="32"/>
      <c r="E456" s="32"/>
      <c r="F456" s="32"/>
      <c r="G456" s="32"/>
      <c r="H456" s="206"/>
      <c r="I456" s="5"/>
      <c r="J456" s="5"/>
      <c r="K456" s="32"/>
      <c r="L456" s="5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  <c r="AB456" s="32"/>
      <c r="AC456" s="32"/>
      <c r="AD456" s="32"/>
      <c r="AE456" s="32"/>
      <c r="AF456" s="32"/>
    </row>
    <row r="457" spans="1:32" ht="12.75" customHeight="1" x14ac:dyDescent="0.2">
      <c r="A457" s="32"/>
      <c r="B457" s="32"/>
      <c r="C457" s="32"/>
      <c r="D457" s="32"/>
      <c r="E457" s="32"/>
      <c r="F457" s="32"/>
      <c r="G457" s="32"/>
      <c r="H457" s="206"/>
      <c r="I457" s="5"/>
      <c r="J457" s="5"/>
      <c r="K457" s="32"/>
      <c r="L457" s="5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  <c r="AB457" s="32"/>
      <c r="AC457" s="32"/>
      <c r="AD457" s="32"/>
      <c r="AE457" s="32"/>
      <c r="AF457" s="32"/>
    </row>
    <row r="458" spans="1:32" ht="12.75" customHeight="1" x14ac:dyDescent="0.2">
      <c r="A458" s="32"/>
      <c r="B458" s="32"/>
      <c r="C458" s="32"/>
      <c r="D458" s="32"/>
      <c r="E458" s="32"/>
      <c r="F458" s="32"/>
      <c r="G458" s="32"/>
      <c r="H458" s="206"/>
      <c r="I458" s="5"/>
      <c r="J458" s="5"/>
      <c r="K458" s="32"/>
      <c r="L458" s="5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  <c r="AB458" s="32"/>
      <c r="AC458" s="32"/>
      <c r="AD458" s="32"/>
      <c r="AE458" s="32"/>
      <c r="AF458" s="32"/>
    </row>
    <row r="459" spans="1:32" ht="12.75" customHeight="1" x14ac:dyDescent="0.2">
      <c r="A459" s="32"/>
      <c r="B459" s="32"/>
      <c r="C459" s="32"/>
      <c r="D459" s="32"/>
      <c r="E459" s="32"/>
      <c r="F459" s="32"/>
      <c r="G459" s="32"/>
      <c r="H459" s="206"/>
      <c r="I459" s="5"/>
      <c r="J459" s="5"/>
      <c r="K459" s="32"/>
      <c r="L459" s="5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  <c r="AB459" s="32"/>
      <c r="AC459" s="32"/>
      <c r="AD459" s="32"/>
      <c r="AE459" s="32"/>
      <c r="AF459" s="32"/>
    </row>
    <row r="460" spans="1:32" ht="12.75" customHeight="1" x14ac:dyDescent="0.2">
      <c r="A460" s="32"/>
      <c r="B460" s="32"/>
      <c r="C460" s="32"/>
      <c r="D460" s="32"/>
      <c r="E460" s="32"/>
      <c r="F460" s="32"/>
      <c r="G460" s="32"/>
      <c r="H460" s="206"/>
      <c r="I460" s="5"/>
      <c r="J460" s="5"/>
      <c r="K460" s="32"/>
      <c r="L460" s="5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  <c r="AB460" s="32"/>
      <c r="AC460" s="32"/>
      <c r="AD460" s="32"/>
      <c r="AE460" s="32"/>
      <c r="AF460" s="32"/>
    </row>
    <row r="461" spans="1:32" ht="12.75" customHeight="1" x14ac:dyDescent="0.2">
      <c r="A461" s="32"/>
      <c r="B461" s="32"/>
      <c r="C461" s="32"/>
      <c r="D461" s="32"/>
      <c r="E461" s="32"/>
      <c r="F461" s="32"/>
      <c r="G461" s="32"/>
      <c r="H461" s="206"/>
      <c r="I461" s="5"/>
      <c r="J461" s="5"/>
      <c r="K461" s="32"/>
      <c r="L461" s="5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  <c r="AB461" s="32"/>
      <c r="AC461" s="32"/>
      <c r="AD461" s="32"/>
      <c r="AE461" s="32"/>
      <c r="AF461" s="32"/>
    </row>
    <row r="462" spans="1:32" ht="12.75" customHeight="1" x14ac:dyDescent="0.2">
      <c r="A462" s="32"/>
      <c r="B462" s="32"/>
      <c r="C462" s="32"/>
      <c r="D462" s="32"/>
      <c r="E462" s="32"/>
      <c r="F462" s="32"/>
      <c r="G462" s="32"/>
      <c r="H462" s="206"/>
      <c r="I462" s="5"/>
      <c r="J462" s="5"/>
      <c r="K462" s="32"/>
      <c r="L462" s="5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  <c r="AB462" s="32"/>
      <c r="AC462" s="32"/>
      <c r="AD462" s="32"/>
      <c r="AE462" s="32"/>
      <c r="AF462" s="32"/>
    </row>
    <row r="463" spans="1:32" ht="12.75" customHeight="1" x14ac:dyDescent="0.2">
      <c r="A463" s="32"/>
      <c r="B463" s="32"/>
      <c r="C463" s="32"/>
      <c r="D463" s="32"/>
      <c r="E463" s="32"/>
      <c r="F463" s="32"/>
      <c r="G463" s="32"/>
      <c r="H463" s="206"/>
      <c r="I463" s="5"/>
      <c r="J463" s="5"/>
      <c r="K463" s="32"/>
      <c r="L463" s="5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  <c r="AB463" s="32"/>
      <c r="AC463" s="32"/>
      <c r="AD463" s="32"/>
      <c r="AE463" s="32"/>
      <c r="AF463" s="32"/>
    </row>
    <row r="464" spans="1:32" ht="12.75" customHeight="1" x14ac:dyDescent="0.2">
      <c r="A464" s="32"/>
      <c r="B464" s="32"/>
      <c r="C464" s="32"/>
      <c r="D464" s="32"/>
      <c r="E464" s="32"/>
      <c r="F464" s="32"/>
      <c r="G464" s="32"/>
      <c r="H464" s="206"/>
      <c r="I464" s="5"/>
      <c r="J464" s="5"/>
      <c r="K464" s="32"/>
      <c r="L464" s="5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</row>
    <row r="465" spans="1:32" ht="12.75" customHeight="1" x14ac:dyDescent="0.2">
      <c r="A465" s="32"/>
      <c r="B465" s="32"/>
      <c r="C465" s="32"/>
      <c r="D465" s="32"/>
      <c r="E465" s="32"/>
      <c r="F465" s="32"/>
      <c r="G465" s="32"/>
      <c r="H465" s="206"/>
      <c r="I465" s="5"/>
      <c r="J465" s="5"/>
      <c r="K465" s="32"/>
      <c r="L465" s="5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</row>
    <row r="466" spans="1:32" ht="12.75" customHeight="1" x14ac:dyDescent="0.2">
      <c r="A466" s="32"/>
      <c r="B466" s="32"/>
      <c r="C466" s="32"/>
      <c r="D466" s="32"/>
      <c r="E466" s="32"/>
      <c r="F466" s="32"/>
      <c r="G466" s="32"/>
      <c r="H466" s="206"/>
      <c r="I466" s="5"/>
      <c r="J466" s="5"/>
      <c r="K466" s="32"/>
      <c r="L466" s="5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</row>
    <row r="467" spans="1:32" ht="12.75" customHeight="1" x14ac:dyDescent="0.2">
      <c r="A467" s="32"/>
      <c r="B467" s="32"/>
      <c r="C467" s="32"/>
      <c r="D467" s="32"/>
      <c r="E467" s="32"/>
      <c r="F467" s="32"/>
      <c r="G467" s="32"/>
      <c r="H467" s="206"/>
      <c r="I467" s="5"/>
      <c r="J467" s="5"/>
      <c r="K467" s="32"/>
      <c r="L467" s="5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  <c r="AB467" s="32"/>
      <c r="AC467" s="32"/>
      <c r="AD467" s="32"/>
      <c r="AE467" s="32"/>
      <c r="AF467" s="32"/>
    </row>
    <row r="468" spans="1:32" ht="12.75" customHeight="1" x14ac:dyDescent="0.2">
      <c r="A468" s="32"/>
      <c r="B468" s="32"/>
      <c r="C468" s="32"/>
      <c r="D468" s="32"/>
      <c r="E468" s="32"/>
      <c r="F468" s="32"/>
      <c r="G468" s="32"/>
      <c r="H468" s="206"/>
      <c r="I468" s="5"/>
      <c r="J468" s="5"/>
      <c r="K468" s="32"/>
      <c r="L468" s="5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  <c r="AB468" s="32"/>
      <c r="AC468" s="32"/>
      <c r="AD468" s="32"/>
      <c r="AE468" s="32"/>
      <c r="AF468" s="32"/>
    </row>
    <row r="469" spans="1:32" ht="12.75" customHeight="1" x14ac:dyDescent="0.2">
      <c r="A469" s="32"/>
      <c r="B469" s="32"/>
      <c r="C469" s="32"/>
      <c r="D469" s="32"/>
      <c r="E469" s="32"/>
      <c r="F469" s="32"/>
      <c r="G469" s="32"/>
      <c r="H469" s="206"/>
      <c r="I469" s="5"/>
      <c r="J469" s="5"/>
      <c r="K469" s="32"/>
      <c r="L469" s="5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  <c r="AB469" s="32"/>
      <c r="AC469" s="32"/>
      <c r="AD469" s="32"/>
      <c r="AE469" s="32"/>
      <c r="AF469" s="32"/>
    </row>
    <row r="470" spans="1:32" ht="12.75" customHeight="1" x14ac:dyDescent="0.2">
      <c r="A470" s="32"/>
      <c r="B470" s="32"/>
      <c r="C470" s="32"/>
      <c r="D470" s="32"/>
      <c r="E470" s="32"/>
      <c r="F470" s="32"/>
      <c r="G470" s="32"/>
      <c r="H470" s="206"/>
      <c r="I470" s="5"/>
      <c r="J470" s="5"/>
      <c r="K470" s="32"/>
      <c r="L470" s="5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  <c r="AB470" s="32"/>
      <c r="AC470" s="32"/>
      <c r="AD470" s="32"/>
      <c r="AE470" s="32"/>
      <c r="AF470" s="32"/>
    </row>
    <row r="471" spans="1:32" ht="12.75" customHeight="1" x14ac:dyDescent="0.2">
      <c r="A471" s="32"/>
      <c r="B471" s="32"/>
      <c r="C471" s="32"/>
      <c r="D471" s="32"/>
      <c r="E471" s="32"/>
      <c r="F471" s="32"/>
      <c r="G471" s="32"/>
      <c r="H471" s="206"/>
      <c r="I471" s="5"/>
      <c r="J471" s="5"/>
      <c r="K471" s="32"/>
      <c r="L471" s="5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  <c r="AB471" s="32"/>
      <c r="AC471" s="32"/>
      <c r="AD471" s="32"/>
      <c r="AE471" s="32"/>
      <c r="AF471" s="32"/>
    </row>
    <row r="472" spans="1:32" ht="12.75" customHeight="1" x14ac:dyDescent="0.2">
      <c r="A472" s="32"/>
      <c r="B472" s="32"/>
      <c r="C472" s="32"/>
      <c r="D472" s="32"/>
      <c r="E472" s="32"/>
      <c r="F472" s="32"/>
      <c r="G472" s="32"/>
      <c r="H472" s="206"/>
      <c r="I472" s="5"/>
      <c r="J472" s="5"/>
      <c r="K472" s="32"/>
      <c r="L472" s="5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  <c r="AB472" s="32"/>
      <c r="AC472" s="32"/>
      <c r="AD472" s="32"/>
      <c r="AE472" s="32"/>
      <c r="AF472" s="32"/>
    </row>
    <row r="473" spans="1:32" ht="12.75" customHeight="1" x14ac:dyDescent="0.2">
      <c r="A473" s="32"/>
      <c r="B473" s="32"/>
      <c r="C473" s="32"/>
      <c r="D473" s="32"/>
      <c r="E473" s="32"/>
      <c r="F473" s="32"/>
      <c r="G473" s="32"/>
      <c r="H473" s="206"/>
      <c r="I473" s="5"/>
      <c r="J473" s="5"/>
      <c r="K473" s="32"/>
      <c r="L473" s="5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  <c r="AB473" s="32"/>
      <c r="AC473" s="32"/>
      <c r="AD473" s="32"/>
      <c r="AE473" s="32"/>
      <c r="AF473" s="32"/>
    </row>
    <row r="474" spans="1:32" ht="12.75" customHeight="1" x14ac:dyDescent="0.2">
      <c r="A474" s="32"/>
      <c r="B474" s="32"/>
      <c r="C474" s="32"/>
      <c r="D474" s="32"/>
      <c r="E474" s="32"/>
      <c r="F474" s="32"/>
      <c r="G474" s="32"/>
      <c r="H474" s="206"/>
      <c r="I474" s="5"/>
      <c r="J474" s="5"/>
      <c r="K474" s="32"/>
      <c r="L474" s="5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  <c r="AB474" s="32"/>
      <c r="AC474" s="32"/>
      <c r="AD474" s="32"/>
      <c r="AE474" s="32"/>
      <c r="AF474" s="32"/>
    </row>
    <row r="475" spans="1:32" ht="12.75" customHeight="1" x14ac:dyDescent="0.2">
      <c r="A475" s="32"/>
      <c r="B475" s="32"/>
      <c r="C475" s="32"/>
      <c r="D475" s="32"/>
      <c r="E475" s="32"/>
      <c r="F475" s="32"/>
      <c r="G475" s="32"/>
      <c r="H475" s="206"/>
      <c r="I475" s="5"/>
      <c r="J475" s="5"/>
      <c r="K475" s="32"/>
      <c r="L475" s="5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  <c r="AB475" s="32"/>
      <c r="AC475" s="32"/>
      <c r="AD475" s="32"/>
      <c r="AE475" s="32"/>
      <c r="AF475" s="32"/>
    </row>
    <row r="476" spans="1:32" ht="12.75" customHeight="1" x14ac:dyDescent="0.2">
      <c r="A476" s="32"/>
      <c r="B476" s="32"/>
      <c r="C476" s="32"/>
      <c r="D476" s="32"/>
      <c r="E476" s="32"/>
      <c r="F476" s="32"/>
      <c r="G476" s="32"/>
      <c r="H476" s="206"/>
      <c r="I476" s="5"/>
      <c r="J476" s="5"/>
      <c r="K476" s="32"/>
      <c r="L476" s="5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  <c r="AB476" s="32"/>
      <c r="AC476" s="32"/>
      <c r="AD476" s="32"/>
      <c r="AE476" s="32"/>
      <c r="AF476" s="32"/>
    </row>
    <row r="477" spans="1:32" ht="12.75" customHeight="1" x14ac:dyDescent="0.2">
      <c r="A477" s="32"/>
      <c r="B477" s="32"/>
      <c r="C477" s="32"/>
      <c r="D477" s="32"/>
      <c r="E477" s="32"/>
      <c r="F477" s="32"/>
      <c r="G477" s="32"/>
      <c r="H477" s="206"/>
      <c r="I477" s="5"/>
      <c r="J477" s="5"/>
      <c r="K477" s="32"/>
      <c r="L477" s="5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  <c r="AB477" s="32"/>
      <c r="AC477" s="32"/>
      <c r="AD477" s="32"/>
      <c r="AE477" s="32"/>
      <c r="AF477" s="32"/>
    </row>
    <row r="478" spans="1:32" ht="12.75" customHeight="1" x14ac:dyDescent="0.2">
      <c r="A478" s="32"/>
      <c r="B478" s="32"/>
      <c r="C478" s="32"/>
      <c r="D478" s="32"/>
      <c r="E478" s="32"/>
      <c r="F478" s="32"/>
      <c r="G478" s="32"/>
      <c r="H478" s="206"/>
      <c r="I478" s="5"/>
      <c r="J478" s="5"/>
      <c r="K478" s="32"/>
      <c r="L478" s="5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  <c r="AB478" s="32"/>
      <c r="AC478" s="32"/>
      <c r="AD478" s="32"/>
      <c r="AE478" s="32"/>
      <c r="AF478" s="32"/>
    </row>
    <row r="479" spans="1:32" ht="12.75" customHeight="1" x14ac:dyDescent="0.2">
      <c r="A479" s="32"/>
      <c r="B479" s="32"/>
      <c r="C479" s="32"/>
      <c r="D479" s="32"/>
      <c r="E479" s="32"/>
      <c r="F479" s="32"/>
      <c r="G479" s="32"/>
      <c r="H479" s="206"/>
      <c r="I479" s="5"/>
      <c r="J479" s="5"/>
      <c r="K479" s="32"/>
      <c r="L479" s="5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  <c r="AB479" s="32"/>
      <c r="AC479" s="32"/>
      <c r="AD479" s="32"/>
      <c r="AE479" s="32"/>
      <c r="AF479" s="32"/>
    </row>
    <row r="480" spans="1:32" ht="12.75" customHeight="1" x14ac:dyDescent="0.2">
      <c r="A480" s="32"/>
      <c r="B480" s="32"/>
      <c r="C480" s="32"/>
      <c r="D480" s="32"/>
      <c r="E480" s="32"/>
      <c r="F480" s="32"/>
      <c r="G480" s="32"/>
      <c r="H480" s="206"/>
      <c r="I480" s="5"/>
      <c r="J480" s="5"/>
      <c r="K480" s="32"/>
      <c r="L480" s="5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  <c r="AB480" s="32"/>
      <c r="AC480" s="32"/>
      <c r="AD480" s="32"/>
      <c r="AE480" s="32"/>
      <c r="AF480" s="32"/>
    </row>
    <row r="481" spans="1:32" ht="12.75" customHeight="1" x14ac:dyDescent="0.2">
      <c r="A481" s="32"/>
      <c r="B481" s="32"/>
      <c r="C481" s="32"/>
      <c r="D481" s="32"/>
      <c r="E481" s="32"/>
      <c r="F481" s="32"/>
      <c r="G481" s="32"/>
      <c r="H481" s="206"/>
      <c r="I481" s="5"/>
      <c r="J481" s="5"/>
      <c r="K481" s="32"/>
      <c r="L481" s="5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  <c r="AB481" s="32"/>
      <c r="AC481" s="32"/>
      <c r="AD481" s="32"/>
      <c r="AE481" s="32"/>
      <c r="AF481" s="32"/>
    </row>
    <row r="482" spans="1:32" ht="12.75" customHeight="1" x14ac:dyDescent="0.2">
      <c r="A482" s="32"/>
      <c r="B482" s="32"/>
      <c r="C482" s="32"/>
      <c r="D482" s="32"/>
      <c r="E482" s="32"/>
      <c r="F482" s="32"/>
      <c r="G482" s="32"/>
      <c r="H482" s="206"/>
      <c r="I482" s="5"/>
      <c r="J482" s="5"/>
      <c r="K482" s="32"/>
      <c r="L482" s="5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  <c r="AB482" s="32"/>
      <c r="AC482" s="32"/>
      <c r="AD482" s="32"/>
      <c r="AE482" s="32"/>
      <c r="AF482" s="32"/>
    </row>
    <row r="483" spans="1:32" ht="12.75" customHeight="1" x14ac:dyDescent="0.2">
      <c r="A483" s="32"/>
      <c r="B483" s="32"/>
      <c r="C483" s="32"/>
      <c r="D483" s="32"/>
      <c r="E483" s="32"/>
      <c r="F483" s="32"/>
      <c r="G483" s="32"/>
      <c r="H483" s="206"/>
      <c r="I483" s="5"/>
      <c r="J483" s="5"/>
      <c r="K483" s="32"/>
      <c r="L483" s="5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  <c r="AB483" s="32"/>
      <c r="AC483" s="32"/>
      <c r="AD483" s="32"/>
      <c r="AE483" s="32"/>
      <c r="AF483" s="32"/>
    </row>
    <row r="484" spans="1:32" ht="12.75" customHeight="1" x14ac:dyDescent="0.2">
      <c r="A484" s="32"/>
      <c r="B484" s="32"/>
      <c r="C484" s="32"/>
      <c r="D484" s="32"/>
      <c r="E484" s="32"/>
      <c r="F484" s="32"/>
      <c r="G484" s="32"/>
      <c r="H484" s="206"/>
      <c r="I484" s="5"/>
      <c r="J484" s="5"/>
      <c r="K484" s="32"/>
      <c r="L484" s="5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  <c r="AB484" s="32"/>
      <c r="AC484" s="32"/>
      <c r="AD484" s="32"/>
      <c r="AE484" s="32"/>
      <c r="AF484" s="32"/>
    </row>
    <row r="485" spans="1:32" ht="12.75" customHeight="1" x14ac:dyDescent="0.2">
      <c r="A485" s="32"/>
      <c r="B485" s="32"/>
      <c r="C485" s="32"/>
      <c r="D485" s="32"/>
      <c r="E485" s="32"/>
      <c r="F485" s="32"/>
      <c r="G485" s="32"/>
      <c r="H485" s="206"/>
      <c r="I485" s="5"/>
      <c r="J485" s="5"/>
      <c r="K485" s="32"/>
      <c r="L485" s="5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  <c r="AB485" s="32"/>
      <c r="AC485" s="32"/>
      <c r="AD485" s="32"/>
      <c r="AE485" s="32"/>
      <c r="AF485" s="32"/>
    </row>
    <row r="486" spans="1:32" ht="12.75" customHeight="1" x14ac:dyDescent="0.2">
      <c r="A486" s="32"/>
      <c r="B486" s="32"/>
      <c r="C486" s="32"/>
      <c r="D486" s="32"/>
      <c r="E486" s="32"/>
      <c r="F486" s="32"/>
      <c r="G486" s="32"/>
      <c r="H486" s="206"/>
      <c r="I486" s="5"/>
      <c r="J486" s="5"/>
      <c r="K486" s="32"/>
      <c r="L486" s="5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  <c r="AB486" s="32"/>
      <c r="AC486" s="32"/>
      <c r="AD486" s="32"/>
      <c r="AE486" s="32"/>
      <c r="AF486" s="32"/>
    </row>
    <row r="487" spans="1:32" ht="12.75" customHeight="1" x14ac:dyDescent="0.2">
      <c r="A487" s="32"/>
      <c r="B487" s="32"/>
      <c r="C487" s="32"/>
      <c r="D487" s="32"/>
      <c r="E487" s="32"/>
      <c r="F487" s="32"/>
      <c r="G487" s="32"/>
      <c r="H487" s="206"/>
      <c r="I487" s="5"/>
      <c r="J487" s="5"/>
      <c r="K487" s="32"/>
      <c r="L487" s="5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</row>
    <row r="488" spans="1:32" ht="12.75" customHeight="1" x14ac:dyDescent="0.2">
      <c r="A488" s="32"/>
      <c r="B488" s="32"/>
      <c r="C488" s="32"/>
      <c r="D488" s="32"/>
      <c r="E488" s="32"/>
      <c r="F488" s="32"/>
      <c r="G488" s="32"/>
      <c r="H488" s="206"/>
      <c r="I488" s="5"/>
      <c r="J488" s="5"/>
      <c r="K488" s="32"/>
      <c r="L488" s="5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  <c r="AB488" s="32"/>
      <c r="AC488" s="32"/>
      <c r="AD488" s="32"/>
      <c r="AE488" s="32"/>
      <c r="AF488" s="32"/>
    </row>
    <row r="489" spans="1:32" ht="12.75" customHeight="1" x14ac:dyDescent="0.2">
      <c r="A489" s="32"/>
      <c r="B489" s="32"/>
      <c r="C489" s="32"/>
      <c r="D489" s="32"/>
      <c r="E489" s="32"/>
      <c r="F489" s="32"/>
      <c r="G489" s="32"/>
      <c r="H489" s="206"/>
      <c r="I489" s="5"/>
      <c r="J489" s="5"/>
      <c r="K489" s="32"/>
      <c r="L489" s="5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  <c r="AB489" s="32"/>
      <c r="AC489" s="32"/>
      <c r="AD489" s="32"/>
      <c r="AE489" s="32"/>
      <c r="AF489" s="32"/>
    </row>
    <row r="490" spans="1:32" ht="12.75" customHeight="1" x14ac:dyDescent="0.2">
      <c r="A490" s="32"/>
      <c r="B490" s="32"/>
      <c r="C490" s="32"/>
      <c r="D490" s="32"/>
      <c r="E490" s="32"/>
      <c r="F490" s="32"/>
      <c r="G490" s="32"/>
      <c r="H490" s="206"/>
      <c r="I490" s="5"/>
      <c r="J490" s="5"/>
      <c r="K490" s="32"/>
      <c r="L490" s="5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  <c r="AB490" s="32"/>
      <c r="AC490" s="32"/>
      <c r="AD490" s="32"/>
      <c r="AE490" s="32"/>
      <c r="AF490" s="32"/>
    </row>
    <row r="491" spans="1:32" ht="12.75" customHeight="1" x14ac:dyDescent="0.2">
      <c r="A491" s="32"/>
      <c r="B491" s="32"/>
      <c r="C491" s="32"/>
      <c r="D491" s="32"/>
      <c r="E491" s="32"/>
      <c r="F491" s="32"/>
      <c r="G491" s="32"/>
      <c r="H491" s="206"/>
      <c r="I491" s="5"/>
      <c r="J491" s="5"/>
      <c r="K491" s="32"/>
      <c r="L491" s="5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  <c r="AB491" s="32"/>
      <c r="AC491" s="32"/>
      <c r="AD491" s="32"/>
      <c r="AE491" s="32"/>
      <c r="AF491" s="32"/>
    </row>
    <row r="492" spans="1:32" ht="12.75" customHeight="1" x14ac:dyDescent="0.2">
      <c r="A492" s="32"/>
      <c r="B492" s="32"/>
      <c r="C492" s="32"/>
      <c r="D492" s="32"/>
      <c r="E492" s="32"/>
      <c r="F492" s="32"/>
      <c r="G492" s="32"/>
      <c r="H492" s="206"/>
      <c r="I492" s="5"/>
      <c r="J492" s="5"/>
      <c r="K492" s="32"/>
      <c r="L492" s="5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  <c r="AB492" s="32"/>
      <c r="AC492" s="32"/>
      <c r="AD492" s="32"/>
      <c r="AE492" s="32"/>
      <c r="AF492" s="32"/>
    </row>
    <row r="493" spans="1:32" ht="12.75" customHeight="1" x14ac:dyDescent="0.2">
      <c r="A493" s="32"/>
      <c r="B493" s="32"/>
      <c r="C493" s="32"/>
      <c r="D493" s="32"/>
      <c r="E493" s="32"/>
      <c r="F493" s="32"/>
      <c r="G493" s="32"/>
      <c r="H493" s="206"/>
      <c r="I493" s="5"/>
      <c r="J493" s="5"/>
      <c r="K493" s="32"/>
      <c r="L493" s="5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  <c r="AB493" s="32"/>
      <c r="AC493" s="32"/>
      <c r="AD493" s="32"/>
      <c r="AE493" s="32"/>
      <c r="AF493" s="32"/>
    </row>
    <row r="494" spans="1:32" ht="12.75" customHeight="1" x14ac:dyDescent="0.2">
      <c r="A494" s="32"/>
      <c r="B494" s="32"/>
      <c r="C494" s="32"/>
      <c r="D494" s="32"/>
      <c r="E494" s="32"/>
      <c r="F494" s="32"/>
      <c r="G494" s="32"/>
      <c r="H494" s="206"/>
      <c r="I494" s="5"/>
      <c r="J494" s="5"/>
      <c r="K494" s="32"/>
      <c r="L494" s="5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</row>
    <row r="495" spans="1:32" ht="12.75" customHeight="1" x14ac:dyDescent="0.2">
      <c r="A495" s="32"/>
      <c r="B495" s="32"/>
      <c r="C495" s="32"/>
      <c r="D495" s="32"/>
      <c r="E495" s="32"/>
      <c r="F495" s="32"/>
      <c r="G495" s="32"/>
      <c r="H495" s="206"/>
      <c r="I495" s="5"/>
      <c r="J495" s="5"/>
      <c r="K495" s="32"/>
      <c r="L495" s="5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  <c r="AB495" s="32"/>
      <c r="AC495" s="32"/>
      <c r="AD495" s="32"/>
      <c r="AE495" s="32"/>
      <c r="AF495" s="32"/>
    </row>
    <row r="496" spans="1:32" ht="12.75" customHeight="1" x14ac:dyDescent="0.2">
      <c r="A496" s="32"/>
      <c r="B496" s="32"/>
      <c r="C496" s="32"/>
      <c r="D496" s="32"/>
      <c r="E496" s="32"/>
      <c r="F496" s="32"/>
      <c r="G496" s="32"/>
      <c r="H496" s="206"/>
      <c r="I496" s="5"/>
      <c r="J496" s="5"/>
      <c r="K496" s="32"/>
      <c r="L496" s="5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</row>
    <row r="497" spans="1:32" ht="12.75" customHeight="1" x14ac:dyDescent="0.2">
      <c r="A497" s="32"/>
      <c r="B497" s="32"/>
      <c r="C497" s="32"/>
      <c r="D497" s="32"/>
      <c r="E497" s="32"/>
      <c r="F497" s="32"/>
      <c r="G497" s="32"/>
      <c r="H497" s="206"/>
      <c r="I497" s="5"/>
      <c r="J497" s="5"/>
      <c r="K497" s="32"/>
      <c r="L497" s="5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  <c r="AB497" s="32"/>
      <c r="AC497" s="32"/>
      <c r="AD497" s="32"/>
      <c r="AE497" s="32"/>
      <c r="AF497" s="32"/>
    </row>
    <row r="498" spans="1:32" ht="12.75" customHeight="1" x14ac:dyDescent="0.2">
      <c r="A498" s="32"/>
      <c r="B498" s="32"/>
      <c r="C498" s="32"/>
      <c r="D498" s="32"/>
      <c r="E498" s="32"/>
      <c r="F498" s="32"/>
      <c r="G498" s="32"/>
      <c r="H498" s="206"/>
      <c r="I498" s="5"/>
      <c r="J498" s="5"/>
      <c r="K498" s="32"/>
      <c r="L498" s="5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  <c r="AB498" s="32"/>
      <c r="AC498" s="32"/>
      <c r="AD498" s="32"/>
      <c r="AE498" s="32"/>
      <c r="AF498" s="32"/>
    </row>
    <row r="499" spans="1:32" ht="12.75" customHeight="1" x14ac:dyDescent="0.2">
      <c r="A499" s="32"/>
      <c r="B499" s="32"/>
      <c r="C499" s="32"/>
      <c r="D499" s="32"/>
      <c r="E499" s="32"/>
      <c r="F499" s="32"/>
      <c r="G499" s="32"/>
      <c r="H499" s="206"/>
      <c r="I499" s="5"/>
      <c r="J499" s="5"/>
      <c r="K499" s="32"/>
      <c r="L499" s="5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  <c r="AB499" s="32"/>
      <c r="AC499" s="32"/>
      <c r="AD499" s="32"/>
      <c r="AE499" s="32"/>
      <c r="AF499" s="32"/>
    </row>
    <row r="500" spans="1:32" ht="12.75" customHeight="1" x14ac:dyDescent="0.2">
      <c r="A500" s="32"/>
      <c r="B500" s="32"/>
      <c r="C500" s="32"/>
      <c r="D500" s="32"/>
      <c r="E500" s="32"/>
      <c r="F500" s="32"/>
      <c r="G500" s="32"/>
      <c r="H500" s="206"/>
      <c r="I500" s="5"/>
      <c r="J500" s="5"/>
      <c r="K500" s="32"/>
      <c r="L500" s="5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  <c r="AB500" s="32"/>
      <c r="AC500" s="32"/>
      <c r="AD500" s="32"/>
      <c r="AE500" s="32"/>
      <c r="AF500" s="32"/>
    </row>
    <row r="501" spans="1:32" ht="12.75" customHeight="1" x14ac:dyDescent="0.2">
      <c r="A501" s="32"/>
      <c r="B501" s="32"/>
      <c r="C501" s="32"/>
      <c r="D501" s="32"/>
      <c r="E501" s="32"/>
      <c r="F501" s="32"/>
      <c r="G501" s="32"/>
      <c r="H501" s="206"/>
      <c r="I501" s="5"/>
      <c r="J501" s="5"/>
      <c r="K501" s="32"/>
      <c r="L501" s="5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</row>
    <row r="502" spans="1:32" ht="12.75" customHeight="1" x14ac:dyDescent="0.2">
      <c r="A502" s="32"/>
      <c r="B502" s="32"/>
      <c r="C502" s="32"/>
      <c r="D502" s="32"/>
      <c r="E502" s="32"/>
      <c r="F502" s="32"/>
      <c r="G502" s="32"/>
      <c r="H502" s="206"/>
      <c r="I502" s="5"/>
      <c r="J502" s="5"/>
      <c r="K502" s="32"/>
      <c r="L502" s="5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  <c r="AB502" s="32"/>
      <c r="AC502" s="32"/>
      <c r="AD502" s="32"/>
      <c r="AE502" s="32"/>
      <c r="AF502" s="32"/>
    </row>
    <row r="503" spans="1:32" ht="12.75" customHeight="1" x14ac:dyDescent="0.2">
      <c r="A503" s="32"/>
      <c r="B503" s="32"/>
      <c r="C503" s="32"/>
      <c r="D503" s="32"/>
      <c r="E503" s="32"/>
      <c r="F503" s="32"/>
      <c r="G503" s="32"/>
      <c r="H503" s="206"/>
      <c r="I503" s="5"/>
      <c r="J503" s="5"/>
      <c r="K503" s="32"/>
      <c r="L503" s="5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  <c r="AB503" s="32"/>
      <c r="AC503" s="32"/>
      <c r="AD503" s="32"/>
      <c r="AE503" s="32"/>
      <c r="AF503" s="32"/>
    </row>
    <row r="504" spans="1:32" ht="12.75" customHeight="1" x14ac:dyDescent="0.2">
      <c r="A504" s="32"/>
      <c r="B504" s="32"/>
      <c r="C504" s="32"/>
      <c r="D504" s="32"/>
      <c r="E504" s="32"/>
      <c r="F504" s="32"/>
      <c r="G504" s="32"/>
      <c r="H504" s="206"/>
      <c r="I504" s="5"/>
      <c r="J504" s="5"/>
      <c r="K504" s="32"/>
      <c r="L504" s="5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  <c r="AB504" s="32"/>
      <c r="AC504" s="32"/>
      <c r="AD504" s="32"/>
      <c r="AE504" s="32"/>
      <c r="AF504" s="32"/>
    </row>
    <row r="505" spans="1:32" ht="12.75" customHeight="1" x14ac:dyDescent="0.2">
      <c r="A505" s="32"/>
      <c r="B505" s="32"/>
      <c r="C505" s="32"/>
      <c r="D505" s="32"/>
      <c r="E505" s="32"/>
      <c r="F505" s="32"/>
      <c r="G505" s="32"/>
      <c r="H505" s="206"/>
      <c r="I505" s="5"/>
      <c r="J505" s="5"/>
      <c r="K505" s="32"/>
      <c r="L505" s="5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  <c r="AB505" s="32"/>
      <c r="AC505" s="32"/>
      <c r="AD505" s="32"/>
      <c r="AE505" s="32"/>
      <c r="AF505" s="32"/>
    </row>
    <row r="506" spans="1:32" ht="12.75" customHeight="1" x14ac:dyDescent="0.2">
      <c r="A506" s="32"/>
      <c r="B506" s="32"/>
      <c r="C506" s="32"/>
      <c r="D506" s="32"/>
      <c r="E506" s="32"/>
      <c r="F506" s="32"/>
      <c r="G506" s="32"/>
      <c r="H506" s="206"/>
      <c r="I506" s="5"/>
      <c r="J506" s="5"/>
      <c r="K506" s="32"/>
      <c r="L506" s="5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  <c r="AB506" s="32"/>
      <c r="AC506" s="32"/>
      <c r="AD506" s="32"/>
      <c r="AE506" s="32"/>
      <c r="AF506" s="32"/>
    </row>
    <row r="507" spans="1:32" ht="12.75" customHeight="1" x14ac:dyDescent="0.2">
      <c r="A507" s="32"/>
      <c r="B507" s="32"/>
      <c r="C507" s="32"/>
      <c r="D507" s="32"/>
      <c r="E507" s="32"/>
      <c r="F507" s="32"/>
      <c r="G507" s="32"/>
      <c r="H507" s="206"/>
      <c r="I507" s="5"/>
      <c r="J507" s="5"/>
      <c r="K507" s="32"/>
      <c r="L507" s="5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  <c r="AB507" s="32"/>
      <c r="AC507" s="32"/>
      <c r="AD507" s="32"/>
      <c r="AE507" s="32"/>
      <c r="AF507" s="32"/>
    </row>
    <row r="508" spans="1:32" ht="12.75" customHeight="1" x14ac:dyDescent="0.2">
      <c r="A508" s="32"/>
      <c r="B508" s="32"/>
      <c r="C508" s="32"/>
      <c r="D508" s="32"/>
      <c r="E508" s="32"/>
      <c r="F508" s="32"/>
      <c r="G508" s="32"/>
      <c r="H508" s="206"/>
      <c r="I508" s="5"/>
      <c r="J508" s="5"/>
      <c r="K508" s="32"/>
      <c r="L508" s="5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  <c r="AB508" s="32"/>
      <c r="AC508" s="32"/>
      <c r="AD508" s="32"/>
      <c r="AE508" s="32"/>
      <c r="AF508" s="32"/>
    </row>
    <row r="509" spans="1:32" ht="12.75" customHeight="1" x14ac:dyDescent="0.2">
      <c r="A509" s="32"/>
      <c r="B509" s="32"/>
      <c r="C509" s="32"/>
      <c r="D509" s="32"/>
      <c r="E509" s="32"/>
      <c r="F509" s="32"/>
      <c r="G509" s="32"/>
      <c r="H509" s="206"/>
      <c r="I509" s="5"/>
      <c r="J509" s="5"/>
      <c r="K509" s="32"/>
      <c r="L509" s="5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  <c r="AB509" s="32"/>
      <c r="AC509" s="32"/>
      <c r="AD509" s="32"/>
      <c r="AE509" s="32"/>
      <c r="AF509" s="32"/>
    </row>
    <row r="510" spans="1:32" ht="12.75" customHeight="1" x14ac:dyDescent="0.2">
      <c r="A510" s="32"/>
      <c r="B510" s="32"/>
      <c r="C510" s="32"/>
      <c r="D510" s="32"/>
      <c r="E510" s="32"/>
      <c r="F510" s="32"/>
      <c r="G510" s="32"/>
      <c r="H510" s="206"/>
      <c r="I510" s="5"/>
      <c r="J510" s="5"/>
      <c r="K510" s="32"/>
      <c r="L510" s="5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  <c r="AB510" s="32"/>
      <c r="AC510" s="32"/>
      <c r="AD510" s="32"/>
      <c r="AE510" s="32"/>
      <c r="AF510" s="32"/>
    </row>
    <row r="511" spans="1:32" ht="12.75" customHeight="1" x14ac:dyDescent="0.2">
      <c r="A511" s="32"/>
      <c r="B511" s="32"/>
      <c r="C511" s="32"/>
      <c r="D511" s="32"/>
      <c r="E511" s="32"/>
      <c r="F511" s="32"/>
      <c r="G511" s="32"/>
      <c r="H511" s="206"/>
      <c r="I511" s="5"/>
      <c r="J511" s="5"/>
      <c r="K511" s="32"/>
      <c r="L511" s="5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  <c r="AB511" s="32"/>
      <c r="AC511" s="32"/>
      <c r="AD511" s="32"/>
      <c r="AE511" s="32"/>
      <c r="AF511" s="32"/>
    </row>
    <row r="512" spans="1:32" ht="12.75" customHeight="1" x14ac:dyDescent="0.2">
      <c r="A512" s="32"/>
      <c r="B512" s="32"/>
      <c r="C512" s="32"/>
      <c r="D512" s="32"/>
      <c r="E512" s="32"/>
      <c r="F512" s="32"/>
      <c r="G512" s="32"/>
      <c r="H512" s="206"/>
      <c r="I512" s="5"/>
      <c r="J512" s="5"/>
      <c r="K512" s="32"/>
      <c r="L512" s="5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  <c r="AB512" s="32"/>
      <c r="AC512" s="32"/>
      <c r="AD512" s="32"/>
      <c r="AE512" s="32"/>
      <c r="AF512" s="32"/>
    </row>
    <row r="513" spans="1:32" ht="12.75" customHeight="1" x14ac:dyDescent="0.2">
      <c r="A513" s="32"/>
      <c r="B513" s="32"/>
      <c r="C513" s="32"/>
      <c r="D513" s="32"/>
      <c r="E513" s="32"/>
      <c r="F513" s="32"/>
      <c r="G513" s="32"/>
      <c r="H513" s="206"/>
      <c r="I513" s="5"/>
      <c r="J513" s="5"/>
      <c r="K513" s="32"/>
      <c r="L513" s="5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  <c r="AB513" s="32"/>
      <c r="AC513" s="32"/>
      <c r="AD513" s="32"/>
      <c r="AE513" s="32"/>
      <c r="AF513" s="32"/>
    </row>
    <row r="514" spans="1:32" ht="12.75" customHeight="1" x14ac:dyDescent="0.2">
      <c r="A514" s="32"/>
      <c r="B514" s="32"/>
      <c r="C514" s="32"/>
      <c r="D514" s="32"/>
      <c r="E514" s="32"/>
      <c r="F514" s="32"/>
      <c r="G514" s="32"/>
      <c r="H514" s="206"/>
      <c r="I514" s="5"/>
      <c r="J514" s="5"/>
      <c r="K514" s="32"/>
      <c r="L514" s="5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  <c r="AB514" s="32"/>
      <c r="AC514" s="32"/>
      <c r="AD514" s="32"/>
      <c r="AE514" s="32"/>
      <c r="AF514" s="32"/>
    </row>
    <row r="515" spans="1:32" ht="12.75" customHeight="1" x14ac:dyDescent="0.2">
      <c r="A515" s="32"/>
      <c r="B515" s="32"/>
      <c r="C515" s="32"/>
      <c r="D515" s="32"/>
      <c r="E515" s="32"/>
      <c r="F515" s="32"/>
      <c r="G515" s="32"/>
      <c r="H515" s="206"/>
      <c r="I515" s="5"/>
      <c r="J515" s="5"/>
      <c r="K515" s="32"/>
      <c r="L515" s="5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  <c r="AB515" s="32"/>
      <c r="AC515" s="32"/>
      <c r="AD515" s="32"/>
      <c r="AE515" s="32"/>
      <c r="AF515" s="32"/>
    </row>
    <row r="516" spans="1:32" ht="12.75" customHeight="1" x14ac:dyDescent="0.2">
      <c r="A516" s="32"/>
      <c r="B516" s="32"/>
      <c r="C516" s="32"/>
      <c r="D516" s="32"/>
      <c r="E516" s="32"/>
      <c r="F516" s="32"/>
      <c r="G516" s="32"/>
      <c r="H516" s="206"/>
      <c r="I516" s="5"/>
      <c r="J516" s="5"/>
      <c r="K516" s="32"/>
      <c r="L516" s="5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  <c r="AB516" s="32"/>
      <c r="AC516" s="32"/>
      <c r="AD516" s="32"/>
      <c r="AE516" s="32"/>
      <c r="AF516" s="32"/>
    </row>
    <row r="517" spans="1:32" ht="12.75" customHeight="1" x14ac:dyDescent="0.2">
      <c r="A517" s="32"/>
      <c r="B517" s="32"/>
      <c r="C517" s="32"/>
      <c r="D517" s="32"/>
      <c r="E517" s="32"/>
      <c r="F517" s="32"/>
      <c r="G517" s="32"/>
      <c r="H517" s="206"/>
      <c r="I517" s="5"/>
      <c r="J517" s="5"/>
      <c r="K517" s="32"/>
      <c r="L517" s="5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  <c r="AB517" s="32"/>
      <c r="AC517" s="32"/>
      <c r="AD517" s="32"/>
      <c r="AE517" s="32"/>
      <c r="AF517" s="32"/>
    </row>
    <row r="518" spans="1:32" ht="12.75" customHeight="1" x14ac:dyDescent="0.2">
      <c r="A518" s="32"/>
      <c r="B518" s="32"/>
      <c r="C518" s="32"/>
      <c r="D518" s="32"/>
      <c r="E518" s="32"/>
      <c r="F518" s="32"/>
      <c r="G518" s="32"/>
      <c r="H518" s="206"/>
      <c r="I518" s="5"/>
      <c r="J518" s="5"/>
      <c r="K518" s="32"/>
      <c r="L518" s="5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  <c r="AB518" s="32"/>
      <c r="AC518" s="32"/>
      <c r="AD518" s="32"/>
      <c r="AE518" s="32"/>
      <c r="AF518" s="32"/>
    </row>
    <row r="519" spans="1:32" ht="12.75" customHeight="1" x14ac:dyDescent="0.2">
      <c r="A519" s="32"/>
      <c r="B519" s="32"/>
      <c r="C519" s="32"/>
      <c r="D519" s="32"/>
      <c r="E519" s="32"/>
      <c r="F519" s="32"/>
      <c r="G519" s="32"/>
      <c r="H519" s="206"/>
      <c r="I519" s="5"/>
      <c r="J519" s="5"/>
      <c r="K519" s="32"/>
      <c r="L519" s="5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  <c r="AB519" s="32"/>
      <c r="AC519" s="32"/>
      <c r="AD519" s="32"/>
      <c r="AE519" s="32"/>
      <c r="AF519" s="32"/>
    </row>
    <row r="520" spans="1:32" ht="12.75" customHeight="1" x14ac:dyDescent="0.2">
      <c r="A520" s="32"/>
      <c r="B520" s="32"/>
      <c r="C520" s="32"/>
      <c r="D520" s="32"/>
      <c r="E520" s="32"/>
      <c r="F520" s="32"/>
      <c r="G520" s="32"/>
      <c r="H520" s="206"/>
      <c r="I520" s="5"/>
      <c r="J520" s="5"/>
      <c r="K520" s="32"/>
      <c r="L520" s="5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  <c r="AB520" s="32"/>
      <c r="AC520" s="32"/>
      <c r="AD520" s="32"/>
      <c r="AE520" s="32"/>
      <c r="AF520" s="32"/>
    </row>
    <row r="521" spans="1:32" ht="12.75" customHeight="1" x14ac:dyDescent="0.2">
      <c r="A521" s="32"/>
      <c r="B521" s="32"/>
      <c r="C521" s="32"/>
      <c r="D521" s="32"/>
      <c r="E521" s="32"/>
      <c r="F521" s="32"/>
      <c r="G521" s="32"/>
      <c r="H521" s="206"/>
      <c r="I521" s="5"/>
      <c r="J521" s="5"/>
      <c r="K521" s="32"/>
      <c r="L521" s="5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  <c r="AB521" s="32"/>
      <c r="AC521" s="32"/>
      <c r="AD521" s="32"/>
      <c r="AE521" s="32"/>
      <c r="AF521" s="32"/>
    </row>
    <row r="522" spans="1:32" ht="12.75" customHeight="1" x14ac:dyDescent="0.2">
      <c r="A522" s="32"/>
      <c r="B522" s="32"/>
      <c r="C522" s="32"/>
      <c r="D522" s="32"/>
      <c r="E522" s="32"/>
      <c r="F522" s="32"/>
      <c r="G522" s="32"/>
      <c r="H522" s="206"/>
      <c r="I522" s="5"/>
      <c r="J522" s="5"/>
      <c r="K522" s="32"/>
      <c r="L522" s="5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  <c r="AB522" s="32"/>
      <c r="AC522" s="32"/>
      <c r="AD522" s="32"/>
      <c r="AE522" s="32"/>
      <c r="AF522" s="32"/>
    </row>
    <row r="523" spans="1:32" ht="12.75" customHeight="1" x14ac:dyDescent="0.2">
      <c r="A523" s="32"/>
      <c r="B523" s="32"/>
      <c r="C523" s="32"/>
      <c r="D523" s="32"/>
      <c r="E523" s="32"/>
      <c r="F523" s="32"/>
      <c r="G523" s="32"/>
      <c r="H523" s="206"/>
      <c r="I523" s="5"/>
      <c r="J523" s="5"/>
      <c r="K523" s="32"/>
      <c r="L523" s="5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  <c r="AB523" s="32"/>
      <c r="AC523" s="32"/>
      <c r="AD523" s="32"/>
      <c r="AE523" s="32"/>
      <c r="AF523" s="32"/>
    </row>
    <row r="524" spans="1:32" ht="12.75" customHeight="1" x14ac:dyDescent="0.2">
      <c r="A524" s="32"/>
      <c r="B524" s="32"/>
      <c r="C524" s="32"/>
      <c r="D524" s="32"/>
      <c r="E524" s="32"/>
      <c r="F524" s="32"/>
      <c r="G524" s="32"/>
      <c r="H524" s="206"/>
      <c r="I524" s="5"/>
      <c r="J524" s="5"/>
      <c r="K524" s="32"/>
      <c r="L524" s="5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  <c r="AB524" s="32"/>
      <c r="AC524" s="32"/>
      <c r="AD524" s="32"/>
      <c r="AE524" s="32"/>
      <c r="AF524" s="32"/>
    </row>
    <row r="525" spans="1:32" ht="12.75" customHeight="1" x14ac:dyDescent="0.2">
      <c r="A525" s="32"/>
      <c r="B525" s="32"/>
      <c r="C525" s="32"/>
      <c r="D525" s="32"/>
      <c r="E525" s="32"/>
      <c r="F525" s="32"/>
      <c r="G525" s="32"/>
      <c r="H525" s="206"/>
      <c r="I525" s="5"/>
      <c r="J525" s="5"/>
      <c r="K525" s="32"/>
      <c r="L525" s="5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  <c r="AB525" s="32"/>
      <c r="AC525" s="32"/>
      <c r="AD525" s="32"/>
      <c r="AE525" s="32"/>
      <c r="AF525" s="32"/>
    </row>
    <row r="526" spans="1:32" ht="12.75" customHeight="1" x14ac:dyDescent="0.2">
      <c r="A526" s="32"/>
      <c r="B526" s="32"/>
      <c r="C526" s="32"/>
      <c r="D526" s="32"/>
      <c r="E526" s="32"/>
      <c r="F526" s="32"/>
      <c r="G526" s="32"/>
      <c r="H526" s="206"/>
      <c r="I526" s="5"/>
      <c r="J526" s="5"/>
      <c r="K526" s="32"/>
      <c r="L526" s="5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  <c r="AB526" s="32"/>
      <c r="AC526" s="32"/>
      <c r="AD526" s="32"/>
      <c r="AE526" s="32"/>
      <c r="AF526" s="32"/>
    </row>
    <row r="527" spans="1:32" ht="12.75" customHeight="1" x14ac:dyDescent="0.2">
      <c r="A527" s="32"/>
      <c r="B527" s="32"/>
      <c r="C527" s="32"/>
      <c r="D527" s="32"/>
      <c r="E527" s="32"/>
      <c r="F527" s="32"/>
      <c r="G527" s="32"/>
      <c r="H527" s="206"/>
      <c r="I527" s="5"/>
      <c r="J527" s="5"/>
      <c r="K527" s="32"/>
      <c r="L527" s="5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  <c r="AB527" s="32"/>
      <c r="AC527" s="32"/>
      <c r="AD527" s="32"/>
      <c r="AE527" s="32"/>
      <c r="AF527" s="32"/>
    </row>
    <row r="528" spans="1:32" ht="12.75" customHeight="1" x14ac:dyDescent="0.2">
      <c r="A528" s="32"/>
      <c r="B528" s="32"/>
      <c r="C528" s="32"/>
      <c r="D528" s="32"/>
      <c r="E528" s="32"/>
      <c r="F528" s="32"/>
      <c r="G528" s="32"/>
      <c r="H528" s="206"/>
      <c r="I528" s="5"/>
      <c r="J528" s="5"/>
      <c r="K528" s="32"/>
      <c r="L528" s="5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  <c r="AB528" s="32"/>
      <c r="AC528" s="32"/>
      <c r="AD528" s="32"/>
      <c r="AE528" s="32"/>
      <c r="AF528" s="32"/>
    </row>
    <row r="529" spans="1:32" ht="12.75" customHeight="1" x14ac:dyDescent="0.2">
      <c r="A529" s="32"/>
      <c r="B529" s="32"/>
      <c r="C529" s="32"/>
      <c r="D529" s="32"/>
      <c r="E529" s="32"/>
      <c r="F529" s="32"/>
      <c r="G529" s="32"/>
      <c r="H529" s="206"/>
      <c r="I529" s="5"/>
      <c r="J529" s="5"/>
      <c r="K529" s="32"/>
      <c r="L529" s="5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  <c r="AB529" s="32"/>
      <c r="AC529" s="32"/>
      <c r="AD529" s="32"/>
      <c r="AE529" s="32"/>
      <c r="AF529" s="32"/>
    </row>
    <row r="530" spans="1:32" ht="12.75" customHeight="1" x14ac:dyDescent="0.2">
      <c r="A530" s="32"/>
      <c r="B530" s="32"/>
      <c r="C530" s="32"/>
      <c r="D530" s="32"/>
      <c r="E530" s="32"/>
      <c r="F530" s="32"/>
      <c r="G530" s="32"/>
      <c r="H530" s="206"/>
      <c r="I530" s="5"/>
      <c r="J530" s="5"/>
      <c r="K530" s="32"/>
      <c r="L530" s="5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  <c r="AB530" s="32"/>
      <c r="AC530" s="32"/>
      <c r="AD530" s="32"/>
      <c r="AE530" s="32"/>
      <c r="AF530" s="32"/>
    </row>
    <row r="531" spans="1:32" ht="12.75" customHeight="1" x14ac:dyDescent="0.2">
      <c r="A531" s="32"/>
      <c r="B531" s="32"/>
      <c r="C531" s="32"/>
      <c r="D531" s="32"/>
      <c r="E531" s="32"/>
      <c r="F531" s="32"/>
      <c r="G531" s="32"/>
      <c r="H531" s="206"/>
      <c r="I531" s="5"/>
      <c r="J531" s="5"/>
      <c r="K531" s="32"/>
      <c r="L531" s="5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  <c r="AB531" s="32"/>
      <c r="AC531" s="32"/>
      <c r="AD531" s="32"/>
      <c r="AE531" s="32"/>
      <c r="AF531" s="32"/>
    </row>
    <row r="532" spans="1:32" ht="12.75" customHeight="1" x14ac:dyDescent="0.2">
      <c r="A532" s="32"/>
      <c r="B532" s="32"/>
      <c r="C532" s="32"/>
      <c r="D532" s="32"/>
      <c r="E532" s="32"/>
      <c r="F532" s="32"/>
      <c r="G532" s="32"/>
      <c r="H532" s="206"/>
      <c r="I532" s="5"/>
      <c r="J532" s="5"/>
      <c r="K532" s="32"/>
      <c r="L532" s="5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  <c r="AB532" s="32"/>
      <c r="AC532" s="32"/>
      <c r="AD532" s="32"/>
      <c r="AE532" s="32"/>
      <c r="AF532" s="32"/>
    </row>
    <row r="533" spans="1:32" ht="12.75" customHeight="1" x14ac:dyDescent="0.2">
      <c r="A533" s="32"/>
      <c r="B533" s="32"/>
      <c r="C533" s="32"/>
      <c r="D533" s="32"/>
      <c r="E533" s="32"/>
      <c r="F533" s="32"/>
      <c r="G533" s="32"/>
      <c r="H533" s="206"/>
      <c r="I533" s="5"/>
      <c r="J533" s="5"/>
      <c r="K533" s="32"/>
      <c r="L533" s="5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  <c r="AB533" s="32"/>
      <c r="AC533" s="32"/>
      <c r="AD533" s="32"/>
      <c r="AE533" s="32"/>
      <c r="AF533" s="32"/>
    </row>
    <row r="534" spans="1:32" ht="12.75" customHeight="1" x14ac:dyDescent="0.2">
      <c r="A534" s="32"/>
      <c r="B534" s="32"/>
      <c r="C534" s="32"/>
      <c r="D534" s="32"/>
      <c r="E534" s="32"/>
      <c r="F534" s="32"/>
      <c r="G534" s="32"/>
      <c r="H534" s="206"/>
      <c r="I534" s="5"/>
      <c r="J534" s="5"/>
      <c r="K534" s="32"/>
      <c r="L534" s="5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  <c r="AB534" s="32"/>
      <c r="AC534" s="32"/>
      <c r="AD534" s="32"/>
      <c r="AE534" s="32"/>
      <c r="AF534" s="32"/>
    </row>
    <row r="535" spans="1:32" ht="12.75" customHeight="1" x14ac:dyDescent="0.2">
      <c r="A535" s="32"/>
      <c r="B535" s="32"/>
      <c r="C535" s="32"/>
      <c r="D535" s="32"/>
      <c r="E535" s="32"/>
      <c r="F535" s="32"/>
      <c r="G535" s="32"/>
      <c r="H535" s="206"/>
      <c r="I535" s="5"/>
      <c r="J535" s="5"/>
      <c r="K535" s="32"/>
      <c r="L535" s="5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  <c r="AB535" s="32"/>
      <c r="AC535" s="32"/>
      <c r="AD535" s="32"/>
      <c r="AE535" s="32"/>
      <c r="AF535" s="32"/>
    </row>
    <row r="536" spans="1:32" ht="12.75" customHeight="1" x14ac:dyDescent="0.2">
      <c r="A536" s="32"/>
      <c r="B536" s="32"/>
      <c r="C536" s="32"/>
      <c r="D536" s="32"/>
      <c r="E536" s="32"/>
      <c r="F536" s="32"/>
      <c r="G536" s="32"/>
      <c r="H536" s="206"/>
      <c r="I536" s="5"/>
      <c r="J536" s="5"/>
      <c r="K536" s="32"/>
      <c r="L536" s="5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  <c r="AB536" s="32"/>
      <c r="AC536" s="32"/>
      <c r="AD536" s="32"/>
      <c r="AE536" s="32"/>
      <c r="AF536" s="32"/>
    </row>
    <row r="537" spans="1:32" ht="12.75" customHeight="1" x14ac:dyDescent="0.2">
      <c r="A537" s="32"/>
      <c r="B537" s="32"/>
      <c r="C537" s="32"/>
      <c r="D537" s="32"/>
      <c r="E537" s="32"/>
      <c r="F537" s="32"/>
      <c r="G537" s="32"/>
      <c r="H537" s="206"/>
      <c r="I537" s="5"/>
      <c r="J537" s="5"/>
      <c r="K537" s="32"/>
      <c r="L537" s="5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  <c r="AB537" s="32"/>
      <c r="AC537" s="32"/>
      <c r="AD537" s="32"/>
      <c r="AE537" s="32"/>
      <c r="AF537" s="32"/>
    </row>
    <row r="538" spans="1:32" ht="12.75" customHeight="1" x14ac:dyDescent="0.2">
      <c r="A538" s="32"/>
      <c r="B538" s="32"/>
      <c r="C538" s="32"/>
      <c r="D538" s="32"/>
      <c r="E538" s="32"/>
      <c r="F538" s="32"/>
      <c r="G538" s="32"/>
      <c r="H538" s="206"/>
      <c r="I538" s="5"/>
      <c r="J538" s="5"/>
      <c r="K538" s="32"/>
      <c r="L538" s="5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  <c r="AB538" s="32"/>
      <c r="AC538" s="32"/>
      <c r="AD538" s="32"/>
      <c r="AE538" s="32"/>
      <c r="AF538" s="32"/>
    </row>
    <row r="539" spans="1:32" ht="12.75" customHeight="1" x14ac:dyDescent="0.2">
      <c r="A539" s="32"/>
      <c r="B539" s="32"/>
      <c r="C539" s="32"/>
      <c r="D539" s="32"/>
      <c r="E539" s="32"/>
      <c r="F539" s="32"/>
      <c r="G539" s="32"/>
      <c r="H539" s="206"/>
      <c r="I539" s="5"/>
      <c r="J539" s="5"/>
      <c r="K539" s="32"/>
      <c r="L539" s="5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  <c r="AB539" s="32"/>
      <c r="AC539" s="32"/>
      <c r="AD539" s="32"/>
      <c r="AE539" s="32"/>
      <c r="AF539" s="32"/>
    </row>
    <row r="540" spans="1:32" ht="12.75" customHeight="1" x14ac:dyDescent="0.2">
      <c r="A540" s="32"/>
      <c r="B540" s="32"/>
      <c r="C540" s="32"/>
      <c r="D540" s="32"/>
      <c r="E540" s="32"/>
      <c r="F540" s="32"/>
      <c r="G540" s="32"/>
      <c r="H540" s="206"/>
      <c r="I540" s="5"/>
      <c r="J540" s="5"/>
      <c r="K540" s="32"/>
      <c r="L540" s="5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  <c r="AB540" s="32"/>
      <c r="AC540" s="32"/>
      <c r="AD540" s="32"/>
      <c r="AE540" s="32"/>
      <c r="AF540" s="32"/>
    </row>
    <row r="541" spans="1:32" ht="12.75" customHeight="1" x14ac:dyDescent="0.2">
      <c r="A541" s="32"/>
      <c r="B541" s="32"/>
      <c r="C541" s="32"/>
      <c r="D541" s="32"/>
      <c r="E541" s="32"/>
      <c r="F541" s="32"/>
      <c r="G541" s="32"/>
      <c r="H541" s="206"/>
      <c r="I541" s="5"/>
      <c r="J541" s="5"/>
      <c r="K541" s="32"/>
      <c r="L541" s="5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  <c r="AB541" s="32"/>
      <c r="AC541" s="32"/>
      <c r="AD541" s="32"/>
      <c r="AE541" s="32"/>
      <c r="AF541" s="32"/>
    </row>
    <row r="542" spans="1:32" ht="12.75" customHeight="1" x14ac:dyDescent="0.2">
      <c r="A542" s="32"/>
      <c r="B542" s="32"/>
      <c r="C542" s="32"/>
      <c r="D542" s="32"/>
      <c r="E542" s="32"/>
      <c r="F542" s="32"/>
      <c r="G542" s="32"/>
      <c r="H542" s="206"/>
      <c r="I542" s="5"/>
      <c r="J542" s="5"/>
      <c r="K542" s="32"/>
      <c r="L542" s="5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  <c r="AB542" s="32"/>
      <c r="AC542" s="32"/>
      <c r="AD542" s="32"/>
      <c r="AE542" s="32"/>
      <c r="AF542" s="32"/>
    </row>
    <row r="543" spans="1:32" ht="12.75" customHeight="1" x14ac:dyDescent="0.2">
      <c r="A543" s="32"/>
      <c r="B543" s="32"/>
      <c r="C543" s="32"/>
      <c r="D543" s="32"/>
      <c r="E543" s="32"/>
      <c r="F543" s="32"/>
      <c r="G543" s="32"/>
      <c r="H543" s="206"/>
      <c r="I543" s="5"/>
      <c r="J543" s="5"/>
      <c r="K543" s="32"/>
      <c r="L543" s="5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  <c r="AB543" s="32"/>
      <c r="AC543" s="32"/>
      <c r="AD543" s="32"/>
      <c r="AE543" s="32"/>
      <c r="AF543" s="32"/>
    </row>
    <row r="544" spans="1:32" ht="12.75" customHeight="1" x14ac:dyDescent="0.2">
      <c r="A544" s="32"/>
      <c r="B544" s="32"/>
      <c r="C544" s="32"/>
      <c r="D544" s="32"/>
      <c r="E544" s="32"/>
      <c r="F544" s="32"/>
      <c r="G544" s="32"/>
      <c r="H544" s="206"/>
      <c r="I544" s="5"/>
      <c r="J544" s="5"/>
      <c r="K544" s="32"/>
      <c r="L544" s="5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  <c r="AB544" s="32"/>
      <c r="AC544" s="32"/>
      <c r="AD544" s="32"/>
      <c r="AE544" s="32"/>
      <c r="AF544" s="32"/>
    </row>
    <row r="545" spans="1:32" ht="12.75" customHeight="1" x14ac:dyDescent="0.2">
      <c r="A545" s="32"/>
      <c r="B545" s="32"/>
      <c r="C545" s="32"/>
      <c r="D545" s="32"/>
      <c r="E545" s="32"/>
      <c r="F545" s="32"/>
      <c r="G545" s="32"/>
      <c r="H545" s="206"/>
      <c r="I545" s="5"/>
      <c r="J545" s="5"/>
      <c r="K545" s="32"/>
      <c r="L545" s="5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  <c r="AB545" s="32"/>
      <c r="AC545" s="32"/>
      <c r="AD545" s="32"/>
      <c r="AE545" s="32"/>
      <c r="AF545" s="32"/>
    </row>
    <row r="546" spans="1:32" ht="12.75" customHeight="1" x14ac:dyDescent="0.2">
      <c r="A546" s="32"/>
      <c r="B546" s="32"/>
      <c r="C546" s="32"/>
      <c r="D546" s="32"/>
      <c r="E546" s="32"/>
      <c r="F546" s="32"/>
      <c r="G546" s="32"/>
      <c r="H546" s="206"/>
      <c r="I546" s="5"/>
      <c r="J546" s="5"/>
      <c r="K546" s="32"/>
      <c r="L546" s="5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  <c r="AB546" s="32"/>
      <c r="AC546" s="32"/>
      <c r="AD546" s="32"/>
      <c r="AE546" s="32"/>
      <c r="AF546" s="32"/>
    </row>
    <row r="547" spans="1:32" ht="12.75" customHeight="1" x14ac:dyDescent="0.2">
      <c r="A547" s="32"/>
      <c r="B547" s="32"/>
      <c r="C547" s="32"/>
      <c r="D547" s="32"/>
      <c r="E547" s="32"/>
      <c r="F547" s="32"/>
      <c r="G547" s="32"/>
      <c r="H547" s="206"/>
      <c r="I547" s="5"/>
      <c r="J547" s="5"/>
      <c r="K547" s="32"/>
      <c r="L547" s="5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  <c r="AB547" s="32"/>
      <c r="AC547" s="32"/>
      <c r="AD547" s="32"/>
      <c r="AE547" s="32"/>
      <c r="AF547" s="32"/>
    </row>
    <row r="548" spans="1:32" ht="12.75" customHeight="1" x14ac:dyDescent="0.2">
      <c r="A548" s="32"/>
      <c r="B548" s="32"/>
      <c r="C548" s="32"/>
      <c r="D548" s="32"/>
      <c r="E548" s="32"/>
      <c r="F548" s="32"/>
      <c r="G548" s="32"/>
      <c r="H548" s="206"/>
      <c r="I548" s="5"/>
      <c r="J548" s="5"/>
      <c r="K548" s="32"/>
      <c r="L548" s="5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  <c r="AB548" s="32"/>
      <c r="AC548" s="32"/>
      <c r="AD548" s="32"/>
      <c r="AE548" s="32"/>
      <c r="AF548" s="32"/>
    </row>
    <row r="549" spans="1:32" ht="12.75" customHeight="1" x14ac:dyDescent="0.2">
      <c r="A549" s="32"/>
      <c r="B549" s="32"/>
      <c r="C549" s="32"/>
      <c r="D549" s="32"/>
      <c r="E549" s="32"/>
      <c r="F549" s="32"/>
      <c r="G549" s="32"/>
      <c r="H549" s="206"/>
      <c r="I549" s="5"/>
      <c r="J549" s="5"/>
      <c r="K549" s="32"/>
      <c r="L549" s="5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  <c r="AB549" s="32"/>
      <c r="AC549" s="32"/>
      <c r="AD549" s="32"/>
      <c r="AE549" s="32"/>
      <c r="AF549" s="32"/>
    </row>
    <row r="550" spans="1:32" ht="12.75" customHeight="1" x14ac:dyDescent="0.2">
      <c r="A550" s="32"/>
      <c r="B550" s="32"/>
      <c r="C550" s="32"/>
      <c r="D550" s="32"/>
      <c r="E550" s="32"/>
      <c r="F550" s="32"/>
      <c r="G550" s="32"/>
      <c r="H550" s="206"/>
      <c r="I550" s="5"/>
      <c r="J550" s="5"/>
      <c r="K550" s="32"/>
      <c r="L550" s="5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  <c r="AB550" s="32"/>
      <c r="AC550" s="32"/>
      <c r="AD550" s="32"/>
      <c r="AE550" s="32"/>
      <c r="AF550" s="32"/>
    </row>
    <row r="551" spans="1:32" ht="12.75" customHeight="1" x14ac:dyDescent="0.2">
      <c r="A551" s="32"/>
      <c r="B551" s="32"/>
      <c r="C551" s="32"/>
      <c r="D551" s="32"/>
      <c r="E551" s="32"/>
      <c r="F551" s="32"/>
      <c r="G551" s="32"/>
      <c r="H551" s="206"/>
      <c r="I551" s="5"/>
      <c r="J551" s="5"/>
      <c r="K551" s="32"/>
      <c r="L551" s="5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  <c r="AB551" s="32"/>
      <c r="AC551" s="32"/>
      <c r="AD551" s="32"/>
      <c r="AE551" s="32"/>
      <c r="AF551" s="32"/>
    </row>
    <row r="552" spans="1:32" ht="12.75" customHeight="1" x14ac:dyDescent="0.2">
      <c r="A552" s="32"/>
      <c r="B552" s="32"/>
      <c r="C552" s="32"/>
      <c r="D552" s="32"/>
      <c r="E552" s="32"/>
      <c r="F552" s="32"/>
      <c r="G552" s="32"/>
      <c r="H552" s="206"/>
      <c r="I552" s="5"/>
      <c r="J552" s="5"/>
      <c r="K552" s="32"/>
      <c r="L552" s="5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  <c r="AB552" s="32"/>
      <c r="AC552" s="32"/>
      <c r="AD552" s="32"/>
      <c r="AE552" s="32"/>
      <c r="AF552" s="32"/>
    </row>
    <row r="553" spans="1:32" ht="12.75" customHeight="1" x14ac:dyDescent="0.2">
      <c r="A553" s="32"/>
      <c r="B553" s="32"/>
      <c r="C553" s="32"/>
      <c r="D553" s="32"/>
      <c r="E553" s="32"/>
      <c r="F553" s="32"/>
      <c r="G553" s="32"/>
      <c r="H553" s="206"/>
      <c r="I553" s="5"/>
      <c r="J553" s="5"/>
      <c r="K553" s="32"/>
      <c r="L553" s="5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  <c r="AB553" s="32"/>
      <c r="AC553" s="32"/>
      <c r="AD553" s="32"/>
      <c r="AE553" s="32"/>
      <c r="AF553" s="32"/>
    </row>
    <row r="554" spans="1:32" ht="12.75" customHeight="1" x14ac:dyDescent="0.2">
      <c r="A554" s="32"/>
      <c r="B554" s="32"/>
      <c r="C554" s="32"/>
      <c r="D554" s="32"/>
      <c r="E554" s="32"/>
      <c r="F554" s="32"/>
      <c r="G554" s="32"/>
      <c r="H554" s="206"/>
      <c r="I554" s="5"/>
      <c r="J554" s="5"/>
      <c r="K554" s="32"/>
      <c r="L554" s="5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  <c r="AB554" s="32"/>
      <c r="AC554" s="32"/>
      <c r="AD554" s="32"/>
      <c r="AE554" s="32"/>
      <c r="AF554" s="32"/>
    </row>
    <row r="555" spans="1:32" ht="12.75" customHeight="1" x14ac:dyDescent="0.2">
      <c r="A555" s="32"/>
      <c r="B555" s="32"/>
      <c r="C555" s="32"/>
      <c r="D555" s="32"/>
      <c r="E555" s="32"/>
      <c r="F555" s="32"/>
      <c r="G555" s="32"/>
      <c r="H555" s="206"/>
      <c r="I555" s="5"/>
      <c r="J555" s="5"/>
      <c r="K555" s="32"/>
      <c r="L555" s="5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  <c r="AB555" s="32"/>
      <c r="AC555" s="32"/>
      <c r="AD555" s="32"/>
      <c r="AE555" s="32"/>
      <c r="AF555" s="32"/>
    </row>
    <row r="556" spans="1:32" ht="12.75" customHeight="1" x14ac:dyDescent="0.2">
      <c r="A556" s="32"/>
      <c r="B556" s="32"/>
      <c r="C556" s="32"/>
      <c r="D556" s="32"/>
      <c r="E556" s="32"/>
      <c r="F556" s="32"/>
      <c r="G556" s="32"/>
      <c r="H556" s="206"/>
      <c r="I556" s="5"/>
      <c r="J556" s="5"/>
      <c r="K556" s="32"/>
      <c r="L556" s="5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  <c r="AB556" s="32"/>
      <c r="AC556" s="32"/>
      <c r="AD556" s="32"/>
      <c r="AE556" s="32"/>
      <c r="AF556" s="32"/>
    </row>
    <row r="557" spans="1:32" ht="12.75" customHeight="1" x14ac:dyDescent="0.2">
      <c r="A557" s="32"/>
      <c r="B557" s="32"/>
      <c r="C557" s="32"/>
      <c r="D557" s="32"/>
      <c r="E557" s="32"/>
      <c r="F557" s="32"/>
      <c r="G557" s="32"/>
      <c r="H557" s="206"/>
      <c r="I557" s="5"/>
      <c r="J557" s="5"/>
      <c r="K557" s="32"/>
      <c r="L557" s="5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  <c r="AB557" s="32"/>
      <c r="AC557" s="32"/>
      <c r="AD557" s="32"/>
      <c r="AE557" s="32"/>
      <c r="AF557" s="32"/>
    </row>
    <row r="558" spans="1:32" ht="12.75" customHeight="1" x14ac:dyDescent="0.2">
      <c r="A558" s="32"/>
      <c r="B558" s="32"/>
      <c r="C558" s="32"/>
      <c r="D558" s="32"/>
      <c r="E558" s="32"/>
      <c r="F558" s="32"/>
      <c r="G558" s="32"/>
      <c r="H558" s="206"/>
      <c r="I558" s="5"/>
      <c r="J558" s="5"/>
      <c r="K558" s="32"/>
      <c r="L558" s="5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  <c r="AB558" s="32"/>
      <c r="AC558" s="32"/>
      <c r="AD558" s="32"/>
      <c r="AE558" s="32"/>
      <c r="AF558" s="32"/>
    </row>
    <row r="559" spans="1:32" ht="12.75" customHeight="1" x14ac:dyDescent="0.2">
      <c r="A559" s="32"/>
      <c r="B559" s="32"/>
      <c r="C559" s="32"/>
      <c r="D559" s="32"/>
      <c r="E559" s="32"/>
      <c r="F559" s="32"/>
      <c r="G559" s="32"/>
      <c r="H559" s="206"/>
      <c r="I559" s="5"/>
      <c r="J559" s="5"/>
      <c r="K559" s="32"/>
      <c r="L559" s="5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  <c r="AB559" s="32"/>
      <c r="AC559" s="32"/>
      <c r="AD559" s="32"/>
      <c r="AE559" s="32"/>
      <c r="AF559" s="32"/>
    </row>
    <row r="560" spans="1:32" ht="12.75" customHeight="1" x14ac:dyDescent="0.2">
      <c r="A560" s="32"/>
      <c r="B560" s="32"/>
      <c r="C560" s="32"/>
      <c r="D560" s="32"/>
      <c r="E560" s="32"/>
      <c r="F560" s="32"/>
      <c r="G560" s="32"/>
      <c r="H560" s="206"/>
      <c r="I560" s="5"/>
      <c r="J560" s="5"/>
      <c r="K560" s="32"/>
      <c r="L560" s="5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  <c r="AB560" s="32"/>
      <c r="AC560" s="32"/>
      <c r="AD560" s="32"/>
      <c r="AE560" s="32"/>
      <c r="AF560" s="32"/>
    </row>
    <row r="561" spans="1:32" ht="12.75" customHeight="1" x14ac:dyDescent="0.2">
      <c r="A561" s="32"/>
      <c r="B561" s="32"/>
      <c r="C561" s="32"/>
      <c r="D561" s="32"/>
      <c r="E561" s="32"/>
      <c r="F561" s="32"/>
      <c r="G561" s="32"/>
      <c r="H561" s="206"/>
      <c r="I561" s="5"/>
      <c r="J561" s="5"/>
      <c r="K561" s="32"/>
      <c r="L561" s="5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  <c r="AB561" s="32"/>
      <c r="AC561" s="32"/>
      <c r="AD561" s="32"/>
      <c r="AE561" s="32"/>
      <c r="AF561" s="32"/>
    </row>
    <row r="562" spans="1:32" ht="12.75" customHeight="1" x14ac:dyDescent="0.2">
      <c r="A562" s="32"/>
      <c r="B562" s="32"/>
      <c r="C562" s="32"/>
      <c r="D562" s="32"/>
      <c r="E562" s="32"/>
      <c r="F562" s="32"/>
      <c r="G562" s="32"/>
      <c r="H562" s="206"/>
      <c r="I562" s="5"/>
      <c r="J562" s="5"/>
      <c r="K562" s="32"/>
      <c r="L562" s="5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  <c r="AB562" s="32"/>
      <c r="AC562" s="32"/>
      <c r="AD562" s="32"/>
      <c r="AE562" s="32"/>
      <c r="AF562" s="32"/>
    </row>
    <row r="563" spans="1:32" ht="12.75" customHeight="1" x14ac:dyDescent="0.2">
      <c r="A563" s="32"/>
      <c r="B563" s="32"/>
      <c r="C563" s="32"/>
      <c r="D563" s="32"/>
      <c r="E563" s="32"/>
      <c r="F563" s="32"/>
      <c r="G563" s="32"/>
      <c r="H563" s="206"/>
      <c r="I563" s="5"/>
      <c r="J563" s="5"/>
      <c r="K563" s="32"/>
      <c r="L563" s="5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  <c r="AB563" s="32"/>
      <c r="AC563" s="32"/>
      <c r="AD563" s="32"/>
      <c r="AE563" s="32"/>
      <c r="AF563" s="32"/>
    </row>
    <row r="564" spans="1:32" ht="12.75" customHeight="1" x14ac:dyDescent="0.2">
      <c r="A564" s="32"/>
      <c r="B564" s="32"/>
      <c r="C564" s="32"/>
      <c r="D564" s="32"/>
      <c r="E564" s="32"/>
      <c r="F564" s="32"/>
      <c r="G564" s="32"/>
      <c r="H564" s="206"/>
      <c r="I564" s="5"/>
      <c r="J564" s="5"/>
      <c r="K564" s="32"/>
      <c r="L564" s="5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  <c r="AB564" s="32"/>
      <c r="AC564" s="32"/>
      <c r="AD564" s="32"/>
      <c r="AE564" s="32"/>
      <c r="AF564" s="32"/>
    </row>
    <row r="565" spans="1:32" ht="12.75" customHeight="1" x14ac:dyDescent="0.2">
      <c r="A565" s="32"/>
      <c r="B565" s="32"/>
      <c r="C565" s="32"/>
      <c r="D565" s="32"/>
      <c r="E565" s="32"/>
      <c r="F565" s="32"/>
      <c r="G565" s="32"/>
      <c r="H565" s="206"/>
      <c r="I565" s="5"/>
      <c r="J565" s="5"/>
      <c r="K565" s="32"/>
      <c r="L565" s="5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  <c r="AB565" s="32"/>
      <c r="AC565" s="32"/>
      <c r="AD565" s="32"/>
      <c r="AE565" s="32"/>
      <c r="AF565" s="32"/>
    </row>
    <row r="566" spans="1:32" ht="12.75" customHeight="1" x14ac:dyDescent="0.2">
      <c r="A566" s="32"/>
      <c r="B566" s="32"/>
      <c r="C566" s="32"/>
      <c r="D566" s="32"/>
      <c r="E566" s="32"/>
      <c r="F566" s="32"/>
      <c r="G566" s="32"/>
      <c r="H566" s="206"/>
      <c r="I566" s="5"/>
      <c r="J566" s="5"/>
      <c r="K566" s="32"/>
      <c r="L566" s="5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  <c r="AB566" s="32"/>
      <c r="AC566" s="32"/>
      <c r="AD566" s="32"/>
      <c r="AE566" s="32"/>
      <c r="AF566" s="32"/>
    </row>
    <row r="567" spans="1:32" ht="12.75" customHeight="1" x14ac:dyDescent="0.2">
      <c r="A567" s="32"/>
      <c r="B567" s="32"/>
      <c r="C567" s="32"/>
      <c r="D567" s="32"/>
      <c r="E567" s="32"/>
      <c r="F567" s="32"/>
      <c r="G567" s="32"/>
      <c r="H567" s="206"/>
      <c r="I567" s="5"/>
      <c r="J567" s="5"/>
      <c r="K567" s="32"/>
      <c r="L567" s="5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  <c r="AB567" s="32"/>
      <c r="AC567" s="32"/>
      <c r="AD567" s="32"/>
      <c r="AE567" s="32"/>
      <c r="AF567" s="32"/>
    </row>
    <row r="568" spans="1:32" ht="12.75" customHeight="1" x14ac:dyDescent="0.2">
      <c r="A568" s="32"/>
      <c r="B568" s="32"/>
      <c r="C568" s="32"/>
      <c r="D568" s="32"/>
      <c r="E568" s="32"/>
      <c r="F568" s="32"/>
      <c r="G568" s="32"/>
      <c r="H568" s="206"/>
      <c r="I568" s="5"/>
      <c r="J568" s="5"/>
      <c r="K568" s="32"/>
      <c r="L568" s="5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  <c r="AB568" s="32"/>
      <c r="AC568" s="32"/>
      <c r="AD568" s="32"/>
      <c r="AE568" s="32"/>
      <c r="AF568" s="32"/>
    </row>
    <row r="569" spans="1:32" ht="12.75" customHeight="1" x14ac:dyDescent="0.2">
      <c r="A569" s="32"/>
      <c r="B569" s="32"/>
      <c r="C569" s="32"/>
      <c r="D569" s="32"/>
      <c r="E569" s="32"/>
      <c r="F569" s="32"/>
      <c r="G569" s="32"/>
      <c r="H569" s="206"/>
      <c r="I569" s="5"/>
      <c r="J569" s="5"/>
      <c r="K569" s="32"/>
      <c r="L569" s="5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  <c r="AB569" s="32"/>
      <c r="AC569" s="32"/>
      <c r="AD569" s="32"/>
      <c r="AE569" s="32"/>
      <c r="AF569" s="32"/>
    </row>
    <row r="570" spans="1:32" ht="12.75" customHeight="1" x14ac:dyDescent="0.2">
      <c r="A570" s="32"/>
      <c r="B570" s="32"/>
      <c r="C570" s="32"/>
      <c r="D570" s="32"/>
      <c r="E570" s="32"/>
      <c r="F570" s="32"/>
      <c r="G570" s="32"/>
      <c r="H570" s="206"/>
      <c r="I570" s="5"/>
      <c r="J570" s="5"/>
      <c r="K570" s="32"/>
      <c r="L570" s="5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  <c r="AB570" s="32"/>
      <c r="AC570" s="32"/>
      <c r="AD570" s="32"/>
      <c r="AE570" s="32"/>
      <c r="AF570" s="32"/>
    </row>
    <row r="571" spans="1:32" ht="12.75" customHeight="1" x14ac:dyDescent="0.2">
      <c r="A571" s="32"/>
      <c r="B571" s="32"/>
      <c r="C571" s="32"/>
      <c r="D571" s="32"/>
      <c r="E571" s="32"/>
      <c r="F571" s="32"/>
      <c r="G571" s="32"/>
      <c r="H571" s="206"/>
      <c r="I571" s="5"/>
      <c r="J571" s="5"/>
      <c r="K571" s="32"/>
      <c r="L571" s="5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  <c r="AB571" s="32"/>
      <c r="AC571" s="32"/>
      <c r="AD571" s="32"/>
      <c r="AE571" s="32"/>
      <c r="AF571" s="32"/>
    </row>
    <row r="572" spans="1:32" ht="12.75" customHeight="1" x14ac:dyDescent="0.2">
      <c r="A572" s="32"/>
      <c r="B572" s="32"/>
      <c r="C572" s="32"/>
      <c r="D572" s="32"/>
      <c r="E572" s="32"/>
      <c r="F572" s="32"/>
      <c r="G572" s="32"/>
      <c r="H572" s="206"/>
      <c r="I572" s="5"/>
      <c r="J572" s="5"/>
      <c r="K572" s="32"/>
      <c r="L572" s="5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  <c r="AB572" s="32"/>
      <c r="AC572" s="32"/>
      <c r="AD572" s="32"/>
      <c r="AE572" s="32"/>
      <c r="AF572" s="32"/>
    </row>
    <row r="573" spans="1:32" ht="12.75" customHeight="1" x14ac:dyDescent="0.2">
      <c r="A573" s="32"/>
      <c r="B573" s="32"/>
      <c r="C573" s="32"/>
      <c r="D573" s="32"/>
      <c r="E573" s="32"/>
      <c r="F573" s="32"/>
      <c r="G573" s="32"/>
      <c r="H573" s="206"/>
      <c r="I573" s="5"/>
      <c r="J573" s="5"/>
      <c r="K573" s="32"/>
      <c r="L573" s="5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  <c r="AB573" s="32"/>
      <c r="AC573" s="32"/>
      <c r="AD573" s="32"/>
      <c r="AE573" s="32"/>
      <c r="AF573" s="32"/>
    </row>
    <row r="574" spans="1:32" ht="12.75" customHeight="1" x14ac:dyDescent="0.2">
      <c r="A574" s="32"/>
      <c r="B574" s="32"/>
      <c r="C574" s="32"/>
      <c r="D574" s="32"/>
      <c r="E574" s="32"/>
      <c r="F574" s="32"/>
      <c r="G574" s="32"/>
      <c r="H574" s="206"/>
      <c r="I574" s="5"/>
      <c r="J574" s="5"/>
      <c r="K574" s="32"/>
      <c r="L574" s="5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  <c r="AB574" s="32"/>
      <c r="AC574" s="32"/>
      <c r="AD574" s="32"/>
      <c r="AE574" s="32"/>
      <c r="AF574" s="32"/>
    </row>
    <row r="575" spans="1:32" ht="12.75" customHeight="1" x14ac:dyDescent="0.2">
      <c r="A575" s="32"/>
      <c r="B575" s="32"/>
      <c r="C575" s="32"/>
      <c r="D575" s="32"/>
      <c r="E575" s="32"/>
      <c r="F575" s="32"/>
      <c r="G575" s="32"/>
      <c r="H575" s="206"/>
      <c r="I575" s="5"/>
      <c r="J575" s="5"/>
      <c r="K575" s="32"/>
      <c r="L575" s="5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  <c r="AB575" s="32"/>
      <c r="AC575" s="32"/>
      <c r="AD575" s="32"/>
      <c r="AE575" s="32"/>
      <c r="AF575" s="32"/>
    </row>
    <row r="576" spans="1:32" ht="12.75" customHeight="1" x14ac:dyDescent="0.2">
      <c r="A576" s="32"/>
      <c r="B576" s="32"/>
      <c r="C576" s="32"/>
      <c r="D576" s="32"/>
      <c r="E576" s="32"/>
      <c r="F576" s="32"/>
      <c r="G576" s="32"/>
      <c r="H576" s="206"/>
      <c r="I576" s="5"/>
      <c r="J576" s="5"/>
      <c r="K576" s="32"/>
      <c r="L576" s="5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  <c r="AB576" s="32"/>
      <c r="AC576" s="32"/>
      <c r="AD576" s="32"/>
      <c r="AE576" s="32"/>
      <c r="AF576" s="32"/>
    </row>
    <row r="577" spans="1:32" ht="12.75" customHeight="1" x14ac:dyDescent="0.2">
      <c r="A577" s="32"/>
      <c r="B577" s="32"/>
      <c r="C577" s="32"/>
      <c r="D577" s="32"/>
      <c r="E577" s="32"/>
      <c r="F577" s="32"/>
      <c r="G577" s="32"/>
      <c r="H577" s="206"/>
      <c r="I577" s="5"/>
      <c r="J577" s="5"/>
      <c r="K577" s="32"/>
      <c r="L577" s="5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  <c r="AB577" s="32"/>
      <c r="AC577" s="32"/>
      <c r="AD577" s="32"/>
      <c r="AE577" s="32"/>
      <c r="AF577" s="32"/>
    </row>
    <row r="578" spans="1:32" ht="12.75" customHeight="1" x14ac:dyDescent="0.2">
      <c r="A578" s="32"/>
      <c r="B578" s="32"/>
      <c r="C578" s="32"/>
      <c r="D578" s="32"/>
      <c r="E578" s="32"/>
      <c r="F578" s="32"/>
      <c r="G578" s="32"/>
      <c r="H578" s="206"/>
      <c r="I578" s="5"/>
      <c r="J578" s="5"/>
      <c r="K578" s="32"/>
      <c r="L578" s="5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  <c r="AB578" s="32"/>
      <c r="AC578" s="32"/>
      <c r="AD578" s="32"/>
      <c r="AE578" s="32"/>
      <c r="AF578" s="32"/>
    </row>
    <row r="579" spans="1:32" ht="12.75" customHeight="1" x14ac:dyDescent="0.2">
      <c r="A579" s="32"/>
      <c r="B579" s="32"/>
      <c r="C579" s="32"/>
      <c r="D579" s="32"/>
      <c r="E579" s="32"/>
      <c r="F579" s="32"/>
      <c r="G579" s="32"/>
      <c r="H579" s="206"/>
      <c r="I579" s="5"/>
      <c r="J579" s="5"/>
      <c r="K579" s="32"/>
      <c r="L579" s="5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  <c r="AB579" s="32"/>
      <c r="AC579" s="32"/>
      <c r="AD579" s="32"/>
      <c r="AE579" s="32"/>
      <c r="AF579" s="32"/>
    </row>
    <row r="580" spans="1:32" ht="12.75" customHeight="1" x14ac:dyDescent="0.2">
      <c r="A580" s="32"/>
      <c r="B580" s="32"/>
      <c r="C580" s="32"/>
      <c r="D580" s="32"/>
      <c r="E580" s="32"/>
      <c r="F580" s="32"/>
      <c r="G580" s="32"/>
      <c r="H580" s="206"/>
      <c r="I580" s="5"/>
      <c r="J580" s="5"/>
      <c r="K580" s="32"/>
      <c r="L580" s="5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  <c r="AB580" s="32"/>
      <c r="AC580" s="32"/>
      <c r="AD580" s="32"/>
      <c r="AE580" s="32"/>
      <c r="AF580" s="32"/>
    </row>
    <row r="581" spans="1:32" ht="12.75" customHeight="1" x14ac:dyDescent="0.2">
      <c r="A581" s="32"/>
      <c r="B581" s="32"/>
      <c r="C581" s="32"/>
      <c r="D581" s="32"/>
      <c r="E581" s="32"/>
      <c r="F581" s="32"/>
      <c r="G581" s="32"/>
      <c r="H581" s="206"/>
      <c r="I581" s="5"/>
      <c r="J581" s="5"/>
      <c r="K581" s="32"/>
      <c r="L581" s="5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  <c r="AB581" s="32"/>
      <c r="AC581" s="32"/>
      <c r="AD581" s="32"/>
      <c r="AE581" s="32"/>
      <c r="AF581" s="32"/>
    </row>
    <row r="582" spans="1:32" ht="12.75" customHeight="1" x14ac:dyDescent="0.2">
      <c r="A582" s="32"/>
      <c r="B582" s="32"/>
      <c r="C582" s="32"/>
      <c r="D582" s="32"/>
      <c r="E582" s="32"/>
      <c r="F582" s="32"/>
      <c r="G582" s="32"/>
      <c r="H582" s="206"/>
      <c r="I582" s="5"/>
      <c r="J582" s="5"/>
      <c r="K582" s="32"/>
      <c r="L582" s="5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  <c r="AB582" s="32"/>
      <c r="AC582" s="32"/>
      <c r="AD582" s="32"/>
      <c r="AE582" s="32"/>
      <c r="AF582" s="32"/>
    </row>
    <row r="583" spans="1:32" ht="12.75" customHeight="1" x14ac:dyDescent="0.2">
      <c r="A583" s="32"/>
      <c r="B583" s="32"/>
      <c r="C583" s="32"/>
      <c r="D583" s="32"/>
      <c r="E583" s="32"/>
      <c r="F583" s="32"/>
      <c r="G583" s="32"/>
      <c r="H583" s="206"/>
      <c r="I583" s="5"/>
      <c r="J583" s="5"/>
      <c r="K583" s="32"/>
      <c r="L583" s="5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  <c r="AB583" s="32"/>
      <c r="AC583" s="32"/>
      <c r="AD583" s="32"/>
      <c r="AE583" s="32"/>
      <c r="AF583" s="32"/>
    </row>
    <row r="584" spans="1:32" ht="12.75" customHeight="1" x14ac:dyDescent="0.2">
      <c r="A584" s="32"/>
      <c r="B584" s="32"/>
      <c r="C584" s="32"/>
      <c r="D584" s="32"/>
      <c r="E584" s="32"/>
      <c r="F584" s="32"/>
      <c r="G584" s="32"/>
      <c r="H584" s="206"/>
      <c r="I584" s="5"/>
      <c r="J584" s="5"/>
      <c r="K584" s="32"/>
      <c r="L584" s="5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  <c r="AB584" s="32"/>
      <c r="AC584" s="32"/>
      <c r="AD584" s="32"/>
      <c r="AE584" s="32"/>
      <c r="AF584" s="32"/>
    </row>
    <row r="585" spans="1:32" ht="12.75" customHeight="1" x14ac:dyDescent="0.2">
      <c r="A585" s="32"/>
      <c r="B585" s="32"/>
      <c r="C585" s="32"/>
      <c r="D585" s="32"/>
      <c r="E585" s="32"/>
      <c r="F585" s="32"/>
      <c r="G585" s="32"/>
      <c r="H585" s="206"/>
      <c r="I585" s="5"/>
      <c r="J585" s="5"/>
      <c r="K585" s="32"/>
      <c r="L585" s="5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  <c r="AB585" s="32"/>
      <c r="AC585" s="32"/>
      <c r="AD585" s="32"/>
      <c r="AE585" s="32"/>
      <c r="AF585" s="32"/>
    </row>
    <row r="586" spans="1:32" ht="12.75" customHeight="1" x14ac:dyDescent="0.2">
      <c r="A586" s="32"/>
      <c r="B586" s="32"/>
      <c r="C586" s="32"/>
      <c r="D586" s="32"/>
      <c r="E586" s="32"/>
      <c r="F586" s="32"/>
      <c r="G586" s="32"/>
      <c r="H586" s="206"/>
      <c r="I586" s="5"/>
      <c r="J586" s="5"/>
      <c r="K586" s="32"/>
      <c r="L586" s="5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  <c r="AB586" s="32"/>
      <c r="AC586" s="32"/>
      <c r="AD586" s="32"/>
      <c r="AE586" s="32"/>
      <c r="AF586" s="32"/>
    </row>
    <row r="587" spans="1:32" ht="12.75" customHeight="1" x14ac:dyDescent="0.2">
      <c r="A587" s="32"/>
      <c r="B587" s="32"/>
      <c r="C587" s="32"/>
      <c r="D587" s="32"/>
      <c r="E587" s="32"/>
      <c r="F587" s="32"/>
      <c r="G587" s="32"/>
      <c r="H587" s="206"/>
      <c r="I587" s="5"/>
      <c r="J587" s="5"/>
      <c r="K587" s="32"/>
      <c r="L587" s="5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  <c r="AB587" s="32"/>
      <c r="AC587" s="32"/>
      <c r="AD587" s="32"/>
      <c r="AE587" s="32"/>
      <c r="AF587" s="32"/>
    </row>
    <row r="588" spans="1:32" ht="12.75" customHeight="1" x14ac:dyDescent="0.2">
      <c r="A588" s="32"/>
      <c r="B588" s="32"/>
      <c r="C588" s="32"/>
      <c r="D588" s="32"/>
      <c r="E588" s="32"/>
      <c r="F588" s="32"/>
      <c r="G588" s="32"/>
      <c r="H588" s="206"/>
      <c r="I588" s="5"/>
      <c r="J588" s="5"/>
      <c r="K588" s="32"/>
      <c r="L588" s="5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  <c r="AB588" s="32"/>
      <c r="AC588" s="32"/>
      <c r="AD588" s="32"/>
      <c r="AE588" s="32"/>
      <c r="AF588" s="32"/>
    </row>
    <row r="589" spans="1:32" ht="12.75" customHeight="1" x14ac:dyDescent="0.2">
      <c r="A589" s="32"/>
      <c r="B589" s="32"/>
      <c r="C589" s="32"/>
      <c r="D589" s="32"/>
      <c r="E589" s="32"/>
      <c r="F589" s="32"/>
      <c r="G589" s="32"/>
      <c r="H589" s="206"/>
      <c r="I589" s="5"/>
      <c r="J589" s="5"/>
      <c r="K589" s="32"/>
      <c r="L589" s="5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  <c r="AB589" s="32"/>
      <c r="AC589" s="32"/>
      <c r="AD589" s="32"/>
      <c r="AE589" s="32"/>
      <c r="AF589" s="32"/>
    </row>
    <row r="590" spans="1:32" ht="12.75" customHeight="1" x14ac:dyDescent="0.2">
      <c r="A590" s="32"/>
      <c r="B590" s="32"/>
      <c r="C590" s="32"/>
      <c r="D590" s="32"/>
      <c r="E590" s="32"/>
      <c r="F590" s="32"/>
      <c r="G590" s="32"/>
      <c r="H590" s="206"/>
      <c r="I590" s="5"/>
      <c r="J590" s="5"/>
      <c r="K590" s="32"/>
      <c r="L590" s="5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  <c r="AB590" s="32"/>
      <c r="AC590" s="32"/>
      <c r="AD590" s="32"/>
      <c r="AE590" s="32"/>
      <c r="AF590" s="32"/>
    </row>
    <row r="591" spans="1:32" ht="12.75" customHeight="1" x14ac:dyDescent="0.2">
      <c r="A591" s="32"/>
      <c r="B591" s="32"/>
      <c r="C591" s="32"/>
      <c r="D591" s="32"/>
      <c r="E591" s="32"/>
      <c r="F591" s="32"/>
      <c r="G591" s="32"/>
      <c r="H591" s="206"/>
      <c r="I591" s="5"/>
      <c r="J591" s="5"/>
      <c r="K591" s="32"/>
      <c r="L591" s="5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  <c r="AB591" s="32"/>
      <c r="AC591" s="32"/>
      <c r="AD591" s="32"/>
      <c r="AE591" s="32"/>
      <c r="AF591" s="32"/>
    </row>
    <row r="592" spans="1:32" ht="12.75" customHeight="1" x14ac:dyDescent="0.2">
      <c r="A592" s="32"/>
      <c r="B592" s="32"/>
      <c r="C592" s="32"/>
      <c r="D592" s="32"/>
      <c r="E592" s="32"/>
      <c r="F592" s="32"/>
      <c r="G592" s="32"/>
      <c r="H592" s="206"/>
      <c r="I592" s="5"/>
      <c r="J592" s="5"/>
      <c r="K592" s="32"/>
      <c r="L592" s="5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  <c r="AB592" s="32"/>
      <c r="AC592" s="32"/>
      <c r="AD592" s="32"/>
      <c r="AE592" s="32"/>
      <c r="AF592" s="32"/>
    </row>
    <row r="593" spans="1:32" ht="12.75" customHeight="1" x14ac:dyDescent="0.2">
      <c r="A593" s="32"/>
      <c r="B593" s="32"/>
      <c r="C593" s="32"/>
      <c r="D593" s="32"/>
      <c r="E593" s="32"/>
      <c r="F593" s="32"/>
      <c r="G593" s="32"/>
      <c r="H593" s="206"/>
      <c r="I593" s="5"/>
      <c r="J593" s="5"/>
      <c r="K593" s="32"/>
      <c r="L593" s="5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  <c r="AB593" s="32"/>
      <c r="AC593" s="32"/>
      <c r="AD593" s="32"/>
      <c r="AE593" s="32"/>
      <c r="AF593" s="32"/>
    </row>
    <row r="594" spans="1:32" ht="12.75" customHeight="1" x14ac:dyDescent="0.2">
      <c r="A594" s="32"/>
      <c r="B594" s="32"/>
      <c r="C594" s="32"/>
      <c r="D594" s="32"/>
      <c r="E594" s="32"/>
      <c r="F594" s="32"/>
      <c r="G594" s="32"/>
      <c r="H594" s="206"/>
      <c r="I594" s="5"/>
      <c r="J594" s="5"/>
      <c r="K594" s="32"/>
      <c r="L594" s="5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  <c r="AB594" s="32"/>
      <c r="AC594" s="32"/>
      <c r="AD594" s="32"/>
      <c r="AE594" s="32"/>
      <c r="AF594" s="32"/>
    </row>
    <row r="595" spans="1:32" ht="12.75" customHeight="1" x14ac:dyDescent="0.2">
      <c r="A595" s="32"/>
      <c r="B595" s="32"/>
      <c r="C595" s="32"/>
      <c r="D595" s="32"/>
      <c r="E595" s="32"/>
      <c r="F595" s="32"/>
      <c r="G595" s="32"/>
      <c r="H595" s="206"/>
      <c r="I595" s="5"/>
      <c r="J595" s="5"/>
      <c r="K595" s="32"/>
      <c r="L595" s="5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  <c r="AB595" s="32"/>
      <c r="AC595" s="32"/>
      <c r="AD595" s="32"/>
      <c r="AE595" s="32"/>
      <c r="AF595" s="32"/>
    </row>
    <row r="596" spans="1:32" ht="12.75" customHeight="1" x14ac:dyDescent="0.2">
      <c r="A596" s="32"/>
      <c r="B596" s="32"/>
      <c r="C596" s="32"/>
      <c r="D596" s="32"/>
      <c r="E596" s="32"/>
      <c r="F596" s="32"/>
      <c r="G596" s="32"/>
      <c r="H596" s="206"/>
      <c r="I596" s="5"/>
      <c r="J596" s="5"/>
      <c r="K596" s="32"/>
      <c r="L596" s="5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  <c r="AB596" s="32"/>
      <c r="AC596" s="32"/>
      <c r="AD596" s="32"/>
      <c r="AE596" s="32"/>
      <c r="AF596" s="32"/>
    </row>
    <row r="597" spans="1:32" ht="12.75" customHeight="1" x14ac:dyDescent="0.2">
      <c r="A597" s="32"/>
      <c r="B597" s="32"/>
      <c r="C597" s="32"/>
      <c r="D597" s="32"/>
      <c r="E597" s="32"/>
      <c r="F597" s="32"/>
      <c r="G597" s="32"/>
      <c r="H597" s="206"/>
      <c r="I597" s="5"/>
      <c r="J597" s="5"/>
      <c r="K597" s="32"/>
      <c r="L597" s="5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  <c r="AB597" s="32"/>
      <c r="AC597" s="32"/>
      <c r="AD597" s="32"/>
      <c r="AE597" s="32"/>
      <c r="AF597" s="32"/>
    </row>
    <row r="598" spans="1:32" ht="12.75" customHeight="1" x14ac:dyDescent="0.2">
      <c r="A598" s="32"/>
      <c r="B598" s="32"/>
      <c r="C598" s="32"/>
      <c r="D598" s="32"/>
      <c r="E598" s="32"/>
      <c r="F598" s="32"/>
      <c r="G598" s="32"/>
      <c r="H598" s="206"/>
      <c r="I598" s="5"/>
      <c r="J598" s="5"/>
      <c r="K598" s="32"/>
      <c r="L598" s="5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  <c r="AB598" s="32"/>
      <c r="AC598" s="32"/>
      <c r="AD598" s="32"/>
      <c r="AE598" s="32"/>
      <c r="AF598" s="32"/>
    </row>
    <row r="599" spans="1:32" ht="12.75" customHeight="1" x14ac:dyDescent="0.2">
      <c r="A599" s="32"/>
      <c r="B599" s="32"/>
      <c r="C599" s="32"/>
      <c r="D599" s="32"/>
      <c r="E599" s="32"/>
      <c r="F599" s="32"/>
      <c r="G599" s="32"/>
      <c r="H599" s="206"/>
      <c r="I599" s="5"/>
      <c r="J599" s="5"/>
      <c r="K599" s="32"/>
      <c r="L599" s="5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  <c r="AB599" s="32"/>
      <c r="AC599" s="32"/>
      <c r="AD599" s="32"/>
      <c r="AE599" s="32"/>
      <c r="AF599" s="32"/>
    </row>
    <row r="600" spans="1:32" ht="12.75" customHeight="1" x14ac:dyDescent="0.2">
      <c r="A600" s="32"/>
      <c r="B600" s="32"/>
      <c r="C600" s="32"/>
      <c r="D600" s="32"/>
      <c r="E600" s="32"/>
      <c r="F600" s="32"/>
      <c r="G600" s="32"/>
      <c r="H600" s="206"/>
      <c r="I600" s="5"/>
      <c r="J600" s="5"/>
      <c r="K600" s="32"/>
      <c r="L600" s="5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  <c r="AB600" s="32"/>
      <c r="AC600" s="32"/>
      <c r="AD600" s="32"/>
      <c r="AE600" s="32"/>
      <c r="AF600" s="32"/>
    </row>
    <row r="601" spans="1:32" ht="12.75" customHeight="1" x14ac:dyDescent="0.2">
      <c r="A601" s="32"/>
      <c r="B601" s="32"/>
      <c r="C601" s="32"/>
      <c r="D601" s="32"/>
      <c r="E601" s="32"/>
      <c r="F601" s="32"/>
      <c r="G601" s="32"/>
      <c r="H601" s="206"/>
      <c r="I601" s="5"/>
      <c r="J601" s="5"/>
      <c r="K601" s="32"/>
      <c r="L601" s="5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  <c r="AB601" s="32"/>
      <c r="AC601" s="32"/>
      <c r="AD601" s="32"/>
      <c r="AE601" s="32"/>
      <c r="AF601" s="32"/>
    </row>
    <row r="602" spans="1:32" ht="12.75" customHeight="1" x14ac:dyDescent="0.2">
      <c r="A602" s="32"/>
      <c r="B602" s="32"/>
      <c r="C602" s="32"/>
      <c r="D602" s="32"/>
      <c r="E602" s="32"/>
      <c r="F602" s="32"/>
      <c r="G602" s="32"/>
      <c r="H602" s="206"/>
      <c r="I602" s="5"/>
      <c r="J602" s="5"/>
      <c r="K602" s="32"/>
      <c r="L602" s="5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  <c r="AB602" s="32"/>
      <c r="AC602" s="32"/>
      <c r="AD602" s="32"/>
      <c r="AE602" s="32"/>
      <c r="AF602" s="32"/>
    </row>
    <row r="603" spans="1:32" ht="12.75" customHeight="1" x14ac:dyDescent="0.2">
      <c r="A603" s="32"/>
      <c r="B603" s="32"/>
      <c r="C603" s="32"/>
      <c r="D603" s="32"/>
      <c r="E603" s="32"/>
      <c r="F603" s="32"/>
      <c r="G603" s="32"/>
      <c r="H603" s="206"/>
      <c r="I603" s="5"/>
      <c r="J603" s="5"/>
      <c r="K603" s="32"/>
      <c r="L603" s="5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  <c r="AB603" s="32"/>
      <c r="AC603" s="32"/>
      <c r="AD603" s="32"/>
      <c r="AE603" s="32"/>
      <c r="AF603" s="32"/>
    </row>
    <row r="604" spans="1:32" ht="12.75" customHeight="1" x14ac:dyDescent="0.2">
      <c r="A604" s="32"/>
      <c r="B604" s="32"/>
      <c r="C604" s="32"/>
      <c r="D604" s="32"/>
      <c r="E604" s="32"/>
      <c r="F604" s="32"/>
      <c r="G604" s="32"/>
      <c r="H604" s="206"/>
      <c r="I604" s="5"/>
      <c r="J604" s="5"/>
      <c r="K604" s="32"/>
      <c r="L604" s="5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  <c r="AB604" s="32"/>
      <c r="AC604" s="32"/>
      <c r="AD604" s="32"/>
      <c r="AE604" s="32"/>
      <c r="AF604" s="32"/>
    </row>
    <row r="605" spans="1:32" ht="12.75" customHeight="1" x14ac:dyDescent="0.2">
      <c r="A605" s="32"/>
      <c r="B605" s="32"/>
      <c r="C605" s="32"/>
      <c r="D605" s="32"/>
      <c r="E605" s="32"/>
      <c r="F605" s="32"/>
      <c r="G605" s="32"/>
      <c r="H605" s="206"/>
      <c r="I605" s="5"/>
      <c r="J605" s="5"/>
      <c r="K605" s="32"/>
      <c r="L605" s="5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  <c r="AB605" s="32"/>
      <c r="AC605" s="32"/>
      <c r="AD605" s="32"/>
      <c r="AE605" s="32"/>
      <c r="AF605" s="32"/>
    </row>
    <row r="606" spans="1:32" ht="12.75" customHeight="1" x14ac:dyDescent="0.2">
      <c r="A606" s="32"/>
      <c r="B606" s="32"/>
      <c r="C606" s="32"/>
      <c r="D606" s="32"/>
      <c r="E606" s="32"/>
      <c r="F606" s="32"/>
      <c r="G606" s="32"/>
      <c r="H606" s="206"/>
      <c r="I606" s="5"/>
      <c r="J606" s="5"/>
      <c r="K606" s="32"/>
      <c r="L606" s="5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  <c r="AB606" s="32"/>
      <c r="AC606" s="32"/>
      <c r="AD606" s="32"/>
      <c r="AE606" s="32"/>
      <c r="AF606" s="32"/>
    </row>
    <row r="607" spans="1:32" ht="12.75" customHeight="1" x14ac:dyDescent="0.2">
      <c r="A607" s="32"/>
      <c r="B607" s="32"/>
      <c r="C607" s="32"/>
      <c r="D607" s="32"/>
      <c r="E607" s="32"/>
      <c r="F607" s="32"/>
      <c r="G607" s="32"/>
      <c r="H607" s="206"/>
      <c r="I607" s="5"/>
      <c r="J607" s="5"/>
      <c r="K607" s="32"/>
      <c r="L607" s="5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  <c r="AB607" s="32"/>
      <c r="AC607" s="32"/>
      <c r="AD607" s="32"/>
      <c r="AE607" s="32"/>
      <c r="AF607" s="32"/>
    </row>
    <row r="608" spans="1:32" ht="12.75" customHeight="1" x14ac:dyDescent="0.2">
      <c r="A608" s="32"/>
      <c r="B608" s="32"/>
      <c r="C608" s="32"/>
      <c r="D608" s="32"/>
      <c r="E608" s="32"/>
      <c r="F608" s="32"/>
      <c r="G608" s="32"/>
      <c r="H608" s="206"/>
      <c r="I608" s="5"/>
      <c r="J608" s="5"/>
      <c r="K608" s="32"/>
      <c r="L608" s="5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  <c r="AB608" s="32"/>
      <c r="AC608" s="32"/>
      <c r="AD608" s="32"/>
      <c r="AE608" s="32"/>
      <c r="AF608" s="32"/>
    </row>
    <row r="609" spans="1:32" ht="12.75" customHeight="1" x14ac:dyDescent="0.2">
      <c r="A609" s="32"/>
      <c r="B609" s="32"/>
      <c r="C609" s="32"/>
      <c r="D609" s="32"/>
      <c r="E609" s="32"/>
      <c r="F609" s="32"/>
      <c r="G609" s="32"/>
      <c r="H609" s="206"/>
      <c r="I609" s="5"/>
      <c r="J609" s="5"/>
      <c r="K609" s="32"/>
      <c r="L609" s="5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  <c r="AB609" s="32"/>
      <c r="AC609" s="32"/>
      <c r="AD609" s="32"/>
      <c r="AE609" s="32"/>
      <c r="AF609" s="32"/>
    </row>
    <row r="610" spans="1:32" ht="12.75" customHeight="1" x14ac:dyDescent="0.2">
      <c r="A610" s="32"/>
      <c r="B610" s="32"/>
      <c r="C610" s="32"/>
      <c r="D610" s="32"/>
      <c r="E610" s="32"/>
      <c r="F610" s="32"/>
      <c r="G610" s="32"/>
      <c r="H610" s="206"/>
      <c r="I610" s="5"/>
      <c r="J610" s="5"/>
      <c r="K610" s="32"/>
      <c r="L610" s="5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  <c r="AB610" s="32"/>
      <c r="AC610" s="32"/>
      <c r="AD610" s="32"/>
      <c r="AE610" s="32"/>
      <c r="AF610" s="32"/>
    </row>
    <row r="611" spans="1:32" ht="12.75" customHeight="1" x14ac:dyDescent="0.2">
      <c r="A611" s="32"/>
      <c r="B611" s="32"/>
      <c r="C611" s="32"/>
      <c r="D611" s="32"/>
      <c r="E611" s="32"/>
      <c r="F611" s="32"/>
      <c r="G611" s="32"/>
      <c r="H611" s="206"/>
      <c r="I611" s="5"/>
      <c r="J611" s="5"/>
      <c r="K611" s="32"/>
      <c r="L611" s="5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  <c r="AB611" s="32"/>
      <c r="AC611" s="32"/>
      <c r="AD611" s="32"/>
      <c r="AE611" s="32"/>
      <c r="AF611" s="32"/>
    </row>
    <row r="612" spans="1:32" ht="12.75" customHeight="1" x14ac:dyDescent="0.2">
      <c r="A612" s="32"/>
      <c r="B612" s="32"/>
      <c r="C612" s="32"/>
      <c r="D612" s="32"/>
      <c r="E612" s="32"/>
      <c r="F612" s="32"/>
      <c r="G612" s="32"/>
      <c r="H612" s="206"/>
      <c r="I612" s="5"/>
      <c r="J612" s="5"/>
      <c r="K612" s="32"/>
      <c r="L612" s="5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  <c r="AB612" s="32"/>
      <c r="AC612" s="32"/>
      <c r="AD612" s="32"/>
      <c r="AE612" s="32"/>
      <c r="AF612" s="32"/>
    </row>
    <row r="613" spans="1:32" ht="12.75" customHeight="1" x14ac:dyDescent="0.2">
      <c r="A613" s="32"/>
      <c r="B613" s="32"/>
      <c r="C613" s="32"/>
      <c r="D613" s="32"/>
      <c r="E613" s="32"/>
      <c r="F613" s="32"/>
      <c r="G613" s="32"/>
      <c r="H613" s="206"/>
      <c r="I613" s="5"/>
      <c r="J613" s="5"/>
      <c r="K613" s="32"/>
      <c r="L613" s="5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  <c r="AB613" s="32"/>
      <c r="AC613" s="32"/>
      <c r="AD613" s="32"/>
      <c r="AE613" s="32"/>
      <c r="AF613" s="32"/>
    </row>
    <row r="614" spans="1:32" ht="12.75" customHeight="1" x14ac:dyDescent="0.2">
      <c r="A614" s="32"/>
      <c r="B614" s="32"/>
      <c r="C614" s="32"/>
      <c r="D614" s="32"/>
      <c r="E614" s="32"/>
      <c r="F614" s="32"/>
      <c r="G614" s="32"/>
      <c r="H614" s="206"/>
      <c r="I614" s="5"/>
      <c r="J614" s="5"/>
      <c r="K614" s="32"/>
      <c r="L614" s="5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  <c r="AB614" s="32"/>
      <c r="AC614" s="32"/>
      <c r="AD614" s="32"/>
      <c r="AE614" s="32"/>
      <c r="AF614" s="32"/>
    </row>
    <row r="615" spans="1:32" ht="12.75" customHeight="1" x14ac:dyDescent="0.2">
      <c r="A615" s="32"/>
      <c r="B615" s="32"/>
      <c r="C615" s="32"/>
      <c r="D615" s="32"/>
      <c r="E615" s="32"/>
      <c r="F615" s="32"/>
      <c r="G615" s="32"/>
      <c r="H615" s="206"/>
      <c r="I615" s="5"/>
      <c r="J615" s="5"/>
      <c r="K615" s="32"/>
      <c r="L615" s="5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  <c r="AB615" s="32"/>
      <c r="AC615" s="32"/>
      <c r="AD615" s="32"/>
      <c r="AE615" s="32"/>
      <c r="AF615" s="32"/>
    </row>
    <row r="616" spans="1:32" ht="12.75" customHeight="1" x14ac:dyDescent="0.2">
      <c r="A616" s="32"/>
      <c r="B616" s="32"/>
      <c r="C616" s="32"/>
      <c r="D616" s="32"/>
      <c r="E616" s="32"/>
      <c r="F616" s="32"/>
      <c r="G616" s="32"/>
      <c r="H616" s="206"/>
      <c r="I616" s="5"/>
      <c r="J616" s="5"/>
      <c r="K616" s="32"/>
      <c r="L616" s="5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  <c r="AB616" s="32"/>
      <c r="AC616" s="32"/>
      <c r="AD616" s="32"/>
      <c r="AE616" s="32"/>
      <c r="AF616" s="32"/>
    </row>
    <row r="617" spans="1:32" ht="12.75" customHeight="1" x14ac:dyDescent="0.2">
      <c r="A617" s="32"/>
      <c r="B617" s="32"/>
      <c r="C617" s="32"/>
      <c r="D617" s="32"/>
      <c r="E617" s="32"/>
      <c r="F617" s="32"/>
      <c r="G617" s="32"/>
      <c r="H617" s="206"/>
      <c r="I617" s="5"/>
      <c r="J617" s="5"/>
      <c r="K617" s="32"/>
      <c r="L617" s="5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  <c r="AB617" s="32"/>
      <c r="AC617" s="32"/>
      <c r="AD617" s="32"/>
      <c r="AE617" s="32"/>
      <c r="AF617" s="32"/>
    </row>
    <row r="618" spans="1:32" ht="12.75" customHeight="1" x14ac:dyDescent="0.2">
      <c r="A618" s="32"/>
      <c r="B618" s="32"/>
      <c r="C618" s="32"/>
      <c r="D618" s="32"/>
      <c r="E618" s="32"/>
      <c r="F618" s="32"/>
      <c r="G618" s="32"/>
      <c r="H618" s="206"/>
      <c r="I618" s="5"/>
      <c r="J618" s="5"/>
      <c r="K618" s="32"/>
      <c r="L618" s="5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  <c r="AB618" s="32"/>
      <c r="AC618" s="32"/>
      <c r="AD618" s="32"/>
      <c r="AE618" s="32"/>
      <c r="AF618" s="32"/>
    </row>
    <row r="619" spans="1:32" ht="12.75" customHeight="1" x14ac:dyDescent="0.2">
      <c r="A619" s="32"/>
      <c r="B619" s="32"/>
      <c r="C619" s="32"/>
      <c r="D619" s="32"/>
      <c r="E619" s="32"/>
      <c r="F619" s="32"/>
      <c r="G619" s="32"/>
      <c r="H619" s="206"/>
      <c r="I619" s="5"/>
      <c r="J619" s="5"/>
      <c r="K619" s="32"/>
      <c r="L619" s="5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  <c r="AB619" s="32"/>
      <c r="AC619" s="32"/>
      <c r="AD619" s="32"/>
      <c r="AE619" s="32"/>
      <c r="AF619" s="32"/>
    </row>
    <row r="620" spans="1:32" ht="12.75" customHeight="1" x14ac:dyDescent="0.2">
      <c r="A620" s="32"/>
      <c r="B620" s="32"/>
      <c r="C620" s="32"/>
      <c r="D620" s="32"/>
      <c r="E620" s="32"/>
      <c r="F620" s="32"/>
      <c r="G620" s="32"/>
      <c r="H620" s="206"/>
      <c r="I620" s="5"/>
      <c r="J620" s="5"/>
      <c r="K620" s="32"/>
      <c r="L620" s="5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  <c r="AB620" s="32"/>
      <c r="AC620" s="32"/>
      <c r="AD620" s="32"/>
      <c r="AE620" s="32"/>
      <c r="AF620" s="32"/>
    </row>
    <row r="621" spans="1:32" ht="12.75" customHeight="1" x14ac:dyDescent="0.2">
      <c r="A621" s="32"/>
      <c r="B621" s="32"/>
      <c r="C621" s="32"/>
      <c r="D621" s="32"/>
      <c r="E621" s="32"/>
      <c r="F621" s="32"/>
      <c r="G621" s="32"/>
      <c r="H621" s="206"/>
      <c r="I621" s="5"/>
      <c r="J621" s="5"/>
      <c r="K621" s="32"/>
      <c r="L621" s="5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  <c r="AB621" s="32"/>
      <c r="AC621" s="32"/>
      <c r="AD621" s="32"/>
      <c r="AE621" s="32"/>
      <c r="AF621" s="32"/>
    </row>
    <row r="622" spans="1:32" ht="12.75" customHeight="1" x14ac:dyDescent="0.2">
      <c r="A622" s="32"/>
      <c r="B622" s="32"/>
      <c r="C622" s="32"/>
      <c r="D622" s="32"/>
      <c r="E622" s="32"/>
      <c r="F622" s="32"/>
      <c r="G622" s="32"/>
      <c r="H622" s="206"/>
      <c r="I622" s="5"/>
      <c r="J622" s="5"/>
      <c r="K622" s="32"/>
      <c r="L622" s="5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  <c r="AB622" s="32"/>
      <c r="AC622" s="32"/>
      <c r="AD622" s="32"/>
      <c r="AE622" s="32"/>
      <c r="AF622" s="32"/>
    </row>
    <row r="623" spans="1:32" ht="12.75" customHeight="1" x14ac:dyDescent="0.2">
      <c r="A623" s="32"/>
      <c r="B623" s="32"/>
      <c r="C623" s="32"/>
      <c r="D623" s="32"/>
      <c r="E623" s="32"/>
      <c r="F623" s="32"/>
      <c r="G623" s="32"/>
      <c r="H623" s="206"/>
      <c r="I623" s="5"/>
      <c r="J623" s="5"/>
      <c r="K623" s="32"/>
      <c r="L623" s="5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  <c r="AB623" s="32"/>
      <c r="AC623" s="32"/>
      <c r="AD623" s="32"/>
      <c r="AE623" s="32"/>
      <c r="AF623" s="32"/>
    </row>
    <row r="624" spans="1:32" ht="12.75" customHeight="1" x14ac:dyDescent="0.2">
      <c r="A624" s="32"/>
      <c r="B624" s="32"/>
      <c r="C624" s="32"/>
      <c r="D624" s="32"/>
      <c r="E624" s="32"/>
      <c r="F624" s="32"/>
      <c r="G624" s="32"/>
      <c r="H624" s="206"/>
      <c r="I624" s="5"/>
      <c r="J624" s="5"/>
      <c r="K624" s="32"/>
      <c r="L624" s="5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  <c r="AB624" s="32"/>
      <c r="AC624" s="32"/>
      <c r="AD624" s="32"/>
      <c r="AE624" s="32"/>
      <c r="AF624" s="32"/>
    </row>
    <row r="625" spans="1:32" ht="12.75" customHeight="1" x14ac:dyDescent="0.2">
      <c r="A625" s="32"/>
      <c r="B625" s="32"/>
      <c r="C625" s="32"/>
      <c r="D625" s="32"/>
      <c r="E625" s="32"/>
      <c r="F625" s="32"/>
      <c r="G625" s="32"/>
      <c r="H625" s="206"/>
      <c r="I625" s="5"/>
      <c r="J625" s="5"/>
      <c r="K625" s="32"/>
      <c r="L625" s="5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  <c r="AB625" s="32"/>
      <c r="AC625" s="32"/>
      <c r="AD625" s="32"/>
      <c r="AE625" s="32"/>
      <c r="AF625" s="32"/>
    </row>
    <row r="626" spans="1:32" ht="12.75" customHeight="1" x14ac:dyDescent="0.2">
      <c r="A626" s="32"/>
      <c r="B626" s="32"/>
      <c r="C626" s="32"/>
      <c r="D626" s="32"/>
      <c r="E626" s="32"/>
      <c r="F626" s="32"/>
      <c r="G626" s="32"/>
      <c r="H626" s="206"/>
      <c r="I626" s="5"/>
      <c r="J626" s="5"/>
      <c r="K626" s="32"/>
      <c r="L626" s="5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  <c r="AB626" s="32"/>
      <c r="AC626" s="32"/>
      <c r="AD626" s="32"/>
      <c r="AE626" s="32"/>
      <c r="AF626" s="32"/>
    </row>
    <row r="627" spans="1:32" ht="12.75" customHeight="1" x14ac:dyDescent="0.2">
      <c r="A627" s="32"/>
      <c r="B627" s="32"/>
      <c r="C627" s="32"/>
      <c r="D627" s="32"/>
      <c r="E627" s="32"/>
      <c r="F627" s="32"/>
      <c r="G627" s="32"/>
      <c r="H627" s="206"/>
      <c r="I627" s="5"/>
      <c r="J627" s="5"/>
      <c r="K627" s="32"/>
      <c r="L627" s="5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  <c r="AB627" s="32"/>
      <c r="AC627" s="32"/>
      <c r="AD627" s="32"/>
      <c r="AE627" s="32"/>
      <c r="AF627" s="32"/>
    </row>
    <row r="628" spans="1:32" ht="12.75" customHeight="1" x14ac:dyDescent="0.2">
      <c r="A628" s="32"/>
      <c r="B628" s="32"/>
      <c r="C628" s="32"/>
      <c r="D628" s="32"/>
      <c r="E628" s="32"/>
      <c r="F628" s="32"/>
      <c r="G628" s="32"/>
      <c r="H628" s="206"/>
      <c r="I628" s="5"/>
      <c r="J628" s="5"/>
      <c r="K628" s="32"/>
      <c r="L628" s="5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  <c r="AB628" s="32"/>
      <c r="AC628" s="32"/>
      <c r="AD628" s="32"/>
      <c r="AE628" s="32"/>
      <c r="AF628" s="32"/>
    </row>
    <row r="629" spans="1:32" ht="12.75" customHeight="1" x14ac:dyDescent="0.2">
      <c r="A629" s="32"/>
      <c r="B629" s="32"/>
      <c r="C629" s="32"/>
      <c r="D629" s="32"/>
      <c r="E629" s="32"/>
      <c r="F629" s="32"/>
      <c r="G629" s="32"/>
      <c r="H629" s="206"/>
      <c r="I629" s="5"/>
      <c r="J629" s="5"/>
      <c r="K629" s="32"/>
      <c r="L629" s="5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  <c r="AB629" s="32"/>
      <c r="AC629" s="32"/>
      <c r="AD629" s="32"/>
      <c r="AE629" s="32"/>
      <c r="AF629" s="32"/>
    </row>
    <row r="630" spans="1:32" ht="12.75" customHeight="1" x14ac:dyDescent="0.2">
      <c r="A630" s="32"/>
      <c r="B630" s="32"/>
      <c r="C630" s="32"/>
      <c r="D630" s="32"/>
      <c r="E630" s="32"/>
      <c r="F630" s="32"/>
      <c r="G630" s="32"/>
      <c r="H630" s="206"/>
      <c r="I630" s="5"/>
      <c r="J630" s="5"/>
      <c r="K630" s="32"/>
      <c r="L630" s="5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  <c r="AB630" s="32"/>
      <c r="AC630" s="32"/>
      <c r="AD630" s="32"/>
      <c r="AE630" s="32"/>
      <c r="AF630" s="32"/>
    </row>
    <row r="631" spans="1:32" ht="12.75" customHeight="1" x14ac:dyDescent="0.2">
      <c r="A631" s="32"/>
      <c r="B631" s="32"/>
      <c r="C631" s="32"/>
      <c r="D631" s="32"/>
      <c r="E631" s="32"/>
      <c r="F631" s="32"/>
      <c r="G631" s="32"/>
      <c r="H631" s="206"/>
      <c r="I631" s="5"/>
      <c r="J631" s="5"/>
      <c r="K631" s="32"/>
      <c r="L631" s="5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  <c r="AB631" s="32"/>
      <c r="AC631" s="32"/>
      <c r="AD631" s="32"/>
      <c r="AE631" s="32"/>
      <c r="AF631" s="32"/>
    </row>
    <row r="632" spans="1:32" ht="12.75" customHeight="1" x14ac:dyDescent="0.2">
      <c r="A632" s="32"/>
      <c r="B632" s="32"/>
      <c r="C632" s="32"/>
      <c r="D632" s="32"/>
      <c r="E632" s="32"/>
      <c r="F632" s="32"/>
      <c r="G632" s="32"/>
      <c r="H632" s="206"/>
      <c r="I632" s="5"/>
      <c r="J632" s="5"/>
      <c r="K632" s="32"/>
      <c r="L632" s="5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  <c r="AB632" s="32"/>
      <c r="AC632" s="32"/>
      <c r="AD632" s="32"/>
      <c r="AE632" s="32"/>
      <c r="AF632" s="32"/>
    </row>
    <row r="633" spans="1:32" ht="12.75" customHeight="1" x14ac:dyDescent="0.2">
      <c r="A633" s="32"/>
      <c r="B633" s="32"/>
      <c r="C633" s="32"/>
      <c r="D633" s="32"/>
      <c r="E633" s="32"/>
      <c r="F633" s="32"/>
      <c r="G633" s="32"/>
      <c r="H633" s="206"/>
      <c r="I633" s="5"/>
      <c r="J633" s="5"/>
      <c r="K633" s="32"/>
      <c r="L633" s="5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  <c r="AB633" s="32"/>
      <c r="AC633" s="32"/>
      <c r="AD633" s="32"/>
      <c r="AE633" s="32"/>
      <c r="AF633" s="32"/>
    </row>
    <row r="634" spans="1:32" ht="12.75" customHeight="1" x14ac:dyDescent="0.2">
      <c r="A634" s="32"/>
      <c r="B634" s="32"/>
      <c r="C634" s="32"/>
      <c r="D634" s="32"/>
      <c r="E634" s="32"/>
      <c r="F634" s="32"/>
      <c r="G634" s="32"/>
      <c r="H634" s="206"/>
      <c r="I634" s="5"/>
      <c r="J634" s="5"/>
      <c r="K634" s="32"/>
      <c r="L634" s="5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  <c r="AB634" s="32"/>
      <c r="AC634" s="32"/>
      <c r="AD634" s="32"/>
      <c r="AE634" s="32"/>
      <c r="AF634" s="32"/>
    </row>
    <row r="635" spans="1:32" ht="12.75" customHeight="1" x14ac:dyDescent="0.2">
      <c r="A635" s="32"/>
      <c r="B635" s="32"/>
      <c r="C635" s="32"/>
      <c r="D635" s="32"/>
      <c r="E635" s="32"/>
      <c r="F635" s="32"/>
      <c r="G635" s="32"/>
      <c r="H635" s="206"/>
      <c r="I635" s="5"/>
      <c r="J635" s="5"/>
      <c r="K635" s="32"/>
      <c r="L635" s="5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  <c r="AB635" s="32"/>
      <c r="AC635" s="32"/>
      <c r="AD635" s="32"/>
      <c r="AE635" s="32"/>
      <c r="AF635" s="32"/>
    </row>
    <row r="636" spans="1:32" ht="12.75" customHeight="1" x14ac:dyDescent="0.2">
      <c r="A636" s="32"/>
      <c r="B636" s="32"/>
      <c r="C636" s="32"/>
      <c r="D636" s="32"/>
      <c r="E636" s="32"/>
      <c r="F636" s="32"/>
      <c r="G636" s="32"/>
      <c r="H636" s="206"/>
      <c r="I636" s="5"/>
      <c r="J636" s="5"/>
      <c r="K636" s="32"/>
      <c r="L636" s="5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  <c r="AB636" s="32"/>
      <c r="AC636" s="32"/>
      <c r="AD636" s="32"/>
      <c r="AE636" s="32"/>
      <c r="AF636" s="32"/>
    </row>
    <row r="637" spans="1:32" ht="12.75" customHeight="1" x14ac:dyDescent="0.2">
      <c r="A637" s="32"/>
      <c r="B637" s="32"/>
      <c r="C637" s="32"/>
      <c r="D637" s="32"/>
      <c r="E637" s="32"/>
      <c r="F637" s="32"/>
      <c r="G637" s="32"/>
      <c r="H637" s="206"/>
      <c r="I637" s="5"/>
      <c r="J637" s="5"/>
      <c r="K637" s="32"/>
      <c r="L637" s="5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  <c r="AB637" s="32"/>
      <c r="AC637" s="32"/>
      <c r="AD637" s="32"/>
      <c r="AE637" s="32"/>
      <c r="AF637" s="32"/>
    </row>
    <row r="638" spans="1:32" ht="12.75" customHeight="1" x14ac:dyDescent="0.2">
      <c r="A638" s="32"/>
      <c r="B638" s="32"/>
      <c r="C638" s="32"/>
      <c r="D638" s="32"/>
      <c r="E638" s="32"/>
      <c r="F638" s="32"/>
      <c r="G638" s="32"/>
      <c r="H638" s="206"/>
      <c r="I638" s="5"/>
      <c r="J638" s="5"/>
      <c r="K638" s="32"/>
      <c r="L638" s="5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  <c r="AB638" s="32"/>
      <c r="AC638" s="32"/>
      <c r="AD638" s="32"/>
      <c r="AE638" s="32"/>
      <c r="AF638" s="32"/>
    </row>
    <row r="639" spans="1:32" ht="12.75" customHeight="1" x14ac:dyDescent="0.2">
      <c r="A639" s="32"/>
      <c r="B639" s="32"/>
      <c r="C639" s="32"/>
      <c r="D639" s="32"/>
      <c r="E639" s="32"/>
      <c r="F639" s="32"/>
      <c r="G639" s="32"/>
      <c r="H639" s="206"/>
      <c r="I639" s="5"/>
      <c r="J639" s="5"/>
      <c r="K639" s="32"/>
      <c r="L639" s="5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  <c r="AB639" s="32"/>
      <c r="AC639" s="32"/>
      <c r="AD639" s="32"/>
      <c r="AE639" s="32"/>
      <c r="AF639" s="32"/>
    </row>
    <row r="640" spans="1:32" ht="12.75" customHeight="1" x14ac:dyDescent="0.2">
      <c r="A640" s="32"/>
      <c r="B640" s="32"/>
      <c r="C640" s="32"/>
      <c r="D640" s="32"/>
      <c r="E640" s="32"/>
      <c r="F640" s="32"/>
      <c r="G640" s="32"/>
      <c r="H640" s="206"/>
      <c r="I640" s="5"/>
      <c r="J640" s="5"/>
      <c r="K640" s="32"/>
      <c r="L640" s="5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  <c r="AB640" s="32"/>
      <c r="AC640" s="32"/>
      <c r="AD640" s="32"/>
      <c r="AE640" s="32"/>
      <c r="AF640" s="32"/>
    </row>
    <row r="641" spans="1:32" ht="12.75" customHeight="1" x14ac:dyDescent="0.2">
      <c r="A641" s="32"/>
      <c r="B641" s="32"/>
      <c r="C641" s="32"/>
      <c r="D641" s="32"/>
      <c r="E641" s="32"/>
      <c r="F641" s="32"/>
      <c r="G641" s="32"/>
      <c r="H641" s="206"/>
      <c r="I641" s="5"/>
      <c r="J641" s="5"/>
      <c r="K641" s="32"/>
      <c r="L641" s="5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  <c r="AB641" s="32"/>
      <c r="AC641" s="32"/>
      <c r="AD641" s="32"/>
      <c r="AE641" s="32"/>
      <c r="AF641" s="32"/>
    </row>
    <row r="642" spans="1:32" ht="12.75" customHeight="1" x14ac:dyDescent="0.2">
      <c r="A642" s="32"/>
      <c r="B642" s="32"/>
      <c r="C642" s="32"/>
      <c r="D642" s="32"/>
      <c r="E642" s="32"/>
      <c r="F642" s="32"/>
      <c r="G642" s="32"/>
      <c r="H642" s="206"/>
      <c r="I642" s="5"/>
      <c r="J642" s="5"/>
      <c r="K642" s="32"/>
      <c r="L642" s="5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  <c r="AB642" s="32"/>
      <c r="AC642" s="32"/>
      <c r="AD642" s="32"/>
      <c r="AE642" s="32"/>
      <c r="AF642" s="32"/>
    </row>
    <row r="643" spans="1:32" ht="12.75" customHeight="1" x14ac:dyDescent="0.2">
      <c r="A643" s="32"/>
      <c r="B643" s="32"/>
      <c r="C643" s="32"/>
      <c r="D643" s="32"/>
      <c r="E643" s="32"/>
      <c r="F643" s="32"/>
      <c r="G643" s="32"/>
      <c r="H643" s="206"/>
      <c r="I643" s="5"/>
      <c r="J643" s="5"/>
      <c r="K643" s="32"/>
      <c r="L643" s="5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  <c r="AB643" s="32"/>
      <c r="AC643" s="32"/>
      <c r="AD643" s="32"/>
      <c r="AE643" s="32"/>
      <c r="AF643" s="32"/>
    </row>
    <row r="644" spans="1:32" ht="12.75" customHeight="1" x14ac:dyDescent="0.2">
      <c r="A644" s="32"/>
      <c r="B644" s="32"/>
      <c r="C644" s="32"/>
      <c r="D644" s="32"/>
      <c r="E644" s="32"/>
      <c r="F644" s="32"/>
      <c r="G644" s="32"/>
      <c r="H644" s="206"/>
      <c r="I644" s="5"/>
      <c r="J644" s="5"/>
      <c r="K644" s="32"/>
      <c r="L644" s="5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  <c r="AB644" s="32"/>
      <c r="AC644" s="32"/>
      <c r="AD644" s="32"/>
      <c r="AE644" s="32"/>
      <c r="AF644" s="32"/>
    </row>
    <row r="645" spans="1:32" ht="12.75" customHeight="1" x14ac:dyDescent="0.2">
      <c r="A645" s="32"/>
      <c r="B645" s="32"/>
      <c r="C645" s="32"/>
      <c r="D645" s="32"/>
      <c r="E645" s="32"/>
      <c r="F645" s="32"/>
      <c r="G645" s="32"/>
      <c r="H645" s="206"/>
      <c r="I645" s="5"/>
      <c r="J645" s="5"/>
      <c r="K645" s="32"/>
      <c r="L645" s="5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  <c r="AB645" s="32"/>
      <c r="AC645" s="32"/>
      <c r="AD645" s="32"/>
      <c r="AE645" s="32"/>
      <c r="AF645" s="32"/>
    </row>
    <row r="646" spans="1:32" ht="12.75" customHeight="1" x14ac:dyDescent="0.2">
      <c r="A646" s="32"/>
      <c r="B646" s="32"/>
      <c r="C646" s="32"/>
      <c r="D646" s="32"/>
      <c r="E646" s="32"/>
      <c r="F646" s="32"/>
      <c r="G646" s="32"/>
      <c r="H646" s="206"/>
      <c r="I646" s="5"/>
      <c r="J646" s="5"/>
      <c r="K646" s="32"/>
      <c r="L646" s="5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  <c r="AB646" s="32"/>
      <c r="AC646" s="32"/>
      <c r="AD646" s="32"/>
      <c r="AE646" s="32"/>
      <c r="AF646" s="32"/>
    </row>
    <row r="647" spans="1:32" ht="12.75" customHeight="1" x14ac:dyDescent="0.2">
      <c r="A647" s="32"/>
      <c r="B647" s="32"/>
      <c r="C647" s="32"/>
      <c r="D647" s="32"/>
      <c r="E647" s="32"/>
      <c r="F647" s="32"/>
      <c r="G647" s="32"/>
      <c r="H647" s="206"/>
      <c r="I647" s="5"/>
      <c r="J647" s="5"/>
      <c r="K647" s="32"/>
      <c r="L647" s="5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  <c r="AB647" s="32"/>
      <c r="AC647" s="32"/>
      <c r="AD647" s="32"/>
      <c r="AE647" s="32"/>
      <c r="AF647" s="32"/>
    </row>
    <row r="648" spans="1:32" ht="12.75" customHeight="1" x14ac:dyDescent="0.2">
      <c r="A648" s="32"/>
      <c r="B648" s="32"/>
      <c r="C648" s="32"/>
      <c r="D648" s="32"/>
      <c r="E648" s="32"/>
      <c r="F648" s="32"/>
      <c r="G648" s="32"/>
      <c r="H648" s="206"/>
      <c r="I648" s="5"/>
      <c r="J648" s="5"/>
      <c r="K648" s="32"/>
      <c r="L648" s="5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  <c r="AB648" s="32"/>
      <c r="AC648" s="32"/>
      <c r="AD648" s="32"/>
      <c r="AE648" s="32"/>
      <c r="AF648" s="32"/>
    </row>
    <row r="649" spans="1:32" ht="12.75" customHeight="1" x14ac:dyDescent="0.2">
      <c r="A649" s="32"/>
      <c r="B649" s="32"/>
      <c r="C649" s="32"/>
      <c r="D649" s="32"/>
      <c r="E649" s="32"/>
      <c r="F649" s="32"/>
      <c r="G649" s="32"/>
      <c r="H649" s="206"/>
      <c r="I649" s="5"/>
      <c r="J649" s="5"/>
      <c r="K649" s="32"/>
      <c r="L649" s="5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  <c r="AB649" s="32"/>
      <c r="AC649" s="32"/>
      <c r="AD649" s="32"/>
      <c r="AE649" s="32"/>
      <c r="AF649" s="32"/>
    </row>
    <row r="650" spans="1:32" ht="12.75" customHeight="1" x14ac:dyDescent="0.2">
      <c r="A650" s="32"/>
      <c r="B650" s="32"/>
      <c r="C650" s="32"/>
      <c r="D650" s="32"/>
      <c r="E650" s="32"/>
      <c r="F650" s="32"/>
      <c r="G650" s="32"/>
      <c r="H650" s="206"/>
      <c r="I650" s="5"/>
      <c r="J650" s="5"/>
      <c r="K650" s="32"/>
      <c r="L650" s="5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  <c r="AB650" s="32"/>
      <c r="AC650" s="32"/>
      <c r="AD650" s="32"/>
      <c r="AE650" s="32"/>
      <c r="AF650" s="32"/>
    </row>
    <row r="651" spans="1:32" ht="12.75" customHeight="1" x14ac:dyDescent="0.2">
      <c r="A651" s="32"/>
      <c r="B651" s="32"/>
      <c r="C651" s="32"/>
      <c r="D651" s="32"/>
      <c r="E651" s="32"/>
      <c r="F651" s="32"/>
      <c r="G651" s="32"/>
      <c r="H651" s="206"/>
      <c r="I651" s="5"/>
      <c r="J651" s="5"/>
      <c r="K651" s="32"/>
      <c r="L651" s="5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  <c r="AB651" s="32"/>
      <c r="AC651" s="32"/>
      <c r="AD651" s="32"/>
      <c r="AE651" s="32"/>
      <c r="AF651" s="32"/>
    </row>
    <row r="652" spans="1:32" ht="12.75" customHeight="1" x14ac:dyDescent="0.2">
      <c r="A652" s="32"/>
      <c r="B652" s="32"/>
      <c r="C652" s="32"/>
      <c r="D652" s="32"/>
      <c r="E652" s="32"/>
      <c r="F652" s="32"/>
      <c r="G652" s="32"/>
      <c r="H652" s="206"/>
      <c r="I652" s="5"/>
      <c r="J652" s="5"/>
      <c r="K652" s="32"/>
      <c r="L652" s="5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  <c r="AB652" s="32"/>
      <c r="AC652" s="32"/>
      <c r="AD652" s="32"/>
      <c r="AE652" s="32"/>
      <c r="AF652" s="32"/>
    </row>
    <row r="653" spans="1:32" ht="12.75" customHeight="1" x14ac:dyDescent="0.2">
      <c r="A653" s="32"/>
      <c r="B653" s="32"/>
      <c r="C653" s="32"/>
      <c r="D653" s="32"/>
      <c r="E653" s="32"/>
      <c r="F653" s="32"/>
      <c r="G653" s="32"/>
      <c r="H653" s="206"/>
      <c r="I653" s="5"/>
      <c r="J653" s="5"/>
      <c r="K653" s="32"/>
      <c r="L653" s="5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  <c r="AB653" s="32"/>
      <c r="AC653" s="32"/>
      <c r="AD653" s="32"/>
      <c r="AE653" s="32"/>
      <c r="AF653" s="32"/>
    </row>
    <row r="654" spans="1:32" ht="12.75" customHeight="1" x14ac:dyDescent="0.2">
      <c r="A654" s="32"/>
      <c r="B654" s="32"/>
      <c r="C654" s="32"/>
      <c r="D654" s="32"/>
      <c r="E654" s="32"/>
      <c r="F654" s="32"/>
      <c r="G654" s="32"/>
      <c r="H654" s="206"/>
      <c r="I654" s="5"/>
      <c r="J654" s="5"/>
      <c r="K654" s="32"/>
      <c r="L654" s="5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  <c r="AB654" s="32"/>
      <c r="AC654" s="32"/>
      <c r="AD654" s="32"/>
      <c r="AE654" s="32"/>
      <c r="AF654" s="32"/>
    </row>
    <row r="655" spans="1:32" ht="12.75" customHeight="1" x14ac:dyDescent="0.2">
      <c r="A655" s="32"/>
      <c r="B655" s="32"/>
      <c r="C655" s="32"/>
      <c r="D655" s="32"/>
      <c r="E655" s="32"/>
      <c r="F655" s="32"/>
      <c r="G655" s="32"/>
      <c r="H655" s="206"/>
      <c r="I655" s="5"/>
      <c r="J655" s="5"/>
      <c r="K655" s="32"/>
      <c r="L655" s="5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  <c r="AB655" s="32"/>
      <c r="AC655" s="32"/>
      <c r="AD655" s="32"/>
      <c r="AE655" s="32"/>
      <c r="AF655" s="32"/>
    </row>
    <row r="656" spans="1:32" ht="12.75" customHeight="1" x14ac:dyDescent="0.2">
      <c r="A656" s="32"/>
      <c r="B656" s="32"/>
      <c r="C656" s="32"/>
      <c r="D656" s="32"/>
      <c r="E656" s="32"/>
      <c r="F656" s="32"/>
      <c r="G656" s="32"/>
      <c r="H656" s="206"/>
      <c r="I656" s="5"/>
      <c r="J656" s="5"/>
      <c r="K656" s="32"/>
      <c r="L656" s="5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  <c r="AB656" s="32"/>
      <c r="AC656" s="32"/>
      <c r="AD656" s="32"/>
      <c r="AE656" s="32"/>
      <c r="AF656" s="32"/>
    </row>
    <row r="657" spans="1:32" ht="12.75" customHeight="1" x14ac:dyDescent="0.2">
      <c r="A657" s="32"/>
      <c r="B657" s="32"/>
      <c r="C657" s="32"/>
      <c r="D657" s="32"/>
      <c r="E657" s="32"/>
      <c r="F657" s="32"/>
      <c r="G657" s="32"/>
      <c r="H657" s="206"/>
      <c r="I657" s="5"/>
      <c r="J657" s="5"/>
      <c r="K657" s="32"/>
      <c r="L657" s="5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  <c r="AB657" s="32"/>
      <c r="AC657" s="32"/>
      <c r="AD657" s="32"/>
      <c r="AE657" s="32"/>
      <c r="AF657" s="32"/>
    </row>
    <row r="658" spans="1:32" ht="12.75" customHeight="1" x14ac:dyDescent="0.2">
      <c r="A658" s="32"/>
      <c r="B658" s="32"/>
      <c r="C658" s="32"/>
      <c r="D658" s="32"/>
      <c r="E658" s="32"/>
      <c r="F658" s="32"/>
      <c r="G658" s="32"/>
      <c r="H658" s="206"/>
      <c r="I658" s="5"/>
      <c r="J658" s="5"/>
      <c r="K658" s="32"/>
      <c r="L658" s="5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  <c r="AB658" s="32"/>
      <c r="AC658" s="32"/>
      <c r="AD658" s="32"/>
      <c r="AE658" s="32"/>
      <c r="AF658" s="32"/>
    </row>
    <row r="659" spans="1:32" ht="12.75" customHeight="1" x14ac:dyDescent="0.2">
      <c r="A659" s="32"/>
      <c r="B659" s="32"/>
      <c r="C659" s="32"/>
      <c r="D659" s="32"/>
      <c r="E659" s="32"/>
      <c r="F659" s="32"/>
      <c r="G659" s="32"/>
      <c r="H659" s="206"/>
      <c r="I659" s="5"/>
      <c r="J659" s="5"/>
      <c r="K659" s="32"/>
      <c r="L659" s="5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  <c r="AB659" s="32"/>
      <c r="AC659" s="32"/>
      <c r="AD659" s="32"/>
      <c r="AE659" s="32"/>
      <c r="AF659" s="32"/>
    </row>
    <row r="660" spans="1:32" ht="12.75" customHeight="1" x14ac:dyDescent="0.2">
      <c r="A660" s="32"/>
      <c r="B660" s="32"/>
      <c r="C660" s="32"/>
      <c r="D660" s="32"/>
      <c r="E660" s="32"/>
      <c r="F660" s="32"/>
      <c r="G660" s="32"/>
      <c r="H660" s="206"/>
      <c r="I660" s="5"/>
      <c r="J660" s="5"/>
      <c r="K660" s="32"/>
      <c r="L660" s="5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  <c r="AB660" s="32"/>
      <c r="AC660" s="32"/>
      <c r="AD660" s="32"/>
      <c r="AE660" s="32"/>
      <c r="AF660" s="32"/>
    </row>
    <row r="661" spans="1:32" ht="12.75" customHeight="1" x14ac:dyDescent="0.2">
      <c r="A661" s="32"/>
      <c r="B661" s="32"/>
      <c r="C661" s="32"/>
      <c r="D661" s="32"/>
      <c r="E661" s="32"/>
      <c r="F661" s="32"/>
      <c r="G661" s="32"/>
      <c r="H661" s="206"/>
      <c r="I661" s="5"/>
      <c r="J661" s="5"/>
      <c r="K661" s="32"/>
      <c r="L661" s="5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  <c r="AB661" s="32"/>
      <c r="AC661" s="32"/>
      <c r="AD661" s="32"/>
      <c r="AE661" s="32"/>
      <c r="AF661" s="32"/>
    </row>
    <row r="662" spans="1:32" ht="12.75" customHeight="1" x14ac:dyDescent="0.2">
      <c r="A662" s="32"/>
      <c r="B662" s="32"/>
      <c r="C662" s="32"/>
      <c r="D662" s="32"/>
      <c r="E662" s="32"/>
      <c r="F662" s="32"/>
      <c r="G662" s="32"/>
      <c r="H662" s="206"/>
      <c r="I662" s="5"/>
      <c r="J662" s="5"/>
      <c r="K662" s="32"/>
      <c r="L662" s="5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  <c r="AB662" s="32"/>
      <c r="AC662" s="32"/>
      <c r="AD662" s="32"/>
      <c r="AE662" s="32"/>
      <c r="AF662" s="32"/>
    </row>
    <row r="663" spans="1:32" ht="12.75" customHeight="1" x14ac:dyDescent="0.2">
      <c r="A663" s="32"/>
      <c r="B663" s="32"/>
      <c r="C663" s="32"/>
      <c r="D663" s="32"/>
      <c r="E663" s="32"/>
      <c r="F663" s="32"/>
      <c r="G663" s="32"/>
      <c r="H663" s="206"/>
      <c r="I663" s="5"/>
      <c r="J663" s="5"/>
      <c r="K663" s="32"/>
      <c r="L663" s="5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  <c r="AB663" s="32"/>
      <c r="AC663" s="32"/>
      <c r="AD663" s="32"/>
      <c r="AE663" s="32"/>
      <c r="AF663" s="32"/>
    </row>
    <row r="664" spans="1:32" ht="12.75" customHeight="1" x14ac:dyDescent="0.2">
      <c r="A664" s="32"/>
      <c r="B664" s="32"/>
      <c r="C664" s="32"/>
      <c r="D664" s="32"/>
      <c r="E664" s="32"/>
      <c r="F664" s="32"/>
      <c r="G664" s="32"/>
      <c r="H664" s="206"/>
      <c r="I664" s="5"/>
      <c r="J664" s="5"/>
      <c r="K664" s="32"/>
      <c r="L664" s="5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  <c r="AB664" s="32"/>
      <c r="AC664" s="32"/>
      <c r="AD664" s="32"/>
      <c r="AE664" s="32"/>
      <c r="AF664" s="32"/>
    </row>
    <row r="665" spans="1:32" ht="12.75" customHeight="1" x14ac:dyDescent="0.2">
      <c r="A665" s="32"/>
      <c r="B665" s="32"/>
      <c r="C665" s="32"/>
      <c r="D665" s="32"/>
      <c r="E665" s="32"/>
      <c r="F665" s="32"/>
      <c r="G665" s="32"/>
      <c r="H665" s="206"/>
      <c r="I665" s="5"/>
      <c r="J665" s="5"/>
      <c r="K665" s="32"/>
      <c r="L665" s="5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  <c r="AB665" s="32"/>
      <c r="AC665" s="32"/>
      <c r="AD665" s="32"/>
      <c r="AE665" s="32"/>
      <c r="AF665" s="32"/>
    </row>
    <row r="666" spans="1:32" ht="12.75" customHeight="1" x14ac:dyDescent="0.2">
      <c r="A666" s="32"/>
      <c r="B666" s="32"/>
      <c r="C666" s="32"/>
      <c r="D666" s="32"/>
      <c r="E666" s="32"/>
      <c r="F666" s="32"/>
      <c r="G666" s="32"/>
      <c r="H666" s="206"/>
      <c r="I666" s="5"/>
      <c r="J666" s="5"/>
      <c r="K666" s="32"/>
      <c r="L666" s="5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  <c r="AB666" s="32"/>
      <c r="AC666" s="32"/>
      <c r="AD666" s="32"/>
      <c r="AE666" s="32"/>
      <c r="AF666" s="32"/>
    </row>
    <row r="667" spans="1:32" ht="12.75" customHeight="1" x14ac:dyDescent="0.2">
      <c r="A667" s="32"/>
      <c r="B667" s="32"/>
      <c r="C667" s="32"/>
      <c r="D667" s="32"/>
      <c r="E667" s="32"/>
      <c r="F667" s="32"/>
      <c r="G667" s="32"/>
      <c r="H667" s="206"/>
      <c r="I667" s="5"/>
      <c r="J667" s="5"/>
      <c r="K667" s="32"/>
      <c r="L667" s="5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  <c r="AB667" s="32"/>
      <c r="AC667" s="32"/>
      <c r="AD667" s="32"/>
      <c r="AE667" s="32"/>
      <c r="AF667" s="32"/>
    </row>
    <row r="668" spans="1:32" ht="12.75" customHeight="1" x14ac:dyDescent="0.2">
      <c r="A668" s="32"/>
      <c r="B668" s="32"/>
      <c r="C668" s="32"/>
      <c r="D668" s="32"/>
      <c r="E668" s="32"/>
      <c r="F668" s="32"/>
      <c r="G668" s="32"/>
      <c r="H668" s="206"/>
      <c r="I668" s="5"/>
      <c r="J668" s="5"/>
      <c r="K668" s="32"/>
      <c r="L668" s="5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  <c r="AB668" s="32"/>
      <c r="AC668" s="32"/>
      <c r="AD668" s="32"/>
      <c r="AE668" s="32"/>
      <c r="AF668" s="32"/>
    </row>
    <row r="669" spans="1:32" ht="12.75" customHeight="1" x14ac:dyDescent="0.2">
      <c r="A669" s="32"/>
      <c r="B669" s="32"/>
      <c r="C669" s="32"/>
      <c r="D669" s="32"/>
      <c r="E669" s="32"/>
      <c r="F669" s="32"/>
      <c r="G669" s="32"/>
      <c r="H669" s="206"/>
      <c r="I669" s="5"/>
      <c r="J669" s="5"/>
      <c r="K669" s="32"/>
      <c r="L669" s="5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  <c r="AB669" s="32"/>
      <c r="AC669" s="32"/>
      <c r="AD669" s="32"/>
      <c r="AE669" s="32"/>
      <c r="AF669" s="32"/>
    </row>
    <row r="670" spans="1:32" ht="12.75" customHeight="1" x14ac:dyDescent="0.2">
      <c r="A670" s="32"/>
      <c r="B670" s="32"/>
      <c r="C670" s="32"/>
      <c r="D670" s="32"/>
      <c r="E670" s="32"/>
      <c r="F670" s="32"/>
      <c r="G670" s="32"/>
      <c r="H670" s="206"/>
      <c r="I670" s="5"/>
      <c r="J670" s="5"/>
      <c r="K670" s="32"/>
      <c r="L670" s="5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  <c r="AB670" s="32"/>
      <c r="AC670" s="32"/>
      <c r="AD670" s="32"/>
      <c r="AE670" s="32"/>
      <c r="AF670" s="32"/>
    </row>
    <row r="671" spans="1:32" ht="12.75" customHeight="1" x14ac:dyDescent="0.2">
      <c r="A671" s="32"/>
      <c r="B671" s="32"/>
      <c r="C671" s="32"/>
      <c r="D671" s="32"/>
      <c r="E671" s="32"/>
      <c r="F671" s="32"/>
      <c r="G671" s="32"/>
      <c r="H671" s="206"/>
      <c r="I671" s="5"/>
      <c r="J671" s="5"/>
      <c r="K671" s="32"/>
      <c r="L671" s="5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  <c r="AB671" s="32"/>
      <c r="AC671" s="32"/>
      <c r="AD671" s="32"/>
      <c r="AE671" s="32"/>
      <c r="AF671" s="32"/>
    </row>
    <row r="672" spans="1:32" ht="12.75" customHeight="1" x14ac:dyDescent="0.2">
      <c r="A672" s="32"/>
      <c r="B672" s="32"/>
      <c r="C672" s="32"/>
      <c r="D672" s="32"/>
      <c r="E672" s="32"/>
      <c r="F672" s="32"/>
      <c r="G672" s="32"/>
      <c r="H672" s="206"/>
      <c r="I672" s="5"/>
      <c r="J672" s="5"/>
      <c r="K672" s="32"/>
      <c r="L672" s="5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  <c r="AB672" s="32"/>
      <c r="AC672" s="32"/>
      <c r="AD672" s="32"/>
      <c r="AE672" s="32"/>
      <c r="AF672" s="32"/>
    </row>
    <row r="673" spans="1:32" ht="12.75" customHeight="1" x14ac:dyDescent="0.2">
      <c r="A673" s="32"/>
      <c r="B673" s="32"/>
      <c r="C673" s="32"/>
      <c r="D673" s="32"/>
      <c r="E673" s="32"/>
      <c r="F673" s="32"/>
      <c r="G673" s="32"/>
      <c r="H673" s="206"/>
      <c r="I673" s="5"/>
      <c r="J673" s="5"/>
      <c r="K673" s="32"/>
      <c r="L673" s="5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  <c r="AB673" s="32"/>
      <c r="AC673" s="32"/>
      <c r="AD673" s="32"/>
      <c r="AE673" s="32"/>
      <c r="AF673" s="32"/>
    </row>
    <row r="674" spans="1:32" ht="12.75" customHeight="1" x14ac:dyDescent="0.2">
      <c r="A674" s="32"/>
      <c r="B674" s="32"/>
      <c r="C674" s="32"/>
      <c r="D674" s="32"/>
      <c r="E674" s="32"/>
      <c r="F674" s="32"/>
      <c r="G674" s="32"/>
      <c r="H674" s="206"/>
      <c r="I674" s="5"/>
      <c r="J674" s="5"/>
      <c r="K674" s="32"/>
      <c r="L674" s="5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  <c r="AB674" s="32"/>
      <c r="AC674" s="32"/>
      <c r="AD674" s="32"/>
      <c r="AE674" s="32"/>
      <c r="AF674" s="32"/>
    </row>
    <row r="675" spans="1:32" ht="12.75" customHeight="1" x14ac:dyDescent="0.2">
      <c r="A675" s="32"/>
      <c r="B675" s="32"/>
      <c r="C675" s="32"/>
      <c r="D675" s="32"/>
      <c r="E675" s="32"/>
      <c r="F675" s="32"/>
      <c r="G675" s="32"/>
      <c r="H675" s="206"/>
      <c r="I675" s="5"/>
      <c r="J675" s="5"/>
      <c r="K675" s="32"/>
      <c r="L675" s="5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  <c r="AB675" s="32"/>
      <c r="AC675" s="32"/>
      <c r="AD675" s="32"/>
      <c r="AE675" s="32"/>
      <c r="AF675" s="32"/>
    </row>
    <row r="676" spans="1:32" ht="12.75" customHeight="1" x14ac:dyDescent="0.2">
      <c r="A676" s="32"/>
      <c r="B676" s="32"/>
      <c r="C676" s="32"/>
      <c r="D676" s="32"/>
      <c r="E676" s="32"/>
      <c r="F676" s="32"/>
      <c r="G676" s="32"/>
      <c r="H676" s="206"/>
      <c r="I676" s="5"/>
      <c r="J676" s="5"/>
      <c r="K676" s="32"/>
      <c r="L676" s="5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  <c r="AB676" s="32"/>
      <c r="AC676" s="32"/>
      <c r="AD676" s="32"/>
      <c r="AE676" s="32"/>
      <c r="AF676" s="32"/>
    </row>
    <row r="677" spans="1:32" ht="12.75" customHeight="1" x14ac:dyDescent="0.2">
      <c r="A677" s="32"/>
      <c r="B677" s="32"/>
      <c r="C677" s="32"/>
      <c r="D677" s="32"/>
      <c r="E677" s="32"/>
      <c r="F677" s="32"/>
      <c r="G677" s="32"/>
      <c r="H677" s="206"/>
      <c r="I677" s="5"/>
      <c r="J677" s="5"/>
      <c r="K677" s="32"/>
      <c r="L677" s="5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  <c r="AB677" s="32"/>
      <c r="AC677" s="32"/>
      <c r="AD677" s="32"/>
      <c r="AE677" s="32"/>
      <c r="AF677" s="32"/>
    </row>
    <row r="678" spans="1:32" ht="12.75" customHeight="1" x14ac:dyDescent="0.2">
      <c r="A678" s="32"/>
      <c r="B678" s="32"/>
      <c r="C678" s="32"/>
      <c r="D678" s="32"/>
      <c r="E678" s="32"/>
      <c r="F678" s="32"/>
      <c r="G678" s="32"/>
      <c r="H678" s="206"/>
      <c r="I678" s="5"/>
      <c r="J678" s="5"/>
      <c r="K678" s="32"/>
      <c r="L678" s="5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  <c r="AB678" s="32"/>
      <c r="AC678" s="32"/>
      <c r="AD678" s="32"/>
      <c r="AE678" s="32"/>
      <c r="AF678" s="32"/>
    </row>
    <row r="679" spans="1:32" ht="12.75" customHeight="1" x14ac:dyDescent="0.2">
      <c r="A679" s="32"/>
      <c r="B679" s="32"/>
      <c r="C679" s="32"/>
      <c r="D679" s="32"/>
      <c r="E679" s="32"/>
      <c r="F679" s="32"/>
      <c r="G679" s="32"/>
      <c r="H679" s="206"/>
      <c r="I679" s="5"/>
      <c r="J679" s="5"/>
      <c r="K679" s="32"/>
      <c r="L679" s="5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  <c r="AB679" s="32"/>
      <c r="AC679" s="32"/>
      <c r="AD679" s="32"/>
      <c r="AE679" s="32"/>
      <c r="AF679" s="32"/>
    </row>
    <row r="680" spans="1:32" ht="12.75" customHeight="1" x14ac:dyDescent="0.2">
      <c r="A680" s="32"/>
      <c r="B680" s="32"/>
      <c r="C680" s="32"/>
      <c r="D680" s="32"/>
      <c r="E680" s="32"/>
      <c r="F680" s="32"/>
      <c r="G680" s="32"/>
      <c r="H680" s="206"/>
      <c r="I680" s="5"/>
      <c r="J680" s="5"/>
      <c r="K680" s="32"/>
      <c r="L680" s="5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  <c r="AB680" s="32"/>
      <c r="AC680" s="32"/>
      <c r="AD680" s="32"/>
      <c r="AE680" s="32"/>
      <c r="AF680" s="32"/>
    </row>
    <row r="681" spans="1:32" ht="12.75" customHeight="1" x14ac:dyDescent="0.2">
      <c r="A681" s="32"/>
      <c r="B681" s="32"/>
      <c r="C681" s="32"/>
      <c r="D681" s="32"/>
      <c r="E681" s="32"/>
      <c r="F681" s="32"/>
      <c r="G681" s="32"/>
      <c r="H681" s="206"/>
      <c r="I681" s="5"/>
      <c r="J681" s="5"/>
      <c r="K681" s="32"/>
      <c r="L681" s="5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  <c r="AB681" s="32"/>
      <c r="AC681" s="32"/>
      <c r="AD681" s="32"/>
      <c r="AE681" s="32"/>
      <c r="AF681" s="32"/>
    </row>
    <row r="682" spans="1:32" ht="12.75" customHeight="1" x14ac:dyDescent="0.2">
      <c r="A682" s="32"/>
      <c r="B682" s="32"/>
      <c r="C682" s="32"/>
      <c r="D682" s="32"/>
      <c r="E682" s="32"/>
      <c r="F682" s="32"/>
      <c r="G682" s="32"/>
      <c r="H682" s="206"/>
      <c r="I682" s="5"/>
      <c r="J682" s="5"/>
      <c r="K682" s="32"/>
      <c r="L682" s="5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  <c r="AB682" s="32"/>
      <c r="AC682" s="32"/>
      <c r="AD682" s="32"/>
      <c r="AE682" s="32"/>
      <c r="AF682" s="32"/>
    </row>
    <row r="683" spans="1:32" ht="12.75" customHeight="1" x14ac:dyDescent="0.2">
      <c r="A683" s="32"/>
      <c r="B683" s="32"/>
      <c r="C683" s="32"/>
      <c r="D683" s="32"/>
      <c r="E683" s="32"/>
      <c r="F683" s="32"/>
      <c r="G683" s="32"/>
      <c r="H683" s="206"/>
      <c r="I683" s="5"/>
      <c r="J683" s="5"/>
      <c r="K683" s="32"/>
      <c r="L683" s="5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  <c r="AB683" s="32"/>
      <c r="AC683" s="32"/>
      <c r="AD683" s="32"/>
      <c r="AE683" s="32"/>
      <c r="AF683" s="32"/>
    </row>
    <row r="684" spans="1:32" ht="12.75" customHeight="1" x14ac:dyDescent="0.2">
      <c r="A684" s="32"/>
      <c r="B684" s="32"/>
      <c r="C684" s="32"/>
      <c r="D684" s="32"/>
      <c r="E684" s="32"/>
      <c r="F684" s="32"/>
      <c r="G684" s="32"/>
      <c r="H684" s="206"/>
      <c r="I684" s="5"/>
      <c r="J684" s="5"/>
      <c r="K684" s="32"/>
      <c r="L684" s="5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  <c r="AB684" s="32"/>
      <c r="AC684" s="32"/>
      <c r="AD684" s="32"/>
      <c r="AE684" s="32"/>
      <c r="AF684" s="32"/>
    </row>
    <row r="685" spans="1:32" ht="12.75" customHeight="1" x14ac:dyDescent="0.2">
      <c r="A685" s="32"/>
      <c r="B685" s="32"/>
      <c r="C685" s="32"/>
      <c r="D685" s="32"/>
      <c r="E685" s="32"/>
      <c r="F685" s="32"/>
      <c r="G685" s="32"/>
      <c r="H685" s="206"/>
      <c r="I685" s="5"/>
      <c r="J685" s="5"/>
      <c r="K685" s="32"/>
      <c r="L685" s="5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</row>
    <row r="686" spans="1:32" ht="12.75" customHeight="1" x14ac:dyDescent="0.2">
      <c r="A686" s="32"/>
      <c r="B686" s="32"/>
      <c r="C686" s="32"/>
      <c r="D686" s="32"/>
      <c r="E686" s="32"/>
      <c r="F686" s="32"/>
      <c r="G686" s="32"/>
      <c r="H686" s="206"/>
      <c r="I686" s="5"/>
      <c r="J686" s="5"/>
      <c r="K686" s="32"/>
      <c r="L686" s="5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  <c r="AB686" s="32"/>
      <c r="AC686" s="32"/>
      <c r="AD686" s="32"/>
      <c r="AE686" s="32"/>
      <c r="AF686" s="32"/>
    </row>
    <row r="687" spans="1:32" ht="12.75" customHeight="1" x14ac:dyDescent="0.2">
      <c r="A687" s="32"/>
      <c r="B687" s="32"/>
      <c r="C687" s="32"/>
      <c r="D687" s="32"/>
      <c r="E687" s="32"/>
      <c r="F687" s="32"/>
      <c r="G687" s="32"/>
      <c r="H687" s="206"/>
      <c r="I687" s="5"/>
      <c r="J687" s="5"/>
      <c r="K687" s="32"/>
      <c r="L687" s="5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  <c r="AB687" s="32"/>
      <c r="AC687" s="32"/>
      <c r="AD687" s="32"/>
      <c r="AE687" s="32"/>
      <c r="AF687" s="32"/>
    </row>
    <row r="688" spans="1:32" ht="12.75" customHeight="1" x14ac:dyDescent="0.2">
      <c r="A688" s="32"/>
      <c r="B688" s="32"/>
      <c r="C688" s="32"/>
      <c r="D688" s="32"/>
      <c r="E688" s="32"/>
      <c r="F688" s="32"/>
      <c r="G688" s="32"/>
      <c r="H688" s="206"/>
      <c r="I688" s="5"/>
      <c r="J688" s="5"/>
      <c r="K688" s="32"/>
      <c r="L688" s="5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  <c r="AB688" s="32"/>
      <c r="AC688" s="32"/>
      <c r="AD688" s="32"/>
      <c r="AE688" s="32"/>
      <c r="AF688" s="32"/>
    </row>
    <row r="689" spans="1:32" ht="12.75" customHeight="1" x14ac:dyDescent="0.2">
      <c r="A689" s="32"/>
      <c r="B689" s="32"/>
      <c r="C689" s="32"/>
      <c r="D689" s="32"/>
      <c r="E689" s="32"/>
      <c r="F689" s="32"/>
      <c r="G689" s="32"/>
      <c r="H689" s="206"/>
      <c r="I689" s="5"/>
      <c r="J689" s="5"/>
      <c r="K689" s="32"/>
      <c r="L689" s="5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  <c r="AB689" s="32"/>
      <c r="AC689" s="32"/>
      <c r="AD689" s="32"/>
      <c r="AE689" s="32"/>
      <c r="AF689" s="32"/>
    </row>
    <row r="690" spans="1:32" ht="12.75" customHeight="1" x14ac:dyDescent="0.2">
      <c r="A690" s="32"/>
      <c r="B690" s="32"/>
      <c r="C690" s="32"/>
      <c r="D690" s="32"/>
      <c r="E690" s="32"/>
      <c r="F690" s="32"/>
      <c r="G690" s="32"/>
      <c r="H690" s="206"/>
      <c r="I690" s="5"/>
      <c r="J690" s="5"/>
      <c r="K690" s="32"/>
      <c r="L690" s="5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</row>
    <row r="691" spans="1:32" ht="12.75" customHeight="1" x14ac:dyDescent="0.2">
      <c r="A691" s="32"/>
      <c r="B691" s="32"/>
      <c r="C691" s="32"/>
      <c r="D691" s="32"/>
      <c r="E691" s="32"/>
      <c r="F691" s="32"/>
      <c r="G691" s="32"/>
      <c r="H691" s="206"/>
      <c r="I691" s="5"/>
      <c r="J691" s="5"/>
      <c r="K691" s="32"/>
      <c r="L691" s="5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  <c r="AB691" s="32"/>
      <c r="AC691" s="32"/>
      <c r="AD691" s="32"/>
      <c r="AE691" s="32"/>
      <c r="AF691" s="32"/>
    </row>
    <row r="692" spans="1:32" ht="12.75" customHeight="1" x14ac:dyDescent="0.2">
      <c r="A692" s="32"/>
      <c r="B692" s="32"/>
      <c r="C692" s="32"/>
      <c r="D692" s="32"/>
      <c r="E692" s="32"/>
      <c r="F692" s="32"/>
      <c r="G692" s="32"/>
      <c r="H692" s="206"/>
      <c r="I692" s="5"/>
      <c r="J692" s="5"/>
      <c r="K692" s="32"/>
      <c r="L692" s="5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  <c r="AB692" s="32"/>
      <c r="AC692" s="32"/>
      <c r="AD692" s="32"/>
      <c r="AE692" s="32"/>
      <c r="AF692" s="32"/>
    </row>
    <row r="693" spans="1:32" ht="12.75" customHeight="1" x14ac:dyDescent="0.2">
      <c r="A693" s="32"/>
      <c r="B693" s="32"/>
      <c r="C693" s="32"/>
      <c r="D693" s="32"/>
      <c r="E693" s="32"/>
      <c r="F693" s="32"/>
      <c r="G693" s="32"/>
      <c r="H693" s="206"/>
      <c r="I693" s="5"/>
      <c r="J693" s="5"/>
      <c r="K693" s="32"/>
      <c r="L693" s="5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  <c r="AB693" s="32"/>
      <c r="AC693" s="32"/>
      <c r="AD693" s="32"/>
      <c r="AE693" s="32"/>
      <c r="AF693" s="32"/>
    </row>
    <row r="694" spans="1:32" ht="12.75" customHeight="1" x14ac:dyDescent="0.2">
      <c r="A694" s="32"/>
      <c r="B694" s="32"/>
      <c r="C694" s="32"/>
      <c r="D694" s="32"/>
      <c r="E694" s="32"/>
      <c r="F694" s="32"/>
      <c r="G694" s="32"/>
      <c r="H694" s="206"/>
      <c r="I694" s="5"/>
      <c r="J694" s="5"/>
      <c r="K694" s="32"/>
      <c r="L694" s="5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  <c r="AB694" s="32"/>
      <c r="AC694" s="32"/>
      <c r="AD694" s="32"/>
      <c r="AE694" s="32"/>
      <c r="AF694" s="32"/>
    </row>
    <row r="695" spans="1:32" ht="12.75" customHeight="1" x14ac:dyDescent="0.2">
      <c r="A695" s="32"/>
      <c r="B695" s="32"/>
      <c r="C695" s="32"/>
      <c r="D695" s="32"/>
      <c r="E695" s="32"/>
      <c r="F695" s="32"/>
      <c r="G695" s="32"/>
      <c r="H695" s="206"/>
      <c r="I695" s="5"/>
      <c r="J695" s="5"/>
      <c r="K695" s="32"/>
      <c r="L695" s="5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  <c r="AB695" s="32"/>
      <c r="AC695" s="32"/>
      <c r="AD695" s="32"/>
      <c r="AE695" s="32"/>
      <c r="AF695" s="32"/>
    </row>
    <row r="696" spans="1:32" ht="12.75" customHeight="1" x14ac:dyDescent="0.2">
      <c r="A696" s="32"/>
      <c r="B696" s="32"/>
      <c r="C696" s="32"/>
      <c r="D696" s="32"/>
      <c r="E696" s="32"/>
      <c r="F696" s="32"/>
      <c r="G696" s="32"/>
      <c r="H696" s="206"/>
      <c r="I696" s="5"/>
      <c r="J696" s="5"/>
      <c r="K696" s="32"/>
      <c r="L696" s="5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  <c r="AB696" s="32"/>
      <c r="AC696" s="32"/>
      <c r="AD696" s="32"/>
      <c r="AE696" s="32"/>
      <c r="AF696" s="32"/>
    </row>
    <row r="697" spans="1:32" ht="12.75" customHeight="1" x14ac:dyDescent="0.2">
      <c r="A697" s="32"/>
      <c r="B697" s="32"/>
      <c r="C697" s="32"/>
      <c r="D697" s="32"/>
      <c r="E697" s="32"/>
      <c r="F697" s="32"/>
      <c r="G697" s="32"/>
      <c r="H697" s="206"/>
      <c r="I697" s="5"/>
      <c r="J697" s="5"/>
      <c r="K697" s="32"/>
      <c r="L697" s="5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  <c r="AB697" s="32"/>
      <c r="AC697" s="32"/>
      <c r="AD697" s="32"/>
      <c r="AE697" s="32"/>
      <c r="AF697" s="32"/>
    </row>
    <row r="698" spans="1:32" ht="12.75" customHeight="1" x14ac:dyDescent="0.2">
      <c r="A698" s="32"/>
      <c r="B698" s="32"/>
      <c r="C698" s="32"/>
      <c r="D698" s="32"/>
      <c r="E698" s="32"/>
      <c r="F698" s="32"/>
      <c r="G698" s="32"/>
      <c r="H698" s="206"/>
      <c r="I698" s="5"/>
      <c r="J698" s="5"/>
      <c r="K698" s="32"/>
      <c r="L698" s="5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  <c r="AB698" s="32"/>
      <c r="AC698" s="32"/>
      <c r="AD698" s="32"/>
      <c r="AE698" s="32"/>
      <c r="AF698" s="32"/>
    </row>
    <row r="699" spans="1:32" ht="12.75" customHeight="1" x14ac:dyDescent="0.2">
      <c r="A699" s="32"/>
      <c r="B699" s="32"/>
      <c r="C699" s="32"/>
      <c r="D699" s="32"/>
      <c r="E699" s="32"/>
      <c r="F699" s="32"/>
      <c r="G699" s="32"/>
      <c r="H699" s="206"/>
      <c r="I699" s="5"/>
      <c r="J699" s="5"/>
      <c r="K699" s="32"/>
      <c r="L699" s="5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  <c r="AB699" s="32"/>
      <c r="AC699" s="32"/>
      <c r="AD699" s="32"/>
      <c r="AE699" s="32"/>
      <c r="AF699" s="32"/>
    </row>
    <row r="700" spans="1:32" ht="12.75" customHeight="1" x14ac:dyDescent="0.2">
      <c r="A700" s="32"/>
      <c r="B700" s="32"/>
      <c r="C700" s="32"/>
      <c r="D700" s="32"/>
      <c r="E700" s="32"/>
      <c r="F700" s="32"/>
      <c r="G700" s="32"/>
      <c r="H700" s="206"/>
      <c r="I700" s="5"/>
      <c r="J700" s="5"/>
      <c r="K700" s="32"/>
      <c r="L700" s="5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  <c r="AB700" s="32"/>
      <c r="AC700" s="32"/>
      <c r="AD700" s="32"/>
      <c r="AE700" s="32"/>
      <c r="AF700" s="32"/>
    </row>
    <row r="701" spans="1:32" ht="12.75" customHeight="1" x14ac:dyDescent="0.2">
      <c r="A701" s="32"/>
      <c r="B701" s="32"/>
      <c r="C701" s="32"/>
      <c r="D701" s="32"/>
      <c r="E701" s="32"/>
      <c r="F701" s="32"/>
      <c r="G701" s="32"/>
      <c r="H701" s="206"/>
      <c r="I701" s="5"/>
      <c r="J701" s="5"/>
      <c r="K701" s="32"/>
      <c r="L701" s="5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  <c r="AB701" s="32"/>
      <c r="AC701" s="32"/>
      <c r="AD701" s="32"/>
      <c r="AE701" s="32"/>
      <c r="AF701" s="32"/>
    </row>
    <row r="702" spans="1:32" ht="12.75" customHeight="1" x14ac:dyDescent="0.2">
      <c r="A702" s="32"/>
      <c r="B702" s="32"/>
      <c r="C702" s="32"/>
      <c r="D702" s="32"/>
      <c r="E702" s="32"/>
      <c r="F702" s="32"/>
      <c r="G702" s="32"/>
      <c r="H702" s="206"/>
      <c r="I702" s="5"/>
      <c r="J702" s="5"/>
      <c r="K702" s="32"/>
      <c r="L702" s="5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  <c r="AB702" s="32"/>
      <c r="AC702" s="32"/>
      <c r="AD702" s="32"/>
      <c r="AE702" s="32"/>
      <c r="AF702" s="32"/>
    </row>
    <row r="703" spans="1:32" ht="12.75" customHeight="1" x14ac:dyDescent="0.2">
      <c r="A703" s="32"/>
      <c r="B703" s="32"/>
      <c r="C703" s="32"/>
      <c r="D703" s="32"/>
      <c r="E703" s="32"/>
      <c r="F703" s="32"/>
      <c r="G703" s="32"/>
      <c r="H703" s="206"/>
      <c r="I703" s="5"/>
      <c r="J703" s="5"/>
      <c r="K703" s="32"/>
      <c r="L703" s="5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  <c r="AB703" s="32"/>
      <c r="AC703" s="32"/>
      <c r="AD703" s="32"/>
      <c r="AE703" s="32"/>
      <c r="AF703" s="32"/>
    </row>
    <row r="704" spans="1:32" ht="12.75" customHeight="1" x14ac:dyDescent="0.2">
      <c r="A704" s="32"/>
      <c r="B704" s="32"/>
      <c r="C704" s="32"/>
      <c r="D704" s="32"/>
      <c r="E704" s="32"/>
      <c r="F704" s="32"/>
      <c r="G704" s="32"/>
      <c r="H704" s="206"/>
      <c r="I704" s="5"/>
      <c r="J704" s="5"/>
      <c r="K704" s="32"/>
      <c r="L704" s="5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  <c r="AB704" s="32"/>
      <c r="AC704" s="32"/>
      <c r="AD704" s="32"/>
      <c r="AE704" s="32"/>
      <c r="AF704" s="32"/>
    </row>
    <row r="705" spans="1:32" ht="12.75" customHeight="1" x14ac:dyDescent="0.2">
      <c r="A705" s="32"/>
      <c r="B705" s="32"/>
      <c r="C705" s="32"/>
      <c r="D705" s="32"/>
      <c r="E705" s="32"/>
      <c r="F705" s="32"/>
      <c r="G705" s="32"/>
      <c r="H705" s="206"/>
      <c r="I705" s="5"/>
      <c r="J705" s="5"/>
      <c r="K705" s="32"/>
      <c r="L705" s="5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  <c r="AB705" s="32"/>
      <c r="AC705" s="32"/>
      <c r="AD705" s="32"/>
      <c r="AE705" s="32"/>
      <c r="AF705" s="32"/>
    </row>
    <row r="706" spans="1:32" ht="12.75" customHeight="1" x14ac:dyDescent="0.2">
      <c r="A706" s="32"/>
      <c r="B706" s="32"/>
      <c r="C706" s="32"/>
      <c r="D706" s="32"/>
      <c r="E706" s="32"/>
      <c r="F706" s="32"/>
      <c r="G706" s="32"/>
      <c r="H706" s="206"/>
      <c r="I706" s="5"/>
      <c r="J706" s="5"/>
      <c r="K706" s="32"/>
      <c r="L706" s="5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  <c r="AB706" s="32"/>
      <c r="AC706" s="32"/>
      <c r="AD706" s="32"/>
      <c r="AE706" s="32"/>
      <c r="AF706" s="32"/>
    </row>
    <row r="707" spans="1:32" ht="12.75" customHeight="1" x14ac:dyDescent="0.2">
      <c r="A707" s="32"/>
      <c r="B707" s="32"/>
      <c r="C707" s="32"/>
      <c r="D707" s="32"/>
      <c r="E707" s="32"/>
      <c r="F707" s="32"/>
      <c r="G707" s="32"/>
      <c r="H707" s="206"/>
      <c r="I707" s="5"/>
      <c r="J707" s="5"/>
      <c r="K707" s="32"/>
      <c r="L707" s="5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  <c r="AB707" s="32"/>
      <c r="AC707" s="32"/>
      <c r="AD707" s="32"/>
      <c r="AE707" s="32"/>
      <c r="AF707" s="32"/>
    </row>
    <row r="708" spans="1:32" ht="12.75" customHeight="1" x14ac:dyDescent="0.2">
      <c r="A708" s="32"/>
      <c r="B708" s="32"/>
      <c r="C708" s="32"/>
      <c r="D708" s="32"/>
      <c r="E708" s="32"/>
      <c r="F708" s="32"/>
      <c r="G708" s="32"/>
      <c r="H708" s="206"/>
      <c r="I708" s="5"/>
      <c r="J708" s="5"/>
      <c r="K708" s="32"/>
      <c r="L708" s="5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  <c r="AB708" s="32"/>
      <c r="AC708" s="32"/>
      <c r="AD708" s="32"/>
      <c r="AE708" s="32"/>
      <c r="AF708" s="32"/>
    </row>
    <row r="709" spans="1:32" ht="12.75" customHeight="1" x14ac:dyDescent="0.2">
      <c r="A709" s="32"/>
      <c r="B709" s="32"/>
      <c r="C709" s="32"/>
      <c r="D709" s="32"/>
      <c r="E709" s="32"/>
      <c r="F709" s="32"/>
      <c r="G709" s="32"/>
      <c r="H709" s="206"/>
      <c r="I709" s="5"/>
      <c r="J709" s="5"/>
      <c r="K709" s="32"/>
      <c r="L709" s="5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  <c r="AB709" s="32"/>
      <c r="AC709" s="32"/>
      <c r="AD709" s="32"/>
      <c r="AE709" s="32"/>
      <c r="AF709" s="32"/>
    </row>
    <row r="710" spans="1:32" ht="12.75" customHeight="1" x14ac:dyDescent="0.2">
      <c r="A710" s="32"/>
      <c r="B710" s="32"/>
      <c r="C710" s="32"/>
      <c r="D710" s="32"/>
      <c r="E710" s="32"/>
      <c r="F710" s="32"/>
      <c r="G710" s="32"/>
      <c r="H710" s="206"/>
      <c r="I710" s="5"/>
      <c r="J710" s="5"/>
      <c r="K710" s="32"/>
      <c r="L710" s="5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  <c r="AB710" s="32"/>
      <c r="AC710" s="32"/>
      <c r="AD710" s="32"/>
      <c r="AE710" s="32"/>
      <c r="AF710" s="32"/>
    </row>
    <row r="711" spans="1:32" ht="12.75" customHeight="1" x14ac:dyDescent="0.2">
      <c r="A711" s="32"/>
      <c r="B711" s="32"/>
      <c r="C711" s="32"/>
      <c r="D711" s="32"/>
      <c r="E711" s="32"/>
      <c r="F711" s="32"/>
      <c r="G711" s="32"/>
      <c r="H711" s="206"/>
      <c r="I711" s="5"/>
      <c r="J711" s="5"/>
      <c r="K711" s="32"/>
      <c r="L711" s="5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  <c r="AB711" s="32"/>
      <c r="AC711" s="32"/>
      <c r="AD711" s="32"/>
      <c r="AE711" s="32"/>
      <c r="AF711" s="32"/>
    </row>
    <row r="712" spans="1:32" ht="12.75" customHeight="1" x14ac:dyDescent="0.2">
      <c r="A712" s="32"/>
      <c r="B712" s="32"/>
      <c r="C712" s="32"/>
      <c r="D712" s="32"/>
      <c r="E712" s="32"/>
      <c r="F712" s="32"/>
      <c r="G712" s="32"/>
      <c r="H712" s="206"/>
      <c r="I712" s="5"/>
      <c r="J712" s="5"/>
      <c r="K712" s="32"/>
      <c r="L712" s="5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  <c r="AB712" s="32"/>
      <c r="AC712" s="32"/>
      <c r="AD712" s="32"/>
      <c r="AE712" s="32"/>
      <c r="AF712" s="32"/>
    </row>
    <row r="713" spans="1:32" ht="12.75" customHeight="1" x14ac:dyDescent="0.2">
      <c r="A713" s="32"/>
      <c r="B713" s="32"/>
      <c r="C713" s="32"/>
      <c r="D713" s="32"/>
      <c r="E713" s="32"/>
      <c r="F713" s="32"/>
      <c r="G713" s="32"/>
      <c r="H713" s="206"/>
      <c r="I713" s="5"/>
      <c r="J713" s="5"/>
      <c r="K713" s="32"/>
      <c r="L713" s="5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  <c r="AB713" s="32"/>
      <c r="AC713" s="32"/>
      <c r="AD713" s="32"/>
      <c r="AE713" s="32"/>
      <c r="AF713" s="32"/>
    </row>
    <row r="714" spans="1:32" ht="12.75" customHeight="1" x14ac:dyDescent="0.2">
      <c r="A714" s="32"/>
      <c r="B714" s="32"/>
      <c r="C714" s="32"/>
      <c r="D714" s="32"/>
      <c r="E714" s="32"/>
      <c r="F714" s="32"/>
      <c r="G714" s="32"/>
      <c r="H714" s="206"/>
      <c r="I714" s="5"/>
      <c r="J714" s="5"/>
      <c r="K714" s="32"/>
      <c r="L714" s="5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  <c r="AB714" s="32"/>
      <c r="AC714" s="32"/>
      <c r="AD714" s="32"/>
      <c r="AE714" s="32"/>
      <c r="AF714" s="32"/>
    </row>
    <row r="715" spans="1:32" ht="12.75" customHeight="1" x14ac:dyDescent="0.2">
      <c r="A715" s="32"/>
      <c r="B715" s="32"/>
      <c r="C715" s="32"/>
      <c r="D715" s="32"/>
      <c r="E715" s="32"/>
      <c r="F715" s="32"/>
      <c r="G715" s="32"/>
      <c r="H715" s="206"/>
      <c r="I715" s="5"/>
      <c r="J715" s="5"/>
      <c r="K715" s="32"/>
      <c r="L715" s="5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  <c r="AB715" s="32"/>
      <c r="AC715" s="32"/>
      <c r="AD715" s="32"/>
      <c r="AE715" s="32"/>
      <c r="AF715" s="32"/>
    </row>
    <row r="716" spans="1:32" ht="12.75" customHeight="1" x14ac:dyDescent="0.2">
      <c r="A716" s="32"/>
      <c r="B716" s="32"/>
      <c r="C716" s="32"/>
      <c r="D716" s="32"/>
      <c r="E716" s="32"/>
      <c r="F716" s="32"/>
      <c r="G716" s="32"/>
      <c r="H716" s="206"/>
      <c r="I716" s="5"/>
      <c r="J716" s="5"/>
      <c r="K716" s="32"/>
      <c r="L716" s="5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  <c r="AB716" s="32"/>
      <c r="AC716" s="32"/>
      <c r="AD716" s="32"/>
      <c r="AE716" s="32"/>
      <c r="AF716" s="32"/>
    </row>
    <row r="717" spans="1:32" ht="12.75" customHeight="1" x14ac:dyDescent="0.2">
      <c r="A717" s="32"/>
      <c r="B717" s="32"/>
      <c r="C717" s="32"/>
      <c r="D717" s="32"/>
      <c r="E717" s="32"/>
      <c r="F717" s="32"/>
      <c r="G717" s="32"/>
      <c r="H717" s="206"/>
      <c r="I717" s="5"/>
      <c r="J717" s="5"/>
      <c r="K717" s="32"/>
      <c r="L717" s="5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  <c r="AB717" s="32"/>
      <c r="AC717" s="32"/>
      <c r="AD717" s="32"/>
      <c r="AE717" s="32"/>
      <c r="AF717" s="32"/>
    </row>
    <row r="718" spans="1:32" ht="12.75" customHeight="1" x14ac:dyDescent="0.2">
      <c r="A718" s="32"/>
      <c r="B718" s="32"/>
      <c r="C718" s="32"/>
      <c r="D718" s="32"/>
      <c r="E718" s="32"/>
      <c r="F718" s="32"/>
      <c r="G718" s="32"/>
      <c r="H718" s="206"/>
      <c r="I718" s="5"/>
      <c r="J718" s="5"/>
      <c r="K718" s="32"/>
      <c r="L718" s="5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  <c r="AB718" s="32"/>
      <c r="AC718" s="32"/>
      <c r="AD718" s="32"/>
      <c r="AE718" s="32"/>
      <c r="AF718" s="32"/>
    </row>
    <row r="719" spans="1:32" ht="12.75" customHeight="1" x14ac:dyDescent="0.2">
      <c r="A719" s="32"/>
      <c r="B719" s="32"/>
      <c r="C719" s="32"/>
      <c r="D719" s="32"/>
      <c r="E719" s="32"/>
      <c r="F719" s="32"/>
      <c r="G719" s="32"/>
      <c r="H719" s="206"/>
      <c r="I719" s="5"/>
      <c r="J719" s="5"/>
      <c r="K719" s="32"/>
      <c r="L719" s="5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  <c r="AB719" s="32"/>
      <c r="AC719" s="32"/>
      <c r="AD719" s="32"/>
      <c r="AE719" s="32"/>
      <c r="AF719" s="32"/>
    </row>
    <row r="720" spans="1:32" ht="12.75" customHeight="1" x14ac:dyDescent="0.2">
      <c r="A720" s="32"/>
      <c r="B720" s="32"/>
      <c r="C720" s="32"/>
      <c r="D720" s="32"/>
      <c r="E720" s="32"/>
      <c r="F720" s="32"/>
      <c r="G720" s="32"/>
      <c r="H720" s="206"/>
      <c r="I720" s="5"/>
      <c r="J720" s="5"/>
      <c r="K720" s="32"/>
      <c r="L720" s="5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  <c r="AB720" s="32"/>
      <c r="AC720" s="32"/>
      <c r="AD720" s="32"/>
      <c r="AE720" s="32"/>
      <c r="AF720" s="32"/>
    </row>
    <row r="721" spans="1:32" ht="12.75" customHeight="1" x14ac:dyDescent="0.2">
      <c r="A721" s="32"/>
      <c r="B721" s="32"/>
      <c r="C721" s="32"/>
      <c r="D721" s="32"/>
      <c r="E721" s="32"/>
      <c r="F721" s="32"/>
      <c r="G721" s="32"/>
      <c r="H721" s="206"/>
      <c r="I721" s="5"/>
      <c r="J721" s="5"/>
      <c r="K721" s="32"/>
      <c r="L721" s="5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  <c r="AB721" s="32"/>
      <c r="AC721" s="32"/>
      <c r="AD721" s="32"/>
      <c r="AE721" s="32"/>
      <c r="AF721" s="32"/>
    </row>
    <row r="722" spans="1:32" ht="12.75" customHeight="1" x14ac:dyDescent="0.2">
      <c r="A722" s="32"/>
      <c r="B722" s="32"/>
      <c r="C722" s="32"/>
      <c r="D722" s="32"/>
      <c r="E722" s="32"/>
      <c r="F722" s="32"/>
      <c r="G722" s="32"/>
      <c r="H722" s="206"/>
      <c r="I722" s="5"/>
      <c r="J722" s="5"/>
      <c r="K722" s="32"/>
      <c r="L722" s="5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  <c r="AB722" s="32"/>
      <c r="AC722" s="32"/>
      <c r="AD722" s="32"/>
      <c r="AE722" s="32"/>
      <c r="AF722" s="32"/>
    </row>
    <row r="723" spans="1:32" ht="12.75" customHeight="1" x14ac:dyDescent="0.2">
      <c r="A723" s="32"/>
      <c r="B723" s="32"/>
      <c r="C723" s="32"/>
      <c r="D723" s="32"/>
      <c r="E723" s="32"/>
      <c r="F723" s="32"/>
      <c r="G723" s="32"/>
      <c r="H723" s="206"/>
      <c r="I723" s="5"/>
      <c r="J723" s="5"/>
      <c r="K723" s="32"/>
      <c r="L723" s="5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  <c r="AB723" s="32"/>
      <c r="AC723" s="32"/>
      <c r="AD723" s="32"/>
      <c r="AE723" s="32"/>
      <c r="AF723" s="32"/>
    </row>
    <row r="724" spans="1:32" ht="12.75" customHeight="1" x14ac:dyDescent="0.2">
      <c r="A724" s="32"/>
      <c r="B724" s="32"/>
      <c r="C724" s="32"/>
      <c r="D724" s="32"/>
      <c r="E724" s="32"/>
      <c r="F724" s="32"/>
      <c r="G724" s="32"/>
      <c r="H724" s="206"/>
      <c r="I724" s="5"/>
      <c r="J724" s="5"/>
      <c r="K724" s="32"/>
      <c r="L724" s="5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  <c r="AB724" s="32"/>
      <c r="AC724" s="32"/>
      <c r="AD724" s="32"/>
      <c r="AE724" s="32"/>
      <c r="AF724" s="32"/>
    </row>
    <row r="725" spans="1:32" ht="12.75" customHeight="1" x14ac:dyDescent="0.2">
      <c r="A725" s="32"/>
      <c r="B725" s="32"/>
      <c r="C725" s="32"/>
      <c r="D725" s="32"/>
      <c r="E725" s="32"/>
      <c r="F725" s="32"/>
      <c r="G725" s="32"/>
      <c r="H725" s="206"/>
      <c r="I725" s="5"/>
      <c r="J725" s="5"/>
      <c r="K725" s="32"/>
      <c r="L725" s="5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  <c r="AB725" s="32"/>
      <c r="AC725" s="32"/>
      <c r="AD725" s="32"/>
      <c r="AE725" s="32"/>
      <c r="AF725" s="32"/>
    </row>
    <row r="726" spans="1:32" ht="12.75" customHeight="1" x14ac:dyDescent="0.2">
      <c r="A726" s="32"/>
      <c r="B726" s="32"/>
      <c r="C726" s="32"/>
      <c r="D726" s="32"/>
      <c r="E726" s="32"/>
      <c r="F726" s="32"/>
      <c r="G726" s="32"/>
      <c r="H726" s="206"/>
      <c r="I726" s="5"/>
      <c r="J726" s="5"/>
      <c r="K726" s="32"/>
      <c r="L726" s="5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  <c r="AB726" s="32"/>
      <c r="AC726" s="32"/>
      <c r="AD726" s="32"/>
      <c r="AE726" s="32"/>
      <c r="AF726" s="32"/>
    </row>
    <row r="727" spans="1:32" ht="12.75" customHeight="1" x14ac:dyDescent="0.2">
      <c r="A727" s="32"/>
      <c r="B727" s="32"/>
      <c r="C727" s="32"/>
      <c r="D727" s="32"/>
      <c r="E727" s="32"/>
      <c r="F727" s="32"/>
      <c r="G727" s="32"/>
      <c r="H727" s="206"/>
      <c r="I727" s="5"/>
      <c r="J727" s="5"/>
      <c r="K727" s="32"/>
      <c r="L727" s="5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  <c r="AB727" s="32"/>
      <c r="AC727" s="32"/>
      <c r="AD727" s="32"/>
      <c r="AE727" s="32"/>
      <c r="AF727" s="32"/>
    </row>
    <row r="728" spans="1:32" ht="12.75" customHeight="1" x14ac:dyDescent="0.2">
      <c r="A728" s="32"/>
      <c r="B728" s="32"/>
      <c r="C728" s="32"/>
      <c r="D728" s="32"/>
      <c r="E728" s="32"/>
      <c r="F728" s="32"/>
      <c r="G728" s="32"/>
      <c r="H728" s="206"/>
      <c r="I728" s="5"/>
      <c r="J728" s="5"/>
      <c r="K728" s="32"/>
      <c r="L728" s="5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  <c r="AB728" s="32"/>
      <c r="AC728" s="32"/>
      <c r="AD728" s="32"/>
      <c r="AE728" s="32"/>
      <c r="AF728" s="32"/>
    </row>
    <row r="729" spans="1:32" ht="12.75" customHeight="1" x14ac:dyDescent="0.2">
      <c r="A729" s="32"/>
      <c r="B729" s="32"/>
      <c r="C729" s="32"/>
      <c r="D729" s="32"/>
      <c r="E729" s="32"/>
      <c r="F729" s="32"/>
      <c r="G729" s="32"/>
      <c r="H729" s="206"/>
      <c r="I729" s="5"/>
      <c r="J729" s="5"/>
      <c r="K729" s="32"/>
      <c r="L729" s="5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  <c r="AB729" s="32"/>
      <c r="AC729" s="32"/>
      <c r="AD729" s="32"/>
      <c r="AE729" s="32"/>
      <c r="AF729" s="32"/>
    </row>
    <row r="730" spans="1:32" ht="12.75" customHeight="1" x14ac:dyDescent="0.2">
      <c r="A730" s="32"/>
      <c r="B730" s="32"/>
      <c r="C730" s="32"/>
      <c r="D730" s="32"/>
      <c r="E730" s="32"/>
      <c r="F730" s="32"/>
      <c r="G730" s="32"/>
      <c r="H730" s="206"/>
      <c r="I730" s="5"/>
      <c r="J730" s="5"/>
      <c r="K730" s="32"/>
      <c r="L730" s="5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  <c r="AB730" s="32"/>
      <c r="AC730" s="32"/>
      <c r="AD730" s="32"/>
      <c r="AE730" s="32"/>
      <c r="AF730" s="32"/>
    </row>
    <row r="731" spans="1:32" ht="12.75" customHeight="1" x14ac:dyDescent="0.2">
      <c r="A731" s="32"/>
      <c r="B731" s="32"/>
      <c r="C731" s="32"/>
      <c r="D731" s="32"/>
      <c r="E731" s="32"/>
      <c r="F731" s="32"/>
      <c r="G731" s="32"/>
      <c r="H731" s="206"/>
      <c r="I731" s="5"/>
      <c r="J731" s="5"/>
      <c r="K731" s="32"/>
      <c r="L731" s="5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  <c r="AB731" s="32"/>
      <c r="AC731" s="32"/>
      <c r="AD731" s="32"/>
      <c r="AE731" s="32"/>
      <c r="AF731" s="32"/>
    </row>
    <row r="732" spans="1:32" ht="12.75" customHeight="1" x14ac:dyDescent="0.2">
      <c r="A732" s="32"/>
      <c r="B732" s="32"/>
      <c r="C732" s="32"/>
      <c r="D732" s="32"/>
      <c r="E732" s="32"/>
      <c r="F732" s="32"/>
      <c r="G732" s="32"/>
      <c r="H732" s="206"/>
      <c r="I732" s="5"/>
      <c r="J732" s="5"/>
      <c r="K732" s="32"/>
      <c r="L732" s="5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  <c r="AB732" s="32"/>
      <c r="AC732" s="32"/>
      <c r="AD732" s="32"/>
      <c r="AE732" s="32"/>
      <c r="AF732" s="32"/>
    </row>
    <row r="733" spans="1:32" ht="12.75" customHeight="1" x14ac:dyDescent="0.2">
      <c r="A733" s="32"/>
      <c r="B733" s="32"/>
      <c r="C733" s="32"/>
      <c r="D733" s="32"/>
      <c r="E733" s="32"/>
      <c r="F733" s="32"/>
      <c r="G733" s="32"/>
      <c r="H733" s="206"/>
      <c r="I733" s="5"/>
      <c r="J733" s="5"/>
      <c r="K733" s="32"/>
      <c r="L733" s="5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  <c r="AB733" s="32"/>
      <c r="AC733" s="32"/>
      <c r="AD733" s="32"/>
      <c r="AE733" s="32"/>
      <c r="AF733" s="32"/>
    </row>
    <row r="734" spans="1:32" ht="12.75" customHeight="1" x14ac:dyDescent="0.2">
      <c r="A734" s="32"/>
      <c r="B734" s="32"/>
      <c r="C734" s="32"/>
      <c r="D734" s="32"/>
      <c r="E734" s="32"/>
      <c r="F734" s="32"/>
      <c r="G734" s="32"/>
      <c r="H734" s="206"/>
      <c r="I734" s="5"/>
      <c r="J734" s="5"/>
      <c r="K734" s="32"/>
      <c r="L734" s="5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  <c r="AB734" s="32"/>
      <c r="AC734" s="32"/>
      <c r="AD734" s="32"/>
      <c r="AE734" s="32"/>
      <c r="AF734" s="32"/>
    </row>
    <row r="735" spans="1:32" ht="12.75" customHeight="1" x14ac:dyDescent="0.2">
      <c r="A735" s="32"/>
      <c r="B735" s="32"/>
      <c r="C735" s="32"/>
      <c r="D735" s="32"/>
      <c r="E735" s="32"/>
      <c r="F735" s="32"/>
      <c r="G735" s="32"/>
      <c r="H735" s="206"/>
      <c r="I735" s="5"/>
      <c r="J735" s="5"/>
      <c r="K735" s="32"/>
      <c r="L735" s="5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  <c r="AB735" s="32"/>
      <c r="AC735" s="32"/>
      <c r="AD735" s="32"/>
      <c r="AE735" s="32"/>
      <c r="AF735" s="32"/>
    </row>
    <row r="736" spans="1:32" ht="12.75" customHeight="1" x14ac:dyDescent="0.2">
      <c r="A736" s="32"/>
      <c r="B736" s="32"/>
      <c r="C736" s="32"/>
      <c r="D736" s="32"/>
      <c r="E736" s="32"/>
      <c r="F736" s="32"/>
      <c r="G736" s="32"/>
      <c r="H736" s="206"/>
      <c r="I736" s="5"/>
      <c r="J736" s="5"/>
      <c r="K736" s="32"/>
      <c r="L736" s="5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  <c r="AB736" s="32"/>
      <c r="AC736" s="32"/>
      <c r="AD736" s="32"/>
      <c r="AE736" s="32"/>
      <c r="AF736" s="32"/>
    </row>
    <row r="737" spans="1:32" ht="12.75" customHeight="1" x14ac:dyDescent="0.2">
      <c r="A737" s="32"/>
      <c r="B737" s="32"/>
      <c r="C737" s="32"/>
      <c r="D737" s="32"/>
      <c r="E737" s="32"/>
      <c r="F737" s="32"/>
      <c r="G737" s="32"/>
      <c r="H737" s="206"/>
      <c r="I737" s="5"/>
      <c r="J737" s="5"/>
      <c r="K737" s="32"/>
      <c r="L737" s="5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  <c r="AB737" s="32"/>
      <c r="AC737" s="32"/>
      <c r="AD737" s="32"/>
      <c r="AE737" s="32"/>
      <c r="AF737" s="32"/>
    </row>
    <row r="738" spans="1:32" ht="12.75" customHeight="1" x14ac:dyDescent="0.2">
      <c r="A738" s="32"/>
      <c r="B738" s="32"/>
      <c r="C738" s="32"/>
      <c r="D738" s="32"/>
      <c r="E738" s="32"/>
      <c r="F738" s="32"/>
      <c r="G738" s="32"/>
      <c r="H738" s="206"/>
      <c r="I738" s="5"/>
      <c r="J738" s="5"/>
      <c r="K738" s="32"/>
      <c r="L738" s="5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  <c r="AB738" s="32"/>
      <c r="AC738" s="32"/>
      <c r="AD738" s="32"/>
      <c r="AE738" s="32"/>
      <c r="AF738" s="32"/>
    </row>
    <row r="739" spans="1:32" ht="12.75" customHeight="1" x14ac:dyDescent="0.2">
      <c r="A739" s="32"/>
      <c r="B739" s="32"/>
      <c r="C739" s="32"/>
      <c r="D739" s="32"/>
      <c r="E739" s="32"/>
      <c r="F739" s="32"/>
      <c r="G739" s="32"/>
      <c r="H739" s="206"/>
      <c r="I739" s="5"/>
      <c r="J739" s="5"/>
      <c r="K739" s="32"/>
      <c r="L739" s="5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  <c r="AB739" s="32"/>
      <c r="AC739" s="32"/>
      <c r="AD739" s="32"/>
      <c r="AE739" s="32"/>
      <c r="AF739" s="32"/>
    </row>
    <row r="740" spans="1:32" ht="12.75" customHeight="1" x14ac:dyDescent="0.2">
      <c r="A740" s="32"/>
      <c r="B740" s="32"/>
      <c r="C740" s="32"/>
      <c r="D740" s="32"/>
      <c r="E740" s="32"/>
      <c r="F740" s="32"/>
      <c r="G740" s="32"/>
      <c r="H740" s="206"/>
      <c r="I740" s="5"/>
      <c r="J740" s="5"/>
      <c r="K740" s="32"/>
      <c r="L740" s="5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  <c r="AB740" s="32"/>
      <c r="AC740" s="32"/>
      <c r="AD740" s="32"/>
      <c r="AE740" s="32"/>
      <c r="AF740" s="32"/>
    </row>
    <row r="741" spans="1:32" ht="12.75" customHeight="1" x14ac:dyDescent="0.2">
      <c r="A741" s="32"/>
      <c r="B741" s="32"/>
      <c r="C741" s="32"/>
      <c r="D741" s="32"/>
      <c r="E741" s="32"/>
      <c r="F741" s="32"/>
      <c r="G741" s="32"/>
      <c r="H741" s="206"/>
      <c r="I741" s="5"/>
      <c r="J741" s="5"/>
      <c r="K741" s="32"/>
      <c r="L741" s="5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  <c r="AB741" s="32"/>
      <c r="AC741" s="32"/>
      <c r="AD741" s="32"/>
      <c r="AE741" s="32"/>
      <c r="AF741" s="32"/>
    </row>
    <row r="742" spans="1:32" ht="12.75" customHeight="1" x14ac:dyDescent="0.2">
      <c r="A742" s="32"/>
      <c r="B742" s="32"/>
      <c r="C742" s="32"/>
      <c r="D742" s="32"/>
      <c r="E742" s="32"/>
      <c r="F742" s="32"/>
      <c r="G742" s="32"/>
      <c r="H742" s="206"/>
      <c r="I742" s="5"/>
      <c r="J742" s="5"/>
      <c r="K742" s="32"/>
      <c r="L742" s="5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  <c r="AB742" s="32"/>
      <c r="AC742" s="32"/>
      <c r="AD742" s="32"/>
      <c r="AE742" s="32"/>
      <c r="AF742" s="32"/>
    </row>
    <row r="743" spans="1:32" ht="12.75" customHeight="1" x14ac:dyDescent="0.2">
      <c r="A743" s="32"/>
      <c r="B743" s="32"/>
      <c r="C743" s="32"/>
      <c r="D743" s="32"/>
      <c r="E743" s="32"/>
      <c r="F743" s="32"/>
      <c r="G743" s="32"/>
      <c r="H743" s="206"/>
      <c r="I743" s="5"/>
      <c r="J743" s="5"/>
      <c r="K743" s="32"/>
      <c r="L743" s="5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  <c r="AB743" s="32"/>
      <c r="AC743" s="32"/>
      <c r="AD743" s="32"/>
      <c r="AE743" s="32"/>
      <c r="AF743" s="32"/>
    </row>
    <row r="744" spans="1:32" ht="12.75" customHeight="1" x14ac:dyDescent="0.2">
      <c r="A744" s="32"/>
      <c r="B744" s="32"/>
      <c r="C744" s="32"/>
      <c r="D744" s="32"/>
      <c r="E744" s="32"/>
      <c r="F744" s="32"/>
      <c r="G744" s="32"/>
      <c r="H744" s="206"/>
      <c r="I744" s="5"/>
      <c r="J744" s="5"/>
      <c r="K744" s="32"/>
      <c r="L744" s="5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  <c r="AB744" s="32"/>
      <c r="AC744" s="32"/>
      <c r="AD744" s="32"/>
      <c r="AE744" s="32"/>
      <c r="AF744" s="32"/>
    </row>
    <row r="745" spans="1:32" ht="12.75" customHeight="1" x14ac:dyDescent="0.2">
      <c r="A745" s="32"/>
      <c r="B745" s="32"/>
      <c r="C745" s="32"/>
      <c r="D745" s="32"/>
      <c r="E745" s="32"/>
      <c r="F745" s="32"/>
      <c r="G745" s="32"/>
      <c r="H745" s="206"/>
      <c r="I745" s="5"/>
      <c r="J745" s="5"/>
      <c r="K745" s="32"/>
      <c r="L745" s="5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  <c r="AB745" s="32"/>
      <c r="AC745" s="32"/>
      <c r="AD745" s="32"/>
      <c r="AE745" s="32"/>
      <c r="AF745" s="32"/>
    </row>
    <row r="746" spans="1:32" ht="12.75" customHeight="1" x14ac:dyDescent="0.2">
      <c r="A746" s="32"/>
      <c r="B746" s="32"/>
      <c r="C746" s="32"/>
      <c r="D746" s="32"/>
      <c r="E746" s="32"/>
      <c r="F746" s="32"/>
      <c r="G746" s="32"/>
      <c r="H746" s="206"/>
      <c r="I746" s="5"/>
      <c r="J746" s="5"/>
      <c r="K746" s="32"/>
      <c r="L746" s="5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  <c r="AB746" s="32"/>
      <c r="AC746" s="32"/>
      <c r="AD746" s="32"/>
      <c r="AE746" s="32"/>
      <c r="AF746" s="32"/>
    </row>
    <row r="747" spans="1:32" ht="12.75" customHeight="1" x14ac:dyDescent="0.2">
      <c r="A747" s="32"/>
      <c r="B747" s="32"/>
      <c r="C747" s="32"/>
      <c r="D747" s="32"/>
      <c r="E747" s="32"/>
      <c r="F747" s="32"/>
      <c r="G747" s="32"/>
      <c r="H747" s="206"/>
      <c r="I747" s="5"/>
      <c r="J747" s="5"/>
      <c r="K747" s="32"/>
      <c r="L747" s="5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  <c r="AB747" s="32"/>
      <c r="AC747" s="32"/>
      <c r="AD747" s="32"/>
      <c r="AE747" s="32"/>
      <c r="AF747" s="32"/>
    </row>
    <row r="748" spans="1:32" ht="12.75" customHeight="1" x14ac:dyDescent="0.2">
      <c r="A748" s="32"/>
      <c r="B748" s="32"/>
      <c r="C748" s="32"/>
      <c r="D748" s="32"/>
      <c r="E748" s="32"/>
      <c r="F748" s="32"/>
      <c r="G748" s="32"/>
      <c r="H748" s="206"/>
      <c r="I748" s="5"/>
      <c r="J748" s="5"/>
      <c r="K748" s="32"/>
      <c r="L748" s="5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  <c r="AB748" s="32"/>
      <c r="AC748" s="32"/>
      <c r="AD748" s="32"/>
      <c r="AE748" s="32"/>
      <c r="AF748" s="32"/>
    </row>
    <row r="749" spans="1:32" ht="12.75" customHeight="1" x14ac:dyDescent="0.2">
      <c r="A749" s="32"/>
      <c r="B749" s="32"/>
      <c r="C749" s="32"/>
      <c r="D749" s="32"/>
      <c r="E749" s="32"/>
      <c r="F749" s="32"/>
      <c r="G749" s="32"/>
      <c r="H749" s="206"/>
      <c r="I749" s="5"/>
      <c r="J749" s="5"/>
      <c r="K749" s="32"/>
      <c r="L749" s="5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  <c r="AB749" s="32"/>
      <c r="AC749" s="32"/>
      <c r="AD749" s="32"/>
      <c r="AE749" s="32"/>
      <c r="AF749" s="32"/>
    </row>
    <row r="750" spans="1:32" ht="12.75" customHeight="1" x14ac:dyDescent="0.2">
      <c r="A750" s="32"/>
      <c r="B750" s="32"/>
      <c r="C750" s="32"/>
      <c r="D750" s="32"/>
      <c r="E750" s="32"/>
      <c r="F750" s="32"/>
      <c r="G750" s="32"/>
      <c r="H750" s="206"/>
      <c r="I750" s="5"/>
      <c r="J750" s="5"/>
      <c r="K750" s="32"/>
      <c r="L750" s="5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  <c r="AB750" s="32"/>
      <c r="AC750" s="32"/>
      <c r="AD750" s="32"/>
      <c r="AE750" s="32"/>
      <c r="AF750" s="32"/>
    </row>
    <row r="751" spans="1:32" ht="12.75" customHeight="1" x14ac:dyDescent="0.2">
      <c r="A751" s="32"/>
      <c r="B751" s="32"/>
      <c r="C751" s="32"/>
      <c r="D751" s="32"/>
      <c r="E751" s="32"/>
      <c r="F751" s="32"/>
      <c r="G751" s="32"/>
      <c r="H751" s="206"/>
      <c r="I751" s="5"/>
      <c r="J751" s="5"/>
      <c r="K751" s="32"/>
      <c r="L751" s="5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  <c r="AB751" s="32"/>
      <c r="AC751" s="32"/>
      <c r="AD751" s="32"/>
      <c r="AE751" s="32"/>
      <c r="AF751" s="32"/>
    </row>
    <row r="752" spans="1:32" ht="12.75" customHeight="1" x14ac:dyDescent="0.2">
      <c r="A752" s="32"/>
      <c r="B752" s="32"/>
      <c r="C752" s="32"/>
      <c r="D752" s="32"/>
      <c r="E752" s="32"/>
      <c r="F752" s="32"/>
      <c r="G752" s="32"/>
      <c r="H752" s="206"/>
      <c r="I752" s="5"/>
      <c r="J752" s="5"/>
      <c r="K752" s="32"/>
      <c r="L752" s="5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  <c r="AB752" s="32"/>
      <c r="AC752" s="32"/>
      <c r="AD752" s="32"/>
      <c r="AE752" s="32"/>
      <c r="AF752" s="32"/>
    </row>
    <row r="753" spans="1:32" ht="12.75" customHeight="1" x14ac:dyDescent="0.2">
      <c r="A753" s="32"/>
      <c r="B753" s="32"/>
      <c r="C753" s="32"/>
      <c r="D753" s="32"/>
      <c r="E753" s="32"/>
      <c r="F753" s="32"/>
      <c r="G753" s="32"/>
      <c r="H753" s="206"/>
      <c r="I753" s="5"/>
      <c r="J753" s="5"/>
      <c r="K753" s="32"/>
      <c r="L753" s="5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  <c r="AB753" s="32"/>
      <c r="AC753" s="32"/>
      <c r="AD753" s="32"/>
      <c r="AE753" s="32"/>
      <c r="AF753" s="32"/>
    </row>
    <row r="754" spans="1:32" ht="12.75" customHeight="1" x14ac:dyDescent="0.2">
      <c r="A754" s="32"/>
      <c r="B754" s="32"/>
      <c r="C754" s="32"/>
      <c r="D754" s="32"/>
      <c r="E754" s="32"/>
      <c r="F754" s="32"/>
      <c r="G754" s="32"/>
      <c r="H754" s="206"/>
      <c r="I754" s="5"/>
      <c r="J754" s="5"/>
      <c r="K754" s="32"/>
      <c r="L754" s="5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  <c r="AB754" s="32"/>
      <c r="AC754" s="32"/>
      <c r="AD754" s="32"/>
      <c r="AE754" s="32"/>
      <c r="AF754" s="32"/>
    </row>
    <row r="755" spans="1:32" ht="12.75" customHeight="1" x14ac:dyDescent="0.2">
      <c r="A755" s="32"/>
      <c r="B755" s="32"/>
      <c r="C755" s="32"/>
      <c r="D755" s="32"/>
      <c r="E755" s="32"/>
      <c r="F755" s="32"/>
      <c r="G755" s="32"/>
      <c r="H755" s="206"/>
      <c r="I755" s="5"/>
      <c r="J755" s="5"/>
      <c r="K755" s="32"/>
      <c r="L755" s="5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  <c r="AB755" s="32"/>
      <c r="AC755" s="32"/>
      <c r="AD755" s="32"/>
      <c r="AE755" s="32"/>
      <c r="AF755" s="32"/>
    </row>
    <row r="756" spans="1:32" ht="12.75" customHeight="1" x14ac:dyDescent="0.2">
      <c r="A756" s="32"/>
      <c r="B756" s="32"/>
      <c r="C756" s="32"/>
      <c r="D756" s="32"/>
      <c r="E756" s="32"/>
      <c r="F756" s="32"/>
      <c r="G756" s="32"/>
      <c r="H756" s="206"/>
      <c r="I756" s="5"/>
      <c r="J756" s="5"/>
      <c r="K756" s="32"/>
      <c r="L756" s="5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  <c r="AB756" s="32"/>
      <c r="AC756" s="32"/>
      <c r="AD756" s="32"/>
      <c r="AE756" s="32"/>
      <c r="AF756" s="32"/>
    </row>
    <row r="757" spans="1:32" ht="12.75" customHeight="1" x14ac:dyDescent="0.2">
      <c r="A757" s="32"/>
      <c r="B757" s="32"/>
      <c r="C757" s="32"/>
      <c r="D757" s="32"/>
      <c r="E757" s="32"/>
      <c r="F757" s="32"/>
      <c r="G757" s="32"/>
      <c r="H757" s="206"/>
      <c r="I757" s="5"/>
      <c r="J757" s="5"/>
      <c r="K757" s="32"/>
      <c r="L757" s="5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  <c r="AB757" s="32"/>
      <c r="AC757" s="32"/>
      <c r="AD757" s="32"/>
      <c r="AE757" s="32"/>
      <c r="AF757" s="32"/>
    </row>
    <row r="758" spans="1:32" ht="12.75" customHeight="1" x14ac:dyDescent="0.2">
      <c r="A758" s="32"/>
      <c r="B758" s="32"/>
      <c r="C758" s="32"/>
      <c r="D758" s="32"/>
      <c r="E758" s="32"/>
      <c r="F758" s="32"/>
      <c r="G758" s="32"/>
      <c r="H758" s="206"/>
      <c r="I758" s="5"/>
      <c r="J758" s="5"/>
      <c r="K758" s="32"/>
      <c r="L758" s="5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  <c r="AB758" s="32"/>
      <c r="AC758" s="32"/>
      <c r="AD758" s="32"/>
      <c r="AE758" s="32"/>
      <c r="AF758" s="32"/>
    </row>
    <row r="759" spans="1:32" ht="12.75" customHeight="1" x14ac:dyDescent="0.2">
      <c r="A759" s="32"/>
      <c r="B759" s="32"/>
      <c r="C759" s="32"/>
      <c r="D759" s="32"/>
      <c r="E759" s="32"/>
      <c r="F759" s="32"/>
      <c r="G759" s="32"/>
      <c r="H759" s="206"/>
      <c r="I759" s="5"/>
      <c r="J759" s="5"/>
      <c r="K759" s="32"/>
      <c r="L759" s="5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  <c r="AB759" s="32"/>
      <c r="AC759" s="32"/>
      <c r="AD759" s="32"/>
      <c r="AE759" s="32"/>
      <c r="AF759" s="32"/>
    </row>
    <row r="760" spans="1:32" ht="12.75" customHeight="1" x14ac:dyDescent="0.2">
      <c r="A760" s="32"/>
      <c r="B760" s="32"/>
      <c r="C760" s="32"/>
      <c r="D760" s="32"/>
      <c r="E760" s="32"/>
      <c r="F760" s="32"/>
      <c r="G760" s="32"/>
      <c r="H760" s="206"/>
      <c r="I760" s="5"/>
      <c r="J760" s="5"/>
      <c r="K760" s="32"/>
      <c r="L760" s="5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  <c r="AB760" s="32"/>
      <c r="AC760" s="32"/>
      <c r="AD760" s="32"/>
      <c r="AE760" s="32"/>
      <c r="AF760" s="32"/>
    </row>
    <row r="761" spans="1:32" ht="12.75" customHeight="1" x14ac:dyDescent="0.2">
      <c r="A761" s="32"/>
      <c r="B761" s="32"/>
      <c r="C761" s="32"/>
      <c r="D761" s="32"/>
      <c r="E761" s="32"/>
      <c r="F761" s="32"/>
      <c r="G761" s="32"/>
      <c r="H761" s="206"/>
      <c r="I761" s="5"/>
      <c r="J761" s="5"/>
      <c r="K761" s="32"/>
      <c r="L761" s="5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  <c r="AB761" s="32"/>
      <c r="AC761" s="32"/>
      <c r="AD761" s="32"/>
      <c r="AE761" s="32"/>
      <c r="AF761" s="32"/>
    </row>
    <row r="762" spans="1:32" ht="12.75" customHeight="1" x14ac:dyDescent="0.2">
      <c r="A762" s="32"/>
      <c r="B762" s="32"/>
      <c r="C762" s="32"/>
      <c r="D762" s="32"/>
      <c r="E762" s="32"/>
      <c r="F762" s="32"/>
      <c r="G762" s="32"/>
      <c r="H762" s="206"/>
      <c r="I762" s="5"/>
      <c r="J762" s="5"/>
      <c r="K762" s="32"/>
      <c r="L762" s="5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  <c r="AB762" s="32"/>
      <c r="AC762" s="32"/>
      <c r="AD762" s="32"/>
      <c r="AE762" s="32"/>
      <c r="AF762" s="32"/>
    </row>
    <row r="763" spans="1:32" ht="12.75" customHeight="1" x14ac:dyDescent="0.2">
      <c r="A763" s="32"/>
      <c r="B763" s="32"/>
      <c r="C763" s="32"/>
      <c r="D763" s="32"/>
      <c r="E763" s="32"/>
      <c r="F763" s="32"/>
      <c r="G763" s="32"/>
      <c r="H763" s="206"/>
      <c r="I763" s="5"/>
      <c r="J763" s="5"/>
      <c r="K763" s="32"/>
      <c r="L763" s="5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  <c r="AB763" s="32"/>
      <c r="AC763" s="32"/>
      <c r="AD763" s="32"/>
      <c r="AE763" s="32"/>
      <c r="AF763" s="32"/>
    </row>
    <row r="764" spans="1:32" ht="12.75" customHeight="1" x14ac:dyDescent="0.2">
      <c r="A764" s="32"/>
      <c r="B764" s="32"/>
      <c r="C764" s="32"/>
      <c r="D764" s="32"/>
      <c r="E764" s="32"/>
      <c r="F764" s="32"/>
      <c r="G764" s="32"/>
      <c r="H764" s="206"/>
      <c r="I764" s="5"/>
      <c r="J764" s="5"/>
      <c r="K764" s="32"/>
      <c r="L764" s="5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  <c r="AB764" s="32"/>
      <c r="AC764" s="32"/>
      <c r="AD764" s="32"/>
      <c r="AE764" s="32"/>
      <c r="AF764" s="32"/>
    </row>
    <row r="765" spans="1:32" ht="12.75" customHeight="1" x14ac:dyDescent="0.2">
      <c r="A765" s="32"/>
      <c r="B765" s="32"/>
      <c r="C765" s="32"/>
      <c r="D765" s="32"/>
      <c r="E765" s="32"/>
      <c r="F765" s="32"/>
      <c r="G765" s="32"/>
      <c r="H765" s="206"/>
      <c r="I765" s="5"/>
      <c r="J765" s="5"/>
      <c r="K765" s="32"/>
      <c r="L765" s="5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  <c r="AB765" s="32"/>
      <c r="AC765" s="32"/>
      <c r="AD765" s="32"/>
      <c r="AE765" s="32"/>
      <c r="AF765" s="32"/>
    </row>
    <row r="766" spans="1:32" ht="12.75" customHeight="1" x14ac:dyDescent="0.2">
      <c r="A766" s="32"/>
      <c r="B766" s="32"/>
      <c r="C766" s="32"/>
      <c r="D766" s="32"/>
      <c r="E766" s="32"/>
      <c r="F766" s="32"/>
      <c r="G766" s="32"/>
      <c r="H766" s="206"/>
      <c r="I766" s="5"/>
      <c r="J766" s="5"/>
      <c r="K766" s="32"/>
      <c r="L766" s="5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  <c r="AB766" s="32"/>
      <c r="AC766" s="32"/>
      <c r="AD766" s="32"/>
      <c r="AE766" s="32"/>
      <c r="AF766" s="32"/>
    </row>
    <row r="767" spans="1:32" ht="12.75" customHeight="1" x14ac:dyDescent="0.2">
      <c r="A767" s="32"/>
      <c r="B767" s="32"/>
      <c r="C767" s="32"/>
      <c r="D767" s="32"/>
      <c r="E767" s="32"/>
      <c r="F767" s="32"/>
      <c r="G767" s="32"/>
      <c r="H767" s="206"/>
      <c r="I767" s="5"/>
      <c r="J767" s="5"/>
      <c r="K767" s="32"/>
      <c r="L767" s="5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</row>
    <row r="768" spans="1:32" ht="12.75" customHeight="1" x14ac:dyDescent="0.2">
      <c r="A768" s="32"/>
      <c r="B768" s="32"/>
      <c r="C768" s="32"/>
      <c r="D768" s="32"/>
      <c r="E768" s="32"/>
      <c r="F768" s="32"/>
      <c r="G768" s="32"/>
      <c r="H768" s="206"/>
      <c r="I768" s="5"/>
      <c r="J768" s="5"/>
      <c r="K768" s="32"/>
      <c r="L768" s="5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  <c r="AB768" s="32"/>
      <c r="AC768" s="32"/>
      <c r="AD768" s="32"/>
      <c r="AE768" s="32"/>
      <c r="AF768" s="32"/>
    </row>
    <row r="769" spans="1:32" ht="12.75" customHeight="1" x14ac:dyDescent="0.2">
      <c r="A769" s="32"/>
      <c r="B769" s="32"/>
      <c r="C769" s="32"/>
      <c r="D769" s="32"/>
      <c r="E769" s="32"/>
      <c r="F769" s="32"/>
      <c r="G769" s="32"/>
      <c r="H769" s="206"/>
      <c r="I769" s="5"/>
      <c r="J769" s="5"/>
      <c r="K769" s="32"/>
      <c r="L769" s="5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  <c r="AB769" s="32"/>
      <c r="AC769" s="32"/>
      <c r="AD769" s="32"/>
      <c r="AE769" s="32"/>
      <c r="AF769" s="32"/>
    </row>
    <row r="770" spans="1:32" ht="12.75" customHeight="1" x14ac:dyDescent="0.2">
      <c r="A770" s="32"/>
      <c r="B770" s="32"/>
      <c r="C770" s="32"/>
      <c r="D770" s="32"/>
      <c r="E770" s="32"/>
      <c r="F770" s="32"/>
      <c r="G770" s="32"/>
      <c r="H770" s="206"/>
      <c r="I770" s="5"/>
      <c r="J770" s="5"/>
      <c r="K770" s="32"/>
      <c r="L770" s="5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  <c r="AB770" s="32"/>
      <c r="AC770" s="32"/>
      <c r="AD770" s="32"/>
      <c r="AE770" s="32"/>
      <c r="AF770" s="32"/>
    </row>
    <row r="771" spans="1:32" ht="12.75" customHeight="1" x14ac:dyDescent="0.2">
      <c r="A771" s="32"/>
      <c r="B771" s="32"/>
      <c r="C771" s="32"/>
      <c r="D771" s="32"/>
      <c r="E771" s="32"/>
      <c r="F771" s="32"/>
      <c r="G771" s="32"/>
      <c r="H771" s="206"/>
      <c r="I771" s="5"/>
      <c r="J771" s="5"/>
      <c r="K771" s="32"/>
      <c r="L771" s="5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  <c r="AB771" s="32"/>
      <c r="AC771" s="32"/>
      <c r="AD771" s="32"/>
      <c r="AE771" s="32"/>
      <c r="AF771" s="32"/>
    </row>
    <row r="772" spans="1:32" ht="12.75" customHeight="1" x14ac:dyDescent="0.2">
      <c r="A772" s="32"/>
      <c r="B772" s="32"/>
      <c r="C772" s="32"/>
      <c r="D772" s="32"/>
      <c r="E772" s="32"/>
      <c r="F772" s="32"/>
      <c r="G772" s="32"/>
      <c r="H772" s="206"/>
      <c r="I772" s="5"/>
      <c r="J772" s="5"/>
      <c r="K772" s="32"/>
      <c r="L772" s="5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  <c r="AB772" s="32"/>
      <c r="AC772" s="32"/>
      <c r="AD772" s="32"/>
      <c r="AE772" s="32"/>
      <c r="AF772" s="32"/>
    </row>
    <row r="773" spans="1:32" ht="12.75" customHeight="1" x14ac:dyDescent="0.2">
      <c r="A773" s="32"/>
      <c r="B773" s="32"/>
      <c r="C773" s="32"/>
      <c r="D773" s="32"/>
      <c r="E773" s="32"/>
      <c r="F773" s="32"/>
      <c r="G773" s="32"/>
      <c r="H773" s="206"/>
      <c r="I773" s="5"/>
      <c r="J773" s="5"/>
      <c r="K773" s="32"/>
      <c r="L773" s="5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  <c r="AB773" s="32"/>
      <c r="AC773" s="32"/>
      <c r="AD773" s="32"/>
      <c r="AE773" s="32"/>
      <c r="AF773" s="32"/>
    </row>
    <row r="774" spans="1:32" ht="12.75" customHeight="1" x14ac:dyDescent="0.2">
      <c r="A774" s="32"/>
      <c r="B774" s="32"/>
      <c r="C774" s="32"/>
      <c r="D774" s="32"/>
      <c r="E774" s="32"/>
      <c r="F774" s="32"/>
      <c r="G774" s="32"/>
      <c r="H774" s="206"/>
      <c r="I774" s="5"/>
      <c r="J774" s="5"/>
      <c r="K774" s="32"/>
      <c r="L774" s="5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  <c r="AB774" s="32"/>
      <c r="AC774" s="32"/>
      <c r="AD774" s="32"/>
      <c r="AE774" s="32"/>
      <c r="AF774" s="32"/>
    </row>
    <row r="775" spans="1:32" ht="12.75" customHeight="1" x14ac:dyDescent="0.2">
      <c r="A775" s="32"/>
      <c r="B775" s="32"/>
      <c r="C775" s="32"/>
      <c r="D775" s="32"/>
      <c r="E775" s="32"/>
      <c r="F775" s="32"/>
      <c r="G775" s="32"/>
      <c r="H775" s="206"/>
      <c r="I775" s="5"/>
      <c r="J775" s="5"/>
      <c r="K775" s="32"/>
      <c r="L775" s="5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  <c r="AB775" s="32"/>
      <c r="AC775" s="32"/>
      <c r="AD775" s="32"/>
      <c r="AE775" s="32"/>
      <c r="AF775" s="32"/>
    </row>
    <row r="776" spans="1:32" ht="12.75" customHeight="1" x14ac:dyDescent="0.2">
      <c r="A776" s="32"/>
      <c r="B776" s="32"/>
      <c r="C776" s="32"/>
      <c r="D776" s="32"/>
      <c r="E776" s="32"/>
      <c r="F776" s="32"/>
      <c r="G776" s="32"/>
      <c r="H776" s="206"/>
      <c r="I776" s="5"/>
      <c r="J776" s="5"/>
      <c r="K776" s="32"/>
      <c r="L776" s="5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  <c r="AB776" s="32"/>
      <c r="AC776" s="32"/>
      <c r="AD776" s="32"/>
      <c r="AE776" s="32"/>
      <c r="AF776" s="32"/>
    </row>
    <row r="777" spans="1:32" ht="12.75" customHeight="1" x14ac:dyDescent="0.2">
      <c r="A777" s="32"/>
      <c r="B777" s="32"/>
      <c r="C777" s="32"/>
      <c r="D777" s="32"/>
      <c r="E777" s="32"/>
      <c r="F777" s="32"/>
      <c r="G777" s="32"/>
      <c r="H777" s="206"/>
      <c r="I777" s="5"/>
      <c r="J777" s="5"/>
      <c r="K777" s="32"/>
      <c r="L777" s="5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  <c r="AB777" s="32"/>
      <c r="AC777" s="32"/>
      <c r="AD777" s="32"/>
      <c r="AE777" s="32"/>
      <c r="AF777" s="32"/>
    </row>
    <row r="778" spans="1:32" ht="12.75" customHeight="1" x14ac:dyDescent="0.2">
      <c r="A778" s="32"/>
      <c r="B778" s="32"/>
      <c r="C778" s="32"/>
      <c r="D778" s="32"/>
      <c r="E778" s="32"/>
      <c r="F778" s="32"/>
      <c r="G778" s="32"/>
      <c r="H778" s="206"/>
      <c r="I778" s="5"/>
      <c r="J778" s="5"/>
      <c r="K778" s="32"/>
      <c r="L778" s="5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  <c r="AB778" s="32"/>
      <c r="AC778" s="32"/>
      <c r="AD778" s="32"/>
      <c r="AE778" s="32"/>
      <c r="AF778" s="32"/>
    </row>
    <row r="779" spans="1:32" ht="12.75" customHeight="1" x14ac:dyDescent="0.2">
      <c r="A779" s="32"/>
      <c r="B779" s="32"/>
      <c r="C779" s="32"/>
      <c r="D779" s="32"/>
      <c r="E779" s="32"/>
      <c r="F779" s="32"/>
      <c r="G779" s="32"/>
      <c r="H779" s="206"/>
      <c r="I779" s="5"/>
      <c r="J779" s="5"/>
      <c r="K779" s="32"/>
      <c r="L779" s="5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  <c r="AB779" s="32"/>
      <c r="AC779" s="32"/>
      <c r="AD779" s="32"/>
      <c r="AE779" s="32"/>
      <c r="AF779" s="32"/>
    </row>
    <row r="780" spans="1:32" ht="12.75" customHeight="1" x14ac:dyDescent="0.2">
      <c r="A780" s="32"/>
      <c r="B780" s="32"/>
      <c r="C780" s="32"/>
      <c r="D780" s="32"/>
      <c r="E780" s="32"/>
      <c r="F780" s="32"/>
      <c r="G780" s="32"/>
      <c r="H780" s="206"/>
      <c r="I780" s="5"/>
      <c r="J780" s="5"/>
      <c r="K780" s="32"/>
      <c r="L780" s="5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  <c r="AB780" s="32"/>
      <c r="AC780" s="32"/>
      <c r="AD780" s="32"/>
      <c r="AE780" s="32"/>
      <c r="AF780" s="32"/>
    </row>
    <row r="781" spans="1:32" ht="12.75" customHeight="1" x14ac:dyDescent="0.2">
      <c r="A781" s="32"/>
      <c r="B781" s="32"/>
      <c r="C781" s="32"/>
      <c r="D781" s="32"/>
      <c r="E781" s="32"/>
      <c r="F781" s="32"/>
      <c r="G781" s="32"/>
      <c r="H781" s="206"/>
      <c r="I781" s="5"/>
      <c r="J781" s="5"/>
      <c r="K781" s="32"/>
      <c r="L781" s="5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  <c r="AB781" s="32"/>
      <c r="AC781" s="32"/>
      <c r="AD781" s="32"/>
      <c r="AE781" s="32"/>
      <c r="AF781" s="32"/>
    </row>
    <row r="782" spans="1:32" ht="12.75" customHeight="1" x14ac:dyDescent="0.2">
      <c r="A782" s="32"/>
      <c r="B782" s="32"/>
      <c r="C782" s="32"/>
      <c r="D782" s="32"/>
      <c r="E782" s="32"/>
      <c r="F782" s="32"/>
      <c r="G782" s="32"/>
      <c r="H782" s="206"/>
      <c r="I782" s="5"/>
      <c r="J782" s="5"/>
      <c r="K782" s="32"/>
      <c r="L782" s="5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  <c r="AB782" s="32"/>
      <c r="AC782" s="32"/>
      <c r="AD782" s="32"/>
      <c r="AE782" s="32"/>
      <c r="AF782" s="32"/>
    </row>
    <row r="783" spans="1:32" ht="12.75" customHeight="1" x14ac:dyDescent="0.2">
      <c r="A783" s="32"/>
      <c r="B783" s="32"/>
      <c r="C783" s="32"/>
      <c r="D783" s="32"/>
      <c r="E783" s="32"/>
      <c r="F783" s="32"/>
      <c r="G783" s="32"/>
      <c r="H783" s="206"/>
      <c r="I783" s="5"/>
      <c r="J783" s="5"/>
      <c r="K783" s="32"/>
      <c r="L783" s="5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  <c r="AB783" s="32"/>
      <c r="AC783" s="32"/>
      <c r="AD783" s="32"/>
      <c r="AE783" s="32"/>
      <c r="AF783" s="32"/>
    </row>
    <row r="784" spans="1:32" ht="12.75" customHeight="1" x14ac:dyDescent="0.2">
      <c r="A784" s="32"/>
      <c r="B784" s="32"/>
      <c r="C784" s="32"/>
      <c r="D784" s="32"/>
      <c r="E784" s="32"/>
      <c r="F784" s="32"/>
      <c r="G784" s="32"/>
      <c r="H784" s="206"/>
      <c r="I784" s="5"/>
      <c r="J784" s="5"/>
      <c r="K784" s="32"/>
      <c r="L784" s="5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  <c r="AB784" s="32"/>
      <c r="AC784" s="32"/>
      <c r="AD784" s="32"/>
      <c r="AE784" s="32"/>
      <c r="AF784" s="32"/>
    </row>
    <row r="785" spans="1:32" ht="12.75" customHeight="1" x14ac:dyDescent="0.2">
      <c r="A785" s="32"/>
      <c r="B785" s="32"/>
      <c r="C785" s="32"/>
      <c r="D785" s="32"/>
      <c r="E785" s="32"/>
      <c r="F785" s="32"/>
      <c r="G785" s="32"/>
      <c r="H785" s="206"/>
      <c r="I785" s="5"/>
      <c r="J785" s="5"/>
      <c r="K785" s="32"/>
      <c r="L785" s="5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  <c r="AB785" s="32"/>
      <c r="AC785" s="32"/>
      <c r="AD785" s="32"/>
      <c r="AE785" s="32"/>
      <c r="AF785" s="32"/>
    </row>
    <row r="786" spans="1:32" ht="12.75" customHeight="1" x14ac:dyDescent="0.2">
      <c r="A786" s="32"/>
      <c r="B786" s="32"/>
      <c r="C786" s="32"/>
      <c r="D786" s="32"/>
      <c r="E786" s="32"/>
      <c r="F786" s="32"/>
      <c r="G786" s="32"/>
      <c r="H786" s="206"/>
      <c r="I786" s="5"/>
      <c r="J786" s="5"/>
      <c r="K786" s="32"/>
      <c r="L786" s="5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  <c r="AB786" s="32"/>
      <c r="AC786" s="32"/>
      <c r="AD786" s="32"/>
      <c r="AE786" s="32"/>
      <c r="AF786" s="32"/>
    </row>
    <row r="787" spans="1:32" ht="12.75" customHeight="1" x14ac:dyDescent="0.2">
      <c r="A787" s="32"/>
      <c r="B787" s="32"/>
      <c r="C787" s="32"/>
      <c r="D787" s="32"/>
      <c r="E787" s="32"/>
      <c r="F787" s="32"/>
      <c r="G787" s="32"/>
      <c r="H787" s="206"/>
      <c r="I787" s="5"/>
      <c r="J787" s="5"/>
      <c r="K787" s="32"/>
      <c r="L787" s="5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  <c r="AB787" s="32"/>
      <c r="AC787" s="32"/>
      <c r="AD787" s="32"/>
      <c r="AE787" s="32"/>
      <c r="AF787" s="32"/>
    </row>
    <row r="788" spans="1:32" ht="12.75" customHeight="1" x14ac:dyDescent="0.2">
      <c r="A788" s="32"/>
      <c r="B788" s="32"/>
      <c r="C788" s="32"/>
      <c r="D788" s="32"/>
      <c r="E788" s="32"/>
      <c r="F788" s="32"/>
      <c r="G788" s="32"/>
      <c r="H788" s="206"/>
      <c r="I788" s="5"/>
      <c r="J788" s="5"/>
      <c r="K788" s="32"/>
      <c r="L788" s="5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  <c r="AB788" s="32"/>
      <c r="AC788" s="32"/>
      <c r="AD788" s="32"/>
      <c r="AE788" s="32"/>
      <c r="AF788" s="32"/>
    </row>
    <row r="789" spans="1:32" ht="12.75" customHeight="1" x14ac:dyDescent="0.2">
      <c r="A789" s="32"/>
      <c r="B789" s="32"/>
      <c r="C789" s="32"/>
      <c r="D789" s="32"/>
      <c r="E789" s="32"/>
      <c r="F789" s="32"/>
      <c r="G789" s="32"/>
      <c r="H789" s="206"/>
      <c r="I789" s="5"/>
      <c r="J789" s="5"/>
      <c r="K789" s="32"/>
      <c r="L789" s="5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  <c r="AB789" s="32"/>
      <c r="AC789" s="32"/>
      <c r="AD789" s="32"/>
      <c r="AE789" s="32"/>
      <c r="AF789" s="32"/>
    </row>
    <row r="790" spans="1:32" ht="12.75" customHeight="1" x14ac:dyDescent="0.2">
      <c r="A790" s="32"/>
      <c r="B790" s="32"/>
      <c r="C790" s="32"/>
      <c r="D790" s="32"/>
      <c r="E790" s="32"/>
      <c r="F790" s="32"/>
      <c r="G790" s="32"/>
      <c r="H790" s="206"/>
      <c r="I790" s="5"/>
      <c r="J790" s="5"/>
      <c r="K790" s="32"/>
      <c r="L790" s="5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  <c r="AB790" s="32"/>
      <c r="AC790" s="32"/>
      <c r="AD790" s="32"/>
      <c r="AE790" s="32"/>
      <c r="AF790" s="32"/>
    </row>
    <row r="791" spans="1:32" ht="12.75" customHeight="1" x14ac:dyDescent="0.2">
      <c r="A791" s="32"/>
      <c r="B791" s="32"/>
      <c r="C791" s="32"/>
      <c r="D791" s="32"/>
      <c r="E791" s="32"/>
      <c r="F791" s="32"/>
      <c r="G791" s="32"/>
      <c r="H791" s="206"/>
      <c r="I791" s="5"/>
      <c r="J791" s="5"/>
      <c r="K791" s="32"/>
      <c r="L791" s="5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  <c r="AB791" s="32"/>
      <c r="AC791" s="32"/>
      <c r="AD791" s="32"/>
      <c r="AE791" s="32"/>
      <c r="AF791" s="32"/>
    </row>
    <row r="792" spans="1:32" ht="12.75" customHeight="1" x14ac:dyDescent="0.2">
      <c r="A792" s="32"/>
      <c r="B792" s="32"/>
      <c r="C792" s="32"/>
      <c r="D792" s="32"/>
      <c r="E792" s="32"/>
      <c r="F792" s="32"/>
      <c r="G792" s="32"/>
      <c r="H792" s="206"/>
      <c r="I792" s="5"/>
      <c r="J792" s="5"/>
      <c r="K792" s="32"/>
      <c r="L792" s="5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  <c r="AB792" s="32"/>
      <c r="AC792" s="32"/>
      <c r="AD792" s="32"/>
      <c r="AE792" s="32"/>
      <c r="AF792" s="32"/>
    </row>
    <row r="793" spans="1:32" ht="12.75" customHeight="1" x14ac:dyDescent="0.2">
      <c r="A793" s="32"/>
      <c r="B793" s="32"/>
      <c r="C793" s="32"/>
      <c r="D793" s="32"/>
      <c r="E793" s="32"/>
      <c r="F793" s="32"/>
      <c r="G793" s="32"/>
      <c r="H793" s="206"/>
      <c r="I793" s="5"/>
      <c r="J793" s="5"/>
      <c r="K793" s="32"/>
      <c r="L793" s="5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  <c r="AB793" s="32"/>
      <c r="AC793" s="32"/>
      <c r="AD793" s="32"/>
      <c r="AE793" s="32"/>
      <c r="AF793" s="32"/>
    </row>
    <row r="794" spans="1:32" ht="12.75" customHeight="1" x14ac:dyDescent="0.2">
      <c r="A794" s="32"/>
      <c r="B794" s="32"/>
      <c r="C794" s="32"/>
      <c r="D794" s="32"/>
      <c r="E794" s="32"/>
      <c r="F794" s="32"/>
      <c r="G794" s="32"/>
      <c r="H794" s="206"/>
      <c r="I794" s="5"/>
      <c r="J794" s="5"/>
      <c r="K794" s="32"/>
      <c r="L794" s="5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  <c r="AB794" s="32"/>
      <c r="AC794" s="32"/>
      <c r="AD794" s="32"/>
      <c r="AE794" s="32"/>
      <c r="AF794" s="32"/>
    </row>
    <row r="795" spans="1:32" ht="12.75" customHeight="1" x14ac:dyDescent="0.2">
      <c r="A795" s="32"/>
      <c r="B795" s="32"/>
      <c r="C795" s="32"/>
      <c r="D795" s="32"/>
      <c r="E795" s="32"/>
      <c r="F795" s="32"/>
      <c r="G795" s="32"/>
      <c r="H795" s="206"/>
      <c r="I795" s="5"/>
      <c r="J795" s="5"/>
      <c r="K795" s="32"/>
      <c r="L795" s="5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  <c r="AB795" s="32"/>
      <c r="AC795" s="32"/>
      <c r="AD795" s="32"/>
      <c r="AE795" s="32"/>
      <c r="AF795" s="32"/>
    </row>
    <row r="796" spans="1:32" ht="12.75" customHeight="1" x14ac:dyDescent="0.2">
      <c r="A796" s="32"/>
      <c r="B796" s="32"/>
      <c r="C796" s="32"/>
      <c r="D796" s="32"/>
      <c r="E796" s="32"/>
      <c r="F796" s="32"/>
      <c r="G796" s="32"/>
      <c r="H796" s="206"/>
      <c r="I796" s="5"/>
      <c r="J796" s="5"/>
      <c r="K796" s="32"/>
      <c r="L796" s="5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  <c r="AB796" s="32"/>
      <c r="AC796" s="32"/>
      <c r="AD796" s="32"/>
      <c r="AE796" s="32"/>
      <c r="AF796" s="32"/>
    </row>
    <row r="797" spans="1:32" ht="12.75" customHeight="1" x14ac:dyDescent="0.2">
      <c r="A797" s="32"/>
      <c r="B797" s="32"/>
      <c r="C797" s="32"/>
      <c r="D797" s="32"/>
      <c r="E797" s="32"/>
      <c r="F797" s="32"/>
      <c r="G797" s="32"/>
      <c r="H797" s="206"/>
      <c r="I797" s="5"/>
      <c r="J797" s="5"/>
      <c r="K797" s="32"/>
      <c r="L797" s="5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  <c r="AB797" s="32"/>
      <c r="AC797" s="32"/>
      <c r="AD797" s="32"/>
      <c r="AE797" s="32"/>
      <c r="AF797" s="32"/>
    </row>
    <row r="798" spans="1:32" ht="12.75" customHeight="1" x14ac:dyDescent="0.2">
      <c r="A798" s="32"/>
      <c r="B798" s="32"/>
      <c r="C798" s="32"/>
      <c r="D798" s="32"/>
      <c r="E798" s="32"/>
      <c r="F798" s="32"/>
      <c r="G798" s="32"/>
      <c r="H798" s="206"/>
      <c r="I798" s="5"/>
      <c r="J798" s="5"/>
      <c r="K798" s="32"/>
      <c r="L798" s="5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  <c r="AB798" s="32"/>
      <c r="AC798" s="32"/>
      <c r="AD798" s="32"/>
      <c r="AE798" s="32"/>
      <c r="AF798" s="32"/>
    </row>
    <row r="799" spans="1:32" ht="12.75" customHeight="1" x14ac:dyDescent="0.2">
      <c r="A799" s="32"/>
      <c r="B799" s="32"/>
      <c r="C799" s="32"/>
      <c r="D799" s="32"/>
      <c r="E799" s="32"/>
      <c r="F799" s="32"/>
      <c r="G799" s="32"/>
      <c r="H799" s="206"/>
      <c r="I799" s="5"/>
      <c r="J799" s="5"/>
      <c r="K799" s="32"/>
      <c r="L799" s="5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  <c r="AB799" s="32"/>
      <c r="AC799" s="32"/>
      <c r="AD799" s="32"/>
      <c r="AE799" s="32"/>
      <c r="AF799" s="32"/>
    </row>
    <row r="800" spans="1:32" ht="12.75" customHeight="1" x14ac:dyDescent="0.2">
      <c r="A800" s="32"/>
      <c r="B800" s="32"/>
      <c r="C800" s="32"/>
      <c r="D800" s="32"/>
      <c r="E800" s="32"/>
      <c r="F800" s="32"/>
      <c r="G800" s="32"/>
      <c r="H800" s="206"/>
      <c r="I800" s="5"/>
      <c r="J800" s="5"/>
      <c r="K800" s="32"/>
      <c r="L800" s="5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  <c r="AB800" s="32"/>
      <c r="AC800" s="32"/>
      <c r="AD800" s="32"/>
      <c r="AE800" s="32"/>
      <c r="AF800" s="32"/>
    </row>
    <row r="801" spans="1:32" ht="12.75" customHeight="1" x14ac:dyDescent="0.2">
      <c r="A801" s="32"/>
      <c r="B801" s="32"/>
      <c r="C801" s="32"/>
      <c r="D801" s="32"/>
      <c r="E801" s="32"/>
      <c r="F801" s="32"/>
      <c r="G801" s="32"/>
      <c r="H801" s="206"/>
      <c r="I801" s="5"/>
      <c r="J801" s="5"/>
      <c r="K801" s="32"/>
      <c r="L801" s="5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  <c r="AB801" s="32"/>
      <c r="AC801" s="32"/>
      <c r="AD801" s="32"/>
      <c r="AE801" s="32"/>
      <c r="AF801" s="32"/>
    </row>
    <row r="802" spans="1:32" ht="12.75" customHeight="1" x14ac:dyDescent="0.2">
      <c r="A802" s="32"/>
      <c r="B802" s="32"/>
      <c r="C802" s="32"/>
      <c r="D802" s="32"/>
      <c r="E802" s="32"/>
      <c r="F802" s="32"/>
      <c r="G802" s="32"/>
      <c r="H802" s="206"/>
      <c r="I802" s="5"/>
      <c r="J802" s="5"/>
      <c r="K802" s="32"/>
      <c r="L802" s="5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  <c r="AB802" s="32"/>
      <c r="AC802" s="32"/>
      <c r="AD802" s="32"/>
      <c r="AE802" s="32"/>
      <c r="AF802" s="32"/>
    </row>
    <row r="803" spans="1:32" ht="12.75" customHeight="1" x14ac:dyDescent="0.2">
      <c r="A803" s="32"/>
      <c r="B803" s="32"/>
      <c r="C803" s="32"/>
      <c r="D803" s="32"/>
      <c r="E803" s="32"/>
      <c r="F803" s="32"/>
      <c r="G803" s="32"/>
      <c r="H803" s="206"/>
      <c r="I803" s="5"/>
      <c r="J803" s="5"/>
      <c r="K803" s="32"/>
      <c r="L803" s="5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  <c r="AB803" s="32"/>
      <c r="AC803" s="32"/>
      <c r="AD803" s="32"/>
      <c r="AE803" s="32"/>
      <c r="AF803" s="32"/>
    </row>
    <row r="804" spans="1:32" ht="12.75" customHeight="1" x14ac:dyDescent="0.2">
      <c r="A804" s="32"/>
      <c r="B804" s="32"/>
      <c r="C804" s="32"/>
      <c r="D804" s="32"/>
      <c r="E804" s="32"/>
      <c r="F804" s="32"/>
      <c r="G804" s="32"/>
      <c r="H804" s="206"/>
      <c r="I804" s="5"/>
      <c r="J804" s="5"/>
      <c r="K804" s="32"/>
      <c r="L804" s="5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  <c r="AB804" s="32"/>
      <c r="AC804" s="32"/>
      <c r="AD804" s="32"/>
      <c r="AE804" s="32"/>
      <c r="AF804" s="32"/>
    </row>
    <row r="805" spans="1:32" ht="12.75" customHeight="1" x14ac:dyDescent="0.2">
      <c r="A805" s="32"/>
      <c r="B805" s="32"/>
      <c r="C805" s="32"/>
      <c r="D805" s="32"/>
      <c r="E805" s="32"/>
      <c r="F805" s="32"/>
      <c r="G805" s="32"/>
      <c r="H805" s="206"/>
      <c r="I805" s="5"/>
      <c r="J805" s="5"/>
      <c r="K805" s="32"/>
      <c r="L805" s="5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  <c r="AB805" s="32"/>
      <c r="AC805" s="32"/>
      <c r="AD805" s="32"/>
      <c r="AE805" s="32"/>
      <c r="AF805" s="32"/>
    </row>
    <row r="806" spans="1:32" ht="12.75" customHeight="1" x14ac:dyDescent="0.2">
      <c r="A806" s="32"/>
      <c r="B806" s="32"/>
      <c r="C806" s="32"/>
      <c r="D806" s="32"/>
      <c r="E806" s="32"/>
      <c r="F806" s="32"/>
      <c r="G806" s="32"/>
      <c r="H806" s="206"/>
      <c r="I806" s="5"/>
      <c r="J806" s="5"/>
      <c r="K806" s="32"/>
      <c r="L806" s="5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  <c r="AB806" s="32"/>
      <c r="AC806" s="32"/>
      <c r="AD806" s="32"/>
      <c r="AE806" s="32"/>
      <c r="AF806" s="32"/>
    </row>
    <row r="807" spans="1:32" ht="12.75" customHeight="1" x14ac:dyDescent="0.2">
      <c r="A807" s="32"/>
      <c r="B807" s="32"/>
      <c r="C807" s="32"/>
      <c r="D807" s="32"/>
      <c r="E807" s="32"/>
      <c r="F807" s="32"/>
      <c r="G807" s="32"/>
      <c r="H807" s="206"/>
      <c r="I807" s="5"/>
      <c r="J807" s="5"/>
      <c r="K807" s="32"/>
      <c r="L807" s="5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  <c r="AB807" s="32"/>
      <c r="AC807" s="32"/>
      <c r="AD807" s="32"/>
      <c r="AE807" s="32"/>
      <c r="AF807" s="32"/>
    </row>
    <row r="808" spans="1:32" ht="12.75" customHeight="1" x14ac:dyDescent="0.2">
      <c r="A808" s="32"/>
      <c r="B808" s="32"/>
      <c r="C808" s="32"/>
      <c r="D808" s="32"/>
      <c r="E808" s="32"/>
      <c r="F808" s="32"/>
      <c r="G808" s="32"/>
      <c r="H808" s="206"/>
      <c r="I808" s="5"/>
      <c r="J808" s="5"/>
      <c r="K808" s="32"/>
      <c r="L808" s="5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  <c r="AB808" s="32"/>
      <c r="AC808" s="32"/>
      <c r="AD808" s="32"/>
      <c r="AE808" s="32"/>
      <c r="AF808" s="32"/>
    </row>
    <row r="809" spans="1:32" ht="12.75" customHeight="1" x14ac:dyDescent="0.2">
      <c r="A809" s="32"/>
      <c r="B809" s="32"/>
      <c r="C809" s="32"/>
      <c r="D809" s="32"/>
      <c r="E809" s="32"/>
      <c r="F809" s="32"/>
      <c r="G809" s="32"/>
      <c r="H809" s="206"/>
      <c r="I809" s="5"/>
      <c r="J809" s="5"/>
      <c r="K809" s="32"/>
      <c r="L809" s="5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  <c r="AB809" s="32"/>
      <c r="AC809" s="32"/>
      <c r="AD809" s="32"/>
      <c r="AE809" s="32"/>
      <c r="AF809" s="32"/>
    </row>
    <row r="810" spans="1:32" ht="12.75" customHeight="1" x14ac:dyDescent="0.2">
      <c r="A810" s="32"/>
      <c r="B810" s="32"/>
      <c r="C810" s="32"/>
      <c r="D810" s="32"/>
      <c r="E810" s="32"/>
      <c r="F810" s="32"/>
      <c r="G810" s="32"/>
      <c r="H810" s="206"/>
      <c r="I810" s="5"/>
      <c r="J810" s="5"/>
      <c r="K810" s="32"/>
      <c r="L810" s="5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  <c r="AB810" s="32"/>
      <c r="AC810" s="32"/>
      <c r="AD810" s="32"/>
      <c r="AE810" s="32"/>
      <c r="AF810" s="32"/>
    </row>
    <row r="811" spans="1:32" ht="12.75" customHeight="1" x14ac:dyDescent="0.2">
      <c r="A811" s="32"/>
      <c r="B811" s="32"/>
      <c r="C811" s="32"/>
      <c r="D811" s="32"/>
      <c r="E811" s="32"/>
      <c r="F811" s="32"/>
      <c r="G811" s="32"/>
      <c r="H811" s="206"/>
      <c r="I811" s="5"/>
      <c r="J811" s="5"/>
      <c r="K811" s="32"/>
      <c r="L811" s="5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  <c r="AB811" s="32"/>
      <c r="AC811" s="32"/>
      <c r="AD811" s="32"/>
      <c r="AE811" s="32"/>
      <c r="AF811" s="32"/>
    </row>
    <row r="812" spans="1:32" ht="12.75" customHeight="1" x14ac:dyDescent="0.2">
      <c r="A812" s="32"/>
      <c r="B812" s="32"/>
      <c r="C812" s="32"/>
      <c r="D812" s="32"/>
      <c r="E812" s="32"/>
      <c r="F812" s="32"/>
      <c r="G812" s="32"/>
      <c r="H812" s="206"/>
      <c r="I812" s="5"/>
      <c r="J812" s="5"/>
      <c r="K812" s="32"/>
      <c r="L812" s="5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  <c r="AB812" s="32"/>
      <c r="AC812" s="32"/>
      <c r="AD812" s="32"/>
      <c r="AE812" s="32"/>
      <c r="AF812" s="32"/>
    </row>
    <row r="813" spans="1:32" ht="12.75" customHeight="1" x14ac:dyDescent="0.2">
      <c r="A813" s="32"/>
      <c r="B813" s="32"/>
      <c r="C813" s="32"/>
      <c r="D813" s="32"/>
      <c r="E813" s="32"/>
      <c r="F813" s="32"/>
      <c r="G813" s="32"/>
      <c r="H813" s="206"/>
      <c r="I813" s="5"/>
      <c r="J813" s="5"/>
      <c r="K813" s="32"/>
      <c r="L813" s="5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  <c r="AB813" s="32"/>
      <c r="AC813" s="32"/>
      <c r="AD813" s="32"/>
      <c r="AE813" s="32"/>
      <c r="AF813" s="32"/>
    </row>
    <row r="814" spans="1:32" ht="12.75" customHeight="1" x14ac:dyDescent="0.2">
      <c r="A814" s="32"/>
      <c r="B814" s="32"/>
      <c r="C814" s="32"/>
      <c r="D814" s="32"/>
      <c r="E814" s="32"/>
      <c r="F814" s="32"/>
      <c r="G814" s="32"/>
      <c r="H814" s="206"/>
      <c r="I814" s="5"/>
      <c r="J814" s="5"/>
      <c r="K814" s="32"/>
      <c r="L814" s="5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  <c r="AB814" s="32"/>
      <c r="AC814" s="32"/>
      <c r="AD814" s="32"/>
      <c r="AE814" s="32"/>
      <c r="AF814" s="32"/>
    </row>
    <row r="815" spans="1:32" ht="12.75" customHeight="1" x14ac:dyDescent="0.2">
      <c r="A815" s="32"/>
      <c r="B815" s="32"/>
      <c r="C815" s="32"/>
      <c r="D815" s="32"/>
      <c r="E815" s="32"/>
      <c r="F815" s="32"/>
      <c r="G815" s="32"/>
      <c r="H815" s="206"/>
      <c r="I815" s="5"/>
      <c r="J815" s="5"/>
      <c r="K815" s="32"/>
      <c r="L815" s="5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  <c r="AB815" s="32"/>
      <c r="AC815" s="32"/>
      <c r="AD815" s="32"/>
      <c r="AE815" s="32"/>
      <c r="AF815" s="32"/>
    </row>
    <row r="816" spans="1:32" ht="12.75" customHeight="1" x14ac:dyDescent="0.2">
      <c r="A816" s="32"/>
      <c r="B816" s="32"/>
      <c r="C816" s="32"/>
      <c r="D816" s="32"/>
      <c r="E816" s="32"/>
      <c r="F816" s="32"/>
      <c r="G816" s="32"/>
      <c r="H816" s="206"/>
      <c r="I816" s="5"/>
      <c r="J816" s="5"/>
      <c r="K816" s="32"/>
      <c r="L816" s="5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  <c r="AB816" s="32"/>
      <c r="AC816" s="32"/>
      <c r="AD816" s="32"/>
      <c r="AE816" s="32"/>
      <c r="AF816" s="32"/>
    </row>
    <row r="817" spans="1:32" ht="12.75" customHeight="1" x14ac:dyDescent="0.2">
      <c r="A817" s="32"/>
      <c r="B817" s="32"/>
      <c r="C817" s="32"/>
      <c r="D817" s="32"/>
      <c r="E817" s="32"/>
      <c r="F817" s="32"/>
      <c r="G817" s="32"/>
      <c r="H817" s="206"/>
      <c r="I817" s="5"/>
      <c r="J817" s="5"/>
      <c r="K817" s="32"/>
      <c r="L817" s="5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  <c r="AB817" s="32"/>
      <c r="AC817" s="32"/>
      <c r="AD817" s="32"/>
      <c r="AE817" s="32"/>
      <c r="AF817" s="32"/>
    </row>
    <row r="818" spans="1:32" ht="12.75" customHeight="1" x14ac:dyDescent="0.2">
      <c r="A818" s="32"/>
      <c r="B818" s="32"/>
      <c r="C818" s="32"/>
      <c r="D818" s="32"/>
      <c r="E818" s="32"/>
      <c r="F818" s="32"/>
      <c r="G818" s="32"/>
      <c r="H818" s="206"/>
      <c r="I818" s="5"/>
      <c r="J818" s="5"/>
      <c r="K818" s="32"/>
      <c r="L818" s="5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  <c r="AB818" s="32"/>
      <c r="AC818" s="32"/>
      <c r="AD818" s="32"/>
      <c r="AE818" s="32"/>
      <c r="AF818" s="32"/>
    </row>
    <row r="819" spans="1:32" ht="12.75" customHeight="1" x14ac:dyDescent="0.2">
      <c r="A819" s="32"/>
      <c r="B819" s="32"/>
      <c r="C819" s="32"/>
      <c r="D819" s="32"/>
      <c r="E819" s="32"/>
      <c r="F819" s="32"/>
      <c r="G819" s="32"/>
      <c r="H819" s="206"/>
      <c r="I819" s="5"/>
      <c r="J819" s="5"/>
      <c r="K819" s="32"/>
      <c r="L819" s="5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  <c r="AB819" s="32"/>
      <c r="AC819" s="32"/>
      <c r="AD819" s="32"/>
      <c r="AE819" s="32"/>
      <c r="AF819" s="32"/>
    </row>
    <row r="820" spans="1:32" ht="12.75" customHeight="1" x14ac:dyDescent="0.2">
      <c r="A820" s="32"/>
      <c r="B820" s="32"/>
      <c r="C820" s="32"/>
      <c r="D820" s="32"/>
      <c r="E820" s="32"/>
      <c r="F820" s="32"/>
      <c r="G820" s="32"/>
      <c r="H820" s="206"/>
      <c r="I820" s="5"/>
      <c r="J820" s="5"/>
      <c r="K820" s="32"/>
      <c r="L820" s="5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  <c r="AB820" s="32"/>
      <c r="AC820" s="32"/>
      <c r="AD820" s="32"/>
      <c r="AE820" s="32"/>
      <c r="AF820" s="32"/>
    </row>
    <row r="821" spans="1:32" ht="12.75" customHeight="1" x14ac:dyDescent="0.2">
      <c r="A821" s="32"/>
      <c r="B821" s="32"/>
      <c r="C821" s="32"/>
      <c r="D821" s="32"/>
      <c r="E821" s="32"/>
      <c r="F821" s="32"/>
      <c r="G821" s="32"/>
      <c r="H821" s="206"/>
      <c r="I821" s="5"/>
      <c r="J821" s="5"/>
      <c r="K821" s="32"/>
      <c r="L821" s="5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  <c r="AB821" s="32"/>
      <c r="AC821" s="32"/>
      <c r="AD821" s="32"/>
      <c r="AE821" s="32"/>
      <c r="AF821" s="32"/>
    </row>
    <row r="822" spans="1:32" ht="12.75" customHeight="1" x14ac:dyDescent="0.2">
      <c r="A822" s="32"/>
      <c r="B822" s="32"/>
      <c r="C822" s="32"/>
      <c r="D822" s="32"/>
      <c r="E822" s="32"/>
      <c r="F822" s="32"/>
      <c r="G822" s="32"/>
      <c r="H822" s="206"/>
      <c r="I822" s="5"/>
      <c r="J822" s="5"/>
      <c r="K822" s="32"/>
      <c r="L822" s="5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  <c r="AB822" s="32"/>
      <c r="AC822" s="32"/>
      <c r="AD822" s="32"/>
      <c r="AE822" s="32"/>
      <c r="AF822" s="32"/>
    </row>
    <row r="823" spans="1:32" ht="12.75" customHeight="1" x14ac:dyDescent="0.2">
      <c r="A823" s="32"/>
      <c r="B823" s="32"/>
      <c r="C823" s="32"/>
      <c r="D823" s="32"/>
      <c r="E823" s="32"/>
      <c r="F823" s="32"/>
      <c r="G823" s="32"/>
      <c r="H823" s="206"/>
      <c r="I823" s="5"/>
      <c r="J823" s="5"/>
      <c r="K823" s="32"/>
      <c r="L823" s="5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  <c r="AB823" s="32"/>
      <c r="AC823" s="32"/>
      <c r="AD823" s="32"/>
      <c r="AE823" s="32"/>
      <c r="AF823" s="32"/>
    </row>
    <row r="824" spans="1:32" ht="12.75" customHeight="1" x14ac:dyDescent="0.2">
      <c r="A824" s="32"/>
      <c r="B824" s="32"/>
      <c r="C824" s="32"/>
      <c r="D824" s="32"/>
      <c r="E824" s="32"/>
      <c r="F824" s="32"/>
      <c r="G824" s="32"/>
      <c r="H824" s="206"/>
      <c r="I824" s="5"/>
      <c r="J824" s="5"/>
      <c r="K824" s="32"/>
      <c r="L824" s="5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  <c r="AB824" s="32"/>
      <c r="AC824" s="32"/>
      <c r="AD824" s="32"/>
      <c r="AE824" s="32"/>
      <c r="AF824" s="32"/>
    </row>
    <row r="825" spans="1:32" ht="12.75" customHeight="1" x14ac:dyDescent="0.2">
      <c r="A825" s="32"/>
      <c r="B825" s="32"/>
      <c r="C825" s="32"/>
      <c r="D825" s="32"/>
      <c r="E825" s="32"/>
      <c r="F825" s="32"/>
      <c r="G825" s="32"/>
      <c r="H825" s="206"/>
      <c r="I825" s="5"/>
      <c r="J825" s="5"/>
      <c r="K825" s="32"/>
      <c r="L825" s="5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  <c r="AB825" s="32"/>
      <c r="AC825" s="32"/>
      <c r="AD825" s="32"/>
      <c r="AE825" s="32"/>
      <c r="AF825" s="32"/>
    </row>
    <row r="826" spans="1:32" ht="12.75" customHeight="1" x14ac:dyDescent="0.2">
      <c r="A826" s="32"/>
      <c r="B826" s="32"/>
      <c r="C826" s="32"/>
      <c r="D826" s="32"/>
      <c r="E826" s="32"/>
      <c r="F826" s="32"/>
      <c r="G826" s="32"/>
      <c r="H826" s="206"/>
      <c r="I826" s="5"/>
      <c r="J826" s="5"/>
      <c r="K826" s="32"/>
      <c r="L826" s="5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  <c r="AB826" s="32"/>
      <c r="AC826" s="32"/>
      <c r="AD826" s="32"/>
      <c r="AE826" s="32"/>
      <c r="AF826" s="32"/>
    </row>
    <row r="827" spans="1:32" ht="12.75" customHeight="1" x14ac:dyDescent="0.2">
      <c r="A827" s="32"/>
      <c r="B827" s="32"/>
      <c r="C827" s="32"/>
      <c r="D827" s="32"/>
      <c r="E827" s="32"/>
      <c r="F827" s="32"/>
      <c r="G827" s="32"/>
      <c r="H827" s="206"/>
      <c r="I827" s="5"/>
      <c r="J827" s="5"/>
      <c r="K827" s="32"/>
      <c r="L827" s="5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  <c r="AB827" s="32"/>
      <c r="AC827" s="32"/>
      <c r="AD827" s="32"/>
      <c r="AE827" s="32"/>
      <c r="AF827" s="32"/>
    </row>
    <row r="828" spans="1:32" ht="12.75" customHeight="1" x14ac:dyDescent="0.2">
      <c r="A828" s="32"/>
      <c r="B828" s="32"/>
      <c r="C828" s="32"/>
      <c r="D828" s="32"/>
      <c r="E828" s="32"/>
      <c r="F828" s="32"/>
      <c r="G828" s="32"/>
      <c r="H828" s="206"/>
      <c r="I828" s="5"/>
      <c r="J828" s="5"/>
      <c r="K828" s="32"/>
      <c r="L828" s="5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  <c r="AB828" s="32"/>
      <c r="AC828" s="32"/>
      <c r="AD828" s="32"/>
      <c r="AE828" s="32"/>
      <c r="AF828" s="32"/>
    </row>
    <row r="829" spans="1:32" ht="12.75" customHeight="1" x14ac:dyDescent="0.2">
      <c r="A829" s="32"/>
      <c r="B829" s="32"/>
      <c r="C829" s="32"/>
      <c r="D829" s="32"/>
      <c r="E829" s="32"/>
      <c r="F829" s="32"/>
      <c r="G829" s="32"/>
      <c r="H829" s="206"/>
      <c r="I829" s="5"/>
      <c r="J829" s="5"/>
      <c r="K829" s="32"/>
      <c r="L829" s="5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  <c r="AB829" s="32"/>
      <c r="AC829" s="32"/>
      <c r="AD829" s="32"/>
      <c r="AE829" s="32"/>
      <c r="AF829" s="32"/>
    </row>
    <row r="830" spans="1:32" ht="12.75" customHeight="1" x14ac:dyDescent="0.2">
      <c r="A830" s="32"/>
      <c r="B830" s="32"/>
      <c r="C830" s="32"/>
      <c r="D830" s="32"/>
      <c r="E830" s="32"/>
      <c r="F830" s="32"/>
      <c r="G830" s="32"/>
      <c r="H830" s="206"/>
      <c r="I830" s="5"/>
      <c r="J830" s="5"/>
      <c r="K830" s="32"/>
      <c r="L830" s="5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  <c r="AB830" s="32"/>
      <c r="AC830" s="32"/>
      <c r="AD830" s="32"/>
      <c r="AE830" s="32"/>
      <c r="AF830" s="32"/>
    </row>
    <row r="831" spans="1:32" ht="12.75" customHeight="1" x14ac:dyDescent="0.2">
      <c r="A831" s="32"/>
      <c r="B831" s="32"/>
      <c r="C831" s="32"/>
      <c r="D831" s="32"/>
      <c r="E831" s="32"/>
      <c r="F831" s="32"/>
      <c r="G831" s="32"/>
      <c r="H831" s="206"/>
      <c r="I831" s="5"/>
      <c r="J831" s="5"/>
      <c r="K831" s="32"/>
      <c r="L831" s="5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  <c r="AB831" s="32"/>
      <c r="AC831" s="32"/>
      <c r="AD831" s="32"/>
      <c r="AE831" s="32"/>
      <c r="AF831" s="32"/>
    </row>
    <row r="832" spans="1:32" ht="12.75" customHeight="1" x14ac:dyDescent="0.2">
      <c r="A832" s="32"/>
      <c r="B832" s="32"/>
      <c r="C832" s="32"/>
      <c r="D832" s="32"/>
      <c r="E832" s="32"/>
      <c r="F832" s="32"/>
      <c r="G832" s="32"/>
      <c r="H832" s="206"/>
      <c r="I832" s="5"/>
      <c r="J832" s="5"/>
      <c r="K832" s="32"/>
      <c r="L832" s="5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  <c r="AB832" s="32"/>
      <c r="AC832" s="32"/>
      <c r="AD832" s="32"/>
      <c r="AE832" s="32"/>
      <c r="AF832" s="32"/>
    </row>
    <row r="833" spans="1:32" ht="12.75" customHeight="1" x14ac:dyDescent="0.2">
      <c r="A833" s="32"/>
      <c r="B833" s="32"/>
      <c r="C833" s="32"/>
      <c r="D833" s="32"/>
      <c r="E833" s="32"/>
      <c r="F833" s="32"/>
      <c r="G833" s="32"/>
      <c r="H833" s="206"/>
      <c r="I833" s="5"/>
      <c r="J833" s="5"/>
      <c r="K833" s="32"/>
      <c r="L833" s="5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  <c r="AB833" s="32"/>
      <c r="AC833" s="32"/>
      <c r="AD833" s="32"/>
      <c r="AE833" s="32"/>
      <c r="AF833" s="32"/>
    </row>
    <row r="834" spans="1:32" ht="12.75" customHeight="1" x14ac:dyDescent="0.2">
      <c r="A834" s="32"/>
      <c r="B834" s="32"/>
      <c r="C834" s="32"/>
      <c r="D834" s="32"/>
      <c r="E834" s="32"/>
      <c r="F834" s="32"/>
      <c r="G834" s="32"/>
      <c r="H834" s="206"/>
      <c r="I834" s="5"/>
      <c r="J834" s="5"/>
      <c r="K834" s="32"/>
      <c r="L834" s="5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  <c r="AB834" s="32"/>
      <c r="AC834" s="32"/>
      <c r="AD834" s="32"/>
      <c r="AE834" s="32"/>
      <c r="AF834" s="32"/>
    </row>
    <row r="835" spans="1:32" ht="12.75" customHeight="1" x14ac:dyDescent="0.2">
      <c r="A835" s="32"/>
      <c r="B835" s="32"/>
      <c r="C835" s="32"/>
      <c r="D835" s="32"/>
      <c r="E835" s="32"/>
      <c r="F835" s="32"/>
      <c r="G835" s="32"/>
      <c r="H835" s="206"/>
      <c r="I835" s="5"/>
      <c r="J835" s="5"/>
      <c r="K835" s="32"/>
      <c r="L835" s="5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  <c r="AB835" s="32"/>
      <c r="AC835" s="32"/>
      <c r="AD835" s="32"/>
      <c r="AE835" s="32"/>
      <c r="AF835" s="32"/>
    </row>
    <row r="836" spans="1:32" ht="12.75" customHeight="1" x14ac:dyDescent="0.2">
      <c r="A836" s="32"/>
      <c r="B836" s="32"/>
      <c r="C836" s="32"/>
      <c r="D836" s="32"/>
      <c r="E836" s="32"/>
      <c r="F836" s="32"/>
      <c r="G836" s="32"/>
      <c r="H836" s="206"/>
      <c r="I836" s="5"/>
      <c r="J836" s="5"/>
      <c r="K836" s="32"/>
      <c r="L836" s="5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  <c r="AB836" s="32"/>
      <c r="AC836" s="32"/>
      <c r="AD836" s="32"/>
      <c r="AE836" s="32"/>
      <c r="AF836" s="32"/>
    </row>
    <row r="837" spans="1:32" ht="12.75" customHeight="1" x14ac:dyDescent="0.2">
      <c r="A837" s="32"/>
      <c r="B837" s="32"/>
      <c r="C837" s="32"/>
      <c r="D837" s="32"/>
      <c r="E837" s="32"/>
      <c r="F837" s="32"/>
      <c r="G837" s="32"/>
      <c r="H837" s="206"/>
      <c r="I837" s="5"/>
      <c r="J837" s="5"/>
      <c r="K837" s="32"/>
      <c r="L837" s="5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  <c r="AB837" s="32"/>
      <c r="AC837" s="32"/>
      <c r="AD837" s="32"/>
      <c r="AE837" s="32"/>
      <c r="AF837" s="32"/>
    </row>
    <row r="838" spans="1:32" ht="12.75" customHeight="1" x14ac:dyDescent="0.2">
      <c r="A838" s="32"/>
      <c r="B838" s="32"/>
      <c r="C838" s="32"/>
      <c r="D838" s="32"/>
      <c r="E838" s="32"/>
      <c r="F838" s="32"/>
      <c r="G838" s="32"/>
      <c r="H838" s="206"/>
      <c r="I838" s="5"/>
      <c r="J838" s="5"/>
      <c r="K838" s="32"/>
      <c r="L838" s="5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  <c r="AB838" s="32"/>
      <c r="AC838" s="32"/>
      <c r="AD838" s="32"/>
      <c r="AE838" s="32"/>
      <c r="AF838" s="32"/>
    </row>
    <row r="839" spans="1:32" ht="12.75" customHeight="1" x14ac:dyDescent="0.2">
      <c r="A839" s="32"/>
      <c r="B839" s="32"/>
      <c r="C839" s="32"/>
      <c r="D839" s="32"/>
      <c r="E839" s="32"/>
      <c r="F839" s="32"/>
      <c r="G839" s="32"/>
      <c r="H839" s="206"/>
      <c r="I839" s="5"/>
      <c r="J839" s="5"/>
      <c r="K839" s="32"/>
      <c r="L839" s="5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  <c r="AB839" s="32"/>
      <c r="AC839" s="32"/>
      <c r="AD839" s="32"/>
      <c r="AE839" s="32"/>
      <c r="AF839" s="32"/>
    </row>
    <row r="840" spans="1:32" ht="12.75" customHeight="1" x14ac:dyDescent="0.2">
      <c r="A840" s="32"/>
      <c r="B840" s="32"/>
      <c r="C840" s="32"/>
      <c r="D840" s="32"/>
      <c r="E840" s="32"/>
      <c r="F840" s="32"/>
      <c r="G840" s="32"/>
      <c r="H840" s="206"/>
      <c r="I840" s="5"/>
      <c r="J840" s="5"/>
      <c r="K840" s="32"/>
      <c r="L840" s="5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  <c r="AB840" s="32"/>
      <c r="AC840" s="32"/>
      <c r="AD840" s="32"/>
      <c r="AE840" s="32"/>
      <c r="AF840" s="32"/>
    </row>
    <row r="841" spans="1:32" ht="12.75" customHeight="1" x14ac:dyDescent="0.2">
      <c r="A841" s="32"/>
      <c r="B841" s="32"/>
      <c r="C841" s="32"/>
      <c r="D841" s="32"/>
      <c r="E841" s="32"/>
      <c r="F841" s="32"/>
      <c r="G841" s="32"/>
      <c r="H841" s="206"/>
      <c r="I841" s="5"/>
      <c r="J841" s="5"/>
      <c r="K841" s="32"/>
      <c r="L841" s="5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  <c r="AB841" s="32"/>
      <c r="AC841" s="32"/>
      <c r="AD841" s="32"/>
      <c r="AE841" s="32"/>
      <c r="AF841" s="32"/>
    </row>
    <row r="842" spans="1:32" ht="12.75" customHeight="1" x14ac:dyDescent="0.2">
      <c r="A842" s="32"/>
      <c r="B842" s="32"/>
      <c r="C842" s="32"/>
      <c r="D842" s="32"/>
      <c r="E842" s="32"/>
      <c r="F842" s="32"/>
      <c r="G842" s="32"/>
      <c r="H842" s="206"/>
      <c r="I842" s="5"/>
      <c r="J842" s="5"/>
      <c r="K842" s="32"/>
      <c r="L842" s="5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  <c r="AB842" s="32"/>
      <c r="AC842" s="32"/>
      <c r="AD842" s="32"/>
      <c r="AE842" s="32"/>
      <c r="AF842" s="32"/>
    </row>
    <row r="843" spans="1:32" ht="12.75" customHeight="1" x14ac:dyDescent="0.2">
      <c r="A843" s="32"/>
      <c r="B843" s="32"/>
      <c r="C843" s="32"/>
      <c r="D843" s="32"/>
      <c r="E843" s="32"/>
      <c r="F843" s="32"/>
      <c r="G843" s="32"/>
      <c r="H843" s="206"/>
      <c r="I843" s="5"/>
      <c r="J843" s="5"/>
      <c r="K843" s="32"/>
      <c r="L843" s="5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  <c r="AB843" s="32"/>
      <c r="AC843" s="32"/>
      <c r="AD843" s="32"/>
      <c r="AE843" s="32"/>
      <c r="AF843" s="32"/>
    </row>
    <row r="844" spans="1:32" ht="12.75" customHeight="1" x14ac:dyDescent="0.2">
      <c r="A844" s="32"/>
      <c r="B844" s="32"/>
      <c r="C844" s="32"/>
      <c r="D844" s="32"/>
      <c r="E844" s="32"/>
      <c r="F844" s="32"/>
      <c r="G844" s="32"/>
      <c r="H844" s="206"/>
      <c r="I844" s="5"/>
      <c r="J844" s="5"/>
      <c r="K844" s="32"/>
      <c r="L844" s="5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  <c r="AB844" s="32"/>
      <c r="AC844" s="32"/>
      <c r="AD844" s="32"/>
      <c r="AE844" s="32"/>
      <c r="AF844" s="32"/>
    </row>
    <row r="845" spans="1:32" ht="12.75" customHeight="1" x14ac:dyDescent="0.2">
      <c r="A845" s="32"/>
      <c r="B845" s="32"/>
      <c r="C845" s="32"/>
      <c r="D845" s="32"/>
      <c r="E845" s="32"/>
      <c r="F845" s="32"/>
      <c r="G845" s="32"/>
      <c r="H845" s="206"/>
      <c r="I845" s="5"/>
      <c r="J845" s="5"/>
      <c r="K845" s="32"/>
      <c r="L845" s="5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  <c r="AB845" s="32"/>
      <c r="AC845" s="32"/>
      <c r="AD845" s="32"/>
      <c r="AE845" s="32"/>
      <c r="AF845" s="32"/>
    </row>
    <row r="846" spans="1:32" ht="12.75" customHeight="1" x14ac:dyDescent="0.2">
      <c r="A846" s="32"/>
      <c r="B846" s="32"/>
      <c r="C846" s="32"/>
      <c r="D846" s="32"/>
      <c r="E846" s="32"/>
      <c r="F846" s="32"/>
      <c r="G846" s="32"/>
      <c r="H846" s="206"/>
      <c r="I846" s="5"/>
      <c r="J846" s="5"/>
      <c r="K846" s="32"/>
      <c r="L846" s="5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  <c r="AB846" s="32"/>
      <c r="AC846" s="32"/>
      <c r="AD846" s="32"/>
      <c r="AE846" s="32"/>
      <c r="AF846" s="32"/>
    </row>
    <row r="847" spans="1:32" ht="12.75" customHeight="1" x14ac:dyDescent="0.2">
      <c r="A847" s="32"/>
      <c r="B847" s="32"/>
      <c r="C847" s="32"/>
      <c r="D847" s="32"/>
      <c r="E847" s="32"/>
      <c r="F847" s="32"/>
      <c r="G847" s="32"/>
      <c r="H847" s="206"/>
      <c r="I847" s="5"/>
      <c r="J847" s="5"/>
      <c r="K847" s="32"/>
      <c r="L847" s="5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  <c r="AB847" s="32"/>
      <c r="AC847" s="32"/>
      <c r="AD847" s="32"/>
      <c r="AE847" s="32"/>
      <c r="AF847" s="32"/>
    </row>
    <row r="848" spans="1:32" ht="12.75" customHeight="1" x14ac:dyDescent="0.2">
      <c r="A848" s="32"/>
      <c r="B848" s="32"/>
      <c r="C848" s="32"/>
      <c r="D848" s="32"/>
      <c r="E848" s="32"/>
      <c r="F848" s="32"/>
      <c r="G848" s="32"/>
      <c r="H848" s="206"/>
      <c r="I848" s="5"/>
      <c r="J848" s="5"/>
      <c r="K848" s="32"/>
      <c r="L848" s="5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  <c r="AB848" s="32"/>
      <c r="AC848" s="32"/>
      <c r="AD848" s="32"/>
      <c r="AE848" s="32"/>
      <c r="AF848" s="32"/>
    </row>
    <row r="849" spans="1:32" ht="12.75" customHeight="1" x14ac:dyDescent="0.2">
      <c r="A849" s="32"/>
      <c r="B849" s="32"/>
      <c r="C849" s="32"/>
      <c r="D849" s="32"/>
      <c r="E849" s="32"/>
      <c r="F849" s="32"/>
      <c r="G849" s="32"/>
      <c r="H849" s="206"/>
      <c r="I849" s="5"/>
      <c r="J849" s="5"/>
      <c r="K849" s="32"/>
      <c r="L849" s="5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  <c r="AB849" s="32"/>
      <c r="AC849" s="32"/>
      <c r="AD849" s="32"/>
      <c r="AE849" s="32"/>
      <c r="AF849" s="32"/>
    </row>
    <row r="850" spans="1:32" ht="12.75" customHeight="1" x14ac:dyDescent="0.2">
      <c r="A850" s="32"/>
      <c r="B850" s="32"/>
      <c r="C850" s="32"/>
      <c r="D850" s="32"/>
      <c r="E850" s="32"/>
      <c r="F850" s="32"/>
      <c r="G850" s="32"/>
      <c r="H850" s="206"/>
      <c r="I850" s="5"/>
      <c r="J850" s="5"/>
      <c r="K850" s="32"/>
      <c r="L850" s="5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  <c r="AB850" s="32"/>
      <c r="AC850" s="32"/>
      <c r="AD850" s="32"/>
      <c r="AE850" s="32"/>
      <c r="AF850" s="32"/>
    </row>
    <row r="851" spans="1:32" ht="12.75" customHeight="1" x14ac:dyDescent="0.2">
      <c r="A851" s="32"/>
      <c r="B851" s="32"/>
      <c r="C851" s="32"/>
      <c r="D851" s="32"/>
      <c r="E851" s="32"/>
      <c r="F851" s="32"/>
      <c r="G851" s="32"/>
      <c r="H851" s="206"/>
      <c r="I851" s="5"/>
      <c r="J851" s="5"/>
      <c r="K851" s="32"/>
      <c r="L851" s="5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  <c r="AB851" s="32"/>
      <c r="AC851" s="32"/>
      <c r="AD851" s="32"/>
      <c r="AE851" s="32"/>
      <c r="AF851" s="32"/>
    </row>
    <row r="852" spans="1:32" ht="12.75" customHeight="1" x14ac:dyDescent="0.2">
      <c r="A852" s="32"/>
      <c r="B852" s="32"/>
      <c r="C852" s="32"/>
      <c r="D852" s="32"/>
      <c r="E852" s="32"/>
      <c r="F852" s="32"/>
      <c r="G852" s="32"/>
      <c r="H852" s="206"/>
      <c r="I852" s="5"/>
      <c r="J852" s="5"/>
      <c r="K852" s="32"/>
      <c r="L852" s="5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  <c r="AB852" s="32"/>
      <c r="AC852" s="32"/>
      <c r="AD852" s="32"/>
      <c r="AE852" s="32"/>
      <c r="AF852" s="32"/>
    </row>
    <row r="853" spans="1:32" ht="12.75" customHeight="1" x14ac:dyDescent="0.2">
      <c r="A853" s="32"/>
      <c r="B853" s="32"/>
      <c r="C853" s="32"/>
      <c r="D853" s="32"/>
      <c r="E853" s="32"/>
      <c r="F853" s="32"/>
      <c r="G853" s="32"/>
      <c r="H853" s="206"/>
      <c r="I853" s="5"/>
      <c r="J853" s="5"/>
      <c r="K853" s="32"/>
      <c r="L853" s="5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  <c r="AB853" s="32"/>
      <c r="AC853" s="32"/>
      <c r="AD853" s="32"/>
      <c r="AE853" s="32"/>
      <c r="AF853" s="32"/>
    </row>
    <row r="854" spans="1:32" ht="12.75" customHeight="1" x14ac:dyDescent="0.2">
      <c r="A854" s="32"/>
      <c r="B854" s="32"/>
      <c r="C854" s="32"/>
      <c r="D854" s="32"/>
      <c r="E854" s="32"/>
      <c r="F854" s="32"/>
      <c r="G854" s="32"/>
      <c r="H854" s="206"/>
      <c r="I854" s="5"/>
      <c r="J854" s="5"/>
      <c r="K854" s="32"/>
      <c r="L854" s="5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  <c r="AB854" s="32"/>
      <c r="AC854" s="32"/>
      <c r="AD854" s="32"/>
      <c r="AE854" s="32"/>
      <c r="AF854" s="32"/>
    </row>
    <row r="855" spans="1:32" ht="12.75" customHeight="1" x14ac:dyDescent="0.2">
      <c r="A855" s="32"/>
      <c r="B855" s="32"/>
      <c r="C855" s="32"/>
      <c r="D855" s="32"/>
      <c r="E855" s="32"/>
      <c r="F855" s="32"/>
      <c r="G855" s="32"/>
      <c r="H855" s="206"/>
      <c r="I855" s="5"/>
      <c r="J855" s="5"/>
      <c r="K855" s="32"/>
      <c r="L855" s="5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  <c r="AB855" s="32"/>
      <c r="AC855" s="32"/>
      <c r="AD855" s="32"/>
      <c r="AE855" s="32"/>
      <c r="AF855" s="32"/>
    </row>
    <row r="856" spans="1:32" ht="12.75" customHeight="1" x14ac:dyDescent="0.2">
      <c r="A856" s="32"/>
      <c r="B856" s="32"/>
      <c r="C856" s="32"/>
      <c r="D856" s="32"/>
      <c r="E856" s="32"/>
      <c r="F856" s="32"/>
      <c r="G856" s="32"/>
      <c r="H856" s="206"/>
      <c r="I856" s="5"/>
      <c r="J856" s="5"/>
      <c r="K856" s="32"/>
      <c r="L856" s="5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  <c r="AB856" s="32"/>
      <c r="AC856" s="32"/>
      <c r="AD856" s="32"/>
      <c r="AE856" s="32"/>
      <c r="AF856" s="32"/>
    </row>
    <row r="857" spans="1:32" ht="12.75" customHeight="1" x14ac:dyDescent="0.2">
      <c r="A857" s="32"/>
      <c r="B857" s="32"/>
      <c r="C857" s="32"/>
      <c r="D857" s="32"/>
      <c r="E857" s="32"/>
      <c r="F857" s="32"/>
      <c r="G857" s="32"/>
      <c r="H857" s="206"/>
      <c r="I857" s="5"/>
      <c r="J857" s="5"/>
      <c r="K857" s="32"/>
      <c r="L857" s="5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  <c r="AB857" s="32"/>
      <c r="AC857" s="32"/>
      <c r="AD857" s="32"/>
      <c r="AE857" s="32"/>
      <c r="AF857" s="32"/>
    </row>
    <row r="858" spans="1:32" ht="12.75" customHeight="1" x14ac:dyDescent="0.2">
      <c r="A858" s="32"/>
      <c r="B858" s="32"/>
      <c r="C858" s="32"/>
      <c r="D858" s="32"/>
      <c r="E858" s="32"/>
      <c r="F858" s="32"/>
      <c r="G858" s="32"/>
      <c r="H858" s="206"/>
      <c r="I858" s="5"/>
      <c r="J858" s="5"/>
      <c r="K858" s="32"/>
      <c r="L858" s="5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  <c r="AB858" s="32"/>
      <c r="AC858" s="32"/>
      <c r="AD858" s="32"/>
      <c r="AE858" s="32"/>
      <c r="AF858" s="32"/>
    </row>
    <row r="859" spans="1:32" ht="12.75" customHeight="1" x14ac:dyDescent="0.2">
      <c r="A859" s="32"/>
      <c r="B859" s="32"/>
      <c r="C859" s="32"/>
      <c r="D859" s="32"/>
      <c r="E859" s="32"/>
      <c r="F859" s="32"/>
      <c r="G859" s="32"/>
      <c r="H859" s="206"/>
      <c r="I859" s="5"/>
      <c r="J859" s="5"/>
      <c r="K859" s="32"/>
      <c r="L859" s="5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  <c r="AB859" s="32"/>
      <c r="AC859" s="32"/>
      <c r="AD859" s="32"/>
      <c r="AE859" s="32"/>
      <c r="AF859" s="32"/>
    </row>
    <row r="860" spans="1:32" ht="12.75" customHeight="1" x14ac:dyDescent="0.2">
      <c r="A860" s="32"/>
      <c r="B860" s="32"/>
      <c r="C860" s="32"/>
      <c r="D860" s="32"/>
      <c r="E860" s="32"/>
      <c r="F860" s="32"/>
      <c r="G860" s="32"/>
      <c r="H860" s="206"/>
      <c r="I860" s="5"/>
      <c r="J860" s="5"/>
      <c r="K860" s="32"/>
      <c r="L860" s="5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  <c r="AB860" s="32"/>
      <c r="AC860" s="32"/>
      <c r="AD860" s="32"/>
      <c r="AE860" s="32"/>
      <c r="AF860" s="32"/>
    </row>
    <row r="861" spans="1:32" ht="12.75" customHeight="1" x14ac:dyDescent="0.2">
      <c r="A861" s="32"/>
      <c r="B861" s="32"/>
      <c r="C861" s="32"/>
      <c r="D861" s="32"/>
      <c r="E861" s="32"/>
      <c r="F861" s="32"/>
      <c r="G861" s="32"/>
      <c r="H861" s="206"/>
      <c r="I861" s="5"/>
      <c r="J861" s="5"/>
      <c r="K861" s="32"/>
      <c r="L861" s="5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  <c r="AB861" s="32"/>
      <c r="AC861" s="32"/>
      <c r="AD861" s="32"/>
      <c r="AE861" s="32"/>
      <c r="AF861" s="32"/>
    </row>
    <row r="862" spans="1:32" ht="12.75" customHeight="1" x14ac:dyDescent="0.2">
      <c r="A862" s="32"/>
      <c r="B862" s="32"/>
      <c r="C862" s="32"/>
      <c r="D862" s="32"/>
      <c r="E862" s="32"/>
      <c r="F862" s="32"/>
      <c r="G862" s="32"/>
      <c r="H862" s="206"/>
      <c r="I862" s="5"/>
      <c r="J862" s="5"/>
      <c r="K862" s="32"/>
      <c r="L862" s="5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  <c r="AB862" s="32"/>
      <c r="AC862" s="32"/>
      <c r="AD862" s="32"/>
      <c r="AE862" s="32"/>
      <c r="AF862" s="32"/>
    </row>
    <row r="863" spans="1:32" ht="12.75" customHeight="1" x14ac:dyDescent="0.2">
      <c r="A863" s="32"/>
      <c r="B863" s="32"/>
      <c r="C863" s="32"/>
      <c r="D863" s="32"/>
      <c r="E863" s="32"/>
      <c r="F863" s="32"/>
      <c r="G863" s="32"/>
      <c r="H863" s="206"/>
      <c r="I863" s="5"/>
      <c r="J863" s="5"/>
      <c r="K863" s="32"/>
      <c r="L863" s="5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  <c r="AB863" s="32"/>
      <c r="AC863" s="32"/>
      <c r="AD863" s="32"/>
      <c r="AE863" s="32"/>
      <c r="AF863" s="32"/>
    </row>
    <row r="864" spans="1:32" ht="12.75" customHeight="1" x14ac:dyDescent="0.2">
      <c r="A864" s="32"/>
      <c r="B864" s="32"/>
      <c r="C864" s="32"/>
      <c r="D864" s="32"/>
      <c r="E864" s="32"/>
      <c r="F864" s="32"/>
      <c r="G864" s="32"/>
      <c r="H864" s="206"/>
      <c r="I864" s="5"/>
      <c r="J864" s="5"/>
      <c r="K864" s="32"/>
      <c r="L864" s="5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  <c r="AB864" s="32"/>
      <c r="AC864" s="32"/>
      <c r="AD864" s="32"/>
      <c r="AE864" s="32"/>
      <c r="AF864" s="32"/>
    </row>
    <row r="865" spans="1:32" ht="12.75" customHeight="1" x14ac:dyDescent="0.2">
      <c r="A865" s="32"/>
      <c r="B865" s="32"/>
      <c r="C865" s="32"/>
      <c r="D865" s="32"/>
      <c r="E865" s="32"/>
      <c r="F865" s="32"/>
      <c r="G865" s="32"/>
      <c r="H865" s="206"/>
      <c r="I865" s="5"/>
      <c r="J865" s="5"/>
      <c r="K865" s="32"/>
      <c r="L865" s="5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  <c r="AB865" s="32"/>
      <c r="AC865" s="32"/>
      <c r="AD865" s="32"/>
      <c r="AE865" s="32"/>
      <c r="AF865" s="32"/>
    </row>
    <row r="866" spans="1:32" ht="12.75" customHeight="1" x14ac:dyDescent="0.2">
      <c r="A866" s="32"/>
      <c r="B866" s="32"/>
      <c r="C866" s="32"/>
      <c r="D866" s="32"/>
      <c r="E866" s="32"/>
      <c r="F866" s="32"/>
      <c r="G866" s="32"/>
      <c r="H866" s="206"/>
      <c r="I866" s="5"/>
      <c r="J866" s="5"/>
      <c r="K866" s="32"/>
      <c r="L866" s="5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  <c r="AB866" s="32"/>
      <c r="AC866" s="32"/>
      <c r="AD866" s="32"/>
      <c r="AE866" s="32"/>
      <c r="AF866" s="32"/>
    </row>
    <row r="867" spans="1:32" ht="12.75" customHeight="1" x14ac:dyDescent="0.2">
      <c r="A867" s="32"/>
      <c r="B867" s="32"/>
      <c r="C867" s="32"/>
      <c r="D867" s="32"/>
      <c r="E867" s="32"/>
      <c r="F867" s="32"/>
      <c r="G867" s="32"/>
      <c r="H867" s="206"/>
      <c r="I867" s="5"/>
      <c r="J867" s="5"/>
      <c r="K867" s="32"/>
      <c r="L867" s="5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  <c r="AB867" s="32"/>
      <c r="AC867" s="32"/>
      <c r="AD867" s="32"/>
      <c r="AE867" s="32"/>
      <c r="AF867" s="32"/>
    </row>
    <row r="868" spans="1:32" ht="12.75" customHeight="1" x14ac:dyDescent="0.2">
      <c r="A868" s="32"/>
      <c r="B868" s="32"/>
      <c r="C868" s="32"/>
      <c r="D868" s="32"/>
      <c r="E868" s="32"/>
      <c r="F868" s="32"/>
      <c r="G868" s="32"/>
      <c r="H868" s="206"/>
      <c r="I868" s="5"/>
      <c r="J868" s="5"/>
      <c r="K868" s="32"/>
      <c r="L868" s="5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  <c r="AB868" s="32"/>
      <c r="AC868" s="32"/>
      <c r="AD868" s="32"/>
      <c r="AE868" s="32"/>
      <c r="AF868" s="32"/>
    </row>
    <row r="869" spans="1:32" ht="12.75" customHeight="1" x14ac:dyDescent="0.2">
      <c r="A869" s="32"/>
      <c r="B869" s="32"/>
      <c r="C869" s="32"/>
      <c r="D869" s="32"/>
      <c r="E869" s="32"/>
      <c r="F869" s="32"/>
      <c r="G869" s="32"/>
      <c r="H869" s="206"/>
      <c r="I869" s="5"/>
      <c r="J869" s="5"/>
      <c r="K869" s="32"/>
      <c r="L869" s="5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  <c r="AB869" s="32"/>
      <c r="AC869" s="32"/>
      <c r="AD869" s="32"/>
      <c r="AE869" s="32"/>
      <c r="AF869" s="32"/>
    </row>
    <row r="870" spans="1:32" ht="12.75" customHeight="1" x14ac:dyDescent="0.2">
      <c r="A870" s="32"/>
      <c r="B870" s="32"/>
      <c r="C870" s="32"/>
      <c r="D870" s="32"/>
      <c r="E870" s="32"/>
      <c r="F870" s="32"/>
      <c r="G870" s="32"/>
      <c r="H870" s="206"/>
      <c r="I870" s="5"/>
      <c r="J870" s="5"/>
      <c r="K870" s="32"/>
      <c r="L870" s="5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  <c r="AB870" s="32"/>
      <c r="AC870" s="32"/>
      <c r="AD870" s="32"/>
      <c r="AE870" s="32"/>
      <c r="AF870" s="32"/>
    </row>
    <row r="871" spans="1:32" ht="12.75" customHeight="1" x14ac:dyDescent="0.2">
      <c r="A871" s="32"/>
      <c r="B871" s="32"/>
      <c r="C871" s="32"/>
      <c r="D871" s="32"/>
      <c r="E871" s="32"/>
      <c r="F871" s="32"/>
      <c r="G871" s="32"/>
      <c r="H871" s="206"/>
      <c r="I871" s="5"/>
      <c r="J871" s="5"/>
      <c r="K871" s="32"/>
      <c r="L871" s="5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  <c r="AB871" s="32"/>
      <c r="AC871" s="32"/>
      <c r="AD871" s="32"/>
      <c r="AE871" s="32"/>
      <c r="AF871" s="32"/>
    </row>
    <row r="872" spans="1:32" ht="12.75" customHeight="1" x14ac:dyDescent="0.2">
      <c r="A872" s="32"/>
      <c r="B872" s="32"/>
      <c r="C872" s="32"/>
      <c r="D872" s="32"/>
      <c r="E872" s="32"/>
      <c r="F872" s="32"/>
      <c r="G872" s="32"/>
      <c r="H872" s="206"/>
      <c r="I872" s="5"/>
      <c r="J872" s="5"/>
      <c r="K872" s="32"/>
      <c r="L872" s="5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  <c r="AB872" s="32"/>
      <c r="AC872" s="32"/>
      <c r="AD872" s="32"/>
      <c r="AE872" s="32"/>
      <c r="AF872" s="32"/>
    </row>
    <row r="873" spans="1:32" ht="12.75" customHeight="1" x14ac:dyDescent="0.2">
      <c r="A873" s="32"/>
      <c r="B873" s="32"/>
      <c r="C873" s="32"/>
      <c r="D873" s="32"/>
      <c r="E873" s="32"/>
      <c r="F873" s="32"/>
      <c r="G873" s="32"/>
      <c r="H873" s="206"/>
      <c r="I873" s="5"/>
      <c r="J873" s="5"/>
      <c r="K873" s="32"/>
      <c r="L873" s="5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  <c r="AB873" s="32"/>
      <c r="AC873" s="32"/>
      <c r="AD873" s="32"/>
      <c r="AE873" s="32"/>
      <c r="AF873" s="32"/>
    </row>
    <row r="874" spans="1:32" ht="12.75" customHeight="1" x14ac:dyDescent="0.2">
      <c r="A874" s="32"/>
      <c r="B874" s="32"/>
      <c r="C874" s="32"/>
      <c r="D874" s="32"/>
      <c r="E874" s="32"/>
      <c r="F874" s="32"/>
      <c r="G874" s="32"/>
      <c r="H874" s="206"/>
      <c r="I874" s="5"/>
      <c r="J874" s="5"/>
      <c r="K874" s="32"/>
      <c r="L874" s="5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  <c r="AB874" s="32"/>
      <c r="AC874" s="32"/>
      <c r="AD874" s="32"/>
      <c r="AE874" s="32"/>
      <c r="AF874" s="32"/>
    </row>
    <row r="875" spans="1:32" ht="12.75" customHeight="1" x14ac:dyDescent="0.2">
      <c r="A875" s="32"/>
      <c r="B875" s="32"/>
      <c r="C875" s="32"/>
      <c r="D875" s="32"/>
      <c r="E875" s="32"/>
      <c r="F875" s="32"/>
      <c r="G875" s="32"/>
      <c r="H875" s="206"/>
      <c r="I875" s="5"/>
      <c r="J875" s="5"/>
      <c r="K875" s="32"/>
      <c r="L875" s="5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  <c r="AB875" s="32"/>
      <c r="AC875" s="32"/>
      <c r="AD875" s="32"/>
      <c r="AE875" s="32"/>
      <c r="AF875" s="32"/>
    </row>
    <row r="876" spans="1:32" ht="12.75" customHeight="1" x14ac:dyDescent="0.2">
      <c r="A876" s="32"/>
      <c r="B876" s="32"/>
      <c r="C876" s="32"/>
      <c r="D876" s="32"/>
      <c r="E876" s="32"/>
      <c r="F876" s="32"/>
      <c r="G876" s="32"/>
      <c r="H876" s="206"/>
      <c r="I876" s="5"/>
      <c r="J876" s="5"/>
      <c r="K876" s="32"/>
      <c r="L876" s="5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  <c r="AB876" s="32"/>
      <c r="AC876" s="32"/>
      <c r="AD876" s="32"/>
      <c r="AE876" s="32"/>
      <c r="AF876" s="32"/>
    </row>
    <row r="877" spans="1:32" ht="12.75" customHeight="1" x14ac:dyDescent="0.2">
      <c r="A877" s="32"/>
      <c r="B877" s="32"/>
      <c r="C877" s="32"/>
      <c r="D877" s="32"/>
      <c r="E877" s="32"/>
      <c r="F877" s="32"/>
      <c r="G877" s="32"/>
      <c r="H877" s="206"/>
      <c r="I877" s="5"/>
      <c r="J877" s="5"/>
      <c r="K877" s="32"/>
      <c r="L877" s="5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  <c r="AB877" s="32"/>
      <c r="AC877" s="32"/>
      <c r="AD877" s="32"/>
      <c r="AE877" s="32"/>
      <c r="AF877" s="32"/>
    </row>
    <row r="878" spans="1:32" ht="12.75" customHeight="1" x14ac:dyDescent="0.2">
      <c r="A878" s="32"/>
      <c r="B878" s="32"/>
      <c r="C878" s="32"/>
      <c r="D878" s="32"/>
      <c r="E878" s="32"/>
      <c r="F878" s="32"/>
      <c r="G878" s="32"/>
      <c r="H878" s="206"/>
      <c r="I878" s="5"/>
      <c r="J878" s="5"/>
      <c r="K878" s="32"/>
      <c r="L878" s="5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  <c r="AB878" s="32"/>
      <c r="AC878" s="32"/>
      <c r="AD878" s="32"/>
      <c r="AE878" s="32"/>
      <c r="AF878" s="32"/>
    </row>
    <row r="879" spans="1:32" ht="12.75" customHeight="1" x14ac:dyDescent="0.2">
      <c r="A879" s="32"/>
      <c r="B879" s="32"/>
      <c r="C879" s="32"/>
      <c r="D879" s="32"/>
      <c r="E879" s="32"/>
      <c r="F879" s="32"/>
      <c r="G879" s="32"/>
      <c r="H879" s="206"/>
      <c r="I879" s="5"/>
      <c r="J879" s="5"/>
      <c r="K879" s="32"/>
      <c r="L879" s="5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  <c r="AB879" s="32"/>
      <c r="AC879" s="32"/>
      <c r="AD879" s="32"/>
      <c r="AE879" s="32"/>
      <c r="AF879" s="32"/>
    </row>
    <row r="880" spans="1:32" ht="12.75" customHeight="1" x14ac:dyDescent="0.2">
      <c r="A880" s="32"/>
      <c r="B880" s="32"/>
      <c r="C880" s="32"/>
      <c r="D880" s="32"/>
      <c r="E880" s="32"/>
      <c r="F880" s="32"/>
      <c r="G880" s="32"/>
      <c r="H880" s="206"/>
      <c r="I880" s="5"/>
      <c r="J880" s="5"/>
      <c r="K880" s="32"/>
      <c r="L880" s="5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  <c r="AB880" s="32"/>
      <c r="AC880" s="32"/>
      <c r="AD880" s="32"/>
      <c r="AE880" s="32"/>
      <c r="AF880" s="32"/>
    </row>
    <row r="881" spans="1:32" ht="12.75" customHeight="1" x14ac:dyDescent="0.2">
      <c r="A881" s="32"/>
      <c r="B881" s="32"/>
      <c r="C881" s="32"/>
      <c r="D881" s="32"/>
      <c r="E881" s="32"/>
      <c r="F881" s="32"/>
      <c r="G881" s="32"/>
      <c r="H881" s="206"/>
      <c r="I881" s="5"/>
      <c r="J881" s="5"/>
      <c r="K881" s="32"/>
      <c r="L881" s="5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  <c r="AB881" s="32"/>
      <c r="AC881" s="32"/>
      <c r="AD881" s="32"/>
      <c r="AE881" s="32"/>
      <c r="AF881" s="32"/>
    </row>
    <row r="882" spans="1:32" ht="12.75" customHeight="1" x14ac:dyDescent="0.2">
      <c r="A882" s="32"/>
      <c r="B882" s="32"/>
      <c r="C882" s="32"/>
      <c r="D882" s="32"/>
      <c r="E882" s="32"/>
      <c r="F882" s="32"/>
      <c r="G882" s="32"/>
      <c r="H882" s="206"/>
      <c r="I882" s="5"/>
      <c r="J882" s="5"/>
      <c r="K882" s="32"/>
      <c r="L882" s="5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  <c r="AB882" s="32"/>
      <c r="AC882" s="32"/>
      <c r="AD882" s="32"/>
      <c r="AE882" s="32"/>
      <c r="AF882" s="32"/>
    </row>
    <row r="883" spans="1:32" ht="12.75" customHeight="1" x14ac:dyDescent="0.2">
      <c r="A883" s="32"/>
      <c r="B883" s="32"/>
      <c r="C883" s="32"/>
      <c r="D883" s="32"/>
      <c r="E883" s="32"/>
      <c r="F883" s="32"/>
      <c r="G883" s="32"/>
      <c r="H883" s="206"/>
      <c r="I883" s="5"/>
      <c r="J883" s="5"/>
      <c r="K883" s="32"/>
      <c r="L883" s="5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  <c r="AB883" s="32"/>
      <c r="AC883" s="32"/>
      <c r="AD883" s="32"/>
      <c r="AE883" s="32"/>
      <c r="AF883" s="32"/>
    </row>
    <row r="884" spans="1:32" ht="12.75" customHeight="1" x14ac:dyDescent="0.2">
      <c r="A884" s="32"/>
      <c r="B884" s="32"/>
      <c r="C884" s="32"/>
      <c r="D884" s="32"/>
      <c r="E884" s="32"/>
      <c r="F884" s="32"/>
      <c r="G884" s="32"/>
      <c r="H884" s="206"/>
      <c r="I884" s="5"/>
      <c r="J884" s="5"/>
      <c r="K884" s="32"/>
      <c r="L884" s="5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  <c r="AB884" s="32"/>
      <c r="AC884" s="32"/>
      <c r="AD884" s="32"/>
      <c r="AE884" s="32"/>
      <c r="AF884" s="32"/>
    </row>
    <row r="885" spans="1:32" ht="12.75" customHeight="1" x14ac:dyDescent="0.2">
      <c r="A885" s="32"/>
      <c r="B885" s="32"/>
      <c r="C885" s="32"/>
      <c r="D885" s="32"/>
      <c r="E885" s="32"/>
      <c r="F885" s="32"/>
      <c r="G885" s="32"/>
      <c r="H885" s="206"/>
      <c r="I885" s="5"/>
      <c r="J885" s="5"/>
      <c r="K885" s="32"/>
      <c r="L885" s="5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  <c r="AB885" s="32"/>
      <c r="AC885" s="32"/>
      <c r="AD885" s="32"/>
      <c r="AE885" s="32"/>
      <c r="AF885" s="32"/>
    </row>
    <row r="886" spans="1:32" ht="12.75" customHeight="1" x14ac:dyDescent="0.2">
      <c r="A886" s="32"/>
      <c r="B886" s="32"/>
      <c r="C886" s="32"/>
      <c r="D886" s="32"/>
      <c r="E886" s="32"/>
      <c r="F886" s="32"/>
      <c r="G886" s="32"/>
      <c r="H886" s="206"/>
      <c r="I886" s="5"/>
      <c r="J886" s="5"/>
      <c r="K886" s="32"/>
      <c r="L886" s="5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  <c r="AB886" s="32"/>
      <c r="AC886" s="32"/>
      <c r="AD886" s="32"/>
      <c r="AE886" s="32"/>
      <c r="AF886" s="32"/>
    </row>
    <row r="887" spans="1:32" ht="12.75" customHeight="1" x14ac:dyDescent="0.2">
      <c r="A887" s="32"/>
      <c r="B887" s="32"/>
      <c r="C887" s="32"/>
      <c r="D887" s="32"/>
      <c r="E887" s="32"/>
      <c r="F887" s="32"/>
      <c r="G887" s="32"/>
      <c r="H887" s="206"/>
      <c r="I887" s="5"/>
      <c r="J887" s="5"/>
      <c r="K887" s="32"/>
      <c r="L887" s="5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  <c r="AB887" s="32"/>
      <c r="AC887" s="32"/>
      <c r="AD887" s="32"/>
      <c r="AE887" s="32"/>
      <c r="AF887" s="32"/>
    </row>
    <row r="888" spans="1:32" ht="12.75" customHeight="1" x14ac:dyDescent="0.2">
      <c r="A888" s="32"/>
      <c r="B888" s="32"/>
      <c r="C888" s="32"/>
      <c r="D888" s="32"/>
      <c r="E888" s="32"/>
      <c r="F888" s="32"/>
      <c r="G888" s="32"/>
      <c r="H888" s="206"/>
      <c r="I888" s="5"/>
      <c r="J888" s="5"/>
      <c r="K888" s="32"/>
      <c r="L888" s="5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  <c r="AB888" s="32"/>
      <c r="AC888" s="32"/>
      <c r="AD888" s="32"/>
      <c r="AE888" s="32"/>
      <c r="AF888" s="32"/>
    </row>
    <row r="889" spans="1:32" ht="12.75" customHeight="1" x14ac:dyDescent="0.2">
      <c r="A889" s="32"/>
      <c r="B889" s="32"/>
      <c r="C889" s="32"/>
      <c r="D889" s="32"/>
      <c r="E889" s="32"/>
      <c r="F889" s="32"/>
      <c r="G889" s="32"/>
      <c r="H889" s="206"/>
      <c r="I889" s="5"/>
      <c r="J889" s="5"/>
      <c r="K889" s="32"/>
      <c r="L889" s="5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  <c r="AB889" s="32"/>
      <c r="AC889" s="32"/>
      <c r="AD889" s="32"/>
      <c r="AE889" s="32"/>
      <c r="AF889" s="32"/>
    </row>
    <row r="890" spans="1:32" ht="12.75" customHeight="1" x14ac:dyDescent="0.2">
      <c r="A890" s="32"/>
      <c r="B890" s="32"/>
      <c r="C890" s="32"/>
      <c r="D890" s="32"/>
      <c r="E890" s="32"/>
      <c r="F890" s="32"/>
      <c r="G890" s="32"/>
      <c r="H890" s="206"/>
      <c r="I890" s="5"/>
      <c r="J890" s="5"/>
      <c r="K890" s="32"/>
      <c r="L890" s="5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  <c r="AB890" s="32"/>
      <c r="AC890" s="32"/>
      <c r="AD890" s="32"/>
      <c r="AE890" s="32"/>
      <c r="AF890" s="32"/>
    </row>
    <row r="891" spans="1:32" ht="12.75" customHeight="1" x14ac:dyDescent="0.2">
      <c r="A891" s="32"/>
      <c r="B891" s="32"/>
      <c r="C891" s="32"/>
      <c r="D891" s="32"/>
      <c r="E891" s="32"/>
      <c r="F891" s="32"/>
      <c r="G891" s="32"/>
      <c r="H891" s="206"/>
      <c r="I891" s="5"/>
      <c r="J891" s="5"/>
      <c r="K891" s="32"/>
      <c r="L891" s="5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  <c r="AB891" s="32"/>
      <c r="AC891" s="32"/>
      <c r="AD891" s="32"/>
      <c r="AE891" s="32"/>
      <c r="AF891" s="32"/>
    </row>
    <row r="892" spans="1:32" ht="12.75" customHeight="1" x14ac:dyDescent="0.2">
      <c r="A892" s="32"/>
      <c r="B892" s="32"/>
      <c r="C892" s="32"/>
      <c r="D892" s="32"/>
      <c r="E892" s="32"/>
      <c r="F892" s="32"/>
      <c r="G892" s="32"/>
      <c r="H892" s="206"/>
      <c r="I892" s="5"/>
      <c r="J892" s="5"/>
      <c r="K892" s="32"/>
      <c r="L892" s="5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  <c r="AB892" s="32"/>
      <c r="AC892" s="32"/>
      <c r="AD892" s="32"/>
      <c r="AE892" s="32"/>
      <c r="AF892" s="32"/>
    </row>
    <row r="893" spans="1:32" ht="12.75" customHeight="1" x14ac:dyDescent="0.2">
      <c r="A893" s="32"/>
      <c r="B893" s="32"/>
      <c r="C893" s="32"/>
      <c r="D893" s="32"/>
      <c r="E893" s="32"/>
      <c r="F893" s="32"/>
      <c r="G893" s="32"/>
      <c r="H893" s="206"/>
      <c r="I893" s="5"/>
      <c r="J893" s="5"/>
      <c r="K893" s="32"/>
      <c r="L893" s="5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  <c r="AB893" s="32"/>
      <c r="AC893" s="32"/>
      <c r="AD893" s="32"/>
      <c r="AE893" s="32"/>
      <c r="AF893" s="32"/>
    </row>
    <row r="894" spans="1:32" ht="12.75" customHeight="1" x14ac:dyDescent="0.2">
      <c r="A894" s="32"/>
      <c r="B894" s="32"/>
      <c r="C894" s="32"/>
      <c r="D894" s="32"/>
      <c r="E894" s="32"/>
      <c r="F894" s="32"/>
      <c r="G894" s="32"/>
      <c r="H894" s="206"/>
      <c r="I894" s="5"/>
      <c r="J894" s="5"/>
      <c r="K894" s="32"/>
      <c r="L894" s="5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  <c r="AB894" s="32"/>
      <c r="AC894" s="32"/>
      <c r="AD894" s="32"/>
      <c r="AE894" s="32"/>
      <c r="AF894" s="32"/>
    </row>
    <row r="895" spans="1:32" ht="12.75" customHeight="1" x14ac:dyDescent="0.2">
      <c r="A895" s="32"/>
      <c r="B895" s="32"/>
      <c r="C895" s="32"/>
      <c r="D895" s="32"/>
      <c r="E895" s="32"/>
      <c r="F895" s="32"/>
      <c r="G895" s="32"/>
      <c r="H895" s="206"/>
      <c r="I895" s="5"/>
      <c r="J895" s="5"/>
      <c r="K895" s="32"/>
      <c r="L895" s="5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  <c r="AB895" s="32"/>
      <c r="AC895" s="32"/>
      <c r="AD895" s="32"/>
      <c r="AE895" s="32"/>
      <c r="AF895" s="32"/>
    </row>
    <row r="896" spans="1:32" ht="12.75" customHeight="1" x14ac:dyDescent="0.2">
      <c r="A896" s="32"/>
      <c r="B896" s="32"/>
      <c r="C896" s="32"/>
      <c r="D896" s="32"/>
      <c r="E896" s="32"/>
      <c r="F896" s="32"/>
      <c r="G896" s="32"/>
      <c r="H896" s="206"/>
      <c r="I896" s="5"/>
      <c r="J896" s="5"/>
      <c r="K896" s="32"/>
      <c r="L896" s="5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  <c r="AB896" s="32"/>
      <c r="AC896" s="32"/>
      <c r="AD896" s="32"/>
      <c r="AE896" s="32"/>
      <c r="AF896" s="32"/>
    </row>
    <row r="897" spans="1:32" ht="12.75" customHeight="1" x14ac:dyDescent="0.2">
      <c r="A897" s="32"/>
      <c r="B897" s="32"/>
      <c r="C897" s="32"/>
      <c r="D897" s="32"/>
      <c r="E897" s="32"/>
      <c r="F897" s="32"/>
      <c r="G897" s="32"/>
      <c r="H897" s="206"/>
      <c r="I897" s="5"/>
      <c r="J897" s="5"/>
      <c r="K897" s="32"/>
      <c r="L897" s="5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  <c r="AB897" s="32"/>
      <c r="AC897" s="32"/>
      <c r="AD897" s="32"/>
      <c r="AE897" s="32"/>
      <c r="AF897" s="32"/>
    </row>
    <row r="898" spans="1:32" ht="12.75" customHeight="1" x14ac:dyDescent="0.2">
      <c r="A898" s="32"/>
      <c r="B898" s="32"/>
      <c r="C898" s="32"/>
      <c r="D898" s="32"/>
      <c r="E898" s="32"/>
      <c r="F898" s="32"/>
      <c r="G898" s="32"/>
      <c r="H898" s="206"/>
      <c r="I898" s="5"/>
      <c r="J898" s="5"/>
      <c r="K898" s="32"/>
      <c r="L898" s="5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  <c r="AB898" s="32"/>
      <c r="AC898" s="32"/>
      <c r="AD898" s="32"/>
      <c r="AE898" s="32"/>
      <c r="AF898" s="32"/>
    </row>
    <row r="899" spans="1:32" ht="12.75" customHeight="1" x14ac:dyDescent="0.2">
      <c r="A899" s="32"/>
      <c r="B899" s="32"/>
      <c r="C899" s="32"/>
      <c r="D899" s="32"/>
      <c r="E899" s="32"/>
      <c r="F899" s="32"/>
      <c r="G899" s="32"/>
      <c r="H899" s="206"/>
      <c r="I899" s="5"/>
      <c r="J899" s="5"/>
      <c r="K899" s="32"/>
      <c r="L899" s="5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  <c r="AB899" s="32"/>
      <c r="AC899" s="32"/>
      <c r="AD899" s="32"/>
      <c r="AE899" s="32"/>
      <c r="AF899" s="32"/>
    </row>
    <row r="900" spans="1:32" ht="12.75" customHeight="1" x14ac:dyDescent="0.2">
      <c r="A900" s="32"/>
      <c r="B900" s="32"/>
      <c r="C900" s="32"/>
      <c r="D900" s="32"/>
      <c r="E900" s="32"/>
      <c r="F900" s="32"/>
      <c r="G900" s="32"/>
      <c r="H900" s="206"/>
      <c r="I900" s="5"/>
      <c r="J900" s="5"/>
      <c r="K900" s="32"/>
      <c r="L900" s="5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  <c r="AB900" s="32"/>
      <c r="AC900" s="32"/>
      <c r="AD900" s="32"/>
      <c r="AE900" s="32"/>
      <c r="AF900" s="32"/>
    </row>
    <row r="901" spans="1:32" ht="12.75" customHeight="1" x14ac:dyDescent="0.2">
      <c r="A901" s="32"/>
      <c r="B901" s="32"/>
      <c r="C901" s="32"/>
      <c r="D901" s="32"/>
      <c r="E901" s="32"/>
      <c r="F901" s="32"/>
      <c r="G901" s="32"/>
      <c r="H901" s="206"/>
      <c r="I901" s="5"/>
      <c r="J901" s="5"/>
      <c r="K901" s="32"/>
      <c r="L901" s="5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  <c r="AB901" s="32"/>
      <c r="AC901" s="32"/>
      <c r="AD901" s="32"/>
      <c r="AE901" s="32"/>
      <c r="AF901" s="32"/>
    </row>
    <row r="902" spans="1:32" ht="12.75" customHeight="1" x14ac:dyDescent="0.2">
      <c r="A902" s="32"/>
      <c r="B902" s="32"/>
      <c r="C902" s="32"/>
      <c r="D902" s="32"/>
      <c r="E902" s="32"/>
      <c r="F902" s="32"/>
      <c r="G902" s="32"/>
      <c r="H902" s="206"/>
      <c r="I902" s="5"/>
      <c r="J902" s="5"/>
      <c r="K902" s="32"/>
      <c r="L902" s="5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  <c r="AB902" s="32"/>
      <c r="AC902" s="32"/>
      <c r="AD902" s="32"/>
      <c r="AE902" s="32"/>
      <c r="AF902" s="32"/>
    </row>
    <row r="903" spans="1:32" ht="12.75" customHeight="1" x14ac:dyDescent="0.2">
      <c r="A903" s="32"/>
      <c r="B903" s="32"/>
      <c r="C903" s="32"/>
      <c r="D903" s="32"/>
      <c r="E903" s="32"/>
      <c r="F903" s="32"/>
      <c r="G903" s="32"/>
      <c r="H903" s="206"/>
      <c r="I903" s="5"/>
      <c r="J903" s="5"/>
      <c r="K903" s="32"/>
      <c r="L903" s="5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  <c r="AB903" s="32"/>
      <c r="AC903" s="32"/>
      <c r="AD903" s="32"/>
      <c r="AE903" s="32"/>
      <c r="AF903" s="32"/>
    </row>
    <row r="904" spans="1:32" ht="12.75" customHeight="1" x14ac:dyDescent="0.2">
      <c r="A904" s="32"/>
      <c r="B904" s="32"/>
      <c r="C904" s="32"/>
      <c r="D904" s="32"/>
      <c r="E904" s="32"/>
      <c r="F904" s="32"/>
      <c r="G904" s="32"/>
      <c r="H904" s="206"/>
      <c r="I904" s="5"/>
      <c r="J904" s="5"/>
      <c r="K904" s="32"/>
      <c r="L904" s="5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  <c r="AB904" s="32"/>
      <c r="AC904" s="32"/>
      <c r="AD904" s="32"/>
      <c r="AE904" s="32"/>
      <c r="AF904" s="32"/>
    </row>
    <row r="905" spans="1:32" ht="12.75" customHeight="1" x14ac:dyDescent="0.2">
      <c r="A905" s="32"/>
      <c r="B905" s="32"/>
      <c r="C905" s="32"/>
      <c r="D905" s="32"/>
      <c r="E905" s="32"/>
      <c r="F905" s="32"/>
      <c r="G905" s="32"/>
      <c r="H905" s="206"/>
      <c r="I905" s="5"/>
      <c r="J905" s="5"/>
      <c r="K905" s="32"/>
      <c r="L905" s="5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  <c r="AB905" s="32"/>
      <c r="AC905" s="32"/>
      <c r="AD905" s="32"/>
      <c r="AE905" s="32"/>
      <c r="AF905" s="32"/>
    </row>
    <row r="906" spans="1:32" ht="12.75" customHeight="1" x14ac:dyDescent="0.2">
      <c r="A906" s="32"/>
      <c r="B906" s="32"/>
      <c r="C906" s="32"/>
      <c r="D906" s="32"/>
      <c r="E906" s="32"/>
      <c r="F906" s="32"/>
      <c r="G906" s="32"/>
      <c r="H906" s="206"/>
      <c r="I906" s="5"/>
      <c r="J906" s="5"/>
      <c r="K906" s="32"/>
      <c r="L906" s="5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  <c r="AB906" s="32"/>
      <c r="AC906" s="32"/>
      <c r="AD906" s="32"/>
      <c r="AE906" s="32"/>
      <c r="AF906" s="32"/>
    </row>
    <row r="907" spans="1:32" ht="12.75" customHeight="1" x14ac:dyDescent="0.2">
      <c r="A907" s="32"/>
      <c r="B907" s="32"/>
      <c r="C907" s="32"/>
      <c r="D907" s="32"/>
      <c r="E907" s="32"/>
      <c r="F907" s="32"/>
      <c r="G907" s="32"/>
      <c r="H907" s="206"/>
      <c r="I907" s="5"/>
      <c r="J907" s="5"/>
      <c r="K907" s="32"/>
      <c r="L907" s="5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  <c r="AB907" s="32"/>
      <c r="AC907" s="32"/>
      <c r="AD907" s="32"/>
      <c r="AE907" s="32"/>
      <c r="AF907" s="32"/>
    </row>
    <row r="908" spans="1:32" ht="12.75" customHeight="1" x14ac:dyDescent="0.2">
      <c r="A908" s="32"/>
      <c r="B908" s="32"/>
      <c r="C908" s="32"/>
      <c r="D908" s="32"/>
      <c r="E908" s="32"/>
      <c r="F908" s="32"/>
      <c r="G908" s="32"/>
      <c r="H908" s="206"/>
      <c r="I908" s="5"/>
      <c r="J908" s="5"/>
      <c r="K908" s="32"/>
      <c r="L908" s="5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  <c r="AB908" s="32"/>
      <c r="AC908" s="32"/>
      <c r="AD908" s="32"/>
      <c r="AE908" s="32"/>
      <c r="AF908" s="32"/>
    </row>
    <row r="909" spans="1:32" ht="12.75" customHeight="1" x14ac:dyDescent="0.2">
      <c r="A909" s="32"/>
      <c r="B909" s="32"/>
      <c r="C909" s="32"/>
      <c r="D909" s="32"/>
      <c r="E909" s="32"/>
      <c r="F909" s="32"/>
      <c r="G909" s="32"/>
      <c r="H909" s="206"/>
      <c r="I909" s="5"/>
      <c r="J909" s="5"/>
      <c r="K909" s="32"/>
      <c r="L909" s="5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  <c r="AB909" s="32"/>
      <c r="AC909" s="32"/>
      <c r="AD909" s="32"/>
      <c r="AE909" s="32"/>
      <c r="AF909" s="32"/>
    </row>
    <row r="910" spans="1:32" ht="12.75" customHeight="1" x14ac:dyDescent="0.2">
      <c r="A910" s="32"/>
      <c r="B910" s="32"/>
      <c r="C910" s="32"/>
      <c r="D910" s="32"/>
      <c r="E910" s="32"/>
      <c r="F910" s="32"/>
      <c r="G910" s="32"/>
      <c r="H910" s="206"/>
      <c r="I910" s="5"/>
      <c r="J910" s="5"/>
      <c r="K910" s="32"/>
      <c r="L910" s="5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  <c r="AB910" s="32"/>
      <c r="AC910" s="32"/>
      <c r="AD910" s="32"/>
      <c r="AE910" s="32"/>
      <c r="AF910" s="32"/>
    </row>
    <row r="911" spans="1:32" ht="12.75" customHeight="1" x14ac:dyDescent="0.2">
      <c r="A911" s="32"/>
      <c r="B911" s="32"/>
      <c r="C911" s="32"/>
      <c r="D911" s="32"/>
      <c r="E911" s="32"/>
      <c r="F911" s="32"/>
      <c r="G911" s="32"/>
      <c r="H911" s="206"/>
      <c r="I911" s="5"/>
      <c r="J911" s="5"/>
      <c r="K911" s="32"/>
      <c r="L911" s="5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  <c r="AB911" s="32"/>
      <c r="AC911" s="32"/>
      <c r="AD911" s="32"/>
      <c r="AE911" s="32"/>
      <c r="AF911" s="32"/>
    </row>
    <row r="912" spans="1:32" ht="12.75" customHeight="1" x14ac:dyDescent="0.2">
      <c r="A912" s="32"/>
      <c r="B912" s="32"/>
      <c r="C912" s="32"/>
      <c r="D912" s="32"/>
      <c r="E912" s="32"/>
      <c r="F912" s="32"/>
      <c r="G912" s="32"/>
      <c r="H912" s="206"/>
      <c r="I912" s="5"/>
      <c r="J912" s="5"/>
      <c r="K912" s="32"/>
      <c r="L912" s="5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  <c r="AB912" s="32"/>
      <c r="AC912" s="32"/>
      <c r="AD912" s="32"/>
      <c r="AE912" s="32"/>
      <c r="AF912" s="32"/>
    </row>
    <row r="913" spans="1:32" ht="12.75" customHeight="1" x14ac:dyDescent="0.2">
      <c r="A913" s="32"/>
      <c r="B913" s="32"/>
      <c r="C913" s="32"/>
      <c r="D913" s="32"/>
      <c r="E913" s="32"/>
      <c r="F913" s="32"/>
      <c r="G913" s="32"/>
      <c r="H913" s="206"/>
      <c r="I913" s="5"/>
      <c r="J913" s="5"/>
      <c r="K913" s="32"/>
      <c r="L913" s="5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  <c r="AB913" s="32"/>
      <c r="AC913" s="32"/>
      <c r="AD913" s="32"/>
      <c r="AE913" s="32"/>
      <c r="AF913" s="32"/>
    </row>
    <row r="914" spans="1:32" ht="12.75" customHeight="1" x14ac:dyDescent="0.2">
      <c r="A914" s="32"/>
      <c r="B914" s="32"/>
      <c r="C914" s="32"/>
      <c r="D914" s="32"/>
      <c r="E914" s="32"/>
      <c r="F914" s="32"/>
      <c r="G914" s="32"/>
      <c r="H914" s="206"/>
      <c r="I914" s="5"/>
      <c r="J914" s="5"/>
      <c r="K914" s="32"/>
      <c r="L914" s="5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  <c r="AB914" s="32"/>
      <c r="AC914" s="32"/>
      <c r="AD914" s="32"/>
      <c r="AE914" s="32"/>
      <c r="AF914" s="32"/>
    </row>
    <row r="915" spans="1:32" ht="12.75" customHeight="1" x14ac:dyDescent="0.2">
      <c r="A915" s="32"/>
      <c r="B915" s="32"/>
      <c r="C915" s="32"/>
      <c r="D915" s="32"/>
      <c r="E915" s="32"/>
      <c r="F915" s="32"/>
      <c r="G915" s="32"/>
      <c r="H915" s="206"/>
      <c r="I915" s="5"/>
      <c r="J915" s="5"/>
      <c r="K915" s="32"/>
      <c r="L915" s="5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  <c r="AB915" s="32"/>
      <c r="AC915" s="32"/>
      <c r="AD915" s="32"/>
      <c r="AE915" s="32"/>
      <c r="AF915" s="32"/>
    </row>
    <row r="916" spans="1:32" ht="12.75" customHeight="1" x14ac:dyDescent="0.2">
      <c r="A916" s="32"/>
      <c r="B916" s="32"/>
      <c r="C916" s="32"/>
      <c r="D916" s="32"/>
      <c r="E916" s="32"/>
      <c r="F916" s="32"/>
      <c r="G916" s="32"/>
      <c r="H916" s="206"/>
      <c r="I916" s="5"/>
      <c r="J916" s="5"/>
      <c r="K916" s="32"/>
      <c r="L916" s="5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  <c r="AB916" s="32"/>
      <c r="AC916" s="32"/>
      <c r="AD916" s="32"/>
      <c r="AE916" s="32"/>
      <c r="AF916" s="32"/>
    </row>
    <row r="917" spans="1:32" ht="12.75" customHeight="1" x14ac:dyDescent="0.2">
      <c r="A917" s="32"/>
      <c r="B917" s="32"/>
      <c r="C917" s="32"/>
      <c r="D917" s="32"/>
      <c r="E917" s="32"/>
      <c r="F917" s="32"/>
      <c r="G917" s="32"/>
      <c r="H917" s="206"/>
      <c r="I917" s="5"/>
      <c r="J917" s="5"/>
      <c r="K917" s="32"/>
      <c r="L917" s="5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  <c r="AB917" s="32"/>
      <c r="AC917" s="32"/>
      <c r="AD917" s="32"/>
      <c r="AE917" s="32"/>
      <c r="AF917" s="32"/>
    </row>
    <row r="918" spans="1:32" ht="12.75" customHeight="1" x14ac:dyDescent="0.2">
      <c r="A918" s="32"/>
      <c r="B918" s="32"/>
      <c r="C918" s="32"/>
      <c r="D918" s="32"/>
      <c r="E918" s="32"/>
      <c r="F918" s="32"/>
      <c r="G918" s="32"/>
      <c r="H918" s="206"/>
      <c r="I918" s="5"/>
      <c r="J918" s="5"/>
      <c r="K918" s="32"/>
      <c r="L918" s="5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  <c r="AB918" s="32"/>
      <c r="AC918" s="32"/>
      <c r="AD918" s="32"/>
      <c r="AE918" s="32"/>
      <c r="AF918" s="32"/>
    </row>
    <row r="919" spans="1:32" ht="12.75" customHeight="1" x14ac:dyDescent="0.2">
      <c r="A919" s="32"/>
      <c r="B919" s="32"/>
      <c r="C919" s="32"/>
      <c r="D919" s="32"/>
      <c r="E919" s="32"/>
      <c r="F919" s="32"/>
      <c r="G919" s="32"/>
      <c r="H919" s="206"/>
      <c r="I919" s="5"/>
      <c r="J919" s="5"/>
      <c r="K919" s="32"/>
      <c r="L919" s="5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  <c r="AB919" s="32"/>
      <c r="AC919" s="32"/>
      <c r="AD919" s="32"/>
      <c r="AE919" s="32"/>
      <c r="AF919" s="32"/>
    </row>
    <row r="920" spans="1:32" ht="12.75" customHeight="1" x14ac:dyDescent="0.2">
      <c r="A920" s="32"/>
      <c r="B920" s="32"/>
      <c r="C920" s="32"/>
      <c r="D920" s="32"/>
      <c r="E920" s="32"/>
      <c r="F920" s="32"/>
      <c r="G920" s="32"/>
      <c r="H920" s="206"/>
      <c r="I920" s="5"/>
      <c r="J920" s="5"/>
      <c r="K920" s="32"/>
      <c r="L920" s="5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  <c r="AB920" s="32"/>
      <c r="AC920" s="32"/>
      <c r="AD920" s="32"/>
      <c r="AE920" s="32"/>
      <c r="AF920" s="32"/>
    </row>
    <row r="921" spans="1:32" ht="12.75" customHeight="1" x14ac:dyDescent="0.2">
      <c r="A921" s="32"/>
      <c r="B921" s="32"/>
      <c r="C921" s="32"/>
      <c r="D921" s="32"/>
      <c r="E921" s="32"/>
      <c r="F921" s="32"/>
      <c r="G921" s="32"/>
      <c r="H921" s="206"/>
      <c r="I921" s="5"/>
      <c r="J921" s="5"/>
      <c r="K921" s="32"/>
      <c r="L921" s="5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  <c r="AB921" s="32"/>
      <c r="AC921" s="32"/>
      <c r="AD921" s="32"/>
      <c r="AE921" s="32"/>
      <c r="AF921" s="32"/>
    </row>
    <row r="922" spans="1:32" ht="12.75" customHeight="1" x14ac:dyDescent="0.2">
      <c r="A922" s="32"/>
      <c r="B922" s="32"/>
      <c r="C922" s="32"/>
      <c r="D922" s="32"/>
      <c r="E922" s="32"/>
      <c r="F922" s="32"/>
      <c r="G922" s="32"/>
      <c r="H922" s="206"/>
      <c r="I922" s="5"/>
      <c r="J922" s="5"/>
      <c r="K922" s="32"/>
      <c r="L922" s="5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  <c r="AB922" s="32"/>
      <c r="AC922" s="32"/>
      <c r="AD922" s="32"/>
      <c r="AE922" s="32"/>
      <c r="AF922" s="32"/>
    </row>
    <row r="923" spans="1:32" ht="12.75" customHeight="1" x14ac:dyDescent="0.2">
      <c r="A923" s="32"/>
      <c r="B923" s="32"/>
      <c r="C923" s="32"/>
      <c r="D923" s="32"/>
      <c r="E923" s="32"/>
      <c r="F923" s="32"/>
      <c r="G923" s="32"/>
      <c r="H923" s="206"/>
      <c r="I923" s="5"/>
      <c r="J923" s="5"/>
      <c r="K923" s="32"/>
      <c r="L923" s="5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  <c r="AB923" s="32"/>
      <c r="AC923" s="32"/>
      <c r="AD923" s="32"/>
      <c r="AE923" s="32"/>
      <c r="AF923" s="32"/>
    </row>
    <row r="924" spans="1:32" ht="12.75" customHeight="1" x14ac:dyDescent="0.2">
      <c r="A924" s="32"/>
      <c r="B924" s="32"/>
      <c r="C924" s="32"/>
      <c r="D924" s="32"/>
      <c r="E924" s="32"/>
      <c r="F924" s="32"/>
      <c r="G924" s="32"/>
      <c r="H924" s="206"/>
      <c r="I924" s="5"/>
      <c r="J924" s="5"/>
      <c r="K924" s="32"/>
      <c r="L924" s="5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  <c r="AB924" s="32"/>
      <c r="AC924" s="32"/>
      <c r="AD924" s="32"/>
      <c r="AE924" s="32"/>
      <c r="AF924" s="32"/>
    </row>
    <row r="925" spans="1:32" ht="12.75" customHeight="1" x14ac:dyDescent="0.2">
      <c r="A925" s="32"/>
      <c r="B925" s="32"/>
      <c r="C925" s="32"/>
      <c r="D925" s="32"/>
      <c r="E925" s="32"/>
      <c r="F925" s="32"/>
      <c r="G925" s="32"/>
      <c r="H925" s="206"/>
      <c r="I925" s="5"/>
      <c r="J925" s="5"/>
      <c r="K925" s="32"/>
      <c r="L925" s="5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  <c r="AB925" s="32"/>
      <c r="AC925" s="32"/>
      <c r="AD925" s="32"/>
      <c r="AE925" s="32"/>
      <c r="AF925" s="32"/>
    </row>
    <row r="926" spans="1:32" ht="12.75" customHeight="1" x14ac:dyDescent="0.2">
      <c r="A926" s="32"/>
      <c r="B926" s="32"/>
      <c r="C926" s="32"/>
      <c r="D926" s="32"/>
      <c r="E926" s="32"/>
      <c r="F926" s="32"/>
      <c r="G926" s="32"/>
      <c r="H926" s="206"/>
      <c r="I926" s="5"/>
      <c r="J926" s="5"/>
      <c r="K926" s="32"/>
      <c r="L926" s="5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  <c r="AB926" s="32"/>
      <c r="AC926" s="32"/>
      <c r="AD926" s="32"/>
      <c r="AE926" s="32"/>
      <c r="AF926" s="32"/>
    </row>
    <row r="927" spans="1:32" ht="12.75" customHeight="1" x14ac:dyDescent="0.2">
      <c r="A927" s="32"/>
      <c r="B927" s="32"/>
      <c r="C927" s="32"/>
      <c r="D927" s="32"/>
      <c r="E927" s="32"/>
      <c r="F927" s="32"/>
      <c r="G927" s="32"/>
      <c r="H927" s="206"/>
      <c r="I927" s="5"/>
      <c r="J927" s="5"/>
      <c r="K927" s="32"/>
      <c r="L927" s="5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  <c r="AB927" s="32"/>
      <c r="AC927" s="32"/>
      <c r="AD927" s="32"/>
      <c r="AE927" s="32"/>
      <c r="AF927" s="32"/>
    </row>
    <row r="928" spans="1:32" ht="12.75" customHeight="1" x14ac:dyDescent="0.2">
      <c r="A928" s="32"/>
      <c r="B928" s="32"/>
      <c r="C928" s="32"/>
      <c r="D928" s="32"/>
      <c r="E928" s="32"/>
      <c r="F928" s="32"/>
      <c r="G928" s="32"/>
      <c r="H928" s="206"/>
      <c r="I928" s="5"/>
      <c r="J928" s="5"/>
      <c r="K928" s="32"/>
      <c r="L928" s="5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  <c r="AB928" s="32"/>
      <c r="AC928" s="32"/>
      <c r="AD928" s="32"/>
      <c r="AE928" s="32"/>
      <c r="AF928" s="32"/>
    </row>
    <row r="929" spans="1:32" ht="12.75" customHeight="1" x14ac:dyDescent="0.2">
      <c r="A929" s="32"/>
      <c r="B929" s="32"/>
      <c r="C929" s="32"/>
      <c r="D929" s="32"/>
      <c r="E929" s="32"/>
      <c r="F929" s="32"/>
      <c r="G929" s="32"/>
      <c r="H929" s="206"/>
      <c r="I929" s="5"/>
      <c r="J929" s="5"/>
      <c r="K929" s="32"/>
      <c r="L929" s="5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  <c r="AB929" s="32"/>
      <c r="AC929" s="32"/>
      <c r="AD929" s="32"/>
      <c r="AE929" s="32"/>
      <c r="AF929" s="32"/>
    </row>
    <row r="930" spans="1:32" ht="12.75" customHeight="1" x14ac:dyDescent="0.2">
      <c r="A930" s="32"/>
      <c r="B930" s="32"/>
      <c r="C930" s="32"/>
      <c r="D930" s="32"/>
      <c r="E930" s="32"/>
      <c r="F930" s="32"/>
      <c r="G930" s="32"/>
      <c r="H930" s="206"/>
      <c r="I930" s="5"/>
      <c r="J930" s="5"/>
      <c r="K930" s="32"/>
      <c r="L930" s="5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  <c r="AB930" s="32"/>
      <c r="AC930" s="32"/>
      <c r="AD930" s="32"/>
      <c r="AE930" s="32"/>
      <c r="AF930" s="32"/>
    </row>
    <row r="931" spans="1:32" ht="12.75" customHeight="1" x14ac:dyDescent="0.2">
      <c r="A931" s="32"/>
      <c r="B931" s="32"/>
      <c r="C931" s="32"/>
      <c r="D931" s="32"/>
      <c r="E931" s="32"/>
      <c r="F931" s="32"/>
      <c r="G931" s="32"/>
      <c r="H931" s="206"/>
      <c r="I931" s="5"/>
      <c r="J931" s="5"/>
      <c r="K931" s="32"/>
      <c r="L931" s="5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  <c r="AB931" s="32"/>
      <c r="AC931" s="32"/>
      <c r="AD931" s="32"/>
      <c r="AE931" s="32"/>
      <c r="AF931" s="32"/>
    </row>
    <row r="932" spans="1:32" ht="12.75" customHeight="1" x14ac:dyDescent="0.2">
      <c r="A932" s="32"/>
      <c r="B932" s="32"/>
      <c r="C932" s="32"/>
      <c r="D932" s="32"/>
      <c r="E932" s="32"/>
      <c r="F932" s="32"/>
      <c r="G932" s="32"/>
      <c r="H932" s="206"/>
      <c r="I932" s="5"/>
      <c r="J932" s="5"/>
      <c r="K932" s="32"/>
      <c r="L932" s="5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  <c r="AB932" s="32"/>
      <c r="AC932" s="32"/>
      <c r="AD932" s="32"/>
      <c r="AE932" s="32"/>
      <c r="AF932" s="32"/>
    </row>
    <row r="933" spans="1:32" ht="12.75" customHeight="1" x14ac:dyDescent="0.2">
      <c r="A933" s="32"/>
      <c r="B933" s="32"/>
      <c r="C933" s="32"/>
      <c r="D933" s="32"/>
      <c r="E933" s="32"/>
      <c r="F933" s="32"/>
      <c r="G933" s="32"/>
      <c r="H933" s="206"/>
      <c r="I933" s="5"/>
      <c r="J933" s="5"/>
      <c r="K933" s="32"/>
      <c r="L933" s="5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  <c r="AB933" s="32"/>
      <c r="AC933" s="32"/>
      <c r="AD933" s="32"/>
      <c r="AE933" s="32"/>
      <c r="AF933" s="32"/>
    </row>
    <row r="934" spans="1:32" ht="12.75" customHeight="1" x14ac:dyDescent="0.2">
      <c r="A934" s="32"/>
      <c r="B934" s="32"/>
      <c r="C934" s="32"/>
      <c r="D934" s="32"/>
      <c r="E934" s="32"/>
      <c r="F934" s="32"/>
      <c r="G934" s="32"/>
      <c r="H934" s="206"/>
      <c r="I934" s="5"/>
      <c r="J934" s="5"/>
      <c r="K934" s="32"/>
      <c r="L934" s="5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  <c r="AB934" s="32"/>
      <c r="AC934" s="32"/>
      <c r="AD934" s="32"/>
      <c r="AE934" s="32"/>
      <c r="AF934" s="32"/>
    </row>
    <row r="935" spans="1:32" ht="12.75" customHeight="1" x14ac:dyDescent="0.2">
      <c r="A935" s="32"/>
      <c r="B935" s="32"/>
      <c r="C935" s="32"/>
      <c r="D935" s="32"/>
      <c r="E935" s="32"/>
      <c r="F935" s="32"/>
      <c r="G935" s="32"/>
      <c r="H935" s="206"/>
      <c r="I935" s="5"/>
      <c r="J935" s="5"/>
      <c r="K935" s="32"/>
      <c r="L935" s="5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  <c r="AB935" s="32"/>
      <c r="AC935" s="32"/>
      <c r="AD935" s="32"/>
      <c r="AE935" s="32"/>
      <c r="AF935" s="32"/>
    </row>
    <row r="936" spans="1:32" ht="12.75" customHeight="1" x14ac:dyDescent="0.2">
      <c r="A936" s="32"/>
      <c r="B936" s="32"/>
      <c r="C936" s="32"/>
      <c r="D936" s="32"/>
      <c r="E936" s="32"/>
      <c r="F936" s="32"/>
      <c r="G936" s="32"/>
      <c r="H936" s="206"/>
      <c r="I936" s="5"/>
      <c r="J936" s="5"/>
      <c r="K936" s="32"/>
      <c r="L936" s="5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  <c r="AB936" s="32"/>
      <c r="AC936" s="32"/>
      <c r="AD936" s="32"/>
      <c r="AE936" s="32"/>
      <c r="AF936" s="32"/>
    </row>
    <row r="937" spans="1:32" ht="12.75" customHeight="1" x14ac:dyDescent="0.2">
      <c r="A937" s="32"/>
      <c r="B937" s="32"/>
      <c r="C937" s="32"/>
      <c r="D937" s="32"/>
      <c r="E937" s="32"/>
      <c r="F937" s="32"/>
      <c r="G937" s="32"/>
      <c r="H937" s="206"/>
      <c r="I937" s="5"/>
      <c r="J937" s="5"/>
      <c r="K937" s="32"/>
      <c r="L937" s="5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  <c r="AB937" s="32"/>
      <c r="AC937" s="32"/>
      <c r="AD937" s="32"/>
      <c r="AE937" s="32"/>
      <c r="AF937" s="32"/>
    </row>
    <row r="938" spans="1:32" ht="12.75" customHeight="1" x14ac:dyDescent="0.2">
      <c r="A938" s="32"/>
      <c r="B938" s="32"/>
      <c r="C938" s="32"/>
      <c r="D938" s="32"/>
      <c r="E938" s="32"/>
      <c r="F938" s="32"/>
      <c r="G938" s="32"/>
      <c r="H938" s="206"/>
      <c r="I938" s="5"/>
      <c r="J938" s="5"/>
      <c r="K938" s="32"/>
      <c r="L938" s="5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  <c r="AB938" s="32"/>
      <c r="AC938" s="32"/>
      <c r="AD938" s="32"/>
      <c r="AE938" s="32"/>
      <c r="AF938" s="32"/>
    </row>
    <row r="939" spans="1:32" ht="12.75" customHeight="1" x14ac:dyDescent="0.2">
      <c r="A939" s="32"/>
      <c r="B939" s="32"/>
      <c r="C939" s="32"/>
      <c r="D939" s="32"/>
      <c r="E939" s="32"/>
      <c r="F939" s="32"/>
      <c r="G939" s="32"/>
      <c r="H939" s="206"/>
      <c r="I939" s="5"/>
      <c r="J939" s="5"/>
      <c r="K939" s="32"/>
      <c r="L939" s="5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  <c r="AB939" s="32"/>
      <c r="AC939" s="32"/>
      <c r="AD939" s="32"/>
      <c r="AE939" s="32"/>
      <c r="AF939" s="32"/>
    </row>
    <row r="940" spans="1:32" ht="12.75" customHeight="1" x14ac:dyDescent="0.2">
      <c r="A940" s="32"/>
      <c r="B940" s="32"/>
      <c r="C940" s="32"/>
      <c r="D940" s="32"/>
      <c r="E940" s="32"/>
      <c r="F940" s="32"/>
      <c r="G940" s="32"/>
      <c r="H940" s="206"/>
      <c r="I940" s="5"/>
      <c r="J940" s="5"/>
      <c r="K940" s="32"/>
      <c r="L940" s="5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  <c r="AB940" s="32"/>
      <c r="AC940" s="32"/>
      <c r="AD940" s="32"/>
      <c r="AE940" s="32"/>
      <c r="AF940" s="32"/>
    </row>
    <row r="941" spans="1:32" ht="12.75" customHeight="1" x14ac:dyDescent="0.2">
      <c r="A941" s="32"/>
      <c r="B941" s="32"/>
      <c r="C941" s="32"/>
      <c r="D941" s="32"/>
      <c r="E941" s="32"/>
      <c r="F941" s="32"/>
      <c r="G941" s="32"/>
      <c r="H941" s="206"/>
      <c r="I941" s="5"/>
      <c r="J941" s="5"/>
      <c r="K941" s="32"/>
      <c r="L941" s="5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  <c r="AB941" s="32"/>
      <c r="AC941" s="32"/>
      <c r="AD941" s="32"/>
      <c r="AE941" s="32"/>
      <c r="AF941" s="32"/>
    </row>
    <row r="942" spans="1:32" ht="12.75" customHeight="1" x14ac:dyDescent="0.2">
      <c r="A942" s="32"/>
      <c r="B942" s="32"/>
      <c r="C942" s="32"/>
      <c r="D942" s="32"/>
      <c r="E942" s="32"/>
      <c r="F942" s="32"/>
      <c r="G942" s="32"/>
      <c r="H942" s="206"/>
      <c r="I942" s="5"/>
      <c r="J942" s="5"/>
      <c r="K942" s="32"/>
      <c r="L942" s="5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  <c r="AB942" s="32"/>
      <c r="AC942" s="32"/>
      <c r="AD942" s="32"/>
      <c r="AE942" s="32"/>
      <c r="AF942" s="32"/>
    </row>
    <row r="943" spans="1:32" ht="12.75" customHeight="1" x14ac:dyDescent="0.2">
      <c r="A943" s="32"/>
      <c r="B943" s="32"/>
      <c r="C943" s="32"/>
      <c r="D943" s="32"/>
      <c r="E943" s="32"/>
      <c r="F943" s="32"/>
      <c r="G943" s="32"/>
      <c r="H943" s="206"/>
      <c r="I943" s="5"/>
      <c r="J943" s="5"/>
      <c r="K943" s="32"/>
      <c r="L943" s="5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  <c r="AB943" s="32"/>
      <c r="AC943" s="32"/>
      <c r="AD943" s="32"/>
      <c r="AE943" s="32"/>
      <c r="AF943" s="32"/>
    </row>
    <row r="944" spans="1:32" ht="12.75" customHeight="1" x14ac:dyDescent="0.2">
      <c r="A944" s="32"/>
      <c r="B944" s="32"/>
      <c r="C944" s="32"/>
      <c r="D944" s="32"/>
      <c r="E944" s="32"/>
      <c r="F944" s="32"/>
      <c r="G944" s="32"/>
      <c r="H944" s="206"/>
      <c r="I944" s="5"/>
      <c r="J944" s="5"/>
      <c r="K944" s="32"/>
      <c r="L944" s="5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  <c r="AB944" s="32"/>
      <c r="AC944" s="32"/>
      <c r="AD944" s="32"/>
      <c r="AE944" s="32"/>
      <c r="AF944" s="32"/>
    </row>
    <row r="945" spans="1:32" ht="12.75" customHeight="1" x14ac:dyDescent="0.2">
      <c r="A945" s="32"/>
      <c r="B945" s="32"/>
      <c r="C945" s="32"/>
      <c r="D945" s="32"/>
      <c r="E945" s="32"/>
      <c r="F945" s="32"/>
      <c r="G945" s="32"/>
      <c r="H945" s="206"/>
      <c r="I945" s="5"/>
      <c r="J945" s="5"/>
      <c r="K945" s="32"/>
      <c r="L945" s="5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  <c r="AB945" s="32"/>
      <c r="AC945" s="32"/>
      <c r="AD945" s="32"/>
      <c r="AE945" s="32"/>
      <c r="AF945" s="32"/>
    </row>
    <row r="946" spans="1:32" ht="12.75" customHeight="1" x14ac:dyDescent="0.2">
      <c r="A946" s="32"/>
      <c r="B946" s="32"/>
      <c r="C946" s="32"/>
      <c r="D946" s="32"/>
      <c r="E946" s="32"/>
      <c r="F946" s="32"/>
      <c r="G946" s="32"/>
      <c r="H946" s="206"/>
      <c r="I946" s="5"/>
      <c r="J946" s="5"/>
      <c r="K946" s="32"/>
      <c r="L946" s="5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  <c r="AB946" s="32"/>
      <c r="AC946" s="32"/>
      <c r="AD946" s="32"/>
      <c r="AE946" s="32"/>
      <c r="AF946" s="32"/>
    </row>
    <row r="947" spans="1:32" ht="12.75" customHeight="1" x14ac:dyDescent="0.2">
      <c r="A947" s="32"/>
      <c r="B947" s="32"/>
      <c r="C947" s="32"/>
      <c r="D947" s="32"/>
      <c r="E947" s="32"/>
      <c r="F947" s="32"/>
      <c r="G947" s="32"/>
      <c r="H947" s="206"/>
      <c r="I947" s="5"/>
      <c r="J947" s="5"/>
      <c r="K947" s="32"/>
      <c r="L947" s="5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  <c r="AB947" s="32"/>
      <c r="AC947" s="32"/>
      <c r="AD947" s="32"/>
      <c r="AE947" s="32"/>
      <c r="AF947" s="32"/>
    </row>
    <row r="948" spans="1:32" ht="12.75" customHeight="1" x14ac:dyDescent="0.2">
      <c r="A948" s="32"/>
      <c r="B948" s="32"/>
      <c r="C948" s="32"/>
      <c r="D948" s="32"/>
      <c r="E948" s="32"/>
      <c r="F948" s="32"/>
      <c r="G948" s="32"/>
      <c r="H948" s="206"/>
      <c r="I948" s="5"/>
      <c r="J948" s="5"/>
      <c r="K948" s="32"/>
      <c r="L948" s="5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  <c r="AB948" s="32"/>
      <c r="AC948" s="32"/>
      <c r="AD948" s="32"/>
      <c r="AE948" s="32"/>
      <c r="AF948" s="32"/>
    </row>
    <row r="949" spans="1:32" ht="12.75" customHeight="1" x14ac:dyDescent="0.2">
      <c r="A949" s="32"/>
      <c r="B949" s="32"/>
      <c r="C949" s="32"/>
      <c r="D949" s="32"/>
      <c r="E949" s="32"/>
      <c r="F949" s="32"/>
      <c r="G949" s="32"/>
      <c r="H949" s="206"/>
      <c r="I949" s="5"/>
      <c r="J949" s="5"/>
      <c r="K949" s="32"/>
      <c r="L949" s="5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  <c r="AB949" s="32"/>
      <c r="AC949" s="32"/>
      <c r="AD949" s="32"/>
      <c r="AE949" s="32"/>
      <c r="AF949" s="32"/>
    </row>
    <row r="950" spans="1:32" ht="12.75" customHeight="1" x14ac:dyDescent="0.2">
      <c r="A950" s="32"/>
      <c r="B950" s="32"/>
      <c r="C950" s="32"/>
      <c r="D950" s="32"/>
      <c r="E950" s="32"/>
      <c r="F950" s="32"/>
      <c r="G950" s="32"/>
      <c r="H950" s="206"/>
      <c r="I950" s="5"/>
      <c r="J950" s="5"/>
      <c r="K950" s="32"/>
      <c r="L950" s="5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  <c r="AB950" s="32"/>
      <c r="AC950" s="32"/>
      <c r="AD950" s="32"/>
      <c r="AE950" s="32"/>
      <c r="AF950" s="32"/>
    </row>
    <row r="951" spans="1:32" ht="12.75" customHeight="1" x14ac:dyDescent="0.2">
      <c r="A951" s="32"/>
      <c r="B951" s="32"/>
      <c r="C951" s="32"/>
      <c r="D951" s="32"/>
      <c r="E951" s="32"/>
      <c r="F951" s="32"/>
      <c r="G951" s="32"/>
      <c r="H951" s="206"/>
      <c r="I951" s="5"/>
      <c r="J951" s="5"/>
      <c r="K951" s="32"/>
      <c r="L951" s="5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  <c r="AB951" s="32"/>
      <c r="AC951" s="32"/>
      <c r="AD951" s="32"/>
      <c r="AE951" s="32"/>
      <c r="AF951" s="32"/>
    </row>
    <row r="952" spans="1:32" ht="12.75" customHeight="1" x14ac:dyDescent="0.2">
      <c r="A952" s="32"/>
      <c r="B952" s="32"/>
      <c r="C952" s="32"/>
      <c r="D952" s="32"/>
      <c r="E952" s="32"/>
      <c r="F952" s="32"/>
      <c r="G952" s="32"/>
      <c r="H952" s="206"/>
      <c r="I952" s="5"/>
      <c r="J952" s="5"/>
      <c r="K952" s="32"/>
      <c r="L952" s="5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  <c r="AB952" s="32"/>
      <c r="AC952" s="32"/>
      <c r="AD952" s="32"/>
      <c r="AE952" s="32"/>
      <c r="AF952" s="32"/>
    </row>
    <row r="953" spans="1:32" ht="12.75" customHeight="1" x14ac:dyDescent="0.2">
      <c r="A953" s="32"/>
      <c r="B953" s="32"/>
      <c r="C953" s="32"/>
      <c r="D953" s="32"/>
      <c r="E953" s="32"/>
      <c r="F953" s="32"/>
      <c r="G953" s="32"/>
      <c r="H953" s="206"/>
      <c r="I953" s="5"/>
      <c r="J953" s="5"/>
      <c r="K953" s="32"/>
      <c r="L953" s="5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  <c r="AB953" s="32"/>
      <c r="AC953" s="32"/>
      <c r="AD953" s="32"/>
      <c r="AE953" s="32"/>
      <c r="AF953" s="32"/>
    </row>
    <row r="954" spans="1:32" ht="12.75" customHeight="1" x14ac:dyDescent="0.2">
      <c r="A954" s="32"/>
      <c r="B954" s="32"/>
      <c r="C954" s="32"/>
      <c r="D954" s="32"/>
      <c r="E954" s="32"/>
      <c r="F954" s="32"/>
      <c r="G954" s="32"/>
      <c r="H954" s="206"/>
      <c r="I954" s="5"/>
      <c r="J954" s="5"/>
      <c r="K954" s="32"/>
      <c r="L954" s="5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  <c r="AB954" s="32"/>
      <c r="AC954" s="32"/>
      <c r="AD954" s="32"/>
      <c r="AE954" s="32"/>
      <c r="AF954" s="32"/>
    </row>
    <row r="955" spans="1:32" ht="12.75" customHeight="1" x14ac:dyDescent="0.2">
      <c r="A955" s="32"/>
      <c r="B955" s="32"/>
      <c r="C955" s="32"/>
      <c r="D955" s="32"/>
      <c r="E955" s="32"/>
      <c r="F955" s="32"/>
      <c r="G955" s="32"/>
      <c r="H955" s="206"/>
      <c r="I955" s="5"/>
      <c r="J955" s="5"/>
      <c r="K955" s="32"/>
      <c r="L955" s="5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  <c r="AB955" s="32"/>
      <c r="AC955" s="32"/>
      <c r="AD955" s="32"/>
      <c r="AE955" s="32"/>
      <c r="AF955" s="32"/>
    </row>
    <row r="956" spans="1:32" ht="12.75" customHeight="1" x14ac:dyDescent="0.2">
      <c r="A956" s="32"/>
      <c r="B956" s="32"/>
      <c r="C956" s="32"/>
      <c r="D956" s="32"/>
      <c r="E956" s="32"/>
      <c r="F956" s="32"/>
      <c r="G956" s="32"/>
      <c r="H956" s="206"/>
      <c r="I956" s="5"/>
      <c r="J956" s="5"/>
      <c r="K956" s="32"/>
      <c r="L956" s="5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  <c r="AB956" s="32"/>
      <c r="AC956" s="32"/>
      <c r="AD956" s="32"/>
      <c r="AE956" s="32"/>
      <c r="AF956" s="32"/>
    </row>
    <row r="957" spans="1:32" ht="12.75" customHeight="1" x14ac:dyDescent="0.2">
      <c r="A957" s="32"/>
      <c r="B957" s="32"/>
      <c r="C957" s="32"/>
      <c r="D957" s="32"/>
      <c r="E957" s="32"/>
      <c r="F957" s="32"/>
      <c r="G957" s="32"/>
      <c r="H957" s="206"/>
      <c r="I957" s="5"/>
      <c r="J957" s="5"/>
      <c r="K957" s="32"/>
      <c r="L957" s="5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  <c r="AB957" s="32"/>
      <c r="AC957" s="32"/>
      <c r="AD957" s="32"/>
      <c r="AE957" s="32"/>
      <c r="AF957" s="32"/>
    </row>
    <row r="958" spans="1:32" ht="12.75" customHeight="1" x14ac:dyDescent="0.2">
      <c r="A958" s="32"/>
      <c r="B958" s="32"/>
      <c r="C958" s="32"/>
      <c r="D958" s="32"/>
      <c r="E958" s="32"/>
      <c r="F958" s="32"/>
      <c r="G958" s="32"/>
      <c r="H958" s="206"/>
      <c r="I958" s="5"/>
      <c r="J958" s="5"/>
      <c r="K958" s="32"/>
      <c r="L958" s="5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  <c r="AB958" s="32"/>
      <c r="AC958" s="32"/>
      <c r="AD958" s="32"/>
      <c r="AE958" s="32"/>
      <c r="AF958" s="32"/>
    </row>
    <row r="959" spans="1:32" ht="12.75" customHeight="1" x14ac:dyDescent="0.2">
      <c r="A959" s="32"/>
      <c r="B959" s="32"/>
      <c r="C959" s="32"/>
      <c r="D959" s="32"/>
      <c r="E959" s="32"/>
      <c r="F959" s="32"/>
      <c r="G959" s="32"/>
      <c r="H959" s="206"/>
      <c r="I959" s="5"/>
      <c r="J959" s="5"/>
      <c r="K959" s="32"/>
      <c r="L959" s="5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  <c r="AB959" s="32"/>
      <c r="AC959" s="32"/>
      <c r="AD959" s="32"/>
      <c r="AE959" s="32"/>
      <c r="AF959" s="32"/>
    </row>
    <row r="960" spans="1:32" ht="12.75" customHeight="1" x14ac:dyDescent="0.2">
      <c r="A960" s="32"/>
      <c r="B960" s="32"/>
      <c r="C960" s="32"/>
      <c r="D960" s="32"/>
      <c r="E960" s="32"/>
      <c r="F960" s="32"/>
      <c r="G960" s="32"/>
      <c r="H960" s="206"/>
      <c r="I960" s="5"/>
      <c r="J960" s="5"/>
      <c r="K960" s="32"/>
      <c r="L960" s="5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  <c r="AB960" s="32"/>
      <c r="AC960" s="32"/>
      <c r="AD960" s="32"/>
      <c r="AE960" s="32"/>
      <c r="AF960" s="32"/>
    </row>
    <row r="961" spans="1:32" ht="12.75" customHeight="1" x14ac:dyDescent="0.2">
      <c r="A961" s="32"/>
      <c r="B961" s="32"/>
      <c r="C961" s="32"/>
      <c r="D961" s="32"/>
      <c r="E961" s="32"/>
      <c r="F961" s="32"/>
      <c r="G961" s="32"/>
      <c r="H961" s="206"/>
      <c r="I961" s="5"/>
      <c r="J961" s="5"/>
      <c r="K961" s="32"/>
      <c r="L961" s="5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  <c r="AB961" s="32"/>
      <c r="AC961" s="32"/>
      <c r="AD961" s="32"/>
      <c r="AE961" s="32"/>
      <c r="AF961" s="32"/>
    </row>
    <row r="962" spans="1:32" ht="12.75" customHeight="1" x14ac:dyDescent="0.2">
      <c r="A962" s="32"/>
      <c r="B962" s="32"/>
      <c r="C962" s="32"/>
      <c r="D962" s="32"/>
      <c r="E962" s="32"/>
      <c r="F962" s="32"/>
      <c r="G962" s="32"/>
      <c r="H962" s="206"/>
      <c r="I962" s="5"/>
      <c r="J962" s="5"/>
      <c r="K962" s="32"/>
      <c r="L962" s="5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  <c r="AB962" s="32"/>
      <c r="AC962" s="32"/>
      <c r="AD962" s="32"/>
      <c r="AE962" s="32"/>
      <c r="AF962" s="32"/>
    </row>
    <row r="963" spans="1:32" ht="12.75" customHeight="1" x14ac:dyDescent="0.2">
      <c r="A963" s="32"/>
      <c r="B963" s="32"/>
      <c r="C963" s="32"/>
      <c r="D963" s="32"/>
      <c r="E963" s="32"/>
      <c r="F963" s="32"/>
      <c r="G963" s="32"/>
      <c r="H963" s="206"/>
      <c r="I963" s="5"/>
      <c r="J963" s="5"/>
      <c r="K963" s="32"/>
      <c r="L963" s="5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  <c r="AB963" s="32"/>
      <c r="AC963" s="32"/>
      <c r="AD963" s="32"/>
      <c r="AE963" s="32"/>
      <c r="AF963" s="32"/>
    </row>
    <row r="964" spans="1:32" ht="12.75" customHeight="1" x14ac:dyDescent="0.2">
      <c r="A964" s="32"/>
      <c r="B964" s="32"/>
      <c r="C964" s="32"/>
      <c r="D964" s="32"/>
      <c r="E964" s="32"/>
      <c r="F964" s="32"/>
      <c r="G964" s="32"/>
      <c r="H964" s="206"/>
      <c r="I964" s="5"/>
      <c r="J964" s="5"/>
      <c r="K964" s="32"/>
      <c r="L964" s="5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  <c r="AB964" s="32"/>
      <c r="AC964" s="32"/>
      <c r="AD964" s="32"/>
      <c r="AE964" s="32"/>
      <c r="AF964" s="32"/>
    </row>
    <row r="965" spans="1:32" ht="12.75" customHeight="1" x14ac:dyDescent="0.2">
      <c r="A965" s="32"/>
      <c r="B965" s="32"/>
      <c r="C965" s="32"/>
      <c r="D965" s="32"/>
      <c r="E965" s="32"/>
      <c r="F965" s="32"/>
      <c r="G965" s="32"/>
      <c r="H965" s="206"/>
      <c r="I965" s="5"/>
      <c r="J965" s="5"/>
      <c r="K965" s="32"/>
      <c r="L965" s="5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  <c r="AB965" s="32"/>
      <c r="AC965" s="32"/>
      <c r="AD965" s="32"/>
      <c r="AE965" s="32"/>
      <c r="AF965" s="32"/>
    </row>
    <row r="966" spans="1:32" ht="12.75" customHeight="1" x14ac:dyDescent="0.2">
      <c r="A966" s="32"/>
      <c r="B966" s="32"/>
      <c r="C966" s="32"/>
      <c r="D966" s="32"/>
      <c r="E966" s="32"/>
      <c r="F966" s="32"/>
      <c r="G966" s="32"/>
      <c r="H966" s="206"/>
      <c r="I966" s="5"/>
      <c r="J966" s="5"/>
      <c r="K966" s="32"/>
      <c r="L966" s="5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  <c r="AB966" s="32"/>
      <c r="AC966" s="32"/>
      <c r="AD966" s="32"/>
      <c r="AE966" s="32"/>
      <c r="AF966" s="32"/>
    </row>
    <row r="967" spans="1:32" ht="12.75" customHeight="1" x14ac:dyDescent="0.2">
      <c r="A967" s="32"/>
      <c r="B967" s="32"/>
      <c r="C967" s="32"/>
      <c r="D967" s="32"/>
      <c r="E967" s="32"/>
      <c r="F967" s="32"/>
      <c r="G967" s="32"/>
      <c r="H967" s="206"/>
      <c r="I967" s="5"/>
      <c r="J967" s="5"/>
      <c r="K967" s="32"/>
      <c r="L967" s="5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  <c r="AB967" s="32"/>
      <c r="AC967" s="32"/>
      <c r="AD967" s="32"/>
      <c r="AE967" s="32"/>
      <c r="AF967" s="32"/>
    </row>
    <row r="968" spans="1:32" ht="12.75" customHeight="1" x14ac:dyDescent="0.2">
      <c r="A968" s="32"/>
      <c r="B968" s="32"/>
      <c r="C968" s="32"/>
      <c r="D968" s="32"/>
      <c r="E968" s="32"/>
      <c r="F968" s="32"/>
      <c r="G968" s="32"/>
      <c r="H968" s="206"/>
      <c r="I968" s="5"/>
      <c r="J968" s="5"/>
      <c r="K968" s="32"/>
      <c r="L968" s="5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  <c r="AB968" s="32"/>
      <c r="AC968" s="32"/>
      <c r="AD968" s="32"/>
      <c r="AE968" s="32"/>
      <c r="AF968" s="32"/>
    </row>
    <row r="969" spans="1:32" ht="12.75" customHeight="1" x14ac:dyDescent="0.2">
      <c r="A969" s="32"/>
      <c r="B969" s="32"/>
      <c r="C969" s="32"/>
      <c r="D969" s="32"/>
      <c r="E969" s="32"/>
      <c r="F969" s="32"/>
      <c r="G969" s="32"/>
      <c r="H969" s="206"/>
      <c r="I969" s="5"/>
      <c r="J969" s="5"/>
      <c r="K969" s="32"/>
      <c r="L969" s="5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  <c r="AB969" s="32"/>
      <c r="AC969" s="32"/>
      <c r="AD969" s="32"/>
      <c r="AE969" s="32"/>
      <c r="AF969" s="32"/>
    </row>
    <row r="970" spans="1:32" ht="12.75" customHeight="1" x14ac:dyDescent="0.2">
      <c r="A970" s="32"/>
      <c r="B970" s="32"/>
      <c r="C970" s="32"/>
      <c r="D970" s="32"/>
      <c r="E970" s="32"/>
      <c r="F970" s="32"/>
      <c r="G970" s="32"/>
      <c r="H970" s="206"/>
      <c r="I970" s="5"/>
      <c r="J970" s="5"/>
      <c r="K970" s="32"/>
      <c r="L970" s="5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  <c r="AB970" s="32"/>
      <c r="AC970" s="32"/>
      <c r="AD970" s="32"/>
      <c r="AE970" s="32"/>
      <c r="AF970" s="32"/>
    </row>
    <row r="971" spans="1:32" ht="12.75" customHeight="1" x14ac:dyDescent="0.2">
      <c r="A971" s="32"/>
      <c r="B971" s="32"/>
      <c r="C971" s="32"/>
      <c r="D971" s="32"/>
      <c r="E971" s="32"/>
      <c r="F971" s="32"/>
      <c r="G971" s="32"/>
      <c r="H971" s="206"/>
      <c r="I971" s="5"/>
      <c r="J971" s="5"/>
      <c r="K971" s="32"/>
      <c r="L971" s="5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  <c r="AB971" s="32"/>
      <c r="AC971" s="32"/>
      <c r="AD971" s="32"/>
      <c r="AE971" s="32"/>
      <c r="AF971" s="32"/>
    </row>
    <row r="972" spans="1:32" ht="12.75" customHeight="1" x14ac:dyDescent="0.2">
      <c r="A972" s="32"/>
      <c r="B972" s="32"/>
      <c r="C972" s="32"/>
      <c r="D972" s="32"/>
      <c r="E972" s="32"/>
      <c r="F972" s="32"/>
      <c r="G972" s="32"/>
      <c r="H972" s="206"/>
      <c r="I972" s="5"/>
      <c r="J972" s="5"/>
      <c r="K972" s="32"/>
      <c r="L972" s="5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  <c r="AB972" s="32"/>
      <c r="AC972" s="32"/>
      <c r="AD972" s="32"/>
      <c r="AE972" s="32"/>
      <c r="AF972" s="32"/>
    </row>
    <row r="973" spans="1:32" ht="12.75" customHeight="1" x14ac:dyDescent="0.2">
      <c r="A973" s="32"/>
      <c r="B973" s="32"/>
      <c r="C973" s="32"/>
      <c r="D973" s="32"/>
      <c r="E973" s="32"/>
      <c r="F973" s="32"/>
      <c r="G973" s="32"/>
      <c r="H973" s="206"/>
      <c r="I973" s="5"/>
      <c r="J973" s="5"/>
      <c r="K973" s="32"/>
      <c r="L973" s="5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  <c r="AB973" s="32"/>
      <c r="AC973" s="32"/>
      <c r="AD973" s="32"/>
      <c r="AE973" s="32"/>
      <c r="AF973" s="32"/>
    </row>
    <row r="974" spans="1:32" ht="12.75" customHeight="1" x14ac:dyDescent="0.2">
      <c r="A974" s="32"/>
      <c r="B974" s="32"/>
      <c r="C974" s="32"/>
      <c r="D974" s="32"/>
      <c r="E974" s="32"/>
      <c r="F974" s="32"/>
      <c r="G974" s="32"/>
      <c r="H974" s="206"/>
      <c r="I974" s="5"/>
      <c r="J974" s="5"/>
      <c r="K974" s="32"/>
      <c r="L974" s="5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  <c r="AB974" s="32"/>
      <c r="AC974" s="32"/>
      <c r="AD974" s="32"/>
      <c r="AE974" s="32"/>
      <c r="AF974" s="32"/>
    </row>
    <row r="975" spans="1:32" ht="12.75" customHeight="1" x14ac:dyDescent="0.2">
      <c r="A975" s="32"/>
      <c r="B975" s="32"/>
      <c r="C975" s="32"/>
      <c r="D975" s="32"/>
      <c r="E975" s="32"/>
      <c r="F975" s="32"/>
      <c r="G975" s="32"/>
      <c r="H975" s="206"/>
      <c r="I975" s="5"/>
      <c r="J975" s="5"/>
      <c r="K975" s="32"/>
      <c r="L975" s="5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  <c r="AB975" s="32"/>
      <c r="AC975" s="32"/>
      <c r="AD975" s="32"/>
      <c r="AE975" s="32"/>
      <c r="AF975" s="32"/>
    </row>
    <row r="976" spans="1:32" ht="12.75" customHeight="1" x14ac:dyDescent="0.2">
      <c r="A976" s="32"/>
      <c r="B976" s="32"/>
      <c r="C976" s="32"/>
      <c r="D976" s="32"/>
      <c r="E976" s="32"/>
      <c r="F976" s="32"/>
      <c r="G976" s="32"/>
      <c r="H976" s="206"/>
      <c r="I976" s="5"/>
      <c r="J976" s="5"/>
      <c r="K976" s="32"/>
      <c r="L976" s="5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  <c r="AB976" s="32"/>
      <c r="AC976" s="32"/>
      <c r="AD976" s="32"/>
      <c r="AE976" s="32"/>
      <c r="AF976" s="32"/>
    </row>
    <row r="977" spans="1:32" ht="12.75" customHeight="1" x14ac:dyDescent="0.2">
      <c r="A977" s="32"/>
      <c r="B977" s="32"/>
      <c r="C977" s="32"/>
      <c r="D977" s="32"/>
      <c r="E977" s="32"/>
      <c r="F977" s="32"/>
      <c r="G977" s="32"/>
      <c r="H977" s="206"/>
      <c r="I977" s="5"/>
      <c r="J977" s="5"/>
      <c r="K977" s="32"/>
      <c r="L977" s="5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  <c r="AB977" s="32"/>
      <c r="AC977" s="32"/>
      <c r="AD977" s="32"/>
      <c r="AE977" s="32"/>
      <c r="AF977" s="32"/>
    </row>
    <row r="978" spans="1:32" ht="12.75" customHeight="1" x14ac:dyDescent="0.2">
      <c r="A978" s="32"/>
      <c r="B978" s="32"/>
      <c r="C978" s="32"/>
      <c r="D978" s="32"/>
      <c r="E978" s="32"/>
      <c r="F978" s="32"/>
      <c r="G978" s="32"/>
      <c r="H978" s="206"/>
      <c r="I978" s="5"/>
      <c r="J978" s="5"/>
      <c r="K978" s="32"/>
      <c r="L978" s="5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  <c r="AB978" s="32"/>
      <c r="AC978" s="32"/>
      <c r="AD978" s="32"/>
      <c r="AE978" s="32"/>
      <c r="AF978" s="32"/>
    </row>
    <row r="979" spans="1:32" ht="12.75" customHeight="1" x14ac:dyDescent="0.2">
      <c r="A979" s="32"/>
      <c r="B979" s="32"/>
      <c r="C979" s="32"/>
      <c r="D979" s="32"/>
      <c r="E979" s="32"/>
      <c r="F979" s="32"/>
      <c r="G979" s="32"/>
      <c r="H979" s="206"/>
      <c r="I979" s="5"/>
      <c r="J979" s="5"/>
      <c r="K979" s="32"/>
      <c r="L979" s="5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  <c r="AB979" s="32"/>
      <c r="AC979" s="32"/>
      <c r="AD979" s="32"/>
      <c r="AE979" s="32"/>
      <c r="AF979" s="32"/>
    </row>
    <row r="980" spans="1:32" ht="12.75" customHeight="1" x14ac:dyDescent="0.2">
      <c r="A980" s="32"/>
      <c r="B980" s="32"/>
      <c r="C980" s="32"/>
      <c r="D980" s="32"/>
      <c r="E980" s="32"/>
      <c r="F980" s="32"/>
      <c r="G980" s="32"/>
      <c r="H980" s="206"/>
      <c r="I980" s="5"/>
      <c r="J980" s="5"/>
      <c r="K980" s="32"/>
      <c r="L980" s="5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  <c r="AB980" s="32"/>
      <c r="AC980" s="32"/>
      <c r="AD980" s="32"/>
      <c r="AE980" s="32"/>
      <c r="AF980" s="32"/>
    </row>
    <row r="981" spans="1:32" ht="12.75" customHeight="1" x14ac:dyDescent="0.2">
      <c r="A981" s="32"/>
      <c r="B981" s="32"/>
      <c r="C981" s="32"/>
      <c r="D981" s="32"/>
      <c r="E981" s="32"/>
      <c r="F981" s="32"/>
      <c r="G981" s="32"/>
      <c r="H981" s="206"/>
      <c r="I981" s="5"/>
      <c r="J981" s="5"/>
      <c r="K981" s="32"/>
      <c r="L981" s="5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  <c r="AB981" s="32"/>
      <c r="AC981" s="32"/>
      <c r="AD981" s="32"/>
      <c r="AE981" s="32"/>
      <c r="AF981" s="32"/>
    </row>
    <row r="982" spans="1:32" ht="12.75" customHeight="1" x14ac:dyDescent="0.2">
      <c r="A982" s="32"/>
      <c r="B982" s="32"/>
      <c r="C982" s="32"/>
      <c r="D982" s="32"/>
      <c r="E982" s="32"/>
      <c r="F982" s="32"/>
      <c r="G982" s="32"/>
      <c r="H982" s="206"/>
      <c r="I982" s="5"/>
      <c r="J982" s="5"/>
      <c r="K982" s="32"/>
      <c r="L982" s="5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  <c r="AB982" s="32"/>
      <c r="AC982" s="32"/>
      <c r="AD982" s="32"/>
      <c r="AE982" s="32"/>
      <c r="AF982" s="32"/>
    </row>
    <row r="983" spans="1:32" ht="12.75" customHeight="1" x14ac:dyDescent="0.2">
      <c r="A983" s="32"/>
      <c r="B983" s="32"/>
      <c r="C983" s="32"/>
      <c r="D983" s="32"/>
      <c r="E983" s="32"/>
      <c r="F983" s="32"/>
      <c r="G983" s="32"/>
      <c r="H983" s="206"/>
      <c r="I983" s="5"/>
      <c r="J983" s="5"/>
      <c r="K983" s="32"/>
      <c r="L983" s="5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  <c r="AB983" s="32"/>
      <c r="AC983" s="32"/>
      <c r="AD983" s="32"/>
      <c r="AE983" s="32"/>
      <c r="AF983" s="32"/>
    </row>
    <row r="984" spans="1:32" ht="12.75" customHeight="1" x14ac:dyDescent="0.2">
      <c r="A984" s="32"/>
      <c r="B984" s="32"/>
      <c r="C984" s="32"/>
      <c r="D984" s="32"/>
      <c r="E984" s="32"/>
      <c r="F984" s="32"/>
      <c r="G984" s="32"/>
      <c r="H984" s="206"/>
      <c r="I984" s="5"/>
      <c r="J984" s="5"/>
      <c r="K984" s="32"/>
      <c r="L984" s="5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  <c r="AB984" s="32"/>
      <c r="AC984" s="32"/>
      <c r="AD984" s="32"/>
      <c r="AE984" s="32"/>
      <c r="AF984" s="32"/>
    </row>
    <row r="985" spans="1:32" ht="12.75" customHeight="1" x14ac:dyDescent="0.2">
      <c r="A985" s="32"/>
      <c r="B985" s="32"/>
      <c r="C985" s="32"/>
      <c r="D985" s="32"/>
      <c r="E985" s="32"/>
      <c r="F985" s="32"/>
      <c r="G985" s="32"/>
      <c r="H985" s="206"/>
      <c r="I985" s="5"/>
      <c r="J985" s="5"/>
      <c r="K985" s="32"/>
      <c r="L985" s="5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  <c r="AB985" s="32"/>
      <c r="AC985" s="32"/>
      <c r="AD985" s="32"/>
      <c r="AE985" s="32"/>
      <c r="AF985" s="32"/>
    </row>
    <row r="986" spans="1:32" ht="12.75" customHeight="1" x14ac:dyDescent="0.2">
      <c r="A986" s="32"/>
      <c r="B986" s="32"/>
      <c r="C986" s="32"/>
      <c r="D986" s="32"/>
      <c r="E986" s="32"/>
      <c r="F986" s="32"/>
      <c r="G986" s="32"/>
      <c r="H986" s="206"/>
      <c r="I986" s="5"/>
      <c r="J986" s="5"/>
      <c r="K986" s="32"/>
      <c r="L986" s="5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  <c r="AB986" s="32"/>
      <c r="AC986" s="32"/>
      <c r="AD986" s="32"/>
      <c r="AE986" s="32"/>
      <c r="AF986" s="32"/>
    </row>
    <row r="987" spans="1:32" ht="12.75" customHeight="1" x14ac:dyDescent="0.2">
      <c r="A987" s="32"/>
      <c r="B987" s="32"/>
      <c r="C987" s="32"/>
      <c r="D987" s="32"/>
      <c r="E987" s="32"/>
      <c r="F987" s="32"/>
      <c r="G987" s="32"/>
      <c r="H987" s="206"/>
      <c r="I987" s="5"/>
      <c r="J987" s="5"/>
      <c r="K987" s="32"/>
      <c r="L987" s="5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  <c r="AB987" s="32"/>
      <c r="AC987" s="32"/>
      <c r="AD987" s="32"/>
      <c r="AE987" s="32"/>
      <c r="AF987" s="32"/>
    </row>
    <row r="988" spans="1:32" ht="12.75" customHeight="1" x14ac:dyDescent="0.2">
      <c r="A988" s="32"/>
      <c r="B988" s="32"/>
      <c r="C988" s="32"/>
      <c r="D988" s="32"/>
      <c r="E988" s="32"/>
      <c r="F988" s="32"/>
      <c r="G988" s="32"/>
      <c r="H988" s="206"/>
      <c r="I988" s="5"/>
      <c r="J988" s="5"/>
      <c r="K988" s="32"/>
      <c r="L988" s="5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  <c r="AB988" s="32"/>
      <c r="AC988" s="32"/>
      <c r="AD988" s="32"/>
      <c r="AE988" s="32"/>
      <c r="AF988" s="32"/>
    </row>
    <row r="989" spans="1:32" ht="12.75" customHeight="1" x14ac:dyDescent="0.2">
      <c r="A989" s="32"/>
      <c r="B989" s="32"/>
      <c r="C989" s="32"/>
      <c r="D989" s="32"/>
      <c r="E989" s="32"/>
      <c r="F989" s="32"/>
      <c r="G989" s="32"/>
      <c r="H989" s="206"/>
      <c r="I989" s="5"/>
      <c r="J989" s="5"/>
      <c r="K989" s="32"/>
      <c r="L989" s="5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  <c r="AB989" s="32"/>
      <c r="AC989" s="32"/>
      <c r="AD989" s="32"/>
      <c r="AE989" s="32"/>
      <c r="AF989" s="32"/>
    </row>
    <row r="990" spans="1:32" ht="12.75" customHeight="1" x14ac:dyDescent="0.2">
      <c r="A990" s="32"/>
      <c r="B990" s="32"/>
      <c r="C990" s="32"/>
      <c r="D990" s="32"/>
      <c r="E990" s="32"/>
      <c r="F990" s="32"/>
      <c r="G990" s="32"/>
      <c r="H990" s="206"/>
      <c r="I990" s="5"/>
      <c r="J990" s="5"/>
      <c r="K990" s="32"/>
      <c r="L990" s="5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  <c r="AB990" s="32"/>
      <c r="AC990" s="32"/>
      <c r="AD990" s="32"/>
      <c r="AE990" s="32"/>
      <c r="AF990" s="32"/>
    </row>
    <row r="991" spans="1:32" ht="12.75" customHeight="1" x14ac:dyDescent="0.2">
      <c r="A991" s="32"/>
      <c r="B991" s="32"/>
      <c r="C991" s="32"/>
      <c r="D991" s="32"/>
      <c r="E991" s="32"/>
      <c r="F991" s="32"/>
      <c r="G991" s="32"/>
      <c r="H991" s="206"/>
      <c r="I991" s="5"/>
      <c r="J991" s="5"/>
      <c r="K991" s="32"/>
      <c r="L991" s="5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  <c r="AB991" s="32"/>
      <c r="AC991" s="32"/>
      <c r="AD991" s="32"/>
      <c r="AE991" s="32"/>
      <c r="AF991" s="32"/>
    </row>
    <row r="992" spans="1:32" ht="12.75" customHeight="1" x14ac:dyDescent="0.2">
      <c r="A992" s="32"/>
      <c r="B992" s="32"/>
      <c r="C992" s="32"/>
      <c r="D992" s="32"/>
      <c r="E992" s="32"/>
      <c r="F992" s="32"/>
      <c r="G992" s="32"/>
      <c r="H992" s="206"/>
      <c r="I992" s="5"/>
      <c r="J992" s="5"/>
      <c r="K992" s="32"/>
      <c r="L992" s="5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  <c r="AB992" s="32"/>
      <c r="AC992" s="32"/>
      <c r="AD992" s="32"/>
      <c r="AE992" s="32"/>
      <c r="AF992" s="32"/>
    </row>
    <row r="993" spans="1:32" ht="12.75" customHeight="1" x14ac:dyDescent="0.2">
      <c r="A993" s="32"/>
      <c r="B993" s="32"/>
      <c r="C993" s="32"/>
      <c r="D993" s="32"/>
      <c r="E993" s="32"/>
      <c r="F993" s="32"/>
      <c r="G993" s="32"/>
      <c r="H993" s="206"/>
      <c r="I993" s="5"/>
      <c r="J993" s="5"/>
      <c r="K993" s="32"/>
      <c r="L993" s="5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  <c r="AB993" s="32"/>
      <c r="AC993" s="32"/>
      <c r="AD993" s="32"/>
      <c r="AE993" s="32"/>
      <c r="AF993" s="32"/>
    </row>
    <row r="994" spans="1:32" ht="12.75" customHeight="1" x14ac:dyDescent="0.2">
      <c r="A994" s="32"/>
      <c r="B994" s="32"/>
      <c r="C994" s="32"/>
      <c r="D994" s="32"/>
      <c r="E994" s="32"/>
      <c r="F994" s="32"/>
      <c r="G994" s="32"/>
      <c r="H994" s="206"/>
      <c r="I994" s="5"/>
      <c r="J994" s="5"/>
      <c r="K994" s="32"/>
      <c r="L994" s="5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  <c r="AB994" s="32"/>
      <c r="AC994" s="32"/>
      <c r="AD994" s="32"/>
      <c r="AE994" s="32"/>
      <c r="AF994" s="32"/>
    </row>
    <row r="995" spans="1:32" ht="12.75" customHeight="1" x14ac:dyDescent="0.2">
      <c r="A995" s="32"/>
      <c r="B995" s="32"/>
      <c r="C995" s="32"/>
      <c r="D995" s="32"/>
      <c r="E995" s="32"/>
      <c r="F995" s="32"/>
      <c r="G995" s="32"/>
      <c r="H995" s="206"/>
      <c r="I995" s="5"/>
      <c r="J995" s="5"/>
      <c r="K995" s="32"/>
      <c r="L995" s="5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  <c r="AB995" s="32"/>
      <c r="AC995" s="32"/>
      <c r="AD995" s="32"/>
      <c r="AE995" s="32"/>
      <c r="AF995" s="32"/>
    </row>
    <row r="996" spans="1:32" ht="12.75" customHeight="1" x14ac:dyDescent="0.2">
      <c r="A996" s="32"/>
      <c r="B996" s="32"/>
      <c r="C996" s="32"/>
      <c r="D996" s="32"/>
      <c r="E996" s="32"/>
      <c r="F996" s="32"/>
      <c r="G996" s="32"/>
      <c r="H996" s="206"/>
      <c r="I996" s="5"/>
      <c r="J996" s="5"/>
      <c r="K996" s="32"/>
      <c r="L996" s="5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  <c r="AA996" s="32"/>
      <c r="AB996" s="32"/>
      <c r="AC996" s="32"/>
      <c r="AD996" s="32"/>
      <c r="AE996" s="32"/>
      <c r="AF996" s="32"/>
    </row>
    <row r="997" spans="1:32" ht="12.75" customHeight="1" x14ac:dyDescent="0.2">
      <c r="A997" s="32"/>
      <c r="B997" s="32"/>
      <c r="C997" s="32"/>
      <c r="D997" s="32"/>
      <c r="E997" s="32"/>
      <c r="F997" s="32"/>
      <c r="G997" s="32"/>
      <c r="H997" s="206"/>
      <c r="I997" s="5"/>
      <c r="J997" s="5"/>
      <c r="K997" s="32"/>
      <c r="L997" s="5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  <c r="AB997" s="32"/>
      <c r="AC997" s="32"/>
      <c r="AD997" s="32"/>
      <c r="AE997" s="32"/>
      <c r="AF997" s="32"/>
    </row>
    <row r="998" spans="1:32" ht="12.75" customHeight="1" x14ac:dyDescent="0.2">
      <c r="A998" s="32"/>
      <c r="B998" s="32"/>
      <c r="C998" s="32"/>
      <c r="D998" s="32"/>
      <c r="E998" s="32"/>
      <c r="F998" s="32"/>
      <c r="G998" s="32"/>
      <c r="H998" s="206"/>
      <c r="I998" s="5"/>
      <c r="J998" s="5"/>
      <c r="K998" s="32"/>
      <c r="L998" s="5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  <c r="AA998" s="32"/>
      <c r="AB998" s="32"/>
      <c r="AC998" s="32"/>
      <c r="AD998" s="32"/>
      <c r="AE998" s="32"/>
      <c r="AF998" s="32"/>
    </row>
    <row r="999" spans="1:32" ht="12.75" customHeight="1" x14ac:dyDescent="0.2">
      <c r="A999" s="32"/>
      <c r="B999" s="32"/>
      <c r="C999" s="32"/>
      <c r="D999" s="32"/>
      <c r="E999" s="32"/>
      <c r="F999" s="32"/>
      <c r="G999" s="32"/>
      <c r="H999" s="206"/>
      <c r="I999" s="5"/>
      <c r="J999" s="5"/>
      <c r="K999" s="32"/>
      <c r="L999" s="5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  <c r="AA999" s="32"/>
      <c r="AB999" s="32"/>
      <c r="AC999" s="32"/>
      <c r="AD999" s="32"/>
      <c r="AE999" s="32"/>
      <c r="AF999" s="32"/>
    </row>
    <row r="1000" spans="1:32" ht="12.75" customHeight="1" x14ac:dyDescent="0.2">
      <c r="A1000" s="32"/>
      <c r="B1000" s="32"/>
      <c r="C1000" s="32"/>
      <c r="D1000" s="32"/>
      <c r="E1000" s="32"/>
      <c r="F1000" s="32"/>
      <c r="G1000" s="32"/>
      <c r="H1000" s="206"/>
      <c r="I1000" s="5"/>
      <c r="J1000" s="5"/>
      <c r="K1000" s="32"/>
      <c r="L1000" s="5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  <c r="AA1000" s="32"/>
      <c r="AB1000" s="32"/>
      <c r="AC1000" s="32"/>
      <c r="AD1000" s="32"/>
      <c r="AE1000" s="32"/>
      <c r="AF1000" s="32"/>
    </row>
    <row r="1001" spans="1:32" ht="12.75" customHeight="1" x14ac:dyDescent="0.2">
      <c r="A1001" s="32"/>
      <c r="B1001" s="32"/>
      <c r="C1001" s="32"/>
      <c r="D1001" s="32"/>
      <c r="E1001" s="32"/>
      <c r="F1001" s="32"/>
      <c r="G1001" s="32"/>
      <c r="H1001" s="206"/>
      <c r="I1001" s="5"/>
      <c r="J1001" s="5"/>
      <c r="K1001" s="32"/>
      <c r="L1001" s="5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X1001" s="32"/>
      <c r="Y1001" s="32"/>
      <c r="Z1001" s="32"/>
      <c r="AA1001" s="32"/>
      <c r="AB1001" s="32"/>
      <c r="AC1001" s="32"/>
      <c r="AD1001" s="32"/>
      <c r="AE1001" s="32"/>
      <c r="AF1001" s="32"/>
    </row>
    <row r="1002" spans="1:32" ht="12.75" customHeight="1" x14ac:dyDescent="0.2">
      <c r="A1002" s="32"/>
      <c r="B1002" s="32"/>
      <c r="C1002" s="32"/>
      <c r="D1002" s="32"/>
      <c r="E1002" s="32"/>
      <c r="F1002" s="32"/>
      <c r="G1002" s="32"/>
      <c r="H1002" s="206"/>
      <c r="I1002" s="5"/>
      <c r="J1002" s="5"/>
      <c r="K1002" s="32"/>
      <c r="L1002" s="5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X1002" s="32"/>
      <c r="Y1002" s="32"/>
      <c r="Z1002" s="32"/>
      <c r="AA1002" s="32"/>
      <c r="AB1002" s="32"/>
      <c r="AC1002" s="32"/>
      <c r="AD1002" s="32"/>
      <c r="AE1002" s="32"/>
      <c r="AF1002" s="32"/>
    </row>
    <row r="1003" spans="1:32" ht="12.75" customHeight="1" x14ac:dyDescent="0.2">
      <c r="A1003" s="32"/>
      <c r="B1003" s="32"/>
      <c r="C1003" s="32"/>
      <c r="D1003" s="32"/>
      <c r="E1003" s="32"/>
      <c r="F1003" s="32"/>
      <c r="G1003" s="32"/>
      <c r="H1003" s="206"/>
      <c r="I1003" s="5"/>
      <c r="J1003" s="5"/>
      <c r="K1003" s="32"/>
      <c r="L1003" s="5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X1003" s="32"/>
      <c r="Y1003" s="32"/>
      <c r="Z1003" s="32"/>
      <c r="AA1003" s="32"/>
      <c r="AB1003" s="32"/>
      <c r="AC1003" s="32"/>
      <c r="AD1003" s="32"/>
      <c r="AE1003" s="32"/>
      <c r="AF1003" s="32"/>
    </row>
    <row r="1004" spans="1:32" ht="12.75" customHeight="1" x14ac:dyDescent="0.2">
      <c r="A1004" s="32"/>
      <c r="B1004" s="32"/>
      <c r="C1004" s="32"/>
      <c r="D1004" s="32"/>
      <c r="E1004" s="32"/>
      <c r="F1004" s="32"/>
      <c r="G1004" s="32"/>
      <c r="H1004" s="206"/>
      <c r="I1004" s="5"/>
      <c r="J1004" s="5"/>
      <c r="K1004" s="32"/>
      <c r="L1004" s="5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X1004" s="32"/>
      <c r="Y1004" s="32"/>
      <c r="Z1004" s="32"/>
      <c r="AA1004" s="32"/>
      <c r="AB1004" s="32"/>
      <c r="AC1004" s="32"/>
      <c r="AD1004" s="32"/>
      <c r="AE1004" s="32"/>
      <c r="AF1004" s="32"/>
    </row>
    <row r="1005" spans="1:32" ht="12.75" customHeight="1" x14ac:dyDescent="0.2">
      <c r="A1005" s="32"/>
      <c r="B1005" s="32"/>
      <c r="C1005" s="32"/>
      <c r="D1005" s="32"/>
      <c r="E1005" s="32"/>
      <c r="F1005" s="32"/>
      <c r="G1005" s="32"/>
      <c r="H1005" s="206"/>
      <c r="I1005" s="5"/>
      <c r="J1005" s="5"/>
      <c r="K1005" s="32"/>
      <c r="L1005" s="5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X1005" s="32"/>
      <c r="Y1005" s="32"/>
      <c r="Z1005" s="32"/>
      <c r="AA1005" s="32"/>
      <c r="AB1005" s="32"/>
      <c r="AC1005" s="32"/>
      <c r="AD1005" s="32"/>
      <c r="AE1005" s="32"/>
      <c r="AF1005" s="32"/>
    </row>
    <row r="1006" spans="1:32" ht="12.75" customHeight="1" x14ac:dyDescent="0.2">
      <c r="A1006" s="32"/>
      <c r="B1006" s="32"/>
      <c r="C1006" s="32"/>
      <c r="D1006" s="32"/>
      <c r="E1006" s="32"/>
      <c r="F1006" s="32"/>
      <c r="G1006" s="32"/>
      <c r="H1006" s="206"/>
      <c r="I1006" s="5"/>
      <c r="J1006" s="5"/>
      <c r="K1006" s="32"/>
      <c r="L1006" s="5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X1006" s="32"/>
      <c r="Y1006" s="32"/>
      <c r="Z1006" s="32"/>
      <c r="AA1006" s="32"/>
      <c r="AB1006" s="32"/>
      <c r="AC1006" s="32"/>
      <c r="AD1006" s="32"/>
      <c r="AE1006" s="32"/>
      <c r="AF1006" s="32"/>
    </row>
    <row r="1007" spans="1:32" ht="12.75" customHeight="1" x14ac:dyDescent="0.2">
      <c r="A1007" s="32"/>
      <c r="B1007" s="32"/>
      <c r="C1007" s="32"/>
      <c r="D1007" s="32"/>
      <c r="E1007" s="32"/>
      <c r="F1007" s="32"/>
      <c r="G1007" s="32"/>
      <c r="H1007" s="206"/>
      <c r="I1007" s="5"/>
      <c r="J1007" s="5"/>
      <c r="K1007" s="32"/>
      <c r="L1007" s="5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X1007" s="32"/>
      <c r="Y1007" s="32"/>
      <c r="Z1007" s="32"/>
      <c r="AA1007" s="32"/>
      <c r="AB1007" s="32"/>
      <c r="AC1007" s="32"/>
      <c r="AD1007" s="32"/>
      <c r="AE1007" s="32"/>
      <c r="AF1007" s="32"/>
    </row>
    <row r="1008" spans="1:32" ht="12.75" customHeight="1" x14ac:dyDescent="0.2">
      <c r="A1008" s="32"/>
      <c r="B1008" s="32"/>
      <c r="C1008" s="32"/>
      <c r="D1008" s="32"/>
      <c r="E1008" s="32"/>
      <c r="F1008" s="32"/>
      <c r="G1008" s="32"/>
      <c r="H1008" s="206"/>
      <c r="I1008" s="5"/>
      <c r="J1008" s="5"/>
      <c r="K1008" s="32"/>
      <c r="L1008" s="5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X1008" s="32"/>
      <c r="Y1008" s="32"/>
      <c r="Z1008" s="32"/>
      <c r="AA1008" s="32"/>
      <c r="AB1008" s="32"/>
      <c r="AC1008" s="32"/>
      <c r="AD1008" s="32"/>
      <c r="AE1008" s="32"/>
      <c r="AF1008" s="32"/>
    </row>
    <row r="1009" spans="1:32" ht="12.75" customHeight="1" x14ac:dyDescent="0.2">
      <c r="A1009" s="32"/>
      <c r="B1009" s="32"/>
      <c r="C1009" s="32"/>
      <c r="D1009" s="32"/>
      <c r="E1009" s="32"/>
      <c r="F1009" s="32"/>
      <c r="G1009" s="32"/>
      <c r="H1009" s="206"/>
      <c r="I1009" s="5"/>
      <c r="J1009" s="5"/>
      <c r="K1009" s="32"/>
      <c r="L1009" s="5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X1009" s="32"/>
      <c r="Y1009" s="32"/>
      <c r="Z1009" s="32"/>
      <c r="AA1009" s="32"/>
      <c r="AB1009" s="32"/>
      <c r="AC1009" s="32"/>
      <c r="AD1009" s="32"/>
      <c r="AE1009" s="32"/>
      <c r="AF1009" s="32"/>
    </row>
    <row r="1010" spans="1:32" ht="12.75" customHeight="1" x14ac:dyDescent="0.2">
      <c r="A1010" s="32"/>
      <c r="B1010" s="32"/>
      <c r="C1010" s="32"/>
      <c r="D1010" s="32"/>
      <c r="E1010" s="32"/>
      <c r="F1010" s="32"/>
      <c r="G1010" s="32"/>
      <c r="H1010" s="206"/>
      <c r="I1010" s="5"/>
      <c r="J1010" s="5"/>
      <c r="K1010" s="32"/>
      <c r="L1010" s="5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X1010" s="32"/>
      <c r="Y1010" s="32"/>
      <c r="Z1010" s="32"/>
      <c r="AA1010" s="32"/>
      <c r="AB1010" s="32"/>
      <c r="AC1010" s="32"/>
      <c r="AD1010" s="32"/>
      <c r="AE1010" s="32"/>
      <c r="AF1010" s="32"/>
    </row>
    <row r="1011" spans="1:32" ht="12.75" customHeight="1" x14ac:dyDescent="0.2">
      <c r="A1011" s="32"/>
      <c r="B1011" s="32"/>
      <c r="C1011" s="32"/>
      <c r="D1011" s="32"/>
      <c r="E1011" s="32"/>
      <c r="F1011" s="32"/>
      <c r="G1011" s="32"/>
      <c r="H1011" s="206"/>
      <c r="I1011" s="5"/>
      <c r="J1011" s="5"/>
      <c r="K1011" s="32"/>
      <c r="L1011" s="5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X1011" s="32"/>
      <c r="Y1011" s="32"/>
      <c r="Z1011" s="32"/>
      <c r="AA1011" s="32"/>
      <c r="AB1011" s="32"/>
      <c r="AC1011" s="32"/>
      <c r="AD1011" s="32"/>
      <c r="AE1011" s="32"/>
      <c r="AF1011" s="32"/>
    </row>
    <row r="1012" spans="1:32" ht="12.75" customHeight="1" x14ac:dyDescent="0.2">
      <c r="A1012" s="32"/>
      <c r="B1012" s="32"/>
      <c r="C1012" s="32"/>
      <c r="D1012" s="32"/>
      <c r="E1012" s="32"/>
      <c r="F1012" s="32"/>
      <c r="G1012" s="32"/>
      <c r="H1012" s="206"/>
      <c r="I1012" s="5"/>
      <c r="J1012" s="5"/>
      <c r="K1012" s="32"/>
      <c r="L1012" s="5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X1012" s="32"/>
      <c r="Y1012" s="32"/>
      <c r="Z1012" s="32"/>
      <c r="AA1012" s="32"/>
      <c r="AB1012" s="32"/>
      <c r="AC1012" s="32"/>
      <c r="AD1012" s="32"/>
      <c r="AE1012" s="32"/>
      <c r="AF1012" s="32"/>
    </row>
    <row r="1013" spans="1:32" ht="12.75" customHeight="1" x14ac:dyDescent="0.2">
      <c r="A1013" s="32"/>
      <c r="B1013" s="32"/>
      <c r="C1013" s="32"/>
      <c r="D1013" s="32"/>
      <c r="E1013" s="32"/>
      <c r="F1013" s="32"/>
      <c r="G1013" s="32"/>
      <c r="H1013" s="206"/>
      <c r="I1013" s="5"/>
      <c r="J1013" s="5"/>
      <c r="K1013" s="32"/>
      <c r="L1013" s="5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X1013" s="32"/>
      <c r="Y1013" s="32"/>
      <c r="Z1013" s="32"/>
      <c r="AA1013" s="32"/>
      <c r="AB1013" s="32"/>
      <c r="AC1013" s="32"/>
      <c r="AD1013" s="32"/>
      <c r="AE1013" s="32"/>
      <c r="AF1013" s="32"/>
    </row>
  </sheetData>
  <mergeCells count="29">
    <mergeCell ref="B16:G16"/>
    <mergeCell ref="B31:G31"/>
    <mergeCell ref="B45:G45"/>
    <mergeCell ref="B58:G58"/>
    <mergeCell ref="B73:G73"/>
    <mergeCell ref="A425:A426"/>
    <mergeCell ref="K441:K442"/>
    <mergeCell ref="L441:L442"/>
    <mergeCell ref="M441:M442"/>
    <mergeCell ref="A441:A442"/>
    <mergeCell ref="B441:G441"/>
    <mergeCell ref="H441:H442"/>
    <mergeCell ref="I441:I442"/>
    <mergeCell ref="J441:J442"/>
    <mergeCell ref="B437:G437"/>
    <mergeCell ref="B425:G425"/>
    <mergeCell ref="H425:H426"/>
    <mergeCell ref="I425:I426"/>
    <mergeCell ref="J425:J426"/>
    <mergeCell ref="K425:K426"/>
    <mergeCell ref="L425:L426"/>
    <mergeCell ref="B453:G453"/>
    <mergeCell ref="N441:N442"/>
    <mergeCell ref="O441:O442"/>
    <mergeCell ref="B440:G440"/>
    <mergeCell ref="B424:G424"/>
    <mergeCell ref="N425:N426"/>
    <mergeCell ref="O425:O426"/>
    <mergeCell ref="M425:M426"/>
  </mergeCells>
  <pageMargins left="0.7" right="0.7" top="0.75" bottom="0.75" header="0" footer="0"/>
  <pageSetup orientation="landscape"/>
  <ignoredErrors>
    <ignoredError sqref="A428:A436 A449:A452" numberStoredAsText="1"/>
  </ignoredError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00"/>
  </sheetPr>
  <dimension ref="A1:Z1012"/>
  <sheetViews>
    <sheetView topLeftCell="A86" workbookViewId="0">
      <selection activeCell="V32" sqref="V32"/>
    </sheetView>
  </sheetViews>
  <sheetFormatPr baseColWidth="10" defaultColWidth="12.5703125" defaultRowHeight="15" customHeight="1" x14ac:dyDescent="0.2"/>
  <cols>
    <col min="1" max="1" width="8.5703125" customWidth="1"/>
    <col min="2" max="7" width="7.140625" customWidth="1"/>
    <col min="8" max="8" width="15.7109375" style="200" bestFit="1" customWidth="1"/>
    <col min="9" max="15" width="12.85546875" customWidth="1"/>
    <col min="16" max="17" width="11.42578125" customWidth="1"/>
    <col min="18" max="26" width="10" customWidth="1"/>
  </cols>
  <sheetData>
    <row r="1" spans="1:26" s="212" customFormat="1" ht="15" customHeight="1" x14ac:dyDescent="0.2">
      <c r="H1" s="200"/>
    </row>
    <row r="2" spans="1:26" s="212" customFormat="1" ht="15" customHeight="1" x14ac:dyDescent="0.2">
      <c r="H2" s="200"/>
    </row>
    <row r="3" spans="1:26" s="212" customFormat="1" ht="15" customHeight="1" x14ac:dyDescent="0.2">
      <c r="H3" s="200"/>
    </row>
    <row r="4" spans="1:26" s="212" customFormat="1" ht="15" customHeight="1" x14ac:dyDescent="0.2">
      <c r="H4" s="200"/>
    </row>
    <row r="5" spans="1:26" s="212" customFormat="1" ht="15" customHeight="1" x14ac:dyDescent="0.2">
      <c r="H5" s="200"/>
    </row>
    <row r="6" spans="1:26" s="212" customFormat="1" ht="15" customHeight="1" x14ac:dyDescent="0.2">
      <c r="H6" s="200"/>
    </row>
    <row r="7" spans="1:26" s="212" customFormat="1" ht="15" customHeight="1" x14ac:dyDescent="0.2">
      <c r="H7" s="200"/>
    </row>
    <row r="8" spans="1:26" s="212" customFormat="1" ht="15" customHeight="1" x14ac:dyDescent="0.2">
      <c r="H8" s="200"/>
    </row>
    <row r="9" spans="1:26" s="212" customFormat="1" ht="15" customHeight="1" x14ac:dyDescent="0.2">
      <c r="H9" s="200"/>
    </row>
    <row r="10" spans="1:26" s="212" customFormat="1" ht="15" customHeight="1" x14ac:dyDescent="0.2">
      <c r="H10" s="200"/>
    </row>
    <row r="11" spans="1:26" s="212" customFormat="1" ht="15" customHeight="1" x14ac:dyDescent="0.2">
      <c r="H11" s="200"/>
    </row>
    <row r="12" spans="1:26" s="212" customFormat="1" ht="15" customHeight="1" x14ac:dyDescent="0.2">
      <c r="H12" s="200"/>
    </row>
    <row r="13" spans="1:26" s="212" customFormat="1" ht="12.75" customHeight="1" x14ac:dyDescent="0.2">
      <c r="H13" s="200"/>
    </row>
    <row r="14" spans="1:26" ht="12.75" customHeight="1" x14ac:dyDescent="0.2">
      <c r="A14" s="32"/>
      <c r="B14" s="32"/>
      <c r="C14" s="32"/>
      <c r="D14" s="32"/>
      <c r="E14" s="32"/>
      <c r="F14" s="32"/>
      <c r="G14" s="32"/>
      <c r="H14" s="206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2.75" customHeight="1" x14ac:dyDescent="0.3">
      <c r="A15" s="44" t="s">
        <v>89</v>
      </c>
      <c r="B15" s="32"/>
      <c r="C15" s="32"/>
      <c r="D15" s="32"/>
      <c r="E15" s="32"/>
      <c r="F15" s="32"/>
      <c r="G15" s="32"/>
      <c r="H15" s="206"/>
      <c r="I15" s="5"/>
      <c r="J15" s="5"/>
      <c r="K15" s="32"/>
      <c r="L15" s="5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25.5" customHeight="1" x14ac:dyDescent="0.2">
      <c r="A16" s="32"/>
      <c r="B16" s="250" t="s">
        <v>1</v>
      </c>
      <c r="C16" s="251"/>
      <c r="D16" s="251"/>
      <c r="E16" s="251"/>
      <c r="F16" s="251"/>
      <c r="G16" s="251"/>
      <c r="H16" s="206"/>
      <c r="I16" s="7" t="s">
        <v>2</v>
      </c>
      <c r="J16" s="7" t="s">
        <v>3</v>
      </c>
      <c r="K16" s="8" t="s">
        <v>4</v>
      </c>
      <c r="L16" s="7" t="s">
        <v>5</v>
      </c>
      <c r="M16" s="9" t="s">
        <v>6</v>
      </c>
      <c r="N16" s="9" t="s">
        <v>7</v>
      </c>
      <c r="O16" s="10" t="s">
        <v>8</v>
      </c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spans="1:26" ht="12.75" customHeight="1" x14ac:dyDescent="0.2">
      <c r="A17" s="116" t="s">
        <v>9</v>
      </c>
      <c r="B17" s="117">
        <v>1</v>
      </c>
      <c r="C17" s="117">
        <v>2</v>
      </c>
      <c r="D17" s="117">
        <v>3</v>
      </c>
      <c r="E17" s="117">
        <v>4</v>
      </c>
      <c r="F17" s="117">
        <v>5</v>
      </c>
      <c r="G17" s="117">
        <v>6</v>
      </c>
      <c r="H17" s="208" t="s">
        <v>10</v>
      </c>
      <c r="I17" s="15"/>
      <c r="J17" s="15"/>
      <c r="K17" s="16"/>
      <c r="L17" s="17"/>
      <c r="M17" s="6"/>
      <c r="N17" s="6"/>
      <c r="O17" s="5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12.75" customHeight="1" x14ac:dyDescent="0.2">
      <c r="A18" s="31" t="s">
        <v>90</v>
      </c>
      <c r="B18" s="13">
        <v>190</v>
      </c>
      <c r="C18" s="13"/>
      <c r="D18" s="13"/>
      <c r="E18" s="13"/>
      <c r="F18" s="13"/>
      <c r="G18" s="13"/>
      <c r="H18" s="202"/>
      <c r="I18" s="15"/>
      <c r="J18" s="15"/>
      <c r="K18" s="16"/>
      <c r="L18" s="17"/>
      <c r="M18" s="20">
        <f>B18</f>
        <v>190</v>
      </c>
      <c r="N18" s="6"/>
      <c r="O18" s="5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2.75" customHeight="1" x14ac:dyDescent="0.2">
      <c r="A19" s="32">
        <v>1501</v>
      </c>
      <c r="B19" s="32"/>
      <c r="C19" s="32">
        <v>157</v>
      </c>
      <c r="D19" s="32"/>
      <c r="E19" s="32"/>
      <c r="F19" s="32"/>
      <c r="G19" s="32"/>
      <c r="H19" s="203"/>
      <c r="I19" s="5"/>
      <c r="J19" s="5"/>
      <c r="K19" s="32"/>
      <c r="L19" s="17">
        <f>C19/B18</f>
        <v>0.82631578947368423</v>
      </c>
      <c r="M19" s="118">
        <v>157</v>
      </c>
      <c r="N19" s="23">
        <f t="shared" ref="N19:N20" si="0">M19/M18</f>
        <v>0.82631578947368423</v>
      </c>
      <c r="O19" s="5">
        <f t="shared" ref="O19:O20" si="1">100%-N19</f>
        <v>0.17368421052631577</v>
      </c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2.75" customHeight="1" x14ac:dyDescent="0.2">
      <c r="A20" s="32">
        <v>1502</v>
      </c>
      <c r="B20" s="32"/>
      <c r="C20" s="32"/>
      <c r="D20" s="32">
        <v>155</v>
      </c>
      <c r="E20" s="32"/>
      <c r="F20" s="32"/>
      <c r="G20" s="32"/>
      <c r="H20" s="203"/>
      <c r="I20" s="32"/>
      <c r="J20" s="32"/>
      <c r="K20" s="32"/>
      <c r="L20" s="17">
        <f>D20/C19</f>
        <v>0.98726114649681529</v>
      </c>
      <c r="M20" s="118">
        <v>156</v>
      </c>
      <c r="N20" s="23">
        <f t="shared" si="0"/>
        <v>0.99363057324840764</v>
      </c>
      <c r="O20" s="5">
        <f t="shared" si="1"/>
        <v>6.3694267515923553E-3</v>
      </c>
      <c r="P20" s="32"/>
      <c r="Q20" s="120">
        <f>M20/M18</f>
        <v>0.82105263157894737</v>
      </c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2.75" customHeight="1" x14ac:dyDescent="0.2">
      <c r="A21" s="42">
        <v>1601</v>
      </c>
      <c r="B21" s="32"/>
      <c r="C21" s="32"/>
      <c r="D21" s="32"/>
      <c r="E21" s="32">
        <v>197</v>
      </c>
      <c r="F21" s="32"/>
      <c r="G21" s="32"/>
      <c r="H21" s="203"/>
      <c r="I21" s="32"/>
      <c r="J21" s="32"/>
      <c r="K21" s="32"/>
      <c r="L21" s="32"/>
      <c r="M21" s="32">
        <v>204</v>
      </c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2.75" customHeight="1" x14ac:dyDescent="0.2">
      <c r="A22" s="42">
        <v>1602</v>
      </c>
      <c r="B22" s="32"/>
      <c r="C22" s="32"/>
      <c r="D22" s="32"/>
      <c r="E22" s="32"/>
      <c r="F22" s="32">
        <v>181</v>
      </c>
      <c r="G22" s="32"/>
      <c r="H22" s="206"/>
      <c r="I22" s="32"/>
      <c r="J22" s="32"/>
      <c r="K22" s="32"/>
      <c r="L22" s="32"/>
      <c r="M22" s="32">
        <v>186</v>
      </c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2.75" customHeight="1" x14ac:dyDescent="0.2">
      <c r="A23" s="32">
        <v>1701</v>
      </c>
      <c r="B23" s="32"/>
      <c r="C23" s="32"/>
      <c r="D23" s="32"/>
      <c r="E23" s="32"/>
      <c r="F23" s="32"/>
      <c r="G23" s="32">
        <v>168</v>
      </c>
      <c r="H23" s="206">
        <v>146</v>
      </c>
      <c r="I23" s="32"/>
      <c r="J23" s="32"/>
      <c r="K23" s="32"/>
      <c r="L23" s="32"/>
      <c r="M23" s="32">
        <v>172</v>
      </c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2.75" customHeight="1" x14ac:dyDescent="0.2">
      <c r="A24" s="32">
        <v>1702</v>
      </c>
      <c r="B24" s="32"/>
      <c r="C24" s="32"/>
      <c r="D24" s="32"/>
      <c r="E24" s="32"/>
      <c r="F24" s="32"/>
      <c r="G24" s="32">
        <v>16</v>
      </c>
      <c r="H24" s="206">
        <v>15</v>
      </c>
      <c r="I24" s="32"/>
      <c r="J24" s="32"/>
      <c r="K24" s="32"/>
      <c r="L24" s="32"/>
      <c r="M24" s="32">
        <v>25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2.75" customHeight="1" x14ac:dyDescent="0.2">
      <c r="A25" s="42"/>
      <c r="B25" s="32"/>
      <c r="C25" s="32"/>
      <c r="D25" s="32"/>
      <c r="E25" s="32"/>
      <c r="F25" s="32"/>
      <c r="G25" s="32"/>
      <c r="H25" s="206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2.75" customHeight="1" x14ac:dyDescent="0.2">
      <c r="A26" s="42"/>
      <c r="B26" s="32"/>
      <c r="C26" s="32"/>
      <c r="D26" s="32"/>
      <c r="E26" s="32"/>
      <c r="F26" s="32"/>
      <c r="G26" s="32"/>
      <c r="H26" s="206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2.75" customHeight="1" x14ac:dyDescent="0.2">
      <c r="A27" s="42"/>
      <c r="B27" s="32"/>
      <c r="C27" s="32"/>
      <c r="D27" s="32"/>
      <c r="E27" s="32"/>
      <c r="F27" s="32"/>
      <c r="G27" s="32"/>
      <c r="H27" s="206">
        <f>SUM(H23)</f>
        <v>146</v>
      </c>
      <c r="I27" s="5">
        <f>H23/B18</f>
        <v>0.76842105263157889</v>
      </c>
      <c r="J27" s="5">
        <f>H27/B18</f>
        <v>0.76842105263157889</v>
      </c>
      <c r="K27" s="5">
        <f>J27-I27</f>
        <v>0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2.75" customHeight="1" x14ac:dyDescent="0.2">
      <c r="A28" s="42"/>
      <c r="B28" s="32"/>
      <c r="C28" s="32"/>
      <c r="D28" s="32"/>
      <c r="E28" s="32"/>
      <c r="F28" s="32"/>
      <c r="G28" s="32"/>
      <c r="H28" s="206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2.75" customHeight="1" x14ac:dyDescent="0.2">
      <c r="A29" s="32"/>
      <c r="B29" s="32"/>
      <c r="C29" s="32"/>
      <c r="D29" s="32"/>
      <c r="E29" s="32"/>
      <c r="F29" s="32"/>
      <c r="G29" s="32"/>
      <c r="H29" s="206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2.75" customHeight="1" x14ac:dyDescent="0.3">
      <c r="A30" s="44" t="s">
        <v>91</v>
      </c>
      <c r="B30" s="32"/>
      <c r="C30" s="32"/>
      <c r="D30" s="32"/>
      <c r="E30" s="32"/>
      <c r="F30" s="32"/>
      <c r="G30" s="32"/>
      <c r="H30" s="206"/>
      <c r="I30" s="5"/>
      <c r="J30" s="5"/>
      <c r="K30" s="32"/>
      <c r="L30" s="5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25.5" customHeight="1" x14ac:dyDescent="0.2">
      <c r="A31" s="32"/>
      <c r="B31" s="250" t="s">
        <v>1</v>
      </c>
      <c r="C31" s="251"/>
      <c r="D31" s="251"/>
      <c r="E31" s="251"/>
      <c r="F31" s="251"/>
      <c r="G31" s="251"/>
      <c r="H31" s="206"/>
      <c r="I31" s="7" t="s">
        <v>2</v>
      </c>
      <c r="J31" s="7" t="s">
        <v>3</v>
      </c>
      <c r="K31" s="8" t="s">
        <v>4</v>
      </c>
      <c r="L31" s="7" t="s">
        <v>5</v>
      </c>
      <c r="M31" s="9" t="s">
        <v>6</v>
      </c>
      <c r="N31" s="9" t="s">
        <v>7</v>
      </c>
      <c r="O31" s="10" t="s">
        <v>8</v>
      </c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2.75" customHeight="1" x14ac:dyDescent="0.2">
      <c r="A32" s="116" t="s">
        <v>9</v>
      </c>
      <c r="B32" s="117">
        <v>1</v>
      </c>
      <c r="C32" s="117">
        <v>2</v>
      </c>
      <c r="D32" s="117">
        <v>3</v>
      </c>
      <c r="E32" s="117">
        <v>4</v>
      </c>
      <c r="F32" s="117">
        <v>5</v>
      </c>
      <c r="G32" s="117">
        <v>6</v>
      </c>
      <c r="H32" s="208" t="s">
        <v>10</v>
      </c>
      <c r="I32" s="15"/>
      <c r="J32" s="15"/>
      <c r="K32" s="16"/>
      <c r="L32" s="17"/>
      <c r="M32" s="6"/>
      <c r="N32" s="6"/>
      <c r="O32" s="5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2.75" customHeight="1" x14ac:dyDescent="0.2">
      <c r="A33" s="31" t="s">
        <v>92</v>
      </c>
      <c r="B33" s="13">
        <v>26</v>
      </c>
      <c r="C33" s="13"/>
      <c r="D33" s="13"/>
      <c r="E33" s="13"/>
      <c r="F33" s="13"/>
      <c r="G33" s="13"/>
      <c r="H33" s="202"/>
      <c r="I33" s="15"/>
      <c r="J33" s="15"/>
      <c r="K33" s="16"/>
      <c r="L33" s="17"/>
      <c r="M33" s="20">
        <f>B33</f>
        <v>26</v>
      </c>
      <c r="N33" s="6"/>
      <c r="O33" s="5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12.75" customHeight="1" x14ac:dyDescent="0.2">
      <c r="A34" s="32">
        <v>1502</v>
      </c>
      <c r="B34" s="32"/>
      <c r="C34" s="32">
        <v>20</v>
      </c>
      <c r="D34" s="32"/>
      <c r="E34" s="32"/>
      <c r="F34" s="32"/>
      <c r="G34" s="32"/>
      <c r="H34" s="203"/>
      <c r="I34" s="5"/>
      <c r="J34" s="5"/>
      <c r="K34" s="32"/>
      <c r="L34" s="17">
        <f>C34/B33</f>
        <v>0.76923076923076927</v>
      </c>
      <c r="M34" s="118">
        <v>20</v>
      </c>
      <c r="N34" s="23">
        <f>M34/M33</f>
        <v>0.76923076923076927</v>
      </c>
      <c r="O34" s="5">
        <f>100%-N34</f>
        <v>0.23076923076923073</v>
      </c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2.75" customHeight="1" x14ac:dyDescent="0.2">
      <c r="A35" s="42">
        <v>1601</v>
      </c>
      <c r="B35" s="32"/>
      <c r="C35" s="32"/>
      <c r="D35" s="32">
        <v>14</v>
      </c>
      <c r="E35" s="32"/>
      <c r="F35" s="32"/>
      <c r="G35" s="32"/>
      <c r="H35" s="203"/>
      <c r="I35" s="32"/>
      <c r="J35" s="32"/>
      <c r="K35" s="32"/>
      <c r="L35" s="32"/>
      <c r="M35" s="32">
        <v>18</v>
      </c>
      <c r="N35" s="32"/>
      <c r="O35" s="32"/>
      <c r="P35" s="32"/>
      <c r="Q35" s="120">
        <f>M35/M33</f>
        <v>0.69230769230769229</v>
      </c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2.75" customHeight="1" x14ac:dyDescent="0.2">
      <c r="A36" s="42">
        <v>1602</v>
      </c>
      <c r="B36" s="32"/>
      <c r="C36" s="32"/>
      <c r="D36" s="32"/>
      <c r="E36" s="32">
        <v>12</v>
      </c>
      <c r="F36" s="32"/>
      <c r="G36" s="32"/>
      <c r="H36" s="206"/>
      <c r="I36" s="32"/>
      <c r="J36" s="32"/>
      <c r="K36" s="32"/>
      <c r="L36" s="32"/>
      <c r="M36" s="32">
        <v>17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2.75" customHeight="1" x14ac:dyDescent="0.2">
      <c r="A37" s="32">
        <v>1701</v>
      </c>
      <c r="B37" s="32"/>
      <c r="C37" s="32"/>
      <c r="D37" s="32"/>
      <c r="E37" s="32"/>
      <c r="F37" s="32">
        <v>11</v>
      </c>
      <c r="G37" s="32"/>
      <c r="H37" s="206"/>
      <c r="I37" s="32"/>
      <c r="J37" s="32"/>
      <c r="K37" s="32"/>
      <c r="L37" s="32"/>
      <c r="M37" s="32">
        <v>17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2.75" customHeight="1" x14ac:dyDescent="0.2">
      <c r="A38" s="32">
        <v>1702</v>
      </c>
      <c r="B38" s="32"/>
      <c r="C38" s="32"/>
      <c r="D38" s="32"/>
      <c r="E38" s="32"/>
      <c r="F38" s="32"/>
      <c r="G38" s="32">
        <v>10</v>
      </c>
      <c r="H38" s="206">
        <v>6</v>
      </c>
      <c r="I38" s="32"/>
      <c r="J38" s="32"/>
      <c r="K38" s="32"/>
      <c r="L38" s="32"/>
      <c r="M38" s="32">
        <v>14</v>
      </c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2.75" customHeight="1" x14ac:dyDescent="0.2">
      <c r="A39" s="42"/>
      <c r="B39" s="32"/>
      <c r="C39" s="32"/>
      <c r="D39" s="32"/>
      <c r="E39" s="32"/>
      <c r="F39" s="32"/>
      <c r="G39" s="32"/>
      <c r="H39" s="206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2.75" customHeight="1" x14ac:dyDescent="0.2">
      <c r="A40" s="32"/>
      <c r="B40" s="32"/>
      <c r="C40" s="32"/>
      <c r="D40" s="32"/>
      <c r="E40" s="32"/>
      <c r="F40" s="32"/>
      <c r="G40" s="32"/>
      <c r="H40" s="206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2.75" customHeight="1" x14ac:dyDescent="0.2">
      <c r="A41" s="32"/>
      <c r="B41" s="32"/>
      <c r="C41" s="32"/>
      <c r="D41" s="32"/>
      <c r="E41" s="32"/>
      <c r="F41" s="32"/>
      <c r="G41" s="32"/>
      <c r="H41" s="206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2.75" customHeight="1" x14ac:dyDescent="0.2">
      <c r="A42" s="32"/>
      <c r="B42" s="32"/>
      <c r="C42" s="32"/>
      <c r="D42" s="32"/>
      <c r="E42" s="32"/>
      <c r="F42" s="32"/>
      <c r="G42" s="32"/>
      <c r="H42" s="206">
        <f>SUM(H38)</f>
        <v>6</v>
      </c>
      <c r="I42" s="5">
        <f>H38/B33</f>
        <v>0.23076923076923078</v>
      </c>
      <c r="J42" s="5">
        <f>H42/B33</f>
        <v>0.23076923076923078</v>
      </c>
      <c r="K42" s="5">
        <f>J42-I42</f>
        <v>0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2.75" customHeight="1" x14ac:dyDescent="0.2">
      <c r="A43" s="32"/>
      <c r="B43" s="32"/>
      <c r="C43" s="32"/>
      <c r="D43" s="32"/>
      <c r="E43" s="32"/>
      <c r="F43" s="32"/>
      <c r="G43" s="32"/>
      <c r="H43" s="206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2.75" customHeight="1" x14ac:dyDescent="0.3">
      <c r="A44" s="44" t="s">
        <v>93</v>
      </c>
      <c r="B44" s="32"/>
      <c r="C44" s="32"/>
      <c r="D44" s="32"/>
      <c r="E44" s="32"/>
      <c r="F44" s="32"/>
      <c r="G44" s="32"/>
      <c r="H44" s="206"/>
      <c r="I44" s="5"/>
      <c r="J44" s="5"/>
      <c r="K44" s="32"/>
      <c r="L44" s="5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25.5" customHeight="1" x14ac:dyDescent="0.2">
      <c r="A45" s="32"/>
      <c r="B45" s="250" t="s">
        <v>1</v>
      </c>
      <c r="C45" s="251"/>
      <c r="D45" s="251"/>
      <c r="E45" s="251"/>
      <c r="F45" s="251"/>
      <c r="G45" s="251"/>
      <c r="H45" s="206"/>
      <c r="I45" s="7" t="s">
        <v>2</v>
      </c>
      <c r="J45" s="7" t="s">
        <v>3</v>
      </c>
      <c r="K45" s="8" t="s">
        <v>4</v>
      </c>
      <c r="L45" s="7" t="s">
        <v>5</v>
      </c>
      <c r="M45" s="9" t="s">
        <v>6</v>
      </c>
      <c r="N45" s="9" t="s">
        <v>7</v>
      </c>
      <c r="O45" s="10" t="s">
        <v>8</v>
      </c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2.75" customHeight="1" x14ac:dyDescent="0.2">
      <c r="A46" s="116" t="s">
        <v>9</v>
      </c>
      <c r="B46" s="117">
        <v>1</v>
      </c>
      <c r="C46" s="117">
        <v>2</v>
      </c>
      <c r="D46" s="117">
        <v>3</v>
      </c>
      <c r="E46" s="117">
        <v>4</v>
      </c>
      <c r="F46" s="117">
        <v>5</v>
      </c>
      <c r="G46" s="117">
        <v>6</v>
      </c>
      <c r="H46" s="208" t="s">
        <v>10</v>
      </c>
      <c r="I46" s="15"/>
      <c r="J46" s="15"/>
      <c r="K46" s="16"/>
      <c r="L46" s="17"/>
      <c r="M46" s="6"/>
      <c r="N46" s="6"/>
      <c r="O46" s="5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2.75" customHeight="1" x14ac:dyDescent="0.2">
      <c r="A47" s="31" t="s">
        <v>94</v>
      </c>
      <c r="B47" s="13">
        <v>344</v>
      </c>
      <c r="C47" s="13"/>
      <c r="D47" s="13"/>
      <c r="E47" s="13"/>
      <c r="F47" s="13"/>
      <c r="G47" s="13"/>
      <c r="H47" s="202"/>
      <c r="I47" s="15"/>
      <c r="J47" s="15"/>
      <c r="K47" s="16"/>
      <c r="L47" s="17"/>
      <c r="M47" s="20">
        <f>B47</f>
        <v>344</v>
      </c>
      <c r="N47" s="6"/>
      <c r="O47" s="5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12.75" customHeight="1" x14ac:dyDescent="0.2">
      <c r="A48" s="42">
        <v>1601</v>
      </c>
      <c r="B48" s="32"/>
      <c r="C48" s="32">
        <v>312</v>
      </c>
      <c r="D48" s="32"/>
      <c r="E48" s="32"/>
      <c r="F48" s="32"/>
      <c r="G48" s="32"/>
      <c r="H48" s="203"/>
      <c r="I48" s="5"/>
      <c r="J48" s="5"/>
      <c r="K48" s="32"/>
      <c r="L48" s="17">
        <f>C48/B47</f>
        <v>0.90697674418604646</v>
      </c>
      <c r="M48" s="118">
        <v>313</v>
      </c>
      <c r="N48" s="23">
        <f>M48/M47</f>
        <v>0.90988372093023251</v>
      </c>
      <c r="O48" s="5">
        <f>100%-N48</f>
        <v>9.0116279069767491E-2</v>
      </c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2.75" customHeight="1" x14ac:dyDescent="0.2">
      <c r="A49" s="42">
        <v>1602</v>
      </c>
      <c r="B49" s="32"/>
      <c r="C49" s="32"/>
      <c r="D49" s="32">
        <v>259</v>
      </c>
      <c r="E49" s="32"/>
      <c r="F49" s="32"/>
      <c r="G49" s="32"/>
      <c r="H49" s="206"/>
      <c r="I49" s="5"/>
      <c r="J49" s="5"/>
      <c r="K49" s="32"/>
      <c r="L49" s="5"/>
      <c r="M49" s="118">
        <v>263</v>
      </c>
      <c r="N49" s="23"/>
      <c r="O49" s="5"/>
      <c r="P49" s="32"/>
      <c r="Q49" s="120">
        <f>M49/M47</f>
        <v>0.76453488372093026</v>
      </c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2.75" customHeight="1" x14ac:dyDescent="0.2">
      <c r="A50" s="32">
        <v>1701</v>
      </c>
      <c r="B50" s="32"/>
      <c r="C50" s="32"/>
      <c r="D50" s="32"/>
      <c r="E50" s="32">
        <v>241</v>
      </c>
      <c r="F50" s="32"/>
      <c r="G50" s="32"/>
      <c r="H50" s="206"/>
      <c r="I50" s="5"/>
      <c r="J50" s="5"/>
      <c r="K50" s="32"/>
      <c r="L50" s="5"/>
      <c r="M50" s="118">
        <v>261</v>
      </c>
      <c r="N50" s="23"/>
      <c r="O50" s="5"/>
      <c r="P50" s="32"/>
      <c r="Q50" s="120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2.75" customHeight="1" x14ac:dyDescent="0.2">
      <c r="A51" s="32">
        <v>1702</v>
      </c>
      <c r="B51" s="32"/>
      <c r="C51" s="32"/>
      <c r="D51" s="32"/>
      <c r="E51" s="32"/>
      <c r="F51" s="32">
        <v>217</v>
      </c>
      <c r="G51" s="32"/>
      <c r="H51" s="206"/>
      <c r="I51" s="5"/>
      <c r="J51" s="5"/>
      <c r="K51" s="32"/>
      <c r="L51" s="5"/>
      <c r="M51" s="118">
        <v>236</v>
      </c>
      <c r="N51" s="23"/>
      <c r="O51" s="5"/>
      <c r="P51" s="32"/>
      <c r="Q51" s="120"/>
      <c r="R51" s="32"/>
      <c r="S51" s="32"/>
      <c r="T51" s="32"/>
      <c r="U51" s="32"/>
      <c r="V51" s="32"/>
      <c r="W51" s="32"/>
      <c r="X51" s="32"/>
      <c r="Y51" s="32"/>
      <c r="Z51" s="32"/>
    </row>
    <row r="52" spans="1:26" ht="12.75" customHeight="1" x14ac:dyDescent="0.2">
      <c r="A52" s="32"/>
      <c r="B52" s="32"/>
      <c r="C52" s="32"/>
      <c r="D52" s="32"/>
      <c r="E52" s="32"/>
      <c r="F52" s="32"/>
      <c r="G52" s="32"/>
      <c r="H52" s="206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2.75" customHeight="1" x14ac:dyDescent="0.2">
      <c r="A53" s="32"/>
      <c r="B53" s="32"/>
      <c r="C53" s="32"/>
      <c r="D53" s="32"/>
      <c r="E53" s="32"/>
      <c r="F53" s="32"/>
      <c r="G53" s="32"/>
      <c r="H53" s="206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2.75" customHeight="1" x14ac:dyDescent="0.2">
      <c r="A54" s="32"/>
      <c r="B54" s="32"/>
      <c r="C54" s="32"/>
      <c r="D54" s="32"/>
      <c r="E54" s="32"/>
      <c r="F54" s="32"/>
      <c r="G54" s="32"/>
      <c r="H54" s="206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2.75" customHeight="1" x14ac:dyDescent="0.3">
      <c r="A55" s="44" t="s">
        <v>95</v>
      </c>
      <c r="B55" s="32"/>
      <c r="C55" s="32"/>
      <c r="D55" s="32"/>
      <c r="E55" s="32"/>
      <c r="F55" s="32"/>
      <c r="G55" s="32"/>
      <c r="H55" s="206"/>
      <c r="I55" s="5"/>
      <c r="J55" s="5"/>
      <c r="K55" s="32"/>
      <c r="L55" s="5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25.5" customHeight="1" x14ac:dyDescent="0.2">
      <c r="A56" s="32"/>
      <c r="B56" s="250" t="s">
        <v>1</v>
      </c>
      <c r="C56" s="251"/>
      <c r="D56" s="251"/>
      <c r="E56" s="251"/>
      <c r="F56" s="251"/>
      <c r="G56" s="251"/>
      <c r="H56" s="206"/>
      <c r="I56" s="7" t="s">
        <v>2</v>
      </c>
      <c r="J56" s="7" t="s">
        <v>3</v>
      </c>
      <c r="K56" s="8" t="s">
        <v>4</v>
      </c>
      <c r="L56" s="7" t="s">
        <v>5</v>
      </c>
      <c r="M56" s="9" t="s">
        <v>6</v>
      </c>
      <c r="N56" s="9" t="s">
        <v>7</v>
      </c>
      <c r="O56" s="10" t="s">
        <v>8</v>
      </c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2.75" customHeight="1" x14ac:dyDescent="0.2">
      <c r="A57" s="116" t="s">
        <v>9</v>
      </c>
      <c r="B57" s="117">
        <v>1</v>
      </c>
      <c r="C57" s="117">
        <v>2</v>
      </c>
      <c r="D57" s="117">
        <v>3</v>
      </c>
      <c r="E57" s="117">
        <v>4</v>
      </c>
      <c r="F57" s="117">
        <v>5</v>
      </c>
      <c r="G57" s="117">
        <v>6</v>
      </c>
      <c r="H57" s="208" t="s">
        <v>10</v>
      </c>
      <c r="I57" s="15"/>
      <c r="J57" s="15"/>
      <c r="K57" s="16"/>
      <c r="L57" s="17"/>
      <c r="M57" s="6"/>
      <c r="N57" s="6"/>
      <c r="O57" s="5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2.75" customHeight="1" x14ac:dyDescent="0.2">
      <c r="A58" s="42">
        <v>1601</v>
      </c>
      <c r="B58" s="13">
        <v>26</v>
      </c>
      <c r="C58" s="13"/>
      <c r="D58" s="13"/>
      <c r="E58" s="13"/>
      <c r="F58" s="13"/>
      <c r="G58" s="13"/>
      <c r="H58" s="202"/>
      <c r="I58" s="15"/>
      <c r="J58" s="15"/>
      <c r="K58" s="16"/>
      <c r="L58" s="17"/>
      <c r="M58" s="20">
        <f>B58</f>
        <v>26</v>
      </c>
      <c r="N58" s="6"/>
      <c r="O58" s="5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2.75" customHeight="1" x14ac:dyDescent="0.2">
      <c r="A59" s="42">
        <v>1602</v>
      </c>
      <c r="B59" s="32"/>
      <c r="C59" s="32">
        <v>14</v>
      </c>
      <c r="D59" s="32"/>
      <c r="E59" s="32"/>
      <c r="F59" s="32"/>
      <c r="G59" s="32"/>
      <c r="H59" s="206"/>
      <c r="I59" s="5"/>
      <c r="J59" s="5"/>
      <c r="K59" s="32"/>
      <c r="L59" s="17">
        <f>C59/B58</f>
        <v>0.53846153846153844</v>
      </c>
      <c r="M59" s="118">
        <v>26</v>
      </c>
      <c r="N59" s="23">
        <f>M59/M58</f>
        <v>1</v>
      </c>
      <c r="O59" s="5">
        <f>100%-N59</f>
        <v>0</v>
      </c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2.75" customHeight="1" x14ac:dyDescent="0.2">
      <c r="A60" s="32">
        <v>1701</v>
      </c>
      <c r="B60" s="32"/>
      <c r="C60" s="32"/>
      <c r="D60" s="32">
        <v>13</v>
      </c>
      <c r="E60" s="32"/>
      <c r="F60" s="32"/>
      <c r="G60" s="32"/>
      <c r="H60" s="206"/>
      <c r="I60" s="32"/>
      <c r="J60" s="32"/>
      <c r="K60" s="32"/>
      <c r="L60" s="32"/>
      <c r="M60" s="32">
        <v>13</v>
      </c>
      <c r="N60" s="32"/>
      <c r="O60" s="11">
        <f>M60/M58</f>
        <v>0.5</v>
      </c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2.75" customHeight="1" x14ac:dyDescent="0.2">
      <c r="A61" s="32">
        <v>1702</v>
      </c>
      <c r="B61" s="32"/>
      <c r="C61" s="32"/>
      <c r="D61" s="32"/>
      <c r="E61" s="32">
        <v>10</v>
      </c>
      <c r="F61" s="32"/>
      <c r="G61" s="32"/>
      <c r="H61" s="206"/>
      <c r="I61" s="32"/>
      <c r="J61" s="32"/>
      <c r="K61" s="32"/>
      <c r="L61" s="32"/>
      <c r="M61" s="32">
        <v>10</v>
      </c>
      <c r="N61" s="32"/>
      <c r="O61" s="11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2.75" customHeight="1" x14ac:dyDescent="0.2">
      <c r="A62" s="32"/>
      <c r="B62" s="32"/>
      <c r="C62" s="32"/>
      <c r="D62" s="32"/>
      <c r="E62" s="32"/>
      <c r="F62" s="32"/>
      <c r="G62" s="32"/>
      <c r="H62" s="206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2.75" customHeight="1" x14ac:dyDescent="0.2">
      <c r="A63" s="32"/>
      <c r="B63" s="32"/>
      <c r="C63" s="32"/>
      <c r="D63" s="32"/>
      <c r="E63" s="32"/>
      <c r="F63" s="32"/>
      <c r="G63" s="32"/>
      <c r="H63" s="206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2.75" customHeight="1" x14ac:dyDescent="0.3">
      <c r="A64" s="44" t="s">
        <v>96</v>
      </c>
      <c r="B64" s="32"/>
      <c r="C64" s="32"/>
      <c r="D64" s="32"/>
      <c r="E64" s="32"/>
      <c r="F64" s="32"/>
      <c r="G64" s="32"/>
      <c r="H64" s="206"/>
      <c r="I64" s="5"/>
      <c r="J64" s="5"/>
      <c r="K64" s="32"/>
      <c r="L64" s="5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spans="1:26" ht="25.5" customHeight="1" x14ac:dyDescent="0.2">
      <c r="A65" s="32"/>
      <c r="B65" s="250" t="s">
        <v>1</v>
      </c>
      <c r="C65" s="251"/>
      <c r="D65" s="251"/>
      <c r="E65" s="251"/>
      <c r="F65" s="251"/>
      <c r="G65" s="251"/>
      <c r="H65" s="206"/>
      <c r="I65" s="7" t="s">
        <v>2</v>
      </c>
      <c r="J65" s="7" t="s">
        <v>3</v>
      </c>
      <c r="K65" s="8" t="s">
        <v>4</v>
      </c>
      <c r="L65" s="7" t="s">
        <v>5</v>
      </c>
      <c r="M65" s="9" t="s">
        <v>6</v>
      </c>
      <c r="N65" s="9" t="s">
        <v>7</v>
      </c>
      <c r="O65" s="10" t="s">
        <v>8</v>
      </c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2.75" customHeight="1" x14ac:dyDescent="0.2">
      <c r="A66" s="116" t="s">
        <v>9</v>
      </c>
      <c r="B66" s="117">
        <v>1</v>
      </c>
      <c r="C66" s="117">
        <v>2</v>
      </c>
      <c r="D66" s="117">
        <v>3</v>
      </c>
      <c r="E66" s="117">
        <v>4</v>
      </c>
      <c r="F66" s="117">
        <v>5</v>
      </c>
      <c r="G66" s="117">
        <v>6</v>
      </c>
      <c r="H66" s="208" t="s">
        <v>10</v>
      </c>
      <c r="I66" s="15"/>
      <c r="J66" s="15"/>
      <c r="K66" s="16"/>
      <c r="L66" s="17"/>
      <c r="M66" s="6"/>
      <c r="N66" s="6"/>
      <c r="O66" s="5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2.75" customHeight="1" x14ac:dyDescent="0.2">
      <c r="A67" s="42">
        <v>1602</v>
      </c>
      <c r="B67" s="13">
        <v>529</v>
      </c>
      <c r="C67" s="13"/>
      <c r="D67" s="13"/>
      <c r="E67" s="13"/>
      <c r="F67" s="13"/>
      <c r="G67" s="13"/>
      <c r="H67" s="202"/>
      <c r="I67" s="15"/>
      <c r="J67" s="15"/>
      <c r="K67" s="16"/>
      <c r="L67" s="17"/>
      <c r="M67" s="20">
        <f>B67</f>
        <v>529</v>
      </c>
      <c r="N67" s="6"/>
      <c r="O67" s="5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2.75" customHeight="1" x14ac:dyDescent="0.2">
      <c r="A68" s="32">
        <v>1701</v>
      </c>
      <c r="B68" s="32"/>
      <c r="C68" s="32">
        <v>389</v>
      </c>
      <c r="D68" s="32"/>
      <c r="E68" s="32"/>
      <c r="F68" s="32"/>
      <c r="G68" s="32"/>
      <c r="H68" s="206"/>
      <c r="I68" s="5"/>
      <c r="J68" s="5"/>
      <c r="K68" s="32"/>
      <c r="L68" s="17">
        <f>C68/B67</f>
        <v>0.73534971644612479</v>
      </c>
      <c r="M68" s="118">
        <v>389</v>
      </c>
      <c r="N68" s="23">
        <f>M68/M67</f>
        <v>0.73534971644612479</v>
      </c>
      <c r="O68" s="5">
        <f>100%-N68</f>
        <v>0.26465028355387521</v>
      </c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2.75" customHeight="1" x14ac:dyDescent="0.2">
      <c r="A69" s="32">
        <v>1702</v>
      </c>
      <c r="B69" s="32"/>
      <c r="C69" s="32"/>
      <c r="D69" s="32">
        <v>338</v>
      </c>
      <c r="E69" s="32"/>
      <c r="F69" s="32"/>
      <c r="G69" s="32"/>
      <c r="H69" s="206"/>
      <c r="I69" s="32"/>
      <c r="J69" s="32"/>
      <c r="K69" s="32"/>
      <c r="L69" s="32"/>
      <c r="M69" s="32">
        <v>345</v>
      </c>
      <c r="N69" s="32"/>
      <c r="O69" s="11">
        <f>M69/M67</f>
        <v>0.65217391304347827</v>
      </c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2.75" customHeight="1" x14ac:dyDescent="0.2">
      <c r="A70" s="32"/>
      <c r="B70" s="32"/>
      <c r="C70" s="32"/>
      <c r="D70" s="32"/>
      <c r="E70" s="32"/>
      <c r="F70" s="32"/>
      <c r="G70" s="32"/>
      <c r="H70" s="206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2.75" customHeight="1" x14ac:dyDescent="0.2">
      <c r="A71" s="32"/>
      <c r="B71" s="32"/>
      <c r="C71" s="32"/>
      <c r="D71" s="32"/>
      <c r="E71" s="32"/>
      <c r="F71" s="32"/>
      <c r="G71" s="32"/>
      <c r="H71" s="206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2.75" customHeight="1" x14ac:dyDescent="0.2">
      <c r="A72" s="32"/>
      <c r="B72" s="32"/>
      <c r="C72" s="32"/>
      <c r="D72" s="32"/>
      <c r="E72" s="32"/>
      <c r="F72" s="32"/>
      <c r="G72" s="32"/>
      <c r="H72" s="206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2.75" customHeight="1" x14ac:dyDescent="0.2">
      <c r="A73" s="32"/>
      <c r="B73" s="32"/>
      <c r="C73" s="32"/>
      <c r="D73" s="32"/>
      <c r="E73" s="32"/>
      <c r="F73" s="32"/>
      <c r="G73" s="32"/>
      <c r="H73" s="206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2.75" customHeight="1" x14ac:dyDescent="0.2">
      <c r="A74" s="32"/>
      <c r="B74" s="32"/>
      <c r="C74" s="32"/>
      <c r="D74" s="32"/>
      <c r="E74" s="32"/>
      <c r="F74" s="32"/>
      <c r="G74" s="32"/>
      <c r="H74" s="206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spans="1:26" ht="26.25" customHeight="1" x14ac:dyDescent="0.4">
      <c r="A75" s="4"/>
      <c r="B75" s="220" t="s">
        <v>99</v>
      </c>
      <c r="C75" s="221"/>
      <c r="D75" s="221"/>
      <c r="E75" s="221"/>
      <c r="F75" s="221"/>
      <c r="G75" s="221"/>
      <c r="H75" s="72">
        <v>1701</v>
      </c>
      <c r="I75" s="73"/>
      <c r="J75" s="73"/>
      <c r="K75" s="73"/>
      <c r="L75" s="73"/>
      <c r="M75" s="73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20.25" customHeight="1" x14ac:dyDescent="0.2">
      <c r="A76" s="222" t="s">
        <v>9</v>
      </c>
      <c r="B76" s="223" t="s">
        <v>100</v>
      </c>
      <c r="C76" s="224"/>
      <c r="D76" s="224"/>
      <c r="E76" s="224"/>
      <c r="F76" s="224"/>
      <c r="G76" s="224"/>
      <c r="H76" s="225" t="s">
        <v>10</v>
      </c>
      <c r="I76" s="219" t="s">
        <v>2</v>
      </c>
      <c r="J76" s="219" t="s">
        <v>3</v>
      </c>
      <c r="K76" s="227" t="s">
        <v>4</v>
      </c>
      <c r="L76" s="219" t="s">
        <v>5</v>
      </c>
      <c r="M76" s="217" t="s">
        <v>6</v>
      </c>
      <c r="N76" s="217" t="s">
        <v>7</v>
      </c>
      <c r="O76" s="219" t="s">
        <v>8</v>
      </c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spans="1:26" ht="15.75" customHeight="1" x14ac:dyDescent="0.25">
      <c r="A77" s="218"/>
      <c r="B77" s="74" t="s">
        <v>101</v>
      </c>
      <c r="C77" s="74" t="s">
        <v>102</v>
      </c>
      <c r="D77" s="74" t="s">
        <v>103</v>
      </c>
      <c r="E77" s="74" t="s">
        <v>104</v>
      </c>
      <c r="F77" s="74" t="s">
        <v>105</v>
      </c>
      <c r="G77" s="74" t="s">
        <v>106</v>
      </c>
      <c r="H77" s="226"/>
      <c r="I77" s="218"/>
      <c r="J77" s="218"/>
      <c r="K77" s="218"/>
      <c r="L77" s="218"/>
      <c r="M77" s="218"/>
      <c r="N77" s="218"/>
      <c r="O77" s="218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spans="1:26" ht="15.75" customHeight="1" x14ac:dyDescent="0.25">
      <c r="A78" s="74">
        <v>1701</v>
      </c>
      <c r="B78" s="139">
        <v>35</v>
      </c>
      <c r="C78" s="139"/>
      <c r="D78" s="139"/>
      <c r="E78" s="139"/>
      <c r="F78" s="139"/>
      <c r="G78" s="139"/>
      <c r="H78" s="140"/>
      <c r="I78" s="141"/>
      <c r="J78" s="142"/>
      <c r="K78" s="143"/>
      <c r="L78" s="144"/>
      <c r="M78" s="145">
        <f>B78</f>
        <v>35</v>
      </c>
      <c r="N78" s="146"/>
      <c r="O78" s="144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5.75" customHeight="1" x14ac:dyDescent="0.25">
      <c r="A79" s="74" t="s">
        <v>107</v>
      </c>
      <c r="B79" s="139"/>
      <c r="C79" s="139">
        <v>21</v>
      </c>
      <c r="D79" s="139"/>
      <c r="E79" s="139"/>
      <c r="F79" s="139"/>
      <c r="G79" s="139"/>
      <c r="H79" s="140"/>
      <c r="I79" s="147"/>
      <c r="J79" s="148"/>
      <c r="K79" s="149"/>
      <c r="L79" s="150">
        <f>IF(C79=0,"",C79/B78)</f>
        <v>0.6</v>
      </c>
      <c r="M79" s="151">
        <v>21</v>
      </c>
      <c r="N79" s="152">
        <f t="shared" ref="N79:N83" si="2">IF(M79=0,"",M79/M78)</f>
        <v>0.6</v>
      </c>
      <c r="O79" s="152">
        <f t="shared" ref="O79:O83" si="3">IF(M79=0,"",100%-N79)</f>
        <v>0.4</v>
      </c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 ht="15.75" customHeight="1" x14ac:dyDescent="0.25">
      <c r="A80" s="74" t="s">
        <v>108</v>
      </c>
      <c r="B80" s="139"/>
      <c r="C80" s="139"/>
      <c r="D80" s="139"/>
      <c r="E80" s="139"/>
      <c r="F80" s="139"/>
      <c r="G80" s="139"/>
      <c r="H80" s="140"/>
      <c r="I80" s="147"/>
      <c r="J80" s="148"/>
      <c r="K80" s="149"/>
      <c r="L80" s="153" t="str">
        <f>IF(D80=0,"",D80/C79)</f>
        <v/>
      </c>
      <c r="M80" s="151"/>
      <c r="N80" s="154" t="str">
        <f t="shared" si="2"/>
        <v/>
      </c>
      <c r="O80" s="154" t="str">
        <f t="shared" si="3"/>
        <v/>
      </c>
      <c r="P80" s="11">
        <f>M80/M78</f>
        <v>0</v>
      </c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5.75" customHeight="1" x14ac:dyDescent="0.25">
      <c r="A81" s="74" t="s">
        <v>109</v>
      </c>
      <c r="B81" s="139"/>
      <c r="C81" s="139"/>
      <c r="D81" s="139"/>
      <c r="E81" s="139"/>
      <c r="F81" s="139"/>
      <c r="G81" s="139"/>
      <c r="H81" s="140"/>
      <c r="I81" s="147"/>
      <c r="J81" s="148"/>
      <c r="K81" s="149"/>
      <c r="L81" s="153" t="str">
        <f>IF(E81=0,"",E81/D80)</f>
        <v/>
      </c>
      <c r="M81" s="151"/>
      <c r="N81" s="154" t="str">
        <f t="shared" si="2"/>
        <v/>
      </c>
      <c r="O81" s="154" t="str">
        <f t="shared" si="3"/>
        <v/>
      </c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5.75" customHeight="1" x14ac:dyDescent="0.25">
      <c r="A82" s="74" t="s">
        <v>110</v>
      </c>
      <c r="B82" s="139"/>
      <c r="C82" s="139"/>
      <c r="D82" s="139"/>
      <c r="E82" s="139"/>
      <c r="F82" s="139"/>
      <c r="G82" s="139"/>
      <c r="H82" s="140"/>
      <c r="I82" s="147"/>
      <c r="J82" s="148"/>
      <c r="K82" s="149"/>
      <c r="L82" s="153" t="str">
        <f>IF(F82=0,"",F82/E81)</f>
        <v/>
      </c>
      <c r="M82" s="151"/>
      <c r="N82" s="154" t="str">
        <f t="shared" si="2"/>
        <v/>
      </c>
      <c r="O82" s="154" t="str">
        <f t="shared" si="3"/>
        <v/>
      </c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5.75" customHeight="1" x14ac:dyDescent="0.25">
      <c r="A83" s="74">
        <v>1902</v>
      </c>
      <c r="B83" s="139"/>
      <c r="C83" s="139"/>
      <c r="D83" s="139"/>
      <c r="E83" s="139"/>
      <c r="F83" s="139"/>
      <c r="G83" s="139"/>
      <c r="H83" s="140"/>
      <c r="I83" s="147"/>
      <c r="J83" s="148"/>
      <c r="K83" s="149"/>
      <c r="L83" s="153" t="str">
        <f>IF(G83=0,"",G83/F82)</f>
        <v/>
      </c>
      <c r="M83" s="155"/>
      <c r="N83" s="154" t="str">
        <f t="shared" si="2"/>
        <v/>
      </c>
      <c r="O83" s="154" t="str">
        <f t="shared" si="3"/>
        <v/>
      </c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5.75" customHeight="1" x14ac:dyDescent="0.25">
      <c r="A84" s="75" t="s">
        <v>111</v>
      </c>
      <c r="B84" s="139"/>
      <c r="C84" s="139"/>
      <c r="D84" s="139"/>
      <c r="E84" s="139"/>
      <c r="F84" s="139"/>
      <c r="G84" s="139"/>
      <c r="H84" s="140"/>
      <c r="I84" s="147"/>
      <c r="J84" s="148"/>
      <c r="K84" s="156"/>
      <c r="L84" s="157"/>
      <c r="M84" s="155"/>
      <c r="N84" s="158"/>
      <c r="O84" s="159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5.75" customHeight="1" x14ac:dyDescent="0.25">
      <c r="A85" s="75" t="s">
        <v>112</v>
      </c>
      <c r="B85" s="139"/>
      <c r="C85" s="139"/>
      <c r="D85" s="139"/>
      <c r="E85" s="139"/>
      <c r="F85" s="139"/>
      <c r="G85" s="139"/>
      <c r="H85" s="140"/>
      <c r="I85" s="147"/>
      <c r="J85" s="148"/>
      <c r="K85" s="156"/>
      <c r="L85" s="157"/>
      <c r="M85" s="155"/>
      <c r="N85" s="158"/>
      <c r="O85" s="159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5.75" customHeight="1" x14ac:dyDescent="0.25">
      <c r="A86" s="75" t="s">
        <v>113</v>
      </c>
      <c r="B86" s="139"/>
      <c r="C86" s="139"/>
      <c r="D86" s="139"/>
      <c r="E86" s="139"/>
      <c r="F86" s="139"/>
      <c r="G86" s="139"/>
      <c r="H86" s="140"/>
      <c r="I86" s="147"/>
      <c r="J86" s="148"/>
      <c r="K86" s="156"/>
      <c r="L86" s="157"/>
      <c r="M86" s="155"/>
      <c r="N86" s="158"/>
      <c r="O86" s="159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5.75" customHeight="1" x14ac:dyDescent="0.25">
      <c r="A87" s="75" t="s">
        <v>115</v>
      </c>
      <c r="B87" s="160"/>
      <c r="C87" s="160"/>
      <c r="D87" s="160"/>
      <c r="E87" s="160"/>
      <c r="F87" s="160"/>
      <c r="G87" s="160"/>
      <c r="H87" s="140"/>
      <c r="I87" s="161"/>
      <c r="J87" s="162"/>
      <c r="K87" s="163"/>
      <c r="L87" s="164"/>
      <c r="M87" s="155"/>
      <c r="N87" s="165"/>
      <c r="O87" s="166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spans="1:26" ht="18" customHeight="1" x14ac:dyDescent="0.25">
      <c r="A88" s="31"/>
      <c r="B88" s="232" t="s">
        <v>114</v>
      </c>
      <c r="C88" s="232"/>
      <c r="D88" s="232"/>
      <c r="E88" s="232"/>
      <c r="F88" s="232"/>
      <c r="G88" s="232"/>
      <c r="H88" s="138">
        <f>SUM(H78:H87)</f>
        <v>0</v>
      </c>
      <c r="I88" s="77" t="str">
        <f>IF(H86=0,"",H86/B78)</f>
        <v/>
      </c>
      <c r="J88" s="77" t="str">
        <f>IF(H88=0,"",H88/B78)</f>
        <v/>
      </c>
      <c r="K88" s="77" t="str">
        <f>IF(H86=0,"",J88-I88)</f>
        <v/>
      </c>
      <c r="L88" s="5"/>
      <c r="M88" s="32"/>
      <c r="N88" s="23"/>
      <c r="O88" s="5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2.75" customHeight="1" x14ac:dyDescent="0.2">
      <c r="A89" s="32"/>
      <c r="B89" s="32"/>
      <c r="C89" s="32"/>
      <c r="D89" s="32"/>
      <c r="E89" s="32"/>
      <c r="F89" s="32"/>
      <c r="G89" s="32"/>
      <c r="H89" s="206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2.75" customHeight="1" x14ac:dyDescent="0.2">
      <c r="A90" s="32"/>
      <c r="B90" s="32"/>
      <c r="C90" s="32"/>
      <c r="D90" s="32"/>
      <c r="E90" s="32"/>
      <c r="F90" s="32"/>
      <c r="G90" s="32"/>
      <c r="H90" s="206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26.25" customHeight="1" x14ac:dyDescent="0.4">
      <c r="A91" s="4"/>
      <c r="B91" s="220" t="s">
        <v>99</v>
      </c>
      <c r="C91" s="221"/>
      <c r="D91" s="221"/>
      <c r="E91" s="221"/>
      <c r="F91" s="221"/>
      <c r="G91" s="221"/>
      <c r="H91" s="72">
        <v>1702</v>
      </c>
      <c r="I91" s="73"/>
      <c r="J91" s="73"/>
      <c r="K91" s="73"/>
      <c r="L91" s="73"/>
      <c r="M91" s="73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20.25" customHeight="1" x14ac:dyDescent="0.2">
      <c r="A92" s="222" t="s">
        <v>9</v>
      </c>
      <c r="B92" s="223" t="s">
        <v>100</v>
      </c>
      <c r="C92" s="224"/>
      <c r="D92" s="224"/>
      <c r="E92" s="224"/>
      <c r="F92" s="224"/>
      <c r="G92" s="224"/>
      <c r="H92" s="225" t="s">
        <v>10</v>
      </c>
      <c r="I92" s="219" t="s">
        <v>2</v>
      </c>
      <c r="J92" s="219" t="s">
        <v>3</v>
      </c>
      <c r="K92" s="227" t="s">
        <v>4</v>
      </c>
      <c r="L92" s="219" t="s">
        <v>5</v>
      </c>
      <c r="M92" s="217" t="s">
        <v>6</v>
      </c>
      <c r="N92" s="217" t="s">
        <v>7</v>
      </c>
      <c r="O92" s="219" t="s">
        <v>8</v>
      </c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5.75" customHeight="1" x14ac:dyDescent="0.25">
      <c r="A93" s="218"/>
      <c r="B93" s="74" t="s">
        <v>101</v>
      </c>
      <c r="C93" s="74" t="s">
        <v>102</v>
      </c>
      <c r="D93" s="74" t="s">
        <v>103</v>
      </c>
      <c r="E93" s="74" t="s">
        <v>104</v>
      </c>
      <c r="F93" s="74" t="s">
        <v>105</v>
      </c>
      <c r="G93" s="74" t="s">
        <v>106</v>
      </c>
      <c r="H93" s="226"/>
      <c r="I93" s="218"/>
      <c r="J93" s="218"/>
      <c r="K93" s="218"/>
      <c r="L93" s="218"/>
      <c r="M93" s="218"/>
      <c r="N93" s="218"/>
      <c r="O93" s="218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5.75" customHeight="1" x14ac:dyDescent="0.25">
      <c r="A94" s="74">
        <v>1702</v>
      </c>
      <c r="B94" s="139">
        <v>460</v>
      </c>
      <c r="C94" s="139"/>
      <c r="D94" s="139"/>
      <c r="E94" s="139"/>
      <c r="F94" s="139"/>
      <c r="G94" s="139"/>
      <c r="H94" s="140"/>
      <c r="I94" s="141"/>
      <c r="J94" s="142"/>
      <c r="K94" s="143"/>
      <c r="L94" s="144"/>
      <c r="M94" s="145">
        <f>B94</f>
        <v>460</v>
      </c>
      <c r="N94" s="146"/>
      <c r="O94" s="144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5.75" customHeight="1" x14ac:dyDescent="0.25">
      <c r="A95" s="74">
        <v>1801</v>
      </c>
      <c r="B95" s="139"/>
      <c r="C95" s="139"/>
      <c r="D95" s="139"/>
      <c r="E95" s="139"/>
      <c r="F95" s="139"/>
      <c r="G95" s="139"/>
      <c r="H95" s="140"/>
      <c r="I95" s="147"/>
      <c r="J95" s="148"/>
      <c r="K95" s="149"/>
      <c r="L95" s="150" t="str">
        <f>IF(C95=0,"",C95/B94)</f>
        <v/>
      </c>
      <c r="M95" s="151"/>
      <c r="N95" s="152" t="str">
        <f t="shared" ref="N95:N99" si="4">IF(M95=0,"",M95/M94)</f>
        <v/>
      </c>
      <c r="O95" s="152" t="str">
        <f t="shared" ref="O95:O99" si="5">IF(M95=0,"",100%-N95)</f>
        <v/>
      </c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5.75" customHeight="1" x14ac:dyDescent="0.25">
      <c r="A96" s="74">
        <v>1802</v>
      </c>
      <c r="B96" s="139"/>
      <c r="C96" s="139"/>
      <c r="D96" s="139"/>
      <c r="E96" s="139"/>
      <c r="F96" s="139"/>
      <c r="G96" s="139"/>
      <c r="H96" s="140"/>
      <c r="I96" s="147"/>
      <c r="J96" s="148"/>
      <c r="K96" s="149"/>
      <c r="L96" s="153" t="str">
        <f>IF(D96=0,"",D96/C95)</f>
        <v/>
      </c>
      <c r="M96" s="151"/>
      <c r="N96" s="154" t="str">
        <f t="shared" si="4"/>
        <v/>
      </c>
      <c r="O96" s="154" t="str">
        <f t="shared" si="5"/>
        <v/>
      </c>
      <c r="P96" s="11">
        <f>M96/M94</f>
        <v>0</v>
      </c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5.75" customHeight="1" x14ac:dyDescent="0.25">
      <c r="A97" s="74">
        <v>1901</v>
      </c>
      <c r="B97" s="139"/>
      <c r="C97" s="139"/>
      <c r="D97" s="139"/>
      <c r="E97" s="139"/>
      <c r="F97" s="139"/>
      <c r="G97" s="139"/>
      <c r="H97" s="140"/>
      <c r="I97" s="147"/>
      <c r="J97" s="148"/>
      <c r="K97" s="149"/>
      <c r="L97" s="153" t="str">
        <f>IF(E97=0,"",E97/D96)</f>
        <v/>
      </c>
      <c r="M97" s="151"/>
      <c r="N97" s="154" t="str">
        <f t="shared" si="4"/>
        <v/>
      </c>
      <c r="O97" s="154" t="str">
        <f t="shared" si="5"/>
        <v/>
      </c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5.75" customHeight="1" x14ac:dyDescent="0.25">
      <c r="A98" s="74">
        <v>1902</v>
      </c>
      <c r="B98" s="139"/>
      <c r="C98" s="139"/>
      <c r="D98" s="139"/>
      <c r="E98" s="139"/>
      <c r="F98" s="139"/>
      <c r="G98" s="139"/>
      <c r="H98" s="140"/>
      <c r="I98" s="147"/>
      <c r="J98" s="148"/>
      <c r="K98" s="149"/>
      <c r="L98" s="153" t="str">
        <f>IF(F98=0,"",F98/E97)</f>
        <v/>
      </c>
      <c r="M98" s="151"/>
      <c r="N98" s="154" t="str">
        <f t="shared" si="4"/>
        <v/>
      </c>
      <c r="O98" s="154" t="str">
        <f t="shared" si="5"/>
        <v/>
      </c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spans="1:26" ht="15.75" customHeight="1" x14ac:dyDescent="0.25">
      <c r="A99" s="74">
        <v>2001</v>
      </c>
      <c r="B99" s="139"/>
      <c r="C99" s="139"/>
      <c r="D99" s="139"/>
      <c r="E99" s="139"/>
      <c r="F99" s="139"/>
      <c r="G99" s="139"/>
      <c r="H99" s="140"/>
      <c r="I99" s="147"/>
      <c r="J99" s="148"/>
      <c r="K99" s="149"/>
      <c r="L99" s="153" t="str">
        <f>IF(G99=0,"",G99/F98)</f>
        <v/>
      </c>
      <c r="M99" s="155"/>
      <c r="N99" s="154" t="str">
        <f t="shared" si="4"/>
        <v/>
      </c>
      <c r="O99" s="154" t="str">
        <f t="shared" si="5"/>
        <v/>
      </c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5.75" customHeight="1" x14ac:dyDescent="0.25">
      <c r="A100" s="75" t="s">
        <v>112</v>
      </c>
      <c r="B100" s="139"/>
      <c r="C100" s="139"/>
      <c r="D100" s="139"/>
      <c r="E100" s="139"/>
      <c r="F100" s="139"/>
      <c r="G100" s="139"/>
      <c r="H100" s="140"/>
      <c r="I100" s="147"/>
      <c r="J100" s="148"/>
      <c r="K100" s="156"/>
      <c r="L100" s="157"/>
      <c r="M100" s="155"/>
      <c r="N100" s="158"/>
      <c r="O100" s="159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5.75" customHeight="1" x14ac:dyDescent="0.25">
      <c r="A101" s="75" t="s">
        <v>113</v>
      </c>
      <c r="B101" s="139"/>
      <c r="C101" s="139"/>
      <c r="D101" s="139"/>
      <c r="E101" s="139"/>
      <c r="F101" s="139"/>
      <c r="G101" s="139"/>
      <c r="H101" s="140"/>
      <c r="I101" s="147"/>
      <c r="J101" s="148"/>
      <c r="K101" s="156"/>
      <c r="L101" s="157"/>
      <c r="M101" s="155"/>
      <c r="N101" s="158"/>
      <c r="O101" s="159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5.75" customHeight="1" x14ac:dyDescent="0.25">
      <c r="A102" s="75" t="s">
        <v>115</v>
      </c>
      <c r="B102" s="139"/>
      <c r="C102" s="139"/>
      <c r="D102" s="139"/>
      <c r="E102" s="139"/>
      <c r="F102" s="139"/>
      <c r="G102" s="139"/>
      <c r="H102" s="140"/>
      <c r="I102" s="147"/>
      <c r="J102" s="148"/>
      <c r="K102" s="156"/>
      <c r="L102" s="157"/>
      <c r="M102" s="155"/>
      <c r="N102" s="158"/>
      <c r="O102" s="159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5.75" customHeight="1" x14ac:dyDescent="0.25">
      <c r="A103" s="75" t="s">
        <v>116</v>
      </c>
      <c r="B103" s="139"/>
      <c r="C103" s="139"/>
      <c r="D103" s="139"/>
      <c r="E103" s="139"/>
      <c r="F103" s="139"/>
      <c r="G103" s="139"/>
      <c r="H103" s="140"/>
      <c r="I103" s="161"/>
      <c r="J103" s="162"/>
      <c r="K103" s="163"/>
      <c r="L103" s="164"/>
      <c r="M103" s="155"/>
      <c r="N103" s="165"/>
      <c r="O103" s="166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8" customHeight="1" x14ac:dyDescent="0.25">
      <c r="A104" s="31"/>
      <c r="B104" s="244" t="s">
        <v>114</v>
      </c>
      <c r="C104" s="224"/>
      <c r="D104" s="224"/>
      <c r="E104" s="224"/>
      <c r="F104" s="224"/>
      <c r="G104" s="245"/>
      <c r="H104" s="76">
        <f>SUM(H94:H103)</f>
        <v>0</v>
      </c>
      <c r="I104" s="77" t="str">
        <f>IF(H102=0,"",H102/B94)</f>
        <v/>
      </c>
      <c r="J104" s="77" t="str">
        <f>IF(H104=0,"",H104/B94)</f>
        <v/>
      </c>
      <c r="K104" s="77" t="str">
        <f>IF(H102=0,"",J104-I104)</f>
        <v/>
      </c>
      <c r="L104" s="5"/>
      <c r="M104" s="32"/>
      <c r="N104" s="23"/>
      <c r="O104" s="5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2.75" customHeight="1" x14ac:dyDescent="0.2">
      <c r="A105" s="32"/>
      <c r="B105" s="32"/>
      <c r="C105" s="32"/>
      <c r="D105" s="32"/>
      <c r="E105" s="32"/>
      <c r="F105" s="32"/>
      <c r="G105" s="32"/>
      <c r="H105" s="206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2.75" customHeight="1" x14ac:dyDescent="0.2">
      <c r="A106" s="32"/>
      <c r="B106" s="32"/>
      <c r="C106" s="32"/>
      <c r="D106" s="32"/>
      <c r="E106" s="32"/>
      <c r="F106" s="32"/>
      <c r="G106" s="32"/>
      <c r="H106" s="206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2.75" customHeight="1" x14ac:dyDescent="0.2">
      <c r="A107" s="32"/>
      <c r="B107" s="32"/>
      <c r="C107" s="32"/>
      <c r="D107" s="32"/>
      <c r="E107" s="32"/>
      <c r="F107" s="32"/>
      <c r="G107" s="32"/>
      <c r="H107" s="206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2.75" customHeight="1" x14ac:dyDescent="0.2">
      <c r="A108" s="32"/>
      <c r="B108" s="32"/>
      <c r="C108" s="32"/>
      <c r="D108" s="32"/>
      <c r="E108" s="32"/>
      <c r="F108" s="32"/>
      <c r="G108" s="32"/>
      <c r="H108" s="206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2.75" customHeight="1" x14ac:dyDescent="0.2">
      <c r="A109" s="32"/>
      <c r="B109" s="32"/>
      <c r="C109" s="32"/>
      <c r="D109" s="32"/>
      <c r="E109" s="32"/>
      <c r="F109" s="32"/>
      <c r="G109" s="32"/>
      <c r="H109" s="206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2.75" customHeight="1" x14ac:dyDescent="0.2">
      <c r="A110" s="32"/>
      <c r="B110" s="32"/>
      <c r="C110" s="32"/>
      <c r="D110" s="32"/>
      <c r="E110" s="32"/>
      <c r="F110" s="32"/>
      <c r="G110" s="32"/>
      <c r="H110" s="206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2.75" customHeight="1" x14ac:dyDescent="0.2">
      <c r="A111" s="32"/>
      <c r="B111" s="32"/>
      <c r="C111" s="32"/>
      <c r="D111" s="32"/>
      <c r="E111" s="32"/>
      <c r="F111" s="32"/>
      <c r="G111" s="32"/>
      <c r="H111" s="206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2.75" customHeight="1" x14ac:dyDescent="0.2">
      <c r="A112" s="32"/>
      <c r="B112" s="32"/>
      <c r="C112" s="32"/>
      <c r="D112" s="32"/>
      <c r="E112" s="32"/>
      <c r="F112" s="32"/>
      <c r="G112" s="32"/>
      <c r="H112" s="206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2.75" customHeight="1" x14ac:dyDescent="0.2">
      <c r="A113" s="32"/>
      <c r="B113" s="32"/>
      <c r="C113" s="32"/>
      <c r="D113" s="32"/>
      <c r="E113" s="32"/>
      <c r="F113" s="32"/>
      <c r="G113" s="32"/>
      <c r="H113" s="206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2.75" customHeight="1" x14ac:dyDescent="0.2">
      <c r="A114" s="32"/>
      <c r="B114" s="32"/>
      <c r="C114" s="32"/>
      <c r="D114" s="32"/>
      <c r="E114" s="32"/>
      <c r="F114" s="32"/>
      <c r="G114" s="32"/>
      <c r="H114" s="206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2.75" customHeight="1" x14ac:dyDescent="0.2">
      <c r="A115" s="32"/>
      <c r="B115" s="32"/>
      <c r="C115" s="32"/>
      <c r="D115" s="32"/>
      <c r="E115" s="32"/>
      <c r="F115" s="32"/>
      <c r="G115" s="32"/>
      <c r="H115" s="206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2.75" customHeight="1" x14ac:dyDescent="0.2">
      <c r="A116" s="32"/>
      <c r="B116" s="32"/>
      <c r="C116" s="32"/>
      <c r="D116" s="32"/>
      <c r="E116" s="32"/>
      <c r="F116" s="32"/>
      <c r="G116" s="32"/>
      <c r="H116" s="206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2.75" customHeight="1" x14ac:dyDescent="0.2">
      <c r="A117" s="32"/>
      <c r="B117" s="32"/>
      <c r="C117" s="32"/>
      <c r="D117" s="32"/>
      <c r="E117" s="32"/>
      <c r="F117" s="32"/>
      <c r="G117" s="32"/>
      <c r="H117" s="206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2.75" customHeight="1" x14ac:dyDescent="0.2">
      <c r="A118" s="32"/>
      <c r="B118" s="32"/>
      <c r="C118" s="32"/>
      <c r="D118" s="32"/>
      <c r="E118" s="32"/>
      <c r="F118" s="32"/>
      <c r="G118" s="32"/>
      <c r="H118" s="206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2.75" customHeight="1" x14ac:dyDescent="0.2">
      <c r="A119" s="32"/>
      <c r="B119" s="32"/>
      <c r="C119" s="32"/>
      <c r="D119" s="32"/>
      <c r="E119" s="32"/>
      <c r="F119" s="32"/>
      <c r="G119" s="32"/>
      <c r="H119" s="206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2.75" customHeight="1" x14ac:dyDescent="0.2">
      <c r="A120" s="32"/>
      <c r="B120" s="32"/>
      <c r="C120" s="32"/>
      <c r="D120" s="32"/>
      <c r="E120" s="32"/>
      <c r="F120" s="32"/>
      <c r="G120" s="32"/>
      <c r="H120" s="206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2.75" customHeight="1" x14ac:dyDescent="0.2">
      <c r="A121" s="32"/>
      <c r="B121" s="32"/>
      <c r="C121" s="32"/>
      <c r="D121" s="32"/>
      <c r="E121" s="32"/>
      <c r="F121" s="32"/>
      <c r="G121" s="32"/>
      <c r="H121" s="206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2.75" customHeight="1" x14ac:dyDescent="0.2">
      <c r="A122" s="32"/>
      <c r="B122" s="32"/>
      <c r="C122" s="32"/>
      <c r="D122" s="32"/>
      <c r="E122" s="32"/>
      <c r="F122" s="32"/>
      <c r="G122" s="32"/>
      <c r="H122" s="206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2.75" customHeight="1" x14ac:dyDescent="0.2">
      <c r="A123" s="32"/>
      <c r="B123" s="32"/>
      <c r="C123" s="32"/>
      <c r="D123" s="32"/>
      <c r="E123" s="32"/>
      <c r="F123" s="32"/>
      <c r="G123" s="32"/>
      <c r="H123" s="206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2.75" customHeight="1" x14ac:dyDescent="0.2">
      <c r="A124" s="32"/>
      <c r="B124" s="32"/>
      <c r="C124" s="32"/>
      <c r="D124" s="32"/>
      <c r="E124" s="32"/>
      <c r="F124" s="32"/>
      <c r="G124" s="32"/>
      <c r="H124" s="206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2.75" customHeight="1" x14ac:dyDescent="0.2">
      <c r="A125" s="32"/>
      <c r="B125" s="32"/>
      <c r="C125" s="32"/>
      <c r="D125" s="32"/>
      <c r="E125" s="32"/>
      <c r="F125" s="32"/>
      <c r="G125" s="32"/>
      <c r="H125" s="206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2.75" customHeight="1" x14ac:dyDescent="0.2">
      <c r="A126" s="32"/>
      <c r="B126" s="32"/>
      <c r="C126" s="32"/>
      <c r="D126" s="32"/>
      <c r="E126" s="32"/>
      <c r="F126" s="32"/>
      <c r="G126" s="32"/>
      <c r="H126" s="206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2.75" customHeight="1" x14ac:dyDescent="0.2">
      <c r="A127" s="32"/>
      <c r="B127" s="32"/>
      <c r="C127" s="32"/>
      <c r="D127" s="32"/>
      <c r="E127" s="32"/>
      <c r="F127" s="32"/>
      <c r="G127" s="32"/>
      <c r="H127" s="206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2.75" customHeight="1" x14ac:dyDescent="0.2">
      <c r="A128" s="32"/>
      <c r="B128" s="32"/>
      <c r="C128" s="32"/>
      <c r="D128" s="32"/>
      <c r="E128" s="32"/>
      <c r="F128" s="32"/>
      <c r="G128" s="32"/>
      <c r="H128" s="206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2.75" customHeight="1" x14ac:dyDescent="0.2">
      <c r="A129" s="32"/>
      <c r="B129" s="32"/>
      <c r="C129" s="32"/>
      <c r="D129" s="32"/>
      <c r="E129" s="32"/>
      <c r="F129" s="32"/>
      <c r="G129" s="32"/>
      <c r="H129" s="206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2.75" customHeight="1" x14ac:dyDescent="0.2">
      <c r="A130" s="32"/>
      <c r="B130" s="32"/>
      <c r="C130" s="32"/>
      <c r="D130" s="32"/>
      <c r="E130" s="32"/>
      <c r="F130" s="32"/>
      <c r="G130" s="32"/>
      <c r="H130" s="206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2.75" customHeight="1" x14ac:dyDescent="0.2">
      <c r="A131" s="32"/>
      <c r="B131" s="32"/>
      <c r="C131" s="32"/>
      <c r="D131" s="32"/>
      <c r="E131" s="32"/>
      <c r="F131" s="32"/>
      <c r="G131" s="32"/>
      <c r="H131" s="206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2.75" customHeight="1" x14ac:dyDescent="0.2">
      <c r="A132" s="32"/>
      <c r="B132" s="32"/>
      <c r="C132" s="32"/>
      <c r="D132" s="32"/>
      <c r="E132" s="32"/>
      <c r="F132" s="32"/>
      <c r="G132" s="32"/>
      <c r="H132" s="206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2.75" customHeight="1" x14ac:dyDescent="0.2">
      <c r="A133" s="32"/>
      <c r="B133" s="32"/>
      <c r="C133" s="32"/>
      <c r="D133" s="32"/>
      <c r="E133" s="32"/>
      <c r="F133" s="32"/>
      <c r="G133" s="32"/>
      <c r="H133" s="206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2.75" customHeight="1" x14ac:dyDescent="0.2">
      <c r="A134" s="32"/>
      <c r="B134" s="32"/>
      <c r="C134" s="32"/>
      <c r="D134" s="32"/>
      <c r="E134" s="32"/>
      <c r="F134" s="32"/>
      <c r="G134" s="32"/>
      <c r="H134" s="206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12.75" customHeight="1" x14ac:dyDescent="0.2">
      <c r="A135" s="32"/>
      <c r="B135" s="32"/>
      <c r="C135" s="32"/>
      <c r="D135" s="32"/>
      <c r="E135" s="32"/>
      <c r="F135" s="32"/>
      <c r="G135" s="32"/>
      <c r="H135" s="206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2.75" customHeight="1" x14ac:dyDescent="0.2">
      <c r="A136" s="32"/>
      <c r="B136" s="32"/>
      <c r="C136" s="32"/>
      <c r="D136" s="32"/>
      <c r="E136" s="32"/>
      <c r="F136" s="32"/>
      <c r="G136" s="32"/>
      <c r="H136" s="206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2.75" customHeight="1" x14ac:dyDescent="0.2">
      <c r="A137" s="32"/>
      <c r="B137" s="32"/>
      <c r="C137" s="32"/>
      <c r="D137" s="32"/>
      <c r="E137" s="32"/>
      <c r="F137" s="32"/>
      <c r="G137" s="32"/>
      <c r="H137" s="206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2.75" customHeight="1" x14ac:dyDescent="0.2">
      <c r="A138" s="32"/>
      <c r="B138" s="32"/>
      <c r="C138" s="32"/>
      <c r="D138" s="32"/>
      <c r="E138" s="32"/>
      <c r="F138" s="32"/>
      <c r="G138" s="32"/>
      <c r="H138" s="206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2.75" customHeight="1" x14ac:dyDescent="0.2">
      <c r="A139" s="32"/>
      <c r="B139" s="32"/>
      <c r="C139" s="32"/>
      <c r="D139" s="32"/>
      <c r="E139" s="32"/>
      <c r="F139" s="32"/>
      <c r="G139" s="32"/>
      <c r="H139" s="206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2.75" customHeight="1" x14ac:dyDescent="0.2">
      <c r="A140" s="32"/>
      <c r="B140" s="32"/>
      <c r="C140" s="32"/>
      <c r="D140" s="32"/>
      <c r="E140" s="32"/>
      <c r="F140" s="32"/>
      <c r="G140" s="32"/>
      <c r="H140" s="206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2.75" customHeight="1" x14ac:dyDescent="0.2">
      <c r="A141" s="32"/>
      <c r="B141" s="32"/>
      <c r="C141" s="32"/>
      <c r="D141" s="32"/>
      <c r="E141" s="32"/>
      <c r="F141" s="32"/>
      <c r="G141" s="32"/>
      <c r="H141" s="206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2.75" customHeight="1" x14ac:dyDescent="0.2">
      <c r="A142" s="32"/>
      <c r="B142" s="32"/>
      <c r="C142" s="32"/>
      <c r="D142" s="32"/>
      <c r="E142" s="32"/>
      <c r="F142" s="32"/>
      <c r="G142" s="32"/>
      <c r="H142" s="206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2.75" customHeight="1" x14ac:dyDescent="0.2">
      <c r="A143" s="32"/>
      <c r="B143" s="32"/>
      <c r="C143" s="32"/>
      <c r="D143" s="32"/>
      <c r="E143" s="32"/>
      <c r="F143" s="32"/>
      <c r="G143" s="32"/>
      <c r="H143" s="206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2.75" customHeight="1" x14ac:dyDescent="0.2">
      <c r="A144" s="32"/>
      <c r="B144" s="32"/>
      <c r="C144" s="32"/>
      <c r="D144" s="32"/>
      <c r="E144" s="32"/>
      <c r="F144" s="32"/>
      <c r="G144" s="32"/>
      <c r="H144" s="206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2.75" customHeight="1" x14ac:dyDescent="0.2">
      <c r="A145" s="32"/>
      <c r="B145" s="32"/>
      <c r="C145" s="32"/>
      <c r="D145" s="32"/>
      <c r="E145" s="32"/>
      <c r="F145" s="32"/>
      <c r="G145" s="32"/>
      <c r="H145" s="206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2.75" customHeight="1" x14ac:dyDescent="0.2">
      <c r="A146" s="32"/>
      <c r="B146" s="32"/>
      <c r="C146" s="32"/>
      <c r="D146" s="32"/>
      <c r="E146" s="32"/>
      <c r="F146" s="32"/>
      <c r="G146" s="32"/>
      <c r="H146" s="206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2.75" customHeight="1" x14ac:dyDescent="0.2">
      <c r="A147" s="32"/>
      <c r="B147" s="32"/>
      <c r="C147" s="32"/>
      <c r="D147" s="32"/>
      <c r="E147" s="32"/>
      <c r="F147" s="32"/>
      <c r="G147" s="32"/>
      <c r="H147" s="206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2.75" customHeight="1" x14ac:dyDescent="0.2">
      <c r="A148" s="32"/>
      <c r="B148" s="32"/>
      <c r="C148" s="32"/>
      <c r="D148" s="32"/>
      <c r="E148" s="32"/>
      <c r="F148" s="32"/>
      <c r="G148" s="32"/>
      <c r="H148" s="206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2.75" customHeight="1" x14ac:dyDescent="0.2">
      <c r="A149" s="32"/>
      <c r="B149" s="32"/>
      <c r="C149" s="32"/>
      <c r="D149" s="32"/>
      <c r="E149" s="32"/>
      <c r="F149" s="32"/>
      <c r="G149" s="32"/>
      <c r="H149" s="206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2.75" customHeight="1" x14ac:dyDescent="0.2">
      <c r="A150" s="32"/>
      <c r="B150" s="32"/>
      <c r="C150" s="32"/>
      <c r="D150" s="32"/>
      <c r="E150" s="32"/>
      <c r="F150" s="32"/>
      <c r="G150" s="32"/>
      <c r="H150" s="206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2.75" customHeight="1" x14ac:dyDescent="0.2">
      <c r="A151" s="32"/>
      <c r="B151" s="32"/>
      <c r="C151" s="32"/>
      <c r="D151" s="32"/>
      <c r="E151" s="32"/>
      <c r="F151" s="32"/>
      <c r="G151" s="32"/>
      <c r="H151" s="206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2.75" customHeight="1" x14ac:dyDescent="0.2">
      <c r="A152" s="32"/>
      <c r="B152" s="32"/>
      <c r="C152" s="32"/>
      <c r="D152" s="32"/>
      <c r="E152" s="32"/>
      <c r="F152" s="32"/>
      <c r="G152" s="32"/>
      <c r="H152" s="206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2.75" customHeight="1" x14ac:dyDescent="0.2">
      <c r="A153" s="32"/>
      <c r="B153" s="32"/>
      <c r="C153" s="32"/>
      <c r="D153" s="32"/>
      <c r="E153" s="32"/>
      <c r="F153" s="32"/>
      <c r="G153" s="32"/>
      <c r="H153" s="206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2.75" customHeight="1" x14ac:dyDescent="0.2">
      <c r="A154" s="32"/>
      <c r="B154" s="32"/>
      <c r="C154" s="32"/>
      <c r="D154" s="32"/>
      <c r="E154" s="32"/>
      <c r="F154" s="32"/>
      <c r="G154" s="32"/>
      <c r="H154" s="206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2.75" customHeight="1" x14ac:dyDescent="0.2">
      <c r="A155" s="32"/>
      <c r="B155" s="32"/>
      <c r="C155" s="32"/>
      <c r="D155" s="32"/>
      <c r="E155" s="32"/>
      <c r="F155" s="32"/>
      <c r="G155" s="32"/>
      <c r="H155" s="206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2.75" customHeight="1" x14ac:dyDescent="0.2">
      <c r="A156" s="32"/>
      <c r="B156" s="32"/>
      <c r="C156" s="32"/>
      <c r="D156" s="32"/>
      <c r="E156" s="32"/>
      <c r="F156" s="32"/>
      <c r="G156" s="32"/>
      <c r="H156" s="206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2.75" customHeight="1" x14ac:dyDescent="0.2">
      <c r="A157" s="32"/>
      <c r="B157" s="32"/>
      <c r="C157" s="32"/>
      <c r="D157" s="32"/>
      <c r="E157" s="32"/>
      <c r="F157" s="32"/>
      <c r="G157" s="32"/>
      <c r="H157" s="206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2.75" customHeight="1" x14ac:dyDescent="0.2">
      <c r="A158" s="32"/>
      <c r="B158" s="32"/>
      <c r="C158" s="32"/>
      <c r="D158" s="32"/>
      <c r="E158" s="32"/>
      <c r="F158" s="32"/>
      <c r="G158" s="32"/>
      <c r="H158" s="206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2.75" customHeight="1" x14ac:dyDescent="0.2">
      <c r="A159" s="32"/>
      <c r="B159" s="32"/>
      <c r="C159" s="32"/>
      <c r="D159" s="32"/>
      <c r="E159" s="32"/>
      <c r="F159" s="32"/>
      <c r="G159" s="32"/>
      <c r="H159" s="206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2.75" customHeight="1" x14ac:dyDescent="0.2">
      <c r="A160" s="32"/>
      <c r="B160" s="32"/>
      <c r="C160" s="32"/>
      <c r="D160" s="32"/>
      <c r="E160" s="32"/>
      <c r="F160" s="32"/>
      <c r="G160" s="32"/>
      <c r="H160" s="206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2.75" customHeight="1" x14ac:dyDescent="0.2">
      <c r="A161" s="32"/>
      <c r="B161" s="32"/>
      <c r="C161" s="32"/>
      <c r="D161" s="32"/>
      <c r="E161" s="32"/>
      <c r="F161" s="32"/>
      <c r="G161" s="32"/>
      <c r="H161" s="206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2.75" customHeight="1" x14ac:dyDescent="0.2">
      <c r="A162" s="32"/>
      <c r="B162" s="32"/>
      <c r="C162" s="32"/>
      <c r="D162" s="32"/>
      <c r="E162" s="32"/>
      <c r="F162" s="32"/>
      <c r="G162" s="32"/>
      <c r="H162" s="206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2.75" customHeight="1" x14ac:dyDescent="0.2">
      <c r="A163" s="32"/>
      <c r="B163" s="32"/>
      <c r="C163" s="32"/>
      <c r="D163" s="32"/>
      <c r="E163" s="32"/>
      <c r="F163" s="32"/>
      <c r="G163" s="32"/>
      <c r="H163" s="206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2.75" customHeight="1" x14ac:dyDescent="0.2">
      <c r="A164" s="32"/>
      <c r="B164" s="32"/>
      <c r="C164" s="32"/>
      <c r="D164" s="32"/>
      <c r="E164" s="32"/>
      <c r="F164" s="32"/>
      <c r="G164" s="32"/>
      <c r="H164" s="206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2.75" customHeight="1" x14ac:dyDescent="0.2">
      <c r="A165" s="32"/>
      <c r="B165" s="32"/>
      <c r="C165" s="32"/>
      <c r="D165" s="32"/>
      <c r="E165" s="32"/>
      <c r="F165" s="32"/>
      <c r="G165" s="32"/>
      <c r="H165" s="206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2.75" customHeight="1" x14ac:dyDescent="0.2">
      <c r="A166" s="32"/>
      <c r="B166" s="32"/>
      <c r="C166" s="32"/>
      <c r="D166" s="32"/>
      <c r="E166" s="32"/>
      <c r="F166" s="32"/>
      <c r="G166" s="32"/>
      <c r="H166" s="206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2.75" customHeight="1" x14ac:dyDescent="0.2">
      <c r="A167" s="32"/>
      <c r="B167" s="32"/>
      <c r="C167" s="32"/>
      <c r="D167" s="32"/>
      <c r="E167" s="32"/>
      <c r="F167" s="32"/>
      <c r="G167" s="32"/>
      <c r="H167" s="206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2.75" customHeight="1" x14ac:dyDescent="0.2">
      <c r="A168" s="32"/>
      <c r="B168" s="32"/>
      <c r="C168" s="32"/>
      <c r="D168" s="32"/>
      <c r="E168" s="32"/>
      <c r="F168" s="32"/>
      <c r="G168" s="32"/>
      <c r="H168" s="206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2.75" customHeight="1" x14ac:dyDescent="0.2">
      <c r="A169" s="32"/>
      <c r="B169" s="32"/>
      <c r="C169" s="32"/>
      <c r="D169" s="32"/>
      <c r="E169" s="32"/>
      <c r="F169" s="32"/>
      <c r="G169" s="32"/>
      <c r="H169" s="206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2.75" customHeight="1" x14ac:dyDescent="0.2">
      <c r="A170" s="32"/>
      <c r="B170" s="32"/>
      <c r="C170" s="32"/>
      <c r="D170" s="32"/>
      <c r="E170" s="32"/>
      <c r="F170" s="32"/>
      <c r="G170" s="32"/>
      <c r="H170" s="206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2.75" customHeight="1" x14ac:dyDescent="0.2">
      <c r="A171" s="32"/>
      <c r="B171" s="32"/>
      <c r="C171" s="32"/>
      <c r="D171" s="32"/>
      <c r="E171" s="32"/>
      <c r="F171" s="32"/>
      <c r="G171" s="32"/>
      <c r="H171" s="206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2.75" customHeight="1" x14ac:dyDescent="0.2">
      <c r="A172" s="32"/>
      <c r="B172" s="32"/>
      <c r="C172" s="32"/>
      <c r="D172" s="32"/>
      <c r="E172" s="32"/>
      <c r="F172" s="32"/>
      <c r="G172" s="32"/>
      <c r="H172" s="206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2.75" customHeight="1" x14ac:dyDescent="0.2">
      <c r="A173" s="32"/>
      <c r="B173" s="32"/>
      <c r="C173" s="32"/>
      <c r="D173" s="32"/>
      <c r="E173" s="32"/>
      <c r="F173" s="32"/>
      <c r="G173" s="32"/>
      <c r="H173" s="206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2.75" customHeight="1" x14ac:dyDescent="0.2">
      <c r="A174" s="32"/>
      <c r="B174" s="32"/>
      <c r="C174" s="32"/>
      <c r="D174" s="32"/>
      <c r="E174" s="32"/>
      <c r="F174" s="32"/>
      <c r="G174" s="32"/>
      <c r="H174" s="206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2.75" customHeight="1" x14ac:dyDescent="0.2">
      <c r="A175" s="32"/>
      <c r="B175" s="32"/>
      <c r="C175" s="32"/>
      <c r="D175" s="32"/>
      <c r="E175" s="32"/>
      <c r="F175" s="32"/>
      <c r="G175" s="32"/>
      <c r="H175" s="206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2.75" customHeight="1" x14ac:dyDescent="0.2">
      <c r="A176" s="32"/>
      <c r="B176" s="32"/>
      <c r="C176" s="32"/>
      <c r="D176" s="32"/>
      <c r="E176" s="32"/>
      <c r="F176" s="32"/>
      <c r="G176" s="32"/>
      <c r="H176" s="206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2.75" customHeight="1" x14ac:dyDescent="0.2">
      <c r="A177" s="32"/>
      <c r="B177" s="32"/>
      <c r="C177" s="32"/>
      <c r="D177" s="32"/>
      <c r="E177" s="32"/>
      <c r="F177" s="32"/>
      <c r="G177" s="32"/>
      <c r="H177" s="206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2.75" customHeight="1" x14ac:dyDescent="0.2">
      <c r="A178" s="32"/>
      <c r="B178" s="32"/>
      <c r="C178" s="32"/>
      <c r="D178" s="32"/>
      <c r="E178" s="32"/>
      <c r="F178" s="32"/>
      <c r="G178" s="32"/>
      <c r="H178" s="206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2.75" customHeight="1" x14ac:dyDescent="0.2">
      <c r="A179" s="32"/>
      <c r="B179" s="32"/>
      <c r="C179" s="32"/>
      <c r="D179" s="32"/>
      <c r="E179" s="32"/>
      <c r="F179" s="32"/>
      <c r="G179" s="32"/>
      <c r="H179" s="206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2.75" customHeight="1" x14ac:dyDescent="0.2">
      <c r="A180" s="32"/>
      <c r="B180" s="32"/>
      <c r="C180" s="32"/>
      <c r="D180" s="32"/>
      <c r="E180" s="32"/>
      <c r="F180" s="32"/>
      <c r="G180" s="32"/>
      <c r="H180" s="206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2.75" customHeight="1" x14ac:dyDescent="0.2">
      <c r="A181" s="32"/>
      <c r="B181" s="32"/>
      <c r="C181" s="32"/>
      <c r="D181" s="32"/>
      <c r="E181" s="32"/>
      <c r="F181" s="32"/>
      <c r="G181" s="32"/>
      <c r="H181" s="206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2.75" customHeight="1" x14ac:dyDescent="0.2">
      <c r="A182" s="32"/>
      <c r="B182" s="32"/>
      <c r="C182" s="32"/>
      <c r="D182" s="32"/>
      <c r="E182" s="32"/>
      <c r="F182" s="32"/>
      <c r="G182" s="32"/>
      <c r="H182" s="206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2.75" customHeight="1" x14ac:dyDescent="0.2">
      <c r="A183" s="32"/>
      <c r="B183" s="32"/>
      <c r="C183" s="32"/>
      <c r="D183" s="32"/>
      <c r="E183" s="32"/>
      <c r="F183" s="32"/>
      <c r="G183" s="32"/>
      <c r="H183" s="206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2.75" customHeight="1" x14ac:dyDescent="0.2">
      <c r="A184" s="32"/>
      <c r="B184" s="32"/>
      <c r="C184" s="32"/>
      <c r="D184" s="32"/>
      <c r="E184" s="32"/>
      <c r="F184" s="32"/>
      <c r="G184" s="32"/>
      <c r="H184" s="206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2.75" customHeight="1" x14ac:dyDescent="0.2">
      <c r="A185" s="32"/>
      <c r="B185" s="32"/>
      <c r="C185" s="32"/>
      <c r="D185" s="32"/>
      <c r="E185" s="32"/>
      <c r="F185" s="32"/>
      <c r="G185" s="32"/>
      <c r="H185" s="206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2.75" customHeight="1" x14ac:dyDescent="0.2">
      <c r="A186" s="32"/>
      <c r="B186" s="32"/>
      <c r="C186" s="32"/>
      <c r="D186" s="32"/>
      <c r="E186" s="32"/>
      <c r="F186" s="32"/>
      <c r="G186" s="32"/>
      <c r="H186" s="206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2.75" customHeight="1" x14ac:dyDescent="0.2">
      <c r="A187" s="32"/>
      <c r="B187" s="32"/>
      <c r="C187" s="32"/>
      <c r="D187" s="32"/>
      <c r="E187" s="32"/>
      <c r="F187" s="32"/>
      <c r="G187" s="32"/>
      <c r="H187" s="206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2.75" customHeight="1" x14ac:dyDescent="0.2">
      <c r="A188" s="32"/>
      <c r="B188" s="32"/>
      <c r="C188" s="32"/>
      <c r="D188" s="32"/>
      <c r="E188" s="32"/>
      <c r="F188" s="32"/>
      <c r="G188" s="32"/>
      <c r="H188" s="206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2.75" customHeight="1" x14ac:dyDescent="0.2">
      <c r="A189" s="32"/>
      <c r="B189" s="32"/>
      <c r="C189" s="32"/>
      <c r="D189" s="32"/>
      <c r="E189" s="32"/>
      <c r="F189" s="32"/>
      <c r="G189" s="32"/>
      <c r="H189" s="206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2.75" customHeight="1" x14ac:dyDescent="0.2">
      <c r="A190" s="32"/>
      <c r="B190" s="32"/>
      <c r="C190" s="32"/>
      <c r="D190" s="32"/>
      <c r="E190" s="32"/>
      <c r="F190" s="32"/>
      <c r="G190" s="32"/>
      <c r="H190" s="206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2.75" customHeight="1" x14ac:dyDescent="0.2">
      <c r="A191" s="32"/>
      <c r="B191" s="32"/>
      <c r="C191" s="32"/>
      <c r="D191" s="32"/>
      <c r="E191" s="32"/>
      <c r="F191" s="32"/>
      <c r="G191" s="32"/>
      <c r="H191" s="206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2.75" customHeight="1" x14ac:dyDescent="0.2">
      <c r="A192" s="32"/>
      <c r="B192" s="32"/>
      <c r="C192" s="32"/>
      <c r="D192" s="32"/>
      <c r="E192" s="32"/>
      <c r="F192" s="32"/>
      <c r="G192" s="32"/>
      <c r="H192" s="206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2.75" customHeight="1" x14ac:dyDescent="0.2">
      <c r="A193" s="32"/>
      <c r="B193" s="32"/>
      <c r="C193" s="32"/>
      <c r="D193" s="32"/>
      <c r="E193" s="32"/>
      <c r="F193" s="32"/>
      <c r="G193" s="32"/>
      <c r="H193" s="206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2.75" customHeight="1" x14ac:dyDescent="0.2">
      <c r="A194" s="32"/>
      <c r="B194" s="32"/>
      <c r="C194" s="32"/>
      <c r="D194" s="32"/>
      <c r="E194" s="32"/>
      <c r="F194" s="32"/>
      <c r="G194" s="32"/>
      <c r="H194" s="206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2.75" customHeight="1" x14ac:dyDescent="0.2">
      <c r="A195" s="32"/>
      <c r="B195" s="32"/>
      <c r="C195" s="32"/>
      <c r="D195" s="32"/>
      <c r="E195" s="32"/>
      <c r="F195" s="32"/>
      <c r="G195" s="32"/>
      <c r="H195" s="206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2.75" customHeight="1" x14ac:dyDescent="0.2">
      <c r="A196" s="32"/>
      <c r="B196" s="32"/>
      <c r="C196" s="32"/>
      <c r="D196" s="32"/>
      <c r="E196" s="32"/>
      <c r="F196" s="32"/>
      <c r="G196" s="32"/>
      <c r="H196" s="206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2.75" customHeight="1" x14ac:dyDescent="0.2">
      <c r="A197" s="32"/>
      <c r="B197" s="32"/>
      <c r="C197" s="32"/>
      <c r="D197" s="32"/>
      <c r="E197" s="32"/>
      <c r="F197" s="32"/>
      <c r="G197" s="32"/>
      <c r="H197" s="206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2.75" customHeight="1" x14ac:dyDescent="0.2">
      <c r="A198" s="32"/>
      <c r="B198" s="32"/>
      <c r="C198" s="32"/>
      <c r="D198" s="32"/>
      <c r="E198" s="32"/>
      <c r="F198" s="32"/>
      <c r="G198" s="32"/>
      <c r="H198" s="206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2.75" customHeight="1" x14ac:dyDescent="0.2">
      <c r="A199" s="32"/>
      <c r="B199" s="32"/>
      <c r="C199" s="32"/>
      <c r="D199" s="32"/>
      <c r="E199" s="32"/>
      <c r="F199" s="32"/>
      <c r="G199" s="32"/>
      <c r="H199" s="206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2.75" customHeight="1" x14ac:dyDescent="0.2">
      <c r="A200" s="32"/>
      <c r="B200" s="32"/>
      <c r="C200" s="32"/>
      <c r="D200" s="32"/>
      <c r="E200" s="32"/>
      <c r="F200" s="32"/>
      <c r="G200" s="32"/>
      <c r="H200" s="206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2.75" customHeight="1" x14ac:dyDescent="0.2">
      <c r="A201" s="32"/>
      <c r="B201" s="32"/>
      <c r="C201" s="32"/>
      <c r="D201" s="32"/>
      <c r="E201" s="32"/>
      <c r="F201" s="32"/>
      <c r="G201" s="32"/>
      <c r="H201" s="206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2.75" customHeight="1" x14ac:dyDescent="0.2">
      <c r="A202" s="32"/>
      <c r="B202" s="32"/>
      <c r="C202" s="32"/>
      <c r="D202" s="32"/>
      <c r="E202" s="32"/>
      <c r="F202" s="32"/>
      <c r="G202" s="32"/>
      <c r="H202" s="206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2.75" customHeight="1" x14ac:dyDescent="0.2">
      <c r="A203" s="32"/>
      <c r="B203" s="32"/>
      <c r="C203" s="32"/>
      <c r="D203" s="32"/>
      <c r="E203" s="32"/>
      <c r="F203" s="32"/>
      <c r="G203" s="32"/>
      <c r="H203" s="206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2.75" customHeight="1" x14ac:dyDescent="0.2">
      <c r="A204" s="32"/>
      <c r="B204" s="32"/>
      <c r="C204" s="32"/>
      <c r="D204" s="32"/>
      <c r="E204" s="32"/>
      <c r="F204" s="32"/>
      <c r="G204" s="32"/>
      <c r="H204" s="206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2.75" customHeight="1" x14ac:dyDescent="0.2">
      <c r="A205" s="32"/>
      <c r="B205" s="32"/>
      <c r="C205" s="32"/>
      <c r="D205" s="32"/>
      <c r="E205" s="32"/>
      <c r="F205" s="32"/>
      <c r="G205" s="32"/>
      <c r="H205" s="206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2.75" customHeight="1" x14ac:dyDescent="0.2">
      <c r="A206" s="32"/>
      <c r="B206" s="32"/>
      <c r="C206" s="32"/>
      <c r="D206" s="32"/>
      <c r="E206" s="32"/>
      <c r="F206" s="32"/>
      <c r="G206" s="32"/>
      <c r="H206" s="206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2.75" customHeight="1" x14ac:dyDescent="0.2">
      <c r="A207" s="32"/>
      <c r="B207" s="32"/>
      <c r="C207" s="32"/>
      <c r="D207" s="32"/>
      <c r="E207" s="32"/>
      <c r="F207" s="32"/>
      <c r="G207" s="32"/>
      <c r="H207" s="206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2.75" customHeight="1" x14ac:dyDescent="0.2">
      <c r="A208" s="32"/>
      <c r="B208" s="32"/>
      <c r="C208" s="32"/>
      <c r="D208" s="32"/>
      <c r="E208" s="32"/>
      <c r="F208" s="32"/>
      <c r="G208" s="32"/>
      <c r="H208" s="206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2.75" customHeight="1" x14ac:dyDescent="0.2">
      <c r="A209" s="32"/>
      <c r="B209" s="32"/>
      <c r="C209" s="32"/>
      <c r="D209" s="32"/>
      <c r="E209" s="32"/>
      <c r="F209" s="32"/>
      <c r="G209" s="32"/>
      <c r="H209" s="206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2.75" customHeight="1" x14ac:dyDescent="0.2">
      <c r="A210" s="32"/>
      <c r="B210" s="32"/>
      <c r="C210" s="32"/>
      <c r="D210" s="32"/>
      <c r="E210" s="32"/>
      <c r="F210" s="32"/>
      <c r="G210" s="32"/>
      <c r="H210" s="206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2.75" customHeight="1" x14ac:dyDescent="0.2">
      <c r="A211" s="32"/>
      <c r="B211" s="32"/>
      <c r="C211" s="32"/>
      <c r="D211" s="32"/>
      <c r="E211" s="32"/>
      <c r="F211" s="32"/>
      <c r="G211" s="32"/>
      <c r="H211" s="206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2.75" customHeight="1" x14ac:dyDescent="0.2">
      <c r="A212" s="32"/>
      <c r="B212" s="32"/>
      <c r="C212" s="32"/>
      <c r="D212" s="32"/>
      <c r="E212" s="32"/>
      <c r="F212" s="32"/>
      <c r="G212" s="32"/>
      <c r="H212" s="206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2.75" customHeight="1" x14ac:dyDescent="0.2">
      <c r="A213" s="32"/>
      <c r="B213" s="32"/>
      <c r="C213" s="32"/>
      <c r="D213" s="32"/>
      <c r="E213" s="32"/>
      <c r="F213" s="32"/>
      <c r="G213" s="32"/>
      <c r="H213" s="206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2.75" customHeight="1" x14ac:dyDescent="0.2">
      <c r="A214" s="32"/>
      <c r="B214" s="32"/>
      <c r="C214" s="32"/>
      <c r="D214" s="32"/>
      <c r="E214" s="32"/>
      <c r="F214" s="32"/>
      <c r="G214" s="32"/>
      <c r="H214" s="206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2.75" customHeight="1" x14ac:dyDescent="0.2">
      <c r="A215" s="32"/>
      <c r="B215" s="32"/>
      <c r="C215" s="32"/>
      <c r="D215" s="32"/>
      <c r="E215" s="32"/>
      <c r="F215" s="32"/>
      <c r="G215" s="32"/>
      <c r="H215" s="206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2.75" customHeight="1" x14ac:dyDescent="0.2">
      <c r="A216" s="32"/>
      <c r="B216" s="32"/>
      <c r="C216" s="32"/>
      <c r="D216" s="32"/>
      <c r="E216" s="32"/>
      <c r="F216" s="32"/>
      <c r="G216" s="32"/>
      <c r="H216" s="206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2.75" customHeight="1" x14ac:dyDescent="0.2">
      <c r="A217" s="32"/>
      <c r="B217" s="32"/>
      <c r="C217" s="32"/>
      <c r="D217" s="32"/>
      <c r="E217" s="32"/>
      <c r="F217" s="32"/>
      <c r="G217" s="32"/>
      <c r="H217" s="206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2.75" customHeight="1" x14ac:dyDescent="0.2">
      <c r="A218" s="32"/>
      <c r="B218" s="32"/>
      <c r="C218" s="32"/>
      <c r="D218" s="32"/>
      <c r="E218" s="32"/>
      <c r="F218" s="32"/>
      <c r="G218" s="32"/>
      <c r="H218" s="206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2.75" customHeight="1" x14ac:dyDescent="0.2">
      <c r="A219" s="32"/>
      <c r="B219" s="32"/>
      <c r="C219" s="32"/>
      <c r="D219" s="32"/>
      <c r="E219" s="32"/>
      <c r="F219" s="32"/>
      <c r="G219" s="32"/>
      <c r="H219" s="206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2.75" customHeight="1" x14ac:dyDescent="0.2">
      <c r="A220" s="32"/>
      <c r="B220" s="32"/>
      <c r="C220" s="32"/>
      <c r="D220" s="32"/>
      <c r="E220" s="32"/>
      <c r="F220" s="32"/>
      <c r="G220" s="32"/>
      <c r="H220" s="206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2.75" customHeight="1" x14ac:dyDescent="0.2">
      <c r="A221" s="32"/>
      <c r="B221" s="32"/>
      <c r="C221" s="32"/>
      <c r="D221" s="32"/>
      <c r="E221" s="32"/>
      <c r="F221" s="32"/>
      <c r="G221" s="32"/>
      <c r="H221" s="206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2.75" customHeight="1" x14ac:dyDescent="0.2">
      <c r="A222" s="32"/>
      <c r="B222" s="32"/>
      <c r="C222" s="32"/>
      <c r="D222" s="32"/>
      <c r="E222" s="32"/>
      <c r="F222" s="32"/>
      <c r="G222" s="32"/>
      <c r="H222" s="206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2.75" customHeight="1" x14ac:dyDescent="0.2">
      <c r="A223" s="32"/>
      <c r="B223" s="32"/>
      <c r="C223" s="32"/>
      <c r="D223" s="32"/>
      <c r="E223" s="32"/>
      <c r="F223" s="32"/>
      <c r="G223" s="32"/>
      <c r="H223" s="206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2.75" customHeight="1" x14ac:dyDescent="0.2">
      <c r="A224" s="32"/>
      <c r="B224" s="32"/>
      <c r="C224" s="32"/>
      <c r="D224" s="32"/>
      <c r="E224" s="32"/>
      <c r="F224" s="32"/>
      <c r="G224" s="32"/>
      <c r="H224" s="206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2.75" customHeight="1" x14ac:dyDescent="0.2">
      <c r="A225" s="32"/>
      <c r="B225" s="32"/>
      <c r="C225" s="32"/>
      <c r="D225" s="32"/>
      <c r="E225" s="32"/>
      <c r="F225" s="32"/>
      <c r="G225" s="32"/>
      <c r="H225" s="206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2.75" customHeight="1" x14ac:dyDescent="0.2">
      <c r="A226" s="32"/>
      <c r="B226" s="32"/>
      <c r="C226" s="32"/>
      <c r="D226" s="32"/>
      <c r="E226" s="32"/>
      <c r="F226" s="32"/>
      <c r="G226" s="32"/>
      <c r="H226" s="206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2.75" customHeight="1" x14ac:dyDescent="0.2">
      <c r="A227" s="32"/>
      <c r="B227" s="32"/>
      <c r="C227" s="32"/>
      <c r="D227" s="32"/>
      <c r="E227" s="32"/>
      <c r="F227" s="32"/>
      <c r="G227" s="32"/>
      <c r="H227" s="206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2.75" customHeight="1" x14ac:dyDescent="0.2">
      <c r="A228" s="32"/>
      <c r="B228" s="32"/>
      <c r="C228" s="32"/>
      <c r="D228" s="32"/>
      <c r="E228" s="32"/>
      <c r="F228" s="32"/>
      <c r="G228" s="32"/>
      <c r="H228" s="206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2.75" customHeight="1" x14ac:dyDescent="0.2">
      <c r="A229" s="32"/>
      <c r="B229" s="32"/>
      <c r="C229" s="32"/>
      <c r="D229" s="32"/>
      <c r="E229" s="32"/>
      <c r="F229" s="32"/>
      <c r="G229" s="32"/>
      <c r="H229" s="206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2.75" customHeight="1" x14ac:dyDescent="0.2">
      <c r="A230" s="32"/>
      <c r="B230" s="32"/>
      <c r="C230" s="32"/>
      <c r="D230" s="32"/>
      <c r="E230" s="32"/>
      <c r="F230" s="32"/>
      <c r="G230" s="32"/>
      <c r="H230" s="206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2.75" customHeight="1" x14ac:dyDescent="0.2">
      <c r="A231" s="32"/>
      <c r="B231" s="32"/>
      <c r="C231" s="32"/>
      <c r="D231" s="32"/>
      <c r="E231" s="32"/>
      <c r="F231" s="32"/>
      <c r="G231" s="32"/>
      <c r="H231" s="206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2.75" customHeight="1" x14ac:dyDescent="0.2">
      <c r="A232" s="32"/>
      <c r="B232" s="32"/>
      <c r="C232" s="32"/>
      <c r="D232" s="32"/>
      <c r="E232" s="32"/>
      <c r="F232" s="32"/>
      <c r="G232" s="32"/>
      <c r="H232" s="206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2.75" customHeight="1" x14ac:dyDescent="0.2">
      <c r="A233" s="32"/>
      <c r="B233" s="32"/>
      <c r="C233" s="32"/>
      <c r="D233" s="32"/>
      <c r="E233" s="32"/>
      <c r="F233" s="32"/>
      <c r="G233" s="32"/>
      <c r="H233" s="206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2.75" customHeight="1" x14ac:dyDescent="0.2">
      <c r="A234" s="32"/>
      <c r="B234" s="32"/>
      <c r="C234" s="32"/>
      <c r="D234" s="32"/>
      <c r="E234" s="32"/>
      <c r="F234" s="32"/>
      <c r="G234" s="32"/>
      <c r="H234" s="206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2.75" customHeight="1" x14ac:dyDescent="0.2">
      <c r="A235" s="32"/>
      <c r="B235" s="32"/>
      <c r="C235" s="32"/>
      <c r="D235" s="32"/>
      <c r="E235" s="32"/>
      <c r="F235" s="32"/>
      <c r="G235" s="32"/>
      <c r="H235" s="206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2.75" customHeight="1" x14ac:dyDescent="0.2">
      <c r="A236" s="32"/>
      <c r="B236" s="32"/>
      <c r="C236" s="32"/>
      <c r="D236" s="32"/>
      <c r="E236" s="32"/>
      <c r="F236" s="32"/>
      <c r="G236" s="32"/>
      <c r="H236" s="206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2.75" customHeight="1" x14ac:dyDescent="0.2">
      <c r="A237" s="32"/>
      <c r="B237" s="32"/>
      <c r="C237" s="32"/>
      <c r="D237" s="32"/>
      <c r="E237" s="32"/>
      <c r="F237" s="32"/>
      <c r="G237" s="32"/>
      <c r="H237" s="206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2.75" customHeight="1" x14ac:dyDescent="0.2">
      <c r="A238" s="32"/>
      <c r="B238" s="32"/>
      <c r="C238" s="32"/>
      <c r="D238" s="32"/>
      <c r="E238" s="32"/>
      <c r="F238" s="32"/>
      <c r="G238" s="32"/>
      <c r="H238" s="206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2.75" customHeight="1" x14ac:dyDescent="0.2">
      <c r="A239" s="32"/>
      <c r="B239" s="32"/>
      <c r="C239" s="32"/>
      <c r="D239" s="32"/>
      <c r="E239" s="32"/>
      <c r="F239" s="32"/>
      <c r="G239" s="32"/>
      <c r="H239" s="206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2.75" customHeight="1" x14ac:dyDescent="0.2">
      <c r="A240" s="32"/>
      <c r="B240" s="32"/>
      <c r="C240" s="32"/>
      <c r="D240" s="32"/>
      <c r="E240" s="32"/>
      <c r="F240" s="32"/>
      <c r="G240" s="32"/>
      <c r="H240" s="206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2.75" customHeight="1" x14ac:dyDescent="0.2">
      <c r="A241" s="32"/>
      <c r="B241" s="32"/>
      <c r="C241" s="32"/>
      <c r="D241" s="32"/>
      <c r="E241" s="32"/>
      <c r="F241" s="32"/>
      <c r="G241" s="32"/>
      <c r="H241" s="206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2.75" customHeight="1" x14ac:dyDescent="0.2">
      <c r="A242" s="32"/>
      <c r="B242" s="32"/>
      <c r="C242" s="32"/>
      <c r="D242" s="32"/>
      <c r="E242" s="32"/>
      <c r="F242" s="32"/>
      <c r="G242" s="32"/>
      <c r="H242" s="206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2.75" customHeight="1" x14ac:dyDescent="0.2">
      <c r="A243" s="32"/>
      <c r="B243" s="32"/>
      <c r="C243" s="32"/>
      <c r="D243" s="32"/>
      <c r="E243" s="32"/>
      <c r="F243" s="32"/>
      <c r="G243" s="32"/>
      <c r="H243" s="206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2.75" customHeight="1" x14ac:dyDescent="0.2">
      <c r="A244" s="32"/>
      <c r="B244" s="32"/>
      <c r="C244" s="32"/>
      <c r="D244" s="32"/>
      <c r="E244" s="32"/>
      <c r="F244" s="32"/>
      <c r="G244" s="32"/>
      <c r="H244" s="206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2.75" customHeight="1" x14ac:dyDescent="0.2">
      <c r="A245" s="32"/>
      <c r="B245" s="32"/>
      <c r="C245" s="32"/>
      <c r="D245" s="32"/>
      <c r="E245" s="32"/>
      <c r="F245" s="32"/>
      <c r="G245" s="32"/>
      <c r="H245" s="206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2.75" customHeight="1" x14ac:dyDescent="0.2">
      <c r="A246" s="32"/>
      <c r="B246" s="32"/>
      <c r="C246" s="32"/>
      <c r="D246" s="32"/>
      <c r="E246" s="32"/>
      <c r="F246" s="32"/>
      <c r="G246" s="32"/>
      <c r="H246" s="206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2.75" customHeight="1" x14ac:dyDescent="0.2">
      <c r="A247" s="32"/>
      <c r="B247" s="32"/>
      <c r="C247" s="32"/>
      <c r="D247" s="32"/>
      <c r="E247" s="32"/>
      <c r="F247" s="32"/>
      <c r="G247" s="32"/>
      <c r="H247" s="206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2.75" customHeight="1" x14ac:dyDescent="0.2">
      <c r="A248" s="32"/>
      <c r="B248" s="32"/>
      <c r="C248" s="32"/>
      <c r="D248" s="32"/>
      <c r="E248" s="32"/>
      <c r="F248" s="32"/>
      <c r="G248" s="32"/>
      <c r="H248" s="206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2.75" customHeight="1" x14ac:dyDescent="0.2">
      <c r="A249" s="32"/>
      <c r="B249" s="32"/>
      <c r="C249" s="32"/>
      <c r="D249" s="32"/>
      <c r="E249" s="32"/>
      <c r="F249" s="32"/>
      <c r="G249" s="32"/>
      <c r="H249" s="206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2.75" customHeight="1" x14ac:dyDescent="0.2">
      <c r="A250" s="32"/>
      <c r="B250" s="32"/>
      <c r="C250" s="32"/>
      <c r="D250" s="32"/>
      <c r="E250" s="32"/>
      <c r="F250" s="32"/>
      <c r="G250" s="32"/>
      <c r="H250" s="206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2.75" customHeight="1" x14ac:dyDescent="0.2">
      <c r="A251" s="32"/>
      <c r="B251" s="32"/>
      <c r="C251" s="32"/>
      <c r="D251" s="32"/>
      <c r="E251" s="32"/>
      <c r="F251" s="32"/>
      <c r="G251" s="32"/>
      <c r="H251" s="206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2.75" customHeight="1" x14ac:dyDescent="0.2">
      <c r="A252" s="32"/>
      <c r="B252" s="32"/>
      <c r="C252" s="32"/>
      <c r="D252" s="32"/>
      <c r="E252" s="32"/>
      <c r="F252" s="32"/>
      <c r="G252" s="32"/>
      <c r="H252" s="206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2.75" customHeight="1" x14ac:dyDescent="0.2">
      <c r="A253" s="32"/>
      <c r="B253" s="32"/>
      <c r="C253" s="32"/>
      <c r="D253" s="32"/>
      <c r="E253" s="32"/>
      <c r="F253" s="32"/>
      <c r="G253" s="32"/>
      <c r="H253" s="206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2.75" customHeight="1" x14ac:dyDescent="0.2">
      <c r="A254" s="32"/>
      <c r="B254" s="32"/>
      <c r="C254" s="32"/>
      <c r="D254" s="32"/>
      <c r="E254" s="32"/>
      <c r="F254" s="32"/>
      <c r="G254" s="32"/>
      <c r="H254" s="206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2.75" customHeight="1" x14ac:dyDescent="0.2">
      <c r="A255" s="32"/>
      <c r="B255" s="32"/>
      <c r="C255" s="32"/>
      <c r="D255" s="32"/>
      <c r="E255" s="32"/>
      <c r="F255" s="32"/>
      <c r="G255" s="32"/>
      <c r="H255" s="206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2.75" customHeight="1" x14ac:dyDescent="0.2">
      <c r="A256" s="32"/>
      <c r="B256" s="32"/>
      <c r="C256" s="32"/>
      <c r="D256" s="32"/>
      <c r="E256" s="32"/>
      <c r="F256" s="32"/>
      <c r="G256" s="32"/>
      <c r="H256" s="206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2.75" customHeight="1" x14ac:dyDescent="0.2">
      <c r="A257" s="32"/>
      <c r="B257" s="32"/>
      <c r="C257" s="32"/>
      <c r="D257" s="32"/>
      <c r="E257" s="32"/>
      <c r="F257" s="32"/>
      <c r="G257" s="32"/>
      <c r="H257" s="206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2.75" customHeight="1" x14ac:dyDescent="0.2">
      <c r="A258" s="32"/>
      <c r="B258" s="32"/>
      <c r="C258" s="32"/>
      <c r="D258" s="32"/>
      <c r="E258" s="32"/>
      <c r="F258" s="32"/>
      <c r="G258" s="32"/>
      <c r="H258" s="206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2.75" customHeight="1" x14ac:dyDescent="0.2">
      <c r="A259" s="32"/>
      <c r="B259" s="32"/>
      <c r="C259" s="32"/>
      <c r="D259" s="32"/>
      <c r="E259" s="32"/>
      <c r="F259" s="32"/>
      <c r="G259" s="32"/>
      <c r="H259" s="206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2.75" customHeight="1" x14ac:dyDescent="0.2">
      <c r="A260" s="32"/>
      <c r="B260" s="32"/>
      <c r="C260" s="32"/>
      <c r="D260" s="32"/>
      <c r="E260" s="32"/>
      <c r="F260" s="32"/>
      <c r="G260" s="32"/>
      <c r="H260" s="206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2.75" customHeight="1" x14ac:dyDescent="0.2">
      <c r="A261" s="32"/>
      <c r="B261" s="32"/>
      <c r="C261" s="32"/>
      <c r="D261" s="32"/>
      <c r="E261" s="32"/>
      <c r="F261" s="32"/>
      <c r="G261" s="32"/>
      <c r="H261" s="206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2.75" customHeight="1" x14ac:dyDescent="0.2">
      <c r="A262" s="32"/>
      <c r="B262" s="32"/>
      <c r="C262" s="32"/>
      <c r="D262" s="32"/>
      <c r="E262" s="32"/>
      <c r="F262" s="32"/>
      <c r="G262" s="32"/>
      <c r="H262" s="206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2.75" customHeight="1" x14ac:dyDescent="0.2">
      <c r="A263" s="32"/>
      <c r="B263" s="32"/>
      <c r="C263" s="32"/>
      <c r="D263" s="32"/>
      <c r="E263" s="32"/>
      <c r="F263" s="32"/>
      <c r="G263" s="32"/>
      <c r="H263" s="206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spans="1:26" ht="12.75" customHeight="1" x14ac:dyDescent="0.2">
      <c r="A264" s="32"/>
      <c r="B264" s="32"/>
      <c r="C264" s="32"/>
      <c r="D264" s="32"/>
      <c r="E264" s="32"/>
      <c r="F264" s="32"/>
      <c r="G264" s="32"/>
      <c r="H264" s="206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spans="1:26" ht="12.75" customHeight="1" x14ac:dyDescent="0.2">
      <c r="A265" s="32"/>
      <c r="B265" s="32"/>
      <c r="C265" s="32"/>
      <c r="D265" s="32"/>
      <c r="E265" s="32"/>
      <c r="F265" s="32"/>
      <c r="G265" s="32"/>
      <c r="H265" s="206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spans="1:26" ht="12.75" customHeight="1" x14ac:dyDescent="0.2">
      <c r="A266" s="32"/>
      <c r="B266" s="32"/>
      <c r="C266" s="32"/>
      <c r="D266" s="32"/>
      <c r="E266" s="32"/>
      <c r="F266" s="32"/>
      <c r="G266" s="32"/>
      <c r="H266" s="206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spans="1:26" ht="12.75" customHeight="1" x14ac:dyDescent="0.2">
      <c r="A267" s="32"/>
      <c r="B267" s="32"/>
      <c r="C267" s="32"/>
      <c r="D267" s="32"/>
      <c r="E267" s="32"/>
      <c r="F267" s="32"/>
      <c r="G267" s="32"/>
      <c r="H267" s="206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spans="1:26" ht="12.75" customHeight="1" x14ac:dyDescent="0.2">
      <c r="A268" s="32"/>
      <c r="B268" s="32"/>
      <c r="C268" s="32"/>
      <c r="D268" s="32"/>
      <c r="E268" s="32"/>
      <c r="F268" s="32"/>
      <c r="G268" s="32"/>
      <c r="H268" s="206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spans="1:26" ht="12.75" customHeight="1" x14ac:dyDescent="0.2">
      <c r="A269" s="32"/>
      <c r="B269" s="32"/>
      <c r="C269" s="32"/>
      <c r="D269" s="32"/>
      <c r="E269" s="32"/>
      <c r="F269" s="32"/>
      <c r="G269" s="32"/>
      <c r="H269" s="206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spans="1:26" ht="12.75" customHeight="1" x14ac:dyDescent="0.2">
      <c r="A270" s="32"/>
      <c r="B270" s="32"/>
      <c r="C270" s="32"/>
      <c r="D270" s="32"/>
      <c r="E270" s="32"/>
      <c r="F270" s="32"/>
      <c r="G270" s="32"/>
      <c r="H270" s="206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spans="1:26" ht="12.75" customHeight="1" x14ac:dyDescent="0.2">
      <c r="A271" s="32"/>
      <c r="B271" s="32"/>
      <c r="C271" s="32"/>
      <c r="D271" s="32"/>
      <c r="E271" s="32"/>
      <c r="F271" s="32"/>
      <c r="G271" s="32"/>
      <c r="H271" s="206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spans="1:26" ht="12.75" customHeight="1" x14ac:dyDescent="0.2">
      <c r="A272" s="32"/>
      <c r="B272" s="32"/>
      <c r="C272" s="32"/>
      <c r="D272" s="32"/>
      <c r="E272" s="32"/>
      <c r="F272" s="32"/>
      <c r="G272" s="32"/>
      <c r="H272" s="206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spans="1:26" ht="12.75" customHeight="1" x14ac:dyDescent="0.2">
      <c r="A273" s="32"/>
      <c r="B273" s="32"/>
      <c r="C273" s="32"/>
      <c r="D273" s="32"/>
      <c r="E273" s="32"/>
      <c r="F273" s="32"/>
      <c r="G273" s="32"/>
      <c r="H273" s="206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spans="1:26" ht="12.75" customHeight="1" x14ac:dyDescent="0.2">
      <c r="A274" s="32"/>
      <c r="B274" s="32"/>
      <c r="C274" s="32"/>
      <c r="D274" s="32"/>
      <c r="E274" s="32"/>
      <c r="F274" s="32"/>
      <c r="G274" s="32"/>
      <c r="H274" s="206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spans="1:26" ht="12.75" customHeight="1" x14ac:dyDescent="0.2">
      <c r="A275" s="32"/>
      <c r="B275" s="32"/>
      <c r="C275" s="32"/>
      <c r="D275" s="32"/>
      <c r="E275" s="32"/>
      <c r="F275" s="32"/>
      <c r="G275" s="32"/>
      <c r="H275" s="206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spans="1:26" ht="12.75" customHeight="1" x14ac:dyDescent="0.2">
      <c r="A276" s="32"/>
      <c r="B276" s="32"/>
      <c r="C276" s="32"/>
      <c r="D276" s="32"/>
      <c r="E276" s="32"/>
      <c r="F276" s="32"/>
      <c r="G276" s="32"/>
      <c r="H276" s="206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spans="1:26" ht="12.75" customHeight="1" x14ac:dyDescent="0.2">
      <c r="A277" s="32"/>
      <c r="B277" s="32"/>
      <c r="C277" s="32"/>
      <c r="D277" s="32"/>
      <c r="E277" s="32"/>
      <c r="F277" s="32"/>
      <c r="G277" s="32"/>
      <c r="H277" s="206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spans="1:26" ht="12.75" customHeight="1" x14ac:dyDescent="0.2">
      <c r="A278" s="32"/>
      <c r="B278" s="32"/>
      <c r="C278" s="32"/>
      <c r="D278" s="32"/>
      <c r="E278" s="32"/>
      <c r="F278" s="32"/>
      <c r="G278" s="32"/>
      <c r="H278" s="206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spans="1:26" ht="12.75" customHeight="1" x14ac:dyDescent="0.2">
      <c r="A279" s="32"/>
      <c r="B279" s="32"/>
      <c r="C279" s="32"/>
      <c r="D279" s="32"/>
      <c r="E279" s="32"/>
      <c r="F279" s="32"/>
      <c r="G279" s="32"/>
      <c r="H279" s="206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spans="1:26" ht="12.75" customHeight="1" x14ac:dyDescent="0.2">
      <c r="A280" s="32"/>
      <c r="B280" s="32"/>
      <c r="C280" s="32"/>
      <c r="D280" s="32"/>
      <c r="E280" s="32"/>
      <c r="F280" s="32"/>
      <c r="G280" s="32"/>
      <c r="H280" s="206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spans="1:26" ht="12.75" customHeight="1" x14ac:dyDescent="0.2">
      <c r="A281" s="32"/>
      <c r="B281" s="32"/>
      <c r="C281" s="32"/>
      <c r="D281" s="32"/>
      <c r="E281" s="32"/>
      <c r="F281" s="32"/>
      <c r="G281" s="32"/>
      <c r="H281" s="206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spans="1:26" ht="12.75" customHeight="1" x14ac:dyDescent="0.2">
      <c r="A282" s="32"/>
      <c r="B282" s="32"/>
      <c r="C282" s="32"/>
      <c r="D282" s="32"/>
      <c r="E282" s="32"/>
      <c r="F282" s="32"/>
      <c r="G282" s="32"/>
      <c r="H282" s="206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spans="1:26" ht="12.75" customHeight="1" x14ac:dyDescent="0.2">
      <c r="A283" s="32"/>
      <c r="B283" s="32"/>
      <c r="C283" s="32"/>
      <c r="D283" s="32"/>
      <c r="E283" s="32"/>
      <c r="F283" s="32"/>
      <c r="G283" s="32"/>
      <c r="H283" s="206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spans="1:26" ht="12.75" customHeight="1" x14ac:dyDescent="0.2">
      <c r="A284" s="32"/>
      <c r="B284" s="32"/>
      <c r="C284" s="32"/>
      <c r="D284" s="32"/>
      <c r="E284" s="32"/>
      <c r="F284" s="32"/>
      <c r="G284" s="32"/>
      <c r="H284" s="206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spans="1:26" ht="12.75" customHeight="1" x14ac:dyDescent="0.2">
      <c r="A285" s="32"/>
      <c r="B285" s="32"/>
      <c r="C285" s="32"/>
      <c r="D285" s="32"/>
      <c r="E285" s="32"/>
      <c r="F285" s="32"/>
      <c r="G285" s="32"/>
      <c r="H285" s="206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spans="1:26" ht="12.75" customHeight="1" x14ac:dyDescent="0.2">
      <c r="A286" s="32"/>
      <c r="B286" s="32"/>
      <c r="C286" s="32"/>
      <c r="D286" s="32"/>
      <c r="E286" s="32"/>
      <c r="F286" s="32"/>
      <c r="G286" s="32"/>
      <c r="H286" s="206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spans="1:26" ht="12.75" customHeight="1" x14ac:dyDescent="0.2">
      <c r="A287" s="32"/>
      <c r="B287" s="32"/>
      <c r="C287" s="32"/>
      <c r="D287" s="32"/>
      <c r="E287" s="32"/>
      <c r="F287" s="32"/>
      <c r="G287" s="32"/>
      <c r="H287" s="206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spans="1:26" ht="12.75" customHeight="1" x14ac:dyDescent="0.2">
      <c r="A288" s="32"/>
      <c r="B288" s="32"/>
      <c r="C288" s="32"/>
      <c r="D288" s="32"/>
      <c r="E288" s="32"/>
      <c r="F288" s="32"/>
      <c r="G288" s="32"/>
      <c r="H288" s="206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spans="1:26" ht="12.75" customHeight="1" x14ac:dyDescent="0.2">
      <c r="A289" s="32"/>
      <c r="B289" s="32"/>
      <c r="C289" s="32"/>
      <c r="D289" s="32"/>
      <c r="E289" s="32"/>
      <c r="F289" s="32"/>
      <c r="G289" s="32"/>
      <c r="H289" s="206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spans="1:26" ht="12.75" customHeight="1" x14ac:dyDescent="0.2">
      <c r="A290" s="32"/>
      <c r="B290" s="32"/>
      <c r="C290" s="32"/>
      <c r="D290" s="32"/>
      <c r="E290" s="32"/>
      <c r="F290" s="32"/>
      <c r="G290" s="32"/>
      <c r="H290" s="206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spans="1:26" ht="12.75" customHeight="1" x14ac:dyDescent="0.2">
      <c r="A291" s="32"/>
      <c r="B291" s="32"/>
      <c r="C291" s="32"/>
      <c r="D291" s="32"/>
      <c r="E291" s="32"/>
      <c r="F291" s="32"/>
      <c r="G291" s="32"/>
      <c r="H291" s="206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spans="1:26" ht="12.75" customHeight="1" x14ac:dyDescent="0.2">
      <c r="A292" s="32"/>
      <c r="B292" s="32"/>
      <c r="C292" s="32"/>
      <c r="D292" s="32"/>
      <c r="E292" s="32"/>
      <c r="F292" s="32"/>
      <c r="G292" s="32"/>
      <c r="H292" s="206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spans="1:26" ht="12.75" customHeight="1" x14ac:dyDescent="0.2">
      <c r="A293" s="32"/>
      <c r="B293" s="32"/>
      <c r="C293" s="32"/>
      <c r="D293" s="32"/>
      <c r="E293" s="32"/>
      <c r="F293" s="32"/>
      <c r="G293" s="32"/>
      <c r="H293" s="206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spans="1:26" ht="12.75" customHeight="1" x14ac:dyDescent="0.2">
      <c r="A294" s="32"/>
      <c r="B294" s="32"/>
      <c r="C294" s="32"/>
      <c r="D294" s="32"/>
      <c r="E294" s="32"/>
      <c r="F294" s="32"/>
      <c r="G294" s="32"/>
      <c r="H294" s="206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spans="1:26" ht="12.75" customHeight="1" x14ac:dyDescent="0.2">
      <c r="A295" s="32"/>
      <c r="B295" s="32"/>
      <c r="C295" s="32"/>
      <c r="D295" s="32"/>
      <c r="E295" s="32"/>
      <c r="F295" s="32"/>
      <c r="G295" s="32"/>
      <c r="H295" s="206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spans="1:26" ht="12.75" customHeight="1" x14ac:dyDescent="0.2">
      <c r="A296" s="32"/>
      <c r="B296" s="32"/>
      <c r="C296" s="32"/>
      <c r="D296" s="32"/>
      <c r="E296" s="32"/>
      <c r="F296" s="32"/>
      <c r="G296" s="32"/>
      <c r="H296" s="206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spans="1:26" ht="12.75" customHeight="1" x14ac:dyDescent="0.2">
      <c r="A297" s="32"/>
      <c r="B297" s="32"/>
      <c r="C297" s="32"/>
      <c r="D297" s="32"/>
      <c r="E297" s="32"/>
      <c r="F297" s="32"/>
      <c r="G297" s="32"/>
      <c r="H297" s="206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spans="1:26" ht="12.75" customHeight="1" x14ac:dyDescent="0.2">
      <c r="A298" s="32"/>
      <c r="B298" s="32"/>
      <c r="C298" s="32"/>
      <c r="D298" s="32"/>
      <c r="E298" s="32"/>
      <c r="F298" s="32"/>
      <c r="G298" s="32"/>
      <c r="H298" s="206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spans="1:26" ht="12.75" customHeight="1" x14ac:dyDescent="0.2">
      <c r="A299" s="32"/>
      <c r="B299" s="32"/>
      <c r="C299" s="32"/>
      <c r="D299" s="32"/>
      <c r="E299" s="32"/>
      <c r="F299" s="32"/>
      <c r="G299" s="32"/>
      <c r="H299" s="206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spans="1:26" ht="12.75" customHeight="1" x14ac:dyDescent="0.2">
      <c r="A300" s="32"/>
      <c r="B300" s="32"/>
      <c r="C300" s="32"/>
      <c r="D300" s="32"/>
      <c r="E300" s="32"/>
      <c r="F300" s="32"/>
      <c r="G300" s="32"/>
      <c r="H300" s="206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spans="1:26" ht="12.75" customHeight="1" x14ac:dyDescent="0.2">
      <c r="A301" s="32"/>
      <c r="B301" s="32"/>
      <c r="C301" s="32"/>
      <c r="D301" s="32"/>
      <c r="E301" s="32"/>
      <c r="F301" s="32"/>
      <c r="G301" s="32"/>
      <c r="H301" s="206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spans="1:26" ht="12.75" customHeight="1" x14ac:dyDescent="0.2">
      <c r="A302" s="32"/>
      <c r="B302" s="32"/>
      <c r="C302" s="32"/>
      <c r="D302" s="32"/>
      <c r="E302" s="32"/>
      <c r="F302" s="32"/>
      <c r="G302" s="32"/>
      <c r="H302" s="206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spans="1:26" ht="12.75" customHeight="1" x14ac:dyDescent="0.2">
      <c r="A303" s="32"/>
      <c r="B303" s="32"/>
      <c r="C303" s="32"/>
      <c r="D303" s="32"/>
      <c r="E303" s="32"/>
      <c r="F303" s="32"/>
      <c r="G303" s="32"/>
      <c r="H303" s="206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spans="1:26" ht="12.75" customHeight="1" x14ac:dyDescent="0.2">
      <c r="A304" s="32"/>
      <c r="B304" s="32"/>
      <c r="C304" s="32"/>
      <c r="D304" s="32"/>
      <c r="E304" s="32"/>
      <c r="F304" s="32"/>
      <c r="G304" s="32"/>
      <c r="H304" s="206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spans="1:26" ht="12.75" customHeight="1" x14ac:dyDescent="0.2">
      <c r="A305" s="32"/>
      <c r="B305" s="32"/>
      <c r="C305" s="32"/>
      <c r="D305" s="32"/>
      <c r="E305" s="32"/>
      <c r="F305" s="32"/>
      <c r="G305" s="32"/>
      <c r="H305" s="206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spans="1:26" ht="12.75" customHeight="1" x14ac:dyDescent="0.2">
      <c r="A306" s="32"/>
      <c r="B306" s="32"/>
      <c r="C306" s="32"/>
      <c r="D306" s="32"/>
      <c r="E306" s="32"/>
      <c r="F306" s="32"/>
      <c r="G306" s="32"/>
      <c r="H306" s="206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spans="1:26" ht="12.75" customHeight="1" x14ac:dyDescent="0.2">
      <c r="A307" s="32"/>
      <c r="B307" s="32"/>
      <c r="C307" s="32"/>
      <c r="D307" s="32"/>
      <c r="E307" s="32"/>
      <c r="F307" s="32"/>
      <c r="G307" s="32"/>
      <c r="H307" s="206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spans="1:26" ht="12.75" customHeight="1" x14ac:dyDescent="0.2">
      <c r="A308" s="32"/>
      <c r="B308" s="32"/>
      <c r="C308" s="32"/>
      <c r="D308" s="32"/>
      <c r="E308" s="32"/>
      <c r="F308" s="32"/>
      <c r="G308" s="32"/>
      <c r="H308" s="206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spans="1:26" ht="12.75" customHeight="1" x14ac:dyDescent="0.2">
      <c r="A309" s="32"/>
      <c r="B309" s="32"/>
      <c r="C309" s="32"/>
      <c r="D309" s="32"/>
      <c r="E309" s="32"/>
      <c r="F309" s="32"/>
      <c r="G309" s="32"/>
      <c r="H309" s="206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spans="1:26" ht="12.75" customHeight="1" x14ac:dyDescent="0.2">
      <c r="A310" s="32"/>
      <c r="B310" s="32"/>
      <c r="C310" s="32"/>
      <c r="D310" s="32"/>
      <c r="E310" s="32"/>
      <c r="F310" s="32"/>
      <c r="G310" s="32"/>
      <c r="H310" s="206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spans="1:26" ht="12.75" customHeight="1" x14ac:dyDescent="0.2">
      <c r="A311" s="32"/>
      <c r="B311" s="32"/>
      <c r="C311" s="32"/>
      <c r="D311" s="32"/>
      <c r="E311" s="32"/>
      <c r="F311" s="32"/>
      <c r="G311" s="32"/>
      <c r="H311" s="206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spans="1:26" ht="12.75" customHeight="1" x14ac:dyDescent="0.2">
      <c r="A312" s="32"/>
      <c r="B312" s="32"/>
      <c r="C312" s="32"/>
      <c r="D312" s="32"/>
      <c r="E312" s="32"/>
      <c r="F312" s="32"/>
      <c r="G312" s="32"/>
      <c r="H312" s="206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spans="1:26" ht="12.75" customHeight="1" x14ac:dyDescent="0.2">
      <c r="A313" s="32"/>
      <c r="B313" s="32"/>
      <c r="C313" s="32"/>
      <c r="D313" s="32"/>
      <c r="E313" s="32"/>
      <c r="F313" s="32"/>
      <c r="G313" s="32"/>
      <c r="H313" s="206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spans="1:26" ht="12.75" customHeight="1" x14ac:dyDescent="0.2">
      <c r="A314" s="32"/>
      <c r="B314" s="32"/>
      <c r="C314" s="32"/>
      <c r="D314" s="32"/>
      <c r="E314" s="32"/>
      <c r="F314" s="32"/>
      <c r="G314" s="32"/>
      <c r="H314" s="206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spans="1:26" ht="12.75" customHeight="1" x14ac:dyDescent="0.2">
      <c r="A315" s="32"/>
      <c r="B315" s="32"/>
      <c r="C315" s="32"/>
      <c r="D315" s="32"/>
      <c r="E315" s="32"/>
      <c r="F315" s="32"/>
      <c r="G315" s="32"/>
      <c r="H315" s="206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spans="1:26" ht="12.75" customHeight="1" x14ac:dyDescent="0.2">
      <c r="A316" s="32"/>
      <c r="B316" s="32"/>
      <c r="C316" s="32"/>
      <c r="D316" s="32"/>
      <c r="E316" s="32"/>
      <c r="F316" s="32"/>
      <c r="G316" s="32"/>
      <c r="H316" s="206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spans="1:26" ht="12.75" customHeight="1" x14ac:dyDescent="0.2">
      <c r="A317" s="32"/>
      <c r="B317" s="32"/>
      <c r="C317" s="32"/>
      <c r="D317" s="32"/>
      <c r="E317" s="32"/>
      <c r="F317" s="32"/>
      <c r="G317" s="32"/>
      <c r="H317" s="206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spans="1:26" ht="12.75" customHeight="1" x14ac:dyDescent="0.2">
      <c r="A318" s="32"/>
      <c r="B318" s="32"/>
      <c r="C318" s="32"/>
      <c r="D318" s="32"/>
      <c r="E318" s="32"/>
      <c r="F318" s="32"/>
      <c r="G318" s="32"/>
      <c r="H318" s="206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spans="1:26" ht="12.75" customHeight="1" x14ac:dyDescent="0.2">
      <c r="A319" s="32"/>
      <c r="B319" s="32"/>
      <c r="C319" s="32"/>
      <c r="D319" s="32"/>
      <c r="E319" s="32"/>
      <c r="F319" s="32"/>
      <c r="G319" s="32"/>
      <c r="H319" s="206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spans="1:26" ht="12.75" customHeight="1" x14ac:dyDescent="0.2">
      <c r="A320" s="32"/>
      <c r="B320" s="32"/>
      <c r="C320" s="32"/>
      <c r="D320" s="32"/>
      <c r="E320" s="32"/>
      <c r="F320" s="32"/>
      <c r="G320" s="32"/>
      <c r="H320" s="206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spans="1:26" ht="12.75" customHeight="1" x14ac:dyDescent="0.2">
      <c r="A321" s="32"/>
      <c r="B321" s="32"/>
      <c r="C321" s="32"/>
      <c r="D321" s="32"/>
      <c r="E321" s="32"/>
      <c r="F321" s="32"/>
      <c r="G321" s="32"/>
      <c r="H321" s="206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spans="1:26" ht="12.75" customHeight="1" x14ac:dyDescent="0.2">
      <c r="A322" s="32"/>
      <c r="B322" s="32"/>
      <c r="C322" s="32"/>
      <c r="D322" s="32"/>
      <c r="E322" s="32"/>
      <c r="F322" s="32"/>
      <c r="G322" s="32"/>
      <c r="H322" s="206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spans="1:26" ht="12.75" customHeight="1" x14ac:dyDescent="0.2">
      <c r="A323" s="32"/>
      <c r="B323" s="32"/>
      <c r="C323" s="32"/>
      <c r="D323" s="32"/>
      <c r="E323" s="32"/>
      <c r="F323" s="32"/>
      <c r="G323" s="32"/>
      <c r="H323" s="206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spans="1:26" ht="12.75" customHeight="1" x14ac:dyDescent="0.2">
      <c r="A324" s="32"/>
      <c r="B324" s="32"/>
      <c r="C324" s="32"/>
      <c r="D324" s="32"/>
      <c r="E324" s="32"/>
      <c r="F324" s="32"/>
      <c r="G324" s="32"/>
      <c r="H324" s="206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spans="1:26" ht="12.75" customHeight="1" x14ac:dyDescent="0.2">
      <c r="A325" s="32"/>
      <c r="B325" s="32"/>
      <c r="C325" s="32"/>
      <c r="D325" s="32"/>
      <c r="E325" s="32"/>
      <c r="F325" s="32"/>
      <c r="G325" s="32"/>
      <c r="H325" s="206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spans="1:26" ht="12.75" customHeight="1" x14ac:dyDescent="0.2">
      <c r="A326" s="32"/>
      <c r="B326" s="32"/>
      <c r="C326" s="32"/>
      <c r="D326" s="32"/>
      <c r="E326" s="32"/>
      <c r="F326" s="32"/>
      <c r="G326" s="32"/>
      <c r="H326" s="206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spans="1:26" ht="12.75" customHeight="1" x14ac:dyDescent="0.2">
      <c r="A327" s="32"/>
      <c r="B327" s="32"/>
      <c r="C327" s="32"/>
      <c r="D327" s="32"/>
      <c r="E327" s="32"/>
      <c r="F327" s="32"/>
      <c r="G327" s="32"/>
      <c r="H327" s="206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spans="1:26" ht="12.75" customHeight="1" x14ac:dyDescent="0.2">
      <c r="A328" s="32"/>
      <c r="B328" s="32"/>
      <c r="C328" s="32"/>
      <c r="D328" s="32"/>
      <c r="E328" s="32"/>
      <c r="F328" s="32"/>
      <c r="G328" s="32"/>
      <c r="H328" s="206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spans="1:26" ht="12.75" customHeight="1" x14ac:dyDescent="0.2">
      <c r="A329" s="32"/>
      <c r="B329" s="32"/>
      <c r="C329" s="32"/>
      <c r="D329" s="32"/>
      <c r="E329" s="32"/>
      <c r="F329" s="32"/>
      <c r="G329" s="32"/>
      <c r="H329" s="206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spans="1:26" ht="12.75" customHeight="1" x14ac:dyDescent="0.2">
      <c r="A330" s="32"/>
      <c r="B330" s="32"/>
      <c r="C330" s="32"/>
      <c r="D330" s="32"/>
      <c r="E330" s="32"/>
      <c r="F330" s="32"/>
      <c r="G330" s="32"/>
      <c r="H330" s="206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spans="1:26" ht="12.75" customHeight="1" x14ac:dyDescent="0.2">
      <c r="A331" s="32"/>
      <c r="B331" s="32"/>
      <c r="C331" s="32"/>
      <c r="D331" s="32"/>
      <c r="E331" s="32"/>
      <c r="F331" s="32"/>
      <c r="G331" s="32"/>
      <c r="H331" s="206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spans="1:26" ht="12.75" customHeight="1" x14ac:dyDescent="0.2">
      <c r="A332" s="32"/>
      <c r="B332" s="32"/>
      <c r="C332" s="32"/>
      <c r="D332" s="32"/>
      <c r="E332" s="32"/>
      <c r="F332" s="32"/>
      <c r="G332" s="32"/>
      <c r="H332" s="206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spans="1:26" ht="12.75" customHeight="1" x14ac:dyDescent="0.2">
      <c r="A333" s="32"/>
      <c r="B333" s="32"/>
      <c r="C333" s="32"/>
      <c r="D333" s="32"/>
      <c r="E333" s="32"/>
      <c r="F333" s="32"/>
      <c r="G333" s="32"/>
      <c r="H333" s="206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spans="1:26" ht="12.75" customHeight="1" x14ac:dyDescent="0.2">
      <c r="A334" s="32"/>
      <c r="B334" s="32"/>
      <c r="C334" s="32"/>
      <c r="D334" s="32"/>
      <c r="E334" s="32"/>
      <c r="F334" s="32"/>
      <c r="G334" s="32"/>
      <c r="H334" s="206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spans="1:26" ht="12.75" customHeight="1" x14ac:dyDescent="0.2">
      <c r="A335" s="32"/>
      <c r="B335" s="32"/>
      <c r="C335" s="32"/>
      <c r="D335" s="32"/>
      <c r="E335" s="32"/>
      <c r="F335" s="32"/>
      <c r="G335" s="32"/>
      <c r="H335" s="206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spans="1:26" ht="12.75" customHeight="1" x14ac:dyDescent="0.2">
      <c r="A336" s="32"/>
      <c r="B336" s="32"/>
      <c r="C336" s="32"/>
      <c r="D336" s="32"/>
      <c r="E336" s="32"/>
      <c r="F336" s="32"/>
      <c r="G336" s="32"/>
      <c r="H336" s="206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spans="1:26" ht="12.75" customHeight="1" x14ac:dyDescent="0.2">
      <c r="A337" s="32"/>
      <c r="B337" s="32"/>
      <c r="C337" s="32"/>
      <c r="D337" s="32"/>
      <c r="E337" s="32"/>
      <c r="F337" s="32"/>
      <c r="G337" s="32"/>
      <c r="H337" s="206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spans="1:26" ht="12.75" customHeight="1" x14ac:dyDescent="0.2">
      <c r="A338" s="32"/>
      <c r="B338" s="32"/>
      <c r="C338" s="32"/>
      <c r="D338" s="32"/>
      <c r="E338" s="32"/>
      <c r="F338" s="32"/>
      <c r="G338" s="32"/>
      <c r="H338" s="206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spans="1:26" ht="12.75" customHeight="1" x14ac:dyDescent="0.2">
      <c r="A339" s="32"/>
      <c r="B339" s="32"/>
      <c r="C339" s="32"/>
      <c r="D339" s="32"/>
      <c r="E339" s="32"/>
      <c r="F339" s="32"/>
      <c r="G339" s="32"/>
      <c r="H339" s="206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spans="1:26" ht="12.75" customHeight="1" x14ac:dyDescent="0.2">
      <c r="A340" s="32"/>
      <c r="B340" s="32"/>
      <c r="C340" s="32"/>
      <c r="D340" s="32"/>
      <c r="E340" s="32"/>
      <c r="F340" s="32"/>
      <c r="G340" s="32"/>
      <c r="H340" s="206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spans="1:26" ht="12.75" customHeight="1" x14ac:dyDescent="0.2">
      <c r="A341" s="32"/>
      <c r="B341" s="32"/>
      <c r="C341" s="32"/>
      <c r="D341" s="32"/>
      <c r="E341" s="32"/>
      <c r="F341" s="32"/>
      <c r="G341" s="32"/>
      <c r="H341" s="206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spans="1:26" ht="12.75" customHeight="1" x14ac:dyDescent="0.2">
      <c r="A342" s="32"/>
      <c r="B342" s="32"/>
      <c r="C342" s="32"/>
      <c r="D342" s="32"/>
      <c r="E342" s="32"/>
      <c r="F342" s="32"/>
      <c r="G342" s="32"/>
      <c r="H342" s="206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spans="1:26" ht="12.75" customHeight="1" x14ac:dyDescent="0.2">
      <c r="A343" s="32"/>
      <c r="B343" s="32"/>
      <c r="C343" s="32"/>
      <c r="D343" s="32"/>
      <c r="E343" s="32"/>
      <c r="F343" s="32"/>
      <c r="G343" s="32"/>
      <c r="H343" s="206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spans="1:26" ht="12.75" customHeight="1" x14ac:dyDescent="0.2">
      <c r="A344" s="32"/>
      <c r="B344" s="32"/>
      <c r="C344" s="32"/>
      <c r="D344" s="32"/>
      <c r="E344" s="32"/>
      <c r="F344" s="32"/>
      <c r="G344" s="32"/>
      <c r="H344" s="206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spans="1:26" ht="12.75" customHeight="1" x14ac:dyDescent="0.2">
      <c r="A345" s="32"/>
      <c r="B345" s="32"/>
      <c r="C345" s="32"/>
      <c r="D345" s="32"/>
      <c r="E345" s="32"/>
      <c r="F345" s="32"/>
      <c r="G345" s="32"/>
      <c r="H345" s="206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spans="1:26" ht="12.75" customHeight="1" x14ac:dyDescent="0.2">
      <c r="A346" s="32"/>
      <c r="B346" s="32"/>
      <c r="C346" s="32"/>
      <c r="D346" s="32"/>
      <c r="E346" s="32"/>
      <c r="F346" s="32"/>
      <c r="G346" s="32"/>
      <c r="H346" s="206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spans="1:26" ht="12.75" customHeight="1" x14ac:dyDescent="0.2">
      <c r="A347" s="32"/>
      <c r="B347" s="32"/>
      <c r="C347" s="32"/>
      <c r="D347" s="32"/>
      <c r="E347" s="32"/>
      <c r="F347" s="32"/>
      <c r="G347" s="32"/>
      <c r="H347" s="206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spans="1:26" ht="12.75" customHeight="1" x14ac:dyDescent="0.2">
      <c r="A348" s="32"/>
      <c r="B348" s="32"/>
      <c r="C348" s="32"/>
      <c r="D348" s="32"/>
      <c r="E348" s="32"/>
      <c r="F348" s="32"/>
      <c r="G348" s="32"/>
      <c r="H348" s="206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spans="1:26" ht="12.75" customHeight="1" x14ac:dyDescent="0.2">
      <c r="A349" s="32"/>
      <c r="B349" s="32"/>
      <c r="C349" s="32"/>
      <c r="D349" s="32"/>
      <c r="E349" s="32"/>
      <c r="F349" s="32"/>
      <c r="G349" s="32"/>
      <c r="H349" s="206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spans="1:26" ht="12.75" customHeight="1" x14ac:dyDescent="0.2">
      <c r="A350" s="32"/>
      <c r="B350" s="32"/>
      <c r="C350" s="32"/>
      <c r="D350" s="32"/>
      <c r="E350" s="32"/>
      <c r="F350" s="32"/>
      <c r="G350" s="32"/>
      <c r="H350" s="206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spans="1:26" ht="12.75" customHeight="1" x14ac:dyDescent="0.2">
      <c r="A351" s="32"/>
      <c r="B351" s="32"/>
      <c r="C351" s="32"/>
      <c r="D351" s="32"/>
      <c r="E351" s="32"/>
      <c r="F351" s="32"/>
      <c r="G351" s="32"/>
      <c r="H351" s="206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spans="1:26" ht="12.75" customHeight="1" x14ac:dyDescent="0.2">
      <c r="A352" s="32"/>
      <c r="B352" s="32"/>
      <c r="C352" s="32"/>
      <c r="D352" s="32"/>
      <c r="E352" s="32"/>
      <c r="F352" s="32"/>
      <c r="G352" s="32"/>
      <c r="H352" s="206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spans="1:26" ht="12.75" customHeight="1" x14ac:dyDescent="0.2">
      <c r="A353" s="32"/>
      <c r="B353" s="32"/>
      <c r="C353" s="32"/>
      <c r="D353" s="32"/>
      <c r="E353" s="32"/>
      <c r="F353" s="32"/>
      <c r="G353" s="32"/>
      <c r="H353" s="206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spans="1:26" ht="12.75" customHeight="1" x14ac:dyDescent="0.2">
      <c r="A354" s="32"/>
      <c r="B354" s="32"/>
      <c r="C354" s="32"/>
      <c r="D354" s="32"/>
      <c r="E354" s="32"/>
      <c r="F354" s="32"/>
      <c r="G354" s="32"/>
      <c r="H354" s="206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spans="1:26" ht="12.75" customHeight="1" x14ac:dyDescent="0.2">
      <c r="A355" s="32"/>
      <c r="B355" s="32"/>
      <c r="C355" s="32"/>
      <c r="D355" s="32"/>
      <c r="E355" s="32"/>
      <c r="F355" s="32"/>
      <c r="G355" s="32"/>
      <c r="H355" s="206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spans="1:26" ht="12.75" customHeight="1" x14ac:dyDescent="0.2">
      <c r="A356" s="32"/>
      <c r="B356" s="32"/>
      <c r="C356" s="32"/>
      <c r="D356" s="32"/>
      <c r="E356" s="32"/>
      <c r="F356" s="32"/>
      <c r="G356" s="32"/>
      <c r="H356" s="206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spans="1:26" ht="12.75" customHeight="1" x14ac:dyDescent="0.2">
      <c r="A357" s="32"/>
      <c r="B357" s="32"/>
      <c r="C357" s="32"/>
      <c r="D357" s="32"/>
      <c r="E357" s="32"/>
      <c r="F357" s="32"/>
      <c r="G357" s="32"/>
      <c r="H357" s="206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spans="1:26" ht="12.75" customHeight="1" x14ac:dyDescent="0.2">
      <c r="A358" s="32"/>
      <c r="B358" s="32"/>
      <c r="C358" s="32"/>
      <c r="D358" s="32"/>
      <c r="E358" s="32"/>
      <c r="F358" s="32"/>
      <c r="G358" s="32"/>
      <c r="H358" s="206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spans="1:26" ht="12.75" customHeight="1" x14ac:dyDescent="0.2">
      <c r="A359" s="32"/>
      <c r="B359" s="32"/>
      <c r="C359" s="32"/>
      <c r="D359" s="32"/>
      <c r="E359" s="32"/>
      <c r="F359" s="32"/>
      <c r="G359" s="32"/>
      <c r="H359" s="206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spans="1:26" ht="12.75" customHeight="1" x14ac:dyDescent="0.2">
      <c r="A360" s="32"/>
      <c r="B360" s="32"/>
      <c r="C360" s="32"/>
      <c r="D360" s="32"/>
      <c r="E360" s="32"/>
      <c r="F360" s="32"/>
      <c r="G360" s="32"/>
      <c r="H360" s="206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spans="1:26" ht="12.75" customHeight="1" x14ac:dyDescent="0.2">
      <c r="A361" s="32"/>
      <c r="B361" s="32"/>
      <c r="C361" s="32"/>
      <c r="D361" s="32"/>
      <c r="E361" s="32"/>
      <c r="F361" s="32"/>
      <c r="G361" s="32"/>
      <c r="H361" s="206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spans="1:26" ht="12.75" customHeight="1" x14ac:dyDescent="0.2">
      <c r="A362" s="32"/>
      <c r="B362" s="32"/>
      <c r="C362" s="32"/>
      <c r="D362" s="32"/>
      <c r="E362" s="32"/>
      <c r="F362" s="32"/>
      <c r="G362" s="32"/>
      <c r="H362" s="206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spans="1:26" ht="12.75" customHeight="1" x14ac:dyDescent="0.2">
      <c r="A363" s="32"/>
      <c r="B363" s="32"/>
      <c r="C363" s="32"/>
      <c r="D363" s="32"/>
      <c r="E363" s="32"/>
      <c r="F363" s="32"/>
      <c r="G363" s="32"/>
      <c r="H363" s="206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spans="1:26" ht="12.75" customHeight="1" x14ac:dyDescent="0.2">
      <c r="A364" s="32"/>
      <c r="B364" s="32"/>
      <c r="C364" s="32"/>
      <c r="D364" s="32"/>
      <c r="E364" s="32"/>
      <c r="F364" s="32"/>
      <c r="G364" s="32"/>
      <c r="H364" s="206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spans="1:26" ht="12.75" customHeight="1" x14ac:dyDescent="0.2">
      <c r="A365" s="32"/>
      <c r="B365" s="32"/>
      <c r="C365" s="32"/>
      <c r="D365" s="32"/>
      <c r="E365" s="32"/>
      <c r="F365" s="32"/>
      <c r="G365" s="32"/>
      <c r="H365" s="206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spans="1:26" ht="12.75" customHeight="1" x14ac:dyDescent="0.2">
      <c r="A366" s="32"/>
      <c r="B366" s="32"/>
      <c r="C366" s="32"/>
      <c r="D366" s="32"/>
      <c r="E366" s="32"/>
      <c r="F366" s="32"/>
      <c r="G366" s="32"/>
      <c r="H366" s="206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spans="1:26" ht="12.75" customHeight="1" x14ac:dyDescent="0.2">
      <c r="A367" s="32"/>
      <c r="B367" s="32"/>
      <c r="C367" s="32"/>
      <c r="D367" s="32"/>
      <c r="E367" s="32"/>
      <c r="F367" s="32"/>
      <c r="G367" s="32"/>
      <c r="H367" s="206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spans="1:26" ht="12.75" customHeight="1" x14ac:dyDescent="0.2">
      <c r="A368" s="32"/>
      <c r="B368" s="32"/>
      <c r="C368" s="32"/>
      <c r="D368" s="32"/>
      <c r="E368" s="32"/>
      <c r="F368" s="32"/>
      <c r="G368" s="32"/>
      <c r="H368" s="206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spans="1:26" ht="12.75" customHeight="1" x14ac:dyDescent="0.2">
      <c r="A369" s="32"/>
      <c r="B369" s="32"/>
      <c r="C369" s="32"/>
      <c r="D369" s="32"/>
      <c r="E369" s="32"/>
      <c r="F369" s="32"/>
      <c r="G369" s="32"/>
      <c r="H369" s="206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spans="1:26" ht="12.75" customHeight="1" x14ac:dyDescent="0.2">
      <c r="A370" s="32"/>
      <c r="B370" s="32"/>
      <c r="C370" s="32"/>
      <c r="D370" s="32"/>
      <c r="E370" s="32"/>
      <c r="F370" s="32"/>
      <c r="G370" s="32"/>
      <c r="H370" s="206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spans="1:26" ht="12.75" customHeight="1" x14ac:dyDescent="0.2">
      <c r="A371" s="32"/>
      <c r="B371" s="32"/>
      <c r="C371" s="32"/>
      <c r="D371" s="32"/>
      <c r="E371" s="32"/>
      <c r="F371" s="32"/>
      <c r="G371" s="32"/>
      <c r="H371" s="206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spans="1:26" ht="12.75" customHeight="1" x14ac:dyDescent="0.2">
      <c r="A372" s="32"/>
      <c r="B372" s="32"/>
      <c r="C372" s="32"/>
      <c r="D372" s="32"/>
      <c r="E372" s="32"/>
      <c r="F372" s="32"/>
      <c r="G372" s="32"/>
      <c r="H372" s="206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spans="1:26" ht="12.75" customHeight="1" x14ac:dyDescent="0.2">
      <c r="A373" s="32"/>
      <c r="B373" s="32"/>
      <c r="C373" s="32"/>
      <c r="D373" s="32"/>
      <c r="E373" s="32"/>
      <c r="F373" s="32"/>
      <c r="G373" s="32"/>
      <c r="H373" s="206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spans="1:26" ht="12.75" customHeight="1" x14ac:dyDescent="0.2">
      <c r="A374" s="32"/>
      <c r="B374" s="32"/>
      <c r="C374" s="32"/>
      <c r="D374" s="32"/>
      <c r="E374" s="32"/>
      <c r="F374" s="32"/>
      <c r="G374" s="32"/>
      <c r="H374" s="206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spans="1:26" ht="12.75" customHeight="1" x14ac:dyDescent="0.2">
      <c r="A375" s="32"/>
      <c r="B375" s="32"/>
      <c r="C375" s="32"/>
      <c r="D375" s="32"/>
      <c r="E375" s="32"/>
      <c r="F375" s="32"/>
      <c r="G375" s="32"/>
      <c r="H375" s="206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spans="1:26" ht="12.75" customHeight="1" x14ac:dyDescent="0.2">
      <c r="A376" s="32"/>
      <c r="B376" s="32"/>
      <c r="C376" s="32"/>
      <c r="D376" s="32"/>
      <c r="E376" s="32"/>
      <c r="F376" s="32"/>
      <c r="G376" s="32"/>
      <c r="H376" s="206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spans="1:26" ht="12.75" customHeight="1" x14ac:dyDescent="0.2">
      <c r="A377" s="32"/>
      <c r="B377" s="32"/>
      <c r="C377" s="32"/>
      <c r="D377" s="32"/>
      <c r="E377" s="32"/>
      <c r="F377" s="32"/>
      <c r="G377" s="32"/>
      <c r="H377" s="206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spans="1:26" ht="12.75" customHeight="1" x14ac:dyDescent="0.2">
      <c r="A378" s="32"/>
      <c r="B378" s="32"/>
      <c r="C378" s="32"/>
      <c r="D378" s="32"/>
      <c r="E378" s="32"/>
      <c r="F378" s="32"/>
      <c r="G378" s="32"/>
      <c r="H378" s="206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spans="1:26" ht="12.75" customHeight="1" x14ac:dyDescent="0.2">
      <c r="A379" s="32"/>
      <c r="B379" s="32"/>
      <c r="C379" s="32"/>
      <c r="D379" s="32"/>
      <c r="E379" s="32"/>
      <c r="F379" s="32"/>
      <c r="G379" s="32"/>
      <c r="H379" s="206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spans="1:26" ht="12.75" customHeight="1" x14ac:dyDescent="0.2">
      <c r="A380" s="32"/>
      <c r="B380" s="32"/>
      <c r="C380" s="32"/>
      <c r="D380" s="32"/>
      <c r="E380" s="32"/>
      <c r="F380" s="32"/>
      <c r="G380" s="32"/>
      <c r="H380" s="206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spans="1:26" ht="12.75" customHeight="1" x14ac:dyDescent="0.2">
      <c r="A381" s="32"/>
      <c r="B381" s="32"/>
      <c r="C381" s="32"/>
      <c r="D381" s="32"/>
      <c r="E381" s="32"/>
      <c r="F381" s="32"/>
      <c r="G381" s="32"/>
      <c r="H381" s="206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spans="1:26" ht="12.75" customHeight="1" x14ac:dyDescent="0.2">
      <c r="A382" s="32"/>
      <c r="B382" s="32"/>
      <c r="C382" s="32"/>
      <c r="D382" s="32"/>
      <c r="E382" s="32"/>
      <c r="F382" s="32"/>
      <c r="G382" s="32"/>
      <c r="H382" s="206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spans="1:26" ht="12.75" customHeight="1" x14ac:dyDescent="0.2">
      <c r="A383" s="32"/>
      <c r="B383" s="32"/>
      <c r="C383" s="32"/>
      <c r="D383" s="32"/>
      <c r="E383" s="32"/>
      <c r="F383" s="32"/>
      <c r="G383" s="32"/>
      <c r="H383" s="206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spans="1:26" ht="12.75" customHeight="1" x14ac:dyDescent="0.2">
      <c r="A384" s="32"/>
      <c r="B384" s="32"/>
      <c r="C384" s="32"/>
      <c r="D384" s="32"/>
      <c r="E384" s="32"/>
      <c r="F384" s="32"/>
      <c r="G384" s="32"/>
      <c r="H384" s="206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spans="1:26" ht="12.75" customHeight="1" x14ac:dyDescent="0.2">
      <c r="A385" s="32"/>
      <c r="B385" s="32"/>
      <c r="C385" s="32"/>
      <c r="D385" s="32"/>
      <c r="E385" s="32"/>
      <c r="F385" s="32"/>
      <c r="G385" s="32"/>
      <c r="H385" s="206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spans="1:26" ht="12.75" customHeight="1" x14ac:dyDescent="0.2">
      <c r="A386" s="32"/>
      <c r="B386" s="32"/>
      <c r="C386" s="32"/>
      <c r="D386" s="32"/>
      <c r="E386" s="32"/>
      <c r="F386" s="32"/>
      <c r="G386" s="32"/>
      <c r="H386" s="206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spans="1:26" ht="12.75" customHeight="1" x14ac:dyDescent="0.2">
      <c r="A387" s="32"/>
      <c r="B387" s="32"/>
      <c r="C387" s="32"/>
      <c r="D387" s="32"/>
      <c r="E387" s="32"/>
      <c r="F387" s="32"/>
      <c r="G387" s="32"/>
      <c r="H387" s="206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spans="1:26" ht="12.75" customHeight="1" x14ac:dyDescent="0.2">
      <c r="A388" s="32"/>
      <c r="B388" s="32"/>
      <c r="C388" s="32"/>
      <c r="D388" s="32"/>
      <c r="E388" s="32"/>
      <c r="F388" s="32"/>
      <c r="G388" s="32"/>
      <c r="H388" s="206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spans="1:26" ht="12.75" customHeight="1" x14ac:dyDescent="0.2">
      <c r="A389" s="32"/>
      <c r="B389" s="32"/>
      <c r="C389" s="32"/>
      <c r="D389" s="32"/>
      <c r="E389" s="32"/>
      <c r="F389" s="32"/>
      <c r="G389" s="32"/>
      <c r="H389" s="206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spans="1:26" ht="12.75" customHeight="1" x14ac:dyDescent="0.2">
      <c r="A390" s="32"/>
      <c r="B390" s="32"/>
      <c r="C390" s="32"/>
      <c r="D390" s="32"/>
      <c r="E390" s="32"/>
      <c r="F390" s="32"/>
      <c r="G390" s="32"/>
      <c r="H390" s="206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spans="1:26" ht="12.75" customHeight="1" x14ac:dyDescent="0.2">
      <c r="A391" s="32"/>
      <c r="B391" s="32"/>
      <c r="C391" s="32"/>
      <c r="D391" s="32"/>
      <c r="E391" s="32"/>
      <c r="F391" s="32"/>
      <c r="G391" s="32"/>
      <c r="H391" s="206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spans="1:26" ht="12.75" customHeight="1" x14ac:dyDescent="0.2">
      <c r="A392" s="32"/>
      <c r="B392" s="32"/>
      <c r="C392" s="32"/>
      <c r="D392" s="32"/>
      <c r="E392" s="32"/>
      <c r="F392" s="32"/>
      <c r="G392" s="32"/>
      <c r="H392" s="206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spans="1:26" ht="12.75" customHeight="1" x14ac:dyDescent="0.2">
      <c r="A393" s="32"/>
      <c r="B393" s="32"/>
      <c r="C393" s="32"/>
      <c r="D393" s="32"/>
      <c r="E393" s="32"/>
      <c r="F393" s="32"/>
      <c r="G393" s="32"/>
      <c r="H393" s="206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spans="1:26" ht="12.75" customHeight="1" x14ac:dyDescent="0.2">
      <c r="A394" s="32"/>
      <c r="B394" s="32"/>
      <c r="C394" s="32"/>
      <c r="D394" s="32"/>
      <c r="E394" s="32"/>
      <c r="F394" s="32"/>
      <c r="G394" s="32"/>
      <c r="H394" s="206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spans="1:26" ht="12.75" customHeight="1" x14ac:dyDescent="0.2">
      <c r="A395" s="32"/>
      <c r="B395" s="32"/>
      <c r="C395" s="32"/>
      <c r="D395" s="32"/>
      <c r="E395" s="32"/>
      <c r="F395" s="32"/>
      <c r="G395" s="32"/>
      <c r="H395" s="206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spans="1:26" ht="12.75" customHeight="1" x14ac:dyDescent="0.2">
      <c r="A396" s="32"/>
      <c r="B396" s="32"/>
      <c r="C396" s="32"/>
      <c r="D396" s="32"/>
      <c r="E396" s="32"/>
      <c r="F396" s="32"/>
      <c r="G396" s="32"/>
      <c r="H396" s="206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spans="1:26" ht="12.75" customHeight="1" x14ac:dyDescent="0.2">
      <c r="A397" s="32"/>
      <c r="B397" s="32"/>
      <c r="C397" s="32"/>
      <c r="D397" s="32"/>
      <c r="E397" s="32"/>
      <c r="F397" s="32"/>
      <c r="G397" s="32"/>
      <c r="H397" s="206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spans="1:26" ht="12.75" customHeight="1" x14ac:dyDescent="0.2">
      <c r="A398" s="32"/>
      <c r="B398" s="32"/>
      <c r="C398" s="32"/>
      <c r="D398" s="32"/>
      <c r="E398" s="32"/>
      <c r="F398" s="32"/>
      <c r="G398" s="32"/>
      <c r="H398" s="206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spans="1:26" ht="12.75" customHeight="1" x14ac:dyDescent="0.2">
      <c r="A399" s="32"/>
      <c r="B399" s="32"/>
      <c r="C399" s="32"/>
      <c r="D399" s="32"/>
      <c r="E399" s="32"/>
      <c r="F399" s="32"/>
      <c r="G399" s="32"/>
      <c r="H399" s="206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spans="1:26" ht="12.75" customHeight="1" x14ac:dyDescent="0.2">
      <c r="A400" s="32"/>
      <c r="B400" s="32"/>
      <c r="C400" s="32"/>
      <c r="D400" s="32"/>
      <c r="E400" s="32"/>
      <c r="F400" s="32"/>
      <c r="G400" s="32"/>
      <c r="H400" s="206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spans="1:26" ht="12.75" customHeight="1" x14ac:dyDescent="0.2">
      <c r="A401" s="32"/>
      <c r="B401" s="32"/>
      <c r="C401" s="32"/>
      <c r="D401" s="32"/>
      <c r="E401" s="32"/>
      <c r="F401" s="32"/>
      <c r="G401" s="32"/>
      <c r="H401" s="206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spans="1:26" ht="12.75" customHeight="1" x14ac:dyDescent="0.2">
      <c r="A402" s="32"/>
      <c r="B402" s="32"/>
      <c r="C402" s="32"/>
      <c r="D402" s="32"/>
      <c r="E402" s="32"/>
      <c r="F402" s="32"/>
      <c r="G402" s="32"/>
      <c r="H402" s="206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spans="1:26" ht="12.75" customHeight="1" x14ac:dyDescent="0.2">
      <c r="A403" s="32"/>
      <c r="B403" s="32"/>
      <c r="C403" s="32"/>
      <c r="D403" s="32"/>
      <c r="E403" s="32"/>
      <c r="F403" s="32"/>
      <c r="G403" s="32"/>
      <c r="H403" s="206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spans="1:26" ht="12.75" customHeight="1" x14ac:dyDescent="0.2">
      <c r="A404" s="32"/>
      <c r="B404" s="32"/>
      <c r="C404" s="32"/>
      <c r="D404" s="32"/>
      <c r="E404" s="32"/>
      <c r="F404" s="32"/>
      <c r="G404" s="32"/>
      <c r="H404" s="206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spans="1:26" ht="12.75" customHeight="1" x14ac:dyDescent="0.2">
      <c r="A405" s="32"/>
      <c r="B405" s="32"/>
      <c r="C405" s="32"/>
      <c r="D405" s="32"/>
      <c r="E405" s="32"/>
      <c r="F405" s="32"/>
      <c r="G405" s="32"/>
      <c r="H405" s="206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spans="1:26" ht="12.75" customHeight="1" x14ac:dyDescent="0.2">
      <c r="A406" s="32"/>
      <c r="B406" s="32"/>
      <c r="C406" s="32"/>
      <c r="D406" s="32"/>
      <c r="E406" s="32"/>
      <c r="F406" s="32"/>
      <c r="G406" s="32"/>
      <c r="H406" s="206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spans="1:26" ht="12.75" customHeight="1" x14ac:dyDescent="0.2">
      <c r="A407" s="32"/>
      <c r="B407" s="32"/>
      <c r="C407" s="32"/>
      <c r="D407" s="32"/>
      <c r="E407" s="32"/>
      <c r="F407" s="32"/>
      <c r="G407" s="32"/>
      <c r="H407" s="206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spans="1:26" ht="12.75" customHeight="1" x14ac:dyDescent="0.2">
      <c r="A408" s="32"/>
      <c r="B408" s="32"/>
      <c r="C408" s="32"/>
      <c r="D408" s="32"/>
      <c r="E408" s="32"/>
      <c r="F408" s="32"/>
      <c r="G408" s="32"/>
      <c r="H408" s="206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spans="1:26" ht="12.75" customHeight="1" x14ac:dyDescent="0.2">
      <c r="A409" s="32"/>
      <c r="B409" s="32"/>
      <c r="C409" s="32"/>
      <c r="D409" s="32"/>
      <c r="E409" s="32"/>
      <c r="F409" s="32"/>
      <c r="G409" s="32"/>
      <c r="H409" s="206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spans="1:26" ht="12.75" customHeight="1" x14ac:dyDescent="0.2">
      <c r="A410" s="32"/>
      <c r="B410" s="32"/>
      <c r="C410" s="32"/>
      <c r="D410" s="32"/>
      <c r="E410" s="32"/>
      <c r="F410" s="32"/>
      <c r="G410" s="32"/>
      <c r="H410" s="206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spans="1:26" ht="12.75" customHeight="1" x14ac:dyDescent="0.2">
      <c r="A411" s="32"/>
      <c r="B411" s="32"/>
      <c r="C411" s="32"/>
      <c r="D411" s="32"/>
      <c r="E411" s="32"/>
      <c r="F411" s="32"/>
      <c r="G411" s="32"/>
      <c r="H411" s="206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spans="1:26" ht="12.75" customHeight="1" x14ac:dyDescent="0.2">
      <c r="A412" s="32"/>
      <c r="B412" s="32"/>
      <c r="C412" s="32"/>
      <c r="D412" s="32"/>
      <c r="E412" s="32"/>
      <c r="F412" s="32"/>
      <c r="G412" s="32"/>
      <c r="H412" s="206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spans="1:26" ht="12.75" customHeight="1" x14ac:dyDescent="0.2">
      <c r="A413" s="32"/>
      <c r="B413" s="32"/>
      <c r="C413" s="32"/>
      <c r="D413" s="32"/>
      <c r="E413" s="32"/>
      <c r="F413" s="32"/>
      <c r="G413" s="32"/>
      <c r="H413" s="206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spans="1:26" ht="12.75" customHeight="1" x14ac:dyDescent="0.2">
      <c r="A414" s="32"/>
      <c r="B414" s="32"/>
      <c r="C414" s="32"/>
      <c r="D414" s="32"/>
      <c r="E414" s="32"/>
      <c r="F414" s="32"/>
      <c r="G414" s="32"/>
      <c r="H414" s="206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spans="1:26" ht="12.75" customHeight="1" x14ac:dyDescent="0.2">
      <c r="A415" s="32"/>
      <c r="B415" s="32"/>
      <c r="C415" s="32"/>
      <c r="D415" s="32"/>
      <c r="E415" s="32"/>
      <c r="F415" s="32"/>
      <c r="G415" s="32"/>
      <c r="H415" s="206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spans="1:26" ht="12.75" customHeight="1" x14ac:dyDescent="0.2">
      <c r="A416" s="32"/>
      <c r="B416" s="32"/>
      <c r="C416" s="32"/>
      <c r="D416" s="32"/>
      <c r="E416" s="32"/>
      <c r="F416" s="32"/>
      <c r="G416" s="32"/>
      <c r="H416" s="206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spans="1:26" ht="12.75" customHeight="1" x14ac:dyDescent="0.2">
      <c r="A417" s="32"/>
      <c r="B417" s="32"/>
      <c r="C417" s="32"/>
      <c r="D417" s="32"/>
      <c r="E417" s="32"/>
      <c r="F417" s="32"/>
      <c r="G417" s="32"/>
      <c r="H417" s="206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spans="1:26" ht="12.75" customHeight="1" x14ac:dyDescent="0.2">
      <c r="A418" s="32"/>
      <c r="B418" s="32"/>
      <c r="C418" s="32"/>
      <c r="D418" s="32"/>
      <c r="E418" s="32"/>
      <c r="F418" s="32"/>
      <c r="G418" s="32"/>
      <c r="H418" s="206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spans="1:26" ht="12.75" customHeight="1" x14ac:dyDescent="0.2">
      <c r="A419" s="32"/>
      <c r="B419" s="32"/>
      <c r="C419" s="32"/>
      <c r="D419" s="32"/>
      <c r="E419" s="32"/>
      <c r="F419" s="32"/>
      <c r="G419" s="32"/>
      <c r="H419" s="206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spans="1:26" ht="12.75" customHeight="1" x14ac:dyDescent="0.2">
      <c r="A420" s="32"/>
      <c r="B420" s="32"/>
      <c r="C420" s="32"/>
      <c r="D420" s="32"/>
      <c r="E420" s="32"/>
      <c r="F420" s="32"/>
      <c r="G420" s="32"/>
      <c r="H420" s="206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spans="1:26" ht="12.75" customHeight="1" x14ac:dyDescent="0.2">
      <c r="A421" s="32"/>
      <c r="B421" s="32"/>
      <c r="C421" s="32"/>
      <c r="D421" s="32"/>
      <c r="E421" s="32"/>
      <c r="F421" s="32"/>
      <c r="G421" s="32"/>
      <c r="H421" s="206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spans="1:26" ht="12.75" customHeight="1" x14ac:dyDescent="0.2">
      <c r="A422" s="32"/>
      <c r="B422" s="32"/>
      <c r="C422" s="32"/>
      <c r="D422" s="32"/>
      <c r="E422" s="32"/>
      <c r="F422" s="32"/>
      <c r="G422" s="32"/>
      <c r="H422" s="206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spans="1:26" ht="12.75" customHeight="1" x14ac:dyDescent="0.2">
      <c r="A423" s="32"/>
      <c r="B423" s="32"/>
      <c r="C423" s="32"/>
      <c r="D423" s="32"/>
      <c r="E423" s="32"/>
      <c r="F423" s="32"/>
      <c r="G423" s="32"/>
      <c r="H423" s="206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spans="1:26" ht="12.75" customHeight="1" x14ac:dyDescent="0.2">
      <c r="A424" s="32"/>
      <c r="B424" s="32"/>
      <c r="C424" s="32"/>
      <c r="D424" s="32"/>
      <c r="E424" s="32"/>
      <c r="F424" s="32"/>
      <c r="G424" s="32"/>
      <c r="H424" s="206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spans="1:26" ht="12.75" customHeight="1" x14ac:dyDescent="0.2">
      <c r="A425" s="32"/>
      <c r="B425" s="32"/>
      <c r="C425" s="32"/>
      <c r="D425" s="32"/>
      <c r="E425" s="32"/>
      <c r="F425" s="32"/>
      <c r="G425" s="32"/>
      <c r="H425" s="206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spans="1:26" ht="12.75" customHeight="1" x14ac:dyDescent="0.2">
      <c r="A426" s="32"/>
      <c r="B426" s="32"/>
      <c r="C426" s="32"/>
      <c r="D426" s="32"/>
      <c r="E426" s="32"/>
      <c r="F426" s="32"/>
      <c r="G426" s="32"/>
      <c r="H426" s="206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spans="1:26" ht="12.75" customHeight="1" x14ac:dyDescent="0.2">
      <c r="A427" s="32"/>
      <c r="B427" s="32"/>
      <c r="C427" s="32"/>
      <c r="D427" s="32"/>
      <c r="E427" s="32"/>
      <c r="F427" s="32"/>
      <c r="G427" s="32"/>
      <c r="H427" s="206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spans="1:26" ht="12.75" customHeight="1" x14ac:dyDescent="0.2">
      <c r="A428" s="32"/>
      <c r="B428" s="32"/>
      <c r="C428" s="32"/>
      <c r="D428" s="32"/>
      <c r="E428" s="32"/>
      <c r="F428" s="32"/>
      <c r="G428" s="32"/>
      <c r="H428" s="206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spans="1:26" ht="12.75" customHeight="1" x14ac:dyDescent="0.2">
      <c r="A429" s="32"/>
      <c r="B429" s="32"/>
      <c r="C429" s="32"/>
      <c r="D429" s="32"/>
      <c r="E429" s="32"/>
      <c r="F429" s="32"/>
      <c r="G429" s="32"/>
      <c r="H429" s="206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spans="1:26" ht="12.75" customHeight="1" x14ac:dyDescent="0.2">
      <c r="A430" s="32"/>
      <c r="B430" s="32"/>
      <c r="C430" s="32"/>
      <c r="D430" s="32"/>
      <c r="E430" s="32"/>
      <c r="F430" s="32"/>
      <c r="G430" s="32"/>
      <c r="H430" s="206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spans="1:26" ht="12.75" customHeight="1" x14ac:dyDescent="0.2">
      <c r="A431" s="32"/>
      <c r="B431" s="32"/>
      <c r="C431" s="32"/>
      <c r="D431" s="32"/>
      <c r="E431" s="32"/>
      <c r="F431" s="32"/>
      <c r="G431" s="32"/>
      <c r="H431" s="206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spans="1:26" ht="12.75" customHeight="1" x14ac:dyDescent="0.2">
      <c r="A432" s="32"/>
      <c r="B432" s="32"/>
      <c r="C432" s="32"/>
      <c r="D432" s="32"/>
      <c r="E432" s="32"/>
      <c r="F432" s="32"/>
      <c r="G432" s="32"/>
      <c r="H432" s="206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spans="1:26" ht="12.75" customHeight="1" x14ac:dyDescent="0.2">
      <c r="A433" s="32"/>
      <c r="B433" s="32"/>
      <c r="C433" s="32"/>
      <c r="D433" s="32"/>
      <c r="E433" s="32"/>
      <c r="F433" s="32"/>
      <c r="G433" s="32"/>
      <c r="H433" s="206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spans="1:26" ht="12.75" customHeight="1" x14ac:dyDescent="0.2">
      <c r="A434" s="32"/>
      <c r="B434" s="32"/>
      <c r="C434" s="32"/>
      <c r="D434" s="32"/>
      <c r="E434" s="32"/>
      <c r="F434" s="32"/>
      <c r="G434" s="32"/>
      <c r="H434" s="206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spans="1:26" ht="12.75" customHeight="1" x14ac:dyDescent="0.2">
      <c r="A435" s="32"/>
      <c r="B435" s="32"/>
      <c r="C435" s="32"/>
      <c r="D435" s="32"/>
      <c r="E435" s="32"/>
      <c r="F435" s="32"/>
      <c r="G435" s="32"/>
      <c r="H435" s="206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spans="1:26" ht="12.75" customHeight="1" x14ac:dyDescent="0.2">
      <c r="A436" s="32"/>
      <c r="B436" s="32"/>
      <c r="C436" s="32"/>
      <c r="D436" s="32"/>
      <c r="E436" s="32"/>
      <c r="F436" s="32"/>
      <c r="G436" s="32"/>
      <c r="H436" s="206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spans="1:26" ht="12.75" customHeight="1" x14ac:dyDescent="0.2">
      <c r="A437" s="32"/>
      <c r="B437" s="32"/>
      <c r="C437" s="32"/>
      <c r="D437" s="32"/>
      <c r="E437" s="32"/>
      <c r="F437" s="32"/>
      <c r="G437" s="32"/>
      <c r="H437" s="206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spans="1:26" ht="12.75" customHeight="1" x14ac:dyDescent="0.2">
      <c r="A438" s="32"/>
      <c r="B438" s="32"/>
      <c r="C438" s="32"/>
      <c r="D438" s="32"/>
      <c r="E438" s="32"/>
      <c r="F438" s="32"/>
      <c r="G438" s="32"/>
      <c r="H438" s="206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spans="1:26" ht="12.75" customHeight="1" x14ac:dyDescent="0.2">
      <c r="A439" s="32"/>
      <c r="B439" s="32"/>
      <c r="C439" s="32"/>
      <c r="D439" s="32"/>
      <c r="E439" s="32"/>
      <c r="F439" s="32"/>
      <c r="G439" s="32"/>
      <c r="H439" s="206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spans="1:26" ht="12.75" customHeight="1" x14ac:dyDescent="0.2">
      <c r="A440" s="32"/>
      <c r="B440" s="32"/>
      <c r="C440" s="32"/>
      <c r="D440" s="32"/>
      <c r="E440" s="32"/>
      <c r="F440" s="32"/>
      <c r="G440" s="32"/>
      <c r="H440" s="206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spans="1:26" ht="12.75" customHeight="1" x14ac:dyDescent="0.2">
      <c r="A441" s="32"/>
      <c r="B441" s="32"/>
      <c r="C441" s="32"/>
      <c r="D441" s="32"/>
      <c r="E441" s="32"/>
      <c r="F441" s="32"/>
      <c r="G441" s="32"/>
      <c r="H441" s="206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spans="1:26" ht="12.75" customHeight="1" x14ac:dyDescent="0.2">
      <c r="A442" s="32"/>
      <c r="B442" s="32"/>
      <c r="C442" s="32"/>
      <c r="D442" s="32"/>
      <c r="E442" s="32"/>
      <c r="F442" s="32"/>
      <c r="G442" s="32"/>
      <c r="H442" s="206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spans="1:26" ht="12.75" customHeight="1" x14ac:dyDescent="0.2">
      <c r="A443" s="32"/>
      <c r="B443" s="32"/>
      <c r="C443" s="32"/>
      <c r="D443" s="32"/>
      <c r="E443" s="32"/>
      <c r="F443" s="32"/>
      <c r="G443" s="32"/>
      <c r="H443" s="206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spans="1:26" ht="12.75" customHeight="1" x14ac:dyDescent="0.2">
      <c r="A444" s="32"/>
      <c r="B444" s="32"/>
      <c r="C444" s="32"/>
      <c r="D444" s="32"/>
      <c r="E444" s="32"/>
      <c r="F444" s="32"/>
      <c r="G444" s="32"/>
      <c r="H444" s="206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spans="1:26" ht="12.75" customHeight="1" x14ac:dyDescent="0.2">
      <c r="A445" s="32"/>
      <c r="B445" s="32"/>
      <c r="C445" s="32"/>
      <c r="D445" s="32"/>
      <c r="E445" s="32"/>
      <c r="F445" s="32"/>
      <c r="G445" s="32"/>
      <c r="H445" s="206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spans="1:26" ht="12.75" customHeight="1" x14ac:dyDescent="0.2">
      <c r="A446" s="32"/>
      <c r="B446" s="32"/>
      <c r="C446" s="32"/>
      <c r="D446" s="32"/>
      <c r="E446" s="32"/>
      <c r="F446" s="32"/>
      <c r="G446" s="32"/>
      <c r="H446" s="206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spans="1:26" ht="12.75" customHeight="1" x14ac:dyDescent="0.2">
      <c r="A447" s="32"/>
      <c r="B447" s="32"/>
      <c r="C447" s="32"/>
      <c r="D447" s="32"/>
      <c r="E447" s="32"/>
      <c r="F447" s="32"/>
      <c r="G447" s="32"/>
      <c r="H447" s="206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spans="1:26" ht="12.75" customHeight="1" x14ac:dyDescent="0.2">
      <c r="A448" s="32"/>
      <c r="B448" s="32"/>
      <c r="C448" s="32"/>
      <c r="D448" s="32"/>
      <c r="E448" s="32"/>
      <c r="F448" s="32"/>
      <c r="G448" s="32"/>
      <c r="H448" s="206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spans="1:26" ht="12.75" customHeight="1" x14ac:dyDescent="0.2">
      <c r="A449" s="32"/>
      <c r="B449" s="32"/>
      <c r="C449" s="32"/>
      <c r="D449" s="32"/>
      <c r="E449" s="32"/>
      <c r="F449" s="32"/>
      <c r="G449" s="32"/>
      <c r="H449" s="206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spans="1:26" ht="12.75" customHeight="1" x14ac:dyDescent="0.2">
      <c r="A450" s="32"/>
      <c r="B450" s="32"/>
      <c r="C450" s="32"/>
      <c r="D450" s="32"/>
      <c r="E450" s="32"/>
      <c r="F450" s="32"/>
      <c r="G450" s="32"/>
      <c r="H450" s="206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spans="1:26" ht="12.75" customHeight="1" x14ac:dyDescent="0.2">
      <c r="A451" s="32"/>
      <c r="B451" s="32"/>
      <c r="C451" s="32"/>
      <c r="D451" s="32"/>
      <c r="E451" s="32"/>
      <c r="F451" s="32"/>
      <c r="G451" s="32"/>
      <c r="H451" s="206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spans="1:26" ht="12.75" customHeight="1" x14ac:dyDescent="0.2">
      <c r="A452" s="32"/>
      <c r="B452" s="32"/>
      <c r="C452" s="32"/>
      <c r="D452" s="32"/>
      <c r="E452" s="32"/>
      <c r="F452" s="32"/>
      <c r="G452" s="32"/>
      <c r="H452" s="206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spans="1:26" ht="12.75" customHeight="1" x14ac:dyDescent="0.2">
      <c r="A453" s="32"/>
      <c r="B453" s="32"/>
      <c r="C453" s="32"/>
      <c r="D453" s="32"/>
      <c r="E453" s="32"/>
      <c r="F453" s="32"/>
      <c r="G453" s="32"/>
      <c r="H453" s="206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spans="1:26" ht="12.75" customHeight="1" x14ac:dyDescent="0.2">
      <c r="A454" s="32"/>
      <c r="B454" s="32"/>
      <c r="C454" s="32"/>
      <c r="D454" s="32"/>
      <c r="E454" s="32"/>
      <c r="F454" s="32"/>
      <c r="G454" s="32"/>
      <c r="H454" s="206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spans="1:26" ht="12.75" customHeight="1" x14ac:dyDescent="0.2">
      <c r="A455" s="32"/>
      <c r="B455" s="32"/>
      <c r="C455" s="32"/>
      <c r="D455" s="32"/>
      <c r="E455" s="32"/>
      <c r="F455" s="32"/>
      <c r="G455" s="32"/>
      <c r="H455" s="206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spans="1:26" ht="12.75" customHeight="1" x14ac:dyDescent="0.2">
      <c r="A456" s="32"/>
      <c r="B456" s="32"/>
      <c r="C456" s="32"/>
      <c r="D456" s="32"/>
      <c r="E456" s="32"/>
      <c r="F456" s="32"/>
      <c r="G456" s="32"/>
      <c r="H456" s="206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spans="1:26" ht="12.75" customHeight="1" x14ac:dyDescent="0.2">
      <c r="A457" s="32"/>
      <c r="B457" s="32"/>
      <c r="C457" s="32"/>
      <c r="D457" s="32"/>
      <c r="E457" s="32"/>
      <c r="F457" s="32"/>
      <c r="G457" s="32"/>
      <c r="H457" s="206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spans="1:26" ht="12.75" customHeight="1" x14ac:dyDescent="0.2">
      <c r="A458" s="32"/>
      <c r="B458" s="32"/>
      <c r="C458" s="32"/>
      <c r="D458" s="32"/>
      <c r="E458" s="32"/>
      <c r="F458" s="32"/>
      <c r="G458" s="32"/>
      <c r="H458" s="206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spans="1:26" ht="12.75" customHeight="1" x14ac:dyDescent="0.2">
      <c r="A459" s="32"/>
      <c r="B459" s="32"/>
      <c r="C459" s="32"/>
      <c r="D459" s="32"/>
      <c r="E459" s="32"/>
      <c r="F459" s="32"/>
      <c r="G459" s="32"/>
      <c r="H459" s="206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spans="1:26" ht="12.75" customHeight="1" x14ac:dyDescent="0.2">
      <c r="A460" s="32"/>
      <c r="B460" s="32"/>
      <c r="C460" s="32"/>
      <c r="D460" s="32"/>
      <c r="E460" s="32"/>
      <c r="F460" s="32"/>
      <c r="G460" s="32"/>
      <c r="H460" s="206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spans="1:26" ht="12.75" customHeight="1" x14ac:dyDescent="0.2">
      <c r="A461" s="32"/>
      <c r="B461" s="32"/>
      <c r="C461" s="32"/>
      <c r="D461" s="32"/>
      <c r="E461" s="32"/>
      <c r="F461" s="32"/>
      <c r="G461" s="32"/>
      <c r="H461" s="206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spans="1:26" ht="12.75" customHeight="1" x14ac:dyDescent="0.2">
      <c r="A462" s="32"/>
      <c r="B462" s="32"/>
      <c r="C462" s="32"/>
      <c r="D462" s="32"/>
      <c r="E462" s="32"/>
      <c r="F462" s="32"/>
      <c r="G462" s="32"/>
      <c r="H462" s="206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spans="1:26" ht="12.75" customHeight="1" x14ac:dyDescent="0.2">
      <c r="A463" s="32"/>
      <c r="B463" s="32"/>
      <c r="C463" s="32"/>
      <c r="D463" s="32"/>
      <c r="E463" s="32"/>
      <c r="F463" s="32"/>
      <c r="G463" s="32"/>
      <c r="H463" s="206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spans="1:26" ht="12.75" customHeight="1" x14ac:dyDescent="0.2">
      <c r="A464" s="32"/>
      <c r="B464" s="32"/>
      <c r="C464" s="32"/>
      <c r="D464" s="32"/>
      <c r="E464" s="32"/>
      <c r="F464" s="32"/>
      <c r="G464" s="32"/>
      <c r="H464" s="206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spans="1:26" ht="12.75" customHeight="1" x14ac:dyDescent="0.2">
      <c r="A465" s="32"/>
      <c r="B465" s="32"/>
      <c r="C465" s="32"/>
      <c r="D465" s="32"/>
      <c r="E465" s="32"/>
      <c r="F465" s="32"/>
      <c r="G465" s="32"/>
      <c r="H465" s="206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spans="1:26" ht="12.75" customHeight="1" x14ac:dyDescent="0.2">
      <c r="A466" s="32"/>
      <c r="B466" s="32"/>
      <c r="C466" s="32"/>
      <c r="D466" s="32"/>
      <c r="E466" s="32"/>
      <c r="F466" s="32"/>
      <c r="G466" s="32"/>
      <c r="H466" s="206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spans="1:26" ht="12.75" customHeight="1" x14ac:dyDescent="0.2">
      <c r="A467" s="32"/>
      <c r="B467" s="32"/>
      <c r="C467" s="32"/>
      <c r="D467" s="32"/>
      <c r="E467" s="32"/>
      <c r="F467" s="32"/>
      <c r="G467" s="32"/>
      <c r="H467" s="206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spans="1:26" ht="12.75" customHeight="1" x14ac:dyDescent="0.2">
      <c r="A468" s="32"/>
      <c r="B468" s="32"/>
      <c r="C468" s="32"/>
      <c r="D468" s="32"/>
      <c r="E468" s="32"/>
      <c r="F468" s="32"/>
      <c r="G468" s="32"/>
      <c r="H468" s="206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spans="1:26" ht="12.75" customHeight="1" x14ac:dyDescent="0.2">
      <c r="A469" s="32"/>
      <c r="B469" s="32"/>
      <c r="C469" s="32"/>
      <c r="D469" s="32"/>
      <c r="E469" s="32"/>
      <c r="F469" s="32"/>
      <c r="G469" s="32"/>
      <c r="H469" s="206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spans="1:26" ht="12.75" customHeight="1" x14ac:dyDescent="0.2">
      <c r="A470" s="32"/>
      <c r="B470" s="32"/>
      <c r="C470" s="32"/>
      <c r="D470" s="32"/>
      <c r="E470" s="32"/>
      <c r="F470" s="32"/>
      <c r="G470" s="32"/>
      <c r="H470" s="206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spans="1:26" ht="12.75" customHeight="1" x14ac:dyDescent="0.2">
      <c r="A471" s="32"/>
      <c r="B471" s="32"/>
      <c r="C471" s="32"/>
      <c r="D471" s="32"/>
      <c r="E471" s="32"/>
      <c r="F471" s="32"/>
      <c r="G471" s="32"/>
      <c r="H471" s="206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spans="1:26" ht="12.75" customHeight="1" x14ac:dyDescent="0.2">
      <c r="A472" s="32"/>
      <c r="B472" s="32"/>
      <c r="C472" s="32"/>
      <c r="D472" s="32"/>
      <c r="E472" s="32"/>
      <c r="F472" s="32"/>
      <c r="G472" s="32"/>
      <c r="H472" s="206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spans="1:26" ht="12.75" customHeight="1" x14ac:dyDescent="0.2">
      <c r="A473" s="32"/>
      <c r="B473" s="32"/>
      <c r="C473" s="32"/>
      <c r="D473" s="32"/>
      <c r="E473" s="32"/>
      <c r="F473" s="32"/>
      <c r="G473" s="32"/>
      <c r="H473" s="206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spans="1:26" ht="12.75" customHeight="1" x14ac:dyDescent="0.2">
      <c r="A474" s="32"/>
      <c r="B474" s="32"/>
      <c r="C474" s="32"/>
      <c r="D474" s="32"/>
      <c r="E474" s="32"/>
      <c r="F474" s="32"/>
      <c r="G474" s="32"/>
      <c r="H474" s="206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spans="1:26" ht="12.75" customHeight="1" x14ac:dyDescent="0.2">
      <c r="A475" s="32"/>
      <c r="B475" s="32"/>
      <c r="C475" s="32"/>
      <c r="D475" s="32"/>
      <c r="E475" s="32"/>
      <c r="F475" s="32"/>
      <c r="G475" s="32"/>
      <c r="H475" s="206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spans="1:26" ht="12.75" customHeight="1" x14ac:dyDescent="0.2">
      <c r="A476" s="32"/>
      <c r="B476" s="32"/>
      <c r="C476" s="32"/>
      <c r="D476" s="32"/>
      <c r="E476" s="32"/>
      <c r="F476" s="32"/>
      <c r="G476" s="32"/>
      <c r="H476" s="206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spans="1:26" ht="12.75" customHeight="1" x14ac:dyDescent="0.2">
      <c r="A477" s="32"/>
      <c r="B477" s="32"/>
      <c r="C477" s="32"/>
      <c r="D477" s="32"/>
      <c r="E477" s="32"/>
      <c r="F477" s="32"/>
      <c r="G477" s="32"/>
      <c r="H477" s="206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spans="1:26" ht="12.75" customHeight="1" x14ac:dyDescent="0.2">
      <c r="A478" s="32"/>
      <c r="B478" s="32"/>
      <c r="C478" s="32"/>
      <c r="D478" s="32"/>
      <c r="E478" s="32"/>
      <c r="F478" s="32"/>
      <c r="G478" s="32"/>
      <c r="H478" s="206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spans="1:26" ht="12.75" customHeight="1" x14ac:dyDescent="0.2">
      <c r="A479" s="32"/>
      <c r="B479" s="32"/>
      <c r="C479" s="32"/>
      <c r="D479" s="32"/>
      <c r="E479" s="32"/>
      <c r="F479" s="32"/>
      <c r="G479" s="32"/>
      <c r="H479" s="206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spans="1:26" ht="12.75" customHeight="1" x14ac:dyDescent="0.2">
      <c r="A480" s="32"/>
      <c r="B480" s="32"/>
      <c r="C480" s="32"/>
      <c r="D480" s="32"/>
      <c r="E480" s="32"/>
      <c r="F480" s="32"/>
      <c r="G480" s="32"/>
      <c r="H480" s="206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spans="1:26" ht="12.75" customHeight="1" x14ac:dyDescent="0.2">
      <c r="A481" s="32"/>
      <c r="B481" s="32"/>
      <c r="C481" s="32"/>
      <c r="D481" s="32"/>
      <c r="E481" s="32"/>
      <c r="F481" s="32"/>
      <c r="G481" s="32"/>
      <c r="H481" s="206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spans="1:26" ht="12.75" customHeight="1" x14ac:dyDescent="0.2">
      <c r="A482" s="32"/>
      <c r="B482" s="32"/>
      <c r="C482" s="32"/>
      <c r="D482" s="32"/>
      <c r="E482" s="32"/>
      <c r="F482" s="32"/>
      <c r="G482" s="32"/>
      <c r="H482" s="206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spans="1:26" ht="12.75" customHeight="1" x14ac:dyDescent="0.2">
      <c r="A483" s="32"/>
      <c r="B483" s="32"/>
      <c r="C483" s="32"/>
      <c r="D483" s="32"/>
      <c r="E483" s="32"/>
      <c r="F483" s="32"/>
      <c r="G483" s="32"/>
      <c r="H483" s="206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spans="1:26" ht="12.75" customHeight="1" x14ac:dyDescent="0.2">
      <c r="A484" s="32"/>
      <c r="B484" s="32"/>
      <c r="C484" s="32"/>
      <c r="D484" s="32"/>
      <c r="E484" s="32"/>
      <c r="F484" s="32"/>
      <c r="G484" s="32"/>
      <c r="H484" s="206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spans="1:26" ht="12.75" customHeight="1" x14ac:dyDescent="0.2">
      <c r="A485" s="32"/>
      <c r="B485" s="32"/>
      <c r="C485" s="32"/>
      <c r="D485" s="32"/>
      <c r="E485" s="32"/>
      <c r="F485" s="32"/>
      <c r="G485" s="32"/>
      <c r="H485" s="206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spans="1:26" ht="12.75" customHeight="1" x14ac:dyDescent="0.2">
      <c r="A486" s="32"/>
      <c r="B486" s="32"/>
      <c r="C486" s="32"/>
      <c r="D486" s="32"/>
      <c r="E486" s="32"/>
      <c r="F486" s="32"/>
      <c r="G486" s="32"/>
      <c r="H486" s="206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spans="1:26" ht="12.75" customHeight="1" x14ac:dyDescent="0.2">
      <c r="A487" s="32"/>
      <c r="B487" s="32"/>
      <c r="C487" s="32"/>
      <c r="D487" s="32"/>
      <c r="E487" s="32"/>
      <c r="F487" s="32"/>
      <c r="G487" s="32"/>
      <c r="H487" s="206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spans="1:26" ht="12.75" customHeight="1" x14ac:dyDescent="0.2">
      <c r="A488" s="32"/>
      <c r="B488" s="32"/>
      <c r="C488" s="32"/>
      <c r="D488" s="32"/>
      <c r="E488" s="32"/>
      <c r="F488" s="32"/>
      <c r="G488" s="32"/>
      <c r="H488" s="206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spans="1:26" ht="12.75" customHeight="1" x14ac:dyDescent="0.2">
      <c r="A489" s="32"/>
      <c r="B489" s="32"/>
      <c r="C489" s="32"/>
      <c r="D489" s="32"/>
      <c r="E489" s="32"/>
      <c r="F489" s="32"/>
      <c r="G489" s="32"/>
      <c r="H489" s="206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spans="1:26" ht="12.75" customHeight="1" x14ac:dyDescent="0.2">
      <c r="A490" s="32"/>
      <c r="B490" s="32"/>
      <c r="C490" s="32"/>
      <c r="D490" s="32"/>
      <c r="E490" s="32"/>
      <c r="F490" s="32"/>
      <c r="G490" s="32"/>
      <c r="H490" s="206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spans="1:26" ht="12.75" customHeight="1" x14ac:dyDescent="0.2">
      <c r="A491" s="32"/>
      <c r="B491" s="32"/>
      <c r="C491" s="32"/>
      <c r="D491" s="32"/>
      <c r="E491" s="32"/>
      <c r="F491" s="32"/>
      <c r="G491" s="32"/>
      <c r="H491" s="206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spans="1:26" ht="12.75" customHeight="1" x14ac:dyDescent="0.2">
      <c r="A492" s="32"/>
      <c r="B492" s="32"/>
      <c r="C492" s="32"/>
      <c r="D492" s="32"/>
      <c r="E492" s="32"/>
      <c r="F492" s="32"/>
      <c r="G492" s="32"/>
      <c r="H492" s="206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spans="1:26" ht="12.75" customHeight="1" x14ac:dyDescent="0.2">
      <c r="A493" s="32"/>
      <c r="B493" s="32"/>
      <c r="C493" s="32"/>
      <c r="D493" s="32"/>
      <c r="E493" s="32"/>
      <c r="F493" s="32"/>
      <c r="G493" s="32"/>
      <c r="H493" s="206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spans="1:26" ht="12.75" customHeight="1" x14ac:dyDescent="0.2">
      <c r="A494" s="32"/>
      <c r="B494" s="32"/>
      <c r="C494" s="32"/>
      <c r="D494" s="32"/>
      <c r="E494" s="32"/>
      <c r="F494" s="32"/>
      <c r="G494" s="32"/>
      <c r="H494" s="206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spans="1:26" ht="12.75" customHeight="1" x14ac:dyDescent="0.2">
      <c r="A495" s="32"/>
      <c r="B495" s="32"/>
      <c r="C495" s="32"/>
      <c r="D495" s="32"/>
      <c r="E495" s="32"/>
      <c r="F495" s="32"/>
      <c r="G495" s="32"/>
      <c r="H495" s="206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spans="1:26" ht="12.75" customHeight="1" x14ac:dyDescent="0.2">
      <c r="A496" s="32"/>
      <c r="B496" s="32"/>
      <c r="C496" s="32"/>
      <c r="D496" s="32"/>
      <c r="E496" s="32"/>
      <c r="F496" s="32"/>
      <c r="G496" s="32"/>
      <c r="H496" s="206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spans="1:26" ht="12.75" customHeight="1" x14ac:dyDescent="0.2">
      <c r="A497" s="32"/>
      <c r="B497" s="32"/>
      <c r="C497" s="32"/>
      <c r="D497" s="32"/>
      <c r="E497" s="32"/>
      <c r="F497" s="32"/>
      <c r="G497" s="32"/>
      <c r="H497" s="206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spans="1:26" ht="12.75" customHeight="1" x14ac:dyDescent="0.2">
      <c r="A498" s="32"/>
      <c r="B498" s="32"/>
      <c r="C498" s="32"/>
      <c r="D498" s="32"/>
      <c r="E498" s="32"/>
      <c r="F498" s="32"/>
      <c r="G498" s="32"/>
      <c r="H498" s="206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spans="1:26" ht="12.75" customHeight="1" x14ac:dyDescent="0.2">
      <c r="A499" s="32"/>
      <c r="B499" s="32"/>
      <c r="C499" s="32"/>
      <c r="D499" s="32"/>
      <c r="E499" s="32"/>
      <c r="F499" s="32"/>
      <c r="G499" s="32"/>
      <c r="H499" s="206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spans="1:26" ht="12.75" customHeight="1" x14ac:dyDescent="0.2">
      <c r="A500" s="32"/>
      <c r="B500" s="32"/>
      <c r="C500" s="32"/>
      <c r="D500" s="32"/>
      <c r="E500" s="32"/>
      <c r="F500" s="32"/>
      <c r="G500" s="32"/>
      <c r="H500" s="206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spans="1:26" ht="12.75" customHeight="1" x14ac:dyDescent="0.2">
      <c r="A501" s="32"/>
      <c r="B501" s="32"/>
      <c r="C501" s="32"/>
      <c r="D501" s="32"/>
      <c r="E501" s="32"/>
      <c r="F501" s="32"/>
      <c r="G501" s="32"/>
      <c r="H501" s="206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spans="1:26" ht="12.75" customHeight="1" x14ac:dyDescent="0.2">
      <c r="A502" s="32"/>
      <c r="B502" s="32"/>
      <c r="C502" s="32"/>
      <c r="D502" s="32"/>
      <c r="E502" s="32"/>
      <c r="F502" s="32"/>
      <c r="G502" s="32"/>
      <c r="H502" s="206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spans="1:26" ht="12.75" customHeight="1" x14ac:dyDescent="0.2">
      <c r="A503" s="32"/>
      <c r="B503" s="32"/>
      <c r="C503" s="32"/>
      <c r="D503" s="32"/>
      <c r="E503" s="32"/>
      <c r="F503" s="32"/>
      <c r="G503" s="32"/>
      <c r="H503" s="206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spans="1:26" ht="12.75" customHeight="1" x14ac:dyDescent="0.2">
      <c r="A504" s="32"/>
      <c r="B504" s="32"/>
      <c r="C504" s="32"/>
      <c r="D504" s="32"/>
      <c r="E504" s="32"/>
      <c r="F504" s="32"/>
      <c r="G504" s="32"/>
      <c r="H504" s="206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spans="1:26" ht="12.75" customHeight="1" x14ac:dyDescent="0.2">
      <c r="A505" s="32"/>
      <c r="B505" s="32"/>
      <c r="C505" s="32"/>
      <c r="D505" s="32"/>
      <c r="E505" s="32"/>
      <c r="F505" s="32"/>
      <c r="G505" s="32"/>
      <c r="H505" s="206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spans="1:26" ht="12.75" customHeight="1" x14ac:dyDescent="0.2">
      <c r="A506" s="32"/>
      <c r="B506" s="32"/>
      <c r="C506" s="32"/>
      <c r="D506" s="32"/>
      <c r="E506" s="32"/>
      <c r="F506" s="32"/>
      <c r="G506" s="32"/>
      <c r="H506" s="206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spans="1:26" ht="12.75" customHeight="1" x14ac:dyDescent="0.2">
      <c r="A507" s="32"/>
      <c r="B507" s="32"/>
      <c r="C507" s="32"/>
      <c r="D507" s="32"/>
      <c r="E507" s="32"/>
      <c r="F507" s="32"/>
      <c r="G507" s="32"/>
      <c r="H507" s="206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spans="1:26" ht="12.75" customHeight="1" x14ac:dyDescent="0.2">
      <c r="A508" s="32"/>
      <c r="B508" s="32"/>
      <c r="C508" s="32"/>
      <c r="D508" s="32"/>
      <c r="E508" s="32"/>
      <c r="F508" s="32"/>
      <c r="G508" s="32"/>
      <c r="H508" s="206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spans="1:26" ht="12.75" customHeight="1" x14ac:dyDescent="0.2">
      <c r="A509" s="32"/>
      <c r="B509" s="32"/>
      <c r="C509" s="32"/>
      <c r="D509" s="32"/>
      <c r="E509" s="32"/>
      <c r="F509" s="32"/>
      <c r="G509" s="32"/>
      <c r="H509" s="206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spans="1:26" ht="12.75" customHeight="1" x14ac:dyDescent="0.2">
      <c r="A510" s="32"/>
      <c r="B510" s="32"/>
      <c r="C510" s="32"/>
      <c r="D510" s="32"/>
      <c r="E510" s="32"/>
      <c r="F510" s="32"/>
      <c r="G510" s="32"/>
      <c r="H510" s="206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spans="1:26" ht="12.75" customHeight="1" x14ac:dyDescent="0.2">
      <c r="A511" s="32"/>
      <c r="B511" s="32"/>
      <c r="C511" s="32"/>
      <c r="D511" s="32"/>
      <c r="E511" s="32"/>
      <c r="F511" s="32"/>
      <c r="G511" s="32"/>
      <c r="H511" s="206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spans="1:26" ht="12.75" customHeight="1" x14ac:dyDescent="0.2">
      <c r="A512" s="32"/>
      <c r="B512" s="32"/>
      <c r="C512" s="32"/>
      <c r="D512" s="32"/>
      <c r="E512" s="32"/>
      <c r="F512" s="32"/>
      <c r="G512" s="32"/>
      <c r="H512" s="206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spans="1:26" ht="12.75" customHeight="1" x14ac:dyDescent="0.2">
      <c r="A513" s="32"/>
      <c r="B513" s="32"/>
      <c r="C513" s="32"/>
      <c r="D513" s="32"/>
      <c r="E513" s="32"/>
      <c r="F513" s="32"/>
      <c r="G513" s="32"/>
      <c r="H513" s="206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spans="1:26" ht="12.75" customHeight="1" x14ac:dyDescent="0.2">
      <c r="A514" s="32"/>
      <c r="B514" s="32"/>
      <c r="C514" s="32"/>
      <c r="D514" s="32"/>
      <c r="E514" s="32"/>
      <c r="F514" s="32"/>
      <c r="G514" s="32"/>
      <c r="H514" s="206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spans="1:26" ht="12.75" customHeight="1" x14ac:dyDescent="0.2">
      <c r="A515" s="32"/>
      <c r="B515" s="32"/>
      <c r="C515" s="32"/>
      <c r="D515" s="32"/>
      <c r="E515" s="32"/>
      <c r="F515" s="32"/>
      <c r="G515" s="32"/>
      <c r="H515" s="206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spans="1:26" ht="12.75" customHeight="1" x14ac:dyDescent="0.2">
      <c r="A516" s="32"/>
      <c r="B516" s="32"/>
      <c r="C516" s="32"/>
      <c r="D516" s="32"/>
      <c r="E516" s="32"/>
      <c r="F516" s="32"/>
      <c r="G516" s="32"/>
      <c r="H516" s="206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spans="1:26" ht="12.75" customHeight="1" x14ac:dyDescent="0.2">
      <c r="A517" s="32"/>
      <c r="B517" s="32"/>
      <c r="C517" s="32"/>
      <c r="D517" s="32"/>
      <c r="E517" s="32"/>
      <c r="F517" s="32"/>
      <c r="G517" s="32"/>
      <c r="H517" s="206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spans="1:26" ht="12.75" customHeight="1" x14ac:dyDescent="0.2">
      <c r="A518" s="32"/>
      <c r="B518" s="32"/>
      <c r="C518" s="32"/>
      <c r="D518" s="32"/>
      <c r="E518" s="32"/>
      <c r="F518" s="32"/>
      <c r="G518" s="32"/>
      <c r="H518" s="206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spans="1:26" ht="12.75" customHeight="1" x14ac:dyDescent="0.2">
      <c r="A519" s="32"/>
      <c r="B519" s="32"/>
      <c r="C519" s="32"/>
      <c r="D519" s="32"/>
      <c r="E519" s="32"/>
      <c r="F519" s="32"/>
      <c r="G519" s="32"/>
      <c r="H519" s="206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spans="1:26" ht="12.75" customHeight="1" x14ac:dyDescent="0.2">
      <c r="A520" s="32"/>
      <c r="B520" s="32"/>
      <c r="C520" s="32"/>
      <c r="D520" s="32"/>
      <c r="E520" s="32"/>
      <c r="F520" s="32"/>
      <c r="G520" s="32"/>
      <c r="H520" s="206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spans="1:26" ht="12.75" customHeight="1" x14ac:dyDescent="0.2">
      <c r="A521" s="32"/>
      <c r="B521" s="32"/>
      <c r="C521" s="32"/>
      <c r="D521" s="32"/>
      <c r="E521" s="32"/>
      <c r="F521" s="32"/>
      <c r="G521" s="32"/>
      <c r="H521" s="206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spans="1:26" ht="12.75" customHeight="1" x14ac:dyDescent="0.2">
      <c r="A522" s="32"/>
      <c r="B522" s="32"/>
      <c r="C522" s="32"/>
      <c r="D522" s="32"/>
      <c r="E522" s="32"/>
      <c r="F522" s="32"/>
      <c r="G522" s="32"/>
      <c r="H522" s="206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spans="1:26" ht="12.75" customHeight="1" x14ac:dyDescent="0.2">
      <c r="A523" s="32"/>
      <c r="B523" s="32"/>
      <c r="C523" s="32"/>
      <c r="D523" s="32"/>
      <c r="E523" s="32"/>
      <c r="F523" s="32"/>
      <c r="G523" s="32"/>
      <c r="H523" s="206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spans="1:26" ht="12.75" customHeight="1" x14ac:dyDescent="0.2">
      <c r="A524" s="32"/>
      <c r="B524" s="32"/>
      <c r="C524" s="32"/>
      <c r="D524" s="32"/>
      <c r="E524" s="32"/>
      <c r="F524" s="32"/>
      <c r="G524" s="32"/>
      <c r="H524" s="206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spans="1:26" ht="12.75" customHeight="1" x14ac:dyDescent="0.2">
      <c r="A525" s="32"/>
      <c r="B525" s="32"/>
      <c r="C525" s="32"/>
      <c r="D525" s="32"/>
      <c r="E525" s="32"/>
      <c r="F525" s="32"/>
      <c r="G525" s="32"/>
      <c r="H525" s="206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spans="1:26" ht="12.75" customHeight="1" x14ac:dyDescent="0.2">
      <c r="A526" s="32"/>
      <c r="B526" s="32"/>
      <c r="C526" s="32"/>
      <c r="D526" s="32"/>
      <c r="E526" s="32"/>
      <c r="F526" s="32"/>
      <c r="G526" s="32"/>
      <c r="H526" s="206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spans="1:26" ht="12.75" customHeight="1" x14ac:dyDescent="0.2">
      <c r="A527" s="32"/>
      <c r="B527" s="32"/>
      <c r="C527" s="32"/>
      <c r="D527" s="32"/>
      <c r="E527" s="32"/>
      <c r="F527" s="32"/>
      <c r="G527" s="32"/>
      <c r="H527" s="206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spans="1:26" ht="12.75" customHeight="1" x14ac:dyDescent="0.2">
      <c r="A528" s="32"/>
      <c r="B528" s="32"/>
      <c r="C528" s="32"/>
      <c r="D528" s="32"/>
      <c r="E528" s="32"/>
      <c r="F528" s="32"/>
      <c r="G528" s="32"/>
      <c r="H528" s="206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spans="1:26" ht="12.75" customHeight="1" x14ac:dyDescent="0.2">
      <c r="A529" s="32"/>
      <c r="B529" s="32"/>
      <c r="C529" s="32"/>
      <c r="D529" s="32"/>
      <c r="E529" s="32"/>
      <c r="F529" s="32"/>
      <c r="G529" s="32"/>
      <c r="H529" s="206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spans="1:26" ht="12.75" customHeight="1" x14ac:dyDescent="0.2">
      <c r="A530" s="32"/>
      <c r="B530" s="32"/>
      <c r="C530" s="32"/>
      <c r="D530" s="32"/>
      <c r="E530" s="32"/>
      <c r="F530" s="32"/>
      <c r="G530" s="32"/>
      <c r="H530" s="206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spans="1:26" ht="12.75" customHeight="1" x14ac:dyDescent="0.2">
      <c r="A531" s="32"/>
      <c r="B531" s="32"/>
      <c r="C531" s="32"/>
      <c r="D531" s="32"/>
      <c r="E531" s="32"/>
      <c r="F531" s="32"/>
      <c r="G531" s="32"/>
      <c r="H531" s="206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spans="1:26" ht="12.75" customHeight="1" x14ac:dyDescent="0.2">
      <c r="A532" s="32"/>
      <c r="B532" s="32"/>
      <c r="C532" s="32"/>
      <c r="D532" s="32"/>
      <c r="E532" s="32"/>
      <c r="F532" s="32"/>
      <c r="G532" s="32"/>
      <c r="H532" s="206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spans="1:26" ht="12.75" customHeight="1" x14ac:dyDescent="0.2">
      <c r="A533" s="32"/>
      <c r="B533" s="32"/>
      <c r="C533" s="32"/>
      <c r="D533" s="32"/>
      <c r="E533" s="32"/>
      <c r="F533" s="32"/>
      <c r="G533" s="32"/>
      <c r="H533" s="206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spans="1:26" ht="12.75" customHeight="1" x14ac:dyDescent="0.2">
      <c r="A534" s="32"/>
      <c r="B534" s="32"/>
      <c r="C534" s="32"/>
      <c r="D534" s="32"/>
      <c r="E534" s="32"/>
      <c r="F534" s="32"/>
      <c r="G534" s="32"/>
      <c r="H534" s="206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spans="1:26" ht="12.75" customHeight="1" x14ac:dyDescent="0.2">
      <c r="A535" s="32"/>
      <c r="B535" s="32"/>
      <c r="C535" s="32"/>
      <c r="D535" s="32"/>
      <c r="E535" s="32"/>
      <c r="F535" s="32"/>
      <c r="G535" s="32"/>
      <c r="H535" s="206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spans="1:26" ht="12.75" customHeight="1" x14ac:dyDescent="0.2">
      <c r="A536" s="32"/>
      <c r="B536" s="32"/>
      <c r="C536" s="32"/>
      <c r="D536" s="32"/>
      <c r="E536" s="32"/>
      <c r="F536" s="32"/>
      <c r="G536" s="32"/>
      <c r="H536" s="206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spans="1:26" ht="12.75" customHeight="1" x14ac:dyDescent="0.2">
      <c r="A537" s="32"/>
      <c r="B537" s="32"/>
      <c r="C537" s="32"/>
      <c r="D537" s="32"/>
      <c r="E537" s="32"/>
      <c r="F537" s="32"/>
      <c r="G537" s="32"/>
      <c r="H537" s="206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spans="1:26" ht="12.75" customHeight="1" x14ac:dyDescent="0.2">
      <c r="A538" s="32"/>
      <c r="B538" s="32"/>
      <c r="C538" s="32"/>
      <c r="D538" s="32"/>
      <c r="E538" s="32"/>
      <c r="F538" s="32"/>
      <c r="G538" s="32"/>
      <c r="H538" s="206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spans="1:26" ht="12.75" customHeight="1" x14ac:dyDescent="0.2">
      <c r="A539" s="32"/>
      <c r="B539" s="32"/>
      <c r="C539" s="32"/>
      <c r="D539" s="32"/>
      <c r="E539" s="32"/>
      <c r="F539" s="32"/>
      <c r="G539" s="32"/>
      <c r="H539" s="206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spans="1:26" ht="12.75" customHeight="1" x14ac:dyDescent="0.2">
      <c r="A540" s="32"/>
      <c r="B540" s="32"/>
      <c r="C540" s="32"/>
      <c r="D540" s="32"/>
      <c r="E540" s="32"/>
      <c r="F540" s="32"/>
      <c r="G540" s="32"/>
      <c r="H540" s="206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spans="1:26" ht="12.75" customHeight="1" x14ac:dyDescent="0.2">
      <c r="A541" s="32"/>
      <c r="B541" s="32"/>
      <c r="C541" s="32"/>
      <c r="D541" s="32"/>
      <c r="E541" s="32"/>
      <c r="F541" s="32"/>
      <c r="G541" s="32"/>
      <c r="H541" s="206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spans="1:26" ht="12.75" customHeight="1" x14ac:dyDescent="0.2">
      <c r="A542" s="32"/>
      <c r="B542" s="32"/>
      <c r="C542" s="32"/>
      <c r="D542" s="32"/>
      <c r="E542" s="32"/>
      <c r="F542" s="32"/>
      <c r="G542" s="32"/>
      <c r="H542" s="206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spans="1:26" ht="12.75" customHeight="1" x14ac:dyDescent="0.2">
      <c r="A543" s="32"/>
      <c r="B543" s="32"/>
      <c r="C543" s="32"/>
      <c r="D543" s="32"/>
      <c r="E543" s="32"/>
      <c r="F543" s="32"/>
      <c r="G543" s="32"/>
      <c r="H543" s="206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spans="1:26" ht="12.75" customHeight="1" x14ac:dyDescent="0.2">
      <c r="A544" s="32"/>
      <c r="B544" s="32"/>
      <c r="C544" s="32"/>
      <c r="D544" s="32"/>
      <c r="E544" s="32"/>
      <c r="F544" s="32"/>
      <c r="G544" s="32"/>
      <c r="H544" s="206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spans="1:26" ht="12.75" customHeight="1" x14ac:dyDescent="0.2">
      <c r="A545" s="32"/>
      <c r="B545" s="32"/>
      <c r="C545" s="32"/>
      <c r="D545" s="32"/>
      <c r="E545" s="32"/>
      <c r="F545" s="32"/>
      <c r="G545" s="32"/>
      <c r="H545" s="206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spans="1:26" ht="12.75" customHeight="1" x14ac:dyDescent="0.2">
      <c r="A546" s="32"/>
      <c r="B546" s="32"/>
      <c r="C546" s="32"/>
      <c r="D546" s="32"/>
      <c r="E546" s="32"/>
      <c r="F546" s="32"/>
      <c r="G546" s="32"/>
      <c r="H546" s="206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spans="1:26" ht="12.75" customHeight="1" x14ac:dyDescent="0.2">
      <c r="A547" s="32"/>
      <c r="B547" s="32"/>
      <c r="C547" s="32"/>
      <c r="D547" s="32"/>
      <c r="E547" s="32"/>
      <c r="F547" s="32"/>
      <c r="G547" s="32"/>
      <c r="H547" s="206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spans="1:26" ht="12.75" customHeight="1" x14ac:dyDescent="0.2">
      <c r="A548" s="32"/>
      <c r="B548" s="32"/>
      <c r="C548" s="32"/>
      <c r="D548" s="32"/>
      <c r="E548" s="32"/>
      <c r="F548" s="32"/>
      <c r="G548" s="32"/>
      <c r="H548" s="206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spans="1:26" ht="12.75" customHeight="1" x14ac:dyDescent="0.2">
      <c r="A549" s="32"/>
      <c r="B549" s="32"/>
      <c r="C549" s="32"/>
      <c r="D549" s="32"/>
      <c r="E549" s="32"/>
      <c r="F549" s="32"/>
      <c r="G549" s="32"/>
      <c r="H549" s="206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spans="1:26" ht="12.75" customHeight="1" x14ac:dyDescent="0.2">
      <c r="A550" s="32"/>
      <c r="B550" s="32"/>
      <c r="C550" s="32"/>
      <c r="D550" s="32"/>
      <c r="E550" s="32"/>
      <c r="F550" s="32"/>
      <c r="G550" s="32"/>
      <c r="H550" s="206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spans="1:26" ht="12.75" customHeight="1" x14ac:dyDescent="0.2">
      <c r="A551" s="32"/>
      <c r="B551" s="32"/>
      <c r="C551" s="32"/>
      <c r="D551" s="32"/>
      <c r="E551" s="32"/>
      <c r="F551" s="32"/>
      <c r="G551" s="32"/>
      <c r="H551" s="206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spans="1:26" ht="12.75" customHeight="1" x14ac:dyDescent="0.2">
      <c r="A552" s="32"/>
      <c r="B552" s="32"/>
      <c r="C552" s="32"/>
      <c r="D552" s="32"/>
      <c r="E552" s="32"/>
      <c r="F552" s="32"/>
      <c r="G552" s="32"/>
      <c r="H552" s="206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spans="1:26" ht="12.75" customHeight="1" x14ac:dyDescent="0.2">
      <c r="A553" s="32"/>
      <c r="B553" s="32"/>
      <c r="C553" s="32"/>
      <c r="D553" s="32"/>
      <c r="E553" s="32"/>
      <c r="F553" s="32"/>
      <c r="G553" s="32"/>
      <c r="H553" s="206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spans="1:26" ht="12.75" customHeight="1" x14ac:dyDescent="0.2">
      <c r="A554" s="32"/>
      <c r="B554" s="32"/>
      <c r="C554" s="32"/>
      <c r="D554" s="32"/>
      <c r="E554" s="32"/>
      <c r="F554" s="32"/>
      <c r="G554" s="32"/>
      <c r="H554" s="206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spans="1:26" ht="12.75" customHeight="1" x14ac:dyDescent="0.2">
      <c r="A555" s="32"/>
      <c r="B555" s="32"/>
      <c r="C555" s="32"/>
      <c r="D555" s="32"/>
      <c r="E555" s="32"/>
      <c r="F555" s="32"/>
      <c r="G555" s="32"/>
      <c r="H555" s="206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spans="1:26" ht="12.75" customHeight="1" x14ac:dyDescent="0.2">
      <c r="A556" s="32"/>
      <c r="B556" s="32"/>
      <c r="C556" s="32"/>
      <c r="D556" s="32"/>
      <c r="E556" s="32"/>
      <c r="F556" s="32"/>
      <c r="G556" s="32"/>
      <c r="H556" s="206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spans="1:26" ht="12.75" customHeight="1" x14ac:dyDescent="0.2">
      <c r="A557" s="32"/>
      <c r="B557" s="32"/>
      <c r="C557" s="32"/>
      <c r="D557" s="32"/>
      <c r="E557" s="32"/>
      <c r="F557" s="32"/>
      <c r="G557" s="32"/>
      <c r="H557" s="206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spans="1:26" ht="12.75" customHeight="1" x14ac:dyDescent="0.2">
      <c r="A558" s="32"/>
      <c r="B558" s="32"/>
      <c r="C558" s="32"/>
      <c r="D558" s="32"/>
      <c r="E558" s="32"/>
      <c r="F558" s="32"/>
      <c r="G558" s="32"/>
      <c r="H558" s="206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spans="1:26" ht="12.75" customHeight="1" x14ac:dyDescent="0.2">
      <c r="A559" s="32"/>
      <c r="B559" s="32"/>
      <c r="C559" s="32"/>
      <c r="D559" s="32"/>
      <c r="E559" s="32"/>
      <c r="F559" s="32"/>
      <c r="G559" s="32"/>
      <c r="H559" s="206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spans="1:26" ht="12.75" customHeight="1" x14ac:dyDescent="0.2">
      <c r="A560" s="32"/>
      <c r="B560" s="32"/>
      <c r="C560" s="32"/>
      <c r="D560" s="32"/>
      <c r="E560" s="32"/>
      <c r="F560" s="32"/>
      <c r="G560" s="32"/>
      <c r="H560" s="206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spans="1:26" ht="12.75" customHeight="1" x14ac:dyDescent="0.2">
      <c r="A561" s="32"/>
      <c r="B561" s="32"/>
      <c r="C561" s="32"/>
      <c r="D561" s="32"/>
      <c r="E561" s="32"/>
      <c r="F561" s="32"/>
      <c r="G561" s="32"/>
      <c r="H561" s="206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spans="1:26" ht="12.75" customHeight="1" x14ac:dyDescent="0.2">
      <c r="A562" s="32"/>
      <c r="B562" s="32"/>
      <c r="C562" s="32"/>
      <c r="D562" s="32"/>
      <c r="E562" s="32"/>
      <c r="F562" s="32"/>
      <c r="G562" s="32"/>
      <c r="H562" s="206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spans="1:26" ht="12.75" customHeight="1" x14ac:dyDescent="0.2">
      <c r="A563" s="32"/>
      <c r="B563" s="32"/>
      <c r="C563" s="32"/>
      <c r="D563" s="32"/>
      <c r="E563" s="32"/>
      <c r="F563" s="32"/>
      <c r="G563" s="32"/>
      <c r="H563" s="206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spans="1:26" ht="12.75" customHeight="1" x14ac:dyDescent="0.2">
      <c r="A564" s="32"/>
      <c r="B564" s="32"/>
      <c r="C564" s="32"/>
      <c r="D564" s="32"/>
      <c r="E564" s="32"/>
      <c r="F564" s="32"/>
      <c r="G564" s="32"/>
      <c r="H564" s="206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spans="1:26" ht="12.75" customHeight="1" x14ac:dyDescent="0.2">
      <c r="A565" s="32"/>
      <c r="B565" s="32"/>
      <c r="C565" s="32"/>
      <c r="D565" s="32"/>
      <c r="E565" s="32"/>
      <c r="F565" s="32"/>
      <c r="G565" s="32"/>
      <c r="H565" s="206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spans="1:26" ht="12.75" customHeight="1" x14ac:dyDescent="0.2">
      <c r="A566" s="32"/>
      <c r="B566" s="32"/>
      <c r="C566" s="32"/>
      <c r="D566" s="32"/>
      <c r="E566" s="32"/>
      <c r="F566" s="32"/>
      <c r="G566" s="32"/>
      <c r="H566" s="206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spans="1:26" ht="12.75" customHeight="1" x14ac:dyDescent="0.2">
      <c r="A567" s="32"/>
      <c r="B567" s="32"/>
      <c r="C567" s="32"/>
      <c r="D567" s="32"/>
      <c r="E567" s="32"/>
      <c r="F567" s="32"/>
      <c r="G567" s="32"/>
      <c r="H567" s="206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spans="1:26" ht="12.75" customHeight="1" x14ac:dyDescent="0.2">
      <c r="A568" s="32"/>
      <c r="B568" s="32"/>
      <c r="C568" s="32"/>
      <c r="D568" s="32"/>
      <c r="E568" s="32"/>
      <c r="F568" s="32"/>
      <c r="G568" s="32"/>
      <c r="H568" s="206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spans="1:26" ht="12.75" customHeight="1" x14ac:dyDescent="0.2">
      <c r="A569" s="32"/>
      <c r="B569" s="32"/>
      <c r="C569" s="32"/>
      <c r="D569" s="32"/>
      <c r="E569" s="32"/>
      <c r="F569" s="32"/>
      <c r="G569" s="32"/>
      <c r="H569" s="206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spans="1:26" ht="12.75" customHeight="1" x14ac:dyDescent="0.2">
      <c r="A570" s="32"/>
      <c r="B570" s="32"/>
      <c r="C570" s="32"/>
      <c r="D570" s="32"/>
      <c r="E570" s="32"/>
      <c r="F570" s="32"/>
      <c r="G570" s="32"/>
      <c r="H570" s="206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spans="1:26" ht="12.75" customHeight="1" x14ac:dyDescent="0.2">
      <c r="A571" s="32"/>
      <c r="B571" s="32"/>
      <c r="C571" s="32"/>
      <c r="D571" s="32"/>
      <c r="E571" s="32"/>
      <c r="F571" s="32"/>
      <c r="G571" s="32"/>
      <c r="H571" s="206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spans="1:26" ht="12.75" customHeight="1" x14ac:dyDescent="0.2">
      <c r="A572" s="32"/>
      <c r="B572" s="32"/>
      <c r="C572" s="32"/>
      <c r="D572" s="32"/>
      <c r="E572" s="32"/>
      <c r="F572" s="32"/>
      <c r="G572" s="32"/>
      <c r="H572" s="206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spans="1:26" ht="12.75" customHeight="1" x14ac:dyDescent="0.2">
      <c r="A573" s="32"/>
      <c r="B573" s="32"/>
      <c r="C573" s="32"/>
      <c r="D573" s="32"/>
      <c r="E573" s="32"/>
      <c r="F573" s="32"/>
      <c r="G573" s="32"/>
      <c r="H573" s="206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spans="1:26" ht="12.75" customHeight="1" x14ac:dyDescent="0.2">
      <c r="A574" s="32"/>
      <c r="B574" s="32"/>
      <c r="C574" s="32"/>
      <c r="D574" s="32"/>
      <c r="E574" s="32"/>
      <c r="F574" s="32"/>
      <c r="G574" s="32"/>
      <c r="H574" s="206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spans="1:26" ht="12.75" customHeight="1" x14ac:dyDescent="0.2">
      <c r="A575" s="32"/>
      <c r="B575" s="32"/>
      <c r="C575" s="32"/>
      <c r="D575" s="32"/>
      <c r="E575" s="32"/>
      <c r="F575" s="32"/>
      <c r="G575" s="32"/>
      <c r="H575" s="206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spans="1:26" ht="12.75" customHeight="1" x14ac:dyDescent="0.2">
      <c r="A576" s="32"/>
      <c r="B576" s="32"/>
      <c r="C576" s="32"/>
      <c r="D576" s="32"/>
      <c r="E576" s="32"/>
      <c r="F576" s="32"/>
      <c r="G576" s="32"/>
      <c r="H576" s="206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spans="1:26" ht="12.75" customHeight="1" x14ac:dyDescent="0.2">
      <c r="A577" s="32"/>
      <c r="B577" s="32"/>
      <c r="C577" s="32"/>
      <c r="D577" s="32"/>
      <c r="E577" s="32"/>
      <c r="F577" s="32"/>
      <c r="G577" s="32"/>
      <c r="H577" s="206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spans="1:26" ht="12.75" customHeight="1" x14ac:dyDescent="0.2">
      <c r="A578" s="32"/>
      <c r="B578" s="32"/>
      <c r="C578" s="32"/>
      <c r="D578" s="32"/>
      <c r="E578" s="32"/>
      <c r="F578" s="32"/>
      <c r="G578" s="32"/>
      <c r="H578" s="206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spans="1:26" ht="12.75" customHeight="1" x14ac:dyDescent="0.2">
      <c r="A579" s="32"/>
      <c r="B579" s="32"/>
      <c r="C579" s="32"/>
      <c r="D579" s="32"/>
      <c r="E579" s="32"/>
      <c r="F579" s="32"/>
      <c r="G579" s="32"/>
      <c r="H579" s="206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spans="1:26" ht="12.75" customHeight="1" x14ac:dyDescent="0.2">
      <c r="A580" s="32"/>
      <c r="B580" s="32"/>
      <c r="C580" s="32"/>
      <c r="D580" s="32"/>
      <c r="E580" s="32"/>
      <c r="F580" s="32"/>
      <c r="G580" s="32"/>
      <c r="H580" s="206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spans="1:26" ht="12.75" customHeight="1" x14ac:dyDescent="0.2">
      <c r="A581" s="32"/>
      <c r="B581" s="32"/>
      <c r="C581" s="32"/>
      <c r="D581" s="32"/>
      <c r="E581" s="32"/>
      <c r="F581" s="32"/>
      <c r="G581" s="32"/>
      <c r="H581" s="206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spans="1:26" ht="12.75" customHeight="1" x14ac:dyDescent="0.2">
      <c r="A582" s="32"/>
      <c r="B582" s="32"/>
      <c r="C582" s="32"/>
      <c r="D582" s="32"/>
      <c r="E582" s="32"/>
      <c r="F582" s="32"/>
      <c r="G582" s="32"/>
      <c r="H582" s="206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spans="1:26" ht="12.75" customHeight="1" x14ac:dyDescent="0.2">
      <c r="A583" s="32"/>
      <c r="B583" s="32"/>
      <c r="C583" s="32"/>
      <c r="D583" s="32"/>
      <c r="E583" s="32"/>
      <c r="F583" s="32"/>
      <c r="G583" s="32"/>
      <c r="H583" s="206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spans="1:26" ht="12.75" customHeight="1" x14ac:dyDescent="0.2">
      <c r="A584" s="32"/>
      <c r="B584" s="32"/>
      <c r="C584" s="32"/>
      <c r="D584" s="32"/>
      <c r="E584" s="32"/>
      <c r="F584" s="32"/>
      <c r="G584" s="32"/>
      <c r="H584" s="206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spans="1:26" ht="12.75" customHeight="1" x14ac:dyDescent="0.2">
      <c r="A585" s="32"/>
      <c r="B585" s="32"/>
      <c r="C585" s="32"/>
      <c r="D585" s="32"/>
      <c r="E585" s="32"/>
      <c r="F585" s="32"/>
      <c r="G585" s="32"/>
      <c r="H585" s="206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spans="1:26" ht="12.75" customHeight="1" x14ac:dyDescent="0.2">
      <c r="A586" s="32"/>
      <c r="B586" s="32"/>
      <c r="C586" s="32"/>
      <c r="D586" s="32"/>
      <c r="E586" s="32"/>
      <c r="F586" s="32"/>
      <c r="G586" s="32"/>
      <c r="H586" s="206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spans="1:26" ht="12.75" customHeight="1" x14ac:dyDescent="0.2">
      <c r="A587" s="32"/>
      <c r="B587" s="32"/>
      <c r="C587" s="32"/>
      <c r="D587" s="32"/>
      <c r="E587" s="32"/>
      <c r="F587" s="32"/>
      <c r="G587" s="32"/>
      <c r="H587" s="206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spans="1:26" ht="12.75" customHeight="1" x14ac:dyDescent="0.2">
      <c r="A588" s="32"/>
      <c r="B588" s="32"/>
      <c r="C588" s="32"/>
      <c r="D588" s="32"/>
      <c r="E588" s="32"/>
      <c r="F588" s="32"/>
      <c r="G588" s="32"/>
      <c r="H588" s="206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spans="1:26" ht="12.75" customHeight="1" x14ac:dyDescent="0.2">
      <c r="A589" s="32"/>
      <c r="B589" s="32"/>
      <c r="C589" s="32"/>
      <c r="D589" s="32"/>
      <c r="E589" s="32"/>
      <c r="F589" s="32"/>
      <c r="G589" s="32"/>
      <c r="H589" s="206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spans="1:26" ht="12.75" customHeight="1" x14ac:dyDescent="0.2">
      <c r="A590" s="32"/>
      <c r="B590" s="32"/>
      <c r="C590" s="32"/>
      <c r="D590" s="32"/>
      <c r="E590" s="32"/>
      <c r="F590" s="32"/>
      <c r="G590" s="32"/>
      <c r="H590" s="206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spans="1:26" ht="12.75" customHeight="1" x14ac:dyDescent="0.2">
      <c r="A591" s="32"/>
      <c r="B591" s="32"/>
      <c r="C591" s="32"/>
      <c r="D591" s="32"/>
      <c r="E591" s="32"/>
      <c r="F591" s="32"/>
      <c r="G591" s="32"/>
      <c r="H591" s="206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spans="1:26" ht="12.75" customHeight="1" x14ac:dyDescent="0.2">
      <c r="A592" s="32"/>
      <c r="B592" s="32"/>
      <c r="C592" s="32"/>
      <c r="D592" s="32"/>
      <c r="E592" s="32"/>
      <c r="F592" s="32"/>
      <c r="G592" s="32"/>
      <c r="H592" s="206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spans="1:26" ht="12.75" customHeight="1" x14ac:dyDescent="0.2">
      <c r="A593" s="32"/>
      <c r="B593" s="32"/>
      <c r="C593" s="32"/>
      <c r="D593" s="32"/>
      <c r="E593" s="32"/>
      <c r="F593" s="32"/>
      <c r="G593" s="32"/>
      <c r="H593" s="206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spans="1:26" ht="12.75" customHeight="1" x14ac:dyDescent="0.2">
      <c r="A594" s="32"/>
      <c r="B594" s="32"/>
      <c r="C594" s="32"/>
      <c r="D594" s="32"/>
      <c r="E594" s="32"/>
      <c r="F594" s="32"/>
      <c r="G594" s="32"/>
      <c r="H594" s="206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spans="1:26" ht="12.75" customHeight="1" x14ac:dyDescent="0.2">
      <c r="A595" s="32"/>
      <c r="B595" s="32"/>
      <c r="C595" s="32"/>
      <c r="D595" s="32"/>
      <c r="E595" s="32"/>
      <c r="F595" s="32"/>
      <c r="G595" s="32"/>
      <c r="H595" s="206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spans="1:26" ht="12.75" customHeight="1" x14ac:dyDescent="0.2">
      <c r="A596" s="32"/>
      <c r="B596" s="32"/>
      <c r="C596" s="32"/>
      <c r="D596" s="32"/>
      <c r="E596" s="32"/>
      <c r="F596" s="32"/>
      <c r="G596" s="32"/>
      <c r="H596" s="206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spans="1:26" ht="12.75" customHeight="1" x14ac:dyDescent="0.2">
      <c r="A597" s="32"/>
      <c r="B597" s="32"/>
      <c r="C597" s="32"/>
      <c r="D597" s="32"/>
      <c r="E597" s="32"/>
      <c r="F597" s="32"/>
      <c r="G597" s="32"/>
      <c r="H597" s="206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spans="1:26" ht="12.75" customHeight="1" x14ac:dyDescent="0.2">
      <c r="A598" s="32"/>
      <c r="B598" s="32"/>
      <c r="C598" s="32"/>
      <c r="D598" s="32"/>
      <c r="E598" s="32"/>
      <c r="F598" s="32"/>
      <c r="G598" s="32"/>
      <c r="H598" s="206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spans="1:26" ht="12.75" customHeight="1" x14ac:dyDescent="0.2">
      <c r="A599" s="32"/>
      <c r="B599" s="32"/>
      <c r="C599" s="32"/>
      <c r="D599" s="32"/>
      <c r="E599" s="32"/>
      <c r="F599" s="32"/>
      <c r="G599" s="32"/>
      <c r="H599" s="206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spans="1:26" ht="12.75" customHeight="1" x14ac:dyDescent="0.2">
      <c r="A600" s="32"/>
      <c r="B600" s="32"/>
      <c r="C600" s="32"/>
      <c r="D600" s="32"/>
      <c r="E600" s="32"/>
      <c r="F600" s="32"/>
      <c r="G600" s="32"/>
      <c r="H600" s="206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spans="1:26" ht="12.75" customHeight="1" x14ac:dyDescent="0.2">
      <c r="A601" s="32"/>
      <c r="B601" s="32"/>
      <c r="C601" s="32"/>
      <c r="D601" s="32"/>
      <c r="E601" s="32"/>
      <c r="F601" s="32"/>
      <c r="G601" s="32"/>
      <c r="H601" s="206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spans="1:26" ht="12.75" customHeight="1" x14ac:dyDescent="0.2">
      <c r="A602" s="32"/>
      <c r="B602" s="32"/>
      <c r="C602" s="32"/>
      <c r="D602" s="32"/>
      <c r="E602" s="32"/>
      <c r="F602" s="32"/>
      <c r="G602" s="32"/>
      <c r="H602" s="206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spans="1:26" ht="12.75" customHeight="1" x14ac:dyDescent="0.2">
      <c r="A603" s="32"/>
      <c r="B603" s="32"/>
      <c r="C603" s="32"/>
      <c r="D603" s="32"/>
      <c r="E603" s="32"/>
      <c r="F603" s="32"/>
      <c r="G603" s="32"/>
      <c r="H603" s="206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spans="1:26" ht="12.75" customHeight="1" x14ac:dyDescent="0.2">
      <c r="A604" s="32"/>
      <c r="B604" s="32"/>
      <c r="C604" s="32"/>
      <c r="D604" s="32"/>
      <c r="E604" s="32"/>
      <c r="F604" s="32"/>
      <c r="G604" s="32"/>
      <c r="H604" s="206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spans="1:26" ht="12.75" customHeight="1" x14ac:dyDescent="0.2">
      <c r="A605" s="32"/>
      <c r="B605" s="32"/>
      <c r="C605" s="32"/>
      <c r="D605" s="32"/>
      <c r="E605" s="32"/>
      <c r="F605" s="32"/>
      <c r="G605" s="32"/>
      <c r="H605" s="206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spans="1:26" ht="12.75" customHeight="1" x14ac:dyDescent="0.2">
      <c r="A606" s="32"/>
      <c r="B606" s="32"/>
      <c r="C606" s="32"/>
      <c r="D606" s="32"/>
      <c r="E606" s="32"/>
      <c r="F606" s="32"/>
      <c r="G606" s="32"/>
      <c r="H606" s="206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spans="1:26" ht="12.75" customHeight="1" x14ac:dyDescent="0.2">
      <c r="A607" s="32"/>
      <c r="B607" s="32"/>
      <c r="C607" s="32"/>
      <c r="D607" s="32"/>
      <c r="E607" s="32"/>
      <c r="F607" s="32"/>
      <c r="G607" s="32"/>
      <c r="H607" s="206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spans="1:26" ht="12.75" customHeight="1" x14ac:dyDescent="0.2">
      <c r="A608" s="32"/>
      <c r="B608" s="32"/>
      <c r="C608" s="32"/>
      <c r="D608" s="32"/>
      <c r="E608" s="32"/>
      <c r="F608" s="32"/>
      <c r="G608" s="32"/>
      <c r="H608" s="206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spans="1:26" ht="12.75" customHeight="1" x14ac:dyDescent="0.2">
      <c r="A609" s="32"/>
      <c r="B609" s="32"/>
      <c r="C609" s="32"/>
      <c r="D609" s="32"/>
      <c r="E609" s="32"/>
      <c r="F609" s="32"/>
      <c r="G609" s="32"/>
      <c r="H609" s="206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spans="1:26" ht="12.75" customHeight="1" x14ac:dyDescent="0.2">
      <c r="A610" s="32"/>
      <c r="B610" s="32"/>
      <c r="C610" s="32"/>
      <c r="D610" s="32"/>
      <c r="E610" s="32"/>
      <c r="F610" s="32"/>
      <c r="G610" s="32"/>
      <c r="H610" s="206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spans="1:26" ht="12.75" customHeight="1" x14ac:dyDescent="0.2">
      <c r="A611" s="32"/>
      <c r="B611" s="32"/>
      <c r="C611" s="32"/>
      <c r="D611" s="32"/>
      <c r="E611" s="32"/>
      <c r="F611" s="32"/>
      <c r="G611" s="32"/>
      <c r="H611" s="206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spans="1:26" ht="12.75" customHeight="1" x14ac:dyDescent="0.2">
      <c r="A612" s="32"/>
      <c r="B612" s="32"/>
      <c r="C612" s="32"/>
      <c r="D612" s="32"/>
      <c r="E612" s="32"/>
      <c r="F612" s="32"/>
      <c r="G612" s="32"/>
      <c r="H612" s="206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spans="1:26" ht="12.75" customHeight="1" x14ac:dyDescent="0.2">
      <c r="A613" s="32"/>
      <c r="B613" s="32"/>
      <c r="C613" s="32"/>
      <c r="D613" s="32"/>
      <c r="E613" s="32"/>
      <c r="F613" s="32"/>
      <c r="G613" s="32"/>
      <c r="H613" s="206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spans="1:26" ht="12.75" customHeight="1" x14ac:dyDescent="0.2">
      <c r="A614" s="32"/>
      <c r="B614" s="32"/>
      <c r="C614" s="32"/>
      <c r="D614" s="32"/>
      <c r="E614" s="32"/>
      <c r="F614" s="32"/>
      <c r="G614" s="32"/>
      <c r="H614" s="206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spans="1:26" ht="12.75" customHeight="1" x14ac:dyDescent="0.2">
      <c r="A615" s="32"/>
      <c r="B615" s="32"/>
      <c r="C615" s="32"/>
      <c r="D615" s="32"/>
      <c r="E615" s="32"/>
      <c r="F615" s="32"/>
      <c r="G615" s="32"/>
      <c r="H615" s="206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spans="1:26" ht="12.75" customHeight="1" x14ac:dyDescent="0.2">
      <c r="A616" s="32"/>
      <c r="B616" s="32"/>
      <c r="C616" s="32"/>
      <c r="D616" s="32"/>
      <c r="E616" s="32"/>
      <c r="F616" s="32"/>
      <c r="G616" s="32"/>
      <c r="H616" s="206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spans="1:26" ht="12.75" customHeight="1" x14ac:dyDescent="0.2">
      <c r="A617" s="32"/>
      <c r="B617" s="32"/>
      <c r="C617" s="32"/>
      <c r="D617" s="32"/>
      <c r="E617" s="32"/>
      <c r="F617" s="32"/>
      <c r="G617" s="32"/>
      <c r="H617" s="206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spans="1:26" ht="12.75" customHeight="1" x14ac:dyDescent="0.2">
      <c r="A618" s="32"/>
      <c r="B618" s="32"/>
      <c r="C618" s="32"/>
      <c r="D618" s="32"/>
      <c r="E618" s="32"/>
      <c r="F618" s="32"/>
      <c r="G618" s="32"/>
      <c r="H618" s="206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spans="1:26" ht="12.75" customHeight="1" x14ac:dyDescent="0.2">
      <c r="A619" s="32"/>
      <c r="B619" s="32"/>
      <c r="C619" s="32"/>
      <c r="D619" s="32"/>
      <c r="E619" s="32"/>
      <c r="F619" s="32"/>
      <c r="G619" s="32"/>
      <c r="H619" s="206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spans="1:26" ht="12.75" customHeight="1" x14ac:dyDescent="0.2">
      <c r="A620" s="32"/>
      <c r="B620" s="32"/>
      <c r="C620" s="32"/>
      <c r="D620" s="32"/>
      <c r="E620" s="32"/>
      <c r="F620" s="32"/>
      <c r="G620" s="32"/>
      <c r="H620" s="206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spans="1:26" ht="12.75" customHeight="1" x14ac:dyDescent="0.2">
      <c r="A621" s="32"/>
      <c r="B621" s="32"/>
      <c r="C621" s="32"/>
      <c r="D621" s="32"/>
      <c r="E621" s="32"/>
      <c r="F621" s="32"/>
      <c r="G621" s="32"/>
      <c r="H621" s="206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spans="1:26" ht="12.75" customHeight="1" x14ac:dyDescent="0.2">
      <c r="A622" s="32"/>
      <c r="B622" s="32"/>
      <c r="C622" s="32"/>
      <c r="D622" s="32"/>
      <c r="E622" s="32"/>
      <c r="F622" s="32"/>
      <c r="G622" s="32"/>
      <c r="H622" s="206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spans="1:26" ht="12.75" customHeight="1" x14ac:dyDescent="0.2">
      <c r="A623" s="32"/>
      <c r="B623" s="32"/>
      <c r="C623" s="32"/>
      <c r="D623" s="32"/>
      <c r="E623" s="32"/>
      <c r="F623" s="32"/>
      <c r="G623" s="32"/>
      <c r="H623" s="206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spans="1:26" ht="12.75" customHeight="1" x14ac:dyDescent="0.2">
      <c r="A624" s="32"/>
      <c r="B624" s="32"/>
      <c r="C624" s="32"/>
      <c r="D624" s="32"/>
      <c r="E624" s="32"/>
      <c r="F624" s="32"/>
      <c r="G624" s="32"/>
      <c r="H624" s="206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spans="1:26" ht="12.75" customHeight="1" x14ac:dyDescent="0.2">
      <c r="A625" s="32"/>
      <c r="B625" s="32"/>
      <c r="C625" s="32"/>
      <c r="D625" s="32"/>
      <c r="E625" s="32"/>
      <c r="F625" s="32"/>
      <c r="G625" s="32"/>
      <c r="H625" s="206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spans="1:26" ht="12.75" customHeight="1" x14ac:dyDescent="0.2">
      <c r="A626" s="32"/>
      <c r="B626" s="32"/>
      <c r="C626" s="32"/>
      <c r="D626" s="32"/>
      <c r="E626" s="32"/>
      <c r="F626" s="32"/>
      <c r="G626" s="32"/>
      <c r="H626" s="206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spans="1:26" ht="12.75" customHeight="1" x14ac:dyDescent="0.2">
      <c r="A627" s="32"/>
      <c r="B627" s="32"/>
      <c r="C627" s="32"/>
      <c r="D627" s="32"/>
      <c r="E627" s="32"/>
      <c r="F627" s="32"/>
      <c r="G627" s="32"/>
      <c r="H627" s="206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spans="1:26" ht="12.75" customHeight="1" x14ac:dyDescent="0.2">
      <c r="A628" s="32"/>
      <c r="B628" s="32"/>
      <c r="C628" s="32"/>
      <c r="D628" s="32"/>
      <c r="E628" s="32"/>
      <c r="F628" s="32"/>
      <c r="G628" s="32"/>
      <c r="H628" s="206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spans="1:26" ht="12.75" customHeight="1" x14ac:dyDescent="0.2">
      <c r="A629" s="32"/>
      <c r="B629" s="32"/>
      <c r="C629" s="32"/>
      <c r="D629" s="32"/>
      <c r="E629" s="32"/>
      <c r="F629" s="32"/>
      <c r="G629" s="32"/>
      <c r="H629" s="206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spans="1:26" ht="12.75" customHeight="1" x14ac:dyDescent="0.2">
      <c r="A630" s="32"/>
      <c r="B630" s="32"/>
      <c r="C630" s="32"/>
      <c r="D630" s="32"/>
      <c r="E630" s="32"/>
      <c r="F630" s="32"/>
      <c r="G630" s="32"/>
      <c r="H630" s="206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spans="1:26" ht="12.75" customHeight="1" x14ac:dyDescent="0.2">
      <c r="A631" s="32"/>
      <c r="B631" s="32"/>
      <c r="C631" s="32"/>
      <c r="D631" s="32"/>
      <c r="E631" s="32"/>
      <c r="F631" s="32"/>
      <c r="G631" s="32"/>
      <c r="H631" s="206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spans="1:26" ht="12.75" customHeight="1" x14ac:dyDescent="0.2">
      <c r="A632" s="32"/>
      <c r="B632" s="32"/>
      <c r="C632" s="32"/>
      <c r="D632" s="32"/>
      <c r="E632" s="32"/>
      <c r="F632" s="32"/>
      <c r="G632" s="32"/>
      <c r="H632" s="206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spans="1:26" ht="12.75" customHeight="1" x14ac:dyDescent="0.2">
      <c r="A633" s="32"/>
      <c r="B633" s="32"/>
      <c r="C633" s="32"/>
      <c r="D633" s="32"/>
      <c r="E633" s="32"/>
      <c r="F633" s="32"/>
      <c r="G633" s="32"/>
      <c r="H633" s="206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spans="1:26" ht="12.75" customHeight="1" x14ac:dyDescent="0.2">
      <c r="A634" s="32"/>
      <c r="B634" s="32"/>
      <c r="C634" s="32"/>
      <c r="D634" s="32"/>
      <c r="E634" s="32"/>
      <c r="F634" s="32"/>
      <c r="G634" s="32"/>
      <c r="H634" s="206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spans="1:26" ht="12.75" customHeight="1" x14ac:dyDescent="0.2">
      <c r="A635" s="32"/>
      <c r="B635" s="32"/>
      <c r="C635" s="32"/>
      <c r="D635" s="32"/>
      <c r="E635" s="32"/>
      <c r="F635" s="32"/>
      <c r="G635" s="32"/>
      <c r="H635" s="206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spans="1:26" ht="12.75" customHeight="1" x14ac:dyDescent="0.2">
      <c r="A636" s="32"/>
      <c r="B636" s="32"/>
      <c r="C636" s="32"/>
      <c r="D636" s="32"/>
      <c r="E636" s="32"/>
      <c r="F636" s="32"/>
      <c r="G636" s="32"/>
      <c r="H636" s="206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spans="1:26" ht="12.75" customHeight="1" x14ac:dyDescent="0.2">
      <c r="A637" s="32"/>
      <c r="B637" s="32"/>
      <c r="C637" s="32"/>
      <c r="D637" s="32"/>
      <c r="E637" s="32"/>
      <c r="F637" s="32"/>
      <c r="G637" s="32"/>
      <c r="H637" s="206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spans="1:26" ht="12.75" customHeight="1" x14ac:dyDescent="0.2">
      <c r="A638" s="32"/>
      <c r="B638" s="32"/>
      <c r="C638" s="32"/>
      <c r="D638" s="32"/>
      <c r="E638" s="32"/>
      <c r="F638" s="32"/>
      <c r="G638" s="32"/>
      <c r="H638" s="206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spans="1:26" ht="12.75" customHeight="1" x14ac:dyDescent="0.2">
      <c r="A639" s="32"/>
      <c r="B639" s="32"/>
      <c r="C639" s="32"/>
      <c r="D639" s="32"/>
      <c r="E639" s="32"/>
      <c r="F639" s="32"/>
      <c r="G639" s="32"/>
      <c r="H639" s="206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spans="1:26" ht="12.75" customHeight="1" x14ac:dyDescent="0.2">
      <c r="A640" s="32"/>
      <c r="B640" s="32"/>
      <c r="C640" s="32"/>
      <c r="D640" s="32"/>
      <c r="E640" s="32"/>
      <c r="F640" s="32"/>
      <c r="G640" s="32"/>
      <c r="H640" s="206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spans="1:26" ht="12.75" customHeight="1" x14ac:dyDescent="0.2">
      <c r="A641" s="32"/>
      <c r="B641" s="32"/>
      <c r="C641" s="32"/>
      <c r="D641" s="32"/>
      <c r="E641" s="32"/>
      <c r="F641" s="32"/>
      <c r="G641" s="32"/>
      <c r="H641" s="206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spans="1:26" ht="12.75" customHeight="1" x14ac:dyDescent="0.2">
      <c r="A642" s="32"/>
      <c r="B642" s="32"/>
      <c r="C642" s="32"/>
      <c r="D642" s="32"/>
      <c r="E642" s="32"/>
      <c r="F642" s="32"/>
      <c r="G642" s="32"/>
      <c r="H642" s="206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spans="1:26" ht="12.75" customHeight="1" x14ac:dyDescent="0.2">
      <c r="A643" s="32"/>
      <c r="B643" s="32"/>
      <c r="C643" s="32"/>
      <c r="D643" s="32"/>
      <c r="E643" s="32"/>
      <c r="F643" s="32"/>
      <c r="G643" s="32"/>
      <c r="H643" s="206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spans="1:26" ht="12.75" customHeight="1" x14ac:dyDescent="0.2">
      <c r="A644" s="32"/>
      <c r="B644" s="32"/>
      <c r="C644" s="32"/>
      <c r="D644" s="32"/>
      <c r="E644" s="32"/>
      <c r="F644" s="32"/>
      <c r="G644" s="32"/>
      <c r="H644" s="206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spans="1:26" ht="12.75" customHeight="1" x14ac:dyDescent="0.2">
      <c r="A645" s="32"/>
      <c r="B645" s="32"/>
      <c r="C645" s="32"/>
      <c r="D645" s="32"/>
      <c r="E645" s="32"/>
      <c r="F645" s="32"/>
      <c r="G645" s="32"/>
      <c r="H645" s="206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spans="1:26" ht="12.75" customHeight="1" x14ac:dyDescent="0.2">
      <c r="A646" s="32"/>
      <c r="B646" s="32"/>
      <c r="C646" s="32"/>
      <c r="D646" s="32"/>
      <c r="E646" s="32"/>
      <c r="F646" s="32"/>
      <c r="G646" s="32"/>
      <c r="H646" s="206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spans="1:26" ht="12.75" customHeight="1" x14ac:dyDescent="0.2">
      <c r="A647" s="32"/>
      <c r="B647" s="32"/>
      <c r="C647" s="32"/>
      <c r="D647" s="32"/>
      <c r="E647" s="32"/>
      <c r="F647" s="32"/>
      <c r="G647" s="32"/>
      <c r="H647" s="206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spans="1:26" ht="12.75" customHeight="1" x14ac:dyDescent="0.2">
      <c r="A648" s="32"/>
      <c r="B648" s="32"/>
      <c r="C648" s="32"/>
      <c r="D648" s="32"/>
      <c r="E648" s="32"/>
      <c r="F648" s="32"/>
      <c r="G648" s="32"/>
      <c r="H648" s="206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spans="1:26" ht="12.75" customHeight="1" x14ac:dyDescent="0.2">
      <c r="A649" s="32"/>
      <c r="B649" s="32"/>
      <c r="C649" s="32"/>
      <c r="D649" s="32"/>
      <c r="E649" s="32"/>
      <c r="F649" s="32"/>
      <c r="G649" s="32"/>
      <c r="H649" s="206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spans="1:26" ht="12.75" customHeight="1" x14ac:dyDescent="0.2">
      <c r="A650" s="32"/>
      <c r="B650" s="32"/>
      <c r="C650" s="32"/>
      <c r="D650" s="32"/>
      <c r="E650" s="32"/>
      <c r="F650" s="32"/>
      <c r="G650" s="32"/>
      <c r="H650" s="206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spans="1:26" ht="12.75" customHeight="1" x14ac:dyDescent="0.2">
      <c r="A651" s="32"/>
      <c r="B651" s="32"/>
      <c r="C651" s="32"/>
      <c r="D651" s="32"/>
      <c r="E651" s="32"/>
      <c r="F651" s="32"/>
      <c r="G651" s="32"/>
      <c r="H651" s="206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spans="1:26" ht="12.75" customHeight="1" x14ac:dyDescent="0.2">
      <c r="A652" s="32"/>
      <c r="B652" s="32"/>
      <c r="C652" s="32"/>
      <c r="D652" s="32"/>
      <c r="E652" s="32"/>
      <c r="F652" s="32"/>
      <c r="G652" s="32"/>
      <c r="H652" s="206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spans="1:26" ht="12.75" customHeight="1" x14ac:dyDescent="0.2">
      <c r="A653" s="32"/>
      <c r="B653" s="32"/>
      <c r="C653" s="32"/>
      <c r="D653" s="32"/>
      <c r="E653" s="32"/>
      <c r="F653" s="32"/>
      <c r="G653" s="32"/>
      <c r="H653" s="206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spans="1:26" ht="12.75" customHeight="1" x14ac:dyDescent="0.2">
      <c r="A654" s="32"/>
      <c r="B654" s="32"/>
      <c r="C654" s="32"/>
      <c r="D654" s="32"/>
      <c r="E654" s="32"/>
      <c r="F654" s="32"/>
      <c r="G654" s="32"/>
      <c r="H654" s="206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spans="1:26" ht="12.75" customHeight="1" x14ac:dyDescent="0.2">
      <c r="A655" s="32"/>
      <c r="B655" s="32"/>
      <c r="C655" s="32"/>
      <c r="D655" s="32"/>
      <c r="E655" s="32"/>
      <c r="F655" s="32"/>
      <c r="G655" s="32"/>
      <c r="H655" s="206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spans="1:26" ht="12.75" customHeight="1" x14ac:dyDescent="0.2">
      <c r="A656" s="32"/>
      <c r="B656" s="32"/>
      <c r="C656" s="32"/>
      <c r="D656" s="32"/>
      <c r="E656" s="32"/>
      <c r="F656" s="32"/>
      <c r="G656" s="32"/>
      <c r="H656" s="206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spans="1:26" ht="12.75" customHeight="1" x14ac:dyDescent="0.2">
      <c r="A657" s="32"/>
      <c r="B657" s="32"/>
      <c r="C657" s="32"/>
      <c r="D657" s="32"/>
      <c r="E657" s="32"/>
      <c r="F657" s="32"/>
      <c r="G657" s="32"/>
      <c r="H657" s="206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spans="1:26" ht="12.75" customHeight="1" x14ac:dyDescent="0.2">
      <c r="A658" s="32"/>
      <c r="B658" s="32"/>
      <c r="C658" s="32"/>
      <c r="D658" s="32"/>
      <c r="E658" s="32"/>
      <c r="F658" s="32"/>
      <c r="G658" s="32"/>
      <c r="H658" s="206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spans="1:26" ht="12.75" customHeight="1" x14ac:dyDescent="0.2">
      <c r="A659" s="32"/>
      <c r="B659" s="32"/>
      <c r="C659" s="32"/>
      <c r="D659" s="32"/>
      <c r="E659" s="32"/>
      <c r="F659" s="32"/>
      <c r="G659" s="32"/>
      <c r="H659" s="206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spans="1:26" ht="12.75" customHeight="1" x14ac:dyDescent="0.2">
      <c r="A660" s="32"/>
      <c r="B660" s="32"/>
      <c r="C660" s="32"/>
      <c r="D660" s="32"/>
      <c r="E660" s="32"/>
      <c r="F660" s="32"/>
      <c r="G660" s="32"/>
      <c r="H660" s="206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spans="1:26" ht="12.75" customHeight="1" x14ac:dyDescent="0.2">
      <c r="A661" s="32"/>
      <c r="B661" s="32"/>
      <c r="C661" s="32"/>
      <c r="D661" s="32"/>
      <c r="E661" s="32"/>
      <c r="F661" s="32"/>
      <c r="G661" s="32"/>
      <c r="H661" s="206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spans="1:26" ht="12.75" customHeight="1" x14ac:dyDescent="0.2">
      <c r="A662" s="32"/>
      <c r="B662" s="32"/>
      <c r="C662" s="32"/>
      <c r="D662" s="32"/>
      <c r="E662" s="32"/>
      <c r="F662" s="32"/>
      <c r="G662" s="32"/>
      <c r="H662" s="206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spans="1:26" ht="12.75" customHeight="1" x14ac:dyDescent="0.2">
      <c r="A663" s="32"/>
      <c r="B663" s="32"/>
      <c r="C663" s="32"/>
      <c r="D663" s="32"/>
      <c r="E663" s="32"/>
      <c r="F663" s="32"/>
      <c r="G663" s="32"/>
      <c r="H663" s="206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spans="1:26" ht="12.75" customHeight="1" x14ac:dyDescent="0.2">
      <c r="A664" s="32"/>
      <c r="B664" s="32"/>
      <c r="C664" s="32"/>
      <c r="D664" s="32"/>
      <c r="E664" s="32"/>
      <c r="F664" s="32"/>
      <c r="G664" s="32"/>
      <c r="H664" s="206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spans="1:26" ht="12.75" customHeight="1" x14ac:dyDescent="0.2">
      <c r="A665" s="32"/>
      <c r="B665" s="32"/>
      <c r="C665" s="32"/>
      <c r="D665" s="32"/>
      <c r="E665" s="32"/>
      <c r="F665" s="32"/>
      <c r="G665" s="32"/>
      <c r="H665" s="206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spans="1:26" ht="12.75" customHeight="1" x14ac:dyDescent="0.2">
      <c r="A666" s="32"/>
      <c r="B666" s="32"/>
      <c r="C666" s="32"/>
      <c r="D666" s="32"/>
      <c r="E666" s="32"/>
      <c r="F666" s="32"/>
      <c r="G666" s="32"/>
      <c r="H666" s="206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spans="1:26" ht="12.75" customHeight="1" x14ac:dyDescent="0.2">
      <c r="A667" s="32"/>
      <c r="B667" s="32"/>
      <c r="C667" s="32"/>
      <c r="D667" s="32"/>
      <c r="E667" s="32"/>
      <c r="F667" s="32"/>
      <c r="G667" s="32"/>
      <c r="H667" s="206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spans="1:26" ht="12.75" customHeight="1" x14ac:dyDescent="0.2">
      <c r="A668" s="32"/>
      <c r="B668" s="32"/>
      <c r="C668" s="32"/>
      <c r="D668" s="32"/>
      <c r="E668" s="32"/>
      <c r="F668" s="32"/>
      <c r="G668" s="32"/>
      <c r="H668" s="206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spans="1:26" ht="12.75" customHeight="1" x14ac:dyDescent="0.2">
      <c r="A669" s="32"/>
      <c r="B669" s="32"/>
      <c r="C669" s="32"/>
      <c r="D669" s="32"/>
      <c r="E669" s="32"/>
      <c r="F669" s="32"/>
      <c r="G669" s="32"/>
      <c r="H669" s="206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spans="1:26" ht="12.75" customHeight="1" x14ac:dyDescent="0.2">
      <c r="A670" s="32"/>
      <c r="B670" s="32"/>
      <c r="C670" s="32"/>
      <c r="D670" s="32"/>
      <c r="E670" s="32"/>
      <c r="F670" s="32"/>
      <c r="G670" s="32"/>
      <c r="H670" s="206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spans="1:26" ht="12.75" customHeight="1" x14ac:dyDescent="0.2">
      <c r="A671" s="32"/>
      <c r="B671" s="32"/>
      <c r="C671" s="32"/>
      <c r="D671" s="32"/>
      <c r="E671" s="32"/>
      <c r="F671" s="32"/>
      <c r="G671" s="32"/>
      <c r="H671" s="206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spans="1:26" ht="12.75" customHeight="1" x14ac:dyDescent="0.2">
      <c r="A672" s="32"/>
      <c r="B672" s="32"/>
      <c r="C672" s="32"/>
      <c r="D672" s="32"/>
      <c r="E672" s="32"/>
      <c r="F672" s="32"/>
      <c r="G672" s="32"/>
      <c r="H672" s="206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spans="1:26" ht="12.75" customHeight="1" x14ac:dyDescent="0.2">
      <c r="A673" s="32"/>
      <c r="B673" s="32"/>
      <c r="C673" s="32"/>
      <c r="D673" s="32"/>
      <c r="E673" s="32"/>
      <c r="F673" s="32"/>
      <c r="G673" s="32"/>
      <c r="H673" s="206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spans="1:26" ht="12.75" customHeight="1" x14ac:dyDescent="0.2">
      <c r="A674" s="32"/>
      <c r="B674" s="32"/>
      <c r="C674" s="32"/>
      <c r="D674" s="32"/>
      <c r="E674" s="32"/>
      <c r="F674" s="32"/>
      <c r="G674" s="32"/>
      <c r="H674" s="206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spans="1:26" ht="12.75" customHeight="1" x14ac:dyDescent="0.2">
      <c r="A675" s="32"/>
      <c r="B675" s="32"/>
      <c r="C675" s="32"/>
      <c r="D675" s="32"/>
      <c r="E675" s="32"/>
      <c r="F675" s="32"/>
      <c r="G675" s="32"/>
      <c r="H675" s="206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spans="1:26" ht="12.75" customHeight="1" x14ac:dyDescent="0.2">
      <c r="A676" s="32"/>
      <c r="B676" s="32"/>
      <c r="C676" s="32"/>
      <c r="D676" s="32"/>
      <c r="E676" s="32"/>
      <c r="F676" s="32"/>
      <c r="G676" s="32"/>
      <c r="H676" s="206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spans="1:26" ht="12.75" customHeight="1" x14ac:dyDescent="0.2">
      <c r="A677" s="32"/>
      <c r="B677" s="32"/>
      <c r="C677" s="32"/>
      <c r="D677" s="32"/>
      <c r="E677" s="32"/>
      <c r="F677" s="32"/>
      <c r="G677" s="32"/>
      <c r="H677" s="206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spans="1:26" ht="12.75" customHeight="1" x14ac:dyDescent="0.2">
      <c r="A678" s="32"/>
      <c r="B678" s="32"/>
      <c r="C678" s="32"/>
      <c r="D678" s="32"/>
      <c r="E678" s="32"/>
      <c r="F678" s="32"/>
      <c r="G678" s="32"/>
      <c r="H678" s="206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spans="1:26" ht="12.75" customHeight="1" x14ac:dyDescent="0.2">
      <c r="A679" s="32"/>
      <c r="B679" s="32"/>
      <c r="C679" s="32"/>
      <c r="D679" s="32"/>
      <c r="E679" s="32"/>
      <c r="F679" s="32"/>
      <c r="G679" s="32"/>
      <c r="H679" s="206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spans="1:26" ht="12.75" customHeight="1" x14ac:dyDescent="0.2">
      <c r="A680" s="32"/>
      <c r="B680" s="32"/>
      <c r="C680" s="32"/>
      <c r="D680" s="32"/>
      <c r="E680" s="32"/>
      <c r="F680" s="32"/>
      <c r="G680" s="32"/>
      <c r="H680" s="206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spans="1:26" ht="12.75" customHeight="1" x14ac:dyDescent="0.2">
      <c r="A681" s="32"/>
      <c r="B681" s="32"/>
      <c r="C681" s="32"/>
      <c r="D681" s="32"/>
      <c r="E681" s="32"/>
      <c r="F681" s="32"/>
      <c r="G681" s="32"/>
      <c r="H681" s="206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spans="1:26" ht="12.75" customHeight="1" x14ac:dyDescent="0.2">
      <c r="A682" s="32"/>
      <c r="B682" s="32"/>
      <c r="C682" s="32"/>
      <c r="D682" s="32"/>
      <c r="E682" s="32"/>
      <c r="F682" s="32"/>
      <c r="G682" s="32"/>
      <c r="H682" s="206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spans="1:26" ht="12.75" customHeight="1" x14ac:dyDescent="0.2">
      <c r="A683" s="32"/>
      <c r="B683" s="32"/>
      <c r="C683" s="32"/>
      <c r="D683" s="32"/>
      <c r="E683" s="32"/>
      <c r="F683" s="32"/>
      <c r="G683" s="32"/>
      <c r="H683" s="206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spans="1:26" ht="12.75" customHeight="1" x14ac:dyDescent="0.2">
      <c r="A684" s="32"/>
      <c r="B684" s="32"/>
      <c r="C684" s="32"/>
      <c r="D684" s="32"/>
      <c r="E684" s="32"/>
      <c r="F684" s="32"/>
      <c r="G684" s="32"/>
      <c r="H684" s="206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spans="1:26" ht="12.75" customHeight="1" x14ac:dyDescent="0.2">
      <c r="A685" s="32"/>
      <c r="B685" s="32"/>
      <c r="C685" s="32"/>
      <c r="D685" s="32"/>
      <c r="E685" s="32"/>
      <c r="F685" s="32"/>
      <c r="G685" s="32"/>
      <c r="H685" s="206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spans="1:26" ht="12.75" customHeight="1" x14ac:dyDescent="0.2">
      <c r="A686" s="32"/>
      <c r="B686" s="32"/>
      <c r="C686" s="32"/>
      <c r="D686" s="32"/>
      <c r="E686" s="32"/>
      <c r="F686" s="32"/>
      <c r="G686" s="32"/>
      <c r="H686" s="206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spans="1:26" ht="12.75" customHeight="1" x14ac:dyDescent="0.2">
      <c r="A687" s="32"/>
      <c r="B687" s="32"/>
      <c r="C687" s="32"/>
      <c r="D687" s="32"/>
      <c r="E687" s="32"/>
      <c r="F687" s="32"/>
      <c r="G687" s="32"/>
      <c r="H687" s="206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spans="1:26" ht="12.75" customHeight="1" x14ac:dyDescent="0.2">
      <c r="A688" s="32"/>
      <c r="B688" s="32"/>
      <c r="C688" s="32"/>
      <c r="D688" s="32"/>
      <c r="E688" s="32"/>
      <c r="F688" s="32"/>
      <c r="G688" s="32"/>
      <c r="H688" s="206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spans="1:26" ht="12.75" customHeight="1" x14ac:dyDescent="0.2">
      <c r="A689" s="32"/>
      <c r="B689" s="32"/>
      <c r="C689" s="32"/>
      <c r="D689" s="32"/>
      <c r="E689" s="32"/>
      <c r="F689" s="32"/>
      <c r="G689" s="32"/>
      <c r="H689" s="206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spans="1:26" ht="12.75" customHeight="1" x14ac:dyDescent="0.2">
      <c r="A690" s="32"/>
      <c r="B690" s="32"/>
      <c r="C690" s="32"/>
      <c r="D690" s="32"/>
      <c r="E690" s="32"/>
      <c r="F690" s="32"/>
      <c r="G690" s="32"/>
      <c r="H690" s="206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spans="1:26" ht="12.75" customHeight="1" x14ac:dyDescent="0.2">
      <c r="A691" s="32"/>
      <c r="B691" s="32"/>
      <c r="C691" s="32"/>
      <c r="D691" s="32"/>
      <c r="E691" s="32"/>
      <c r="F691" s="32"/>
      <c r="G691" s="32"/>
      <c r="H691" s="206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spans="1:26" ht="12.75" customHeight="1" x14ac:dyDescent="0.2">
      <c r="A692" s="32"/>
      <c r="B692" s="32"/>
      <c r="C692" s="32"/>
      <c r="D692" s="32"/>
      <c r="E692" s="32"/>
      <c r="F692" s="32"/>
      <c r="G692" s="32"/>
      <c r="H692" s="206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spans="1:26" ht="12.75" customHeight="1" x14ac:dyDescent="0.2">
      <c r="A693" s="32"/>
      <c r="B693" s="32"/>
      <c r="C693" s="32"/>
      <c r="D693" s="32"/>
      <c r="E693" s="32"/>
      <c r="F693" s="32"/>
      <c r="G693" s="32"/>
      <c r="H693" s="206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spans="1:26" ht="12.75" customHeight="1" x14ac:dyDescent="0.2">
      <c r="A694" s="32"/>
      <c r="B694" s="32"/>
      <c r="C694" s="32"/>
      <c r="D694" s="32"/>
      <c r="E694" s="32"/>
      <c r="F694" s="32"/>
      <c r="G694" s="32"/>
      <c r="H694" s="206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spans="1:26" ht="12.75" customHeight="1" x14ac:dyDescent="0.2">
      <c r="A695" s="32"/>
      <c r="B695" s="32"/>
      <c r="C695" s="32"/>
      <c r="D695" s="32"/>
      <c r="E695" s="32"/>
      <c r="F695" s="32"/>
      <c r="G695" s="32"/>
      <c r="H695" s="206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spans="1:26" ht="12.75" customHeight="1" x14ac:dyDescent="0.2">
      <c r="A696" s="32"/>
      <c r="B696" s="32"/>
      <c r="C696" s="32"/>
      <c r="D696" s="32"/>
      <c r="E696" s="32"/>
      <c r="F696" s="32"/>
      <c r="G696" s="32"/>
      <c r="H696" s="206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spans="1:26" ht="12.75" customHeight="1" x14ac:dyDescent="0.2">
      <c r="A697" s="32"/>
      <c r="B697" s="32"/>
      <c r="C697" s="32"/>
      <c r="D697" s="32"/>
      <c r="E697" s="32"/>
      <c r="F697" s="32"/>
      <c r="G697" s="32"/>
      <c r="H697" s="206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spans="1:26" ht="12.75" customHeight="1" x14ac:dyDescent="0.2">
      <c r="A698" s="32"/>
      <c r="B698" s="32"/>
      <c r="C698" s="32"/>
      <c r="D698" s="32"/>
      <c r="E698" s="32"/>
      <c r="F698" s="32"/>
      <c r="G698" s="32"/>
      <c r="H698" s="206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spans="1:26" ht="12.75" customHeight="1" x14ac:dyDescent="0.2">
      <c r="A699" s="32"/>
      <c r="B699" s="32"/>
      <c r="C699" s="32"/>
      <c r="D699" s="32"/>
      <c r="E699" s="32"/>
      <c r="F699" s="32"/>
      <c r="G699" s="32"/>
      <c r="H699" s="206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spans="1:26" ht="12.75" customHeight="1" x14ac:dyDescent="0.2">
      <c r="A700" s="32"/>
      <c r="B700" s="32"/>
      <c r="C700" s="32"/>
      <c r="D700" s="32"/>
      <c r="E700" s="32"/>
      <c r="F700" s="32"/>
      <c r="G700" s="32"/>
      <c r="H700" s="206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spans="1:26" ht="12.75" customHeight="1" x14ac:dyDescent="0.2">
      <c r="A701" s="32"/>
      <c r="B701" s="32"/>
      <c r="C701" s="32"/>
      <c r="D701" s="32"/>
      <c r="E701" s="32"/>
      <c r="F701" s="32"/>
      <c r="G701" s="32"/>
      <c r="H701" s="206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spans="1:26" ht="12.75" customHeight="1" x14ac:dyDescent="0.2">
      <c r="A702" s="32"/>
      <c r="B702" s="32"/>
      <c r="C702" s="32"/>
      <c r="D702" s="32"/>
      <c r="E702" s="32"/>
      <c r="F702" s="32"/>
      <c r="G702" s="32"/>
      <c r="H702" s="206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spans="1:26" ht="12.75" customHeight="1" x14ac:dyDescent="0.2">
      <c r="A703" s="32"/>
      <c r="B703" s="32"/>
      <c r="C703" s="32"/>
      <c r="D703" s="32"/>
      <c r="E703" s="32"/>
      <c r="F703" s="32"/>
      <c r="G703" s="32"/>
      <c r="H703" s="206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spans="1:26" ht="12.75" customHeight="1" x14ac:dyDescent="0.2">
      <c r="A704" s="32"/>
      <c r="B704" s="32"/>
      <c r="C704" s="32"/>
      <c r="D704" s="32"/>
      <c r="E704" s="32"/>
      <c r="F704" s="32"/>
      <c r="G704" s="32"/>
      <c r="H704" s="206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spans="1:26" ht="12.75" customHeight="1" x14ac:dyDescent="0.2">
      <c r="A705" s="32"/>
      <c r="B705" s="32"/>
      <c r="C705" s="32"/>
      <c r="D705" s="32"/>
      <c r="E705" s="32"/>
      <c r="F705" s="32"/>
      <c r="G705" s="32"/>
      <c r="H705" s="206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spans="1:26" ht="12.75" customHeight="1" x14ac:dyDescent="0.2">
      <c r="A706" s="32"/>
      <c r="B706" s="32"/>
      <c r="C706" s="32"/>
      <c r="D706" s="32"/>
      <c r="E706" s="32"/>
      <c r="F706" s="32"/>
      <c r="G706" s="32"/>
      <c r="H706" s="206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spans="1:26" ht="12.75" customHeight="1" x14ac:dyDescent="0.2">
      <c r="A707" s="32"/>
      <c r="B707" s="32"/>
      <c r="C707" s="32"/>
      <c r="D707" s="32"/>
      <c r="E707" s="32"/>
      <c r="F707" s="32"/>
      <c r="G707" s="32"/>
      <c r="H707" s="206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spans="1:26" ht="12.75" customHeight="1" x14ac:dyDescent="0.2">
      <c r="A708" s="32"/>
      <c r="B708" s="32"/>
      <c r="C708" s="32"/>
      <c r="D708" s="32"/>
      <c r="E708" s="32"/>
      <c r="F708" s="32"/>
      <c r="G708" s="32"/>
      <c r="H708" s="206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spans="1:26" ht="12.75" customHeight="1" x14ac:dyDescent="0.2">
      <c r="A709" s="32"/>
      <c r="B709" s="32"/>
      <c r="C709" s="32"/>
      <c r="D709" s="32"/>
      <c r="E709" s="32"/>
      <c r="F709" s="32"/>
      <c r="G709" s="32"/>
      <c r="H709" s="206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spans="1:26" ht="12.75" customHeight="1" x14ac:dyDescent="0.2">
      <c r="A710" s="32"/>
      <c r="B710" s="32"/>
      <c r="C710" s="32"/>
      <c r="D710" s="32"/>
      <c r="E710" s="32"/>
      <c r="F710" s="32"/>
      <c r="G710" s="32"/>
      <c r="H710" s="206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spans="1:26" ht="12.75" customHeight="1" x14ac:dyDescent="0.2">
      <c r="A711" s="32"/>
      <c r="B711" s="32"/>
      <c r="C711" s="32"/>
      <c r="D711" s="32"/>
      <c r="E711" s="32"/>
      <c r="F711" s="32"/>
      <c r="G711" s="32"/>
      <c r="H711" s="206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spans="1:26" ht="12.75" customHeight="1" x14ac:dyDescent="0.2">
      <c r="A712" s="32"/>
      <c r="B712" s="32"/>
      <c r="C712" s="32"/>
      <c r="D712" s="32"/>
      <c r="E712" s="32"/>
      <c r="F712" s="32"/>
      <c r="G712" s="32"/>
      <c r="H712" s="206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spans="1:26" ht="12.75" customHeight="1" x14ac:dyDescent="0.2">
      <c r="A713" s="32"/>
      <c r="B713" s="32"/>
      <c r="C713" s="32"/>
      <c r="D713" s="32"/>
      <c r="E713" s="32"/>
      <c r="F713" s="32"/>
      <c r="G713" s="32"/>
      <c r="H713" s="206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spans="1:26" ht="12.75" customHeight="1" x14ac:dyDescent="0.2">
      <c r="A714" s="32"/>
      <c r="B714" s="32"/>
      <c r="C714" s="32"/>
      <c r="D714" s="32"/>
      <c r="E714" s="32"/>
      <c r="F714" s="32"/>
      <c r="G714" s="32"/>
      <c r="H714" s="206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spans="1:26" ht="12.75" customHeight="1" x14ac:dyDescent="0.2">
      <c r="A715" s="32"/>
      <c r="B715" s="32"/>
      <c r="C715" s="32"/>
      <c r="D715" s="32"/>
      <c r="E715" s="32"/>
      <c r="F715" s="32"/>
      <c r="G715" s="32"/>
      <c r="H715" s="206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spans="1:26" ht="12.75" customHeight="1" x14ac:dyDescent="0.2">
      <c r="A716" s="32"/>
      <c r="B716" s="32"/>
      <c r="C716" s="32"/>
      <c r="D716" s="32"/>
      <c r="E716" s="32"/>
      <c r="F716" s="32"/>
      <c r="G716" s="32"/>
      <c r="H716" s="206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spans="1:26" ht="12.75" customHeight="1" x14ac:dyDescent="0.2">
      <c r="A717" s="32"/>
      <c r="B717" s="32"/>
      <c r="C717" s="32"/>
      <c r="D717" s="32"/>
      <c r="E717" s="32"/>
      <c r="F717" s="32"/>
      <c r="G717" s="32"/>
      <c r="H717" s="206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spans="1:26" ht="12.75" customHeight="1" x14ac:dyDescent="0.2">
      <c r="A718" s="32"/>
      <c r="B718" s="32"/>
      <c r="C718" s="32"/>
      <c r="D718" s="32"/>
      <c r="E718" s="32"/>
      <c r="F718" s="32"/>
      <c r="G718" s="32"/>
      <c r="H718" s="206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spans="1:26" ht="12.75" customHeight="1" x14ac:dyDescent="0.2">
      <c r="A719" s="32"/>
      <c r="B719" s="32"/>
      <c r="C719" s="32"/>
      <c r="D719" s="32"/>
      <c r="E719" s="32"/>
      <c r="F719" s="32"/>
      <c r="G719" s="32"/>
      <c r="H719" s="206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spans="1:26" ht="12.75" customHeight="1" x14ac:dyDescent="0.2">
      <c r="A720" s="32"/>
      <c r="B720" s="32"/>
      <c r="C720" s="32"/>
      <c r="D720" s="32"/>
      <c r="E720" s="32"/>
      <c r="F720" s="32"/>
      <c r="G720" s="32"/>
      <c r="H720" s="206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spans="1:26" ht="12.75" customHeight="1" x14ac:dyDescent="0.2">
      <c r="A721" s="32"/>
      <c r="B721" s="32"/>
      <c r="C721" s="32"/>
      <c r="D721" s="32"/>
      <c r="E721" s="32"/>
      <c r="F721" s="32"/>
      <c r="G721" s="32"/>
      <c r="H721" s="206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spans="1:26" ht="12.75" customHeight="1" x14ac:dyDescent="0.2">
      <c r="A722" s="32"/>
      <c r="B722" s="32"/>
      <c r="C722" s="32"/>
      <c r="D722" s="32"/>
      <c r="E722" s="32"/>
      <c r="F722" s="32"/>
      <c r="G722" s="32"/>
      <c r="H722" s="206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spans="1:26" ht="12.75" customHeight="1" x14ac:dyDescent="0.2">
      <c r="A723" s="32"/>
      <c r="B723" s="32"/>
      <c r="C723" s="32"/>
      <c r="D723" s="32"/>
      <c r="E723" s="32"/>
      <c r="F723" s="32"/>
      <c r="G723" s="32"/>
      <c r="H723" s="206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spans="1:26" ht="12.75" customHeight="1" x14ac:dyDescent="0.2">
      <c r="A724" s="32"/>
      <c r="B724" s="32"/>
      <c r="C724" s="32"/>
      <c r="D724" s="32"/>
      <c r="E724" s="32"/>
      <c r="F724" s="32"/>
      <c r="G724" s="32"/>
      <c r="H724" s="206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spans="1:26" ht="12.75" customHeight="1" x14ac:dyDescent="0.2">
      <c r="A725" s="32"/>
      <c r="B725" s="32"/>
      <c r="C725" s="32"/>
      <c r="D725" s="32"/>
      <c r="E725" s="32"/>
      <c r="F725" s="32"/>
      <c r="G725" s="32"/>
      <c r="H725" s="206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spans="1:26" ht="12.75" customHeight="1" x14ac:dyDescent="0.2">
      <c r="A726" s="32"/>
      <c r="B726" s="32"/>
      <c r="C726" s="32"/>
      <c r="D726" s="32"/>
      <c r="E726" s="32"/>
      <c r="F726" s="32"/>
      <c r="G726" s="32"/>
      <c r="H726" s="206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spans="1:26" ht="12.75" customHeight="1" x14ac:dyDescent="0.2">
      <c r="A727" s="32"/>
      <c r="B727" s="32"/>
      <c r="C727" s="32"/>
      <c r="D727" s="32"/>
      <c r="E727" s="32"/>
      <c r="F727" s="32"/>
      <c r="G727" s="32"/>
      <c r="H727" s="206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spans="1:26" ht="12.75" customHeight="1" x14ac:dyDescent="0.2">
      <c r="A728" s="32"/>
      <c r="B728" s="32"/>
      <c r="C728" s="32"/>
      <c r="D728" s="32"/>
      <c r="E728" s="32"/>
      <c r="F728" s="32"/>
      <c r="G728" s="32"/>
      <c r="H728" s="206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spans="1:26" ht="12.75" customHeight="1" x14ac:dyDescent="0.2">
      <c r="A729" s="32"/>
      <c r="B729" s="32"/>
      <c r="C729" s="32"/>
      <c r="D729" s="32"/>
      <c r="E729" s="32"/>
      <c r="F729" s="32"/>
      <c r="G729" s="32"/>
      <c r="H729" s="206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spans="1:26" ht="12.75" customHeight="1" x14ac:dyDescent="0.2">
      <c r="A730" s="32"/>
      <c r="B730" s="32"/>
      <c r="C730" s="32"/>
      <c r="D730" s="32"/>
      <c r="E730" s="32"/>
      <c r="F730" s="32"/>
      <c r="G730" s="32"/>
      <c r="H730" s="206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spans="1:26" ht="12.75" customHeight="1" x14ac:dyDescent="0.2">
      <c r="A731" s="32"/>
      <c r="B731" s="32"/>
      <c r="C731" s="32"/>
      <c r="D731" s="32"/>
      <c r="E731" s="32"/>
      <c r="F731" s="32"/>
      <c r="G731" s="32"/>
      <c r="H731" s="206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spans="1:26" ht="12.75" customHeight="1" x14ac:dyDescent="0.2">
      <c r="A732" s="32"/>
      <c r="B732" s="32"/>
      <c r="C732" s="32"/>
      <c r="D732" s="32"/>
      <c r="E732" s="32"/>
      <c r="F732" s="32"/>
      <c r="G732" s="32"/>
      <c r="H732" s="206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spans="1:26" ht="12.75" customHeight="1" x14ac:dyDescent="0.2">
      <c r="A733" s="32"/>
      <c r="B733" s="32"/>
      <c r="C733" s="32"/>
      <c r="D733" s="32"/>
      <c r="E733" s="32"/>
      <c r="F733" s="32"/>
      <c r="G733" s="32"/>
      <c r="H733" s="206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spans="1:26" ht="12.75" customHeight="1" x14ac:dyDescent="0.2">
      <c r="A734" s="32"/>
      <c r="B734" s="32"/>
      <c r="C734" s="32"/>
      <c r="D734" s="32"/>
      <c r="E734" s="32"/>
      <c r="F734" s="32"/>
      <c r="G734" s="32"/>
      <c r="H734" s="206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spans="1:26" ht="12.75" customHeight="1" x14ac:dyDescent="0.2">
      <c r="A735" s="32"/>
      <c r="B735" s="32"/>
      <c r="C735" s="32"/>
      <c r="D735" s="32"/>
      <c r="E735" s="32"/>
      <c r="F735" s="32"/>
      <c r="G735" s="32"/>
      <c r="H735" s="206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spans="1:26" ht="12.75" customHeight="1" x14ac:dyDescent="0.2">
      <c r="A736" s="32"/>
      <c r="B736" s="32"/>
      <c r="C736" s="32"/>
      <c r="D736" s="32"/>
      <c r="E736" s="32"/>
      <c r="F736" s="32"/>
      <c r="G736" s="32"/>
      <c r="H736" s="206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spans="1:26" ht="12.75" customHeight="1" x14ac:dyDescent="0.2">
      <c r="A737" s="32"/>
      <c r="B737" s="32"/>
      <c r="C737" s="32"/>
      <c r="D737" s="32"/>
      <c r="E737" s="32"/>
      <c r="F737" s="32"/>
      <c r="G737" s="32"/>
      <c r="H737" s="206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spans="1:26" ht="12.75" customHeight="1" x14ac:dyDescent="0.2">
      <c r="A738" s="32"/>
      <c r="B738" s="32"/>
      <c r="C738" s="32"/>
      <c r="D738" s="32"/>
      <c r="E738" s="32"/>
      <c r="F738" s="32"/>
      <c r="G738" s="32"/>
      <c r="H738" s="206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spans="1:26" ht="12.75" customHeight="1" x14ac:dyDescent="0.2">
      <c r="A739" s="32"/>
      <c r="B739" s="32"/>
      <c r="C739" s="32"/>
      <c r="D739" s="32"/>
      <c r="E739" s="32"/>
      <c r="F739" s="32"/>
      <c r="G739" s="32"/>
      <c r="H739" s="206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spans="1:26" ht="12.75" customHeight="1" x14ac:dyDescent="0.2">
      <c r="A740" s="32"/>
      <c r="B740" s="32"/>
      <c r="C740" s="32"/>
      <c r="D740" s="32"/>
      <c r="E740" s="32"/>
      <c r="F740" s="32"/>
      <c r="G740" s="32"/>
      <c r="H740" s="206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spans="1:26" ht="12.75" customHeight="1" x14ac:dyDescent="0.2">
      <c r="A741" s="32"/>
      <c r="B741" s="32"/>
      <c r="C741" s="32"/>
      <c r="D741" s="32"/>
      <c r="E741" s="32"/>
      <c r="F741" s="32"/>
      <c r="G741" s="32"/>
      <c r="H741" s="206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spans="1:26" ht="12.75" customHeight="1" x14ac:dyDescent="0.2">
      <c r="A742" s="32"/>
      <c r="B742" s="32"/>
      <c r="C742" s="32"/>
      <c r="D742" s="32"/>
      <c r="E742" s="32"/>
      <c r="F742" s="32"/>
      <c r="G742" s="32"/>
      <c r="H742" s="206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spans="1:26" ht="12.75" customHeight="1" x14ac:dyDescent="0.2">
      <c r="A743" s="32"/>
      <c r="B743" s="32"/>
      <c r="C743" s="32"/>
      <c r="D743" s="32"/>
      <c r="E743" s="32"/>
      <c r="F743" s="32"/>
      <c r="G743" s="32"/>
      <c r="H743" s="206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spans="1:26" ht="12.75" customHeight="1" x14ac:dyDescent="0.2">
      <c r="A744" s="32"/>
      <c r="B744" s="32"/>
      <c r="C744" s="32"/>
      <c r="D744" s="32"/>
      <c r="E744" s="32"/>
      <c r="F744" s="32"/>
      <c r="G744" s="32"/>
      <c r="H744" s="206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spans="1:26" ht="12.75" customHeight="1" x14ac:dyDescent="0.2">
      <c r="A745" s="32"/>
      <c r="B745" s="32"/>
      <c r="C745" s="32"/>
      <c r="D745" s="32"/>
      <c r="E745" s="32"/>
      <c r="F745" s="32"/>
      <c r="G745" s="32"/>
      <c r="H745" s="206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spans="1:26" ht="12.75" customHeight="1" x14ac:dyDescent="0.2">
      <c r="A746" s="32"/>
      <c r="B746" s="32"/>
      <c r="C746" s="32"/>
      <c r="D746" s="32"/>
      <c r="E746" s="32"/>
      <c r="F746" s="32"/>
      <c r="G746" s="32"/>
      <c r="H746" s="206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spans="1:26" ht="12.75" customHeight="1" x14ac:dyDescent="0.2">
      <c r="A747" s="32"/>
      <c r="B747" s="32"/>
      <c r="C747" s="32"/>
      <c r="D747" s="32"/>
      <c r="E747" s="32"/>
      <c r="F747" s="32"/>
      <c r="G747" s="32"/>
      <c r="H747" s="206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spans="1:26" ht="12.75" customHeight="1" x14ac:dyDescent="0.2">
      <c r="A748" s="32"/>
      <c r="B748" s="32"/>
      <c r="C748" s="32"/>
      <c r="D748" s="32"/>
      <c r="E748" s="32"/>
      <c r="F748" s="32"/>
      <c r="G748" s="32"/>
      <c r="H748" s="206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spans="1:26" ht="12.75" customHeight="1" x14ac:dyDescent="0.2">
      <c r="A749" s="32"/>
      <c r="B749" s="32"/>
      <c r="C749" s="32"/>
      <c r="D749" s="32"/>
      <c r="E749" s="32"/>
      <c r="F749" s="32"/>
      <c r="G749" s="32"/>
      <c r="H749" s="206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spans="1:26" ht="12.75" customHeight="1" x14ac:dyDescent="0.2">
      <c r="A750" s="32"/>
      <c r="B750" s="32"/>
      <c r="C750" s="32"/>
      <c r="D750" s="32"/>
      <c r="E750" s="32"/>
      <c r="F750" s="32"/>
      <c r="G750" s="32"/>
      <c r="H750" s="206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spans="1:26" ht="12.75" customHeight="1" x14ac:dyDescent="0.2">
      <c r="A751" s="32"/>
      <c r="B751" s="32"/>
      <c r="C751" s="32"/>
      <c r="D751" s="32"/>
      <c r="E751" s="32"/>
      <c r="F751" s="32"/>
      <c r="G751" s="32"/>
      <c r="H751" s="206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spans="1:26" ht="12.75" customHeight="1" x14ac:dyDescent="0.2">
      <c r="A752" s="32"/>
      <c r="B752" s="32"/>
      <c r="C752" s="32"/>
      <c r="D752" s="32"/>
      <c r="E752" s="32"/>
      <c r="F752" s="32"/>
      <c r="G752" s="32"/>
      <c r="H752" s="206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spans="1:26" ht="12.75" customHeight="1" x14ac:dyDescent="0.2">
      <c r="A753" s="32"/>
      <c r="B753" s="32"/>
      <c r="C753" s="32"/>
      <c r="D753" s="32"/>
      <c r="E753" s="32"/>
      <c r="F753" s="32"/>
      <c r="G753" s="32"/>
      <c r="H753" s="206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spans="1:26" ht="12.75" customHeight="1" x14ac:dyDescent="0.2">
      <c r="A754" s="32"/>
      <c r="B754" s="32"/>
      <c r="C754" s="32"/>
      <c r="D754" s="32"/>
      <c r="E754" s="32"/>
      <c r="F754" s="32"/>
      <c r="G754" s="32"/>
      <c r="H754" s="206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spans="1:26" ht="12.75" customHeight="1" x14ac:dyDescent="0.2">
      <c r="A755" s="32"/>
      <c r="B755" s="32"/>
      <c r="C755" s="32"/>
      <c r="D755" s="32"/>
      <c r="E755" s="32"/>
      <c r="F755" s="32"/>
      <c r="G755" s="32"/>
      <c r="H755" s="206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spans="1:26" ht="12.75" customHeight="1" x14ac:dyDescent="0.2">
      <c r="A756" s="32"/>
      <c r="B756" s="32"/>
      <c r="C756" s="32"/>
      <c r="D756" s="32"/>
      <c r="E756" s="32"/>
      <c r="F756" s="32"/>
      <c r="G756" s="32"/>
      <c r="H756" s="206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spans="1:26" ht="12.75" customHeight="1" x14ac:dyDescent="0.2">
      <c r="A757" s="32"/>
      <c r="B757" s="32"/>
      <c r="C757" s="32"/>
      <c r="D757" s="32"/>
      <c r="E757" s="32"/>
      <c r="F757" s="32"/>
      <c r="G757" s="32"/>
      <c r="H757" s="206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spans="1:26" ht="12.75" customHeight="1" x14ac:dyDescent="0.2">
      <c r="A758" s="32"/>
      <c r="B758" s="32"/>
      <c r="C758" s="32"/>
      <c r="D758" s="32"/>
      <c r="E758" s="32"/>
      <c r="F758" s="32"/>
      <c r="G758" s="32"/>
      <c r="H758" s="206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spans="1:26" ht="12.75" customHeight="1" x14ac:dyDescent="0.2">
      <c r="A759" s="32"/>
      <c r="B759" s="32"/>
      <c r="C759" s="32"/>
      <c r="D759" s="32"/>
      <c r="E759" s="32"/>
      <c r="F759" s="32"/>
      <c r="G759" s="32"/>
      <c r="H759" s="206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spans="1:26" ht="12.75" customHeight="1" x14ac:dyDescent="0.2">
      <c r="A760" s="32"/>
      <c r="B760" s="32"/>
      <c r="C760" s="32"/>
      <c r="D760" s="32"/>
      <c r="E760" s="32"/>
      <c r="F760" s="32"/>
      <c r="G760" s="32"/>
      <c r="H760" s="206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spans="1:26" ht="12.75" customHeight="1" x14ac:dyDescent="0.2">
      <c r="A761" s="32"/>
      <c r="B761" s="32"/>
      <c r="C761" s="32"/>
      <c r="D761" s="32"/>
      <c r="E761" s="32"/>
      <c r="F761" s="32"/>
      <c r="G761" s="32"/>
      <c r="H761" s="206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spans="1:26" ht="12.75" customHeight="1" x14ac:dyDescent="0.2">
      <c r="A762" s="32"/>
      <c r="B762" s="32"/>
      <c r="C762" s="32"/>
      <c r="D762" s="32"/>
      <c r="E762" s="32"/>
      <c r="F762" s="32"/>
      <c r="G762" s="32"/>
      <c r="H762" s="206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spans="1:26" ht="12.75" customHeight="1" x14ac:dyDescent="0.2">
      <c r="A763" s="32"/>
      <c r="B763" s="32"/>
      <c r="C763" s="32"/>
      <c r="D763" s="32"/>
      <c r="E763" s="32"/>
      <c r="F763" s="32"/>
      <c r="G763" s="32"/>
      <c r="H763" s="206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spans="1:26" ht="12.75" customHeight="1" x14ac:dyDescent="0.2">
      <c r="A764" s="32"/>
      <c r="B764" s="32"/>
      <c r="C764" s="32"/>
      <c r="D764" s="32"/>
      <c r="E764" s="32"/>
      <c r="F764" s="32"/>
      <c r="G764" s="32"/>
      <c r="H764" s="206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spans="1:26" ht="12.75" customHeight="1" x14ac:dyDescent="0.2">
      <c r="A765" s="32"/>
      <c r="B765" s="32"/>
      <c r="C765" s="32"/>
      <c r="D765" s="32"/>
      <c r="E765" s="32"/>
      <c r="F765" s="32"/>
      <c r="G765" s="32"/>
      <c r="H765" s="206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spans="1:26" ht="12.75" customHeight="1" x14ac:dyDescent="0.2">
      <c r="A766" s="32"/>
      <c r="B766" s="32"/>
      <c r="C766" s="32"/>
      <c r="D766" s="32"/>
      <c r="E766" s="32"/>
      <c r="F766" s="32"/>
      <c r="G766" s="32"/>
      <c r="H766" s="206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spans="1:26" ht="12.75" customHeight="1" x14ac:dyDescent="0.2">
      <c r="A767" s="32"/>
      <c r="B767" s="32"/>
      <c r="C767" s="32"/>
      <c r="D767" s="32"/>
      <c r="E767" s="32"/>
      <c r="F767" s="32"/>
      <c r="G767" s="32"/>
      <c r="H767" s="206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spans="1:26" ht="12.75" customHeight="1" x14ac:dyDescent="0.2">
      <c r="A768" s="32"/>
      <c r="B768" s="32"/>
      <c r="C768" s="32"/>
      <c r="D768" s="32"/>
      <c r="E768" s="32"/>
      <c r="F768" s="32"/>
      <c r="G768" s="32"/>
      <c r="H768" s="206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spans="1:26" ht="12.75" customHeight="1" x14ac:dyDescent="0.2">
      <c r="A769" s="32"/>
      <c r="B769" s="32"/>
      <c r="C769" s="32"/>
      <c r="D769" s="32"/>
      <c r="E769" s="32"/>
      <c r="F769" s="32"/>
      <c r="G769" s="32"/>
      <c r="H769" s="206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spans="1:26" ht="12.75" customHeight="1" x14ac:dyDescent="0.2">
      <c r="A770" s="32"/>
      <c r="B770" s="32"/>
      <c r="C770" s="32"/>
      <c r="D770" s="32"/>
      <c r="E770" s="32"/>
      <c r="F770" s="32"/>
      <c r="G770" s="32"/>
      <c r="H770" s="206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spans="1:26" ht="12.75" customHeight="1" x14ac:dyDescent="0.2">
      <c r="A771" s="32"/>
      <c r="B771" s="32"/>
      <c r="C771" s="32"/>
      <c r="D771" s="32"/>
      <c r="E771" s="32"/>
      <c r="F771" s="32"/>
      <c r="G771" s="32"/>
      <c r="H771" s="206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spans="1:26" ht="12.75" customHeight="1" x14ac:dyDescent="0.2">
      <c r="A772" s="32"/>
      <c r="B772" s="32"/>
      <c r="C772" s="32"/>
      <c r="D772" s="32"/>
      <c r="E772" s="32"/>
      <c r="F772" s="32"/>
      <c r="G772" s="32"/>
      <c r="H772" s="206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spans="1:26" ht="12.75" customHeight="1" x14ac:dyDescent="0.2">
      <c r="A773" s="32"/>
      <c r="B773" s="32"/>
      <c r="C773" s="32"/>
      <c r="D773" s="32"/>
      <c r="E773" s="32"/>
      <c r="F773" s="32"/>
      <c r="G773" s="32"/>
      <c r="H773" s="206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spans="1:26" ht="12.75" customHeight="1" x14ac:dyDescent="0.2">
      <c r="A774" s="32"/>
      <c r="B774" s="32"/>
      <c r="C774" s="32"/>
      <c r="D774" s="32"/>
      <c r="E774" s="32"/>
      <c r="F774" s="32"/>
      <c r="G774" s="32"/>
      <c r="H774" s="206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spans="1:26" ht="12.75" customHeight="1" x14ac:dyDescent="0.2">
      <c r="A775" s="32"/>
      <c r="B775" s="32"/>
      <c r="C775" s="32"/>
      <c r="D775" s="32"/>
      <c r="E775" s="32"/>
      <c r="F775" s="32"/>
      <c r="G775" s="32"/>
      <c r="H775" s="206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spans="1:26" ht="12.75" customHeight="1" x14ac:dyDescent="0.2">
      <c r="A776" s="32"/>
      <c r="B776" s="32"/>
      <c r="C776" s="32"/>
      <c r="D776" s="32"/>
      <c r="E776" s="32"/>
      <c r="F776" s="32"/>
      <c r="G776" s="32"/>
      <c r="H776" s="206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spans="1:26" ht="12.75" customHeight="1" x14ac:dyDescent="0.2">
      <c r="A777" s="32"/>
      <c r="B777" s="32"/>
      <c r="C777" s="32"/>
      <c r="D777" s="32"/>
      <c r="E777" s="32"/>
      <c r="F777" s="32"/>
      <c r="G777" s="32"/>
      <c r="H777" s="206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spans="1:26" ht="12.75" customHeight="1" x14ac:dyDescent="0.2">
      <c r="A778" s="32"/>
      <c r="B778" s="32"/>
      <c r="C778" s="32"/>
      <c r="D778" s="32"/>
      <c r="E778" s="32"/>
      <c r="F778" s="32"/>
      <c r="G778" s="32"/>
      <c r="H778" s="206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spans="1:26" ht="12.75" customHeight="1" x14ac:dyDescent="0.2">
      <c r="A779" s="32"/>
      <c r="B779" s="32"/>
      <c r="C779" s="32"/>
      <c r="D779" s="32"/>
      <c r="E779" s="32"/>
      <c r="F779" s="32"/>
      <c r="G779" s="32"/>
      <c r="H779" s="206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spans="1:26" ht="12.75" customHeight="1" x14ac:dyDescent="0.2">
      <c r="A780" s="32"/>
      <c r="B780" s="32"/>
      <c r="C780" s="32"/>
      <c r="D780" s="32"/>
      <c r="E780" s="32"/>
      <c r="F780" s="32"/>
      <c r="G780" s="32"/>
      <c r="H780" s="206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spans="1:26" ht="12.75" customHeight="1" x14ac:dyDescent="0.2">
      <c r="A781" s="32"/>
      <c r="B781" s="32"/>
      <c r="C781" s="32"/>
      <c r="D781" s="32"/>
      <c r="E781" s="32"/>
      <c r="F781" s="32"/>
      <c r="G781" s="32"/>
      <c r="H781" s="206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spans="1:26" ht="12.75" customHeight="1" x14ac:dyDescent="0.2">
      <c r="A782" s="32"/>
      <c r="B782" s="32"/>
      <c r="C782" s="32"/>
      <c r="D782" s="32"/>
      <c r="E782" s="32"/>
      <c r="F782" s="32"/>
      <c r="G782" s="32"/>
      <c r="H782" s="206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spans="1:26" ht="12.75" customHeight="1" x14ac:dyDescent="0.2">
      <c r="A783" s="32"/>
      <c r="B783" s="32"/>
      <c r="C783" s="32"/>
      <c r="D783" s="32"/>
      <c r="E783" s="32"/>
      <c r="F783" s="32"/>
      <c r="G783" s="32"/>
      <c r="H783" s="206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spans="1:26" ht="12.75" customHeight="1" x14ac:dyDescent="0.2">
      <c r="A784" s="32"/>
      <c r="B784" s="32"/>
      <c r="C784" s="32"/>
      <c r="D784" s="32"/>
      <c r="E784" s="32"/>
      <c r="F784" s="32"/>
      <c r="G784" s="32"/>
      <c r="H784" s="206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spans="1:26" ht="12.75" customHeight="1" x14ac:dyDescent="0.2">
      <c r="A785" s="32"/>
      <c r="B785" s="32"/>
      <c r="C785" s="32"/>
      <c r="D785" s="32"/>
      <c r="E785" s="32"/>
      <c r="F785" s="32"/>
      <c r="G785" s="32"/>
      <c r="H785" s="206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spans="1:26" ht="12.75" customHeight="1" x14ac:dyDescent="0.2">
      <c r="A786" s="32"/>
      <c r="B786" s="32"/>
      <c r="C786" s="32"/>
      <c r="D786" s="32"/>
      <c r="E786" s="32"/>
      <c r="F786" s="32"/>
      <c r="G786" s="32"/>
      <c r="H786" s="206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spans="1:26" ht="12.75" customHeight="1" x14ac:dyDescent="0.2">
      <c r="A787" s="32"/>
      <c r="B787" s="32"/>
      <c r="C787" s="32"/>
      <c r="D787" s="32"/>
      <c r="E787" s="32"/>
      <c r="F787" s="32"/>
      <c r="G787" s="32"/>
      <c r="H787" s="206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spans="1:26" ht="12.75" customHeight="1" x14ac:dyDescent="0.2">
      <c r="A788" s="32"/>
      <c r="B788" s="32"/>
      <c r="C788" s="32"/>
      <c r="D788" s="32"/>
      <c r="E788" s="32"/>
      <c r="F788" s="32"/>
      <c r="G788" s="32"/>
      <c r="H788" s="206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spans="1:26" ht="12.75" customHeight="1" x14ac:dyDescent="0.2">
      <c r="A789" s="32"/>
      <c r="B789" s="32"/>
      <c r="C789" s="32"/>
      <c r="D789" s="32"/>
      <c r="E789" s="32"/>
      <c r="F789" s="32"/>
      <c r="G789" s="32"/>
      <c r="H789" s="206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spans="1:26" ht="12.75" customHeight="1" x14ac:dyDescent="0.2">
      <c r="A790" s="32"/>
      <c r="B790" s="32"/>
      <c r="C790" s="32"/>
      <c r="D790" s="32"/>
      <c r="E790" s="32"/>
      <c r="F790" s="32"/>
      <c r="G790" s="32"/>
      <c r="H790" s="206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spans="1:26" ht="12.75" customHeight="1" x14ac:dyDescent="0.2">
      <c r="A791" s="32"/>
      <c r="B791" s="32"/>
      <c r="C791" s="32"/>
      <c r="D791" s="32"/>
      <c r="E791" s="32"/>
      <c r="F791" s="32"/>
      <c r="G791" s="32"/>
      <c r="H791" s="206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spans="1:26" ht="12.75" customHeight="1" x14ac:dyDescent="0.2">
      <c r="A792" s="32"/>
      <c r="B792" s="32"/>
      <c r="C792" s="32"/>
      <c r="D792" s="32"/>
      <c r="E792" s="32"/>
      <c r="F792" s="32"/>
      <c r="G792" s="32"/>
      <c r="H792" s="206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spans="1:26" ht="12.75" customHeight="1" x14ac:dyDescent="0.2">
      <c r="A793" s="32"/>
      <c r="B793" s="32"/>
      <c r="C793" s="32"/>
      <c r="D793" s="32"/>
      <c r="E793" s="32"/>
      <c r="F793" s="32"/>
      <c r="G793" s="32"/>
      <c r="H793" s="206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spans="1:26" ht="12.75" customHeight="1" x14ac:dyDescent="0.2">
      <c r="A794" s="32"/>
      <c r="B794" s="32"/>
      <c r="C794" s="32"/>
      <c r="D794" s="32"/>
      <c r="E794" s="32"/>
      <c r="F794" s="32"/>
      <c r="G794" s="32"/>
      <c r="H794" s="206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spans="1:26" ht="12.75" customHeight="1" x14ac:dyDescent="0.2">
      <c r="A795" s="32"/>
      <c r="B795" s="32"/>
      <c r="C795" s="32"/>
      <c r="D795" s="32"/>
      <c r="E795" s="32"/>
      <c r="F795" s="32"/>
      <c r="G795" s="32"/>
      <c r="H795" s="206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spans="1:26" ht="12.75" customHeight="1" x14ac:dyDescent="0.2">
      <c r="A796" s="32"/>
      <c r="B796" s="32"/>
      <c r="C796" s="32"/>
      <c r="D796" s="32"/>
      <c r="E796" s="32"/>
      <c r="F796" s="32"/>
      <c r="G796" s="32"/>
      <c r="H796" s="206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spans="1:26" ht="12.75" customHeight="1" x14ac:dyDescent="0.2">
      <c r="A797" s="32"/>
      <c r="B797" s="32"/>
      <c r="C797" s="32"/>
      <c r="D797" s="32"/>
      <c r="E797" s="32"/>
      <c r="F797" s="32"/>
      <c r="G797" s="32"/>
      <c r="H797" s="206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spans="1:26" ht="12.75" customHeight="1" x14ac:dyDescent="0.2">
      <c r="A798" s="32"/>
      <c r="B798" s="32"/>
      <c r="C798" s="32"/>
      <c r="D798" s="32"/>
      <c r="E798" s="32"/>
      <c r="F798" s="32"/>
      <c r="G798" s="32"/>
      <c r="H798" s="206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spans="1:26" ht="12.75" customHeight="1" x14ac:dyDescent="0.2">
      <c r="A799" s="32"/>
      <c r="B799" s="32"/>
      <c r="C799" s="32"/>
      <c r="D799" s="32"/>
      <c r="E799" s="32"/>
      <c r="F799" s="32"/>
      <c r="G799" s="32"/>
      <c r="H799" s="206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spans="1:26" ht="12.75" customHeight="1" x14ac:dyDescent="0.2">
      <c r="A800" s="32"/>
      <c r="B800" s="32"/>
      <c r="C800" s="32"/>
      <c r="D800" s="32"/>
      <c r="E800" s="32"/>
      <c r="F800" s="32"/>
      <c r="G800" s="32"/>
      <c r="H800" s="206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spans="1:26" ht="12.75" customHeight="1" x14ac:dyDescent="0.2">
      <c r="A801" s="32"/>
      <c r="B801" s="32"/>
      <c r="C801" s="32"/>
      <c r="D801" s="32"/>
      <c r="E801" s="32"/>
      <c r="F801" s="32"/>
      <c r="G801" s="32"/>
      <c r="H801" s="206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spans="1:26" ht="12.75" customHeight="1" x14ac:dyDescent="0.2">
      <c r="A802" s="32"/>
      <c r="B802" s="32"/>
      <c r="C802" s="32"/>
      <c r="D802" s="32"/>
      <c r="E802" s="32"/>
      <c r="F802" s="32"/>
      <c r="G802" s="32"/>
      <c r="H802" s="206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spans="1:26" ht="12.75" customHeight="1" x14ac:dyDescent="0.2">
      <c r="A803" s="32"/>
      <c r="B803" s="32"/>
      <c r="C803" s="32"/>
      <c r="D803" s="32"/>
      <c r="E803" s="32"/>
      <c r="F803" s="32"/>
      <c r="G803" s="32"/>
      <c r="H803" s="206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spans="1:26" ht="12.75" customHeight="1" x14ac:dyDescent="0.2">
      <c r="A804" s="32"/>
      <c r="B804" s="32"/>
      <c r="C804" s="32"/>
      <c r="D804" s="32"/>
      <c r="E804" s="32"/>
      <c r="F804" s="32"/>
      <c r="G804" s="32"/>
      <c r="H804" s="206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spans="1:26" ht="12.75" customHeight="1" x14ac:dyDescent="0.2">
      <c r="A805" s="32"/>
      <c r="B805" s="32"/>
      <c r="C805" s="32"/>
      <c r="D805" s="32"/>
      <c r="E805" s="32"/>
      <c r="F805" s="32"/>
      <c r="G805" s="32"/>
      <c r="H805" s="206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spans="1:26" ht="12.75" customHeight="1" x14ac:dyDescent="0.2">
      <c r="A806" s="32"/>
      <c r="B806" s="32"/>
      <c r="C806" s="32"/>
      <c r="D806" s="32"/>
      <c r="E806" s="32"/>
      <c r="F806" s="32"/>
      <c r="G806" s="32"/>
      <c r="H806" s="206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spans="1:26" ht="12.75" customHeight="1" x14ac:dyDescent="0.2">
      <c r="A807" s="32"/>
      <c r="B807" s="32"/>
      <c r="C807" s="32"/>
      <c r="D807" s="32"/>
      <c r="E807" s="32"/>
      <c r="F807" s="32"/>
      <c r="G807" s="32"/>
      <c r="H807" s="206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spans="1:26" ht="12.75" customHeight="1" x14ac:dyDescent="0.2">
      <c r="A808" s="32"/>
      <c r="B808" s="32"/>
      <c r="C808" s="32"/>
      <c r="D808" s="32"/>
      <c r="E808" s="32"/>
      <c r="F808" s="32"/>
      <c r="G808" s="32"/>
      <c r="H808" s="206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spans="1:26" ht="12.75" customHeight="1" x14ac:dyDescent="0.2">
      <c r="A809" s="32"/>
      <c r="B809" s="32"/>
      <c r="C809" s="32"/>
      <c r="D809" s="32"/>
      <c r="E809" s="32"/>
      <c r="F809" s="32"/>
      <c r="G809" s="32"/>
      <c r="H809" s="206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spans="1:26" ht="12.75" customHeight="1" x14ac:dyDescent="0.2">
      <c r="A810" s="32"/>
      <c r="B810" s="32"/>
      <c r="C810" s="32"/>
      <c r="D810" s="32"/>
      <c r="E810" s="32"/>
      <c r="F810" s="32"/>
      <c r="G810" s="32"/>
      <c r="H810" s="206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spans="1:26" ht="12.75" customHeight="1" x14ac:dyDescent="0.2">
      <c r="A811" s="32"/>
      <c r="B811" s="32"/>
      <c r="C811" s="32"/>
      <c r="D811" s="32"/>
      <c r="E811" s="32"/>
      <c r="F811" s="32"/>
      <c r="G811" s="32"/>
      <c r="H811" s="206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spans="1:26" ht="12.75" customHeight="1" x14ac:dyDescent="0.2">
      <c r="A812" s="32"/>
      <c r="B812" s="32"/>
      <c r="C812" s="32"/>
      <c r="D812" s="32"/>
      <c r="E812" s="32"/>
      <c r="F812" s="32"/>
      <c r="G812" s="32"/>
      <c r="H812" s="206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spans="1:26" ht="12.75" customHeight="1" x14ac:dyDescent="0.2">
      <c r="A813" s="32"/>
      <c r="B813" s="32"/>
      <c r="C813" s="32"/>
      <c r="D813" s="32"/>
      <c r="E813" s="32"/>
      <c r="F813" s="32"/>
      <c r="G813" s="32"/>
      <c r="H813" s="206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spans="1:26" ht="12.75" customHeight="1" x14ac:dyDescent="0.2">
      <c r="A814" s="32"/>
      <c r="B814" s="32"/>
      <c r="C814" s="32"/>
      <c r="D814" s="32"/>
      <c r="E814" s="32"/>
      <c r="F814" s="32"/>
      <c r="G814" s="32"/>
      <c r="H814" s="206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spans="1:26" ht="12.75" customHeight="1" x14ac:dyDescent="0.2">
      <c r="A815" s="32"/>
      <c r="B815" s="32"/>
      <c r="C815" s="32"/>
      <c r="D815" s="32"/>
      <c r="E815" s="32"/>
      <c r="F815" s="32"/>
      <c r="G815" s="32"/>
      <c r="H815" s="206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spans="1:26" ht="12.75" customHeight="1" x14ac:dyDescent="0.2">
      <c r="A816" s="32"/>
      <c r="B816" s="32"/>
      <c r="C816" s="32"/>
      <c r="D816" s="32"/>
      <c r="E816" s="32"/>
      <c r="F816" s="32"/>
      <c r="G816" s="32"/>
      <c r="H816" s="206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spans="1:26" ht="12.75" customHeight="1" x14ac:dyDescent="0.2">
      <c r="A817" s="32"/>
      <c r="B817" s="32"/>
      <c r="C817" s="32"/>
      <c r="D817" s="32"/>
      <c r="E817" s="32"/>
      <c r="F817" s="32"/>
      <c r="G817" s="32"/>
      <c r="H817" s="206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spans="1:26" ht="12.75" customHeight="1" x14ac:dyDescent="0.2">
      <c r="A818" s="32"/>
      <c r="B818" s="32"/>
      <c r="C818" s="32"/>
      <c r="D818" s="32"/>
      <c r="E818" s="32"/>
      <c r="F818" s="32"/>
      <c r="G818" s="32"/>
      <c r="H818" s="206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spans="1:26" ht="12.75" customHeight="1" x14ac:dyDescent="0.2">
      <c r="A819" s="32"/>
      <c r="B819" s="32"/>
      <c r="C819" s="32"/>
      <c r="D819" s="32"/>
      <c r="E819" s="32"/>
      <c r="F819" s="32"/>
      <c r="G819" s="32"/>
      <c r="H819" s="206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spans="1:26" ht="12.75" customHeight="1" x14ac:dyDescent="0.2">
      <c r="A820" s="32"/>
      <c r="B820" s="32"/>
      <c r="C820" s="32"/>
      <c r="D820" s="32"/>
      <c r="E820" s="32"/>
      <c r="F820" s="32"/>
      <c r="G820" s="32"/>
      <c r="H820" s="206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spans="1:26" ht="12.75" customHeight="1" x14ac:dyDescent="0.2">
      <c r="A821" s="32"/>
      <c r="B821" s="32"/>
      <c r="C821" s="32"/>
      <c r="D821" s="32"/>
      <c r="E821" s="32"/>
      <c r="F821" s="32"/>
      <c r="G821" s="32"/>
      <c r="H821" s="206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spans="1:26" ht="12.75" customHeight="1" x14ac:dyDescent="0.2">
      <c r="A822" s="32"/>
      <c r="B822" s="32"/>
      <c r="C822" s="32"/>
      <c r="D822" s="32"/>
      <c r="E822" s="32"/>
      <c r="F822" s="32"/>
      <c r="G822" s="32"/>
      <c r="H822" s="206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spans="1:26" ht="12.75" customHeight="1" x14ac:dyDescent="0.2">
      <c r="A823" s="32"/>
      <c r="B823" s="32"/>
      <c r="C823" s="32"/>
      <c r="D823" s="32"/>
      <c r="E823" s="32"/>
      <c r="F823" s="32"/>
      <c r="G823" s="32"/>
      <c r="H823" s="206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spans="1:26" ht="12.75" customHeight="1" x14ac:dyDescent="0.2">
      <c r="A824" s="32"/>
      <c r="B824" s="32"/>
      <c r="C824" s="32"/>
      <c r="D824" s="32"/>
      <c r="E824" s="32"/>
      <c r="F824" s="32"/>
      <c r="G824" s="32"/>
      <c r="H824" s="206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spans="1:26" ht="12.75" customHeight="1" x14ac:dyDescent="0.2">
      <c r="A825" s="32"/>
      <c r="B825" s="32"/>
      <c r="C825" s="32"/>
      <c r="D825" s="32"/>
      <c r="E825" s="32"/>
      <c r="F825" s="32"/>
      <c r="G825" s="32"/>
      <c r="H825" s="206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spans="1:26" ht="12.75" customHeight="1" x14ac:dyDescent="0.2">
      <c r="A826" s="32"/>
      <c r="B826" s="32"/>
      <c r="C826" s="32"/>
      <c r="D826" s="32"/>
      <c r="E826" s="32"/>
      <c r="F826" s="32"/>
      <c r="G826" s="32"/>
      <c r="H826" s="206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spans="1:26" ht="12.75" customHeight="1" x14ac:dyDescent="0.2">
      <c r="A827" s="32"/>
      <c r="B827" s="32"/>
      <c r="C827" s="32"/>
      <c r="D827" s="32"/>
      <c r="E827" s="32"/>
      <c r="F827" s="32"/>
      <c r="G827" s="32"/>
      <c r="H827" s="206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spans="1:26" ht="12.75" customHeight="1" x14ac:dyDescent="0.2">
      <c r="A828" s="32"/>
      <c r="B828" s="32"/>
      <c r="C828" s="32"/>
      <c r="D828" s="32"/>
      <c r="E828" s="32"/>
      <c r="F828" s="32"/>
      <c r="G828" s="32"/>
      <c r="H828" s="206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spans="1:26" ht="12.75" customHeight="1" x14ac:dyDescent="0.2">
      <c r="A829" s="32"/>
      <c r="B829" s="32"/>
      <c r="C829" s="32"/>
      <c r="D829" s="32"/>
      <c r="E829" s="32"/>
      <c r="F829" s="32"/>
      <c r="G829" s="32"/>
      <c r="H829" s="206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spans="1:26" ht="12.75" customHeight="1" x14ac:dyDescent="0.2">
      <c r="A830" s="32"/>
      <c r="B830" s="32"/>
      <c r="C830" s="32"/>
      <c r="D830" s="32"/>
      <c r="E830" s="32"/>
      <c r="F830" s="32"/>
      <c r="G830" s="32"/>
      <c r="H830" s="206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spans="1:26" ht="12.75" customHeight="1" x14ac:dyDescent="0.2">
      <c r="A831" s="32"/>
      <c r="B831" s="32"/>
      <c r="C831" s="32"/>
      <c r="D831" s="32"/>
      <c r="E831" s="32"/>
      <c r="F831" s="32"/>
      <c r="G831" s="32"/>
      <c r="H831" s="206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spans="1:26" ht="12.75" customHeight="1" x14ac:dyDescent="0.2">
      <c r="A832" s="32"/>
      <c r="B832" s="32"/>
      <c r="C832" s="32"/>
      <c r="D832" s="32"/>
      <c r="E832" s="32"/>
      <c r="F832" s="32"/>
      <c r="G832" s="32"/>
      <c r="H832" s="206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spans="1:26" ht="12.75" customHeight="1" x14ac:dyDescent="0.2">
      <c r="A833" s="32"/>
      <c r="B833" s="32"/>
      <c r="C833" s="32"/>
      <c r="D833" s="32"/>
      <c r="E833" s="32"/>
      <c r="F833" s="32"/>
      <c r="G833" s="32"/>
      <c r="H833" s="206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spans="1:26" ht="12.75" customHeight="1" x14ac:dyDescent="0.2">
      <c r="A834" s="32"/>
      <c r="B834" s="32"/>
      <c r="C834" s="32"/>
      <c r="D834" s="32"/>
      <c r="E834" s="32"/>
      <c r="F834" s="32"/>
      <c r="G834" s="32"/>
      <c r="H834" s="206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spans="1:26" ht="12.75" customHeight="1" x14ac:dyDescent="0.2">
      <c r="A835" s="32"/>
      <c r="B835" s="32"/>
      <c r="C835" s="32"/>
      <c r="D835" s="32"/>
      <c r="E835" s="32"/>
      <c r="F835" s="32"/>
      <c r="G835" s="32"/>
      <c r="H835" s="206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spans="1:26" ht="12.75" customHeight="1" x14ac:dyDescent="0.2">
      <c r="A836" s="32"/>
      <c r="B836" s="32"/>
      <c r="C836" s="32"/>
      <c r="D836" s="32"/>
      <c r="E836" s="32"/>
      <c r="F836" s="32"/>
      <c r="G836" s="32"/>
      <c r="H836" s="206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spans="1:26" ht="12.75" customHeight="1" x14ac:dyDescent="0.2">
      <c r="A837" s="32"/>
      <c r="B837" s="32"/>
      <c r="C837" s="32"/>
      <c r="D837" s="32"/>
      <c r="E837" s="32"/>
      <c r="F837" s="32"/>
      <c r="G837" s="32"/>
      <c r="H837" s="206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spans="1:26" ht="12.75" customHeight="1" x14ac:dyDescent="0.2">
      <c r="A838" s="32"/>
      <c r="B838" s="32"/>
      <c r="C838" s="32"/>
      <c r="D838" s="32"/>
      <c r="E838" s="32"/>
      <c r="F838" s="32"/>
      <c r="G838" s="32"/>
      <c r="H838" s="206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spans="1:26" ht="12.75" customHeight="1" x14ac:dyDescent="0.2">
      <c r="A839" s="32"/>
      <c r="B839" s="32"/>
      <c r="C839" s="32"/>
      <c r="D839" s="32"/>
      <c r="E839" s="32"/>
      <c r="F839" s="32"/>
      <c r="G839" s="32"/>
      <c r="H839" s="206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spans="1:26" ht="12.75" customHeight="1" x14ac:dyDescent="0.2">
      <c r="A840" s="32"/>
      <c r="B840" s="32"/>
      <c r="C840" s="32"/>
      <c r="D840" s="32"/>
      <c r="E840" s="32"/>
      <c r="F840" s="32"/>
      <c r="G840" s="32"/>
      <c r="H840" s="206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spans="1:26" ht="12.75" customHeight="1" x14ac:dyDescent="0.2">
      <c r="A841" s="32"/>
      <c r="B841" s="32"/>
      <c r="C841" s="32"/>
      <c r="D841" s="32"/>
      <c r="E841" s="32"/>
      <c r="F841" s="32"/>
      <c r="G841" s="32"/>
      <c r="H841" s="206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spans="1:26" ht="12.75" customHeight="1" x14ac:dyDescent="0.2">
      <c r="A842" s="32"/>
      <c r="B842" s="32"/>
      <c r="C842" s="32"/>
      <c r="D842" s="32"/>
      <c r="E842" s="32"/>
      <c r="F842" s="32"/>
      <c r="G842" s="32"/>
      <c r="H842" s="206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spans="1:26" ht="12.75" customHeight="1" x14ac:dyDescent="0.2">
      <c r="A843" s="32"/>
      <c r="B843" s="32"/>
      <c r="C843" s="32"/>
      <c r="D843" s="32"/>
      <c r="E843" s="32"/>
      <c r="F843" s="32"/>
      <c r="G843" s="32"/>
      <c r="H843" s="206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spans="1:26" ht="12.75" customHeight="1" x14ac:dyDescent="0.2">
      <c r="A844" s="32"/>
      <c r="B844" s="32"/>
      <c r="C844" s="32"/>
      <c r="D844" s="32"/>
      <c r="E844" s="32"/>
      <c r="F844" s="32"/>
      <c r="G844" s="32"/>
      <c r="H844" s="206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spans="1:26" ht="12.75" customHeight="1" x14ac:dyDescent="0.2">
      <c r="A845" s="32"/>
      <c r="B845" s="32"/>
      <c r="C845" s="32"/>
      <c r="D845" s="32"/>
      <c r="E845" s="32"/>
      <c r="F845" s="32"/>
      <c r="G845" s="32"/>
      <c r="H845" s="206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spans="1:26" ht="12.75" customHeight="1" x14ac:dyDescent="0.2">
      <c r="A846" s="32"/>
      <c r="B846" s="32"/>
      <c r="C846" s="32"/>
      <c r="D846" s="32"/>
      <c r="E846" s="32"/>
      <c r="F846" s="32"/>
      <c r="G846" s="32"/>
      <c r="H846" s="206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spans="1:26" ht="12.75" customHeight="1" x14ac:dyDescent="0.2">
      <c r="A847" s="32"/>
      <c r="B847" s="32"/>
      <c r="C847" s="32"/>
      <c r="D847" s="32"/>
      <c r="E847" s="32"/>
      <c r="F847" s="32"/>
      <c r="G847" s="32"/>
      <c r="H847" s="206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spans="1:26" ht="12.75" customHeight="1" x14ac:dyDescent="0.2">
      <c r="A848" s="32"/>
      <c r="B848" s="32"/>
      <c r="C848" s="32"/>
      <c r="D848" s="32"/>
      <c r="E848" s="32"/>
      <c r="F848" s="32"/>
      <c r="G848" s="32"/>
      <c r="H848" s="206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spans="1:26" ht="12.75" customHeight="1" x14ac:dyDescent="0.2">
      <c r="A849" s="32"/>
      <c r="B849" s="32"/>
      <c r="C849" s="32"/>
      <c r="D849" s="32"/>
      <c r="E849" s="32"/>
      <c r="F849" s="32"/>
      <c r="G849" s="32"/>
      <c r="H849" s="206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spans="1:26" ht="12.75" customHeight="1" x14ac:dyDescent="0.2">
      <c r="A850" s="32"/>
      <c r="B850" s="32"/>
      <c r="C850" s="32"/>
      <c r="D850" s="32"/>
      <c r="E850" s="32"/>
      <c r="F850" s="32"/>
      <c r="G850" s="32"/>
      <c r="H850" s="206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spans="1:26" ht="12.75" customHeight="1" x14ac:dyDescent="0.2">
      <c r="A851" s="32"/>
      <c r="B851" s="32"/>
      <c r="C851" s="32"/>
      <c r="D851" s="32"/>
      <c r="E851" s="32"/>
      <c r="F851" s="32"/>
      <c r="G851" s="32"/>
      <c r="H851" s="206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spans="1:26" ht="12.75" customHeight="1" x14ac:dyDescent="0.2">
      <c r="A852" s="32"/>
      <c r="B852" s="32"/>
      <c r="C852" s="32"/>
      <c r="D852" s="32"/>
      <c r="E852" s="32"/>
      <c r="F852" s="32"/>
      <c r="G852" s="32"/>
      <c r="H852" s="206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spans="1:26" ht="12.75" customHeight="1" x14ac:dyDescent="0.2">
      <c r="A853" s="32"/>
      <c r="B853" s="32"/>
      <c r="C853" s="32"/>
      <c r="D853" s="32"/>
      <c r="E853" s="32"/>
      <c r="F853" s="32"/>
      <c r="G853" s="32"/>
      <c r="H853" s="206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spans="1:26" ht="12.75" customHeight="1" x14ac:dyDescent="0.2">
      <c r="A854" s="32"/>
      <c r="B854" s="32"/>
      <c r="C854" s="32"/>
      <c r="D854" s="32"/>
      <c r="E854" s="32"/>
      <c r="F854" s="32"/>
      <c r="G854" s="32"/>
      <c r="H854" s="206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spans="1:26" ht="12.75" customHeight="1" x14ac:dyDescent="0.2">
      <c r="A855" s="32"/>
      <c r="B855" s="32"/>
      <c r="C855" s="32"/>
      <c r="D855" s="32"/>
      <c r="E855" s="32"/>
      <c r="F855" s="32"/>
      <c r="G855" s="32"/>
      <c r="H855" s="206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spans="1:26" ht="12.75" customHeight="1" x14ac:dyDescent="0.2">
      <c r="A856" s="32"/>
      <c r="B856" s="32"/>
      <c r="C856" s="32"/>
      <c r="D856" s="32"/>
      <c r="E856" s="32"/>
      <c r="F856" s="32"/>
      <c r="G856" s="32"/>
      <c r="H856" s="206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spans="1:26" ht="12.75" customHeight="1" x14ac:dyDescent="0.2">
      <c r="A857" s="32"/>
      <c r="B857" s="32"/>
      <c r="C857" s="32"/>
      <c r="D857" s="32"/>
      <c r="E857" s="32"/>
      <c r="F857" s="32"/>
      <c r="G857" s="32"/>
      <c r="H857" s="206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spans="1:26" ht="12.75" customHeight="1" x14ac:dyDescent="0.2">
      <c r="A858" s="32"/>
      <c r="B858" s="32"/>
      <c r="C858" s="32"/>
      <c r="D858" s="32"/>
      <c r="E858" s="32"/>
      <c r="F858" s="32"/>
      <c r="G858" s="32"/>
      <c r="H858" s="206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spans="1:26" ht="12.75" customHeight="1" x14ac:dyDescent="0.2">
      <c r="A859" s="32"/>
      <c r="B859" s="32"/>
      <c r="C859" s="32"/>
      <c r="D859" s="32"/>
      <c r="E859" s="32"/>
      <c r="F859" s="32"/>
      <c r="G859" s="32"/>
      <c r="H859" s="206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spans="1:26" ht="12.75" customHeight="1" x14ac:dyDescent="0.2">
      <c r="A860" s="32"/>
      <c r="B860" s="32"/>
      <c r="C860" s="32"/>
      <c r="D860" s="32"/>
      <c r="E860" s="32"/>
      <c r="F860" s="32"/>
      <c r="G860" s="32"/>
      <c r="H860" s="206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spans="1:26" ht="12.75" customHeight="1" x14ac:dyDescent="0.2">
      <c r="A861" s="32"/>
      <c r="B861" s="32"/>
      <c r="C861" s="32"/>
      <c r="D861" s="32"/>
      <c r="E861" s="32"/>
      <c r="F861" s="32"/>
      <c r="G861" s="32"/>
      <c r="H861" s="206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spans="1:26" ht="12.75" customHeight="1" x14ac:dyDescent="0.2">
      <c r="A862" s="32"/>
      <c r="B862" s="32"/>
      <c r="C862" s="32"/>
      <c r="D862" s="32"/>
      <c r="E862" s="32"/>
      <c r="F862" s="32"/>
      <c r="G862" s="32"/>
      <c r="H862" s="206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spans="1:26" ht="12.75" customHeight="1" x14ac:dyDescent="0.2">
      <c r="A863" s="32"/>
      <c r="B863" s="32"/>
      <c r="C863" s="32"/>
      <c r="D863" s="32"/>
      <c r="E863" s="32"/>
      <c r="F863" s="32"/>
      <c r="G863" s="32"/>
      <c r="H863" s="206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spans="1:26" ht="12.75" customHeight="1" x14ac:dyDescent="0.2">
      <c r="A864" s="32"/>
      <c r="B864" s="32"/>
      <c r="C864" s="32"/>
      <c r="D864" s="32"/>
      <c r="E864" s="32"/>
      <c r="F864" s="32"/>
      <c r="G864" s="32"/>
      <c r="H864" s="206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spans="1:26" ht="12.75" customHeight="1" x14ac:dyDescent="0.2">
      <c r="A865" s="32"/>
      <c r="B865" s="32"/>
      <c r="C865" s="32"/>
      <c r="D865" s="32"/>
      <c r="E865" s="32"/>
      <c r="F865" s="32"/>
      <c r="G865" s="32"/>
      <c r="H865" s="206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spans="1:26" ht="12.75" customHeight="1" x14ac:dyDescent="0.2">
      <c r="A866" s="32"/>
      <c r="B866" s="32"/>
      <c r="C866" s="32"/>
      <c r="D866" s="32"/>
      <c r="E866" s="32"/>
      <c r="F866" s="32"/>
      <c r="G866" s="32"/>
      <c r="H866" s="206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spans="1:26" ht="12.75" customHeight="1" x14ac:dyDescent="0.2">
      <c r="A867" s="32"/>
      <c r="B867" s="32"/>
      <c r="C867" s="32"/>
      <c r="D867" s="32"/>
      <c r="E867" s="32"/>
      <c r="F867" s="32"/>
      <c r="G867" s="32"/>
      <c r="H867" s="206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spans="1:26" ht="12.75" customHeight="1" x14ac:dyDescent="0.2">
      <c r="A868" s="32"/>
      <c r="B868" s="32"/>
      <c r="C868" s="32"/>
      <c r="D868" s="32"/>
      <c r="E868" s="32"/>
      <c r="F868" s="32"/>
      <c r="G868" s="32"/>
      <c r="H868" s="206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spans="1:26" ht="12.75" customHeight="1" x14ac:dyDescent="0.2">
      <c r="A869" s="32"/>
      <c r="B869" s="32"/>
      <c r="C869" s="32"/>
      <c r="D869" s="32"/>
      <c r="E869" s="32"/>
      <c r="F869" s="32"/>
      <c r="G869" s="32"/>
      <c r="H869" s="206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spans="1:26" ht="12.75" customHeight="1" x14ac:dyDescent="0.2">
      <c r="A870" s="32"/>
      <c r="B870" s="32"/>
      <c r="C870" s="32"/>
      <c r="D870" s="32"/>
      <c r="E870" s="32"/>
      <c r="F870" s="32"/>
      <c r="G870" s="32"/>
      <c r="H870" s="206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spans="1:26" ht="12.75" customHeight="1" x14ac:dyDescent="0.2">
      <c r="A871" s="32"/>
      <c r="B871" s="32"/>
      <c r="C871" s="32"/>
      <c r="D871" s="32"/>
      <c r="E871" s="32"/>
      <c r="F871" s="32"/>
      <c r="G871" s="32"/>
      <c r="H871" s="206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spans="1:26" ht="12.75" customHeight="1" x14ac:dyDescent="0.2">
      <c r="A872" s="32"/>
      <c r="B872" s="32"/>
      <c r="C872" s="32"/>
      <c r="D872" s="32"/>
      <c r="E872" s="32"/>
      <c r="F872" s="32"/>
      <c r="G872" s="32"/>
      <c r="H872" s="206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spans="1:26" ht="12.75" customHeight="1" x14ac:dyDescent="0.2">
      <c r="A873" s="32"/>
      <c r="B873" s="32"/>
      <c r="C873" s="32"/>
      <c r="D873" s="32"/>
      <c r="E873" s="32"/>
      <c r="F873" s="32"/>
      <c r="G873" s="32"/>
      <c r="H873" s="206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spans="1:26" ht="12.75" customHeight="1" x14ac:dyDescent="0.2">
      <c r="A874" s="32"/>
      <c r="B874" s="32"/>
      <c r="C874" s="32"/>
      <c r="D874" s="32"/>
      <c r="E874" s="32"/>
      <c r="F874" s="32"/>
      <c r="G874" s="32"/>
      <c r="H874" s="206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spans="1:26" ht="12.75" customHeight="1" x14ac:dyDescent="0.2">
      <c r="A875" s="32"/>
      <c r="B875" s="32"/>
      <c r="C875" s="32"/>
      <c r="D875" s="32"/>
      <c r="E875" s="32"/>
      <c r="F875" s="32"/>
      <c r="G875" s="32"/>
      <c r="H875" s="206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spans="1:26" ht="12.75" customHeight="1" x14ac:dyDescent="0.2">
      <c r="A876" s="32"/>
      <c r="B876" s="32"/>
      <c r="C876" s="32"/>
      <c r="D876" s="32"/>
      <c r="E876" s="32"/>
      <c r="F876" s="32"/>
      <c r="G876" s="32"/>
      <c r="H876" s="206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spans="1:26" ht="12.75" customHeight="1" x14ac:dyDescent="0.2">
      <c r="A877" s="32"/>
      <c r="B877" s="32"/>
      <c r="C877" s="32"/>
      <c r="D877" s="32"/>
      <c r="E877" s="32"/>
      <c r="F877" s="32"/>
      <c r="G877" s="32"/>
      <c r="H877" s="206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spans="1:26" ht="12.75" customHeight="1" x14ac:dyDescent="0.2">
      <c r="A878" s="32"/>
      <c r="B878" s="32"/>
      <c r="C878" s="32"/>
      <c r="D878" s="32"/>
      <c r="E878" s="32"/>
      <c r="F878" s="32"/>
      <c r="G878" s="32"/>
      <c r="H878" s="206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spans="1:26" ht="12.75" customHeight="1" x14ac:dyDescent="0.2">
      <c r="A879" s="32"/>
      <c r="B879" s="32"/>
      <c r="C879" s="32"/>
      <c r="D879" s="32"/>
      <c r="E879" s="32"/>
      <c r="F879" s="32"/>
      <c r="G879" s="32"/>
      <c r="H879" s="206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spans="1:26" ht="12.75" customHeight="1" x14ac:dyDescent="0.2">
      <c r="A880" s="32"/>
      <c r="B880" s="32"/>
      <c r="C880" s="32"/>
      <c r="D880" s="32"/>
      <c r="E880" s="32"/>
      <c r="F880" s="32"/>
      <c r="G880" s="32"/>
      <c r="H880" s="206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spans="1:26" ht="12.75" customHeight="1" x14ac:dyDescent="0.2">
      <c r="A881" s="32"/>
      <c r="B881" s="32"/>
      <c r="C881" s="32"/>
      <c r="D881" s="32"/>
      <c r="E881" s="32"/>
      <c r="F881" s="32"/>
      <c r="G881" s="32"/>
      <c r="H881" s="206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spans="1:26" ht="12.75" customHeight="1" x14ac:dyDescent="0.2">
      <c r="A882" s="32"/>
      <c r="B882" s="32"/>
      <c r="C882" s="32"/>
      <c r="D882" s="32"/>
      <c r="E882" s="32"/>
      <c r="F882" s="32"/>
      <c r="G882" s="32"/>
      <c r="H882" s="206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spans="1:26" ht="12.75" customHeight="1" x14ac:dyDescent="0.2">
      <c r="A883" s="32"/>
      <c r="B883" s="32"/>
      <c r="C883" s="32"/>
      <c r="D883" s="32"/>
      <c r="E883" s="32"/>
      <c r="F883" s="32"/>
      <c r="G883" s="32"/>
      <c r="H883" s="206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spans="1:26" ht="12.75" customHeight="1" x14ac:dyDescent="0.2">
      <c r="A884" s="32"/>
      <c r="B884" s="32"/>
      <c r="C884" s="32"/>
      <c r="D884" s="32"/>
      <c r="E884" s="32"/>
      <c r="F884" s="32"/>
      <c r="G884" s="32"/>
      <c r="H884" s="206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spans="1:26" ht="12.75" customHeight="1" x14ac:dyDescent="0.2">
      <c r="A885" s="32"/>
      <c r="B885" s="32"/>
      <c r="C885" s="32"/>
      <c r="D885" s="32"/>
      <c r="E885" s="32"/>
      <c r="F885" s="32"/>
      <c r="G885" s="32"/>
      <c r="H885" s="206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spans="1:26" ht="12.75" customHeight="1" x14ac:dyDescent="0.2">
      <c r="A886" s="32"/>
      <c r="B886" s="32"/>
      <c r="C886" s="32"/>
      <c r="D886" s="32"/>
      <c r="E886" s="32"/>
      <c r="F886" s="32"/>
      <c r="G886" s="32"/>
      <c r="H886" s="206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spans="1:26" ht="12.75" customHeight="1" x14ac:dyDescent="0.2">
      <c r="A887" s="32"/>
      <c r="B887" s="32"/>
      <c r="C887" s="32"/>
      <c r="D887" s="32"/>
      <c r="E887" s="32"/>
      <c r="F887" s="32"/>
      <c r="G887" s="32"/>
      <c r="H887" s="206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spans="1:26" ht="12.75" customHeight="1" x14ac:dyDescent="0.2">
      <c r="A888" s="32"/>
      <c r="B888" s="32"/>
      <c r="C888" s="32"/>
      <c r="D888" s="32"/>
      <c r="E888" s="32"/>
      <c r="F888" s="32"/>
      <c r="G888" s="32"/>
      <c r="H888" s="206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spans="1:26" ht="12.75" customHeight="1" x14ac:dyDescent="0.2">
      <c r="A889" s="32"/>
      <c r="B889" s="32"/>
      <c r="C889" s="32"/>
      <c r="D889" s="32"/>
      <c r="E889" s="32"/>
      <c r="F889" s="32"/>
      <c r="G889" s="32"/>
      <c r="H889" s="206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spans="1:26" ht="12.75" customHeight="1" x14ac:dyDescent="0.2">
      <c r="A890" s="32"/>
      <c r="B890" s="32"/>
      <c r="C890" s="32"/>
      <c r="D890" s="32"/>
      <c r="E890" s="32"/>
      <c r="F890" s="32"/>
      <c r="G890" s="32"/>
      <c r="H890" s="206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spans="1:26" ht="12.75" customHeight="1" x14ac:dyDescent="0.2">
      <c r="A891" s="32"/>
      <c r="B891" s="32"/>
      <c r="C891" s="32"/>
      <c r="D891" s="32"/>
      <c r="E891" s="32"/>
      <c r="F891" s="32"/>
      <c r="G891" s="32"/>
      <c r="H891" s="206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spans="1:26" ht="12.75" customHeight="1" x14ac:dyDescent="0.2">
      <c r="A892" s="32"/>
      <c r="B892" s="32"/>
      <c r="C892" s="32"/>
      <c r="D892" s="32"/>
      <c r="E892" s="32"/>
      <c r="F892" s="32"/>
      <c r="G892" s="32"/>
      <c r="H892" s="206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spans="1:26" ht="12.75" customHeight="1" x14ac:dyDescent="0.2">
      <c r="A893" s="32"/>
      <c r="B893" s="32"/>
      <c r="C893" s="32"/>
      <c r="D893" s="32"/>
      <c r="E893" s="32"/>
      <c r="F893" s="32"/>
      <c r="G893" s="32"/>
      <c r="H893" s="206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spans="1:26" ht="12.75" customHeight="1" x14ac:dyDescent="0.2">
      <c r="A894" s="32"/>
      <c r="B894" s="32"/>
      <c r="C894" s="32"/>
      <c r="D894" s="32"/>
      <c r="E894" s="32"/>
      <c r="F894" s="32"/>
      <c r="G894" s="32"/>
      <c r="H894" s="206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spans="1:26" ht="12.75" customHeight="1" x14ac:dyDescent="0.2">
      <c r="A895" s="32"/>
      <c r="B895" s="32"/>
      <c r="C895" s="32"/>
      <c r="D895" s="32"/>
      <c r="E895" s="32"/>
      <c r="F895" s="32"/>
      <c r="G895" s="32"/>
      <c r="H895" s="206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spans="1:26" ht="12.75" customHeight="1" x14ac:dyDescent="0.2">
      <c r="A896" s="32"/>
      <c r="B896" s="32"/>
      <c r="C896" s="32"/>
      <c r="D896" s="32"/>
      <c r="E896" s="32"/>
      <c r="F896" s="32"/>
      <c r="G896" s="32"/>
      <c r="H896" s="206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spans="1:26" ht="12.75" customHeight="1" x14ac:dyDescent="0.2">
      <c r="A897" s="32"/>
      <c r="B897" s="32"/>
      <c r="C897" s="32"/>
      <c r="D897" s="32"/>
      <c r="E897" s="32"/>
      <c r="F897" s="32"/>
      <c r="G897" s="32"/>
      <c r="H897" s="206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spans="1:26" ht="12.75" customHeight="1" x14ac:dyDescent="0.2">
      <c r="A898" s="32"/>
      <c r="B898" s="32"/>
      <c r="C898" s="32"/>
      <c r="D898" s="32"/>
      <c r="E898" s="32"/>
      <c r="F898" s="32"/>
      <c r="G898" s="32"/>
      <c r="H898" s="206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spans="1:26" ht="12.75" customHeight="1" x14ac:dyDescent="0.2">
      <c r="A899" s="32"/>
      <c r="B899" s="32"/>
      <c r="C899" s="32"/>
      <c r="D899" s="32"/>
      <c r="E899" s="32"/>
      <c r="F899" s="32"/>
      <c r="G899" s="32"/>
      <c r="H899" s="206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spans="1:26" ht="12.75" customHeight="1" x14ac:dyDescent="0.2">
      <c r="A900" s="32"/>
      <c r="B900" s="32"/>
      <c r="C900" s="32"/>
      <c r="D900" s="32"/>
      <c r="E900" s="32"/>
      <c r="F900" s="32"/>
      <c r="G900" s="32"/>
      <c r="H900" s="206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spans="1:26" ht="12.75" customHeight="1" x14ac:dyDescent="0.2">
      <c r="A901" s="32"/>
      <c r="B901" s="32"/>
      <c r="C901" s="32"/>
      <c r="D901" s="32"/>
      <c r="E901" s="32"/>
      <c r="F901" s="32"/>
      <c r="G901" s="32"/>
      <c r="H901" s="206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spans="1:26" ht="12.75" customHeight="1" x14ac:dyDescent="0.2">
      <c r="A902" s="32"/>
      <c r="B902" s="32"/>
      <c r="C902" s="32"/>
      <c r="D902" s="32"/>
      <c r="E902" s="32"/>
      <c r="F902" s="32"/>
      <c r="G902" s="32"/>
      <c r="H902" s="206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spans="1:26" ht="12.75" customHeight="1" x14ac:dyDescent="0.2">
      <c r="A903" s="32"/>
      <c r="B903" s="32"/>
      <c r="C903" s="32"/>
      <c r="D903" s="32"/>
      <c r="E903" s="32"/>
      <c r="F903" s="32"/>
      <c r="G903" s="32"/>
      <c r="H903" s="206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spans="1:26" ht="12.75" customHeight="1" x14ac:dyDescent="0.2">
      <c r="A904" s="32"/>
      <c r="B904" s="32"/>
      <c r="C904" s="32"/>
      <c r="D904" s="32"/>
      <c r="E904" s="32"/>
      <c r="F904" s="32"/>
      <c r="G904" s="32"/>
      <c r="H904" s="206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spans="1:26" ht="12.75" customHeight="1" x14ac:dyDescent="0.2">
      <c r="A905" s="32"/>
      <c r="B905" s="32"/>
      <c r="C905" s="32"/>
      <c r="D905" s="32"/>
      <c r="E905" s="32"/>
      <c r="F905" s="32"/>
      <c r="G905" s="32"/>
      <c r="H905" s="206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spans="1:26" ht="12.75" customHeight="1" x14ac:dyDescent="0.2">
      <c r="A906" s="32"/>
      <c r="B906" s="32"/>
      <c r="C906" s="32"/>
      <c r="D906" s="32"/>
      <c r="E906" s="32"/>
      <c r="F906" s="32"/>
      <c r="G906" s="32"/>
      <c r="H906" s="206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spans="1:26" ht="12.75" customHeight="1" x14ac:dyDescent="0.2">
      <c r="A907" s="32"/>
      <c r="B907" s="32"/>
      <c r="C907" s="32"/>
      <c r="D907" s="32"/>
      <c r="E907" s="32"/>
      <c r="F907" s="32"/>
      <c r="G907" s="32"/>
      <c r="H907" s="206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spans="1:26" ht="12.75" customHeight="1" x14ac:dyDescent="0.2">
      <c r="A908" s="32"/>
      <c r="B908" s="32"/>
      <c r="C908" s="32"/>
      <c r="D908" s="32"/>
      <c r="E908" s="32"/>
      <c r="F908" s="32"/>
      <c r="G908" s="32"/>
      <c r="H908" s="206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spans="1:26" ht="12.75" customHeight="1" x14ac:dyDescent="0.2">
      <c r="A909" s="32"/>
      <c r="B909" s="32"/>
      <c r="C909" s="32"/>
      <c r="D909" s="32"/>
      <c r="E909" s="32"/>
      <c r="F909" s="32"/>
      <c r="G909" s="32"/>
      <c r="H909" s="206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spans="1:26" ht="12.75" customHeight="1" x14ac:dyDescent="0.2">
      <c r="A910" s="32"/>
      <c r="B910" s="32"/>
      <c r="C910" s="32"/>
      <c r="D910" s="32"/>
      <c r="E910" s="32"/>
      <c r="F910" s="32"/>
      <c r="G910" s="32"/>
      <c r="H910" s="206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spans="1:26" ht="12.75" customHeight="1" x14ac:dyDescent="0.2">
      <c r="A911" s="32"/>
      <c r="B911" s="32"/>
      <c r="C911" s="32"/>
      <c r="D911" s="32"/>
      <c r="E911" s="32"/>
      <c r="F911" s="32"/>
      <c r="G911" s="32"/>
      <c r="H911" s="206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spans="1:26" ht="12.75" customHeight="1" x14ac:dyDescent="0.2">
      <c r="A912" s="32"/>
      <c r="B912" s="32"/>
      <c r="C912" s="32"/>
      <c r="D912" s="32"/>
      <c r="E912" s="32"/>
      <c r="F912" s="32"/>
      <c r="G912" s="32"/>
      <c r="H912" s="206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spans="1:26" ht="12.75" customHeight="1" x14ac:dyDescent="0.2">
      <c r="A913" s="32"/>
      <c r="B913" s="32"/>
      <c r="C913" s="32"/>
      <c r="D913" s="32"/>
      <c r="E913" s="32"/>
      <c r="F913" s="32"/>
      <c r="G913" s="32"/>
      <c r="H913" s="206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spans="1:26" ht="12.75" customHeight="1" x14ac:dyDescent="0.2">
      <c r="A914" s="32"/>
      <c r="B914" s="32"/>
      <c r="C914" s="32"/>
      <c r="D914" s="32"/>
      <c r="E914" s="32"/>
      <c r="F914" s="32"/>
      <c r="G914" s="32"/>
      <c r="H914" s="206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spans="1:26" ht="12.75" customHeight="1" x14ac:dyDescent="0.2">
      <c r="A915" s="32"/>
      <c r="B915" s="32"/>
      <c r="C915" s="32"/>
      <c r="D915" s="32"/>
      <c r="E915" s="32"/>
      <c r="F915" s="32"/>
      <c r="G915" s="32"/>
      <c r="H915" s="206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spans="1:26" ht="12.75" customHeight="1" x14ac:dyDescent="0.2">
      <c r="A916" s="32"/>
      <c r="B916" s="32"/>
      <c r="C916" s="32"/>
      <c r="D916" s="32"/>
      <c r="E916" s="32"/>
      <c r="F916" s="32"/>
      <c r="G916" s="32"/>
      <c r="H916" s="206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spans="1:26" ht="12.75" customHeight="1" x14ac:dyDescent="0.2">
      <c r="A917" s="32"/>
      <c r="B917" s="32"/>
      <c r="C917" s="32"/>
      <c r="D917" s="32"/>
      <c r="E917" s="32"/>
      <c r="F917" s="32"/>
      <c r="G917" s="32"/>
      <c r="H917" s="206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spans="1:26" ht="12.75" customHeight="1" x14ac:dyDescent="0.2">
      <c r="A918" s="32"/>
      <c r="B918" s="32"/>
      <c r="C918" s="32"/>
      <c r="D918" s="32"/>
      <c r="E918" s="32"/>
      <c r="F918" s="32"/>
      <c r="G918" s="32"/>
      <c r="H918" s="206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spans="1:26" ht="12.75" customHeight="1" x14ac:dyDescent="0.2">
      <c r="A919" s="32"/>
      <c r="B919" s="32"/>
      <c r="C919" s="32"/>
      <c r="D919" s="32"/>
      <c r="E919" s="32"/>
      <c r="F919" s="32"/>
      <c r="G919" s="32"/>
      <c r="H919" s="206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spans="1:26" ht="12.75" customHeight="1" x14ac:dyDescent="0.2">
      <c r="A920" s="32"/>
      <c r="B920" s="32"/>
      <c r="C920" s="32"/>
      <c r="D920" s="32"/>
      <c r="E920" s="32"/>
      <c r="F920" s="32"/>
      <c r="G920" s="32"/>
      <c r="H920" s="206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spans="1:26" ht="12.75" customHeight="1" x14ac:dyDescent="0.2">
      <c r="A921" s="32"/>
      <c r="B921" s="32"/>
      <c r="C921" s="32"/>
      <c r="D921" s="32"/>
      <c r="E921" s="32"/>
      <c r="F921" s="32"/>
      <c r="G921" s="32"/>
      <c r="H921" s="206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spans="1:26" ht="12.75" customHeight="1" x14ac:dyDescent="0.2">
      <c r="A922" s="32"/>
      <c r="B922" s="32"/>
      <c r="C922" s="32"/>
      <c r="D922" s="32"/>
      <c r="E922" s="32"/>
      <c r="F922" s="32"/>
      <c r="G922" s="32"/>
      <c r="H922" s="206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spans="1:26" ht="12.75" customHeight="1" x14ac:dyDescent="0.2">
      <c r="A923" s="32"/>
      <c r="B923" s="32"/>
      <c r="C923" s="32"/>
      <c r="D923" s="32"/>
      <c r="E923" s="32"/>
      <c r="F923" s="32"/>
      <c r="G923" s="32"/>
      <c r="H923" s="206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spans="1:26" ht="12.75" customHeight="1" x14ac:dyDescent="0.2">
      <c r="A924" s="32"/>
      <c r="B924" s="32"/>
      <c r="C924" s="32"/>
      <c r="D924" s="32"/>
      <c r="E924" s="32"/>
      <c r="F924" s="32"/>
      <c r="G924" s="32"/>
      <c r="H924" s="206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spans="1:26" ht="12.75" customHeight="1" x14ac:dyDescent="0.2">
      <c r="A925" s="32"/>
      <c r="B925" s="32"/>
      <c r="C925" s="32"/>
      <c r="D925" s="32"/>
      <c r="E925" s="32"/>
      <c r="F925" s="32"/>
      <c r="G925" s="32"/>
      <c r="H925" s="206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spans="1:26" ht="12.75" customHeight="1" x14ac:dyDescent="0.2">
      <c r="A926" s="32"/>
      <c r="B926" s="32"/>
      <c r="C926" s="32"/>
      <c r="D926" s="32"/>
      <c r="E926" s="32"/>
      <c r="F926" s="32"/>
      <c r="G926" s="32"/>
      <c r="H926" s="206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spans="1:26" ht="12.75" customHeight="1" x14ac:dyDescent="0.2">
      <c r="A927" s="32"/>
      <c r="B927" s="32"/>
      <c r="C927" s="32"/>
      <c r="D927" s="32"/>
      <c r="E927" s="32"/>
      <c r="F927" s="32"/>
      <c r="G927" s="32"/>
      <c r="H927" s="206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spans="1:26" ht="12.75" customHeight="1" x14ac:dyDescent="0.2">
      <c r="A928" s="32"/>
      <c r="B928" s="32"/>
      <c r="C928" s="32"/>
      <c r="D928" s="32"/>
      <c r="E928" s="32"/>
      <c r="F928" s="32"/>
      <c r="G928" s="32"/>
      <c r="H928" s="206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spans="1:26" ht="12.75" customHeight="1" x14ac:dyDescent="0.2">
      <c r="A929" s="32"/>
      <c r="B929" s="32"/>
      <c r="C929" s="32"/>
      <c r="D929" s="32"/>
      <c r="E929" s="32"/>
      <c r="F929" s="32"/>
      <c r="G929" s="32"/>
      <c r="H929" s="206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spans="1:26" ht="12.75" customHeight="1" x14ac:dyDescent="0.2">
      <c r="A930" s="32"/>
      <c r="B930" s="32"/>
      <c r="C930" s="32"/>
      <c r="D930" s="32"/>
      <c r="E930" s="32"/>
      <c r="F930" s="32"/>
      <c r="G930" s="32"/>
      <c r="H930" s="206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spans="1:26" ht="12.75" customHeight="1" x14ac:dyDescent="0.2">
      <c r="A931" s="32"/>
      <c r="B931" s="32"/>
      <c r="C931" s="32"/>
      <c r="D931" s="32"/>
      <c r="E931" s="32"/>
      <c r="F931" s="32"/>
      <c r="G931" s="32"/>
      <c r="H931" s="206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spans="1:26" ht="12.75" customHeight="1" x14ac:dyDescent="0.2">
      <c r="A932" s="32"/>
      <c r="B932" s="32"/>
      <c r="C932" s="32"/>
      <c r="D932" s="32"/>
      <c r="E932" s="32"/>
      <c r="F932" s="32"/>
      <c r="G932" s="32"/>
      <c r="H932" s="206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spans="1:26" ht="12.75" customHeight="1" x14ac:dyDescent="0.2">
      <c r="A933" s="32"/>
      <c r="B933" s="32"/>
      <c r="C933" s="32"/>
      <c r="D933" s="32"/>
      <c r="E933" s="32"/>
      <c r="F933" s="32"/>
      <c r="G933" s="32"/>
      <c r="H933" s="206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spans="1:26" ht="12.75" customHeight="1" x14ac:dyDescent="0.2">
      <c r="A934" s="32"/>
      <c r="B934" s="32"/>
      <c r="C934" s="32"/>
      <c r="D934" s="32"/>
      <c r="E934" s="32"/>
      <c r="F934" s="32"/>
      <c r="G934" s="32"/>
      <c r="H934" s="206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spans="1:26" ht="12.75" customHeight="1" x14ac:dyDescent="0.2">
      <c r="A935" s="32"/>
      <c r="B935" s="32"/>
      <c r="C935" s="32"/>
      <c r="D935" s="32"/>
      <c r="E935" s="32"/>
      <c r="F935" s="32"/>
      <c r="G935" s="32"/>
      <c r="H935" s="206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spans="1:26" ht="12.75" customHeight="1" x14ac:dyDescent="0.2">
      <c r="A936" s="32"/>
      <c r="B936" s="32"/>
      <c r="C936" s="32"/>
      <c r="D936" s="32"/>
      <c r="E936" s="32"/>
      <c r="F936" s="32"/>
      <c r="G936" s="32"/>
      <c r="H936" s="206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spans="1:26" ht="12.75" customHeight="1" x14ac:dyDescent="0.2">
      <c r="A937" s="32"/>
      <c r="B937" s="32"/>
      <c r="C937" s="32"/>
      <c r="D937" s="32"/>
      <c r="E937" s="32"/>
      <c r="F937" s="32"/>
      <c r="G937" s="32"/>
      <c r="H937" s="206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spans="1:26" ht="12.75" customHeight="1" x14ac:dyDescent="0.2">
      <c r="A938" s="32"/>
      <c r="B938" s="32"/>
      <c r="C938" s="32"/>
      <c r="D938" s="32"/>
      <c r="E938" s="32"/>
      <c r="F938" s="32"/>
      <c r="G938" s="32"/>
      <c r="H938" s="206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spans="1:26" ht="12.75" customHeight="1" x14ac:dyDescent="0.2">
      <c r="A939" s="32"/>
      <c r="B939" s="32"/>
      <c r="C939" s="32"/>
      <c r="D939" s="32"/>
      <c r="E939" s="32"/>
      <c r="F939" s="32"/>
      <c r="G939" s="32"/>
      <c r="H939" s="206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spans="1:26" ht="12.75" customHeight="1" x14ac:dyDescent="0.2">
      <c r="A940" s="32"/>
      <c r="B940" s="32"/>
      <c r="C940" s="32"/>
      <c r="D940" s="32"/>
      <c r="E940" s="32"/>
      <c r="F940" s="32"/>
      <c r="G940" s="32"/>
      <c r="H940" s="206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spans="1:26" ht="12.75" customHeight="1" x14ac:dyDescent="0.2">
      <c r="A941" s="32"/>
      <c r="B941" s="32"/>
      <c r="C941" s="32"/>
      <c r="D941" s="32"/>
      <c r="E941" s="32"/>
      <c r="F941" s="32"/>
      <c r="G941" s="32"/>
      <c r="H941" s="206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spans="1:26" ht="12.75" customHeight="1" x14ac:dyDescent="0.2">
      <c r="A942" s="32"/>
      <c r="B942" s="32"/>
      <c r="C942" s="32"/>
      <c r="D942" s="32"/>
      <c r="E942" s="32"/>
      <c r="F942" s="32"/>
      <c r="G942" s="32"/>
      <c r="H942" s="206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spans="1:26" ht="12.75" customHeight="1" x14ac:dyDescent="0.2">
      <c r="A943" s="32"/>
      <c r="B943" s="32"/>
      <c r="C943" s="32"/>
      <c r="D943" s="32"/>
      <c r="E943" s="32"/>
      <c r="F943" s="32"/>
      <c r="G943" s="32"/>
      <c r="H943" s="206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spans="1:26" ht="12.75" customHeight="1" x14ac:dyDescent="0.2">
      <c r="A944" s="32"/>
      <c r="B944" s="32"/>
      <c r="C944" s="32"/>
      <c r="D944" s="32"/>
      <c r="E944" s="32"/>
      <c r="F944" s="32"/>
      <c r="G944" s="32"/>
      <c r="H944" s="206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spans="1:26" ht="12.75" customHeight="1" x14ac:dyDescent="0.2">
      <c r="A945" s="32"/>
      <c r="B945" s="32"/>
      <c r="C945" s="32"/>
      <c r="D945" s="32"/>
      <c r="E945" s="32"/>
      <c r="F945" s="32"/>
      <c r="G945" s="32"/>
      <c r="H945" s="206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spans="1:26" ht="12.75" customHeight="1" x14ac:dyDescent="0.2">
      <c r="A946" s="32"/>
      <c r="B946" s="32"/>
      <c r="C946" s="32"/>
      <c r="D946" s="32"/>
      <c r="E946" s="32"/>
      <c r="F946" s="32"/>
      <c r="G946" s="32"/>
      <c r="H946" s="206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spans="1:26" ht="12.75" customHeight="1" x14ac:dyDescent="0.2">
      <c r="A947" s="32"/>
      <c r="B947" s="32"/>
      <c r="C947" s="32"/>
      <c r="D947" s="32"/>
      <c r="E947" s="32"/>
      <c r="F947" s="32"/>
      <c r="G947" s="32"/>
      <c r="H947" s="206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spans="1:26" ht="12.75" customHeight="1" x14ac:dyDescent="0.2">
      <c r="A948" s="32"/>
      <c r="B948" s="32"/>
      <c r="C948" s="32"/>
      <c r="D948" s="32"/>
      <c r="E948" s="32"/>
      <c r="F948" s="32"/>
      <c r="G948" s="32"/>
      <c r="H948" s="206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spans="1:26" ht="12.75" customHeight="1" x14ac:dyDescent="0.2">
      <c r="A949" s="32"/>
      <c r="B949" s="32"/>
      <c r="C949" s="32"/>
      <c r="D949" s="32"/>
      <c r="E949" s="32"/>
      <c r="F949" s="32"/>
      <c r="G949" s="32"/>
      <c r="H949" s="206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spans="1:26" ht="12.75" customHeight="1" x14ac:dyDescent="0.2">
      <c r="A950" s="32"/>
      <c r="B950" s="32"/>
      <c r="C950" s="32"/>
      <c r="D950" s="32"/>
      <c r="E950" s="32"/>
      <c r="F950" s="32"/>
      <c r="G950" s="32"/>
      <c r="H950" s="206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spans="1:26" ht="12.75" customHeight="1" x14ac:dyDescent="0.2">
      <c r="A951" s="32"/>
      <c r="B951" s="32"/>
      <c r="C951" s="32"/>
      <c r="D951" s="32"/>
      <c r="E951" s="32"/>
      <c r="F951" s="32"/>
      <c r="G951" s="32"/>
      <c r="H951" s="206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spans="1:26" ht="12.75" customHeight="1" x14ac:dyDescent="0.2">
      <c r="A952" s="32"/>
      <c r="B952" s="32"/>
      <c r="C952" s="32"/>
      <c r="D952" s="32"/>
      <c r="E952" s="32"/>
      <c r="F952" s="32"/>
      <c r="G952" s="32"/>
      <c r="H952" s="206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spans="1:26" ht="12.75" customHeight="1" x14ac:dyDescent="0.2">
      <c r="A953" s="32"/>
      <c r="B953" s="32"/>
      <c r="C953" s="32"/>
      <c r="D953" s="32"/>
      <c r="E953" s="32"/>
      <c r="F953" s="32"/>
      <c r="G953" s="32"/>
      <c r="H953" s="206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spans="1:26" ht="12.75" customHeight="1" x14ac:dyDescent="0.2">
      <c r="A954" s="32"/>
      <c r="B954" s="32"/>
      <c r="C954" s="32"/>
      <c r="D954" s="32"/>
      <c r="E954" s="32"/>
      <c r="F954" s="32"/>
      <c r="G954" s="32"/>
      <c r="H954" s="206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spans="1:26" ht="12.75" customHeight="1" x14ac:dyDescent="0.2">
      <c r="A955" s="32"/>
      <c r="B955" s="32"/>
      <c r="C955" s="32"/>
      <c r="D955" s="32"/>
      <c r="E955" s="32"/>
      <c r="F955" s="32"/>
      <c r="G955" s="32"/>
      <c r="H955" s="206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spans="1:26" ht="12.75" customHeight="1" x14ac:dyDescent="0.2">
      <c r="A956" s="32"/>
      <c r="B956" s="32"/>
      <c r="C956" s="32"/>
      <c r="D956" s="32"/>
      <c r="E956" s="32"/>
      <c r="F956" s="32"/>
      <c r="G956" s="32"/>
      <c r="H956" s="206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spans="1:26" ht="12.75" customHeight="1" x14ac:dyDescent="0.2">
      <c r="A957" s="32"/>
      <c r="B957" s="32"/>
      <c r="C957" s="32"/>
      <c r="D957" s="32"/>
      <c r="E957" s="32"/>
      <c r="F957" s="32"/>
      <c r="G957" s="32"/>
      <c r="H957" s="206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spans="1:26" ht="12.75" customHeight="1" x14ac:dyDescent="0.2">
      <c r="A958" s="32"/>
      <c r="B958" s="32"/>
      <c r="C958" s="32"/>
      <c r="D958" s="32"/>
      <c r="E958" s="32"/>
      <c r="F958" s="32"/>
      <c r="G958" s="32"/>
      <c r="H958" s="206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spans="1:26" ht="12.75" customHeight="1" x14ac:dyDescent="0.2">
      <c r="A959" s="32"/>
      <c r="B959" s="32"/>
      <c r="C959" s="32"/>
      <c r="D959" s="32"/>
      <c r="E959" s="32"/>
      <c r="F959" s="32"/>
      <c r="G959" s="32"/>
      <c r="H959" s="206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spans="1:26" ht="12.75" customHeight="1" x14ac:dyDescent="0.2">
      <c r="A960" s="32"/>
      <c r="B960" s="32"/>
      <c r="C960" s="32"/>
      <c r="D960" s="32"/>
      <c r="E960" s="32"/>
      <c r="F960" s="32"/>
      <c r="G960" s="32"/>
      <c r="H960" s="206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spans="1:26" ht="12.75" customHeight="1" x14ac:dyDescent="0.2">
      <c r="A961" s="32"/>
      <c r="B961" s="32"/>
      <c r="C961" s="32"/>
      <c r="D961" s="32"/>
      <c r="E961" s="32"/>
      <c r="F961" s="32"/>
      <c r="G961" s="32"/>
      <c r="H961" s="206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spans="1:26" ht="12.75" customHeight="1" x14ac:dyDescent="0.2">
      <c r="A962" s="32"/>
      <c r="B962" s="32"/>
      <c r="C962" s="32"/>
      <c r="D962" s="32"/>
      <c r="E962" s="32"/>
      <c r="F962" s="32"/>
      <c r="G962" s="32"/>
      <c r="H962" s="206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spans="1:26" ht="12.75" customHeight="1" x14ac:dyDescent="0.2">
      <c r="A963" s="32"/>
      <c r="B963" s="32"/>
      <c r="C963" s="32"/>
      <c r="D963" s="32"/>
      <c r="E963" s="32"/>
      <c r="F963" s="32"/>
      <c r="G963" s="32"/>
      <c r="H963" s="206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spans="1:26" ht="12.75" customHeight="1" x14ac:dyDescent="0.2">
      <c r="A964" s="32"/>
      <c r="B964" s="32"/>
      <c r="C964" s="32"/>
      <c r="D964" s="32"/>
      <c r="E964" s="32"/>
      <c r="F964" s="32"/>
      <c r="G964" s="32"/>
      <c r="H964" s="206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spans="1:26" ht="12.75" customHeight="1" x14ac:dyDescent="0.2">
      <c r="A965" s="32"/>
      <c r="B965" s="32"/>
      <c r="C965" s="32"/>
      <c r="D965" s="32"/>
      <c r="E965" s="32"/>
      <c r="F965" s="32"/>
      <c r="G965" s="32"/>
      <c r="H965" s="206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spans="1:26" ht="12.75" customHeight="1" x14ac:dyDescent="0.2">
      <c r="A966" s="32"/>
      <c r="B966" s="32"/>
      <c r="C966" s="32"/>
      <c r="D966" s="32"/>
      <c r="E966" s="32"/>
      <c r="F966" s="32"/>
      <c r="G966" s="32"/>
      <c r="H966" s="206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spans="1:26" ht="12.75" customHeight="1" x14ac:dyDescent="0.2">
      <c r="A967" s="32"/>
      <c r="B967" s="32"/>
      <c r="C967" s="32"/>
      <c r="D967" s="32"/>
      <c r="E967" s="32"/>
      <c r="F967" s="32"/>
      <c r="G967" s="32"/>
      <c r="H967" s="206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spans="1:26" ht="12.75" customHeight="1" x14ac:dyDescent="0.2">
      <c r="A968" s="32"/>
      <c r="B968" s="32"/>
      <c r="C968" s="32"/>
      <c r="D968" s="32"/>
      <c r="E968" s="32"/>
      <c r="F968" s="32"/>
      <c r="G968" s="32"/>
      <c r="H968" s="206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spans="1:26" ht="12.75" customHeight="1" x14ac:dyDescent="0.2">
      <c r="A969" s="32"/>
      <c r="B969" s="32"/>
      <c r="C969" s="32"/>
      <c r="D969" s="32"/>
      <c r="E969" s="32"/>
      <c r="F969" s="32"/>
      <c r="G969" s="32"/>
      <c r="H969" s="206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spans="1:26" ht="12.75" customHeight="1" x14ac:dyDescent="0.2">
      <c r="A970" s="32"/>
      <c r="B970" s="32"/>
      <c r="C970" s="32"/>
      <c r="D970" s="32"/>
      <c r="E970" s="32"/>
      <c r="F970" s="32"/>
      <c r="G970" s="32"/>
      <c r="H970" s="206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spans="1:26" ht="12.75" customHeight="1" x14ac:dyDescent="0.2">
      <c r="A971" s="32"/>
      <c r="B971" s="32"/>
      <c r="C971" s="32"/>
      <c r="D971" s="32"/>
      <c r="E971" s="32"/>
      <c r="F971" s="32"/>
      <c r="G971" s="32"/>
      <c r="H971" s="206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spans="1:26" ht="12.75" customHeight="1" x14ac:dyDescent="0.2">
      <c r="A972" s="32"/>
      <c r="B972" s="32"/>
      <c r="C972" s="32"/>
      <c r="D972" s="32"/>
      <c r="E972" s="32"/>
      <c r="F972" s="32"/>
      <c r="G972" s="32"/>
      <c r="H972" s="206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spans="1:26" ht="12.75" customHeight="1" x14ac:dyDescent="0.2">
      <c r="A973" s="32"/>
      <c r="B973" s="32"/>
      <c r="C973" s="32"/>
      <c r="D973" s="32"/>
      <c r="E973" s="32"/>
      <c r="F973" s="32"/>
      <c r="G973" s="32"/>
      <c r="H973" s="206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spans="1:26" ht="12.75" customHeight="1" x14ac:dyDescent="0.2">
      <c r="A974" s="32"/>
      <c r="B974" s="32"/>
      <c r="C974" s="32"/>
      <c r="D974" s="32"/>
      <c r="E974" s="32"/>
      <c r="F974" s="32"/>
      <c r="G974" s="32"/>
      <c r="H974" s="206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spans="1:26" ht="12.75" customHeight="1" x14ac:dyDescent="0.2">
      <c r="A975" s="32"/>
      <c r="B975" s="32"/>
      <c r="C975" s="32"/>
      <c r="D975" s="32"/>
      <c r="E975" s="32"/>
      <c r="F975" s="32"/>
      <c r="G975" s="32"/>
      <c r="H975" s="206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spans="1:26" ht="12.75" customHeight="1" x14ac:dyDescent="0.2">
      <c r="A976" s="32"/>
      <c r="B976" s="32"/>
      <c r="C976" s="32"/>
      <c r="D976" s="32"/>
      <c r="E976" s="32"/>
      <c r="F976" s="32"/>
      <c r="G976" s="32"/>
      <c r="H976" s="206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spans="1:26" ht="12.75" customHeight="1" x14ac:dyDescent="0.2">
      <c r="A977" s="32"/>
      <c r="B977" s="32"/>
      <c r="C977" s="32"/>
      <c r="D977" s="32"/>
      <c r="E977" s="32"/>
      <c r="F977" s="32"/>
      <c r="G977" s="32"/>
      <c r="H977" s="206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spans="1:26" ht="12.75" customHeight="1" x14ac:dyDescent="0.2">
      <c r="A978" s="32"/>
      <c r="B978" s="32"/>
      <c r="C978" s="32"/>
      <c r="D978" s="32"/>
      <c r="E978" s="32"/>
      <c r="F978" s="32"/>
      <c r="G978" s="32"/>
      <c r="H978" s="206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spans="1:26" ht="12.75" customHeight="1" x14ac:dyDescent="0.2">
      <c r="A979" s="32"/>
      <c r="B979" s="32"/>
      <c r="C979" s="32"/>
      <c r="D979" s="32"/>
      <c r="E979" s="32"/>
      <c r="F979" s="32"/>
      <c r="G979" s="32"/>
      <c r="H979" s="206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spans="1:26" ht="12.75" customHeight="1" x14ac:dyDescent="0.2">
      <c r="A980" s="32"/>
      <c r="B980" s="32"/>
      <c r="C980" s="32"/>
      <c r="D980" s="32"/>
      <c r="E980" s="32"/>
      <c r="F980" s="32"/>
      <c r="G980" s="32"/>
      <c r="H980" s="206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spans="1:26" ht="12.75" customHeight="1" x14ac:dyDescent="0.2">
      <c r="A981" s="32"/>
      <c r="B981" s="32"/>
      <c r="C981" s="32"/>
      <c r="D981" s="32"/>
      <c r="E981" s="32"/>
      <c r="F981" s="32"/>
      <c r="G981" s="32"/>
      <c r="H981" s="206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spans="1:26" ht="12.75" customHeight="1" x14ac:dyDescent="0.2">
      <c r="A982" s="32"/>
      <c r="B982" s="32"/>
      <c r="C982" s="32"/>
      <c r="D982" s="32"/>
      <c r="E982" s="32"/>
      <c r="F982" s="32"/>
      <c r="G982" s="32"/>
      <c r="H982" s="206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spans="1:26" ht="12.75" customHeight="1" x14ac:dyDescent="0.2">
      <c r="A983" s="32"/>
      <c r="B983" s="32"/>
      <c r="C983" s="32"/>
      <c r="D983" s="32"/>
      <c r="E983" s="32"/>
      <c r="F983" s="32"/>
      <c r="G983" s="32"/>
      <c r="H983" s="206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spans="1:26" ht="12.75" customHeight="1" x14ac:dyDescent="0.2">
      <c r="A984" s="32"/>
      <c r="B984" s="32"/>
      <c r="C984" s="32"/>
      <c r="D984" s="32"/>
      <c r="E984" s="32"/>
      <c r="F984" s="32"/>
      <c r="G984" s="32"/>
      <c r="H984" s="206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spans="1:26" ht="12.75" customHeight="1" x14ac:dyDescent="0.2">
      <c r="A985" s="32"/>
      <c r="B985" s="32"/>
      <c r="C985" s="32"/>
      <c r="D985" s="32"/>
      <c r="E985" s="32"/>
      <c r="F985" s="32"/>
      <c r="G985" s="32"/>
      <c r="H985" s="206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spans="1:26" ht="12.75" customHeight="1" x14ac:dyDescent="0.2">
      <c r="A986" s="32"/>
      <c r="B986" s="32"/>
      <c r="C986" s="32"/>
      <c r="D986" s="32"/>
      <c r="E986" s="32"/>
      <c r="F986" s="32"/>
      <c r="G986" s="32"/>
      <c r="H986" s="206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spans="1:26" ht="12.75" customHeight="1" x14ac:dyDescent="0.2">
      <c r="A987" s="32"/>
      <c r="B987" s="32"/>
      <c r="C987" s="32"/>
      <c r="D987" s="32"/>
      <c r="E987" s="32"/>
      <c r="F987" s="32"/>
      <c r="G987" s="32"/>
      <c r="H987" s="206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spans="1:26" ht="12.75" customHeight="1" x14ac:dyDescent="0.2">
      <c r="A988" s="32"/>
      <c r="B988" s="32"/>
      <c r="C988" s="32"/>
      <c r="D988" s="32"/>
      <c r="E988" s="32"/>
      <c r="F988" s="32"/>
      <c r="G988" s="32"/>
      <c r="H988" s="206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spans="1:26" ht="12.75" customHeight="1" x14ac:dyDescent="0.2">
      <c r="A989" s="32"/>
      <c r="B989" s="32"/>
      <c r="C989" s="32"/>
      <c r="D989" s="32"/>
      <c r="E989" s="32"/>
      <c r="F989" s="32"/>
      <c r="G989" s="32"/>
      <c r="H989" s="206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spans="1:26" ht="12.75" customHeight="1" x14ac:dyDescent="0.2">
      <c r="A990" s="32"/>
      <c r="B990" s="32"/>
      <c r="C990" s="32"/>
      <c r="D990" s="32"/>
      <c r="E990" s="32"/>
      <c r="F990" s="32"/>
      <c r="G990" s="32"/>
      <c r="H990" s="206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spans="1:26" ht="12.75" customHeight="1" x14ac:dyDescent="0.2">
      <c r="A991" s="32"/>
      <c r="B991" s="32"/>
      <c r="C991" s="32"/>
      <c r="D991" s="32"/>
      <c r="E991" s="32"/>
      <c r="F991" s="32"/>
      <c r="G991" s="32"/>
      <c r="H991" s="206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spans="1:26" ht="12.75" customHeight="1" x14ac:dyDescent="0.2">
      <c r="A992" s="32"/>
      <c r="B992" s="32"/>
      <c r="C992" s="32"/>
      <c r="D992" s="32"/>
      <c r="E992" s="32"/>
      <c r="F992" s="32"/>
      <c r="G992" s="32"/>
      <c r="H992" s="206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spans="1:26" ht="12.75" customHeight="1" x14ac:dyDescent="0.2">
      <c r="A993" s="32"/>
      <c r="B993" s="32"/>
      <c r="C993" s="32"/>
      <c r="D993" s="32"/>
      <c r="E993" s="32"/>
      <c r="F993" s="32"/>
      <c r="G993" s="32"/>
      <c r="H993" s="206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spans="1:26" ht="12.75" customHeight="1" x14ac:dyDescent="0.2">
      <c r="A994" s="32"/>
      <c r="B994" s="32"/>
      <c r="C994" s="32"/>
      <c r="D994" s="32"/>
      <c r="E994" s="32"/>
      <c r="F994" s="32"/>
      <c r="G994" s="32"/>
      <c r="H994" s="206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spans="1:26" ht="12.75" customHeight="1" x14ac:dyDescent="0.2">
      <c r="A995" s="32"/>
      <c r="B995" s="32"/>
      <c r="C995" s="32"/>
      <c r="D995" s="32"/>
      <c r="E995" s="32"/>
      <c r="F995" s="32"/>
      <c r="G995" s="32"/>
      <c r="H995" s="206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spans="1:26" ht="12.75" customHeight="1" x14ac:dyDescent="0.2">
      <c r="A996" s="32"/>
      <c r="B996" s="32"/>
      <c r="C996" s="32"/>
      <c r="D996" s="32"/>
      <c r="E996" s="32"/>
      <c r="F996" s="32"/>
      <c r="G996" s="32"/>
      <c r="H996" s="206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spans="1:26" ht="12.75" customHeight="1" x14ac:dyDescent="0.2">
      <c r="A997" s="32"/>
      <c r="B997" s="32"/>
      <c r="C997" s="32"/>
      <c r="D997" s="32"/>
      <c r="E997" s="32"/>
      <c r="F997" s="32"/>
      <c r="G997" s="32"/>
      <c r="H997" s="206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spans="1:26" ht="12.75" customHeight="1" x14ac:dyDescent="0.2">
      <c r="A998" s="32"/>
      <c r="B998" s="32"/>
      <c r="C998" s="32"/>
      <c r="D998" s="32"/>
      <c r="E998" s="32"/>
      <c r="F998" s="32"/>
      <c r="G998" s="32"/>
      <c r="H998" s="206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spans="1:26" ht="12.75" customHeight="1" x14ac:dyDescent="0.2">
      <c r="A999" s="32"/>
      <c r="B999" s="32"/>
      <c r="C999" s="32"/>
      <c r="D999" s="32"/>
      <c r="E999" s="32"/>
      <c r="F999" s="32"/>
      <c r="G999" s="32"/>
      <c r="H999" s="206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spans="1:26" ht="12.75" customHeight="1" x14ac:dyDescent="0.2">
      <c r="A1000" s="32"/>
      <c r="B1000" s="32"/>
      <c r="C1000" s="32"/>
      <c r="D1000" s="32"/>
      <c r="E1000" s="32"/>
      <c r="F1000" s="32"/>
      <c r="G1000" s="32"/>
      <c r="H1000" s="206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  <row r="1001" spans="1:26" ht="12.75" customHeight="1" x14ac:dyDescent="0.2">
      <c r="A1001" s="32"/>
      <c r="B1001" s="32"/>
      <c r="C1001" s="32"/>
      <c r="D1001" s="32"/>
      <c r="E1001" s="32"/>
      <c r="F1001" s="32"/>
      <c r="G1001" s="32"/>
      <c r="H1001" s="206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X1001" s="32"/>
      <c r="Y1001" s="32"/>
      <c r="Z1001" s="32"/>
    </row>
    <row r="1002" spans="1:26" ht="12.75" customHeight="1" x14ac:dyDescent="0.2">
      <c r="A1002" s="32"/>
      <c r="B1002" s="32"/>
      <c r="C1002" s="32"/>
      <c r="D1002" s="32"/>
      <c r="E1002" s="32"/>
      <c r="F1002" s="32"/>
      <c r="G1002" s="32"/>
      <c r="H1002" s="206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X1002" s="32"/>
      <c r="Y1002" s="32"/>
      <c r="Z1002" s="32"/>
    </row>
    <row r="1003" spans="1:26" ht="12.75" customHeight="1" x14ac:dyDescent="0.2">
      <c r="A1003" s="32"/>
      <c r="B1003" s="32"/>
      <c r="C1003" s="32"/>
      <c r="D1003" s="32"/>
      <c r="E1003" s="32"/>
      <c r="F1003" s="32"/>
      <c r="G1003" s="32"/>
      <c r="H1003" s="206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X1003" s="32"/>
      <c r="Y1003" s="32"/>
      <c r="Z1003" s="32"/>
    </row>
    <row r="1004" spans="1:26" ht="12.75" customHeight="1" x14ac:dyDescent="0.2">
      <c r="A1004" s="32"/>
      <c r="B1004" s="32"/>
      <c r="C1004" s="32"/>
      <c r="D1004" s="32"/>
      <c r="E1004" s="32"/>
      <c r="F1004" s="32"/>
      <c r="G1004" s="32"/>
      <c r="H1004" s="206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X1004" s="32"/>
      <c r="Y1004" s="32"/>
      <c r="Z1004" s="32"/>
    </row>
    <row r="1005" spans="1:26" ht="12.75" customHeight="1" x14ac:dyDescent="0.2">
      <c r="A1005" s="32"/>
      <c r="B1005" s="32"/>
      <c r="C1005" s="32"/>
      <c r="D1005" s="32"/>
      <c r="E1005" s="32"/>
      <c r="F1005" s="32"/>
      <c r="G1005" s="32"/>
      <c r="H1005" s="206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X1005" s="32"/>
      <c r="Y1005" s="32"/>
      <c r="Z1005" s="32"/>
    </row>
    <row r="1006" spans="1:26" ht="12.75" customHeight="1" x14ac:dyDescent="0.2">
      <c r="A1006" s="32"/>
      <c r="B1006" s="32"/>
      <c r="C1006" s="32"/>
      <c r="D1006" s="32"/>
      <c r="E1006" s="32"/>
      <c r="F1006" s="32"/>
      <c r="G1006" s="32"/>
      <c r="H1006" s="206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X1006" s="32"/>
      <c r="Y1006" s="32"/>
      <c r="Z1006" s="32"/>
    </row>
    <row r="1007" spans="1:26" ht="12.75" customHeight="1" x14ac:dyDescent="0.2">
      <c r="A1007" s="32"/>
      <c r="B1007" s="32"/>
      <c r="C1007" s="32"/>
      <c r="D1007" s="32"/>
      <c r="E1007" s="32"/>
      <c r="F1007" s="32"/>
      <c r="G1007" s="32"/>
      <c r="H1007" s="206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X1007" s="32"/>
      <c r="Y1007" s="32"/>
      <c r="Z1007" s="32"/>
    </row>
    <row r="1008" spans="1:26" ht="12.75" customHeight="1" x14ac:dyDescent="0.2">
      <c r="A1008" s="32"/>
      <c r="B1008" s="32"/>
      <c r="C1008" s="32"/>
      <c r="D1008" s="32"/>
      <c r="E1008" s="32"/>
      <c r="F1008" s="32"/>
      <c r="G1008" s="32"/>
      <c r="H1008" s="206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X1008" s="32"/>
      <c r="Y1008" s="32"/>
      <c r="Z1008" s="32"/>
    </row>
    <row r="1009" spans="1:26" ht="12.75" customHeight="1" x14ac:dyDescent="0.2">
      <c r="A1009" s="32"/>
      <c r="B1009" s="32"/>
      <c r="C1009" s="32"/>
      <c r="D1009" s="32"/>
      <c r="E1009" s="32"/>
      <c r="F1009" s="32"/>
      <c r="G1009" s="32"/>
      <c r="H1009" s="206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X1009" s="32"/>
      <c r="Y1009" s="32"/>
      <c r="Z1009" s="32"/>
    </row>
    <row r="1010" spans="1:26" ht="12.75" customHeight="1" x14ac:dyDescent="0.2">
      <c r="A1010" s="32"/>
      <c r="B1010" s="32"/>
      <c r="C1010" s="32"/>
      <c r="D1010" s="32"/>
      <c r="E1010" s="32"/>
      <c r="F1010" s="32"/>
      <c r="G1010" s="32"/>
      <c r="H1010" s="206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X1010" s="32"/>
      <c r="Y1010" s="32"/>
      <c r="Z1010" s="32"/>
    </row>
    <row r="1011" spans="1:26" ht="12.75" customHeight="1" x14ac:dyDescent="0.2">
      <c r="A1011" s="32"/>
      <c r="B1011" s="32"/>
      <c r="C1011" s="32"/>
      <c r="D1011" s="32"/>
      <c r="E1011" s="32"/>
      <c r="F1011" s="32"/>
      <c r="G1011" s="32"/>
      <c r="H1011" s="206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X1011" s="32"/>
      <c r="Y1011" s="32"/>
      <c r="Z1011" s="32"/>
    </row>
    <row r="1012" spans="1:26" ht="12.75" customHeight="1" x14ac:dyDescent="0.2">
      <c r="A1012" s="32"/>
      <c r="B1012" s="32"/>
      <c r="C1012" s="32"/>
      <c r="D1012" s="32"/>
      <c r="E1012" s="32"/>
      <c r="F1012" s="32"/>
      <c r="G1012" s="32"/>
      <c r="H1012" s="206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X1012" s="32"/>
      <c r="Y1012" s="32"/>
      <c r="Z1012" s="32"/>
    </row>
  </sheetData>
  <mergeCells count="29">
    <mergeCell ref="B16:G16"/>
    <mergeCell ref="B31:G31"/>
    <mergeCell ref="B45:G45"/>
    <mergeCell ref="B56:G56"/>
    <mergeCell ref="B65:G65"/>
    <mergeCell ref="A76:A77"/>
    <mergeCell ref="K92:K93"/>
    <mergeCell ref="L92:L93"/>
    <mergeCell ref="M92:M93"/>
    <mergeCell ref="A92:A93"/>
    <mergeCell ref="B92:G92"/>
    <mergeCell ref="H92:H93"/>
    <mergeCell ref="I92:I93"/>
    <mergeCell ref="J92:J93"/>
    <mergeCell ref="B88:G88"/>
    <mergeCell ref="B76:G76"/>
    <mergeCell ref="H76:H77"/>
    <mergeCell ref="I76:I77"/>
    <mergeCell ref="J76:J77"/>
    <mergeCell ref="K76:K77"/>
    <mergeCell ref="L76:L77"/>
    <mergeCell ref="B104:G104"/>
    <mergeCell ref="N92:N93"/>
    <mergeCell ref="O92:O93"/>
    <mergeCell ref="B91:G91"/>
    <mergeCell ref="B75:G75"/>
    <mergeCell ref="N76:N77"/>
    <mergeCell ref="O76:O77"/>
    <mergeCell ref="M76:M77"/>
  </mergeCells>
  <pageMargins left="0.7" right="0.7" top="0.75" bottom="0.75" header="0" footer="0"/>
  <pageSetup orientation="landscape"/>
  <ignoredErrors>
    <ignoredError sqref="A79:A87 A100:A103" numberStoredAsText="1"/>
  </ignoredError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</sheetPr>
  <dimension ref="A1:Z1012"/>
  <sheetViews>
    <sheetView topLeftCell="A77" workbookViewId="0">
      <selection activeCell="T32" sqref="T32"/>
    </sheetView>
  </sheetViews>
  <sheetFormatPr baseColWidth="10" defaultColWidth="12.5703125" defaultRowHeight="15" customHeight="1" x14ac:dyDescent="0.2"/>
  <cols>
    <col min="1" max="1" width="8.5703125" customWidth="1"/>
    <col min="2" max="7" width="7.140625" customWidth="1"/>
    <col min="8" max="8" width="15.7109375" style="200" bestFit="1" customWidth="1"/>
    <col min="9" max="15" width="12.85546875" customWidth="1"/>
    <col min="16" max="17" width="11.42578125" customWidth="1"/>
    <col min="18" max="26" width="10" customWidth="1"/>
  </cols>
  <sheetData>
    <row r="1" spans="1:26" s="212" customFormat="1" ht="15" customHeight="1" x14ac:dyDescent="0.2">
      <c r="H1" s="200"/>
    </row>
    <row r="2" spans="1:26" s="212" customFormat="1" ht="15" customHeight="1" x14ac:dyDescent="0.2">
      <c r="H2" s="200"/>
    </row>
    <row r="3" spans="1:26" s="212" customFormat="1" ht="15" customHeight="1" x14ac:dyDescent="0.2">
      <c r="H3" s="200"/>
    </row>
    <row r="4" spans="1:26" s="212" customFormat="1" ht="15" customHeight="1" x14ac:dyDescent="0.2">
      <c r="H4" s="200"/>
    </row>
    <row r="5" spans="1:26" s="212" customFormat="1" ht="15" customHeight="1" x14ac:dyDescent="0.2">
      <c r="H5" s="200"/>
    </row>
    <row r="6" spans="1:26" s="212" customFormat="1" ht="15" customHeight="1" x14ac:dyDescent="0.2">
      <c r="H6" s="200"/>
    </row>
    <row r="7" spans="1:26" s="212" customFormat="1" ht="15" customHeight="1" x14ac:dyDescent="0.2">
      <c r="H7" s="200"/>
    </row>
    <row r="8" spans="1:26" s="212" customFormat="1" ht="15" customHeight="1" x14ac:dyDescent="0.2">
      <c r="H8" s="200"/>
    </row>
    <row r="9" spans="1:26" s="212" customFormat="1" ht="15" customHeight="1" x14ac:dyDescent="0.2">
      <c r="H9" s="200"/>
    </row>
    <row r="10" spans="1:26" s="212" customFormat="1" ht="15" customHeight="1" x14ac:dyDescent="0.2">
      <c r="H10" s="200"/>
    </row>
    <row r="11" spans="1:26" s="212" customFormat="1" ht="15" customHeight="1" x14ac:dyDescent="0.2">
      <c r="H11" s="200"/>
    </row>
    <row r="12" spans="1:26" s="212" customFormat="1" ht="15" customHeight="1" x14ac:dyDescent="0.2">
      <c r="H12" s="200"/>
    </row>
    <row r="13" spans="1:26" ht="12.75" customHeight="1" x14ac:dyDescent="0.2">
      <c r="A13" s="32"/>
      <c r="B13" s="32"/>
      <c r="C13" s="32"/>
      <c r="D13" s="32"/>
      <c r="E13" s="32"/>
      <c r="F13" s="32"/>
      <c r="G13" s="32"/>
      <c r="H13" s="206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2.75" customHeight="1" x14ac:dyDescent="0.2">
      <c r="A14" s="32"/>
      <c r="B14" s="32"/>
      <c r="C14" s="32"/>
      <c r="D14" s="32"/>
      <c r="E14" s="32"/>
      <c r="F14" s="32"/>
      <c r="G14" s="32"/>
      <c r="H14" s="206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2.75" customHeight="1" x14ac:dyDescent="0.3">
      <c r="A15" s="44" t="s">
        <v>89</v>
      </c>
      <c r="B15" s="32"/>
      <c r="C15" s="32"/>
      <c r="D15" s="32"/>
      <c r="E15" s="32"/>
      <c r="F15" s="32"/>
      <c r="G15" s="32"/>
      <c r="H15" s="206"/>
      <c r="I15" s="5"/>
      <c r="J15" s="5"/>
      <c r="K15" s="32"/>
      <c r="L15" s="5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25.5" customHeight="1" x14ac:dyDescent="0.2">
      <c r="A16" s="32"/>
      <c r="B16" s="250" t="s">
        <v>1</v>
      </c>
      <c r="C16" s="251"/>
      <c r="D16" s="251"/>
      <c r="E16" s="251"/>
      <c r="F16" s="251"/>
      <c r="G16" s="251"/>
      <c r="H16" s="206"/>
      <c r="I16" s="7" t="s">
        <v>2</v>
      </c>
      <c r="J16" s="7" t="s">
        <v>3</v>
      </c>
      <c r="K16" s="8" t="s">
        <v>4</v>
      </c>
      <c r="L16" s="7" t="s">
        <v>5</v>
      </c>
      <c r="M16" s="9" t="s">
        <v>6</v>
      </c>
      <c r="N16" s="9" t="s">
        <v>7</v>
      </c>
      <c r="O16" s="10" t="s">
        <v>8</v>
      </c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spans="1:26" ht="12.75" customHeight="1" x14ac:dyDescent="0.2">
      <c r="A17" s="116" t="s">
        <v>9</v>
      </c>
      <c r="B17" s="117">
        <v>1</v>
      </c>
      <c r="C17" s="117">
        <v>2</v>
      </c>
      <c r="D17" s="117">
        <v>3</v>
      </c>
      <c r="E17" s="117">
        <v>4</v>
      </c>
      <c r="F17" s="117">
        <v>5</v>
      </c>
      <c r="G17" s="117">
        <v>6</v>
      </c>
      <c r="H17" s="208" t="s">
        <v>10</v>
      </c>
      <c r="I17" s="15"/>
      <c r="J17" s="15"/>
      <c r="K17" s="16"/>
      <c r="L17" s="17"/>
      <c r="M17" s="6"/>
      <c r="N17" s="6"/>
      <c r="O17" s="5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12.75" customHeight="1" x14ac:dyDescent="0.2">
      <c r="A18" s="31" t="s">
        <v>90</v>
      </c>
      <c r="B18" s="13">
        <v>98</v>
      </c>
      <c r="C18" s="13"/>
      <c r="D18" s="13"/>
      <c r="E18" s="13"/>
      <c r="F18" s="13"/>
      <c r="G18" s="13"/>
      <c r="H18" s="202"/>
      <c r="I18" s="15"/>
      <c r="J18" s="15"/>
      <c r="K18" s="16"/>
      <c r="L18" s="17"/>
      <c r="M18" s="20">
        <f>B18</f>
        <v>98</v>
      </c>
      <c r="N18" s="6"/>
      <c r="O18" s="5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2.75" customHeight="1" x14ac:dyDescent="0.2">
      <c r="A19" s="32">
        <v>1501</v>
      </c>
      <c r="B19" s="32"/>
      <c r="C19" s="32">
        <v>80</v>
      </c>
      <c r="D19" s="32"/>
      <c r="E19" s="32"/>
      <c r="F19" s="32"/>
      <c r="G19" s="32"/>
      <c r="H19" s="206"/>
      <c r="I19" s="5"/>
      <c r="J19" s="5"/>
      <c r="K19" s="32"/>
      <c r="L19" s="17">
        <f>C19/B18</f>
        <v>0.81632653061224492</v>
      </c>
      <c r="M19" s="118">
        <v>80</v>
      </c>
      <c r="N19" s="23">
        <f t="shared" ref="N19:N20" si="0">M19/M18</f>
        <v>0.81632653061224492</v>
      </c>
      <c r="O19" s="5">
        <f t="shared" ref="O19:O20" si="1">100%-N19</f>
        <v>0.18367346938775508</v>
      </c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2.75" customHeight="1" x14ac:dyDescent="0.2">
      <c r="A20" s="32">
        <v>1502</v>
      </c>
      <c r="B20" s="32"/>
      <c r="C20" s="32"/>
      <c r="D20" s="32">
        <v>77</v>
      </c>
      <c r="E20" s="32"/>
      <c r="F20" s="32"/>
      <c r="G20" s="32"/>
      <c r="H20" s="206"/>
      <c r="I20" s="32"/>
      <c r="J20" s="32"/>
      <c r="K20" s="32"/>
      <c r="L20" s="17">
        <f>D20/C19</f>
        <v>0.96250000000000002</v>
      </c>
      <c r="M20" s="118">
        <v>77</v>
      </c>
      <c r="N20" s="23">
        <f t="shared" si="0"/>
        <v>0.96250000000000002</v>
      </c>
      <c r="O20" s="5">
        <f t="shared" si="1"/>
        <v>3.7499999999999978E-2</v>
      </c>
      <c r="P20" s="32"/>
      <c r="Q20" s="120">
        <f>M20/M18</f>
        <v>0.7857142857142857</v>
      </c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2.75" customHeight="1" x14ac:dyDescent="0.2">
      <c r="A21" s="42">
        <v>1601</v>
      </c>
      <c r="B21" s="32"/>
      <c r="C21" s="32"/>
      <c r="D21" s="32"/>
      <c r="E21" s="32">
        <v>77</v>
      </c>
      <c r="F21" s="32"/>
      <c r="G21" s="32"/>
      <c r="H21" s="206"/>
      <c r="I21" s="32"/>
      <c r="J21" s="32"/>
      <c r="K21" s="32"/>
      <c r="L21" s="5"/>
      <c r="M21" s="118">
        <v>77</v>
      </c>
      <c r="N21" s="23"/>
      <c r="O21" s="5"/>
      <c r="P21" s="32"/>
      <c r="Q21" s="120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2.75" customHeight="1" x14ac:dyDescent="0.2">
      <c r="A22" s="32">
        <v>1602</v>
      </c>
      <c r="B22" s="32"/>
      <c r="C22" s="32"/>
      <c r="D22" s="32"/>
      <c r="E22" s="32"/>
      <c r="F22" s="32">
        <v>77</v>
      </c>
      <c r="G22" s="32"/>
      <c r="H22" s="206"/>
      <c r="I22" s="32"/>
      <c r="J22" s="32"/>
      <c r="K22" s="32"/>
      <c r="L22" s="5"/>
      <c r="M22" s="118">
        <v>77</v>
      </c>
      <c r="N22" s="23"/>
      <c r="O22" s="5"/>
      <c r="P22" s="32"/>
      <c r="Q22" s="120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2.75" customHeight="1" x14ac:dyDescent="0.2">
      <c r="A23" s="32">
        <v>1701</v>
      </c>
      <c r="B23" s="32"/>
      <c r="C23" s="32"/>
      <c r="D23" s="32"/>
      <c r="E23" s="32"/>
      <c r="F23" s="32"/>
      <c r="G23" s="32">
        <v>76</v>
      </c>
      <c r="H23" s="206">
        <v>75</v>
      </c>
      <c r="I23" s="32"/>
      <c r="J23" s="32"/>
      <c r="K23" s="32"/>
      <c r="L23" s="5"/>
      <c r="M23" s="118">
        <v>76</v>
      </c>
      <c r="N23" s="23"/>
      <c r="O23" s="5"/>
      <c r="P23" s="32"/>
      <c r="Q23" s="120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2.75" customHeight="1" x14ac:dyDescent="0.2">
      <c r="A24" s="32">
        <v>1702</v>
      </c>
      <c r="B24" s="32"/>
      <c r="C24" s="32"/>
      <c r="D24" s="32"/>
      <c r="E24" s="32"/>
      <c r="F24" s="32"/>
      <c r="G24" s="32">
        <v>1</v>
      </c>
      <c r="H24" s="206"/>
      <c r="I24" s="32"/>
      <c r="J24" s="32"/>
      <c r="K24" s="32"/>
      <c r="L24" s="5"/>
      <c r="M24" s="118">
        <v>1</v>
      </c>
      <c r="N24" s="23"/>
      <c r="O24" s="5"/>
      <c r="P24" s="32"/>
      <c r="Q24" s="120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2.75" customHeight="1" x14ac:dyDescent="0.2">
      <c r="A25" s="32"/>
      <c r="B25" s="32"/>
      <c r="C25" s="32"/>
      <c r="D25" s="32"/>
      <c r="E25" s="32"/>
      <c r="F25" s="32"/>
      <c r="G25" s="32"/>
      <c r="H25" s="206"/>
      <c r="I25" s="32"/>
      <c r="J25" s="32"/>
      <c r="K25" s="32"/>
      <c r="L25" s="5"/>
      <c r="M25" s="118"/>
      <c r="N25" s="23"/>
      <c r="O25" s="5"/>
      <c r="P25" s="32"/>
      <c r="Q25" s="120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2.75" customHeight="1" x14ac:dyDescent="0.2">
      <c r="A26" s="32"/>
      <c r="B26" s="32"/>
      <c r="C26" s="32"/>
      <c r="D26" s="32"/>
      <c r="E26" s="32"/>
      <c r="F26" s="32"/>
      <c r="G26" s="32"/>
      <c r="H26" s="206"/>
      <c r="I26" s="32"/>
      <c r="J26" s="32"/>
      <c r="K26" s="32"/>
      <c r="L26" s="5"/>
      <c r="M26" s="118"/>
      <c r="N26" s="23"/>
      <c r="O26" s="5"/>
      <c r="P26" s="32"/>
      <c r="Q26" s="120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2.75" customHeight="1" x14ac:dyDescent="0.2">
      <c r="A27" s="32"/>
      <c r="B27" s="32"/>
      <c r="C27" s="32"/>
      <c r="D27" s="32"/>
      <c r="E27" s="32"/>
      <c r="F27" s="32"/>
      <c r="G27" s="32"/>
      <c r="H27" s="206">
        <f>SUM(H23)</f>
        <v>75</v>
      </c>
      <c r="I27" s="5">
        <f>H23/B18</f>
        <v>0.76530612244897955</v>
      </c>
      <c r="J27" s="5">
        <f>H27/B18</f>
        <v>0.76530612244897955</v>
      </c>
      <c r="K27" s="5">
        <f>J27-I27</f>
        <v>0</v>
      </c>
      <c r="L27" s="5"/>
      <c r="M27" s="118"/>
      <c r="N27" s="23"/>
      <c r="O27" s="5"/>
      <c r="P27" s="32"/>
      <c r="Q27" s="120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2.75" customHeight="1" x14ac:dyDescent="0.2">
      <c r="A28" s="32"/>
      <c r="B28" s="32"/>
      <c r="C28" s="32"/>
      <c r="D28" s="32"/>
      <c r="E28" s="32"/>
      <c r="F28" s="32"/>
      <c r="G28" s="32"/>
      <c r="H28" s="206"/>
      <c r="I28" s="32"/>
      <c r="J28" s="32"/>
      <c r="K28" s="32"/>
      <c r="L28" s="5"/>
      <c r="M28" s="118"/>
      <c r="N28" s="23"/>
      <c r="O28" s="5"/>
      <c r="P28" s="32"/>
      <c r="Q28" s="120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2.75" customHeight="1" x14ac:dyDescent="0.2">
      <c r="A29" s="32"/>
      <c r="B29" s="32"/>
      <c r="C29" s="32"/>
      <c r="D29" s="32"/>
      <c r="E29" s="32"/>
      <c r="F29" s="32"/>
      <c r="G29" s="32"/>
      <c r="H29" s="206"/>
      <c r="I29" s="32"/>
      <c r="J29" s="32"/>
      <c r="K29" s="32"/>
      <c r="L29" s="5"/>
      <c r="M29" s="118"/>
      <c r="N29" s="23"/>
      <c r="O29" s="5"/>
      <c r="P29" s="32"/>
      <c r="Q29" s="120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2.75" customHeight="1" x14ac:dyDescent="0.2">
      <c r="A30" s="32"/>
      <c r="B30" s="32"/>
      <c r="C30" s="32"/>
      <c r="D30" s="32"/>
      <c r="E30" s="32"/>
      <c r="F30" s="32"/>
      <c r="G30" s="32"/>
      <c r="H30" s="206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2.75" customHeight="1" x14ac:dyDescent="0.2">
      <c r="A31" s="32"/>
      <c r="B31" s="32"/>
      <c r="C31" s="32"/>
      <c r="D31" s="32"/>
      <c r="E31" s="32"/>
      <c r="F31" s="32"/>
      <c r="G31" s="32"/>
      <c r="H31" s="206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2.75" customHeight="1" x14ac:dyDescent="0.3">
      <c r="A32" s="44" t="s">
        <v>91</v>
      </c>
      <c r="B32" s="32"/>
      <c r="C32" s="32"/>
      <c r="D32" s="32"/>
      <c r="E32" s="32"/>
      <c r="F32" s="32"/>
      <c r="G32" s="32"/>
      <c r="H32" s="206" t="s">
        <v>131</v>
      </c>
      <c r="I32" s="5"/>
      <c r="J32" s="5"/>
      <c r="K32" s="32"/>
      <c r="L32" s="5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2.75" customHeight="1" x14ac:dyDescent="0.2">
      <c r="A33" s="32"/>
      <c r="B33" s="250"/>
      <c r="C33" s="251"/>
      <c r="D33" s="251"/>
      <c r="E33" s="251"/>
      <c r="F33" s="251"/>
      <c r="G33" s="251"/>
      <c r="H33" s="206"/>
      <c r="I33" s="7"/>
      <c r="J33" s="7"/>
      <c r="K33" s="8"/>
      <c r="L33" s="7"/>
      <c r="M33" s="9"/>
      <c r="N33" s="9"/>
      <c r="O33" s="10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12.75" customHeight="1" x14ac:dyDescent="0.2">
      <c r="A34" s="116"/>
      <c r="B34" s="117"/>
      <c r="C34" s="117"/>
      <c r="D34" s="117"/>
      <c r="E34" s="117"/>
      <c r="F34" s="117"/>
      <c r="G34" s="117"/>
      <c r="H34" s="208"/>
      <c r="I34" s="15"/>
      <c r="J34" s="15"/>
      <c r="K34" s="16"/>
      <c r="L34" s="17"/>
      <c r="M34" s="6"/>
      <c r="N34" s="6"/>
      <c r="O34" s="5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2.75" customHeight="1" x14ac:dyDescent="0.2">
      <c r="A35" s="31"/>
      <c r="B35" s="13"/>
      <c r="C35" s="13"/>
      <c r="D35" s="13"/>
      <c r="E35" s="13"/>
      <c r="F35" s="13"/>
      <c r="G35" s="13"/>
      <c r="H35" s="202"/>
      <c r="I35" s="15"/>
      <c r="J35" s="15"/>
      <c r="K35" s="16"/>
      <c r="L35" s="17"/>
      <c r="M35" s="20"/>
      <c r="N35" s="6"/>
      <c r="O35" s="5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2.75" customHeight="1" x14ac:dyDescent="0.2">
      <c r="A36" s="31"/>
      <c r="B36" s="32"/>
      <c r="C36" s="32"/>
      <c r="D36" s="32"/>
      <c r="E36" s="32"/>
      <c r="F36" s="32"/>
      <c r="G36" s="32"/>
      <c r="H36" s="203"/>
      <c r="I36" s="5"/>
      <c r="J36" s="5"/>
      <c r="K36" s="32"/>
      <c r="L36" s="17"/>
      <c r="M36" s="20"/>
      <c r="N36" s="6"/>
      <c r="O36" s="5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2.75" customHeight="1" x14ac:dyDescent="0.2">
      <c r="A37" s="32"/>
      <c r="B37" s="32"/>
      <c r="C37" s="32"/>
      <c r="D37" s="32"/>
      <c r="E37" s="32"/>
      <c r="F37" s="32"/>
      <c r="G37" s="32"/>
      <c r="H37" s="206"/>
      <c r="I37" s="5"/>
      <c r="J37" s="5"/>
      <c r="K37" s="32"/>
      <c r="L37" s="17"/>
      <c r="M37" s="118"/>
      <c r="N37" s="23"/>
      <c r="O37" s="5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2.75" customHeight="1" x14ac:dyDescent="0.2">
      <c r="A38" s="32"/>
      <c r="B38" s="32"/>
      <c r="C38" s="32"/>
      <c r="D38" s="32"/>
      <c r="E38" s="32"/>
      <c r="F38" s="32"/>
      <c r="G38" s="32"/>
      <c r="H38" s="206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2.75" customHeight="1" x14ac:dyDescent="0.2">
      <c r="A39" s="32"/>
      <c r="B39" s="32"/>
      <c r="C39" s="32"/>
      <c r="D39" s="32"/>
      <c r="E39" s="32"/>
      <c r="F39" s="32"/>
      <c r="G39" s="32"/>
      <c r="H39" s="206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2.75" customHeight="1" x14ac:dyDescent="0.3">
      <c r="A40" s="44" t="s">
        <v>93</v>
      </c>
      <c r="B40" s="32"/>
      <c r="C40" s="32"/>
      <c r="D40" s="32"/>
      <c r="E40" s="32"/>
      <c r="F40" s="32"/>
      <c r="G40" s="32"/>
      <c r="H40" s="206"/>
      <c r="I40" s="5"/>
      <c r="J40" s="5"/>
      <c r="K40" s="32"/>
      <c r="L40" s="5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25.5" customHeight="1" x14ac:dyDescent="0.2">
      <c r="A41" s="32"/>
      <c r="B41" s="250" t="s">
        <v>1</v>
      </c>
      <c r="C41" s="251"/>
      <c r="D41" s="251"/>
      <c r="E41" s="251"/>
      <c r="F41" s="251"/>
      <c r="G41" s="251"/>
      <c r="H41" s="206"/>
      <c r="I41" s="7" t="s">
        <v>2</v>
      </c>
      <c r="J41" s="7" t="s">
        <v>3</v>
      </c>
      <c r="K41" s="8" t="s">
        <v>4</v>
      </c>
      <c r="L41" s="7" t="s">
        <v>5</v>
      </c>
      <c r="M41" s="9" t="s">
        <v>6</v>
      </c>
      <c r="N41" s="9" t="s">
        <v>7</v>
      </c>
      <c r="O41" s="10" t="s">
        <v>8</v>
      </c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2.75" customHeight="1" x14ac:dyDescent="0.2">
      <c r="A42" s="116" t="s">
        <v>9</v>
      </c>
      <c r="B42" s="117">
        <v>1</v>
      </c>
      <c r="C42" s="117">
        <v>2</v>
      </c>
      <c r="D42" s="117">
        <v>3</v>
      </c>
      <c r="E42" s="117">
        <v>4</v>
      </c>
      <c r="F42" s="117">
        <v>5</v>
      </c>
      <c r="G42" s="117">
        <v>6</v>
      </c>
      <c r="H42" s="208" t="s">
        <v>10</v>
      </c>
      <c r="I42" s="15"/>
      <c r="J42" s="15"/>
      <c r="K42" s="16"/>
      <c r="L42" s="17"/>
      <c r="M42" s="6"/>
      <c r="N42" s="6"/>
      <c r="O42" s="5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2.75" customHeight="1" x14ac:dyDescent="0.2">
      <c r="A43" s="31" t="s">
        <v>94</v>
      </c>
      <c r="B43" s="13">
        <v>153</v>
      </c>
      <c r="C43" s="13"/>
      <c r="D43" s="13"/>
      <c r="E43" s="13"/>
      <c r="F43" s="13"/>
      <c r="G43" s="13"/>
      <c r="H43" s="202"/>
      <c r="I43" s="15"/>
      <c r="J43" s="15"/>
      <c r="K43" s="16"/>
      <c r="L43" s="17"/>
      <c r="M43" s="20">
        <f>B43</f>
        <v>153</v>
      </c>
      <c r="N43" s="6"/>
      <c r="O43" s="5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2.75" customHeight="1" x14ac:dyDescent="0.2">
      <c r="A44" s="42">
        <v>1601</v>
      </c>
      <c r="B44" s="32"/>
      <c r="C44" s="32">
        <v>141</v>
      </c>
      <c r="D44" s="32"/>
      <c r="E44" s="32"/>
      <c r="F44" s="32"/>
      <c r="G44" s="32"/>
      <c r="H44" s="203"/>
      <c r="I44" s="5"/>
      <c r="J44" s="5"/>
      <c r="K44" s="32"/>
      <c r="L44" s="17"/>
      <c r="M44" s="20">
        <v>151</v>
      </c>
      <c r="N44" s="6"/>
      <c r="O44" s="5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2.75" customHeight="1" x14ac:dyDescent="0.2">
      <c r="A45" s="32">
        <v>1602</v>
      </c>
      <c r="B45" s="32"/>
      <c r="C45" s="32"/>
      <c r="D45" s="32">
        <v>141</v>
      </c>
      <c r="E45" s="32"/>
      <c r="F45" s="32"/>
      <c r="G45" s="32"/>
      <c r="H45" s="206"/>
      <c r="I45" s="5"/>
      <c r="J45" s="5"/>
      <c r="K45" s="32"/>
      <c r="L45" s="17">
        <f>C45/B43</f>
        <v>0</v>
      </c>
      <c r="M45" s="121">
        <v>144</v>
      </c>
      <c r="N45" s="23">
        <f>M45/M43</f>
        <v>0.94117647058823528</v>
      </c>
      <c r="O45" s="5">
        <f>100%-N45</f>
        <v>5.8823529411764719E-2</v>
      </c>
      <c r="P45" s="32"/>
      <c r="Q45" s="120">
        <f>M45/M43</f>
        <v>0.94117647058823528</v>
      </c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2.75" customHeight="1" x14ac:dyDescent="0.2">
      <c r="A46" s="32">
        <v>1701</v>
      </c>
      <c r="B46" s="32"/>
      <c r="C46" s="32"/>
      <c r="D46" s="32"/>
      <c r="E46" s="32">
        <v>141</v>
      </c>
      <c r="F46" s="32"/>
      <c r="G46" s="32"/>
      <c r="H46" s="206"/>
      <c r="I46" s="5"/>
      <c r="J46" s="5"/>
      <c r="K46" s="32"/>
      <c r="L46" s="5"/>
      <c r="M46" s="121">
        <v>143</v>
      </c>
      <c r="N46" s="23"/>
      <c r="O46" s="5"/>
      <c r="P46" s="32"/>
      <c r="Q46" s="120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2.75" customHeight="1" x14ac:dyDescent="0.2">
      <c r="A47" s="32">
        <v>1702</v>
      </c>
      <c r="B47" s="32"/>
      <c r="C47" s="32"/>
      <c r="D47" s="32"/>
      <c r="E47" s="32"/>
      <c r="F47" s="32">
        <v>135</v>
      </c>
      <c r="G47" s="32"/>
      <c r="H47" s="206"/>
      <c r="I47" s="5"/>
      <c r="J47" s="5"/>
      <c r="K47" s="32"/>
      <c r="L47" s="5"/>
      <c r="M47" s="121">
        <v>137</v>
      </c>
      <c r="N47" s="23"/>
      <c r="O47" s="5"/>
      <c r="P47" s="32"/>
      <c r="Q47" s="120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12.75" customHeight="1" x14ac:dyDescent="0.2">
      <c r="A48" s="32"/>
      <c r="B48" s="32"/>
      <c r="C48" s="32"/>
      <c r="D48" s="32"/>
      <c r="E48" s="32"/>
      <c r="F48" s="32"/>
      <c r="G48" s="32"/>
      <c r="H48" s="206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2.75" customHeight="1" x14ac:dyDescent="0.2">
      <c r="A49" s="32"/>
      <c r="B49" s="32"/>
      <c r="C49" s="32"/>
      <c r="D49" s="32"/>
      <c r="E49" s="32"/>
      <c r="F49" s="32"/>
      <c r="G49" s="32"/>
      <c r="H49" s="206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2.75" customHeight="1" x14ac:dyDescent="0.2">
      <c r="A50" s="32"/>
      <c r="B50" s="32"/>
      <c r="C50" s="32"/>
      <c r="D50" s="32"/>
      <c r="E50" s="32"/>
      <c r="F50" s="32"/>
      <c r="G50" s="32"/>
      <c r="H50" s="206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2.75" customHeight="1" x14ac:dyDescent="0.3">
      <c r="A51" s="44" t="s">
        <v>95</v>
      </c>
      <c r="B51" s="32"/>
      <c r="C51" s="32"/>
      <c r="D51" s="32"/>
      <c r="E51" s="32"/>
      <c r="F51" s="32"/>
      <c r="G51" s="32"/>
      <c r="H51" s="206" t="s">
        <v>131</v>
      </c>
      <c r="I51" s="5"/>
      <c r="J51" s="5"/>
      <c r="K51" s="32"/>
      <c r="L51" s="5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 ht="25.5" customHeight="1" x14ac:dyDescent="0.2">
      <c r="A52" s="32"/>
      <c r="B52" s="250" t="s">
        <v>1</v>
      </c>
      <c r="C52" s="251"/>
      <c r="D52" s="251"/>
      <c r="E52" s="251"/>
      <c r="F52" s="251"/>
      <c r="G52" s="251"/>
      <c r="H52" s="206"/>
      <c r="I52" s="7" t="s">
        <v>2</v>
      </c>
      <c r="J52" s="7" t="s">
        <v>3</v>
      </c>
      <c r="K52" s="8" t="s">
        <v>4</v>
      </c>
      <c r="L52" s="7" t="s">
        <v>5</v>
      </c>
      <c r="M52" s="9" t="s">
        <v>6</v>
      </c>
      <c r="N52" s="9" t="s">
        <v>7</v>
      </c>
      <c r="O52" s="10" t="s">
        <v>8</v>
      </c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2.75" customHeight="1" x14ac:dyDescent="0.2">
      <c r="A53" s="116" t="s">
        <v>9</v>
      </c>
      <c r="B53" s="117">
        <v>1</v>
      </c>
      <c r="C53" s="117">
        <v>2</v>
      </c>
      <c r="D53" s="117">
        <v>3</v>
      </c>
      <c r="E53" s="117">
        <v>4</v>
      </c>
      <c r="F53" s="117">
        <v>5</v>
      </c>
      <c r="G53" s="117">
        <v>6</v>
      </c>
      <c r="H53" s="208" t="s">
        <v>10</v>
      </c>
      <c r="I53" s="15"/>
      <c r="J53" s="15"/>
      <c r="K53" s="16"/>
      <c r="L53" s="17"/>
      <c r="M53" s="6"/>
      <c r="N53" s="6"/>
      <c r="O53" s="5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2.75" customHeight="1" x14ac:dyDescent="0.2">
      <c r="A54" s="42">
        <v>1601</v>
      </c>
      <c r="B54" s="13"/>
      <c r="C54" s="13"/>
      <c r="D54" s="13"/>
      <c r="E54" s="13"/>
      <c r="F54" s="13"/>
      <c r="G54" s="13"/>
      <c r="H54" s="202"/>
      <c r="I54" s="15"/>
      <c r="J54" s="15"/>
      <c r="K54" s="16"/>
      <c r="L54" s="17"/>
      <c r="M54" s="20">
        <f>B54</f>
        <v>0</v>
      </c>
      <c r="N54" s="6"/>
      <c r="O54" s="5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2.75" customHeight="1" x14ac:dyDescent="0.2">
      <c r="A55" s="32">
        <v>1602</v>
      </c>
      <c r="B55" s="32"/>
      <c r="C55" s="32"/>
      <c r="D55" s="32"/>
      <c r="E55" s="32"/>
      <c r="F55" s="32"/>
      <c r="G55" s="32"/>
      <c r="H55" s="206"/>
      <c r="I55" s="5"/>
      <c r="J55" s="5"/>
      <c r="K55" s="32"/>
      <c r="L55" s="17" t="e">
        <f>C55/B54</f>
        <v>#DIV/0!</v>
      </c>
      <c r="M55" s="118"/>
      <c r="N55" s="23" t="e">
        <f>M55/M54</f>
        <v>#DIV/0!</v>
      </c>
      <c r="O55" s="5" t="e">
        <f>100%-N55</f>
        <v>#DIV/0!</v>
      </c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2.75" customHeight="1" x14ac:dyDescent="0.2">
      <c r="A56" s="32">
        <v>1701</v>
      </c>
      <c r="B56" s="32"/>
      <c r="C56" s="32"/>
      <c r="D56" s="32"/>
      <c r="E56" s="32"/>
      <c r="F56" s="32"/>
      <c r="G56" s="32"/>
      <c r="H56" s="206"/>
      <c r="I56" s="32"/>
      <c r="J56" s="32"/>
      <c r="K56" s="32"/>
      <c r="L56" s="32"/>
      <c r="M56" s="32"/>
      <c r="N56" s="32"/>
      <c r="O56" s="11" t="e">
        <f>M56/M54</f>
        <v>#DIV/0!</v>
      </c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2.75" customHeight="1" x14ac:dyDescent="0.2">
      <c r="A57" s="32">
        <v>1702</v>
      </c>
      <c r="B57" s="32"/>
      <c r="C57" s="32"/>
      <c r="D57" s="32"/>
      <c r="E57" s="32"/>
      <c r="F57" s="32"/>
      <c r="G57" s="32"/>
      <c r="H57" s="206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2.75" customHeight="1" x14ac:dyDescent="0.2">
      <c r="A58" s="32"/>
      <c r="B58" s="32"/>
      <c r="C58" s="32"/>
      <c r="D58" s="32"/>
      <c r="E58" s="32"/>
      <c r="F58" s="32"/>
      <c r="G58" s="32"/>
      <c r="H58" s="206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2.75" customHeight="1" x14ac:dyDescent="0.2">
      <c r="A59" s="32"/>
      <c r="B59" s="32"/>
      <c r="C59" s="32"/>
      <c r="D59" s="32"/>
      <c r="E59" s="32"/>
      <c r="F59" s="32"/>
      <c r="G59" s="32"/>
      <c r="H59" s="206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2.75" customHeight="1" x14ac:dyDescent="0.3">
      <c r="A60" s="44" t="s">
        <v>96</v>
      </c>
      <c r="B60" s="32"/>
      <c r="C60" s="32"/>
      <c r="D60" s="32"/>
      <c r="E60" s="32"/>
      <c r="F60" s="32"/>
      <c r="G60" s="32"/>
      <c r="H60" s="206"/>
      <c r="I60" s="5"/>
      <c r="J60" s="5"/>
      <c r="K60" s="32"/>
      <c r="L60" s="5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25.5" customHeight="1" x14ac:dyDescent="0.2">
      <c r="A61" s="32"/>
      <c r="B61" s="250" t="s">
        <v>1</v>
      </c>
      <c r="C61" s="251"/>
      <c r="D61" s="251"/>
      <c r="E61" s="251"/>
      <c r="F61" s="251"/>
      <c r="G61" s="251"/>
      <c r="H61" s="206"/>
      <c r="I61" s="7" t="s">
        <v>2</v>
      </c>
      <c r="J61" s="7" t="s">
        <v>3</v>
      </c>
      <c r="K61" s="8" t="s">
        <v>4</v>
      </c>
      <c r="L61" s="7" t="s">
        <v>5</v>
      </c>
      <c r="M61" s="9" t="s">
        <v>6</v>
      </c>
      <c r="N61" s="9" t="s">
        <v>7</v>
      </c>
      <c r="O61" s="10" t="s">
        <v>8</v>
      </c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2.75" customHeight="1" x14ac:dyDescent="0.2">
      <c r="A62" s="116" t="s">
        <v>9</v>
      </c>
      <c r="B62" s="117">
        <v>1</v>
      </c>
      <c r="C62" s="117">
        <v>2</v>
      </c>
      <c r="D62" s="117">
        <v>3</v>
      </c>
      <c r="E62" s="117">
        <v>4</v>
      </c>
      <c r="F62" s="117">
        <v>5</v>
      </c>
      <c r="G62" s="117">
        <v>6</v>
      </c>
      <c r="H62" s="208" t="s">
        <v>10</v>
      </c>
      <c r="I62" s="15"/>
      <c r="J62" s="15"/>
      <c r="K62" s="16"/>
      <c r="L62" s="17"/>
      <c r="M62" s="6"/>
      <c r="N62" s="6"/>
      <c r="O62" s="5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2.75" customHeight="1" x14ac:dyDescent="0.2">
      <c r="A63" s="42">
        <v>1602</v>
      </c>
      <c r="B63" s="13">
        <v>244</v>
      </c>
      <c r="C63" s="13"/>
      <c r="D63" s="13"/>
      <c r="E63" s="13"/>
      <c r="F63" s="13"/>
      <c r="G63" s="13"/>
      <c r="H63" s="202"/>
      <c r="I63" s="15"/>
      <c r="J63" s="15"/>
      <c r="K63" s="16"/>
      <c r="L63" s="17"/>
      <c r="M63" s="20">
        <f>B63</f>
        <v>244</v>
      </c>
      <c r="N63" s="6"/>
      <c r="O63" s="5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2.75" customHeight="1" x14ac:dyDescent="0.2">
      <c r="A64" s="32">
        <v>1701</v>
      </c>
      <c r="B64" s="32"/>
      <c r="C64" s="32">
        <v>234</v>
      </c>
      <c r="D64" s="32"/>
      <c r="E64" s="32"/>
      <c r="F64" s="32"/>
      <c r="G64" s="32"/>
      <c r="H64" s="206"/>
      <c r="I64" s="5"/>
      <c r="J64" s="5"/>
      <c r="K64" s="32"/>
      <c r="L64" s="17">
        <f>C64/B63</f>
        <v>0.95901639344262291</v>
      </c>
      <c r="M64" s="118">
        <v>234</v>
      </c>
      <c r="N64" s="23">
        <f>M64/M63</f>
        <v>0.95901639344262291</v>
      </c>
      <c r="O64" s="5">
        <f>100%-N64</f>
        <v>4.0983606557377095E-2</v>
      </c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spans="1:26" ht="12.75" customHeight="1" x14ac:dyDescent="0.2">
      <c r="A65" s="32">
        <v>1702</v>
      </c>
      <c r="B65" s="32"/>
      <c r="C65" s="32"/>
      <c r="D65" s="32">
        <v>229</v>
      </c>
      <c r="E65" s="32"/>
      <c r="F65" s="32"/>
      <c r="G65" s="32"/>
      <c r="H65" s="206"/>
      <c r="I65" s="32"/>
      <c r="J65" s="32"/>
      <c r="K65" s="32"/>
      <c r="L65" s="32"/>
      <c r="M65" s="32">
        <v>229</v>
      </c>
      <c r="N65" s="32"/>
      <c r="O65" s="11">
        <f>M65/M63</f>
        <v>0.93852459016393441</v>
      </c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2.75" customHeight="1" x14ac:dyDescent="0.2">
      <c r="A66" s="32"/>
      <c r="B66" s="32"/>
      <c r="C66" s="32"/>
      <c r="D66" s="32"/>
      <c r="E66" s="32"/>
      <c r="F66" s="32"/>
      <c r="G66" s="32"/>
      <c r="H66" s="206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2.75" customHeight="1" x14ac:dyDescent="0.2">
      <c r="A67" s="32"/>
      <c r="B67" s="32"/>
      <c r="C67" s="32"/>
      <c r="D67" s="32"/>
      <c r="E67" s="32"/>
      <c r="F67" s="32"/>
      <c r="G67" s="32"/>
      <c r="H67" s="206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2.75" customHeight="1" x14ac:dyDescent="0.2">
      <c r="A68" s="32"/>
      <c r="B68" s="32"/>
      <c r="C68" s="32"/>
      <c r="D68" s="32"/>
      <c r="E68" s="32"/>
      <c r="F68" s="32"/>
      <c r="G68" s="32"/>
      <c r="H68" s="206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2.75" customHeight="1" x14ac:dyDescent="0.2">
      <c r="A69" s="32"/>
      <c r="B69" s="32"/>
      <c r="C69" s="32"/>
      <c r="D69" s="32"/>
      <c r="E69" s="32"/>
      <c r="F69" s="32"/>
      <c r="G69" s="32"/>
      <c r="H69" s="206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2.75" customHeight="1" x14ac:dyDescent="0.2">
      <c r="A70" s="32"/>
      <c r="B70" s="32"/>
      <c r="C70" s="32"/>
      <c r="D70" s="32"/>
      <c r="E70" s="32"/>
      <c r="F70" s="32"/>
      <c r="G70" s="32"/>
      <c r="H70" s="206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26.25" customHeight="1" x14ac:dyDescent="0.4">
      <c r="A71" s="4"/>
      <c r="B71" s="220" t="s">
        <v>99</v>
      </c>
      <c r="C71" s="221"/>
      <c r="D71" s="221"/>
      <c r="E71" s="221"/>
      <c r="F71" s="221"/>
      <c r="G71" s="221"/>
      <c r="H71" s="72">
        <v>1701</v>
      </c>
      <c r="I71" s="73"/>
      <c r="J71" s="73"/>
      <c r="K71" s="73"/>
      <c r="L71" s="73"/>
      <c r="M71" s="73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20.25" customHeight="1" x14ac:dyDescent="0.2">
      <c r="A72" s="222" t="s">
        <v>9</v>
      </c>
      <c r="B72" s="223" t="s">
        <v>100</v>
      </c>
      <c r="C72" s="224"/>
      <c r="D72" s="224"/>
      <c r="E72" s="224"/>
      <c r="F72" s="224"/>
      <c r="G72" s="224"/>
      <c r="H72" s="225" t="s">
        <v>10</v>
      </c>
      <c r="I72" s="219" t="s">
        <v>2</v>
      </c>
      <c r="J72" s="219" t="s">
        <v>3</v>
      </c>
      <c r="K72" s="227" t="s">
        <v>4</v>
      </c>
      <c r="L72" s="219" t="s">
        <v>5</v>
      </c>
      <c r="M72" s="217" t="s">
        <v>6</v>
      </c>
      <c r="N72" s="217" t="s">
        <v>7</v>
      </c>
      <c r="O72" s="219" t="s">
        <v>8</v>
      </c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5.75" customHeight="1" x14ac:dyDescent="0.25">
      <c r="A73" s="218"/>
      <c r="B73" s="74" t="s">
        <v>101</v>
      </c>
      <c r="C73" s="74" t="s">
        <v>102</v>
      </c>
      <c r="D73" s="74" t="s">
        <v>103</v>
      </c>
      <c r="E73" s="74" t="s">
        <v>104</v>
      </c>
      <c r="F73" s="74" t="s">
        <v>105</v>
      </c>
      <c r="G73" s="74" t="s">
        <v>106</v>
      </c>
      <c r="H73" s="226"/>
      <c r="I73" s="218"/>
      <c r="J73" s="218"/>
      <c r="K73" s="218"/>
      <c r="L73" s="218"/>
      <c r="M73" s="218"/>
      <c r="N73" s="218"/>
      <c r="O73" s="218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5.75" customHeight="1" x14ac:dyDescent="0.25">
      <c r="A74" s="74">
        <v>1701</v>
      </c>
      <c r="B74" s="139"/>
      <c r="C74" s="139"/>
      <c r="D74" s="139"/>
      <c r="E74" s="139"/>
      <c r="F74" s="139"/>
      <c r="G74" s="139"/>
      <c r="H74" s="140"/>
      <c r="I74" s="141"/>
      <c r="J74" s="142"/>
      <c r="K74" s="143"/>
      <c r="L74" s="144"/>
      <c r="M74" s="145">
        <f>B74</f>
        <v>0</v>
      </c>
      <c r="N74" s="146"/>
      <c r="O74" s="144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spans="1:26" ht="15.75" customHeight="1" x14ac:dyDescent="0.25">
      <c r="A75" s="74" t="s">
        <v>107</v>
      </c>
      <c r="B75" s="139"/>
      <c r="C75" s="139"/>
      <c r="D75" s="139"/>
      <c r="E75" s="139"/>
      <c r="F75" s="139"/>
      <c r="G75" s="139"/>
      <c r="H75" s="140"/>
      <c r="I75" s="147"/>
      <c r="J75" s="148"/>
      <c r="K75" s="149"/>
      <c r="L75" s="150" t="str">
        <f>IF(C75=0,"",C75/B74)</f>
        <v/>
      </c>
      <c r="M75" s="151"/>
      <c r="N75" s="152" t="str">
        <f t="shared" ref="N75:N79" si="2">IF(M75=0,"",M75/M74)</f>
        <v/>
      </c>
      <c r="O75" s="152" t="str">
        <f t="shared" ref="O75:O79" si="3">IF(M75=0,"",100%-N75)</f>
        <v/>
      </c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5.75" customHeight="1" x14ac:dyDescent="0.25">
      <c r="A76" s="74" t="s">
        <v>108</v>
      </c>
      <c r="B76" s="139"/>
      <c r="C76" s="139"/>
      <c r="D76" s="139"/>
      <c r="E76" s="139"/>
      <c r="F76" s="139"/>
      <c r="G76" s="139"/>
      <c r="H76" s="140"/>
      <c r="I76" s="147"/>
      <c r="J76" s="148"/>
      <c r="K76" s="149"/>
      <c r="L76" s="153" t="str">
        <f>IF(D76=0,"",D76/C75)</f>
        <v/>
      </c>
      <c r="M76" s="151"/>
      <c r="N76" s="154" t="str">
        <f t="shared" si="2"/>
        <v/>
      </c>
      <c r="O76" s="154" t="str">
        <f t="shared" si="3"/>
        <v/>
      </c>
      <c r="P76" s="11" t="e">
        <f>M76/M74</f>
        <v>#DIV/0!</v>
      </c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spans="1:26" ht="15.75" customHeight="1" x14ac:dyDescent="0.25">
      <c r="A77" s="74" t="s">
        <v>109</v>
      </c>
      <c r="B77" s="139"/>
      <c r="C77" s="139"/>
      <c r="D77" s="139"/>
      <c r="E77" s="139"/>
      <c r="F77" s="139"/>
      <c r="G77" s="139"/>
      <c r="H77" s="140"/>
      <c r="I77" s="147"/>
      <c r="J77" s="148"/>
      <c r="K77" s="149"/>
      <c r="L77" s="153" t="str">
        <f>IF(E77=0,"",E77/D76)</f>
        <v/>
      </c>
      <c r="M77" s="151"/>
      <c r="N77" s="154" t="str">
        <f t="shared" si="2"/>
        <v/>
      </c>
      <c r="O77" s="154" t="str">
        <f t="shared" si="3"/>
        <v/>
      </c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spans="1:26" ht="15.75" customHeight="1" x14ac:dyDescent="0.25">
      <c r="A78" s="74" t="s">
        <v>110</v>
      </c>
      <c r="B78" s="139"/>
      <c r="C78" s="139"/>
      <c r="D78" s="139"/>
      <c r="E78" s="139"/>
      <c r="F78" s="139"/>
      <c r="G78" s="139"/>
      <c r="H78" s="140"/>
      <c r="I78" s="147"/>
      <c r="J78" s="148"/>
      <c r="K78" s="149"/>
      <c r="L78" s="153" t="str">
        <f>IF(F78=0,"",F78/E77)</f>
        <v/>
      </c>
      <c r="M78" s="151"/>
      <c r="N78" s="154" t="str">
        <f t="shared" si="2"/>
        <v/>
      </c>
      <c r="O78" s="154" t="str">
        <f t="shared" si="3"/>
        <v/>
      </c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5.75" customHeight="1" x14ac:dyDescent="0.25">
      <c r="A79" s="74">
        <v>1902</v>
      </c>
      <c r="B79" s="139"/>
      <c r="C79" s="139"/>
      <c r="D79" s="139"/>
      <c r="E79" s="139"/>
      <c r="F79" s="139"/>
      <c r="G79" s="139"/>
      <c r="H79" s="140"/>
      <c r="I79" s="147"/>
      <c r="J79" s="148"/>
      <c r="K79" s="149"/>
      <c r="L79" s="153" t="str">
        <f>IF(G79=0,"",G79/F78)</f>
        <v/>
      </c>
      <c r="M79" s="155"/>
      <c r="N79" s="154" t="str">
        <f t="shared" si="2"/>
        <v/>
      </c>
      <c r="O79" s="154" t="str">
        <f t="shared" si="3"/>
        <v/>
      </c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 ht="15.75" customHeight="1" x14ac:dyDescent="0.25">
      <c r="A80" s="75" t="s">
        <v>111</v>
      </c>
      <c r="B80" s="139"/>
      <c r="C80" s="139"/>
      <c r="D80" s="139"/>
      <c r="E80" s="139"/>
      <c r="F80" s="139"/>
      <c r="G80" s="139"/>
      <c r="H80" s="140"/>
      <c r="I80" s="147"/>
      <c r="J80" s="148"/>
      <c r="K80" s="156"/>
      <c r="L80" s="157"/>
      <c r="M80" s="155"/>
      <c r="N80" s="158"/>
      <c r="O80" s="159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5.75" customHeight="1" x14ac:dyDescent="0.25">
      <c r="A81" s="75" t="s">
        <v>112</v>
      </c>
      <c r="B81" s="139"/>
      <c r="C81" s="139"/>
      <c r="D81" s="139"/>
      <c r="E81" s="139"/>
      <c r="F81" s="139"/>
      <c r="G81" s="139"/>
      <c r="H81" s="140"/>
      <c r="I81" s="147"/>
      <c r="J81" s="148"/>
      <c r="K81" s="156"/>
      <c r="L81" s="157"/>
      <c r="M81" s="155"/>
      <c r="N81" s="158"/>
      <c r="O81" s="159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5.75" customHeight="1" x14ac:dyDescent="0.25">
      <c r="A82" s="75" t="s">
        <v>113</v>
      </c>
      <c r="B82" s="139"/>
      <c r="C82" s="139"/>
      <c r="D82" s="139"/>
      <c r="E82" s="139"/>
      <c r="F82" s="139"/>
      <c r="G82" s="139"/>
      <c r="H82" s="140"/>
      <c r="I82" s="147"/>
      <c r="J82" s="148"/>
      <c r="K82" s="156"/>
      <c r="L82" s="157"/>
      <c r="M82" s="155"/>
      <c r="N82" s="158"/>
      <c r="O82" s="159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5.75" customHeight="1" x14ac:dyDescent="0.25">
      <c r="A83" s="75" t="s">
        <v>115</v>
      </c>
      <c r="B83" s="139"/>
      <c r="C83" s="139"/>
      <c r="D83" s="139"/>
      <c r="E83" s="139"/>
      <c r="F83" s="139"/>
      <c r="G83" s="139"/>
      <c r="H83" s="140"/>
      <c r="I83" s="161"/>
      <c r="J83" s="162"/>
      <c r="K83" s="163"/>
      <c r="L83" s="164"/>
      <c r="M83" s="155"/>
      <c r="N83" s="165"/>
      <c r="O83" s="166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8" customHeight="1" x14ac:dyDescent="0.25">
      <c r="A84" s="31"/>
      <c r="B84" s="244" t="s">
        <v>114</v>
      </c>
      <c r="C84" s="224"/>
      <c r="D84" s="224"/>
      <c r="E84" s="224"/>
      <c r="F84" s="224"/>
      <c r="G84" s="245"/>
      <c r="H84" s="76">
        <f>SUM(H74:H83)</f>
        <v>0</v>
      </c>
      <c r="I84" s="77" t="str">
        <f>IF(H82=0,"",H82/B74)</f>
        <v/>
      </c>
      <c r="J84" s="77" t="str">
        <f>IF(H84=0,"",H84/B74)</f>
        <v/>
      </c>
      <c r="K84" s="77" t="str">
        <f>IF(H82=0,"",J84-I84)</f>
        <v/>
      </c>
      <c r="L84" s="5"/>
      <c r="M84" s="32"/>
      <c r="N84" s="23"/>
      <c r="O84" s="5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2.75" customHeight="1" x14ac:dyDescent="0.2">
      <c r="A85" s="32"/>
      <c r="B85" s="32"/>
      <c r="C85" s="32"/>
      <c r="D85" s="32"/>
      <c r="E85" s="32"/>
      <c r="F85" s="32"/>
      <c r="G85" s="32"/>
      <c r="H85" s="206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2.75" customHeight="1" x14ac:dyDescent="0.2">
      <c r="A86" s="32"/>
      <c r="B86" s="32"/>
      <c r="C86" s="32"/>
      <c r="D86" s="32"/>
      <c r="E86" s="32"/>
      <c r="F86" s="32"/>
      <c r="G86" s="32"/>
      <c r="H86" s="206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26.25" customHeight="1" x14ac:dyDescent="0.4">
      <c r="A87" s="4"/>
      <c r="B87" s="220" t="s">
        <v>99</v>
      </c>
      <c r="C87" s="221"/>
      <c r="D87" s="221"/>
      <c r="E87" s="221"/>
      <c r="F87" s="221"/>
      <c r="G87" s="221"/>
      <c r="H87" s="72">
        <v>1702</v>
      </c>
      <c r="I87" s="73"/>
      <c r="J87" s="73"/>
      <c r="K87" s="73"/>
      <c r="L87" s="73"/>
      <c r="M87" s="73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spans="1:26" ht="20.25" customHeight="1" x14ac:dyDescent="0.2">
      <c r="A88" s="222" t="s">
        <v>9</v>
      </c>
      <c r="B88" s="223" t="s">
        <v>100</v>
      </c>
      <c r="C88" s="224"/>
      <c r="D88" s="224"/>
      <c r="E88" s="224"/>
      <c r="F88" s="224"/>
      <c r="G88" s="224"/>
      <c r="H88" s="225" t="s">
        <v>10</v>
      </c>
      <c r="I88" s="219" t="s">
        <v>2</v>
      </c>
      <c r="J88" s="219" t="s">
        <v>3</v>
      </c>
      <c r="K88" s="227" t="s">
        <v>4</v>
      </c>
      <c r="L88" s="219" t="s">
        <v>5</v>
      </c>
      <c r="M88" s="217" t="s">
        <v>6</v>
      </c>
      <c r="N88" s="217" t="s">
        <v>7</v>
      </c>
      <c r="O88" s="219" t="s">
        <v>8</v>
      </c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5.75" customHeight="1" x14ac:dyDescent="0.25">
      <c r="A89" s="218"/>
      <c r="B89" s="74" t="s">
        <v>101</v>
      </c>
      <c r="C89" s="74" t="s">
        <v>102</v>
      </c>
      <c r="D89" s="74" t="s">
        <v>103</v>
      </c>
      <c r="E89" s="74" t="s">
        <v>104</v>
      </c>
      <c r="F89" s="74" t="s">
        <v>105</v>
      </c>
      <c r="G89" s="74" t="s">
        <v>106</v>
      </c>
      <c r="H89" s="226"/>
      <c r="I89" s="218"/>
      <c r="J89" s="218"/>
      <c r="K89" s="218"/>
      <c r="L89" s="218"/>
      <c r="M89" s="218"/>
      <c r="N89" s="218"/>
      <c r="O89" s="218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5.75" customHeight="1" x14ac:dyDescent="0.25">
      <c r="A90" s="74">
        <v>1702</v>
      </c>
      <c r="B90" s="139">
        <v>244</v>
      </c>
      <c r="C90" s="139"/>
      <c r="D90" s="139"/>
      <c r="E90" s="139"/>
      <c r="F90" s="139"/>
      <c r="G90" s="139"/>
      <c r="H90" s="140"/>
      <c r="I90" s="141"/>
      <c r="J90" s="142"/>
      <c r="K90" s="143"/>
      <c r="L90" s="144"/>
      <c r="M90" s="145">
        <f>B90</f>
        <v>244</v>
      </c>
      <c r="N90" s="146"/>
      <c r="O90" s="144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5.75" customHeight="1" x14ac:dyDescent="0.25">
      <c r="A91" s="74">
        <v>1801</v>
      </c>
      <c r="B91" s="139"/>
      <c r="C91" s="139"/>
      <c r="D91" s="139"/>
      <c r="E91" s="139"/>
      <c r="F91" s="139"/>
      <c r="G91" s="139"/>
      <c r="H91" s="140"/>
      <c r="I91" s="147"/>
      <c r="J91" s="148"/>
      <c r="K91" s="149"/>
      <c r="L91" s="150" t="str">
        <f>IF(C91=0,"",C91/B90)</f>
        <v/>
      </c>
      <c r="M91" s="151"/>
      <c r="N91" s="152" t="str">
        <f t="shared" ref="N91:N95" si="4">IF(M91=0,"",M91/M90)</f>
        <v/>
      </c>
      <c r="O91" s="152" t="str">
        <f t="shared" ref="O91:O95" si="5">IF(M91=0,"",100%-N91)</f>
        <v/>
      </c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5.75" customHeight="1" x14ac:dyDescent="0.25">
      <c r="A92" s="74">
        <v>1802</v>
      </c>
      <c r="B92" s="139"/>
      <c r="C92" s="139"/>
      <c r="D92" s="139"/>
      <c r="E92" s="139"/>
      <c r="F92" s="139"/>
      <c r="G92" s="139"/>
      <c r="H92" s="140"/>
      <c r="I92" s="147"/>
      <c r="J92" s="148"/>
      <c r="K92" s="149"/>
      <c r="L92" s="153" t="str">
        <f>IF(D92=0,"",D92/C91)</f>
        <v/>
      </c>
      <c r="M92" s="151"/>
      <c r="N92" s="154" t="str">
        <f t="shared" si="4"/>
        <v/>
      </c>
      <c r="O92" s="154" t="str">
        <f t="shared" si="5"/>
        <v/>
      </c>
      <c r="P92" s="11">
        <f>M92/M90</f>
        <v>0</v>
      </c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5.75" customHeight="1" x14ac:dyDescent="0.25">
      <c r="A93" s="74">
        <v>1901</v>
      </c>
      <c r="B93" s="139"/>
      <c r="C93" s="139"/>
      <c r="D93" s="139"/>
      <c r="E93" s="139"/>
      <c r="F93" s="139"/>
      <c r="G93" s="139"/>
      <c r="H93" s="140"/>
      <c r="I93" s="147"/>
      <c r="J93" s="148"/>
      <c r="K93" s="149"/>
      <c r="L93" s="153" t="str">
        <f>IF(E93=0,"",E93/D92)</f>
        <v/>
      </c>
      <c r="M93" s="151"/>
      <c r="N93" s="154" t="str">
        <f t="shared" si="4"/>
        <v/>
      </c>
      <c r="O93" s="154" t="str">
        <f t="shared" si="5"/>
        <v/>
      </c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5.75" customHeight="1" x14ac:dyDescent="0.25">
      <c r="A94" s="74">
        <v>1902</v>
      </c>
      <c r="B94" s="139"/>
      <c r="C94" s="139"/>
      <c r="D94" s="139"/>
      <c r="E94" s="139"/>
      <c r="F94" s="139"/>
      <c r="G94" s="139"/>
      <c r="H94" s="140"/>
      <c r="I94" s="147"/>
      <c r="J94" s="148"/>
      <c r="K94" s="149"/>
      <c r="L94" s="153" t="str">
        <f>IF(F94=0,"",F94/E93)</f>
        <v/>
      </c>
      <c r="M94" s="151"/>
      <c r="N94" s="154" t="str">
        <f t="shared" si="4"/>
        <v/>
      </c>
      <c r="O94" s="154" t="str">
        <f t="shared" si="5"/>
        <v/>
      </c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5.75" customHeight="1" x14ac:dyDescent="0.25">
      <c r="A95" s="74">
        <v>2001</v>
      </c>
      <c r="B95" s="139"/>
      <c r="C95" s="139"/>
      <c r="D95" s="139"/>
      <c r="E95" s="139"/>
      <c r="F95" s="139"/>
      <c r="G95" s="139"/>
      <c r="H95" s="140"/>
      <c r="I95" s="147"/>
      <c r="J95" s="148"/>
      <c r="K95" s="149"/>
      <c r="L95" s="153" t="str">
        <f>IF(G95=0,"",G95/F94)</f>
        <v/>
      </c>
      <c r="M95" s="155"/>
      <c r="N95" s="154" t="str">
        <f t="shared" si="4"/>
        <v/>
      </c>
      <c r="O95" s="154" t="str">
        <f t="shared" si="5"/>
        <v/>
      </c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5.75" customHeight="1" x14ac:dyDescent="0.25">
      <c r="A96" s="75" t="s">
        <v>112</v>
      </c>
      <c r="B96" s="139"/>
      <c r="C96" s="139"/>
      <c r="D96" s="139"/>
      <c r="E96" s="139"/>
      <c r="F96" s="139"/>
      <c r="G96" s="139"/>
      <c r="H96" s="140"/>
      <c r="I96" s="147"/>
      <c r="J96" s="148"/>
      <c r="K96" s="156"/>
      <c r="L96" s="157"/>
      <c r="M96" s="155"/>
      <c r="N96" s="158"/>
      <c r="O96" s="159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5.75" customHeight="1" x14ac:dyDescent="0.25">
      <c r="A97" s="75" t="s">
        <v>113</v>
      </c>
      <c r="B97" s="139"/>
      <c r="C97" s="139"/>
      <c r="D97" s="139"/>
      <c r="E97" s="139"/>
      <c r="F97" s="139"/>
      <c r="G97" s="139"/>
      <c r="H97" s="140"/>
      <c r="I97" s="147"/>
      <c r="J97" s="148"/>
      <c r="K97" s="156"/>
      <c r="L97" s="157"/>
      <c r="M97" s="155"/>
      <c r="N97" s="158"/>
      <c r="O97" s="159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5.75" customHeight="1" x14ac:dyDescent="0.25">
      <c r="A98" s="75" t="s">
        <v>115</v>
      </c>
      <c r="B98" s="139"/>
      <c r="C98" s="139"/>
      <c r="D98" s="139"/>
      <c r="E98" s="139"/>
      <c r="F98" s="139"/>
      <c r="G98" s="139"/>
      <c r="H98" s="140"/>
      <c r="I98" s="147"/>
      <c r="J98" s="148"/>
      <c r="K98" s="156"/>
      <c r="L98" s="157"/>
      <c r="M98" s="155"/>
      <c r="N98" s="158"/>
      <c r="O98" s="159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spans="1:26" ht="15.75" customHeight="1" x14ac:dyDescent="0.25">
      <c r="A99" s="75" t="s">
        <v>116</v>
      </c>
      <c r="B99" s="139"/>
      <c r="C99" s="139"/>
      <c r="D99" s="139"/>
      <c r="E99" s="139"/>
      <c r="F99" s="139"/>
      <c r="G99" s="139"/>
      <c r="H99" s="140"/>
      <c r="I99" s="161"/>
      <c r="J99" s="162"/>
      <c r="K99" s="163"/>
      <c r="L99" s="164"/>
      <c r="M99" s="155"/>
      <c r="N99" s="165"/>
      <c r="O99" s="166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8" customHeight="1" x14ac:dyDescent="0.25">
      <c r="A100" s="31"/>
      <c r="B100" s="244" t="s">
        <v>114</v>
      </c>
      <c r="C100" s="224"/>
      <c r="D100" s="224"/>
      <c r="E100" s="224"/>
      <c r="F100" s="224"/>
      <c r="G100" s="245"/>
      <c r="H100" s="76">
        <f>SUM(H90:H99)</f>
        <v>0</v>
      </c>
      <c r="I100" s="77" t="str">
        <f>IF(H98=0,"",H98/B90)</f>
        <v/>
      </c>
      <c r="J100" s="77" t="str">
        <f>IF(H100=0,"",H100/B90)</f>
        <v/>
      </c>
      <c r="K100" s="77" t="str">
        <f>IF(H98=0,"",J100-I100)</f>
        <v/>
      </c>
      <c r="L100" s="5"/>
      <c r="M100" s="32"/>
      <c r="N100" s="23"/>
      <c r="O100" s="5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2.75" customHeight="1" x14ac:dyDescent="0.2">
      <c r="A101" s="32"/>
      <c r="B101" s="32"/>
      <c r="C101" s="32"/>
      <c r="D101" s="32"/>
      <c r="E101" s="32"/>
      <c r="F101" s="32"/>
      <c r="G101" s="32"/>
      <c r="H101" s="206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2.75" customHeight="1" x14ac:dyDescent="0.2">
      <c r="A102" s="32"/>
      <c r="B102" s="32"/>
      <c r="C102" s="32"/>
      <c r="D102" s="32"/>
      <c r="E102" s="32"/>
      <c r="F102" s="32"/>
      <c r="G102" s="32"/>
      <c r="H102" s="206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2.75" customHeight="1" x14ac:dyDescent="0.2">
      <c r="A103" s="32"/>
      <c r="B103" s="32"/>
      <c r="C103" s="32"/>
      <c r="D103" s="32"/>
      <c r="E103" s="32"/>
      <c r="F103" s="32"/>
      <c r="G103" s="32"/>
      <c r="H103" s="206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2.75" customHeight="1" x14ac:dyDescent="0.2">
      <c r="A104" s="32"/>
      <c r="B104" s="32"/>
      <c r="C104" s="32"/>
      <c r="D104" s="32"/>
      <c r="E104" s="32"/>
      <c r="F104" s="32"/>
      <c r="G104" s="32"/>
      <c r="H104" s="206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2.75" customHeight="1" x14ac:dyDescent="0.2">
      <c r="A105" s="32"/>
      <c r="B105" s="32"/>
      <c r="C105" s="32"/>
      <c r="D105" s="32"/>
      <c r="E105" s="32"/>
      <c r="F105" s="32"/>
      <c r="G105" s="32"/>
      <c r="H105" s="206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2.75" customHeight="1" x14ac:dyDescent="0.2">
      <c r="A106" s="32"/>
      <c r="B106" s="32"/>
      <c r="C106" s="32"/>
      <c r="D106" s="32"/>
      <c r="E106" s="32"/>
      <c r="F106" s="32"/>
      <c r="G106" s="32"/>
      <c r="H106" s="206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2.75" customHeight="1" x14ac:dyDescent="0.2">
      <c r="A107" s="32"/>
      <c r="B107" s="32"/>
      <c r="C107" s="32"/>
      <c r="D107" s="32"/>
      <c r="E107" s="32"/>
      <c r="F107" s="32"/>
      <c r="G107" s="32"/>
      <c r="H107" s="206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2.75" customHeight="1" x14ac:dyDescent="0.2">
      <c r="A108" s="32"/>
      <c r="B108" s="32"/>
      <c r="C108" s="32"/>
      <c r="D108" s="32"/>
      <c r="E108" s="32"/>
      <c r="F108" s="32"/>
      <c r="G108" s="32"/>
      <c r="H108" s="206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2.75" customHeight="1" x14ac:dyDescent="0.2">
      <c r="A109" s="32"/>
      <c r="B109" s="32"/>
      <c r="C109" s="32"/>
      <c r="D109" s="32"/>
      <c r="E109" s="32"/>
      <c r="F109" s="32"/>
      <c r="G109" s="32"/>
      <c r="H109" s="206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2.75" customHeight="1" x14ac:dyDescent="0.2">
      <c r="A110" s="32"/>
      <c r="B110" s="32"/>
      <c r="C110" s="32"/>
      <c r="D110" s="32"/>
      <c r="E110" s="32"/>
      <c r="F110" s="32"/>
      <c r="G110" s="32"/>
      <c r="H110" s="206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2.75" customHeight="1" x14ac:dyDescent="0.2">
      <c r="A111" s="32"/>
      <c r="B111" s="32"/>
      <c r="C111" s="32"/>
      <c r="D111" s="32"/>
      <c r="E111" s="32"/>
      <c r="F111" s="32"/>
      <c r="G111" s="32"/>
      <c r="H111" s="206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2.75" customHeight="1" x14ac:dyDescent="0.2">
      <c r="A112" s="32"/>
      <c r="B112" s="32"/>
      <c r="C112" s="32"/>
      <c r="D112" s="32"/>
      <c r="E112" s="32"/>
      <c r="F112" s="32"/>
      <c r="G112" s="32"/>
      <c r="H112" s="206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2.75" customHeight="1" x14ac:dyDescent="0.2">
      <c r="A113" s="32"/>
      <c r="B113" s="32"/>
      <c r="C113" s="32"/>
      <c r="D113" s="32"/>
      <c r="E113" s="32"/>
      <c r="F113" s="32"/>
      <c r="G113" s="32"/>
      <c r="H113" s="206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2.75" customHeight="1" x14ac:dyDescent="0.2">
      <c r="A114" s="32"/>
      <c r="B114" s="32"/>
      <c r="C114" s="32"/>
      <c r="D114" s="32"/>
      <c r="E114" s="32"/>
      <c r="F114" s="32"/>
      <c r="G114" s="32"/>
      <c r="H114" s="206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2.75" customHeight="1" x14ac:dyDescent="0.2">
      <c r="A115" s="32"/>
      <c r="B115" s="32"/>
      <c r="C115" s="32"/>
      <c r="D115" s="32"/>
      <c r="E115" s="32"/>
      <c r="F115" s="32"/>
      <c r="G115" s="32"/>
      <c r="H115" s="206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2.75" customHeight="1" x14ac:dyDescent="0.2">
      <c r="A116" s="32"/>
      <c r="B116" s="32"/>
      <c r="C116" s="32"/>
      <c r="D116" s="32"/>
      <c r="E116" s="32"/>
      <c r="F116" s="32"/>
      <c r="G116" s="32"/>
      <c r="H116" s="206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2.75" customHeight="1" x14ac:dyDescent="0.2">
      <c r="A117" s="32"/>
      <c r="B117" s="32"/>
      <c r="C117" s="32"/>
      <c r="D117" s="32"/>
      <c r="E117" s="32"/>
      <c r="F117" s="32"/>
      <c r="G117" s="32"/>
      <c r="H117" s="206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2.75" customHeight="1" x14ac:dyDescent="0.2">
      <c r="A118" s="32"/>
      <c r="B118" s="32"/>
      <c r="C118" s="32"/>
      <c r="D118" s="32"/>
      <c r="E118" s="32"/>
      <c r="F118" s="32"/>
      <c r="G118" s="32"/>
      <c r="H118" s="206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2.75" customHeight="1" x14ac:dyDescent="0.2">
      <c r="A119" s="32"/>
      <c r="B119" s="32"/>
      <c r="C119" s="32"/>
      <c r="D119" s="32"/>
      <c r="E119" s="32"/>
      <c r="F119" s="32"/>
      <c r="G119" s="32"/>
      <c r="H119" s="206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2.75" customHeight="1" x14ac:dyDescent="0.2">
      <c r="A120" s="32"/>
      <c r="B120" s="32"/>
      <c r="C120" s="32"/>
      <c r="D120" s="32"/>
      <c r="E120" s="32"/>
      <c r="F120" s="32"/>
      <c r="G120" s="32"/>
      <c r="H120" s="206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2.75" customHeight="1" x14ac:dyDescent="0.2">
      <c r="A121" s="32"/>
      <c r="B121" s="32"/>
      <c r="C121" s="32"/>
      <c r="D121" s="32"/>
      <c r="E121" s="32"/>
      <c r="F121" s="32"/>
      <c r="G121" s="32"/>
      <c r="H121" s="206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2.75" customHeight="1" x14ac:dyDescent="0.2">
      <c r="A122" s="32"/>
      <c r="B122" s="32"/>
      <c r="C122" s="32"/>
      <c r="D122" s="32"/>
      <c r="E122" s="32"/>
      <c r="F122" s="32"/>
      <c r="G122" s="32"/>
      <c r="H122" s="206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2.75" customHeight="1" x14ac:dyDescent="0.2">
      <c r="A123" s="32"/>
      <c r="B123" s="32"/>
      <c r="C123" s="32"/>
      <c r="D123" s="32"/>
      <c r="E123" s="32"/>
      <c r="F123" s="32"/>
      <c r="G123" s="32"/>
      <c r="H123" s="206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2.75" customHeight="1" x14ac:dyDescent="0.2">
      <c r="A124" s="32"/>
      <c r="B124" s="32"/>
      <c r="C124" s="32"/>
      <c r="D124" s="32"/>
      <c r="E124" s="32"/>
      <c r="F124" s="32"/>
      <c r="G124" s="32"/>
      <c r="H124" s="206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2.75" customHeight="1" x14ac:dyDescent="0.2">
      <c r="A125" s="32"/>
      <c r="B125" s="32"/>
      <c r="C125" s="32"/>
      <c r="D125" s="32"/>
      <c r="E125" s="32"/>
      <c r="F125" s="32"/>
      <c r="G125" s="32"/>
      <c r="H125" s="206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2.75" customHeight="1" x14ac:dyDescent="0.2">
      <c r="A126" s="32"/>
      <c r="B126" s="32"/>
      <c r="C126" s="32"/>
      <c r="D126" s="32"/>
      <c r="E126" s="32"/>
      <c r="F126" s="32"/>
      <c r="G126" s="32"/>
      <c r="H126" s="206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2.75" customHeight="1" x14ac:dyDescent="0.2">
      <c r="A127" s="32"/>
      <c r="B127" s="32"/>
      <c r="C127" s="32"/>
      <c r="D127" s="32"/>
      <c r="E127" s="32"/>
      <c r="F127" s="32"/>
      <c r="G127" s="32"/>
      <c r="H127" s="206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2.75" customHeight="1" x14ac:dyDescent="0.2">
      <c r="A128" s="32"/>
      <c r="B128" s="32"/>
      <c r="C128" s="32"/>
      <c r="D128" s="32"/>
      <c r="E128" s="32"/>
      <c r="F128" s="32"/>
      <c r="G128" s="32"/>
      <c r="H128" s="206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2.75" customHeight="1" x14ac:dyDescent="0.2">
      <c r="A129" s="32"/>
      <c r="B129" s="32"/>
      <c r="C129" s="32"/>
      <c r="D129" s="32"/>
      <c r="E129" s="32"/>
      <c r="F129" s="32"/>
      <c r="G129" s="32"/>
      <c r="H129" s="206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2.75" customHeight="1" x14ac:dyDescent="0.2">
      <c r="A130" s="32"/>
      <c r="B130" s="32"/>
      <c r="C130" s="32"/>
      <c r="D130" s="32"/>
      <c r="E130" s="32"/>
      <c r="F130" s="32"/>
      <c r="G130" s="32"/>
      <c r="H130" s="206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2.75" customHeight="1" x14ac:dyDescent="0.2">
      <c r="A131" s="32"/>
      <c r="B131" s="32"/>
      <c r="C131" s="32"/>
      <c r="D131" s="32"/>
      <c r="E131" s="32"/>
      <c r="F131" s="32"/>
      <c r="G131" s="32"/>
      <c r="H131" s="206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2.75" customHeight="1" x14ac:dyDescent="0.2">
      <c r="A132" s="32"/>
      <c r="B132" s="32"/>
      <c r="C132" s="32"/>
      <c r="D132" s="32"/>
      <c r="E132" s="32"/>
      <c r="F132" s="32"/>
      <c r="G132" s="32"/>
      <c r="H132" s="206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2.75" customHeight="1" x14ac:dyDescent="0.2">
      <c r="A133" s="32"/>
      <c r="B133" s="32"/>
      <c r="C133" s="32"/>
      <c r="D133" s="32"/>
      <c r="E133" s="32"/>
      <c r="F133" s="32"/>
      <c r="G133" s="32"/>
      <c r="H133" s="206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2.75" customHeight="1" x14ac:dyDescent="0.2">
      <c r="A134" s="32"/>
      <c r="B134" s="32"/>
      <c r="C134" s="32"/>
      <c r="D134" s="32"/>
      <c r="E134" s="32"/>
      <c r="F134" s="32"/>
      <c r="G134" s="32"/>
      <c r="H134" s="206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12.75" customHeight="1" x14ac:dyDescent="0.2">
      <c r="A135" s="32"/>
      <c r="B135" s="32"/>
      <c r="C135" s="32"/>
      <c r="D135" s="32"/>
      <c r="E135" s="32"/>
      <c r="F135" s="32"/>
      <c r="G135" s="32"/>
      <c r="H135" s="206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2.75" customHeight="1" x14ac:dyDescent="0.2">
      <c r="A136" s="32"/>
      <c r="B136" s="32"/>
      <c r="C136" s="32"/>
      <c r="D136" s="32"/>
      <c r="E136" s="32"/>
      <c r="F136" s="32"/>
      <c r="G136" s="32"/>
      <c r="H136" s="206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2.75" customHeight="1" x14ac:dyDescent="0.2">
      <c r="A137" s="32"/>
      <c r="B137" s="32"/>
      <c r="C137" s="32"/>
      <c r="D137" s="32"/>
      <c r="E137" s="32"/>
      <c r="F137" s="32"/>
      <c r="G137" s="32"/>
      <c r="H137" s="206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2.75" customHeight="1" x14ac:dyDescent="0.2">
      <c r="A138" s="32"/>
      <c r="B138" s="32"/>
      <c r="C138" s="32"/>
      <c r="D138" s="32"/>
      <c r="E138" s="32"/>
      <c r="F138" s="32"/>
      <c r="G138" s="32"/>
      <c r="H138" s="206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2.75" customHeight="1" x14ac:dyDescent="0.2">
      <c r="A139" s="32"/>
      <c r="B139" s="32"/>
      <c r="C139" s="32"/>
      <c r="D139" s="32"/>
      <c r="E139" s="32"/>
      <c r="F139" s="32"/>
      <c r="G139" s="32"/>
      <c r="H139" s="206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2.75" customHeight="1" x14ac:dyDescent="0.2">
      <c r="A140" s="32"/>
      <c r="B140" s="32"/>
      <c r="C140" s="32"/>
      <c r="D140" s="32"/>
      <c r="E140" s="32"/>
      <c r="F140" s="32"/>
      <c r="G140" s="32"/>
      <c r="H140" s="206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2.75" customHeight="1" x14ac:dyDescent="0.2">
      <c r="A141" s="32"/>
      <c r="B141" s="32"/>
      <c r="C141" s="32"/>
      <c r="D141" s="32"/>
      <c r="E141" s="32"/>
      <c r="F141" s="32"/>
      <c r="G141" s="32"/>
      <c r="H141" s="206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2.75" customHeight="1" x14ac:dyDescent="0.2">
      <c r="A142" s="32"/>
      <c r="B142" s="32"/>
      <c r="C142" s="32"/>
      <c r="D142" s="32"/>
      <c r="E142" s="32"/>
      <c r="F142" s="32"/>
      <c r="G142" s="32"/>
      <c r="H142" s="206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2.75" customHeight="1" x14ac:dyDescent="0.2">
      <c r="A143" s="32"/>
      <c r="B143" s="32"/>
      <c r="C143" s="32"/>
      <c r="D143" s="32"/>
      <c r="E143" s="32"/>
      <c r="F143" s="32"/>
      <c r="G143" s="32"/>
      <c r="H143" s="206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2.75" customHeight="1" x14ac:dyDescent="0.2">
      <c r="A144" s="32"/>
      <c r="B144" s="32"/>
      <c r="C144" s="32"/>
      <c r="D144" s="32"/>
      <c r="E144" s="32"/>
      <c r="F144" s="32"/>
      <c r="G144" s="32"/>
      <c r="H144" s="206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2.75" customHeight="1" x14ac:dyDescent="0.2">
      <c r="A145" s="32"/>
      <c r="B145" s="32"/>
      <c r="C145" s="32"/>
      <c r="D145" s="32"/>
      <c r="E145" s="32"/>
      <c r="F145" s="32"/>
      <c r="G145" s="32"/>
      <c r="H145" s="206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2.75" customHeight="1" x14ac:dyDescent="0.2">
      <c r="A146" s="32"/>
      <c r="B146" s="32"/>
      <c r="C146" s="32"/>
      <c r="D146" s="32"/>
      <c r="E146" s="32"/>
      <c r="F146" s="32"/>
      <c r="G146" s="32"/>
      <c r="H146" s="206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2.75" customHeight="1" x14ac:dyDescent="0.2">
      <c r="A147" s="32"/>
      <c r="B147" s="32"/>
      <c r="C147" s="32"/>
      <c r="D147" s="32"/>
      <c r="E147" s="32"/>
      <c r="F147" s="32"/>
      <c r="G147" s="32"/>
      <c r="H147" s="206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2.75" customHeight="1" x14ac:dyDescent="0.2">
      <c r="A148" s="32"/>
      <c r="B148" s="32"/>
      <c r="C148" s="32"/>
      <c r="D148" s="32"/>
      <c r="E148" s="32"/>
      <c r="F148" s="32"/>
      <c r="G148" s="32"/>
      <c r="H148" s="206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2.75" customHeight="1" x14ac:dyDescent="0.2">
      <c r="A149" s="32"/>
      <c r="B149" s="32"/>
      <c r="C149" s="32"/>
      <c r="D149" s="32"/>
      <c r="E149" s="32"/>
      <c r="F149" s="32"/>
      <c r="G149" s="32"/>
      <c r="H149" s="206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2.75" customHeight="1" x14ac:dyDescent="0.2">
      <c r="A150" s="32"/>
      <c r="B150" s="32"/>
      <c r="C150" s="32"/>
      <c r="D150" s="32"/>
      <c r="E150" s="32"/>
      <c r="F150" s="32"/>
      <c r="G150" s="32"/>
      <c r="H150" s="206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2.75" customHeight="1" x14ac:dyDescent="0.2">
      <c r="A151" s="32"/>
      <c r="B151" s="32"/>
      <c r="C151" s="32"/>
      <c r="D151" s="32"/>
      <c r="E151" s="32"/>
      <c r="F151" s="32"/>
      <c r="G151" s="32"/>
      <c r="H151" s="206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2.75" customHeight="1" x14ac:dyDescent="0.2">
      <c r="A152" s="32"/>
      <c r="B152" s="32"/>
      <c r="C152" s="32"/>
      <c r="D152" s="32"/>
      <c r="E152" s="32"/>
      <c r="F152" s="32"/>
      <c r="G152" s="32"/>
      <c r="H152" s="206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2.75" customHeight="1" x14ac:dyDescent="0.2">
      <c r="A153" s="32"/>
      <c r="B153" s="32"/>
      <c r="C153" s="32"/>
      <c r="D153" s="32"/>
      <c r="E153" s="32"/>
      <c r="F153" s="32"/>
      <c r="G153" s="32"/>
      <c r="H153" s="206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2.75" customHeight="1" x14ac:dyDescent="0.2">
      <c r="A154" s="32"/>
      <c r="B154" s="32"/>
      <c r="C154" s="32"/>
      <c r="D154" s="32"/>
      <c r="E154" s="32"/>
      <c r="F154" s="32"/>
      <c r="G154" s="32"/>
      <c r="H154" s="206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2.75" customHeight="1" x14ac:dyDescent="0.2">
      <c r="A155" s="32"/>
      <c r="B155" s="32"/>
      <c r="C155" s="32"/>
      <c r="D155" s="32"/>
      <c r="E155" s="32"/>
      <c r="F155" s="32"/>
      <c r="G155" s="32"/>
      <c r="H155" s="206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2.75" customHeight="1" x14ac:dyDescent="0.2">
      <c r="A156" s="32"/>
      <c r="B156" s="32"/>
      <c r="C156" s="32"/>
      <c r="D156" s="32"/>
      <c r="E156" s="32"/>
      <c r="F156" s="32"/>
      <c r="G156" s="32"/>
      <c r="H156" s="206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2.75" customHeight="1" x14ac:dyDescent="0.2">
      <c r="A157" s="32"/>
      <c r="B157" s="32"/>
      <c r="C157" s="32"/>
      <c r="D157" s="32"/>
      <c r="E157" s="32"/>
      <c r="F157" s="32"/>
      <c r="G157" s="32"/>
      <c r="H157" s="206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2.75" customHeight="1" x14ac:dyDescent="0.2">
      <c r="A158" s="32"/>
      <c r="B158" s="32"/>
      <c r="C158" s="32"/>
      <c r="D158" s="32"/>
      <c r="E158" s="32"/>
      <c r="F158" s="32"/>
      <c r="G158" s="32"/>
      <c r="H158" s="206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2.75" customHeight="1" x14ac:dyDescent="0.2">
      <c r="A159" s="32"/>
      <c r="B159" s="32"/>
      <c r="C159" s="32"/>
      <c r="D159" s="32"/>
      <c r="E159" s="32"/>
      <c r="F159" s="32"/>
      <c r="G159" s="32"/>
      <c r="H159" s="206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2.75" customHeight="1" x14ac:dyDescent="0.2">
      <c r="A160" s="32"/>
      <c r="B160" s="32"/>
      <c r="C160" s="32"/>
      <c r="D160" s="32"/>
      <c r="E160" s="32"/>
      <c r="F160" s="32"/>
      <c r="G160" s="32"/>
      <c r="H160" s="206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2.75" customHeight="1" x14ac:dyDescent="0.2">
      <c r="A161" s="32"/>
      <c r="B161" s="32"/>
      <c r="C161" s="32"/>
      <c r="D161" s="32"/>
      <c r="E161" s="32"/>
      <c r="F161" s="32"/>
      <c r="G161" s="32"/>
      <c r="H161" s="206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2.75" customHeight="1" x14ac:dyDescent="0.2">
      <c r="A162" s="32"/>
      <c r="B162" s="32"/>
      <c r="C162" s="32"/>
      <c r="D162" s="32"/>
      <c r="E162" s="32"/>
      <c r="F162" s="32"/>
      <c r="G162" s="32"/>
      <c r="H162" s="206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2.75" customHeight="1" x14ac:dyDescent="0.2">
      <c r="A163" s="32"/>
      <c r="B163" s="32"/>
      <c r="C163" s="32"/>
      <c r="D163" s="32"/>
      <c r="E163" s="32"/>
      <c r="F163" s="32"/>
      <c r="G163" s="32"/>
      <c r="H163" s="206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2.75" customHeight="1" x14ac:dyDescent="0.2">
      <c r="A164" s="32"/>
      <c r="B164" s="32"/>
      <c r="C164" s="32"/>
      <c r="D164" s="32"/>
      <c r="E164" s="32"/>
      <c r="F164" s="32"/>
      <c r="G164" s="32"/>
      <c r="H164" s="206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2.75" customHeight="1" x14ac:dyDescent="0.2">
      <c r="A165" s="32"/>
      <c r="B165" s="32"/>
      <c r="C165" s="32"/>
      <c r="D165" s="32"/>
      <c r="E165" s="32"/>
      <c r="F165" s="32"/>
      <c r="G165" s="32"/>
      <c r="H165" s="206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2.75" customHeight="1" x14ac:dyDescent="0.2">
      <c r="A166" s="32"/>
      <c r="B166" s="32"/>
      <c r="C166" s="32"/>
      <c r="D166" s="32"/>
      <c r="E166" s="32"/>
      <c r="F166" s="32"/>
      <c r="G166" s="32"/>
      <c r="H166" s="206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2.75" customHeight="1" x14ac:dyDescent="0.2">
      <c r="A167" s="32"/>
      <c r="B167" s="32"/>
      <c r="C167" s="32"/>
      <c r="D167" s="32"/>
      <c r="E167" s="32"/>
      <c r="F167" s="32"/>
      <c r="G167" s="32"/>
      <c r="H167" s="206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2.75" customHeight="1" x14ac:dyDescent="0.2">
      <c r="A168" s="32"/>
      <c r="B168" s="32"/>
      <c r="C168" s="32"/>
      <c r="D168" s="32"/>
      <c r="E168" s="32"/>
      <c r="F168" s="32"/>
      <c r="G168" s="32"/>
      <c r="H168" s="206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2.75" customHeight="1" x14ac:dyDescent="0.2">
      <c r="A169" s="32"/>
      <c r="B169" s="32"/>
      <c r="C169" s="32"/>
      <c r="D169" s="32"/>
      <c r="E169" s="32"/>
      <c r="F169" s="32"/>
      <c r="G169" s="32"/>
      <c r="H169" s="206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2.75" customHeight="1" x14ac:dyDescent="0.2">
      <c r="A170" s="32"/>
      <c r="B170" s="32"/>
      <c r="C170" s="32"/>
      <c r="D170" s="32"/>
      <c r="E170" s="32"/>
      <c r="F170" s="32"/>
      <c r="G170" s="32"/>
      <c r="H170" s="206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2.75" customHeight="1" x14ac:dyDescent="0.2">
      <c r="A171" s="32"/>
      <c r="B171" s="32"/>
      <c r="C171" s="32"/>
      <c r="D171" s="32"/>
      <c r="E171" s="32"/>
      <c r="F171" s="32"/>
      <c r="G171" s="32"/>
      <c r="H171" s="206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2.75" customHeight="1" x14ac:dyDescent="0.2">
      <c r="A172" s="32"/>
      <c r="B172" s="32"/>
      <c r="C172" s="32"/>
      <c r="D172" s="32"/>
      <c r="E172" s="32"/>
      <c r="F172" s="32"/>
      <c r="G172" s="32"/>
      <c r="H172" s="206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2.75" customHeight="1" x14ac:dyDescent="0.2">
      <c r="A173" s="32"/>
      <c r="B173" s="32"/>
      <c r="C173" s="32"/>
      <c r="D173" s="32"/>
      <c r="E173" s="32"/>
      <c r="F173" s="32"/>
      <c r="G173" s="32"/>
      <c r="H173" s="206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2.75" customHeight="1" x14ac:dyDescent="0.2">
      <c r="A174" s="32"/>
      <c r="B174" s="32"/>
      <c r="C174" s="32"/>
      <c r="D174" s="32"/>
      <c r="E174" s="32"/>
      <c r="F174" s="32"/>
      <c r="G174" s="32"/>
      <c r="H174" s="206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2.75" customHeight="1" x14ac:dyDescent="0.2">
      <c r="A175" s="32"/>
      <c r="B175" s="32"/>
      <c r="C175" s="32"/>
      <c r="D175" s="32"/>
      <c r="E175" s="32"/>
      <c r="F175" s="32"/>
      <c r="G175" s="32"/>
      <c r="H175" s="206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2.75" customHeight="1" x14ac:dyDescent="0.2">
      <c r="A176" s="32"/>
      <c r="B176" s="32"/>
      <c r="C176" s="32"/>
      <c r="D176" s="32"/>
      <c r="E176" s="32"/>
      <c r="F176" s="32"/>
      <c r="G176" s="32"/>
      <c r="H176" s="206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2.75" customHeight="1" x14ac:dyDescent="0.2">
      <c r="A177" s="32"/>
      <c r="B177" s="32"/>
      <c r="C177" s="32"/>
      <c r="D177" s="32"/>
      <c r="E177" s="32"/>
      <c r="F177" s="32"/>
      <c r="G177" s="32"/>
      <c r="H177" s="206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2.75" customHeight="1" x14ac:dyDescent="0.2">
      <c r="A178" s="32"/>
      <c r="B178" s="32"/>
      <c r="C178" s="32"/>
      <c r="D178" s="32"/>
      <c r="E178" s="32"/>
      <c r="F178" s="32"/>
      <c r="G178" s="32"/>
      <c r="H178" s="206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2.75" customHeight="1" x14ac:dyDescent="0.2">
      <c r="A179" s="32"/>
      <c r="B179" s="32"/>
      <c r="C179" s="32"/>
      <c r="D179" s="32"/>
      <c r="E179" s="32"/>
      <c r="F179" s="32"/>
      <c r="G179" s="32"/>
      <c r="H179" s="206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2.75" customHeight="1" x14ac:dyDescent="0.2">
      <c r="A180" s="32"/>
      <c r="B180" s="32"/>
      <c r="C180" s="32"/>
      <c r="D180" s="32"/>
      <c r="E180" s="32"/>
      <c r="F180" s="32"/>
      <c r="G180" s="32"/>
      <c r="H180" s="206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2.75" customHeight="1" x14ac:dyDescent="0.2">
      <c r="A181" s="32"/>
      <c r="B181" s="32"/>
      <c r="C181" s="32"/>
      <c r="D181" s="32"/>
      <c r="E181" s="32"/>
      <c r="F181" s="32"/>
      <c r="G181" s="32"/>
      <c r="H181" s="206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2.75" customHeight="1" x14ac:dyDescent="0.2">
      <c r="A182" s="32"/>
      <c r="B182" s="32"/>
      <c r="C182" s="32"/>
      <c r="D182" s="32"/>
      <c r="E182" s="32"/>
      <c r="F182" s="32"/>
      <c r="G182" s="32"/>
      <c r="H182" s="206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2.75" customHeight="1" x14ac:dyDescent="0.2">
      <c r="A183" s="32"/>
      <c r="B183" s="32"/>
      <c r="C183" s="32"/>
      <c r="D183" s="32"/>
      <c r="E183" s="32"/>
      <c r="F183" s="32"/>
      <c r="G183" s="32"/>
      <c r="H183" s="206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2.75" customHeight="1" x14ac:dyDescent="0.2">
      <c r="A184" s="32"/>
      <c r="B184" s="32"/>
      <c r="C184" s="32"/>
      <c r="D184" s="32"/>
      <c r="E184" s="32"/>
      <c r="F184" s="32"/>
      <c r="G184" s="32"/>
      <c r="H184" s="206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2.75" customHeight="1" x14ac:dyDescent="0.2">
      <c r="A185" s="32"/>
      <c r="B185" s="32"/>
      <c r="C185" s="32"/>
      <c r="D185" s="32"/>
      <c r="E185" s="32"/>
      <c r="F185" s="32"/>
      <c r="G185" s="32"/>
      <c r="H185" s="206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2.75" customHeight="1" x14ac:dyDescent="0.2">
      <c r="A186" s="32"/>
      <c r="B186" s="32"/>
      <c r="C186" s="32"/>
      <c r="D186" s="32"/>
      <c r="E186" s="32"/>
      <c r="F186" s="32"/>
      <c r="G186" s="32"/>
      <c r="H186" s="206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2.75" customHeight="1" x14ac:dyDescent="0.2">
      <c r="A187" s="32"/>
      <c r="B187" s="32"/>
      <c r="C187" s="32"/>
      <c r="D187" s="32"/>
      <c r="E187" s="32"/>
      <c r="F187" s="32"/>
      <c r="G187" s="32"/>
      <c r="H187" s="206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2.75" customHeight="1" x14ac:dyDescent="0.2">
      <c r="A188" s="32"/>
      <c r="B188" s="32"/>
      <c r="C188" s="32"/>
      <c r="D188" s="32"/>
      <c r="E188" s="32"/>
      <c r="F188" s="32"/>
      <c r="G188" s="32"/>
      <c r="H188" s="206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2.75" customHeight="1" x14ac:dyDescent="0.2">
      <c r="A189" s="32"/>
      <c r="B189" s="32"/>
      <c r="C189" s="32"/>
      <c r="D189" s="32"/>
      <c r="E189" s="32"/>
      <c r="F189" s="32"/>
      <c r="G189" s="32"/>
      <c r="H189" s="206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2.75" customHeight="1" x14ac:dyDescent="0.2">
      <c r="A190" s="32"/>
      <c r="B190" s="32"/>
      <c r="C190" s="32"/>
      <c r="D190" s="32"/>
      <c r="E190" s="32"/>
      <c r="F190" s="32"/>
      <c r="G190" s="32"/>
      <c r="H190" s="206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2.75" customHeight="1" x14ac:dyDescent="0.2">
      <c r="A191" s="32"/>
      <c r="B191" s="32"/>
      <c r="C191" s="32"/>
      <c r="D191" s="32"/>
      <c r="E191" s="32"/>
      <c r="F191" s="32"/>
      <c r="G191" s="32"/>
      <c r="H191" s="206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2.75" customHeight="1" x14ac:dyDescent="0.2">
      <c r="A192" s="32"/>
      <c r="B192" s="32"/>
      <c r="C192" s="32"/>
      <c r="D192" s="32"/>
      <c r="E192" s="32"/>
      <c r="F192" s="32"/>
      <c r="G192" s="32"/>
      <c r="H192" s="206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2.75" customHeight="1" x14ac:dyDescent="0.2">
      <c r="A193" s="32"/>
      <c r="B193" s="32"/>
      <c r="C193" s="32"/>
      <c r="D193" s="32"/>
      <c r="E193" s="32"/>
      <c r="F193" s="32"/>
      <c r="G193" s="32"/>
      <c r="H193" s="206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2.75" customHeight="1" x14ac:dyDescent="0.2">
      <c r="A194" s="32"/>
      <c r="B194" s="32"/>
      <c r="C194" s="32"/>
      <c r="D194" s="32"/>
      <c r="E194" s="32"/>
      <c r="F194" s="32"/>
      <c r="G194" s="32"/>
      <c r="H194" s="206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2.75" customHeight="1" x14ac:dyDescent="0.2">
      <c r="A195" s="32"/>
      <c r="B195" s="32"/>
      <c r="C195" s="32"/>
      <c r="D195" s="32"/>
      <c r="E195" s="32"/>
      <c r="F195" s="32"/>
      <c r="G195" s="32"/>
      <c r="H195" s="206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2.75" customHeight="1" x14ac:dyDescent="0.2">
      <c r="A196" s="32"/>
      <c r="B196" s="32"/>
      <c r="C196" s="32"/>
      <c r="D196" s="32"/>
      <c r="E196" s="32"/>
      <c r="F196" s="32"/>
      <c r="G196" s="32"/>
      <c r="H196" s="206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2.75" customHeight="1" x14ac:dyDescent="0.2">
      <c r="A197" s="32"/>
      <c r="B197" s="32"/>
      <c r="C197" s="32"/>
      <c r="D197" s="32"/>
      <c r="E197" s="32"/>
      <c r="F197" s="32"/>
      <c r="G197" s="32"/>
      <c r="H197" s="206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2.75" customHeight="1" x14ac:dyDescent="0.2">
      <c r="A198" s="32"/>
      <c r="B198" s="32"/>
      <c r="C198" s="32"/>
      <c r="D198" s="32"/>
      <c r="E198" s="32"/>
      <c r="F198" s="32"/>
      <c r="G198" s="32"/>
      <c r="H198" s="206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2.75" customHeight="1" x14ac:dyDescent="0.2">
      <c r="A199" s="32"/>
      <c r="B199" s="32"/>
      <c r="C199" s="32"/>
      <c r="D199" s="32"/>
      <c r="E199" s="32"/>
      <c r="F199" s="32"/>
      <c r="G199" s="32"/>
      <c r="H199" s="206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2.75" customHeight="1" x14ac:dyDescent="0.2">
      <c r="A200" s="32"/>
      <c r="B200" s="32"/>
      <c r="C200" s="32"/>
      <c r="D200" s="32"/>
      <c r="E200" s="32"/>
      <c r="F200" s="32"/>
      <c r="G200" s="32"/>
      <c r="H200" s="206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2.75" customHeight="1" x14ac:dyDescent="0.2">
      <c r="A201" s="32"/>
      <c r="B201" s="32"/>
      <c r="C201" s="32"/>
      <c r="D201" s="32"/>
      <c r="E201" s="32"/>
      <c r="F201" s="32"/>
      <c r="G201" s="32"/>
      <c r="H201" s="206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2.75" customHeight="1" x14ac:dyDescent="0.2">
      <c r="A202" s="32"/>
      <c r="B202" s="32"/>
      <c r="C202" s="32"/>
      <c r="D202" s="32"/>
      <c r="E202" s="32"/>
      <c r="F202" s="32"/>
      <c r="G202" s="32"/>
      <c r="H202" s="206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2.75" customHeight="1" x14ac:dyDescent="0.2">
      <c r="A203" s="32"/>
      <c r="B203" s="32"/>
      <c r="C203" s="32"/>
      <c r="D203" s="32"/>
      <c r="E203" s="32"/>
      <c r="F203" s="32"/>
      <c r="G203" s="32"/>
      <c r="H203" s="206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2.75" customHeight="1" x14ac:dyDescent="0.2">
      <c r="A204" s="32"/>
      <c r="B204" s="32"/>
      <c r="C204" s="32"/>
      <c r="D204" s="32"/>
      <c r="E204" s="32"/>
      <c r="F204" s="32"/>
      <c r="G204" s="32"/>
      <c r="H204" s="206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2.75" customHeight="1" x14ac:dyDescent="0.2">
      <c r="A205" s="32"/>
      <c r="B205" s="32"/>
      <c r="C205" s="32"/>
      <c r="D205" s="32"/>
      <c r="E205" s="32"/>
      <c r="F205" s="32"/>
      <c r="G205" s="32"/>
      <c r="H205" s="206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2.75" customHeight="1" x14ac:dyDescent="0.2">
      <c r="A206" s="32"/>
      <c r="B206" s="32"/>
      <c r="C206" s="32"/>
      <c r="D206" s="32"/>
      <c r="E206" s="32"/>
      <c r="F206" s="32"/>
      <c r="G206" s="32"/>
      <c r="H206" s="206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2.75" customHeight="1" x14ac:dyDescent="0.2">
      <c r="A207" s="32"/>
      <c r="B207" s="32"/>
      <c r="C207" s="32"/>
      <c r="D207" s="32"/>
      <c r="E207" s="32"/>
      <c r="F207" s="32"/>
      <c r="G207" s="32"/>
      <c r="H207" s="206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2.75" customHeight="1" x14ac:dyDescent="0.2">
      <c r="A208" s="32"/>
      <c r="B208" s="32"/>
      <c r="C208" s="32"/>
      <c r="D208" s="32"/>
      <c r="E208" s="32"/>
      <c r="F208" s="32"/>
      <c r="G208" s="32"/>
      <c r="H208" s="206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2.75" customHeight="1" x14ac:dyDescent="0.2">
      <c r="A209" s="32"/>
      <c r="B209" s="32"/>
      <c r="C209" s="32"/>
      <c r="D209" s="32"/>
      <c r="E209" s="32"/>
      <c r="F209" s="32"/>
      <c r="G209" s="32"/>
      <c r="H209" s="206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2.75" customHeight="1" x14ac:dyDescent="0.2">
      <c r="A210" s="32"/>
      <c r="B210" s="32"/>
      <c r="C210" s="32"/>
      <c r="D210" s="32"/>
      <c r="E210" s="32"/>
      <c r="F210" s="32"/>
      <c r="G210" s="32"/>
      <c r="H210" s="206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2.75" customHeight="1" x14ac:dyDescent="0.2">
      <c r="A211" s="32"/>
      <c r="B211" s="32"/>
      <c r="C211" s="32"/>
      <c r="D211" s="32"/>
      <c r="E211" s="32"/>
      <c r="F211" s="32"/>
      <c r="G211" s="32"/>
      <c r="H211" s="206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2.75" customHeight="1" x14ac:dyDescent="0.2">
      <c r="A212" s="32"/>
      <c r="B212" s="32"/>
      <c r="C212" s="32"/>
      <c r="D212" s="32"/>
      <c r="E212" s="32"/>
      <c r="F212" s="32"/>
      <c r="G212" s="32"/>
      <c r="H212" s="206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2.75" customHeight="1" x14ac:dyDescent="0.2">
      <c r="A213" s="32"/>
      <c r="B213" s="32"/>
      <c r="C213" s="32"/>
      <c r="D213" s="32"/>
      <c r="E213" s="32"/>
      <c r="F213" s="32"/>
      <c r="G213" s="32"/>
      <c r="H213" s="206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2.75" customHeight="1" x14ac:dyDescent="0.2">
      <c r="A214" s="32"/>
      <c r="B214" s="32"/>
      <c r="C214" s="32"/>
      <c r="D214" s="32"/>
      <c r="E214" s="32"/>
      <c r="F214" s="32"/>
      <c r="G214" s="32"/>
      <c r="H214" s="206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2.75" customHeight="1" x14ac:dyDescent="0.2">
      <c r="A215" s="32"/>
      <c r="B215" s="32"/>
      <c r="C215" s="32"/>
      <c r="D215" s="32"/>
      <c r="E215" s="32"/>
      <c r="F215" s="32"/>
      <c r="G215" s="32"/>
      <c r="H215" s="206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2.75" customHeight="1" x14ac:dyDescent="0.2">
      <c r="A216" s="32"/>
      <c r="B216" s="32"/>
      <c r="C216" s="32"/>
      <c r="D216" s="32"/>
      <c r="E216" s="32"/>
      <c r="F216" s="32"/>
      <c r="G216" s="32"/>
      <c r="H216" s="206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2.75" customHeight="1" x14ac:dyDescent="0.2">
      <c r="A217" s="32"/>
      <c r="B217" s="32"/>
      <c r="C217" s="32"/>
      <c r="D217" s="32"/>
      <c r="E217" s="32"/>
      <c r="F217" s="32"/>
      <c r="G217" s="32"/>
      <c r="H217" s="206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2.75" customHeight="1" x14ac:dyDescent="0.2">
      <c r="A218" s="32"/>
      <c r="B218" s="32"/>
      <c r="C218" s="32"/>
      <c r="D218" s="32"/>
      <c r="E218" s="32"/>
      <c r="F218" s="32"/>
      <c r="G218" s="32"/>
      <c r="H218" s="206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2.75" customHeight="1" x14ac:dyDescent="0.2">
      <c r="A219" s="32"/>
      <c r="B219" s="32"/>
      <c r="C219" s="32"/>
      <c r="D219" s="32"/>
      <c r="E219" s="32"/>
      <c r="F219" s="32"/>
      <c r="G219" s="32"/>
      <c r="H219" s="206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2.75" customHeight="1" x14ac:dyDescent="0.2">
      <c r="A220" s="32"/>
      <c r="B220" s="32"/>
      <c r="C220" s="32"/>
      <c r="D220" s="32"/>
      <c r="E220" s="32"/>
      <c r="F220" s="32"/>
      <c r="G220" s="32"/>
      <c r="H220" s="206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2.75" customHeight="1" x14ac:dyDescent="0.2">
      <c r="A221" s="32"/>
      <c r="B221" s="32"/>
      <c r="C221" s="32"/>
      <c r="D221" s="32"/>
      <c r="E221" s="32"/>
      <c r="F221" s="32"/>
      <c r="G221" s="32"/>
      <c r="H221" s="206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2.75" customHeight="1" x14ac:dyDescent="0.2">
      <c r="A222" s="32"/>
      <c r="B222" s="32"/>
      <c r="C222" s="32"/>
      <c r="D222" s="32"/>
      <c r="E222" s="32"/>
      <c r="F222" s="32"/>
      <c r="G222" s="32"/>
      <c r="H222" s="206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2.75" customHeight="1" x14ac:dyDescent="0.2">
      <c r="A223" s="32"/>
      <c r="B223" s="32"/>
      <c r="C223" s="32"/>
      <c r="D223" s="32"/>
      <c r="E223" s="32"/>
      <c r="F223" s="32"/>
      <c r="G223" s="32"/>
      <c r="H223" s="206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2.75" customHeight="1" x14ac:dyDescent="0.2">
      <c r="A224" s="32"/>
      <c r="B224" s="32"/>
      <c r="C224" s="32"/>
      <c r="D224" s="32"/>
      <c r="E224" s="32"/>
      <c r="F224" s="32"/>
      <c r="G224" s="32"/>
      <c r="H224" s="206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2.75" customHeight="1" x14ac:dyDescent="0.2">
      <c r="A225" s="32"/>
      <c r="B225" s="32"/>
      <c r="C225" s="32"/>
      <c r="D225" s="32"/>
      <c r="E225" s="32"/>
      <c r="F225" s="32"/>
      <c r="G225" s="32"/>
      <c r="H225" s="206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2.75" customHeight="1" x14ac:dyDescent="0.2">
      <c r="A226" s="32"/>
      <c r="B226" s="32"/>
      <c r="C226" s="32"/>
      <c r="D226" s="32"/>
      <c r="E226" s="32"/>
      <c r="F226" s="32"/>
      <c r="G226" s="32"/>
      <c r="H226" s="206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2.75" customHeight="1" x14ac:dyDescent="0.2">
      <c r="A227" s="32"/>
      <c r="B227" s="32"/>
      <c r="C227" s="32"/>
      <c r="D227" s="32"/>
      <c r="E227" s="32"/>
      <c r="F227" s="32"/>
      <c r="G227" s="32"/>
      <c r="H227" s="206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2.75" customHeight="1" x14ac:dyDescent="0.2">
      <c r="A228" s="32"/>
      <c r="B228" s="32"/>
      <c r="C228" s="32"/>
      <c r="D228" s="32"/>
      <c r="E228" s="32"/>
      <c r="F228" s="32"/>
      <c r="G228" s="32"/>
      <c r="H228" s="206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2.75" customHeight="1" x14ac:dyDescent="0.2">
      <c r="A229" s="32"/>
      <c r="B229" s="32"/>
      <c r="C229" s="32"/>
      <c r="D229" s="32"/>
      <c r="E229" s="32"/>
      <c r="F229" s="32"/>
      <c r="G229" s="32"/>
      <c r="H229" s="206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2.75" customHeight="1" x14ac:dyDescent="0.2">
      <c r="A230" s="32"/>
      <c r="B230" s="32"/>
      <c r="C230" s="32"/>
      <c r="D230" s="32"/>
      <c r="E230" s="32"/>
      <c r="F230" s="32"/>
      <c r="G230" s="32"/>
      <c r="H230" s="206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2.75" customHeight="1" x14ac:dyDescent="0.2">
      <c r="A231" s="32"/>
      <c r="B231" s="32"/>
      <c r="C231" s="32"/>
      <c r="D231" s="32"/>
      <c r="E231" s="32"/>
      <c r="F231" s="32"/>
      <c r="G231" s="32"/>
      <c r="H231" s="206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2.75" customHeight="1" x14ac:dyDescent="0.2">
      <c r="A232" s="32"/>
      <c r="B232" s="32"/>
      <c r="C232" s="32"/>
      <c r="D232" s="32"/>
      <c r="E232" s="32"/>
      <c r="F232" s="32"/>
      <c r="G232" s="32"/>
      <c r="H232" s="206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2.75" customHeight="1" x14ac:dyDescent="0.2">
      <c r="A233" s="32"/>
      <c r="B233" s="32"/>
      <c r="C233" s="32"/>
      <c r="D233" s="32"/>
      <c r="E233" s="32"/>
      <c r="F233" s="32"/>
      <c r="G233" s="32"/>
      <c r="H233" s="206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2.75" customHeight="1" x14ac:dyDescent="0.2">
      <c r="A234" s="32"/>
      <c r="B234" s="32"/>
      <c r="C234" s="32"/>
      <c r="D234" s="32"/>
      <c r="E234" s="32"/>
      <c r="F234" s="32"/>
      <c r="G234" s="32"/>
      <c r="H234" s="206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2.75" customHeight="1" x14ac:dyDescent="0.2">
      <c r="A235" s="32"/>
      <c r="B235" s="32"/>
      <c r="C235" s="32"/>
      <c r="D235" s="32"/>
      <c r="E235" s="32"/>
      <c r="F235" s="32"/>
      <c r="G235" s="32"/>
      <c r="H235" s="206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2.75" customHeight="1" x14ac:dyDescent="0.2">
      <c r="A236" s="32"/>
      <c r="B236" s="32"/>
      <c r="C236" s="32"/>
      <c r="D236" s="32"/>
      <c r="E236" s="32"/>
      <c r="F236" s="32"/>
      <c r="G236" s="32"/>
      <c r="H236" s="206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2.75" customHeight="1" x14ac:dyDescent="0.2">
      <c r="A237" s="32"/>
      <c r="B237" s="32"/>
      <c r="C237" s="32"/>
      <c r="D237" s="32"/>
      <c r="E237" s="32"/>
      <c r="F237" s="32"/>
      <c r="G237" s="32"/>
      <c r="H237" s="206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2.75" customHeight="1" x14ac:dyDescent="0.2">
      <c r="A238" s="32"/>
      <c r="B238" s="32"/>
      <c r="C238" s="32"/>
      <c r="D238" s="32"/>
      <c r="E238" s="32"/>
      <c r="F238" s="32"/>
      <c r="G238" s="32"/>
      <c r="H238" s="206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2.75" customHeight="1" x14ac:dyDescent="0.2">
      <c r="A239" s="32"/>
      <c r="B239" s="32"/>
      <c r="C239" s="32"/>
      <c r="D239" s="32"/>
      <c r="E239" s="32"/>
      <c r="F239" s="32"/>
      <c r="G239" s="32"/>
      <c r="H239" s="206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2.75" customHeight="1" x14ac:dyDescent="0.2">
      <c r="A240" s="32"/>
      <c r="B240" s="32"/>
      <c r="C240" s="32"/>
      <c r="D240" s="32"/>
      <c r="E240" s="32"/>
      <c r="F240" s="32"/>
      <c r="G240" s="32"/>
      <c r="H240" s="206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2.75" customHeight="1" x14ac:dyDescent="0.2">
      <c r="A241" s="32"/>
      <c r="B241" s="32"/>
      <c r="C241" s="32"/>
      <c r="D241" s="32"/>
      <c r="E241" s="32"/>
      <c r="F241" s="32"/>
      <c r="G241" s="32"/>
      <c r="H241" s="206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2.75" customHeight="1" x14ac:dyDescent="0.2">
      <c r="A242" s="32"/>
      <c r="B242" s="32"/>
      <c r="C242" s="32"/>
      <c r="D242" s="32"/>
      <c r="E242" s="32"/>
      <c r="F242" s="32"/>
      <c r="G242" s="32"/>
      <c r="H242" s="206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2.75" customHeight="1" x14ac:dyDescent="0.2">
      <c r="A243" s="32"/>
      <c r="B243" s="32"/>
      <c r="C243" s="32"/>
      <c r="D243" s="32"/>
      <c r="E243" s="32"/>
      <c r="F243" s="32"/>
      <c r="G243" s="32"/>
      <c r="H243" s="206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2.75" customHeight="1" x14ac:dyDescent="0.2">
      <c r="A244" s="32"/>
      <c r="B244" s="32"/>
      <c r="C244" s="32"/>
      <c r="D244" s="32"/>
      <c r="E244" s="32"/>
      <c r="F244" s="32"/>
      <c r="G244" s="32"/>
      <c r="H244" s="206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2.75" customHeight="1" x14ac:dyDescent="0.2">
      <c r="A245" s="32"/>
      <c r="B245" s="32"/>
      <c r="C245" s="32"/>
      <c r="D245" s="32"/>
      <c r="E245" s="32"/>
      <c r="F245" s="32"/>
      <c r="G245" s="32"/>
      <c r="H245" s="206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2.75" customHeight="1" x14ac:dyDescent="0.2">
      <c r="A246" s="32"/>
      <c r="B246" s="32"/>
      <c r="C246" s="32"/>
      <c r="D246" s="32"/>
      <c r="E246" s="32"/>
      <c r="F246" s="32"/>
      <c r="G246" s="32"/>
      <c r="H246" s="206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2.75" customHeight="1" x14ac:dyDescent="0.2">
      <c r="A247" s="32"/>
      <c r="B247" s="32"/>
      <c r="C247" s="32"/>
      <c r="D247" s="32"/>
      <c r="E247" s="32"/>
      <c r="F247" s="32"/>
      <c r="G247" s="32"/>
      <c r="H247" s="206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2.75" customHeight="1" x14ac:dyDescent="0.2">
      <c r="A248" s="32"/>
      <c r="B248" s="32"/>
      <c r="C248" s="32"/>
      <c r="D248" s="32"/>
      <c r="E248" s="32"/>
      <c r="F248" s="32"/>
      <c r="G248" s="32"/>
      <c r="H248" s="206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2.75" customHeight="1" x14ac:dyDescent="0.2">
      <c r="A249" s="32"/>
      <c r="B249" s="32"/>
      <c r="C249" s="32"/>
      <c r="D249" s="32"/>
      <c r="E249" s="32"/>
      <c r="F249" s="32"/>
      <c r="G249" s="32"/>
      <c r="H249" s="206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2.75" customHeight="1" x14ac:dyDescent="0.2">
      <c r="A250" s="32"/>
      <c r="B250" s="32"/>
      <c r="C250" s="32"/>
      <c r="D250" s="32"/>
      <c r="E250" s="32"/>
      <c r="F250" s="32"/>
      <c r="G250" s="32"/>
      <c r="H250" s="206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2.75" customHeight="1" x14ac:dyDescent="0.2">
      <c r="A251" s="32"/>
      <c r="B251" s="32"/>
      <c r="C251" s="32"/>
      <c r="D251" s="32"/>
      <c r="E251" s="32"/>
      <c r="F251" s="32"/>
      <c r="G251" s="32"/>
      <c r="H251" s="206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2.75" customHeight="1" x14ac:dyDescent="0.2">
      <c r="A252" s="32"/>
      <c r="B252" s="32"/>
      <c r="C252" s="32"/>
      <c r="D252" s="32"/>
      <c r="E252" s="32"/>
      <c r="F252" s="32"/>
      <c r="G252" s="32"/>
      <c r="H252" s="206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2.75" customHeight="1" x14ac:dyDescent="0.2">
      <c r="A253" s="32"/>
      <c r="B253" s="32"/>
      <c r="C253" s="32"/>
      <c r="D253" s="32"/>
      <c r="E253" s="32"/>
      <c r="F253" s="32"/>
      <c r="G253" s="32"/>
      <c r="H253" s="206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2.75" customHeight="1" x14ac:dyDescent="0.2">
      <c r="A254" s="32"/>
      <c r="B254" s="32"/>
      <c r="C254" s="32"/>
      <c r="D254" s="32"/>
      <c r="E254" s="32"/>
      <c r="F254" s="32"/>
      <c r="G254" s="32"/>
      <c r="H254" s="206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2.75" customHeight="1" x14ac:dyDescent="0.2">
      <c r="A255" s="32"/>
      <c r="B255" s="32"/>
      <c r="C255" s="32"/>
      <c r="D255" s="32"/>
      <c r="E255" s="32"/>
      <c r="F255" s="32"/>
      <c r="G255" s="32"/>
      <c r="H255" s="206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2.75" customHeight="1" x14ac:dyDescent="0.2">
      <c r="A256" s="32"/>
      <c r="B256" s="32"/>
      <c r="C256" s="32"/>
      <c r="D256" s="32"/>
      <c r="E256" s="32"/>
      <c r="F256" s="32"/>
      <c r="G256" s="32"/>
      <c r="H256" s="206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2.75" customHeight="1" x14ac:dyDescent="0.2">
      <c r="A257" s="32"/>
      <c r="B257" s="32"/>
      <c r="C257" s="32"/>
      <c r="D257" s="32"/>
      <c r="E257" s="32"/>
      <c r="F257" s="32"/>
      <c r="G257" s="32"/>
      <c r="H257" s="206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2.75" customHeight="1" x14ac:dyDescent="0.2">
      <c r="A258" s="32"/>
      <c r="B258" s="32"/>
      <c r="C258" s="32"/>
      <c r="D258" s="32"/>
      <c r="E258" s="32"/>
      <c r="F258" s="32"/>
      <c r="G258" s="32"/>
      <c r="H258" s="206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2.75" customHeight="1" x14ac:dyDescent="0.2">
      <c r="A259" s="32"/>
      <c r="B259" s="32"/>
      <c r="C259" s="32"/>
      <c r="D259" s="32"/>
      <c r="E259" s="32"/>
      <c r="F259" s="32"/>
      <c r="G259" s="32"/>
      <c r="H259" s="206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2.75" customHeight="1" x14ac:dyDescent="0.2">
      <c r="A260" s="32"/>
      <c r="B260" s="32"/>
      <c r="C260" s="32"/>
      <c r="D260" s="32"/>
      <c r="E260" s="32"/>
      <c r="F260" s="32"/>
      <c r="G260" s="32"/>
      <c r="H260" s="206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2.75" customHeight="1" x14ac:dyDescent="0.2">
      <c r="A261" s="32"/>
      <c r="B261" s="32"/>
      <c r="C261" s="32"/>
      <c r="D261" s="32"/>
      <c r="E261" s="32"/>
      <c r="F261" s="32"/>
      <c r="G261" s="32"/>
      <c r="H261" s="206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2.75" customHeight="1" x14ac:dyDescent="0.2">
      <c r="A262" s="32"/>
      <c r="B262" s="32"/>
      <c r="C262" s="32"/>
      <c r="D262" s="32"/>
      <c r="E262" s="32"/>
      <c r="F262" s="32"/>
      <c r="G262" s="32"/>
      <c r="H262" s="206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2.75" customHeight="1" x14ac:dyDescent="0.2">
      <c r="A263" s="32"/>
      <c r="B263" s="32"/>
      <c r="C263" s="32"/>
      <c r="D263" s="32"/>
      <c r="E263" s="32"/>
      <c r="F263" s="32"/>
      <c r="G263" s="32"/>
      <c r="H263" s="206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spans="1:26" ht="12.75" customHeight="1" x14ac:dyDescent="0.2">
      <c r="A264" s="32"/>
      <c r="B264" s="32"/>
      <c r="C264" s="32"/>
      <c r="D264" s="32"/>
      <c r="E264" s="32"/>
      <c r="F264" s="32"/>
      <c r="G264" s="32"/>
      <c r="H264" s="206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spans="1:26" ht="12.75" customHeight="1" x14ac:dyDescent="0.2">
      <c r="A265" s="32"/>
      <c r="B265" s="32"/>
      <c r="C265" s="32"/>
      <c r="D265" s="32"/>
      <c r="E265" s="32"/>
      <c r="F265" s="32"/>
      <c r="G265" s="32"/>
      <c r="H265" s="206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spans="1:26" ht="12.75" customHeight="1" x14ac:dyDescent="0.2">
      <c r="A266" s="32"/>
      <c r="B266" s="32"/>
      <c r="C266" s="32"/>
      <c r="D266" s="32"/>
      <c r="E266" s="32"/>
      <c r="F266" s="32"/>
      <c r="G266" s="32"/>
      <c r="H266" s="206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spans="1:26" ht="12.75" customHeight="1" x14ac:dyDescent="0.2">
      <c r="A267" s="32"/>
      <c r="B267" s="32"/>
      <c r="C267" s="32"/>
      <c r="D267" s="32"/>
      <c r="E267" s="32"/>
      <c r="F267" s="32"/>
      <c r="G267" s="32"/>
      <c r="H267" s="206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spans="1:26" ht="12.75" customHeight="1" x14ac:dyDescent="0.2">
      <c r="A268" s="32"/>
      <c r="B268" s="32"/>
      <c r="C268" s="32"/>
      <c r="D268" s="32"/>
      <c r="E268" s="32"/>
      <c r="F268" s="32"/>
      <c r="G268" s="32"/>
      <c r="H268" s="206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spans="1:26" ht="12.75" customHeight="1" x14ac:dyDescent="0.2">
      <c r="A269" s="32"/>
      <c r="B269" s="32"/>
      <c r="C269" s="32"/>
      <c r="D269" s="32"/>
      <c r="E269" s="32"/>
      <c r="F269" s="32"/>
      <c r="G269" s="32"/>
      <c r="H269" s="206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spans="1:26" ht="12.75" customHeight="1" x14ac:dyDescent="0.2">
      <c r="A270" s="32"/>
      <c r="B270" s="32"/>
      <c r="C270" s="32"/>
      <c r="D270" s="32"/>
      <c r="E270" s="32"/>
      <c r="F270" s="32"/>
      <c r="G270" s="32"/>
      <c r="H270" s="206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spans="1:26" ht="12.75" customHeight="1" x14ac:dyDescent="0.2">
      <c r="A271" s="32"/>
      <c r="B271" s="32"/>
      <c r="C271" s="32"/>
      <c r="D271" s="32"/>
      <c r="E271" s="32"/>
      <c r="F271" s="32"/>
      <c r="G271" s="32"/>
      <c r="H271" s="206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spans="1:26" ht="12.75" customHeight="1" x14ac:dyDescent="0.2">
      <c r="A272" s="32"/>
      <c r="B272" s="32"/>
      <c r="C272" s="32"/>
      <c r="D272" s="32"/>
      <c r="E272" s="32"/>
      <c r="F272" s="32"/>
      <c r="G272" s="32"/>
      <c r="H272" s="206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spans="1:26" ht="12.75" customHeight="1" x14ac:dyDescent="0.2">
      <c r="A273" s="32"/>
      <c r="B273" s="32"/>
      <c r="C273" s="32"/>
      <c r="D273" s="32"/>
      <c r="E273" s="32"/>
      <c r="F273" s="32"/>
      <c r="G273" s="32"/>
      <c r="H273" s="206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spans="1:26" ht="12.75" customHeight="1" x14ac:dyDescent="0.2">
      <c r="A274" s="32"/>
      <c r="B274" s="32"/>
      <c r="C274" s="32"/>
      <c r="D274" s="32"/>
      <c r="E274" s="32"/>
      <c r="F274" s="32"/>
      <c r="G274" s="32"/>
      <c r="H274" s="206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spans="1:26" ht="12.75" customHeight="1" x14ac:dyDescent="0.2">
      <c r="A275" s="32"/>
      <c r="B275" s="32"/>
      <c r="C275" s="32"/>
      <c r="D275" s="32"/>
      <c r="E275" s="32"/>
      <c r="F275" s="32"/>
      <c r="G275" s="32"/>
      <c r="H275" s="206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spans="1:26" ht="12.75" customHeight="1" x14ac:dyDescent="0.2">
      <c r="A276" s="32"/>
      <c r="B276" s="32"/>
      <c r="C276" s="32"/>
      <c r="D276" s="32"/>
      <c r="E276" s="32"/>
      <c r="F276" s="32"/>
      <c r="G276" s="32"/>
      <c r="H276" s="206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spans="1:26" ht="12.75" customHeight="1" x14ac:dyDescent="0.2">
      <c r="A277" s="32"/>
      <c r="B277" s="32"/>
      <c r="C277" s="32"/>
      <c r="D277" s="32"/>
      <c r="E277" s="32"/>
      <c r="F277" s="32"/>
      <c r="G277" s="32"/>
      <c r="H277" s="206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spans="1:26" ht="12.75" customHeight="1" x14ac:dyDescent="0.2">
      <c r="A278" s="32"/>
      <c r="B278" s="32"/>
      <c r="C278" s="32"/>
      <c r="D278" s="32"/>
      <c r="E278" s="32"/>
      <c r="F278" s="32"/>
      <c r="G278" s="32"/>
      <c r="H278" s="206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spans="1:26" ht="12.75" customHeight="1" x14ac:dyDescent="0.2">
      <c r="A279" s="32"/>
      <c r="B279" s="32"/>
      <c r="C279" s="32"/>
      <c r="D279" s="32"/>
      <c r="E279" s="32"/>
      <c r="F279" s="32"/>
      <c r="G279" s="32"/>
      <c r="H279" s="206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spans="1:26" ht="12.75" customHeight="1" x14ac:dyDescent="0.2">
      <c r="A280" s="32"/>
      <c r="B280" s="32"/>
      <c r="C280" s="32"/>
      <c r="D280" s="32"/>
      <c r="E280" s="32"/>
      <c r="F280" s="32"/>
      <c r="G280" s="32"/>
      <c r="H280" s="206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spans="1:26" ht="12.75" customHeight="1" x14ac:dyDescent="0.2">
      <c r="A281" s="32"/>
      <c r="B281" s="32"/>
      <c r="C281" s="32"/>
      <c r="D281" s="32"/>
      <c r="E281" s="32"/>
      <c r="F281" s="32"/>
      <c r="G281" s="32"/>
      <c r="H281" s="206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spans="1:26" ht="12.75" customHeight="1" x14ac:dyDescent="0.2">
      <c r="A282" s="32"/>
      <c r="B282" s="32"/>
      <c r="C282" s="32"/>
      <c r="D282" s="32"/>
      <c r="E282" s="32"/>
      <c r="F282" s="32"/>
      <c r="G282" s="32"/>
      <c r="H282" s="206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spans="1:26" ht="12.75" customHeight="1" x14ac:dyDescent="0.2">
      <c r="A283" s="32"/>
      <c r="B283" s="32"/>
      <c r="C283" s="32"/>
      <c r="D283" s="32"/>
      <c r="E283" s="32"/>
      <c r="F283" s="32"/>
      <c r="G283" s="32"/>
      <c r="H283" s="206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spans="1:26" ht="12.75" customHeight="1" x14ac:dyDescent="0.2">
      <c r="A284" s="32"/>
      <c r="B284" s="32"/>
      <c r="C284" s="32"/>
      <c r="D284" s="32"/>
      <c r="E284" s="32"/>
      <c r="F284" s="32"/>
      <c r="G284" s="32"/>
      <c r="H284" s="206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spans="1:26" ht="12.75" customHeight="1" x14ac:dyDescent="0.2">
      <c r="A285" s="32"/>
      <c r="B285" s="32"/>
      <c r="C285" s="32"/>
      <c r="D285" s="32"/>
      <c r="E285" s="32"/>
      <c r="F285" s="32"/>
      <c r="G285" s="32"/>
      <c r="H285" s="206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spans="1:26" ht="12.75" customHeight="1" x14ac:dyDescent="0.2">
      <c r="A286" s="32"/>
      <c r="B286" s="32"/>
      <c r="C286" s="32"/>
      <c r="D286" s="32"/>
      <c r="E286" s="32"/>
      <c r="F286" s="32"/>
      <c r="G286" s="32"/>
      <c r="H286" s="206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spans="1:26" ht="12.75" customHeight="1" x14ac:dyDescent="0.2">
      <c r="A287" s="32"/>
      <c r="B287" s="32"/>
      <c r="C287" s="32"/>
      <c r="D287" s="32"/>
      <c r="E287" s="32"/>
      <c r="F287" s="32"/>
      <c r="G287" s="32"/>
      <c r="H287" s="206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spans="1:26" ht="12.75" customHeight="1" x14ac:dyDescent="0.2">
      <c r="A288" s="32"/>
      <c r="B288" s="32"/>
      <c r="C288" s="32"/>
      <c r="D288" s="32"/>
      <c r="E288" s="32"/>
      <c r="F288" s="32"/>
      <c r="G288" s="32"/>
      <c r="H288" s="206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spans="1:26" ht="12.75" customHeight="1" x14ac:dyDescent="0.2">
      <c r="A289" s="32"/>
      <c r="B289" s="32"/>
      <c r="C289" s="32"/>
      <c r="D289" s="32"/>
      <c r="E289" s="32"/>
      <c r="F289" s="32"/>
      <c r="G289" s="32"/>
      <c r="H289" s="206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spans="1:26" ht="12.75" customHeight="1" x14ac:dyDescent="0.2">
      <c r="A290" s="32"/>
      <c r="B290" s="32"/>
      <c r="C290" s="32"/>
      <c r="D290" s="32"/>
      <c r="E290" s="32"/>
      <c r="F290" s="32"/>
      <c r="G290" s="32"/>
      <c r="H290" s="206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spans="1:26" ht="12.75" customHeight="1" x14ac:dyDescent="0.2">
      <c r="A291" s="32"/>
      <c r="B291" s="32"/>
      <c r="C291" s="32"/>
      <c r="D291" s="32"/>
      <c r="E291" s="32"/>
      <c r="F291" s="32"/>
      <c r="G291" s="32"/>
      <c r="H291" s="206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spans="1:26" ht="12.75" customHeight="1" x14ac:dyDescent="0.2">
      <c r="A292" s="32"/>
      <c r="B292" s="32"/>
      <c r="C292" s="32"/>
      <c r="D292" s="32"/>
      <c r="E292" s="32"/>
      <c r="F292" s="32"/>
      <c r="G292" s="32"/>
      <c r="H292" s="206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spans="1:26" ht="12.75" customHeight="1" x14ac:dyDescent="0.2">
      <c r="A293" s="32"/>
      <c r="B293" s="32"/>
      <c r="C293" s="32"/>
      <c r="D293" s="32"/>
      <c r="E293" s="32"/>
      <c r="F293" s="32"/>
      <c r="G293" s="32"/>
      <c r="H293" s="206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spans="1:26" ht="12.75" customHeight="1" x14ac:dyDescent="0.2">
      <c r="A294" s="32"/>
      <c r="B294" s="32"/>
      <c r="C294" s="32"/>
      <c r="D294" s="32"/>
      <c r="E294" s="32"/>
      <c r="F294" s="32"/>
      <c r="G294" s="32"/>
      <c r="H294" s="206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spans="1:26" ht="12.75" customHeight="1" x14ac:dyDescent="0.2">
      <c r="A295" s="32"/>
      <c r="B295" s="32"/>
      <c r="C295" s="32"/>
      <c r="D295" s="32"/>
      <c r="E295" s="32"/>
      <c r="F295" s="32"/>
      <c r="G295" s="32"/>
      <c r="H295" s="206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spans="1:26" ht="12.75" customHeight="1" x14ac:dyDescent="0.2">
      <c r="A296" s="32"/>
      <c r="B296" s="32"/>
      <c r="C296" s="32"/>
      <c r="D296" s="32"/>
      <c r="E296" s="32"/>
      <c r="F296" s="32"/>
      <c r="G296" s="32"/>
      <c r="H296" s="206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spans="1:26" ht="12.75" customHeight="1" x14ac:dyDescent="0.2">
      <c r="A297" s="32"/>
      <c r="B297" s="32"/>
      <c r="C297" s="32"/>
      <c r="D297" s="32"/>
      <c r="E297" s="32"/>
      <c r="F297" s="32"/>
      <c r="G297" s="32"/>
      <c r="H297" s="206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spans="1:26" ht="12.75" customHeight="1" x14ac:dyDescent="0.2">
      <c r="A298" s="32"/>
      <c r="B298" s="32"/>
      <c r="C298" s="32"/>
      <c r="D298" s="32"/>
      <c r="E298" s="32"/>
      <c r="F298" s="32"/>
      <c r="G298" s="32"/>
      <c r="H298" s="206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spans="1:26" ht="12.75" customHeight="1" x14ac:dyDescent="0.2">
      <c r="A299" s="32"/>
      <c r="B299" s="32"/>
      <c r="C299" s="32"/>
      <c r="D299" s="32"/>
      <c r="E299" s="32"/>
      <c r="F299" s="32"/>
      <c r="G299" s="32"/>
      <c r="H299" s="206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spans="1:26" ht="12.75" customHeight="1" x14ac:dyDescent="0.2">
      <c r="A300" s="32"/>
      <c r="B300" s="32"/>
      <c r="C300" s="32"/>
      <c r="D300" s="32"/>
      <c r="E300" s="32"/>
      <c r="F300" s="32"/>
      <c r="G300" s="32"/>
      <c r="H300" s="206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spans="1:26" ht="12.75" customHeight="1" x14ac:dyDescent="0.2">
      <c r="A301" s="32"/>
      <c r="B301" s="32"/>
      <c r="C301" s="32"/>
      <c r="D301" s="32"/>
      <c r="E301" s="32"/>
      <c r="F301" s="32"/>
      <c r="G301" s="32"/>
      <c r="H301" s="206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spans="1:26" ht="12.75" customHeight="1" x14ac:dyDescent="0.2">
      <c r="A302" s="32"/>
      <c r="B302" s="32"/>
      <c r="C302" s="32"/>
      <c r="D302" s="32"/>
      <c r="E302" s="32"/>
      <c r="F302" s="32"/>
      <c r="G302" s="32"/>
      <c r="H302" s="206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spans="1:26" ht="12.75" customHeight="1" x14ac:dyDescent="0.2">
      <c r="A303" s="32"/>
      <c r="B303" s="32"/>
      <c r="C303" s="32"/>
      <c r="D303" s="32"/>
      <c r="E303" s="32"/>
      <c r="F303" s="32"/>
      <c r="G303" s="32"/>
      <c r="H303" s="206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spans="1:26" ht="12.75" customHeight="1" x14ac:dyDescent="0.2">
      <c r="A304" s="32"/>
      <c r="B304" s="32"/>
      <c r="C304" s="32"/>
      <c r="D304" s="32"/>
      <c r="E304" s="32"/>
      <c r="F304" s="32"/>
      <c r="G304" s="32"/>
      <c r="H304" s="206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spans="1:26" ht="12.75" customHeight="1" x14ac:dyDescent="0.2">
      <c r="A305" s="32"/>
      <c r="B305" s="32"/>
      <c r="C305" s="32"/>
      <c r="D305" s="32"/>
      <c r="E305" s="32"/>
      <c r="F305" s="32"/>
      <c r="G305" s="32"/>
      <c r="H305" s="206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spans="1:26" ht="12.75" customHeight="1" x14ac:dyDescent="0.2">
      <c r="A306" s="32"/>
      <c r="B306" s="32"/>
      <c r="C306" s="32"/>
      <c r="D306" s="32"/>
      <c r="E306" s="32"/>
      <c r="F306" s="32"/>
      <c r="G306" s="32"/>
      <c r="H306" s="206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spans="1:26" ht="12.75" customHeight="1" x14ac:dyDescent="0.2">
      <c r="A307" s="32"/>
      <c r="B307" s="32"/>
      <c r="C307" s="32"/>
      <c r="D307" s="32"/>
      <c r="E307" s="32"/>
      <c r="F307" s="32"/>
      <c r="G307" s="32"/>
      <c r="H307" s="206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spans="1:26" ht="12.75" customHeight="1" x14ac:dyDescent="0.2">
      <c r="A308" s="32"/>
      <c r="B308" s="32"/>
      <c r="C308" s="32"/>
      <c r="D308" s="32"/>
      <c r="E308" s="32"/>
      <c r="F308" s="32"/>
      <c r="G308" s="32"/>
      <c r="H308" s="206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spans="1:26" ht="12.75" customHeight="1" x14ac:dyDescent="0.2">
      <c r="A309" s="32"/>
      <c r="B309" s="32"/>
      <c r="C309" s="32"/>
      <c r="D309" s="32"/>
      <c r="E309" s="32"/>
      <c r="F309" s="32"/>
      <c r="G309" s="32"/>
      <c r="H309" s="206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spans="1:26" ht="12.75" customHeight="1" x14ac:dyDescent="0.2">
      <c r="A310" s="32"/>
      <c r="B310" s="32"/>
      <c r="C310" s="32"/>
      <c r="D310" s="32"/>
      <c r="E310" s="32"/>
      <c r="F310" s="32"/>
      <c r="G310" s="32"/>
      <c r="H310" s="206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spans="1:26" ht="12.75" customHeight="1" x14ac:dyDescent="0.2">
      <c r="A311" s="32"/>
      <c r="B311" s="32"/>
      <c r="C311" s="32"/>
      <c r="D311" s="32"/>
      <c r="E311" s="32"/>
      <c r="F311" s="32"/>
      <c r="G311" s="32"/>
      <c r="H311" s="206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spans="1:26" ht="12.75" customHeight="1" x14ac:dyDescent="0.2">
      <c r="A312" s="32"/>
      <c r="B312" s="32"/>
      <c r="C312" s="32"/>
      <c r="D312" s="32"/>
      <c r="E312" s="32"/>
      <c r="F312" s="32"/>
      <c r="G312" s="32"/>
      <c r="H312" s="206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spans="1:26" ht="12.75" customHeight="1" x14ac:dyDescent="0.2">
      <c r="A313" s="32"/>
      <c r="B313" s="32"/>
      <c r="C313" s="32"/>
      <c r="D313" s="32"/>
      <c r="E313" s="32"/>
      <c r="F313" s="32"/>
      <c r="G313" s="32"/>
      <c r="H313" s="206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spans="1:26" ht="12.75" customHeight="1" x14ac:dyDescent="0.2">
      <c r="A314" s="32"/>
      <c r="B314" s="32"/>
      <c r="C314" s="32"/>
      <c r="D314" s="32"/>
      <c r="E314" s="32"/>
      <c r="F314" s="32"/>
      <c r="G314" s="32"/>
      <c r="H314" s="206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spans="1:26" ht="12.75" customHeight="1" x14ac:dyDescent="0.2">
      <c r="A315" s="32"/>
      <c r="B315" s="32"/>
      <c r="C315" s="32"/>
      <c r="D315" s="32"/>
      <c r="E315" s="32"/>
      <c r="F315" s="32"/>
      <c r="G315" s="32"/>
      <c r="H315" s="206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spans="1:26" ht="12.75" customHeight="1" x14ac:dyDescent="0.2">
      <c r="A316" s="32"/>
      <c r="B316" s="32"/>
      <c r="C316" s="32"/>
      <c r="D316" s="32"/>
      <c r="E316" s="32"/>
      <c r="F316" s="32"/>
      <c r="G316" s="32"/>
      <c r="H316" s="206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spans="1:26" ht="12.75" customHeight="1" x14ac:dyDescent="0.2">
      <c r="A317" s="32"/>
      <c r="B317" s="32"/>
      <c r="C317" s="32"/>
      <c r="D317" s="32"/>
      <c r="E317" s="32"/>
      <c r="F317" s="32"/>
      <c r="G317" s="32"/>
      <c r="H317" s="206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spans="1:26" ht="12.75" customHeight="1" x14ac:dyDescent="0.2">
      <c r="A318" s="32"/>
      <c r="B318" s="32"/>
      <c r="C318" s="32"/>
      <c r="D318" s="32"/>
      <c r="E318" s="32"/>
      <c r="F318" s="32"/>
      <c r="G318" s="32"/>
      <c r="H318" s="206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spans="1:26" ht="12.75" customHeight="1" x14ac:dyDescent="0.2">
      <c r="A319" s="32"/>
      <c r="B319" s="32"/>
      <c r="C319" s="32"/>
      <c r="D319" s="32"/>
      <c r="E319" s="32"/>
      <c r="F319" s="32"/>
      <c r="G319" s="32"/>
      <c r="H319" s="206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spans="1:26" ht="12.75" customHeight="1" x14ac:dyDescent="0.2">
      <c r="A320" s="32"/>
      <c r="B320" s="32"/>
      <c r="C320" s="32"/>
      <c r="D320" s="32"/>
      <c r="E320" s="32"/>
      <c r="F320" s="32"/>
      <c r="G320" s="32"/>
      <c r="H320" s="206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spans="1:26" ht="12.75" customHeight="1" x14ac:dyDescent="0.2">
      <c r="A321" s="32"/>
      <c r="B321" s="32"/>
      <c r="C321" s="32"/>
      <c r="D321" s="32"/>
      <c r="E321" s="32"/>
      <c r="F321" s="32"/>
      <c r="G321" s="32"/>
      <c r="H321" s="206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spans="1:26" ht="12.75" customHeight="1" x14ac:dyDescent="0.2">
      <c r="A322" s="32"/>
      <c r="B322" s="32"/>
      <c r="C322" s="32"/>
      <c r="D322" s="32"/>
      <c r="E322" s="32"/>
      <c r="F322" s="32"/>
      <c r="G322" s="32"/>
      <c r="H322" s="206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spans="1:26" ht="12.75" customHeight="1" x14ac:dyDescent="0.2">
      <c r="A323" s="32"/>
      <c r="B323" s="32"/>
      <c r="C323" s="32"/>
      <c r="D323" s="32"/>
      <c r="E323" s="32"/>
      <c r="F323" s="32"/>
      <c r="G323" s="32"/>
      <c r="H323" s="206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spans="1:26" ht="12.75" customHeight="1" x14ac:dyDescent="0.2">
      <c r="A324" s="32"/>
      <c r="B324" s="32"/>
      <c r="C324" s="32"/>
      <c r="D324" s="32"/>
      <c r="E324" s="32"/>
      <c r="F324" s="32"/>
      <c r="G324" s="32"/>
      <c r="H324" s="206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spans="1:26" ht="12.75" customHeight="1" x14ac:dyDescent="0.2">
      <c r="A325" s="32"/>
      <c r="B325" s="32"/>
      <c r="C325" s="32"/>
      <c r="D325" s="32"/>
      <c r="E325" s="32"/>
      <c r="F325" s="32"/>
      <c r="G325" s="32"/>
      <c r="H325" s="206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spans="1:26" ht="12.75" customHeight="1" x14ac:dyDescent="0.2">
      <c r="A326" s="32"/>
      <c r="B326" s="32"/>
      <c r="C326" s="32"/>
      <c r="D326" s="32"/>
      <c r="E326" s="32"/>
      <c r="F326" s="32"/>
      <c r="G326" s="32"/>
      <c r="H326" s="206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spans="1:26" ht="12.75" customHeight="1" x14ac:dyDescent="0.2">
      <c r="A327" s="32"/>
      <c r="B327" s="32"/>
      <c r="C327" s="32"/>
      <c r="D327" s="32"/>
      <c r="E327" s="32"/>
      <c r="F327" s="32"/>
      <c r="G327" s="32"/>
      <c r="H327" s="206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spans="1:26" ht="12.75" customHeight="1" x14ac:dyDescent="0.2">
      <c r="A328" s="32"/>
      <c r="B328" s="32"/>
      <c r="C328" s="32"/>
      <c r="D328" s="32"/>
      <c r="E328" s="32"/>
      <c r="F328" s="32"/>
      <c r="G328" s="32"/>
      <c r="H328" s="206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spans="1:26" ht="12.75" customHeight="1" x14ac:dyDescent="0.2">
      <c r="A329" s="32"/>
      <c r="B329" s="32"/>
      <c r="C329" s="32"/>
      <c r="D329" s="32"/>
      <c r="E329" s="32"/>
      <c r="F329" s="32"/>
      <c r="G329" s="32"/>
      <c r="H329" s="206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spans="1:26" ht="12.75" customHeight="1" x14ac:dyDescent="0.2">
      <c r="A330" s="32"/>
      <c r="B330" s="32"/>
      <c r="C330" s="32"/>
      <c r="D330" s="32"/>
      <c r="E330" s="32"/>
      <c r="F330" s="32"/>
      <c r="G330" s="32"/>
      <c r="H330" s="206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spans="1:26" ht="12.75" customHeight="1" x14ac:dyDescent="0.2">
      <c r="A331" s="32"/>
      <c r="B331" s="32"/>
      <c r="C331" s="32"/>
      <c r="D331" s="32"/>
      <c r="E331" s="32"/>
      <c r="F331" s="32"/>
      <c r="G331" s="32"/>
      <c r="H331" s="206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spans="1:26" ht="12.75" customHeight="1" x14ac:dyDescent="0.2">
      <c r="A332" s="32"/>
      <c r="B332" s="32"/>
      <c r="C332" s="32"/>
      <c r="D332" s="32"/>
      <c r="E332" s="32"/>
      <c r="F332" s="32"/>
      <c r="G332" s="32"/>
      <c r="H332" s="206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spans="1:26" ht="12.75" customHeight="1" x14ac:dyDescent="0.2">
      <c r="A333" s="32"/>
      <c r="B333" s="32"/>
      <c r="C333" s="32"/>
      <c r="D333" s="32"/>
      <c r="E333" s="32"/>
      <c r="F333" s="32"/>
      <c r="G333" s="32"/>
      <c r="H333" s="206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spans="1:26" ht="12.75" customHeight="1" x14ac:dyDescent="0.2">
      <c r="A334" s="32"/>
      <c r="B334" s="32"/>
      <c r="C334" s="32"/>
      <c r="D334" s="32"/>
      <c r="E334" s="32"/>
      <c r="F334" s="32"/>
      <c r="G334" s="32"/>
      <c r="H334" s="206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spans="1:26" ht="12.75" customHeight="1" x14ac:dyDescent="0.2">
      <c r="A335" s="32"/>
      <c r="B335" s="32"/>
      <c r="C335" s="32"/>
      <c r="D335" s="32"/>
      <c r="E335" s="32"/>
      <c r="F335" s="32"/>
      <c r="G335" s="32"/>
      <c r="H335" s="206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spans="1:26" ht="12.75" customHeight="1" x14ac:dyDescent="0.2">
      <c r="A336" s="32"/>
      <c r="B336" s="32"/>
      <c r="C336" s="32"/>
      <c r="D336" s="32"/>
      <c r="E336" s="32"/>
      <c r="F336" s="32"/>
      <c r="G336" s="32"/>
      <c r="H336" s="206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spans="1:26" ht="12.75" customHeight="1" x14ac:dyDescent="0.2">
      <c r="A337" s="32"/>
      <c r="B337" s="32"/>
      <c r="C337" s="32"/>
      <c r="D337" s="32"/>
      <c r="E337" s="32"/>
      <c r="F337" s="32"/>
      <c r="G337" s="32"/>
      <c r="H337" s="206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spans="1:26" ht="12.75" customHeight="1" x14ac:dyDescent="0.2">
      <c r="A338" s="32"/>
      <c r="B338" s="32"/>
      <c r="C338" s="32"/>
      <c r="D338" s="32"/>
      <c r="E338" s="32"/>
      <c r="F338" s="32"/>
      <c r="G338" s="32"/>
      <c r="H338" s="206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spans="1:26" ht="12.75" customHeight="1" x14ac:dyDescent="0.2">
      <c r="A339" s="32"/>
      <c r="B339" s="32"/>
      <c r="C339" s="32"/>
      <c r="D339" s="32"/>
      <c r="E339" s="32"/>
      <c r="F339" s="32"/>
      <c r="G339" s="32"/>
      <c r="H339" s="206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spans="1:26" ht="12.75" customHeight="1" x14ac:dyDescent="0.2">
      <c r="A340" s="32"/>
      <c r="B340" s="32"/>
      <c r="C340" s="32"/>
      <c r="D340" s="32"/>
      <c r="E340" s="32"/>
      <c r="F340" s="32"/>
      <c r="G340" s="32"/>
      <c r="H340" s="206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spans="1:26" ht="12.75" customHeight="1" x14ac:dyDescent="0.2">
      <c r="A341" s="32"/>
      <c r="B341" s="32"/>
      <c r="C341" s="32"/>
      <c r="D341" s="32"/>
      <c r="E341" s="32"/>
      <c r="F341" s="32"/>
      <c r="G341" s="32"/>
      <c r="H341" s="206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spans="1:26" ht="12.75" customHeight="1" x14ac:dyDescent="0.2">
      <c r="A342" s="32"/>
      <c r="B342" s="32"/>
      <c r="C342" s="32"/>
      <c r="D342" s="32"/>
      <c r="E342" s="32"/>
      <c r="F342" s="32"/>
      <c r="G342" s="32"/>
      <c r="H342" s="206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spans="1:26" ht="12.75" customHeight="1" x14ac:dyDescent="0.2">
      <c r="A343" s="32"/>
      <c r="B343" s="32"/>
      <c r="C343" s="32"/>
      <c r="D343" s="32"/>
      <c r="E343" s="32"/>
      <c r="F343" s="32"/>
      <c r="G343" s="32"/>
      <c r="H343" s="206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spans="1:26" ht="12.75" customHeight="1" x14ac:dyDescent="0.2">
      <c r="A344" s="32"/>
      <c r="B344" s="32"/>
      <c r="C344" s="32"/>
      <c r="D344" s="32"/>
      <c r="E344" s="32"/>
      <c r="F344" s="32"/>
      <c r="G344" s="32"/>
      <c r="H344" s="206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spans="1:26" ht="12.75" customHeight="1" x14ac:dyDescent="0.2">
      <c r="A345" s="32"/>
      <c r="B345" s="32"/>
      <c r="C345" s="32"/>
      <c r="D345" s="32"/>
      <c r="E345" s="32"/>
      <c r="F345" s="32"/>
      <c r="G345" s="32"/>
      <c r="H345" s="206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spans="1:26" ht="12.75" customHeight="1" x14ac:dyDescent="0.2">
      <c r="A346" s="32"/>
      <c r="B346" s="32"/>
      <c r="C346" s="32"/>
      <c r="D346" s="32"/>
      <c r="E346" s="32"/>
      <c r="F346" s="32"/>
      <c r="G346" s="32"/>
      <c r="H346" s="206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spans="1:26" ht="12.75" customHeight="1" x14ac:dyDescent="0.2">
      <c r="A347" s="32"/>
      <c r="B347" s="32"/>
      <c r="C347" s="32"/>
      <c r="D347" s="32"/>
      <c r="E347" s="32"/>
      <c r="F347" s="32"/>
      <c r="G347" s="32"/>
      <c r="H347" s="206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spans="1:26" ht="12.75" customHeight="1" x14ac:dyDescent="0.2">
      <c r="A348" s="32"/>
      <c r="B348" s="32"/>
      <c r="C348" s="32"/>
      <c r="D348" s="32"/>
      <c r="E348" s="32"/>
      <c r="F348" s="32"/>
      <c r="G348" s="32"/>
      <c r="H348" s="206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spans="1:26" ht="12.75" customHeight="1" x14ac:dyDescent="0.2">
      <c r="A349" s="32"/>
      <c r="B349" s="32"/>
      <c r="C349" s="32"/>
      <c r="D349" s="32"/>
      <c r="E349" s="32"/>
      <c r="F349" s="32"/>
      <c r="G349" s="32"/>
      <c r="H349" s="206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spans="1:26" ht="12.75" customHeight="1" x14ac:dyDescent="0.2">
      <c r="A350" s="32"/>
      <c r="B350" s="32"/>
      <c r="C350" s="32"/>
      <c r="D350" s="32"/>
      <c r="E350" s="32"/>
      <c r="F350" s="32"/>
      <c r="G350" s="32"/>
      <c r="H350" s="206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spans="1:26" ht="12.75" customHeight="1" x14ac:dyDescent="0.2">
      <c r="A351" s="32"/>
      <c r="B351" s="32"/>
      <c r="C351" s="32"/>
      <c r="D351" s="32"/>
      <c r="E351" s="32"/>
      <c r="F351" s="32"/>
      <c r="G351" s="32"/>
      <c r="H351" s="206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spans="1:26" ht="12.75" customHeight="1" x14ac:dyDescent="0.2">
      <c r="A352" s="32"/>
      <c r="B352" s="32"/>
      <c r="C352" s="32"/>
      <c r="D352" s="32"/>
      <c r="E352" s="32"/>
      <c r="F352" s="32"/>
      <c r="G352" s="32"/>
      <c r="H352" s="206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spans="1:26" ht="12.75" customHeight="1" x14ac:dyDescent="0.2">
      <c r="A353" s="32"/>
      <c r="B353" s="32"/>
      <c r="C353" s="32"/>
      <c r="D353" s="32"/>
      <c r="E353" s="32"/>
      <c r="F353" s="32"/>
      <c r="G353" s="32"/>
      <c r="H353" s="206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spans="1:26" ht="12.75" customHeight="1" x14ac:dyDescent="0.2">
      <c r="A354" s="32"/>
      <c r="B354" s="32"/>
      <c r="C354" s="32"/>
      <c r="D354" s="32"/>
      <c r="E354" s="32"/>
      <c r="F354" s="32"/>
      <c r="G354" s="32"/>
      <c r="H354" s="206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spans="1:26" ht="12.75" customHeight="1" x14ac:dyDescent="0.2">
      <c r="A355" s="32"/>
      <c r="B355" s="32"/>
      <c r="C355" s="32"/>
      <c r="D355" s="32"/>
      <c r="E355" s="32"/>
      <c r="F355" s="32"/>
      <c r="G355" s="32"/>
      <c r="H355" s="206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spans="1:26" ht="12.75" customHeight="1" x14ac:dyDescent="0.2">
      <c r="A356" s="32"/>
      <c r="B356" s="32"/>
      <c r="C356" s="32"/>
      <c r="D356" s="32"/>
      <c r="E356" s="32"/>
      <c r="F356" s="32"/>
      <c r="G356" s="32"/>
      <c r="H356" s="206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spans="1:26" ht="12.75" customHeight="1" x14ac:dyDescent="0.2">
      <c r="A357" s="32"/>
      <c r="B357" s="32"/>
      <c r="C357" s="32"/>
      <c r="D357" s="32"/>
      <c r="E357" s="32"/>
      <c r="F357" s="32"/>
      <c r="G357" s="32"/>
      <c r="H357" s="206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spans="1:26" ht="12.75" customHeight="1" x14ac:dyDescent="0.2">
      <c r="A358" s="32"/>
      <c r="B358" s="32"/>
      <c r="C358" s="32"/>
      <c r="D358" s="32"/>
      <c r="E358" s="32"/>
      <c r="F358" s="32"/>
      <c r="G358" s="32"/>
      <c r="H358" s="206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spans="1:26" ht="12.75" customHeight="1" x14ac:dyDescent="0.2">
      <c r="A359" s="32"/>
      <c r="B359" s="32"/>
      <c r="C359" s="32"/>
      <c r="D359" s="32"/>
      <c r="E359" s="32"/>
      <c r="F359" s="32"/>
      <c r="G359" s="32"/>
      <c r="H359" s="206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spans="1:26" ht="12.75" customHeight="1" x14ac:dyDescent="0.2">
      <c r="A360" s="32"/>
      <c r="B360" s="32"/>
      <c r="C360" s="32"/>
      <c r="D360" s="32"/>
      <c r="E360" s="32"/>
      <c r="F360" s="32"/>
      <c r="G360" s="32"/>
      <c r="H360" s="206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spans="1:26" ht="12.75" customHeight="1" x14ac:dyDescent="0.2">
      <c r="A361" s="32"/>
      <c r="B361" s="32"/>
      <c r="C361" s="32"/>
      <c r="D361" s="32"/>
      <c r="E361" s="32"/>
      <c r="F361" s="32"/>
      <c r="G361" s="32"/>
      <c r="H361" s="206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spans="1:26" ht="12.75" customHeight="1" x14ac:dyDescent="0.2">
      <c r="A362" s="32"/>
      <c r="B362" s="32"/>
      <c r="C362" s="32"/>
      <c r="D362" s="32"/>
      <c r="E362" s="32"/>
      <c r="F362" s="32"/>
      <c r="G362" s="32"/>
      <c r="H362" s="206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spans="1:26" ht="12.75" customHeight="1" x14ac:dyDescent="0.2">
      <c r="A363" s="32"/>
      <c r="B363" s="32"/>
      <c r="C363" s="32"/>
      <c r="D363" s="32"/>
      <c r="E363" s="32"/>
      <c r="F363" s="32"/>
      <c r="G363" s="32"/>
      <c r="H363" s="206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spans="1:26" ht="12.75" customHeight="1" x14ac:dyDescent="0.2">
      <c r="A364" s="32"/>
      <c r="B364" s="32"/>
      <c r="C364" s="32"/>
      <c r="D364" s="32"/>
      <c r="E364" s="32"/>
      <c r="F364" s="32"/>
      <c r="G364" s="32"/>
      <c r="H364" s="206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spans="1:26" ht="12.75" customHeight="1" x14ac:dyDescent="0.2">
      <c r="A365" s="32"/>
      <c r="B365" s="32"/>
      <c r="C365" s="32"/>
      <c r="D365" s="32"/>
      <c r="E365" s="32"/>
      <c r="F365" s="32"/>
      <c r="G365" s="32"/>
      <c r="H365" s="206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spans="1:26" ht="12.75" customHeight="1" x14ac:dyDescent="0.2">
      <c r="A366" s="32"/>
      <c r="B366" s="32"/>
      <c r="C366" s="32"/>
      <c r="D366" s="32"/>
      <c r="E366" s="32"/>
      <c r="F366" s="32"/>
      <c r="G366" s="32"/>
      <c r="H366" s="206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spans="1:26" ht="12.75" customHeight="1" x14ac:dyDescent="0.2">
      <c r="A367" s="32"/>
      <c r="B367" s="32"/>
      <c r="C367" s="32"/>
      <c r="D367" s="32"/>
      <c r="E367" s="32"/>
      <c r="F367" s="32"/>
      <c r="G367" s="32"/>
      <c r="H367" s="206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spans="1:26" ht="12.75" customHeight="1" x14ac:dyDescent="0.2">
      <c r="A368" s="32"/>
      <c r="B368" s="32"/>
      <c r="C368" s="32"/>
      <c r="D368" s="32"/>
      <c r="E368" s="32"/>
      <c r="F368" s="32"/>
      <c r="G368" s="32"/>
      <c r="H368" s="206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spans="1:26" ht="12.75" customHeight="1" x14ac:dyDescent="0.2">
      <c r="A369" s="32"/>
      <c r="B369" s="32"/>
      <c r="C369" s="32"/>
      <c r="D369" s="32"/>
      <c r="E369" s="32"/>
      <c r="F369" s="32"/>
      <c r="G369" s="32"/>
      <c r="H369" s="206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spans="1:26" ht="12.75" customHeight="1" x14ac:dyDescent="0.2">
      <c r="A370" s="32"/>
      <c r="B370" s="32"/>
      <c r="C370" s="32"/>
      <c r="D370" s="32"/>
      <c r="E370" s="32"/>
      <c r="F370" s="32"/>
      <c r="G370" s="32"/>
      <c r="H370" s="206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spans="1:26" ht="12.75" customHeight="1" x14ac:dyDescent="0.2">
      <c r="A371" s="32"/>
      <c r="B371" s="32"/>
      <c r="C371" s="32"/>
      <c r="D371" s="32"/>
      <c r="E371" s="32"/>
      <c r="F371" s="32"/>
      <c r="G371" s="32"/>
      <c r="H371" s="206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spans="1:26" ht="12.75" customHeight="1" x14ac:dyDescent="0.2">
      <c r="A372" s="32"/>
      <c r="B372" s="32"/>
      <c r="C372" s="32"/>
      <c r="D372" s="32"/>
      <c r="E372" s="32"/>
      <c r="F372" s="32"/>
      <c r="G372" s="32"/>
      <c r="H372" s="206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spans="1:26" ht="12.75" customHeight="1" x14ac:dyDescent="0.2">
      <c r="A373" s="32"/>
      <c r="B373" s="32"/>
      <c r="C373" s="32"/>
      <c r="D373" s="32"/>
      <c r="E373" s="32"/>
      <c r="F373" s="32"/>
      <c r="G373" s="32"/>
      <c r="H373" s="206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spans="1:26" ht="12.75" customHeight="1" x14ac:dyDescent="0.2">
      <c r="A374" s="32"/>
      <c r="B374" s="32"/>
      <c r="C374" s="32"/>
      <c r="D374" s="32"/>
      <c r="E374" s="32"/>
      <c r="F374" s="32"/>
      <c r="G374" s="32"/>
      <c r="H374" s="206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spans="1:26" ht="12.75" customHeight="1" x14ac:dyDescent="0.2">
      <c r="A375" s="32"/>
      <c r="B375" s="32"/>
      <c r="C375" s="32"/>
      <c r="D375" s="32"/>
      <c r="E375" s="32"/>
      <c r="F375" s="32"/>
      <c r="G375" s="32"/>
      <c r="H375" s="206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spans="1:26" ht="12.75" customHeight="1" x14ac:dyDescent="0.2">
      <c r="A376" s="32"/>
      <c r="B376" s="32"/>
      <c r="C376" s="32"/>
      <c r="D376" s="32"/>
      <c r="E376" s="32"/>
      <c r="F376" s="32"/>
      <c r="G376" s="32"/>
      <c r="H376" s="206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spans="1:26" ht="12.75" customHeight="1" x14ac:dyDescent="0.2">
      <c r="A377" s="32"/>
      <c r="B377" s="32"/>
      <c r="C377" s="32"/>
      <c r="D377" s="32"/>
      <c r="E377" s="32"/>
      <c r="F377" s="32"/>
      <c r="G377" s="32"/>
      <c r="H377" s="206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spans="1:26" ht="12.75" customHeight="1" x14ac:dyDescent="0.2">
      <c r="A378" s="32"/>
      <c r="B378" s="32"/>
      <c r="C378" s="32"/>
      <c r="D378" s="32"/>
      <c r="E378" s="32"/>
      <c r="F378" s="32"/>
      <c r="G378" s="32"/>
      <c r="H378" s="206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spans="1:26" ht="12.75" customHeight="1" x14ac:dyDescent="0.2">
      <c r="A379" s="32"/>
      <c r="B379" s="32"/>
      <c r="C379" s="32"/>
      <c r="D379" s="32"/>
      <c r="E379" s="32"/>
      <c r="F379" s="32"/>
      <c r="G379" s="32"/>
      <c r="H379" s="206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spans="1:26" ht="12.75" customHeight="1" x14ac:dyDescent="0.2">
      <c r="A380" s="32"/>
      <c r="B380" s="32"/>
      <c r="C380" s="32"/>
      <c r="D380" s="32"/>
      <c r="E380" s="32"/>
      <c r="F380" s="32"/>
      <c r="G380" s="32"/>
      <c r="H380" s="206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spans="1:26" ht="12.75" customHeight="1" x14ac:dyDescent="0.2">
      <c r="A381" s="32"/>
      <c r="B381" s="32"/>
      <c r="C381" s="32"/>
      <c r="D381" s="32"/>
      <c r="E381" s="32"/>
      <c r="F381" s="32"/>
      <c r="G381" s="32"/>
      <c r="H381" s="206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spans="1:26" ht="12.75" customHeight="1" x14ac:dyDescent="0.2">
      <c r="A382" s="32"/>
      <c r="B382" s="32"/>
      <c r="C382" s="32"/>
      <c r="D382" s="32"/>
      <c r="E382" s="32"/>
      <c r="F382" s="32"/>
      <c r="G382" s="32"/>
      <c r="H382" s="206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spans="1:26" ht="12.75" customHeight="1" x14ac:dyDescent="0.2">
      <c r="A383" s="32"/>
      <c r="B383" s="32"/>
      <c r="C383" s="32"/>
      <c r="D383" s="32"/>
      <c r="E383" s="32"/>
      <c r="F383" s="32"/>
      <c r="G383" s="32"/>
      <c r="H383" s="206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spans="1:26" ht="12.75" customHeight="1" x14ac:dyDescent="0.2">
      <c r="A384" s="32"/>
      <c r="B384" s="32"/>
      <c r="C384" s="32"/>
      <c r="D384" s="32"/>
      <c r="E384" s="32"/>
      <c r="F384" s="32"/>
      <c r="G384" s="32"/>
      <c r="H384" s="206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spans="1:26" ht="12.75" customHeight="1" x14ac:dyDescent="0.2">
      <c r="A385" s="32"/>
      <c r="B385" s="32"/>
      <c r="C385" s="32"/>
      <c r="D385" s="32"/>
      <c r="E385" s="32"/>
      <c r="F385" s="32"/>
      <c r="G385" s="32"/>
      <c r="H385" s="206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spans="1:26" ht="12.75" customHeight="1" x14ac:dyDescent="0.2">
      <c r="A386" s="32"/>
      <c r="B386" s="32"/>
      <c r="C386" s="32"/>
      <c r="D386" s="32"/>
      <c r="E386" s="32"/>
      <c r="F386" s="32"/>
      <c r="G386" s="32"/>
      <c r="H386" s="206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spans="1:26" ht="12.75" customHeight="1" x14ac:dyDescent="0.2">
      <c r="A387" s="32"/>
      <c r="B387" s="32"/>
      <c r="C387" s="32"/>
      <c r="D387" s="32"/>
      <c r="E387" s="32"/>
      <c r="F387" s="32"/>
      <c r="G387" s="32"/>
      <c r="H387" s="206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spans="1:26" ht="12.75" customHeight="1" x14ac:dyDescent="0.2">
      <c r="A388" s="32"/>
      <c r="B388" s="32"/>
      <c r="C388" s="32"/>
      <c r="D388" s="32"/>
      <c r="E388" s="32"/>
      <c r="F388" s="32"/>
      <c r="G388" s="32"/>
      <c r="H388" s="206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spans="1:26" ht="12.75" customHeight="1" x14ac:dyDescent="0.2">
      <c r="A389" s="32"/>
      <c r="B389" s="32"/>
      <c r="C389" s="32"/>
      <c r="D389" s="32"/>
      <c r="E389" s="32"/>
      <c r="F389" s="32"/>
      <c r="G389" s="32"/>
      <c r="H389" s="206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spans="1:26" ht="12.75" customHeight="1" x14ac:dyDescent="0.2">
      <c r="A390" s="32"/>
      <c r="B390" s="32"/>
      <c r="C390" s="32"/>
      <c r="D390" s="32"/>
      <c r="E390" s="32"/>
      <c r="F390" s="32"/>
      <c r="G390" s="32"/>
      <c r="H390" s="206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spans="1:26" ht="12.75" customHeight="1" x14ac:dyDescent="0.2">
      <c r="A391" s="32"/>
      <c r="B391" s="32"/>
      <c r="C391" s="32"/>
      <c r="D391" s="32"/>
      <c r="E391" s="32"/>
      <c r="F391" s="32"/>
      <c r="G391" s="32"/>
      <c r="H391" s="206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spans="1:26" ht="12.75" customHeight="1" x14ac:dyDescent="0.2">
      <c r="A392" s="32"/>
      <c r="B392" s="32"/>
      <c r="C392" s="32"/>
      <c r="D392" s="32"/>
      <c r="E392" s="32"/>
      <c r="F392" s="32"/>
      <c r="G392" s="32"/>
      <c r="H392" s="206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spans="1:26" ht="12.75" customHeight="1" x14ac:dyDescent="0.2">
      <c r="A393" s="32"/>
      <c r="B393" s="32"/>
      <c r="C393" s="32"/>
      <c r="D393" s="32"/>
      <c r="E393" s="32"/>
      <c r="F393" s="32"/>
      <c r="G393" s="32"/>
      <c r="H393" s="206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spans="1:26" ht="12.75" customHeight="1" x14ac:dyDescent="0.2">
      <c r="A394" s="32"/>
      <c r="B394" s="32"/>
      <c r="C394" s="32"/>
      <c r="D394" s="32"/>
      <c r="E394" s="32"/>
      <c r="F394" s="32"/>
      <c r="G394" s="32"/>
      <c r="H394" s="206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spans="1:26" ht="12.75" customHeight="1" x14ac:dyDescent="0.2">
      <c r="A395" s="32"/>
      <c r="B395" s="32"/>
      <c r="C395" s="32"/>
      <c r="D395" s="32"/>
      <c r="E395" s="32"/>
      <c r="F395" s="32"/>
      <c r="G395" s="32"/>
      <c r="H395" s="206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spans="1:26" ht="12.75" customHeight="1" x14ac:dyDescent="0.2">
      <c r="A396" s="32"/>
      <c r="B396" s="32"/>
      <c r="C396" s="32"/>
      <c r="D396" s="32"/>
      <c r="E396" s="32"/>
      <c r="F396" s="32"/>
      <c r="G396" s="32"/>
      <c r="H396" s="206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spans="1:26" ht="12.75" customHeight="1" x14ac:dyDescent="0.2">
      <c r="A397" s="32"/>
      <c r="B397" s="32"/>
      <c r="C397" s="32"/>
      <c r="D397" s="32"/>
      <c r="E397" s="32"/>
      <c r="F397" s="32"/>
      <c r="G397" s="32"/>
      <c r="H397" s="206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spans="1:26" ht="12.75" customHeight="1" x14ac:dyDescent="0.2">
      <c r="A398" s="32"/>
      <c r="B398" s="32"/>
      <c r="C398" s="32"/>
      <c r="D398" s="32"/>
      <c r="E398" s="32"/>
      <c r="F398" s="32"/>
      <c r="G398" s="32"/>
      <c r="H398" s="206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spans="1:26" ht="12.75" customHeight="1" x14ac:dyDescent="0.2">
      <c r="A399" s="32"/>
      <c r="B399" s="32"/>
      <c r="C399" s="32"/>
      <c r="D399" s="32"/>
      <c r="E399" s="32"/>
      <c r="F399" s="32"/>
      <c r="G399" s="32"/>
      <c r="H399" s="206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spans="1:26" ht="12.75" customHeight="1" x14ac:dyDescent="0.2">
      <c r="A400" s="32"/>
      <c r="B400" s="32"/>
      <c r="C400" s="32"/>
      <c r="D400" s="32"/>
      <c r="E400" s="32"/>
      <c r="F400" s="32"/>
      <c r="G400" s="32"/>
      <c r="H400" s="206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spans="1:26" ht="12.75" customHeight="1" x14ac:dyDescent="0.2">
      <c r="A401" s="32"/>
      <c r="B401" s="32"/>
      <c r="C401" s="32"/>
      <c r="D401" s="32"/>
      <c r="E401" s="32"/>
      <c r="F401" s="32"/>
      <c r="G401" s="32"/>
      <c r="H401" s="206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spans="1:26" ht="12.75" customHeight="1" x14ac:dyDescent="0.2">
      <c r="A402" s="32"/>
      <c r="B402" s="32"/>
      <c r="C402" s="32"/>
      <c r="D402" s="32"/>
      <c r="E402" s="32"/>
      <c r="F402" s="32"/>
      <c r="G402" s="32"/>
      <c r="H402" s="206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spans="1:26" ht="12.75" customHeight="1" x14ac:dyDescent="0.2">
      <c r="A403" s="32"/>
      <c r="B403" s="32"/>
      <c r="C403" s="32"/>
      <c r="D403" s="32"/>
      <c r="E403" s="32"/>
      <c r="F403" s="32"/>
      <c r="G403" s="32"/>
      <c r="H403" s="206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spans="1:26" ht="12.75" customHeight="1" x14ac:dyDescent="0.2">
      <c r="A404" s="32"/>
      <c r="B404" s="32"/>
      <c r="C404" s="32"/>
      <c r="D404" s="32"/>
      <c r="E404" s="32"/>
      <c r="F404" s="32"/>
      <c r="G404" s="32"/>
      <c r="H404" s="206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spans="1:26" ht="12.75" customHeight="1" x14ac:dyDescent="0.2">
      <c r="A405" s="32"/>
      <c r="B405" s="32"/>
      <c r="C405" s="32"/>
      <c r="D405" s="32"/>
      <c r="E405" s="32"/>
      <c r="F405" s="32"/>
      <c r="G405" s="32"/>
      <c r="H405" s="206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spans="1:26" ht="12.75" customHeight="1" x14ac:dyDescent="0.2">
      <c r="A406" s="32"/>
      <c r="B406" s="32"/>
      <c r="C406" s="32"/>
      <c r="D406" s="32"/>
      <c r="E406" s="32"/>
      <c r="F406" s="32"/>
      <c r="G406" s="32"/>
      <c r="H406" s="206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spans="1:26" ht="12.75" customHeight="1" x14ac:dyDescent="0.2">
      <c r="A407" s="32"/>
      <c r="B407" s="32"/>
      <c r="C407" s="32"/>
      <c r="D407" s="32"/>
      <c r="E407" s="32"/>
      <c r="F407" s="32"/>
      <c r="G407" s="32"/>
      <c r="H407" s="206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spans="1:26" ht="12.75" customHeight="1" x14ac:dyDescent="0.2">
      <c r="A408" s="32"/>
      <c r="B408" s="32"/>
      <c r="C408" s="32"/>
      <c r="D408" s="32"/>
      <c r="E408" s="32"/>
      <c r="F408" s="32"/>
      <c r="G408" s="32"/>
      <c r="H408" s="206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spans="1:26" ht="12.75" customHeight="1" x14ac:dyDescent="0.2">
      <c r="A409" s="32"/>
      <c r="B409" s="32"/>
      <c r="C409" s="32"/>
      <c r="D409" s="32"/>
      <c r="E409" s="32"/>
      <c r="F409" s="32"/>
      <c r="G409" s="32"/>
      <c r="H409" s="206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spans="1:26" ht="12.75" customHeight="1" x14ac:dyDescent="0.2">
      <c r="A410" s="32"/>
      <c r="B410" s="32"/>
      <c r="C410" s="32"/>
      <c r="D410" s="32"/>
      <c r="E410" s="32"/>
      <c r="F410" s="32"/>
      <c r="G410" s="32"/>
      <c r="H410" s="206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spans="1:26" ht="12.75" customHeight="1" x14ac:dyDescent="0.2">
      <c r="A411" s="32"/>
      <c r="B411" s="32"/>
      <c r="C411" s="32"/>
      <c r="D411" s="32"/>
      <c r="E411" s="32"/>
      <c r="F411" s="32"/>
      <c r="G411" s="32"/>
      <c r="H411" s="206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spans="1:26" ht="12.75" customHeight="1" x14ac:dyDescent="0.2">
      <c r="A412" s="32"/>
      <c r="B412" s="32"/>
      <c r="C412" s="32"/>
      <c r="D412" s="32"/>
      <c r="E412" s="32"/>
      <c r="F412" s="32"/>
      <c r="G412" s="32"/>
      <c r="H412" s="206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spans="1:26" ht="12.75" customHeight="1" x14ac:dyDescent="0.2">
      <c r="A413" s="32"/>
      <c r="B413" s="32"/>
      <c r="C413" s="32"/>
      <c r="D413" s="32"/>
      <c r="E413" s="32"/>
      <c r="F413" s="32"/>
      <c r="G413" s="32"/>
      <c r="H413" s="206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spans="1:26" ht="12.75" customHeight="1" x14ac:dyDescent="0.2">
      <c r="A414" s="32"/>
      <c r="B414" s="32"/>
      <c r="C414" s="32"/>
      <c r="D414" s="32"/>
      <c r="E414" s="32"/>
      <c r="F414" s="32"/>
      <c r="G414" s="32"/>
      <c r="H414" s="206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spans="1:26" ht="12.75" customHeight="1" x14ac:dyDescent="0.2">
      <c r="A415" s="32"/>
      <c r="B415" s="32"/>
      <c r="C415" s="32"/>
      <c r="D415" s="32"/>
      <c r="E415" s="32"/>
      <c r="F415" s="32"/>
      <c r="G415" s="32"/>
      <c r="H415" s="206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spans="1:26" ht="12.75" customHeight="1" x14ac:dyDescent="0.2">
      <c r="A416" s="32"/>
      <c r="B416" s="32"/>
      <c r="C416" s="32"/>
      <c r="D416" s="32"/>
      <c r="E416" s="32"/>
      <c r="F416" s="32"/>
      <c r="G416" s="32"/>
      <c r="H416" s="206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spans="1:26" ht="12.75" customHeight="1" x14ac:dyDescent="0.2">
      <c r="A417" s="32"/>
      <c r="B417" s="32"/>
      <c r="C417" s="32"/>
      <c r="D417" s="32"/>
      <c r="E417" s="32"/>
      <c r="F417" s="32"/>
      <c r="G417" s="32"/>
      <c r="H417" s="206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spans="1:26" ht="12.75" customHeight="1" x14ac:dyDescent="0.2">
      <c r="A418" s="32"/>
      <c r="B418" s="32"/>
      <c r="C418" s="32"/>
      <c r="D418" s="32"/>
      <c r="E418" s="32"/>
      <c r="F418" s="32"/>
      <c r="G418" s="32"/>
      <c r="H418" s="206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spans="1:26" ht="12.75" customHeight="1" x14ac:dyDescent="0.2">
      <c r="A419" s="32"/>
      <c r="B419" s="32"/>
      <c r="C419" s="32"/>
      <c r="D419" s="32"/>
      <c r="E419" s="32"/>
      <c r="F419" s="32"/>
      <c r="G419" s="32"/>
      <c r="H419" s="206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spans="1:26" ht="12.75" customHeight="1" x14ac:dyDescent="0.2">
      <c r="A420" s="32"/>
      <c r="B420" s="32"/>
      <c r="C420" s="32"/>
      <c r="D420" s="32"/>
      <c r="E420" s="32"/>
      <c r="F420" s="32"/>
      <c r="G420" s="32"/>
      <c r="H420" s="206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spans="1:26" ht="12.75" customHeight="1" x14ac:dyDescent="0.2">
      <c r="A421" s="32"/>
      <c r="B421" s="32"/>
      <c r="C421" s="32"/>
      <c r="D421" s="32"/>
      <c r="E421" s="32"/>
      <c r="F421" s="32"/>
      <c r="G421" s="32"/>
      <c r="H421" s="206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spans="1:26" ht="12.75" customHeight="1" x14ac:dyDescent="0.2">
      <c r="A422" s="32"/>
      <c r="B422" s="32"/>
      <c r="C422" s="32"/>
      <c r="D422" s="32"/>
      <c r="E422" s="32"/>
      <c r="F422" s="32"/>
      <c r="G422" s="32"/>
      <c r="H422" s="206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spans="1:26" ht="12.75" customHeight="1" x14ac:dyDescent="0.2">
      <c r="A423" s="32"/>
      <c r="B423" s="32"/>
      <c r="C423" s="32"/>
      <c r="D423" s="32"/>
      <c r="E423" s="32"/>
      <c r="F423" s="32"/>
      <c r="G423" s="32"/>
      <c r="H423" s="206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spans="1:26" ht="12.75" customHeight="1" x14ac:dyDescent="0.2">
      <c r="A424" s="32"/>
      <c r="B424" s="32"/>
      <c r="C424" s="32"/>
      <c r="D424" s="32"/>
      <c r="E424" s="32"/>
      <c r="F424" s="32"/>
      <c r="G424" s="32"/>
      <c r="H424" s="206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spans="1:26" ht="12.75" customHeight="1" x14ac:dyDescent="0.2">
      <c r="A425" s="32"/>
      <c r="B425" s="32"/>
      <c r="C425" s="32"/>
      <c r="D425" s="32"/>
      <c r="E425" s="32"/>
      <c r="F425" s="32"/>
      <c r="G425" s="32"/>
      <c r="H425" s="206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spans="1:26" ht="12.75" customHeight="1" x14ac:dyDescent="0.2">
      <c r="A426" s="32"/>
      <c r="B426" s="32"/>
      <c r="C426" s="32"/>
      <c r="D426" s="32"/>
      <c r="E426" s="32"/>
      <c r="F426" s="32"/>
      <c r="G426" s="32"/>
      <c r="H426" s="206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spans="1:26" ht="12.75" customHeight="1" x14ac:dyDescent="0.2">
      <c r="A427" s="32"/>
      <c r="B427" s="32"/>
      <c r="C427" s="32"/>
      <c r="D427" s="32"/>
      <c r="E427" s="32"/>
      <c r="F427" s="32"/>
      <c r="G427" s="32"/>
      <c r="H427" s="206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spans="1:26" ht="12.75" customHeight="1" x14ac:dyDescent="0.2">
      <c r="A428" s="32"/>
      <c r="B428" s="32"/>
      <c r="C428" s="32"/>
      <c r="D428" s="32"/>
      <c r="E428" s="32"/>
      <c r="F428" s="32"/>
      <c r="G428" s="32"/>
      <c r="H428" s="206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spans="1:26" ht="12.75" customHeight="1" x14ac:dyDescent="0.2">
      <c r="A429" s="32"/>
      <c r="B429" s="32"/>
      <c r="C429" s="32"/>
      <c r="D429" s="32"/>
      <c r="E429" s="32"/>
      <c r="F429" s="32"/>
      <c r="G429" s="32"/>
      <c r="H429" s="206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spans="1:26" ht="12.75" customHeight="1" x14ac:dyDescent="0.2">
      <c r="A430" s="32"/>
      <c r="B430" s="32"/>
      <c r="C430" s="32"/>
      <c r="D430" s="32"/>
      <c r="E430" s="32"/>
      <c r="F430" s="32"/>
      <c r="G430" s="32"/>
      <c r="H430" s="206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spans="1:26" ht="12.75" customHeight="1" x14ac:dyDescent="0.2">
      <c r="A431" s="32"/>
      <c r="B431" s="32"/>
      <c r="C431" s="32"/>
      <c r="D431" s="32"/>
      <c r="E431" s="32"/>
      <c r="F431" s="32"/>
      <c r="G431" s="32"/>
      <c r="H431" s="206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spans="1:26" ht="12.75" customHeight="1" x14ac:dyDescent="0.2">
      <c r="A432" s="32"/>
      <c r="B432" s="32"/>
      <c r="C432" s="32"/>
      <c r="D432" s="32"/>
      <c r="E432" s="32"/>
      <c r="F432" s="32"/>
      <c r="G432" s="32"/>
      <c r="H432" s="206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spans="1:26" ht="12.75" customHeight="1" x14ac:dyDescent="0.2">
      <c r="A433" s="32"/>
      <c r="B433" s="32"/>
      <c r="C433" s="32"/>
      <c r="D433" s="32"/>
      <c r="E433" s="32"/>
      <c r="F433" s="32"/>
      <c r="G433" s="32"/>
      <c r="H433" s="206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spans="1:26" ht="12.75" customHeight="1" x14ac:dyDescent="0.2">
      <c r="A434" s="32"/>
      <c r="B434" s="32"/>
      <c r="C434" s="32"/>
      <c r="D434" s="32"/>
      <c r="E434" s="32"/>
      <c r="F434" s="32"/>
      <c r="G434" s="32"/>
      <c r="H434" s="206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spans="1:26" ht="12.75" customHeight="1" x14ac:dyDescent="0.2">
      <c r="A435" s="32"/>
      <c r="B435" s="32"/>
      <c r="C435" s="32"/>
      <c r="D435" s="32"/>
      <c r="E435" s="32"/>
      <c r="F435" s="32"/>
      <c r="G435" s="32"/>
      <c r="H435" s="206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spans="1:26" ht="12.75" customHeight="1" x14ac:dyDescent="0.2">
      <c r="A436" s="32"/>
      <c r="B436" s="32"/>
      <c r="C436" s="32"/>
      <c r="D436" s="32"/>
      <c r="E436" s="32"/>
      <c r="F436" s="32"/>
      <c r="G436" s="32"/>
      <c r="H436" s="206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spans="1:26" ht="12.75" customHeight="1" x14ac:dyDescent="0.2">
      <c r="A437" s="32"/>
      <c r="B437" s="32"/>
      <c r="C437" s="32"/>
      <c r="D437" s="32"/>
      <c r="E437" s="32"/>
      <c r="F437" s="32"/>
      <c r="G437" s="32"/>
      <c r="H437" s="206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spans="1:26" ht="12.75" customHeight="1" x14ac:dyDescent="0.2">
      <c r="A438" s="32"/>
      <c r="B438" s="32"/>
      <c r="C438" s="32"/>
      <c r="D438" s="32"/>
      <c r="E438" s="32"/>
      <c r="F438" s="32"/>
      <c r="G438" s="32"/>
      <c r="H438" s="206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spans="1:26" ht="12.75" customHeight="1" x14ac:dyDescent="0.2">
      <c r="A439" s="32"/>
      <c r="B439" s="32"/>
      <c r="C439" s="32"/>
      <c r="D439" s="32"/>
      <c r="E439" s="32"/>
      <c r="F439" s="32"/>
      <c r="G439" s="32"/>
      <c r="H439" s="206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spans="1:26" ht="12.75" customHeight="1" x14ac:dyDescent="0.2">
      <c r="A440" s="32"/>
      <c r="B440" s="32"/>
      <c r="C440" s="32"/>
      <c r="D440" s="32"/>
      <c r="E440" s="32"/>
      <c r="F440" s="32"/>
      <c r="G440" s="32"/>
      <c r="H440" s="206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spans="1:26" ht="12.75" customHeight="1" x14ac:dyDescent="0.2">
      <c r="A441" s="32"/>
      <c r="B441" s="32"/>
      <c r="C441" s="32"/>
      <c r="D441" s="32"/>
      <c r="E441" s="32"/>
      <c r="F441" s="32"/>
      <c r="G441" s="32"/>
      <c r="H441" s="206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spans="1:26" ht="12.75" customHeight="1" x14ac:dyDescent="0.2">
      <c r="A442" s="32"/>
      <c r="B442" s="32"/>
      <c r="C442" s="32"/>
      <c r="D442" s="32"/>
      <c r="E442" s="32"/>
      <c r="F442" s="32"/>
      <c r="G442" s="32"/>
      <c r="H442" s="206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spans="1:26" ht="12.75" customHeight="1" x14ac:dyDescent="0.2">
      <c r="A443" s="32"/>
      <c r="B443" s="32"/>
      <c r="C443" s="32"/>
      <c r="D443" s="32"/>
      <c r="E443" s="32"/>
      <c r="F443" s="32"/>
      <c r="G443" s="32"/>
      <c r="H443" s="206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spans="1:26" ht="12.75" customHeight="1" x14ac:dyDescent="0.2">
      <c r="A444" s="32"/>
      <c r="B444" s="32"/>
      <c r="C444" s="32"/>
      <c r="D444" s="32"/>
      <c r="E444" s="32"/>
      <c r="F444" s="32"/>
      <c r="G444" s="32"/>
      <c r="H444" s="206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spans="1:26" ht="12.75" customHeight="1" x14ac:dyDescent="0.2">
      <c r="A445" s="32"/>
      <c r="B445" s="32"/>
      <c r="C445" s="32"/>
      <c r="D445" s="32"/>
      <c r="E445" s="32"/>
      <c r="F445" s="32"/>
      <c r="G445" s="32"/>
      <c r="H445" s="206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spans="1:26" ht="12.75" customHeight="1" x14ac:dyDescent="0.2">
      <c r="A446" s="32"/>
      <c r="B446" s="32"/>
      <c r="C446" s="32"/>
      <c r="D446" s="32"/>
      <c r="E446" s="32"/>
      <c r="F446" s="32"/>
      <c r="G446" s="32"/>
      <c r="H446" s="206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spans="1:26" ht="12.75" customHeight="1" x14ac:dyDescent="0.2">
      <c r="A447" s="32"/>
      <c r="B447" s="32"/>
      <c r="C447" s="32"/>
      <c r="D447" s="32"/>
      <c r="E447" s="32"/>
      <c r="F447" s="32"/>
      <c r="G447" s="32"/>
      <c r="H447" s="206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spans="1:26" ht="12.75" customHeight="1" x14ac:dyDescent="0.2">
      <c r="A448" s="32"/>
      <c r="B448" s="32"/>
      <c r="C448" s="32"/>
      <c r="D448" s="32"/>
      <c r="E448" s="32"/>
      <c r="F448" s="32"/>
      <c r="G448" s="32"/>
      <c r="H448" s="206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spans="1:26" ht="12.75" customHeight="1" x14ac:dyDescent="0.2">
      <c r="A449" s="32"/>
      <c r="B449" s="32"/>
      <c r="C449" s="32"/>
      <c r="D449" s="32"/>
      <c r="E449" s="32"/>
      <c r="F449" s="32"/>
      <c r="G449" s="32"/>
      <c r="H449" s="206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spans="1:26" ht="12.75" customHeight="1" x14ac:dyDescent="0.2">
      <c r="A450" s="32"/>
      <c r="B450" s="32"/>
      <c r="C450" s="32"/>
      <c r="D450" s="32"/>
      <c r="E450" s="32"/>
      <c r="F450" s="32"/>
      <c r="G450" s="32"/>
      <c r="H450" s="206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spans="1:26" ht="12.75" customHeight="1" x14ac:dyDescent="0.2">
      <c r="A451" s="32"/>
      <c r="B451" s="32"/>
      <c r="C451" s="32"/>
      <c r="D451" s="32"/>
      <c r="E451" s="32"/>
      <c r="F451" s="32"/>
      <c r="G451" s="32"/>
      <c r="H451" s="206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spans="1:26" ht="12.75" customHeight="1" x14ac:dyDescent="0.2">
      <c r="A452" s="32"/>
      <c r="B452" s="32"/>
      <c r="C452" s="32"/>
      <c r="D452" s="32"/>
      <c r="E452" s="32"/>
      <c r="F452" s="32"/>
      <c r="G452" s="32"/>
      <c r="H452" s="206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spans="1:26" ht="12.75" customHeight="1" x14ac:dyDescent="0.2">
      <c r="A453" s="32"/>
      <c r="B453" s="32"/>
      <c r="C453" s="32"/>
      <c r="D453" s="32"/>
      <c r="E453" s="32"/>
      <c r="F453" s="32"/>
      <c r="G453" s="32"/>
      <c r="H453" s="206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spans="1:26" ht="12.75" customHeight="1" x14ac:dyDescent="0.2">
      <c r="A454" s="32"/>
      <c r="B454" s="32"/>
      <c r="C454" s="32"/>
      <c r="D454" s="32"/>
      <c r="E454" s="32"/>
      <c r="F454" s="32"/>
      <c r="G454" s="32"/>
      <c r="H454" s="206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spans="1:26" ht="12.75" customHeight="1" x14ac:dyDescent="0.2">
      <c r="A455" s="32"/>
      <c r="B455" s="32"/>
      <c r="C455" s="32"/>
      <c r="D455" s="32"/>
      <c r="E455" s="32"/>
      <c r="F455" s="32"/>
      <c r="G455" s="32"/>
      <c r="H455" s="206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spans="1:26" ht="12.75" customHeight="1" x14ac:dyDescent="0.2">
      <c r="A456" s="32"/>
      <c r="B456" s="32"/>
      <c r="C456" s="32"/>
      <c r="D456" s="32"/>
      <c r="E456" s="32"/>
      <c r="F456" s="32"/>
      <c r="G456" s="32"/>
      <c r="H456" s="206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spans="1:26" ht="12.75" customHeight="1" x14ac:dyDescent="0.2">
      <c r="A457" s="32"/>
      <c r="B457" s="32"/>
      <c r="C457" s="32"/>
      <c r="D457" s="32"/>
      <c r="E457" s="32"/>
      <c r="F457" s="32"/>
      <c r="G457" s="32"/>
      <c r="H457" s="206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spans="1:26" ht="12.75" customHeight="1" x14ac:dyDescent="0.2">
      <c r="A458" s="32"/>
      <c r="B458" s="32"/>
      <c r="C458" s="32"/>
      <c r="D458" s="32"/>
      <c r="E458" s="32"/>
      <c r="F458" s="32"/>
      <c r="G458" s="32"/>
      <c r="H458" s="206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spans="1:26" ht="12.75" customHeight="1" x14ac:dyDescent="0.2">
      <c r="A459" s="32"/>
      <c r="B459" s="32"/>
      <c r="C459" s="32"/>
      <c r="D459" s="32"/>
      <c r="E459" s="32"/>
      <c r="F459" s="32"/>
      <c r="G459" s="32"/>
      <c r="H459" s="206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spans="1:26" ht="12.75" customHeight="1" x14ac:dyDescent="0.2">
      <c r="A460" s="32"/>
      <c r="B460" s="32"/>
      <c r="C460" s="32"/>
      <c r="D460" s="32"/>
      <c r="E460" s="32"/>
      <c r="F460" s="32"/>
      <c r="G460" s="32"/>
      <c r="H460" s="206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spans="1:26" ht="12.75" customHeight="1" x14ac:dyDescent="0.2">
      <c r="A461" s="32"/>
      <c r="B461" s="32"/>
      <c r="C461" s="32"/>
      <c r="D461" s="32"/>
      <c r="E461" s="32"/>
      <c r="F461" s="32"/>
      <c r="G461" s="32"/>
      <c r="H461" s="206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spans="1:26" ht="12.75" customHeight="1" x14ac:dyDescent="0.2">
      <c r="A462" s="32"/>
      <c r="B462" s="32"/>
      <c r="C462" s="32"/>
      <c r="D462" s="32"/>
      <c r="E462" s="32"/>
      <c r="F462" s="32"/>
      <c r="G462" s="32"/>
      <c r="H462" s="206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spans="1:26" ht="12.75" customHeight="1" x14ac:dyDescent="0.2">
      <c r="A463" s="32"/>
      <c r="B463" s="32"/>
      <c r="C463" s="32"/>
      <c r="D463" s="32"/>
      <c r="E463" s="32"/>
      <c r="F463" s="32"/>
      <c r="G463" s="32"/>
      <c r="H463" s="206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spans="1:26" ht="12.75" customHeight="1" x14ac:dyDescent="0.2">
      <c r="A464" s="32"/>
      <c r="B464" s="32"/>
      <c r="C464" s="32"/>
      <c r="D464" s="32"/>
      <c r="E464" s="32"/>
      <c r="F464" s="32"/>
      <c r="G464" s="32"/>
      <c r="H464" s="206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spans="1:26" ht="12.75" customHeight="1" x14ac:dyDescent="0.2">
      <c r="A465" s="32"/>
      <c r="B465" s="32"/>
      <c r="C465" s="32"/>
      <c r="D465" s="32"/>
      <c r="E465" s="32"/>
      <c r="F465" s="32"/>
      <c r="G465" s="32"/>
      <c r="H465" s="206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spans="1:26" ht="12.75" customHeight="1" x14ac:dyDescent="0.2">
      <c r="A466" s="32"/>
      <c r="B466" s="32"/>
      <c r="C466" s="32"/>
      <c r="D466" s="32"/>
      <c r="E466" s="32"/>
      <c r="F466" s="32"/>
      <c r="G466" s="32"/>
      <c r="H466" s="206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spans="1:26" ht="12.75" customHeight="1" x14ac:dyDescent="0.2">
      <c r="A467" s="32"/>
      <c r="B467" s="32"/>
      <c r="C467" s="32"/>
      <c r="D467" s="32"/>
      <c r="E467" s="32"/>
      <c r="F467" s="32"/>
      <c r="G467" s="32"/>
      <c r="H467" s="206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spans="1:26" ht="12.75" customHeight="1" x14ac:dyDescent="0.2">
      <c r="A468" s="32"/>
      <c r="B468" s="32"/>
      <c r="C468" s="32"/>
      <c r="D468" s="32"/>
      <c r="E468" s="32"/>
      <c r="F468" s="32"/>
      <c r="G468" s="32"/>
      <c r="H468" s="206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spans="1:26" ht="12.75" customHeight="1" x14ac:dyDescent="0.2">
      <c r="A469" s="32"/>
      <c r="B469" s="32"/>
      <c r="C469" s="32"/>
      <c r="D469" s="32"/>
      <c r="E469" s="32"/>
      <c r="F469" s="32"/>
      <c r="G469" s="32"/>
      <c r="H469" s="206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spans="1:26" ht="12.75" customHeight="1" x14ac:dyDescent="0.2">
      <c r="A470" s="32"/>
      <c r="B470" s="32"/>
      <c r="C470" s="32"/>
      <c r="D470" s="32"/>
      <c r="E470" s="32"/>
      <c r="F470" s="32"/>
      <c r="G470" s="32"/>
      <c r="H470" s="206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spans="1:26" ht="12.75" customHeight="1" x14ac:dyDescent="0.2">
      <c r="A471" s="32"/>
      <c r="B471" s="32"/>
      <c r="C471" s="32"/>
      <c r="D471" s="32"/>
      <c r="E471" s="32"/>
      <c r="F471" s="32"/>
      <c r="G471" s="32"/>
      <c r="H471" s="206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spans="1:26" ht="12.75" customHeight="1" x14ac:dyDescent="0.2">
      <c r="A472" s="32"/>
      <c r="B472" s="32"/>
      <c r="C472" s="32"/>
      <c r="D472" s="32"/>
      <c r="E472" s="32"/>
      <c r="F472" s="32"/>
      <c r="G472" s="32"/>
      <c r="H472" s="206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spans="1:26" ht="12.75" customHeight="1" x14ac:dyDescent="0.2">
      <c r="A473" s="32"/>
      <c r="B473" s="32"/>
      <c r="C473" s="32"/>
      <c r="D473" s="32"/>
      <c r="E473" s="32"/>
      <c r="F473" s="32"/>
      <c r="G473" s="32"/>
      <c r="H473" s="206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spans="1:26" ht="12.75" customHeight="1" x14ac:dyDescent="0.2">
      <c r="A474" s="32"/>
      <c r="B474" s="32"/>
      <c r="C474" s="32"/>
      <c r="D474" s="32"/>
      <c r="E474" s="32"/>
      <c r="F474" s="32"/>
      <c r="G474" s="32"/>
      <c r="H474" s="206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spans="1:26" ht="12.75" customHeight="1" x14ac:dyDescent="0.2">
      <c r="A475" s="32"/>
      <c r="B475" s="32"/>
      <c r="C475" s="32"/>
      <c r="D475" s="32"/>
      <c r="E475" s="32"/>
      <c r="F475" s="32"/>
      <c r="G475" s="32"/>
      <c r="H475" s="206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spans="1:26" ht="12.75" customHeight="1" x14ac:dyDescent="0.2">
      <c r="A476" s="32"/>
      <c r="B476" s="32"/>
      <c r="C476" s="32"/>
      <c r="D476" s="32"/>
      <c r="E476" s="32"/>
      <c r="F476" s="32"/>
      <c r="G476" s="32"/>
      <c r="H476" s="206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spans="1:26" ht="12.75" customHeight="1" x14ac:dyDescent="0.2">
      <c r="A477" s="32"/>
      <c r="B477" s="32"/>
      <c r="C477" s="32"/>
      <c r="D477" s="32"/>
      <c r="E477" s="32"/>
      <c r="F477" s="32"/>
      <c r="G477" s="32"/>
      <c r="H477" s="206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spans="1:26" ht="12.75" customHeight="1" x14ac:dyDescent="0.2">
      <c r="A478" s="32"/>
      <c r="B478" s="32"/>
      <c r="C478" s="32"/>
      <c r="D478" s="32"/>
      <c r="E478" s="32"/>
      <c r="F478" s="32"/>
      <c r="G478" s="32"/>
      <c r="H478" s="206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spans="1:26" ht="12.75" customHeight="1" x14ac:dyDescent="0.2">
      <c r="A479" s="32"/>
      <c r="B479" s="32"/>
      <c r="C479" s="32"/>
      <c r="D479" s="32"/>
      <c r="E479" s="32"/>
      <c r="F479" s="32"/>
      <c r="G479" s="32"/>
      <c r="H479" s="206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spans="1:26" ht="12.75" customHeight="1" x14ac:dyDescent="0.2">
      <c r="A480" s="32"/>
      <c r="B480" s="32"/>
      <c r="C480" s="32"/>
      <c r="D480" s="32"/>
      <c r="E480" s="32"/>
      <c r="F480" s="32"/>
      <c r="G480" s="32"/>
      <c r="H480" s="206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spans="1:26" ht="12.75" customHeight="1" x14ac:dyDescent="0.2">
      <c r="A481" s="32"/>
      <c r="B481" s="32"/>
      <c r="C481" s="32"/>
      <c r="D481" s="32"/>
      <c r="E481" s="32"/>
      <c r="F481" s="32"/>
      <c r="G481" s="32"/>
      <c r="H481" s="206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spans="1:26" ht="12.75" customHeight="1" x14ac:dyDescent="0.2">
      <c r="A482" s="32"/>
      <c r="B482" s="32"/>
      <c r="C482" s="32"/>
      <c r="D482" s="32"/>
      <c r="E482" s="32"/>
      <c r="F482" s="32"/>
      <c r="G482" s="32"/>
      <c r="H482" s="206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spans="1:26" ht="12.75" customHeight="1" x14ac:dyDescent="0.2">
      <c r="A483" s="32"/>
      <c r="B483" s="32"/>
      <c r="C483" s="32"/>
      <c r="D483" s="32"/>
      <c r="E483" s="32"/>
      <c r="F483" s="32"/>
      <c r="G483" s="32"/>
      <c r="H483" s="206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spans="1:26" ht="12.75" customHeight="1" x14ac:dyDescent="0.2">
      <c r="A484" s="32"/>
      <c r="B484" s="32"/>
      <c r="C484" s="32"/>
      <c r="D484" s="32"/>
      <c r="E484" s="32"/>
      <c r="F484" s="32"/>
      <c r="G484" s="32"/>
      <c r="H484" s="206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spans="1:26" ht="12.75" customHeight="1" x14ac:dyDescent="0.2">
      <c r="A485" s="32"/>
      <c r="B485" s="32"/>
      <c r="C485" s="32"/>
      <c r="D485" s="32"/>
      <c r="E485" s="32"/>
      <c r="F485" s="32"/>
      <c r="G485" s="32"/>
      <c r="H485" s="206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spans="1:26" ht="12.75" customHeight="1" x14ac:dyDescent="0.2">
      <c r="A486" s="32"/>
      <c r="B486" s="32"/>
      <c r="C486" s="32"/>
      <c r="D486" s="32"/>
      <c r="E486" s="32"/>
      <c r="F486" s="32"/>
      <c r="G486" s="32"/>
      <c r="H486" s="206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spans="1:26" ht="12.75" customHeight="1" x14ac:dyDescent="0.2">
      <c r="A487" s="32"/>
      <c r="B487" s="32"/>
      <c r="C487" s="32"/>
      <c r="D487" s="32"/>
      <c r="E487" s="32"/>
      <c r="F487" s="32"/>
      <c r="G487" s="32"/>
      <c r="H487" s="206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spans="1:26" ht="12.75" customHeight="1" x14ac:dyDescent="0.2">
      <c r="A488" s="32"/>
      <c r="B488" s="32"/>
      <c r="C488" s="32"/>
      <c r="D488" s="32"/>
      <c r="E488" s="32"/>
      <c r="F488" s="32"/>
      <c r="G488" s="32"/>
      <c r="H488" s="206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spans="1:26" ht="12.75" customHeight="1" x14ac:dyDescent="0.2">
      <c r="A489" s="32"/>
      <c r="B489" s="32"/>
      <c r="C489" s="32"/>
      <c r="D489" s="32"/>
      <c r="E489" s="32"/>
      <c r="F489" s="32"/>
      <c r="G489" s="32"/>
      <c r="H489" s="206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spans="1:26" ht="12.75" customHeight="1" x14ac:dyDescent="0.2">
      <c r="A490" s="32"/>
      <c r="B490" s="32"/>
      <c r="C490" s="32"/>
      <c r="D490" s="32"/>
      <c r="E490" s="32"/>
      <c r="F490" s="32"/>
      <c r="G490" s="32"/>
      <c r="H490" s="206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spans="1:26" ht="12.75" customHeight="1" x14ac:dyDescent="0.2">
      <c r="A491" s="32"/>
      <c r="B491" s="32"/>
      <c r="C491" s="32"/>
      <c r="D491" s="32"/>
      <c r="E491" s="32"/>
      <c r="F491" s="32"/>
      <c r="G491" s="32"/>
      <c r="H491" s="206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spans="1:26" ht="12.75" customHeight="1" x14ac:dyDescent="0.2">
      <c r="A492" s="32"/>
      <c r="B492" s="32"/>
      <c r="C492" s="32"/>
      <c r="D492" s="32"/>
      <c r="E492" s="32"/>
      <c r="F492" s="32"/>
      <c r="G492" s="32"/>
      <c r="H492" s="206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spans="1:26" ht="12.75" customHeight="1" x14ac:dyDescent="0.2">
      <c r="A493" s="32"/>
      <c r="B493" s="32"/>
      <c r="C493" s="32"/>
      <c r="D493" s="32"/>
      <c r="E493" s="32"/>
      <c r="F493" s="32"/>
      <c r="G493" s="32"/>
      <c r="H493" s="206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spans="1:26" ht="12.75" customHeight="1" x14ac:dyDescent="0.2">
      <c r="A494" s="32"/>
      <c r="B494" s="32"/>
      <c r="C494" s="32"/>
      <c r="D494" s="32"/>
      <c r="E494" s="32"/>
      <c r="F494" s="32"/>
      <c r="G494" s="32"/>
      <c r="H494" s="206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spans="1:26" ht="12.75" customHeight="1" x14ac:dyDescent="0.2">
      <c r="A495" s="32"/>
      <c r="B495" s="32"/>
      <c r="C495" s="32"/>
      <c r="D495" s="32"/>
      <c r="E495" s="32"/>
      <c r="F495" s="32"/>
      <c r="G495" s="32"/>
      <c r="H495" s="206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spans="1:26" ht="12.75" customHeight="1" x14ac:dyDescent="0.2">
      <c r="A496" s="32"/>
      <c r="B496" s="32"/>
      <c r="C496" s="32"/>
      <c r="D496" s="32"/>
      <c r="E496" s="32"/>
      <c r="F496" s="32"/>
      <c r="G496" s="32"/>
      <c r="H496" s="206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spans="1:26" ht="12.75" customHeight="1" x14ac:dyDescent="0.2">
      <c r="A497" s="32"/>
      <c r="B497" s="32"/>
      <c r="C497" s="32"/>
      <c r="D497" s="32"/>
      <c r="E497" s="32"/>
      <c r="F497" s="32"/>
      <c r="G497" s="32"/>
      <c r="H497" s="206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spans="1:26" ht="12.75" customHeight="1" x14ac:dyDescent="0.2">
      <c r="A498" s="32"/>
      <c r="B498" s="32"/>
      <c r="C498" s="32"/>
      <c r="D498" s="32"/>
      <c r="E498" s="32"/>
      <c r="F498" s="32"/>
      <c r="G498" s="32"/>
      <c r="H498" s="206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spans="1:26" ht="12.75" customHeight="1" x14ac:dyDescent="0.2">
      <c r="A499" s="32"/>
      <c r="B499" s="32"/>
      <c r="C499" s="32"/>
      <c r="D499" s="32"/>
      <c r="E499" s="32"/>
      <c r="F499" s="32"/>
      <c r="G499" s="32"/>
      <c r="H499" s="206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spans="1:26" ht="12.75" customHeight="1" x14ac:dyDescent="0.2">
      <c r="A500" s="32"/>
      <c r="B500" s="32"/>
      <c r="C500" s="32"/>
      <c r="D500" s="32"/>
      <c r="E500" s="32"/>
      <c r="F500" s="32"/>
      <c r="G500" s="32"/>
      <c r="H500" s="206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spans="1:26" ht="12.75" customHeight="1" x14ac:dyDescent="0.2">
      <c r="A501" s="32"/>
      <c r="B501" s="32"/>
      <c r="C501" s="32"/>
      <c r="D501" s="32"/>
      <c r="E501" s="32"/>
      <c r="F501" s="32"/>
      <c r="G501" s="32"/>
      <c r="H501" s="206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spans="1:26" ht="12.75" customHeight="1" x14ac:dyDescent="0.2">
      <c r="A502" s="32"/>
      <c r="B502" s="32"/>
      <c r="C502" s="32"/>
      <c r="D502" s="32"/>
      <c r="E502" s="32"/>
      <c r="F502" s="32"/>
      <c r="G502" s="32"/>
      <c r="H502" s="206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spans="1:26" ht="12.75" customHeight="1" x14ac:dyDescent="0.2">
      <c r="A503" s="32"/>
      <c r="B503" s="32"/>
      <c r="C503" s="32"/>
      <c r="D503" s="32"/>
      <c r="E503" s="32"/>
      <c r="F503" s="32"/>
      <c r="G503" s="32"/>
      <c r="H503" s="206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spans="1:26" ht="12.75" customHeight="1" x14ac:dyDescent="0.2">
      <c r="A504" s="32"/>
      <c r="B504" s="32"/>
      <c r="C504" s="32"/>
      <c r="D504" s="32"/>
      <c r="E504" s="32"/>
      <c r="F504" s="32"/>
      <c r="G504" s="32"/>
      <c r="H504" s="206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spans="1:26" ht="12.75" customHeight="1" x14ac:dyDescent="0.2">
      <c r="A505" s="32"/>
      <c r="B505" s="32"/>
      <c r="C505" s="32"/>
      <c r="D505" s="32"/>
      <c r="E505" s="32"/>
      <c r="F505" s="32"/>
      <c r="G505" s="32"/>
      <c r="H505" s="206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spans="1:26" ht="12.75" customHeight="1" x14ac:dyDescent="0.2">
      <c r="A506" s="32"/>
      <c r="B506" s="32"/>
      <c r="C506" s="32"/>
      <c r="D506" s="32"/>
      <c r="E506" s="32"/>
      <c r="F506" s="32"/>
      <c r="G506" s="32"/>
      <c r="H506" s="206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spans="1:26" ht="12.75" customHeight="1" x14ac:dyDescent="0.2">
      <c r="A507" s="32"/>
      <c r="B507" s="32"/>
      <c r="C507" s="32"/>
      <c r="D507" s="32"/>
      <c r="E507" s="32"/>
      <c r="F507" s="32"/>
      <c r="G507" s="32"/>
      <c r="H507" s="206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spans="1:26" ht="12.75" customHeight="1" x14ac:dyDescent="0.2">
      <c r="A508" s="32"/>
      <c r="B508" s="32"/>
      <c r="C508" s="32"/>
      <c r="D508" s="32"/>
      <c r="E508" s="32"/>
      <c r="F508" s="32"/>
      <c r="G508" s="32"/>
      <c r="H508" s="206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spans="1:26" ht="12.75" customHeight="1" x14ac:dyDescent="0.2">
      <c r="A509" s="32"/>
      <c r="B509" s="32"/>
      <c r="C509" s="32"/>
      <c r="D509" s="32"/>
      <c r="E509" s="32"/>
      <c r="F509" s="32"/>
      <c r="G509" s="32"/>
      <c r="H509" s="206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spans="1:26" ht="12.75" customHeight="1" x14ac:dyDescent="0.2">
      <c r="A510" s="32"/>
      <c r="B510" s="32"/>
      <c r="C510" s="32"/>
      <c r="D510" s="32"/>
      <c r="E510" s="32"/>
      <c r="F510" s="32"/>
      <c r="G510" s="32"/>
      <c r="H510" s="206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spans="1:26" ht="12.75" customHeight="1" x14ac:dyDescent="0.2">
      <c r="A511" s="32"/>
      <c r="B511" s="32"/>
      <c r="C511" s="32"/>
      <c r="D511" s="32"/>
      <c r="E511" s="32"/>
      <c r="F511" s="32"/>
      <c r="G511" s="32"/>
      <c r="H511" s="206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spans="1:26" ht="12.75" customHeight="1" x14ac:dyDescent="0.2">
      <c r="A512" s="32"/>
      <c r="B512" s="32"/>
      <c r="C512" s="32"/>
      <c r="D512" s="32"/>
      <c r="E512" s="32"/>
      <c r="F512" s="32"/>
      <c r="G512" s="32"/>
      <c r="H512" s="206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spans="1:26" ht="12.75" customHeight="1" x14ac:dyDescent="0.2">
      <c r="A513" s="32"/>
      <c r="B513" s="32"/>
      <c r="C513" s="32"/>
      <c r="D513" s="32"/>
      <c r="E513" s="32"/>
      <c r="F513" s="32"/>
      <c r="G513" s="32"/>
      <c r="H513" s="206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spans="1:26" ht="12.75" customHeight="1" x14ac:dyDescent="0.2">
      <c r="A514" s="32"/>
      <c r="B514" s="32"/>
      <c r="C514" s="32"/>
      <c r="D514" s="32"/>
      <c r="E514" s="32"/>
      <c r="F514" s="32"/>
      <c r="G514" s="32"/>
      <c r="H514" s="206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spans="1:26" ht="12.75" customHeight="1" x14ac:dyDescent="0.2">
      <c r="A515" s="32"/>
      <c r="B515" s="32"/>
      <c r="C515" s="32"/>
      <c r="D515" s="32"/>
      <c r="E515" s="32"/>
      <c r="F515" s="32"/>
      <c r="G515" s="32"/>
      <c r="H515" s="206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spans="1:26" ht="12.75" customHeight="1" x14ac:dyDescent="0.2">
      <c r="A516" s="32"/>
      <c r="B516" s="32"/>
      <c r="C516" s="32"/>
      <c r="D516" s="32"/>
      <c r="E516" s="32"/>
      <c r="F516" s="32"/>
      <c r="G516" s="32"/>
      <c r="H516" s="206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spans="1:26" ht="12.75" customHeight="1" x14ac:dyDescent="0.2">
      <c r="A517" s="32"/>
      <c r="B517" s="32"/>
      <c r="C517" s="32"/>
      <c r="D517" s="32"/>
      <c r="E517" s="32"/>
      <c r="F517" s="32"/>
      <c r="G517" s="32"/>
      <c r="H517" s="206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spans="1:26" ht="12.75" customHeight="1" x14ac:dyDescent="0.2">
      <c r="A518" s="32"/>
      <c r="B518" s="32"/>
      <c r="C518" s="32"/>
      <c r="D518" s="32"/>
      <c r="E518" s="32"/>
      <c r="F518" s="32"/>
      <c r="G518" s="32"/>
      <c r="H518" s="206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spans="1:26" ht="12.75" customHeight="1" x14ac:dyDescent="0.2">
      <c r="A519" s="32"/>
      <c r="B519" s="32"/>
      <c r="C519" s="32"/>
      <c r="D519" s="32"/>
      <c r="E519" s="32"/>
      <c r="F519" s="32"/>
      <c r="G519" s="32"/>
      <c r="H519" s="206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spans="1:26" ht="12.75" customHeight="1" x14ac:dyDescent="0.2">
      <c r="A520" s="32"/>
      <c r="B520" s="32"/>
      <c r="C520" s="32"/>
      <c r="D520" s="32"/>
      <c r="E520" s="32"/>
      <c r="F520" s="32"/>
      <c r="G520" s="32"/>
      <c r="H520" s="206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spans="1:26" ht="12.75" customHeight="1" x14ac:dyDescent="0.2">
      <c r="A521" s="32"/>
      <c r="B521" s="32"/>
      <c r="C521" s="32"/>
      <c r="D521" s="32"/>
      <c r="E521" s="32"/>
      <c r="F521" s="32"/>
      <c r="G521" s="32"/>
      <c r="H521" s="206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spans="1:26" ht="12.75" customHeight="1" x14ac:dyDescent="0.2">
      <c r="A522" s="32"/>
      <c r="B522" s="32"/>
      <c r="C522" s="32"/>
      <c r="D522" s="32"/>
      <c r="E522" s="32"/>
      <c r="F522" s="32"/>
      <c r="G522" s="32"/>
      <c r="H522" s="206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spans="1:26" ht="12.75" customHeight="1" x14ac:dyDescent="0.2">
      <c r="A523" s="32"/>
      <c r="B523" s="32"/>
      <c r="C523" s="32"/>
      <c r="D523" s="32"/>
      <c r="E523" s="32"/>
      <c r="F523" s="32"/>
      <c r="G523" s="32"/>
      <c r="H523" s="206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spans="1:26" ht="12.75" customHeight="1" x14ac:dyDescent="0.2">
      <c r="A524" s="32"/>
      <c r="B524" s="32"/>
      <c r="C524" s="32"/>
      <c r="D524" s="32"/>
      <c r="E524" s="32"/>
      <c r="F524" s="32"/>
      <c r="G524" s="32"/>
      <c r="H524" s="206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spans="1:26" ht="12.75" customHeight="1" x14ac:dyDescent="0.2">
      <c r="A525" s="32"/>
      <c r="B525" s="32"/>
      <c r="C525" s="32"/>
      <c r="D525" s="32"/>
      <c r="E525" s="32"/>
      <c r="F525" s="32"/>
      <c r="G525" s="32"/>
      <c r="H525" s="206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spans="1:26" ht="12.75" customHeight="1" x14ac:dyDescent="0.2">
      <c r="A526" s="32"/>
      <c r="B526" s="32"/>
      <c r="C526" s="32"/>
      <c r="D526" s="32"/>
      <c r="E526" s="32"/>
      <c r="F526" s="32"/>
      <c r="G526" s="32"/>
      <c r="H526" s="206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spans="1:26" ht="12.75" customHeight="1" x14ac:dyDescent="0.2">
      <c r="A527" s="32"/>
      <c r="B527" s="32"/>
      <c r="C527" s="32"/>
      <c r="D527" s="32"/>
      <c r="E527" s="32"/>
      <c r="F527" s="32"/>
      <c r="G527" s="32"/>
      <c r="H527" s="206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spans="1:26" ht="12.75" customHeight="1" x14ac:dyDescent="0.2">
      <c r="A528" s="32"/>
      <c r="B528" s="32"/>
      <c r="C528" s="32"/>
      <c r="D528" s="32"/>
      <c r="E528" s="32"/>
      <c r="F528" s="32"/>
      <c r="G528" s="32"/>
      <c r="H528" s="206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spans="1:26" ht="12.75" customHeight="1" x14ac:dyDescent="0.2">
      <c r="A529" s="32"/>
      <c r="B529" s="32"/>
      <c r="C529" s="32"/>
      <c r="D529" s="32"/>
      <c r="E529" s="32"/>
      <c r="F529" s="32"/>
      <c r="G529" s="32"/>
      <c r="H529" s="206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spans="1:26" ht="12.75" customHeight="1" x14ac:dyDescent="0.2">
      <c r="A530" s="32"/>
      <c r="B530" s="32"/>
      <c r="C530" s="32"/>
      <c r="D530" s="32"/>
      <c r="E530" s="32"/>
      <c r="F530" s="32"/>
      <c r="G530" s="32"/>
      <c r="H530" s="206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spans="1:26" ht="12.75" customHeight="1" x14ac:dyDescent="0.2">
      <c r="A531" s="32"/>
      <c r="B531" s="32"/>
      <c r="C531" s="32"/>
      <c r="D531" s="32"/>
      <c r="E531" s="32"/>
      <c r="F531" s="32"/>
      <c r="G531" s="32"/>
      <c r="H531" s="206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spans="1:26" ht="12.75" customHeight="1" x14ac:dyDescent="0.2">
      <c r="A532" s="32"/>
      <c r="B532" s="32"/>
      <c r="C532" s="32"/>
      <c r="D532" s="32"/>
      <c r="E532" s="32"/>
      <c r="F532" s="32"/>
      <c r="G532" s="32"/>
      <c r="H532" s="206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spans="1:26" ht="12.75" customHeight="1" x14ac:dyDescent="0.2">
      <c r="A533" s="32"/>
      <c r="B533" s="32"/>
      <c r="C533" s="32"/>
      <c r="D533" s="32"/>
      <c r="E533" s="32"/>
      <c r="F533" s="32"/>
      <c r="G533" s="32"/>
      <c r="H533" s="206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spans="1:26" ht="12.75" customHeight="1" x14ac:dyDescent="0.2">
      <c r="A534" s="32"/>
      <c r="B534" s="32"/>
      <c r="C534" s="32"/>
      <c r="D534" s="32"/>
      <c r="E534" s="32"/>
      <c r="F534" s="32"/>
      <c r="G534" s="32"/>
      <c r="H534" s="206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spans="1:26" ht="12.75" customHeight="1" x14ac:dyDescent="0.2">
      <c r="A535" s="32"/>
      <c r="B535" s="32"/>
      <c r="C535" s="32"/>
      <c r="D535" s="32"/>
      <c r="E535" s="32"/>
      <c r="F535" s="32"/>
      <c r="G535" s="32"/>
      <c r="H535" s="206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spans="1:26" ht="12.75" customHeight="1" x14ac:dyDescent="0.2">
      <c r="A536" s="32"/>
      <c r="B536" s="32"/>
      <c r="C536" s="32"/>
      <c r="D536" s="32"/>
      <c r="E536" s="32"/>
      <c r="F536" s="32"/>
      <c r="G536" s="32"/>
      <c r="H536" s="206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spans="1:26" ht="12.75" customHeight="1" x14ac:dyDescent="0.2">
      <c r="A537" s="32"/>
      <c r="B537" s="32"/>
      <c r="C537" s="32"/>
      <c r="D537" s="32"/>
      <c r="E537" s="32"/>
      <c r="F537" s="32"/>
      <c r="G537" s="32"/>
      <c r="H537" s="206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spans="1:26" ht="12.75" customHeight="1" x14ac:dyDescent="0.2">
      <c r="A538" s="32"/>
      <c r="B538" s="32"/>
      <c r="C538" s="32"/>
      <c r="D538" s="32"/>
      <c r="E538" s="32"/>
      <c r="F538" s="32"/>
      <c r="G538" s="32"/>
      <c r="H538" s="206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spans="1:26" ht="12.75" customHeight="1" x14ac:dyDescent="0.2">
      <c r="A539" s="32"/>
      <c r="B539" s="32"/>
      <c r="C539" s="32"/>
      <c r="D539" s="32"/>
      <c r="E539" s="32"/>
      <c r="F539" s="32"/>
      <c r="G539" s="32"/>
      <c r="H539" s="206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spans="1:26" ht="12.75" customHeight="1" x14ac:dyDescent="0.2">
      <c r="A540" s="32"/>
      <c r="B540" s="32"/>
      <c r="C540" s="32"/>
      <c r="D540" s="32"/>
      <c r="E540" s="32"/>
      <c r="F540" s="32"/>
      <c r="G540" s="32"/>
      <c r="H540" s="206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spans="1:26" ht="12.75" customHeight="1" x14ac:dyDescent="0.2">
      <c r="A541" s="32"/>
      <c r="B541" s="32"/>
      <c r="C541" s="32"/>
      <c r="D541" s="32"/>
      <c r="E541" s="32"/>
      <c r="F541" s="32"/>
      <c r="G541" s="32"/>
      <c r="H541" s="206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spans="1:26" ht="12.75" customHeight="1" x14ac:dyDescent="0.2">
      <c r="A542" s="32"/>
      <c r="B542" s="32"/>
      <c r="C542" s="32"/>
      <c r="D542" s="32"/>
      <c r="E542" s="32"/>
      <c r="F542" s="32"/>
      <c r="G542" s="32"/>
      <c r="H542" s="206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spans="1:26" ht="12.75" customHeight="1" x14ac:dyDescent="0.2">
      <c r="A543" s="32"/>
      <c r="B543" s="32"/>
      <c r="C543" s="32"/>
      <c r="D543" s="32"/>
      <c r="E543" s="32"/>
      <c r="F543" s="32"/>
      <c r="G543" s="32"/>
      <c r="H543" s="206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spans="1:26" ht="12.75" customHeight="1" x14ac:dyDescent="0.2">
      <c r="A544" s="32"/>
      <c r="B544" s="32"/>
      <c r="C544" s="32"/>
      <c r="D544" s="32"/>
      <c r="E544" s="32"/>
      <c r="F544" s="32"/>
      <c r="G544" s="32"/>
      <c r="H544" s="206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spans="1:26" ht="12.75" customHeight="1" x14ac:dyDescent="0.2">
      <c r="A545" s="32"/>
      <c r="B545" s="32"/>
      <c r="C545" s="32"/>
      <c r="D545" s="32"/>
      <c r="E545" s="32"/>
      <c r="F545" s="32"/>
      <c r="G545" s="32"/>
      <c r="H545" s="206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spans="1:26" ht="12.75" customHeight="1" x14ac:dyDescent="0.2">
      <c r="A546" s="32"/>
      <c r="B546" s="32"/>
      <c r="C546" s="32"/>
      <c r="D546" s="32"/>
      <c r="E546" s="32"/>
      <c r="F546" s="32"/>
      <c r="G546" s="32"/>
      <c r="H546" s="206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spans="1:26" ht="12.75" customHeight="1" x14ac:dyDescent="0.2">
      <c r="A547" s="32"/>
      <c r="B547" s="32"/>
      <c r="C547" s="32"/>
      <c r="D547" s="32"/>
      <c r="E547" s="32"/>
      <c r="F547" s="32"/>
      <c r="G547" s="32"/>
      <c r="H547" s="206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spans="1:26" ht="12.75" customHeight="1" x14ac:dyDescent="0.2">
      <c r="A548" s="32"/>
      <c r="B548" s="32"/>
      <c r="C548" s="32"/>
      <c r="D548" s="32"/>
      <c r="E548" s="32"/>
      <c r="F548" s="32"/>
      <c r="G548" s="32"/>
      <c r="H548" s="206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spans="1:26" ht="12.75" customHeight="1" x14ac:dyDescent="0.2">
      <c r="A549" s="32"/>
      <c r="B549" s="32"/>
      <c r="C549" s="32"/>
      <c r="D549" s="32"/>
      <c r="E549" s="32"/>
      <c r="F549" s="32"/>
      <c r="G549" s="32"/>
      <c r="H549" s="206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spans="1:26" ht="12.75" customHeight="1" x14ac:dyDescent="0.2">
      <c r="A550" s="32"/>
      <c r="B550" s="32"/>
      <c r="C550" s="32"/>
      <c r="D550" s="32"/>
      <c r="E550" s="32"/>
      <c r="F550" s="32"/>
      <c r="G550" s="32"/>
      <c r="H550" s="206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spans="1:26" ht="12.75" customHeight="1" x14ac:dyDescent="0.2">
      <c r="A551" s="32"/>
      <c r="B551" s="32"/>
      <c r="C551" s="32"/>
      <c r="D551" s="32"/>
      <c r="E551" s="32"/>
      <c r="F551" s="32"/>
      <c r="G551" s="32"/>
      <c r="H551" s="206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spans="1:26" ht="12.75" customHeight="1" x14ac:dyDescent="0.2">
      <c r="A552" s="32"/>
      <c r="B552" s="32"/>
      <c r="C552" s="32"/>
      <c r="D552" s="32"/>
      <c r="E552" s="32"/>
      <c r="F552" s="32"/>
      <c r="G552" s="32"/>
      <c r="H552" s="206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spans="1:26" ht="12.75" customHeight="1" x14ac:dyDescent="0.2">
      <c r="A553" s="32"/>
      <c r="B553" s="32"/>
      <c r="C553" s="32"/>
      <c r="D553" s="32"/>
      <c r="E553" s="32"/>
      <c r="F553" s="32"/>
      <c r="G553" s="32"/>
      <c r="H553" s="206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spans="1:26" ht="12.75" customHeight="1" x14ac:dyDescent="0.2">
      <c r="A554" s="32"/>
      <c r="B554" s="32"/>
      <c r="C554" s="32"/>
      <c r="D554" s="32"/>
      <c r="E554" s="32"/>
      <c r="F554" s="32"/>
      <c r="G554" s="32"/>
      <c r="H554" s="206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spans="1:26" ht="12.75" customHeight="1" x14ac:dyDescent="0.2">
      <c r="A555" s="32"/>
      <c r="B555" s="32"/>
      <c r="C555" s="32"/>
      <c r="D555" s="32"/>
      <c r="E555" s="32"/>
      <c r="F555" s="32"/>
      <c r="G555" s="32"/>
      <c r="H555" s="206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spans="1:26" ht="12.75" customHeight="1" x14ac:dyDescent="0.2">
      <c r="A556" s="32"/>
      <c r="B556" s="32"/>
      <c r="C556" s="32"/>
      <c r="D556" s="32"/>
      <c r="E556" s="32"/>
      <c r="F556" s="32"/>
      <c r="G556" s="32"/>
      <c r="H556" s="206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spans="1:26" ht="12.75" customHeight="1" x14ac:dyDescent="0.2">
      <c r="A557" s="32"/>
      <c r="B557" s="32"/>
      <c r="C557" s="32"/>
      <c r="D557" s="32"/>
      <c r="E557" s="32"/>
      <c r="F557" s="32"/>
      <c r="G557" s="32"/>
      <c r="H557" s="206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spans="1:26" ht="12.75" customHeight="1" x14ac:dyDescent="0.2">
      <c r="A558" s="32"/>
      <c r="B558" s="32"/>
      <c r="C558" s="32"/>
      <c r="D558" s="32"/>
      <c r="E558" s="32"/>
      <c r="F558" s="32"/>
      <c r="G558" s="32"/>
      <c r="H558" s="206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spans="1:26" ht="12.75" customHeight="1" x14ac:dyDescent="0.2">
      <c r="A559" s="32"/>
      <c r="B559" s="32"/>
      <c r="C559" s="32"/>
      <c r="D559" s="32"/>
      <c r="E559" s="32"/>
      <c r="F559" s="32"/>
      <c r="G559" s="32"/>
      <c r="H559" s="206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spans="1:26" ht="12.75" customHeight="1" x14ac:dyDescent="0.2">
      <c r="A560" s="32"/>
      <c r="B560" s="32"/>
      <c r="C560" s="32"/>
      <c r="D560" s="32"/>
      <c r="E560" s="32"/>
      <c r="F560" s="32"/>
      <c r="G560" s="32"/>
      <c r="H560" s="206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spans="1:26" ht="12.75" customHeight="1" x14ac:dyDescent="0.2">
      <c r="A561" s="32"/>
      <c r="B561" s="32"/>
      <c r="C561" s="32"/>
      <c r="D561" s="32"/>
      <c r="E561" s="32"/>
      <c r="F561" s="32"/>
      <c r="G561" s="32"/>
      <c r="H561" s="206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spans="1:26" ht="12.75" customHeight="1" x14ac:dyDescent="0.2">
      <c r="A562" s="32"/>
      <c r="B562" s="32"/>
      <c r="C562" s="32"/>
      <c r="D562" s="32"/>
      <c r="E562" s="32"/>
      <c r="F562" s="32"/>
      <c r="G562" s="32"/>
      <c r="H562" s="206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spans="1:26" ht="12.75" customHeight="1" x14ac:dyDescent="0.2">
      <c r="A563" s="32"/>
      <c r="B563" s="32"/>
      <c r="C563" s="32"/>
      <c r="D563" s="32"/>
      <c r="E563" s="32"/>
      <c r="F563" s="32"/>
      <c r="G563" s="32"/>
      <c r="H563" s="206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spans="1:26" ht="12.75" customHeight="1" x14ac:dyDescent="0.2">
      <c r="A564" s="32"/>
      <c r="B564" s="32"/>
      <c r="C564" s="32"/>
      <c r="D564" s="32"/>
      <c r="E564" s="32"/>
      <c r="F564" s="32"/>
      <c r="G564" s="32"/>
      <c r="H564" s="206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spans="1:26" ht="12.75" customHeight="1" x14ac:dyDescent="0.2">
      <c r="A565" s="32"/>
      <c r="B565" s="32"/>
      <c r="C565" s="32"/>
      <c r="D565" s="32"/>
      <c r="E565" s="32"/>
      <c r="F565" s="32"/>
      <c r="G565" s="32"/>
      <c r="H565" s="206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spans="1:26" ht="12.75" customHeight="1" x14ac:dyDescent="0.2">
      <c r="A566" s="32"/>
      <c r="B566" s="32"/>
      <c r="C566" s="32"/>
      <c r="D566" s="32"/>
      <c r="E566" s="32"/>
      <c r="F566" s="32"/>
      <c r="G566" s="32"/>
      <c r="H566" s="206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spans="1:26" ht="12.75" customHeight="1" x14ac:dyDescent="0.2">
      <c r="A567" s="32"/>
      <c r="B567" s="32"/>
      <c r="C567" s="32"/>
      <c r="D567" s="32"/>
      <c r="E567" s="32"/>
      <c r="F567" s="32"/>
      <c r="G567" s="32"/>
      <c r="H567" s="206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spans="1:26" ht="12.75" customHeight="1" x14ac:dyDescent="0.2">
      <c r="A568" s="32"/>
      <c r="B568" s="32"/>
      <c r="C568" s="32"/>
      <c r="D568" s="32"/>
      <c r="E568" s="32"/>
      <c r="F568" s="32"/>
      <c r="G568" s="32"/>
      <c r="H568" s="206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spans="1:26" ht="12.75" customHeight="1" x14ac:dyDescent="0.2">
      <c r="A569" s="32"/>
      <c r="B569" s="32"/>
      <c r="C569" s="32"/>
      <c r="D569" s="32"/>
      <c r="E569" s="32"/>
      <c r="F569" s="32"/>
      <c r="G569" s="32"/>
      <c r="H569" s="206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spans="1:26" ht="12.75" customHeight="1" x14ac:dyDescent="0.2">
      <c r="A570" s="32"/>
      <c r="B570" s="32"/>
      <c r="C570" s="32"/>
      <c r="D570" s="32"/>
      <c r="E570" s="32"/>
      <c r="F570" s="32"/>
      <c r="G570" s="32"/>
      <c r="H570" s="206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spans="1:26" ht="12.75" customHeight="1" x14ac:dyDescent="0.2">
      <c r="A571" s="32"/>
      <c r="B571" s="32"/>
      <c r="C571" s="32"/>
      <c r="D571" s="32"/>
      <c r="E571" s="32"/>
      <c r="F571" s="32"/>
      <c r="G571" s="32"/>
      <c r="H571" s="206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spans="1:26" ht="12.75" customHeight="1" x14ac:dyDescent="0.2">
      <c r="A572" s="32"/>
      <c r="B572" s="32"/>
      <c r="C572" s="32"/>
      <c r="D572" s="32"/>
      <c r="E572" s="32"/>
      <c r="F572" s="32"/>
      <c r="G572" s="32"/>
      <c r="H572" s="206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spans="1:26" ht="12.75" customHeight="1" x14ac:dyDescent="0.2">
      <c r="A573" s="32"/>
      <c r="B573" s="32"/>
      <c r="C573" s="32"/>
      <c r="D573" s="32"/>
      <c r="E573" s="32"/>
      <c r="F573" s="32"/>
      <c r="G573" s="32"/>
      <c r="H573" s="206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spans="1:26" ht="12.75" customHeight="1" x14ac:dyDescent="0.2">
      <c r="A574" s="32"/>
      <c r="B574" s="32"/>
      <c r="C574" s="32"/>
      <c r="D574" s="32"/>
      <c r="E574" s="32"/>
      <c r="F574" s="32"/>
      <c r="G574" s="32"/>
      <c r="H574" s="206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spans="1:26" ht="12.75" customHeight="1" x14ac:dyDescent="0.2">
      <c r="A575" s="32"/>
      <c r="B575" s="32"/>
      <c r="C575" s="32"/>
      <c r="D575" s="32"/>
      <c r="E575" s="32"/>
      <c r="F575" s="32"/>
      <c r="G575" s="32"/>
      <c r="H575" s="206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spans="1:26" ht="12.75" customHeight="1" x14ac:dyDescent="0.2">
      <c r="A576" s="32"/>
      <c r="B576" s="32"/>
      <c r="C576" s="32"/>
      <c r="D576" s="32"/>
      <c r="E576" s="32"/>
      <c r="F576" s="32"/>
      <c r="G576" s="32"/>
      <c r="H576" s="206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spans="1:26" ht="12.75" customHeight="1" x14ac:dyDescent="0.2">
      <c r="A577" s="32"/>
      <c r="B577" s="32"/>
      <c r="C577" s="32"/>
      <c r="D577" s="32"/>
      <c r="E577" s="32"/>
      <c r="F577" s="32"/>
      <c r="G577" s="32"/>
      <c r="H577" s="206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spans="1:26" ht="12.75" customHeight="1" x14ac:dyDescent="0.2">
      <c r="A578" s="32"/>
      <c r="B578" s="32"/>
      <c r="C578" s="32"/>
      <c r="D578" s="32"/>
      <c r="E578" s="32"/>
      <c r="F578" s="32"/>
      <c r="G578" s="32"/>
      <c r="H578" s="206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spans="1:26" ht="12.75" customHeight="1" x14ac:dyDescent="0.2">
      <c r="A579" s="32"/>
      <c r="B579" s="32"/>
      <c r="C579" s="32"/>
      <c r="D579" s="32"/>
      <c r="E579" s="32"/>
      <c r="F579" s="32"/>
      <c r="G579" s="32"/>
      <c r="H579" s="206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spans="1:26" ht="12.75" customHeight="1" x14ac:dyDescent="0.2">
      <c r="A580" s="32"/>
      <c r="B580" s="32"/>
      <c r="C580" s="32"/>
      <c r="D580" s="32"/>
      <c r="E580" s="32"/>
      <c r="F580" s="32"/>
      <c r="G580" s="32"/>
      <c r="H580" s="206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spans="1:26" ht="12.75" customHeight="1" x14ac:dyDescent="0.2">
      <c r="A581" s="32"/>
      <c r="B581" s="32"/>
      <c r="C581" s="32"/>
      <c r="D581" s="32"/>
      <c r="E581" s="32"/>
      <c r="F581" s="32"/>
      <c r="G581" s="32"/>
      <c r="H581" s="206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spans="1:26" ht="12.75" customHeight="1" x14ac:dyDescent="0.2">
      <c r="A582" s="32"/>
      <c r="B582" s="32"/>
      <c r="C582" s="32"/>
      <c r="D582" s="32"/>
      <c r="E582" s="32"/>
      <c r="F582" s="32"/>
      <c r="G582" s="32"/>
      <c r="H582" s="206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spans="1:26" ht="12.75" customHeight="1" x14ac:dyDescent="0.2">
      <c r="A583" s="32"/>
      <c r="B583" s="32"/>
      <c r="C583" s="32"/>
      <c r="D583" s="32"/>
      <c r="E583" s="32"/>
      <c r="F583" s="32"/>
      <c r="G583" s="32"/>
      <c r="H583" s="206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spans="1:26" ht="12.75" customHeight="1" x14ac:dyDescent="0.2">
      <c r="A584" s="32"/>
      <c r="B584" s="32"/>
      <c r="C584" s="32"/>
      <c r="D584" s="32"/>
      <c r="E584" s="32"/>
      <c r="F584" s="32"/>
      <c r="G584" s="32"/>
      <c r="H584" s="206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spans="1:26" ht="12.75" customHeight="1" x14ac:dyDescent="0.2">
      <c r="A585" s="32"/>
      <c r="B585" s="32"/>
      <c r="C585" s="32"/>
      <c r="D585" s="32"/>
      <c r="E585" s="32"/>
      <c r="F585" s="32"/>
      <c r="G585" s="32"/>
      <c r="H585" s="206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spans="1:26" ht="12.75" customHeight="1" x14ac:dyDescent="0.2">
      <c r="A586" s="32"/>
      <c r="B586" s="32"/>
      <c r="C586" s="32"/>
      <c r="D586" s="32"/>
      <c r="E586" s="32"/>
      <c r="F586" s="32"/>
      <c r="G586" s="32"/>
      <c r="H586" s="206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spans="1:26" ht="12.75" customHeight="1" x14ac:dyDescent="0.2">
      <c r="A587" s="32"/>
      <c r="B587" s="32"/>
      <c r="C587" s="32"/>
      <c r="D587" s="32"/>
      <c r="E587" s="32"/>
      <c r="F587" s="32"/>
      <c r="G587" s="32"/>
      <c r="H587" s="206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spans="1:26" ht="12.75" customHeight="1" x14ac:dyDescent="0.2">
      <c r="A588" s="32"/>
      <c r="B588" s="32"/>
      <c r="C588" s="32"/>
      <c r="D588" s="32"/>
      <c r="E588" s="32"/>
      <c r="F588" s="32"/>
      <c r="G588" s="32"/>
      <c r="H588" s="206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spans="1:26" ht="12.75" customHeight="1" x14ac:dyDescent="0.2">
      <c r="A589" s="32"/>
      <c r="B589" s="32"/>
      <c r="C589" s="32"/>
      <c r="D589" s="32"/>
      <c r="E589" s="32"/>
      <c r="F589" s="32"/>
      <c r="G589" s="32"/>
      <c r="H589" s="206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spans="1:26" ht="12.75" customHeight="1" x14ac:dyDescent="0.2">
      <c r="A590" s="32"/>
      <c r="B590" s="32"/>
      <c r="C590" s="32"/>
      <c r="D590" s="32"/>
      <c r="E590" s="32"/>
      <c r="F590" s="32"/>
      <c r="G590" s="32"/>
      <c r="H590" s="206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spans="1:26" ht="12.75" customHeight="1" x14ac:dyDescent="0.2">
      <c r="A591" s="32"/>
      <c r="B591" s="32"/>
      <c r="C591" s="32"/>
      <c r="D591" s="32"/>
      <c r="E591" s="32"/>
      <c r="F591" s="32"/>
      <c r="G591" s="32"/>
      <c r="H591" s="206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spans="1:26" ht="12.75" customHeight="1" x14ac:dyDescent="0.2">
      <c r="A592" s="32"/>
      <c r="B592" s="32"/>
      <c r="C592" s="32"/>
      <c r="D592" s="32"/>
      <c r="E592" s="32"/>
      <c r="F592" s="32"/>
      <c r="G592" s="32"/>
      <c r="H592" s="206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spans="1:26" ht="12.75" customHeight="1" x14ac:dyDescent="0.2">
      <c r="A593" s="32"/>
      <c r="B593" s="32"/>
      <c r="C593" s="32"/>
      <c r="D593" s="32"/>
      <c r="E593" s="32"/>
      <c r="F593" s="32"/>
      <c r="G593" s="32"/>
      <c r="H593" s="206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spans="1:26" ht="12.75" customHeight="1" x14ac:dyDescent="0.2">
      <c r="A594" s="32"/>
      <c r="B594" s="32"/>
      <c r="C594" s="32"/>
      <c r="D594" s="32"/>
      <c r="E594" s="32"/>
      <c r="F594" s="32"/>
      <c r="G594" s="32"/>
      <c r="H594" s="206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spans="1:26" ht="12.75" customHeight="1" x14ac:dyDescent="0.2">
      <c r="A595" s="32"/>
      <c r="B595" s="32"/>
      <c r="C595" s="32"/>
      <c r="D595" s="32"/>
      <c r="E595" s="32"/>
      <c r="F595" s="32"/>
      <c r="G595" s="32"/>
      <c r="H595" s="206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spans="1:26" ht="12.75" customHeight="1" x14ac:dyDescent="0.2">
      <c r="A596" s="32"/>
      <c r="B596" s="32"/>
      <c r="C596" s="32"/>
      <c r="D596" s="32"/>
      <c r="E596" s="32"/>
      <c r="F596" s="32"/>
      <c r="G596" s="32"/>
      <c r="H596" s="206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spans="1:26" ht="12.75" customHeight="1" x14ac:dyDescent="0.2">
      <c r="A597" s="32"/>
      <c r="B597" s="32"/>
      <c r="C597" s="32"/>
      <c r="D597" s="32"/>
      <c r="E597" s="32"/>
      <c r="F597" s="32"/>
      <c r="G597" s="32"/>
      <c r="H597" s="206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spans="1:26" ht="12.75" customHeight="1" x14ac:dyDescent="0.2">
      <c r="A598" s="32"/>
      <c r="B598" s="32"/>
      <c r="C598" s="32"/>
      <c r="D598" s="32"/>
      <c r="E598" s="32"/>
      <c r="F598" s="32"/>
      <c r="G598" s="32"/>
      <c r="H598" s="206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spans="1:26" ht="12.75" customHeight="1" x14ac:dyDescent="0.2">
      <c r="A599" s="32"/>
      <c r="B599" s="32"/>
      <c r="C599" s="32"/>
      <c r="D599" s="32"/>
      <c r="E599" s="32"/>
      <c r="F599" s="32"/>
      <c r="G599" s="32"/>
      <c r="H599" s="206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spans="1:26" ht="12.75" customHeight="1" x14ac:dyDescent="0.2">
      <c r="A600" s="32"/>
      <c r="B600" s="32"/>
      <c r="C600" s="32"/>
      <c r="D600" s="32"/>
      <c r="E600" s="32"/>
      <c r="F600" s="32"/>
      <c r="G600" s="32"/>
      <c r="H600" s="206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spans="1:26" ht="12.75" customHeight="1" x14ac:dyDescent="0.2">
      <c r="A601" s="32"/>
      <c r="B601" s="32"/>
      <c r="C601" s="32"/>
      <c r="D601" s="32"/>
      <c r="E601" s="32"/>
      <c r="F601" s="32"/>
      <c r="G601" s="32"/>
      <c r="H601" s="206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spans="1:26" ht="12.75" customHeight="1" x14ac:dyDescent="0.2">
      <c r="A602" s="32"/>
      <c r="B602" s="32"/>
      <c r="C602" s="32"/>
      <c r="D602" s="32"/>
      <c r="E602" s="32"/>
      <c r="F602" s="32"/>
      <c r="G602" s="32"/>
      <c r="H602" s="206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spans="1:26" ht="12.75" customHeight="1" x14ac:dyDescent="0.2">
      <c r="A603" s="32"/>
      <c r="B603" s="32"/>
      <c r="C603" s="32"/>
      <c r="D603" s="32"/>
      <c r="E603" s="32"/>
      <c r="F603" s="32"/>
      <c r="G603" s="32"/>
      <c r="H603" s="206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spans="1:26" ht="12.75" customHeight="1" x14ac:dyDescent="0.2">
      <c r="A604" s="32"/>
      <c r="B604" s="32"/>
      <c r="C604" s="32"/>
      <c r="D604" s="32"/>
      <c r="E604" s="32"/>
      <c r="F604" s="32"/>
      <c r="G604" s="32"/>
      <c r="H604" s="206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spans="1:26" ht="12.75" customHeight="1" x14ac:dyDescent="0.2">
      <c r="A605" s="32"/>
      <c r="B605" s="32"/>
      <c r="C605" s="32"/>
      <c r="D605" s="32"/>
      <c r="E605" s="32"/>
      <c r="F605" s="32"/>
      <c r="G605" s="32"/>
      <c r="H605" s="206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spans="1:26" ht="12.75" customHeight="1" x14ac:dyDescent="0.2">
      <c r="A606" s="32"/>
      <c r="B606" s="32"/>
      <c r="C606" s="32"/>
      <c r="D606" s="32"/>
      <c r="E606" s="32"/>
      <c r="F606" s="32"/>
      <c r="G606" s="32"/>
      <c r="H606" s="206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spans="1:26" ht="12.75" customHeight="1" x14ac:dyDescent="0.2">
      <c r="A607" s="32"/>
      <c r="B607" s="32"/>
      <c r="C607" s="32"/>
      <c r="D607" s="32"/>
      <c r="E607" s="32"/>
      <c r="F607" s="32"/>
      <c r="G607" s="32"/>
      <c r="H607" s="206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spans="1:26" ht="12.75" customHeight="1" x14ac:dyDescent="0.2">
      <c r="A608" s="32"/>
      <c r="B608" s="32"/>
      <c r="C608" s="32"/>
      <c r="D608" s="32"/>
      <c r="E608" s="32"/>
      <c r="F608" s="32"/>
      <c r="G608" s="32"/>
      <c r="H608" s="206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spans="1:26" ht="12.75" customHeight="1" x14ac:dyDescent="0.2">
      <c r="A609" s="32"/>
      <c r="B609" s="32"/>
      <c r="C609" s="32"/>
      <c r="D609" s="32"/>
      <c r="E609" s="32"/>
      <c r="F609" s="32"/>
      <c r="G609" s="32"/>
      <c r="H609" s="206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spans="1:26" ht="12.75" customHeight="1" x14ac:dyDescent="0.2">
      <c r="A610" s="32"/>
      <c r="B610" s="32"/>
      <c r="C610" s="32"/>
      <c r="D610" s="32"/>
      <c r="E610" s="32"/>
      <c r="F610" s="32"/>
      <c r="G610" s="32"/>
      <c r="H610" s="206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spans="1:26" ht="12.75" customHeight="1" x14ac:dyDescent="0.2">
      <c r="A611" s="32"/>
      <c r="B611" s="32"/>
      <c r="C611" s="32"/>
      <c r="D611" s="32"/>
      <c r="E611" s="32"/>
      <c r="F611" s="32"/>
      <c r="G611" s="32"/>
      <c r="H611" s="206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spans="1:26" ht="12.75" customHeight="1" x14ac:dyDescent="0.2">
      <c r="A612" s="32"/>
      <c r="B612" s="32"/>
      <c r="C612" s="32"/>
      <c r="D612" s="32"/>
      <c r="E612" s="32"/>
      <c r="F612" s="32"/>
      <c r="G612" s="32"/>
      <c r="H612" s="206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spans="1:26" ht="12.75" customHeight="1" x14ac:dyDescent="0.2">
      <c r="A613" s="32"/>
      <c r="B613" s="32"/>
      <c r="C613" s="32"/>
      <c r="D613" s="32"/>
      <c r="E613" s="32"/>
      <c r="F613" s="32"/>
      <c r="G613" s="32"/>
      <c r="H613" s="206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spans="1:26" ht="12.75" customHeight="1" x14ac:dyDescent="0.2">
      <c r="A614" s="32"/>
      <c r="B614" s="32"/>
      <c r="C614" s="32"/>
      <c r="D614" s="32"/>
      <c r="E614" s="32"/>
      <c r="F614" s="32"/>
      <c r="G614" s="32"/>
      <c r="H614" s="206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spans="1:26" ht="12.75" customHeight="1" x14ac:dyDescent="0.2">
      <c r="A615" s="32"/>
      <c r="B615" s="32"/>
      <c r="C615" s="32"/>
      <c r="D615" s="32"/>
      <c r="E615" s="32"/>
      <c r="F615" s="32"/>
      <c r="G615" s="32"/>
      <c r="H615" s="206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spans="1:26" ht="12.75" customHeight="1" x14ac:dyDescent="0.2">
      <c r="A616" s="32"/>
      <c r="B616" s="32"/>
      <c r="C616" s="32"/>
      <c r="D616" s="32"/>
      <c r="E616" s="32"/>
      <c r="F616" s="32"/>
      <c r="G616" s="32"/>
      <c r="H616" s="206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spans="1:26" ht="12.75" customHeight="1" x14ac:dyDescent="0.2">
      <c r="A617" s="32"/>
      <c r="B617" s="32"/>
      <c r="C617" s="32"/>
      <c r="D617" s="32"/>
      <c r="E617" s="32"/>
      <c r="F617" s="32"/>
      <c r="G617" s="32"/>
      <c r="H617" s="206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spans="1:26" ht="12.75" customHeight="1" x14ac:dyDescent="0.2">
      <c r="A618" s="32"/>
      <c r="B618" s="32"/>
      <c r="C618" s="32"/>
      <c r="D618" s="32"/>
      <c r="E618" s="32"/>
      <c r="F618" s="32"/>
      <c r="G618" s="32"/>
      <c r="H618" s="206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spans="1:26" ht="12.75" customHeight="1" x14ac:dyDescent="0.2">
      <c r="A619" s="32"/>
      <c r="B619" s="32"/>
      <c r="C619" s="32"/>
      <c r="D619" s="32"/>
      <c r="E619" s="32"/>
      <c r="F619" s="32"/>
      <c r="G619" s="32"/>
      <c r="H619" s="206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spans="1:26" ht="12.75" customHeight="1" x14ac:dyDescent="0.2">
      <c r="A620" s="32"/>
      <c r="B620" s="32"/>
      <c r="C620" s="32"/>
      <c r="D620" s="32"/>
      <c r="E620" s="32"/>
      <c r="F620" s="32"/>
      <c r="G620" s="32"/>
      <c r="H620" s="206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spans="1:26" ht="12.75" customHeight="1" x14ac:dyDescent="0.2">
      <c r="A621" s="32"/>
      <c r="B621" s="32"/>
      <c r="C621" s="32"/>
      <c r="D621" s="32"/>
      <c r="E621" s="32"/>
      <c r="F621" s="32"/>
      <c r="G621" s="32"/>
      <c r="H621" s="206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spans="1:26" ht="12.75" customHeight="1" x14ac:dyDescent="0.2">
      <c r="A622" s="32"/>
      <c r="B622" s="32"/>
      <c r="C622" s="32"/>
      <c r="D622" s="32"/>
      <c r="E622" s="32"/>
      <c r="F622" s="32"/>
      <c r="G622" s="32"/>
      <c r="H622" s="206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spans="1:26" ht="12.75" customHeight="1" x14ac:dyDescent="0.2">
      <c r="A623" s="32"/>
      <c r="B623" s="32"/>
      <c r="C623" s="32"/>
      <c r="D623" s="32"/>
      <c r="E623" s="32"/>
      <c r="F623" s="32"/>
      <c r="G623" s="32"/>
      <c r="H623" s="206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spans="1:26" ht="12.75" customHeight="1" x14ac:dyDescent="0.2">
      <c r="A624" s="32"/>
      <c r="B624" s="32"/>
      <c r="C624" s="32"/>
      <c r="D624" s="32"/>
      <c r="E624" s="32"/>
      <c r="F624" s="32"/>
      <c r="G624" s="32"/>
      <c r="H624" s="206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spans="1:26" ht="12.75" customHeight="1" x14ac:dyDescent="0.2">
      <c r="A625" s="32"/>
      <c r="B625" s="32"/>
      <c r="C625" s="32"/>
      <c r="D625" s="32"/>
      <c r="E625" s="32"/>
      <c r="F625" s="32"/>
      <c r="G625" s="32"/>
      <c r="H625" s="206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spans="1:26" ht="12.75" customHeight="1" x14ac:dyDescent="0.2">
      <c r="A626" s="32"/>
      <c r="B626" s="32"/>
      <c r="C626" s="32"/>
      <c r="D626" s="32"/>
      <c r="E626" s="32"/>
      <c r="F626" s="32"/>
      <c r="G626" s="32"/>
      <c r="H626" s="206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spans="1:26" ht="12.75" customHeight="1" x14ac:dyDescent="0.2">
      <c r="A627" s="32"/>
      <c r="B627" s="32"/>
      <c r="C627" s="32"/>
      <c r="D627" s="32"/>
      <c r="E627" s="32"/>
      <c r="F627" s="32"/>
      <c r="G627" s="32"/>
      <c r="H627" s="206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spans="1:26" ht="12.75" customHeight="1" x14ac:dyDescent="0.2">
      <c r="A628" s="32"/>
      <c r="B628" s="32"/>
      <c r="C628" s="32"/>
      <c r="D628" s="32"/>
      <c r="E628" s="32"/>
      <c r="F628" s="32"/>
      <c r="G628" s="32"/>
      <c r="H628" s="206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spans="1:26" ht="12.75" customHeight="1" x14ac:dyDescent="0.2">
      <c r="A629" s="32"/>
      <c r="B629" s="32"/>
      <c r="C629" s="32"/>
      <c r="D629" s="32"/>
      <c r="E629" s="32"/>
      <c r="F629" s="32"/>
      <c r="G629" s="32"/>
      <c r="H629" s="206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spans="1:26" ht="12.75" customHeight="1" x14ac:dyDescent="0.2">
      <c r="A630" s="32"/>
      <c r="B630" s="32"/>
      <c r="C630" s="32"/>
      <c r="D630" s="32"/>
      <c r="E630" s="32"/>
      <c r="F630" s="32"/>
      <c r="G630" s="32"/>
      <c r="H630" s="206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spans="1:26" ht="12.75" customHeight="1" x14ac:dyDescent="0.2">
      <c r="A631" s="32"/>
      <c r="B631" s="32"/>
      <c r="C631" s="32"/>
      <c r="D631" s="32"/>
      <c r="E631" s="32"/>
      <c r="F631" s="32"/>
      <c r="G631" s="32"/>
      <c r="H631" s="206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spans="1:26" ht="12.75" customHeight="1" x14ac:dyDescent="0.2">
      <c r="A632" s="32"/>
      <c r="B632" s="32"/>
      <c r="C632" s="32"/>
      <c r="D632" s="32"/>
      <c r="E632" s="32"/>
      <c r="F632" s="32"/>
      <c r="G632" s="32"/>
      <c r="H632" s="206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spans="1:26" ht="12.75" customHeight="1" x14ac:dyDescent="0.2">
      <c r="A633" s="32"/>
      <c r="B633" s="32"/>
      <c r="C633" s="32"/>
      <c r="D633" s="32"/>
      <c r="E633" s="32"/>
      <c r="F633" s="32"/>
      <c r="G633" s="32"/>
      <c r="H633" s="206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spans="1:26" ht="12.75" customHeight="1" x14ac:dyDescent="0.2">
      <c r="A634" s="32"/>
      <c r="B634" s="32"/>
      <c r="C634" s="32"/>
      <c r="D634" s="32"/>
      <c r="E634" s="32"/>
      <c r="F634" s="32"/>
      <c r="G634" s="32"/>
      <c r="H634" s="206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spans="1:26" ht="12.75" customHeight="1" x14ac:dyDescent="0.2">
      <c r="A635" s="32"/>
      <c r="B635" s="32"/>
      <c r="C635" s="32"/>
      <c r="D635" s="32"/>
      <c r="E635" s="32"/>
      <c r="F635" s="32"/>
      <c r="G635" s="32"/>
      <c r="H635" s="206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spans="1:26" ht="12.75" customHeight="1" x14ac:dyDescent="0.2">
      <c r="A636" s="32"/>
      <c r="B636" s="32"/>
      <c r="C636" s="32"/>
      <c r="D636" s="32"/>
      <c r="E636" s="32"/>
      <c r="F636" s="32"/>
      <c r="G636" s="32"/>
      <c r="H636" s="206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spans="1:26" ht="12.75" customHeight="1" x14ac:dyDescent="0.2">
      <c r="A637" s="32"/>
      <c r="B637" s="32"/>
      <c r="C637" s="32"/>
      <c r="D637" s="32"/>
      <c r="E637" s="32"/>
      <c r="F637" s="32"/>
      <c r="G637" s="32"/>
      <c r="H637" s="206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spans="1:26" ht="12.75" customHeight="1" x14ac:dyDescent="0.2">
      <c r="A638" s="32"/>
      <c r="B638" s="32"/>
      <c r="C638" s="32"/>
      <c r="D638" s="32"/>
      <c r="E638" s="32"/>
      <c r="F638" s="32"/>
      <c r="G638" s="32"/>
      <c r="H638" s="206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spans="1:26" ht="12.75" customHeight="1" x14ac:dyDescent="0.2">
      <c r="A639" s="32"/>
      <c r="B639" s="32"/>
      <c r="C639" s="32"/>
      <c r="D639" s="32"/>
      <c r="E639" s="32"/>
      <c r="F639" s="32"/>
      <c r="G639" s="32"/>
      <c r="H639" s="206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spans="1:26" ht="12.75" customHeight="1" x14ac:dyDescent="0.2">
      <c r="A640" s="32"/>
      <c r="B640" s="32"/>
      <c r="C640" s="32"/>
      <c r="D640" s="32"/>
      <c r="E640" s="32"/>
      <c r="F640" s="32"/>
      <c r="G640" s="32"/>
      <c r="H640" s="206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spans="1:26" ht="12.75" customHeight="1" x14ac:dyDescent="0.2">
      <c r="A641" s="32"/>
      <c r="B641" s="32"/>
      <c r="C641" s="32"/>
      <c r="D641" s="32"/>
      <c r="E641" s="32"/>
      <c r="F641" s="32"/>
      <c r="G641" s="32"/>
      <c r="H641" s="206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spans="1:26" ht="12.75" customHeight="1" x14ac:dyDescent="0.2">
      <c r="A642" s="32"/>
      <c r="B642" s="32"/>
      <c r="C642" s="32"/>
      <c r="D642" s="32"/>
      <c r="E642" s="32"/>
      <c r="F642" s="32"/>
      <c r="G642" s="32"/>
      <c r="H642" s="206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spans="1:26" ht="12.75" customHeight="1" x14ac:dyDescent="0.2">
      <c r="A643" s="32"/>
      <c r="B643" s="32"/>
      <c r="C643" s="32"/>
      <c r="D643" s="32"/>
      <c r="E643" s="32"/>
      <c r="F643" s="32"/>
      <c r="G643" s="32"/>
      <c r="H643" s="206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spans="1:26" ht="12.75" customHeight="1" x14ac:dyDescent="0.2">
      <c r="A644" s="32"/>
      <c r="B644" s="32"/>
      <c r="C644" s="32"/>
      <c r="D644" s="32"/>
      <c r="E644" s="32"/>
      <c r="F644" s="32"/>
      <c r="G644" s="32"/>
      <c r="H644" s="206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spans="1:26" ht="12.75" customHeight="1" x14ac:dyDescent="0.2">
      <c r="A645" s="32"/>
      <c r="B645" s="32"/>
      <c r="C645" s="32"/>
      <c r="D645" s="32"/>
      <c r="E645" s="32"/>
      <c r="F645" s="32"/>
      <c r="G645" s="32"/>
      <c r="H645" s="206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spans="1:26" ht="12.75" customHeight="1" x14ac:dyDescent="0.2">
      <c r="A646" s="32"/>
      <c r="B646" s="32"/>
      <c r="C646" s="32"/>
      <c r="D646" s="32"/>
      <c r="E646" s="32"/>
      <c r="F646" s="32"/>
      <c r="G646" s="32"/>
      <c r="H646" s="206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spans="1:26" ht="12.75" customHeight="1" x14ac:dyDescent="0.2">
      <c r="A647" s="32"/>
      <c r="B647" s="32"/>
      <c r="C647" s="32"/>
      <c r="D647" s="32"/>
      <c r="E647" s="32"/>
      <c r="F647" s="32"/>
      <c r="G647" s="32"/>
      <c r="H647" s="206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spans="1:26" ht="12.75" customHeight="1" x14ac:dyDescent="0.2">
      <c r="A648" s="32"/>
      <c r="B648" s="32"/>
      <c r="C648" s="32"/>
      <c r="D648" s="32"/>
      <c r="E648" s="32"/>
      <c r="F648" s="32"/>
      <c r="G648" s="32"/>
      <c r="H648" s="206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spans="1:26" ht="12.75" customHeight="1" x14ac:dyDescent="0.2">
      <c r="A649" s="32"/>
      <c r="B649" s="32"/>
      <c r="C649" s="32"/>
      <c r="D649" s="32"/>
      <c r="E649" s="32"/>
      <c r="F649" s="32"/>
      <c r="G649" s="32"/>
      <c r="H649" s="206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spans="1:26" ht="12.75" customHeight="1" x14ac:dyDescent="0.2">
      <c r="A650" s="32"/>
      <c r="B650" s="32"/>
      <c r="C650" s="32"/>
      <c r="D650" s="32"/>
      <c r="E650" s="32"/>
      <c r="F650" s="32"/>
      <c r="G650" s="32"/>
      <c r="H650" s="206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spans="1:26" ht="12.75" customHeight="1" x14ac:dyDescent="0.2">
      <c r="A651" s="32"/>
      <c r="B651" s="32"/>
      <c r="C651" s="32"/>
      <c r="D651" s="32"/>
      <c r="E651" s="32"/>
      <c r="F651" s="32"/>
      <c r="G651" s="32"/>
      <c r="H651" s="206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spans="1:26" ht="12.75" customHeight="1" x14ac:dyDescent="0.2">
      <c r="A652" s="32"/>
      <c r="B652" s="32"/>
      <c r="C652" s="32"/>
      <c r="D652" s="32"/>
      <c r="E652" s="32"/>
      <c r="F652" s="32"/>
      <c r="G652" s="32"/>
      <c r="H652" s="206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spans="1:26" ht="12.75" customHeight="1" x14ac:dyDescent="0.2">
      <c r="A653" s="32"/>
      <c r="B653" s="32"/>
      <c r="C653" s="32"/>
      <c r="D653" s="32"/>
      <c r="E653" s="32"/>
      <c r="F653" s="32"/>
      <c r="G653" s="32"/>
      <c r="H653" s="206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spans="1:26" ht="12.75" customHeight="1" x14ac:dyDescent="0.2">
      <c r="A654" s="32"/>
      <c r="B654" s="32"/>
      <c r="C654" s="32"/>
      <c r="D654" s="32"/>
      <c r="E654" s="32"/>
      <c r="F654" s="32"/>
      <c r="G654" s="32"/>
      <c r="H654" s="206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spans="1:26" ht="12.75" customHeight="1" x14ac:dyDescent="0.2">
      <c r="A655" s="32"/>
      <c r="B655" s="32"/>
      <c r="C655" s="32"/>
      <c r="D655" s="32"/>
      <c r="E655" s="32"/>
      <c r="F655" s="32"/>
      <c r="G655" s="32"/>
      <c r="H655" s="206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spans="1:26" ht="12.75" customHeight="1" x14ac:dyDescent="0.2">
      <c r="A656" s="32"/>
      <c r="B656" s="32"/>
      <c r="C656" s="32"/>
      <c r="D656" s="32"/>
      <c r="E656" s="32"/>
      <c r="F656" s="32"/>
      <c r="G656" s="32"/>
      <c r="H656" s="206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spans="1:26" ht="12.75" customHeight="1" x14ac:dyDescent="0.2">
      <c r="A657" s="32"/>
      <c r="B657" s="32"/>
      <c r="C657" s="32"/>
      <c r="D657" s="32"/>
      <c r="E657" s="32"/>
      <c r="F657" s="32"/>
      <c r="G657" s="32"/>
      <c r="H657" s="206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spans="1:26" ht="12.75" customHeight="1" x14ac:dyDescent="0.2">
      <c r="A658" s="32"/>
      <c r="B658" s="32"/>
      <c r="C658" s="32"/>
      <c r="D658" s="32"/>
      <c r="E658" s="32"/>
      <c r="F658" s="32"/>
      <c r="G658" s="32"/>
      <c r="H658" s="206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spans="1:26" ht="12.75" customHeight="1" x14ac:dyDescent="0.2">
      <c r="A659" s="32"/>
      <c r="B659" s="32"/>
      <c r="C659" s="32"/>
      <c r="D659" s="32"/>
      <c r="E659" s="32"/>
      <c r="F659" s="32"/>
      <c r="G659" s="32"/>
      <c r="H659" s="206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spans="1:26" ht="12.75" customHeight="1" x14ac:dyDescent="0.2">
      <c r="A660" s="32"/>
      <c r="B660" s="32"/>
      <c r="C660" s="32"/>
      <c r="D660" s="32"/>
      <c r="E660" s="32"/>
      <c r="F660" s="32"/>
      <c r="G660" s="32"/>
      <c r="H660" s="206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spans="1:26" ht="12.75" customHeight="1" x14ac:dyDescent="0.2">
      <c r="A661" s="32"/>
      <c r="B661" s="32"/>
      <c r="C661" s="32"/>
      <c r="D661" s="32"/>
      <c r="E661" s="32"/>
      <c r="F661" s="32"/>
      <c r="G661" s="32"/>
      <c r="H661" s="206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spans="1:26" ht="12.75" customHeight="1" x14ac:dyDescent="0.2">
      <c r="A662" s="32"/>
      <c r="B662" s="32"/>
      <c r="C662" s="32"/>
      <c r="D662" s="32"/>
      <c r="E662" s="32"/>
      <c r="F662" s="32"/>
      <c r="G662" s="32"/>
      <c r="H662" s="206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spans="1:26" ht="12.75" customHeight="1" x14ac:dyDescent="0.2">
      <c r="A663" s="32"/>
      <c r="B663" s="32"/>
      <c r="C663" s="32"/>
      <c r="D663" s="32"/>
      <c r="E663" s="32"/>
      <c r="F663" s="32"/>
      <c r="G663" s="32"/>
      <c r="H663" s="206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spans="1:26" ht="12.75" customHeight="1" x14ac:dyDescent="0.2">
      <c r="A664" s="32"/>
      <c r="B664" s="32"/>
      <c r="C664" s="32"/>
      <c r="D664" s="32"/>
      <c r="E664" s="32"/>
      <c r="F664" s="32"/>
      <c r="G664" s="32"/>
      <c r="H664" s="206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spans="1:26" ht="12.75" customHeight="1" x14ac:dyDescent="0.2">
      <c r="A665" s="32"/>
      <c r="B665" s="32"/>
      <c r="C665" s="32"/>
      <c r="D665" s="32"/>
      <c r="E665" s="32"/>
      <c r="F665" s="32"/>
      <c r="G665" s="32"/>
      <c r="H665" s="206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spans="1:26" ht="12.75" customHeight="1" x14ac:dyDescent="0.2">
      <c r="A666" s="32"/>
      <c r="B666" s="32"/>
      <c r="C666" s="32"/>
      <c r="D666" s="32"/>
      <c r="E666" s="32"/>
      <c r="F666" s="32"/>
      <c r="G666" s="32"/>
      <c r="H666" s="206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spans="1:26" ht="12.75" customHeight="1" x14ac:dyDescent="0.2">
      <c r="A667" s="32"/>
      <c r="B667" s="32"/>
      <c r="C667" s="32"/>
      <c r="D667" s="32"/>
      <c r="E667" s="32"/>
      <c r="F667" s="32"/>
      <c r="G667" s="32"/>
      <c r="H667" s="206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spans="1:26" ht="12.75" customHeight="1" x14ac:dyDescent="0.2">
      <c r="A668" s="32"/>
      <c r="B668" s="32"/>
      <c r="C668" s="32"/>
      <c r="D668" s="32"/>
      <c r="E668" s="32"/>
      <c r="F668" s="32"/>
      <c r="G668" s="32"/>
      <c r="H668" s="206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spans="1:26" ht="12.75" customHeight="1" x14ac:dyDescent="0.2">
      <c r="A669" s="32"/>
      <c r="B669" s="32"/>
      <c r="C669" s="32"/>
      <c r="D669" s="32"/>
      <c r="E669" s="32"/>
      <c r="F669" s="32"/>
      <c r="G669" s="32"/>
      <c r="H669" s="206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spans="1:26" ht="12.75" customHeight="1" x14ac:dyDescent="0.2">
      <c r="A670" s="32"/>
      <c r="B670" s="32"/>
      <c r="C670" s="32"/>
      <c r="D670" s="32"/>
      <c r="E670" s="32"/>
      <c r="F670" s="32"/>
      <c r="G670" s="32"/>
      <c r="H670" s="206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spans="1:26" ht="12.75" customHeight="1" x14ac:dyDescent="0.2">
      <c r="A671" s="32"/>
      <c r="B671" s="32"/>
      <c r="C671" s="32"/>
      <c r="D671" s="32"/>
      <c r="E671" s="32"/>
      <c r="F671" s="32"/>
      <c r="G671" s="32"/>
      <c r="H671" s="206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spans="1:26" ht="12.75" customHeight="1" x14ac:dyDescent="0.2">
      <c r="A672" s="32"/>
      <c r="B672" s="32"/>
      <c r="C672" s="32"/>
      <c r="D672" s="32"/>
      <c r="E672" s="32"/>
      <c r="F672" s="32"/>
      <c r="G672" s="32"/>
      <c r="H672" s="206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spans="1:26" ht="12.75" customHeight="1" x14ac:dyDescent="0.2">
      <c r="A673" s="32"/>
      <c r="B673" s="32"/>
      <c r="C673" s="32"/>
      <c r="D673" s="32"/>
      <c r="E673" s="32"/>
      <c r="F673" s="32"/>
      <c r="G673" s="32"/>
      <c r="H673" s="206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spans="1:26" ht="12.75" customHeight="1" x14ac:dyDescent="0.2">
      <c r="A674" s="32"/>
      <c r="B674" s="32"/>
      <c r="C674" s="32"/>
      <c r="D674" s="32"/>
      <c r="E674" s="32"/>
      <c r="F674" s="32"/>
      <c r="G674" s="32"/>
      <c r="H674" s="206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spans="1:26" ht="12.75" customHeight="1" x14ac:dyDescent="0.2">
      <c r="A675" s="32"/>
      <c r="B675" s="32"/>
      <c r="C675" s="32"/>
      <c r="D675" s="32"/>
      <c r="E675" s="32"/>
      <c r="F675" s="32"/>
      <c r="G675" s="32"/>
      <c r="H675" s="206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spans="1:26" ht="12.75" customHeight="1" x14ac:dyDescent="0.2">
      <c r="A676" s="32"/>
      <c r="B676" s="32"/>
      <c r="C676" s="32"/>
      <c r="D676" s="32"/>
      <c r="E676" s="32"/>
      <c r="F676" s="32"/>
      <c r="G676" s="32"/>
      <c r="H676" s="206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spans="1:26" ht="12.75" customHeight="1" x14ac:dyDescent="0.2">
      <c r="A677" s="32"/>
      <c r="B677" s="32"/>
      <c r="C677" s="32"/>
      <c r="D677" s="32"/>
      <c r="E677" s="32"/>
      <c r="F677" s="32"/>
      <c r="G677" s="32"/>
      <c r="H677" s="206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spans="1:26" ht="12.75" customHeight="1" x14ac:dyDescent="0.2">
      <c r="A678" s="32"/>
      <c r="B678" s="32"/>
      <c r="C678" s="32"/>
      <c r="D678" s="32"/>
      <c r="E678" s="32"/>
      <c r="F678" s="32"/>
      <c r="G678" s="32"/>
      <c r="H678" s="206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spans="1:26" ht="12.75" customHeight="1" x14ac:dyDescent="0.2">
      <c r="A679" s="32"/>
      <c r="B679" s="32"/>
      <c r="C679" s="32"/>
      <c r="D679" s="32"/>
      <c r="E679" s="32"/>
      <c r="F679" s="32"/>
      <c r="G679" s="32"/>
      <c r="H679" s="206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spans="1:26" ht="12.75" customHeight="1" x14ac:dyDescent="0.2">
      <c r="A680" s="32"/>
      <c r="B680" s="32"/>
      <c r="C680" s="32"/>
      <c r="D680" s="32"/>
      <c r="E680" s="32"/>
      <c r="F680" s="32"/>
      <c r="G680" s="32"/>
      <c r="H680" s="206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spans="1:26" ht="12.75" customHeight="1" x14ac:dyDescent="0.2">
      <c r="A681" s="32"/>
      <c r="B681" s="32"/>
      <c r="C681" s="32"/>
      <c r="D681" s="32"/>
      <c r="E681" s="32"/>
      <c r="F681" s="32"/>
      <c r="G681" s="32"/>
      <c r="H681" s="206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spans="1:26" ht="12.75" customHeight="1" x14ac:dyDescent="0.2">
      <c r="A682" s="32"/>
      <c r="B682" s="32"/>
      <c r="C682" s="32"/>
      <c r="D682" s="32"/>
      <c r="E682" s="32"/>
      <c r="F682" s="32"/>
      <c r="G682" s="32"/>
      <c r="H682" s="206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spans="1:26" ht="12.75" customHeight="1" x14ac:dyDescent="0.2">
      <c r="A683" s="32"/>
      <c r="B683" s="32"/>
      <c r="C683" s="32"/>
      <c r="D683" s="32"/>
      <c r="E683" s="32"/>
      <c r="F683" s="32"/>
      <c r="G683" s="32"/>
      <c r="H683" s="206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spans="1:26" ht="12.75" customHeight="1" x14ac:dyDescent="0.2">
      <c r="A684" s="32"/>
      <c r="B684" s="32"/>
      <c r="C684" s="32"/>
      <c r="D684" s="32"/>
      <c r="E684" s="32"/>
      <c r="F684" s="32"/>
      <c r="G684" s="32"/>
      <c r="H684" s="206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spans="1:26" ht="12.75" customHeight="1" x14ac:dyDescent="0.2">
      <c r="A685" s="32"/>
      <c r="B685" s="32"/>
      <c r="C685" s="32"/>
      <c r="D685" s="32"/>
      <c r="E685" s="32"/>
      <c r="F685" s="32"/>
      <c r="G685" s="32"/>
      <c r="H685" s="206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spans="1:26" ht="12.75" customHeight="1" x14ac:dyDescent="0.2">
      <c r="A686" s="32"/>
      <c r="B686" s="32"/>
      <c r="C686" s="32"/>
      <c r="D686" s="32"/>
      <c r="E686" s="32"/>
      <c r="F686" s="32"/>
      <c r="G686" s="32"/>
      <c r="H686" s="206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spans="1:26" ht="12.75" customHeight="1" x14ac:dyDescent="0.2">
      <c r="A687" s="32"/>
      <c r="B687" s="32"/>
      <c r="C687" s="32"/>
      <c r="D687" s="32"/>
      <c r="E687" s="32"/>
      <c r="F687" s="32"/>
      <c r="G687" s="32"/>
      <c r="H687" s="206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spans="1:26" ht="12.75" customHeight="1" x14ac:dyDescent="0.2">
      <c r="A688" s="32"/>
      <c r="B688" s="32"/>
      <c r="C688" s="32"/>
      <c r="D688" s="32"/>
      <c r="E688" s="32"/>
      <c r="F688" s="32"/>
      <c r="G688" s="32"/>
      <c r="H688" s="206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spans="1:26" ht="12.75" customHeight="1" x14ac:dyDescent="0.2">
      <c r="A689" s="32"/>
      <c r="B689" s="32"/>
      <c r="C689" s="32"/>
      <c r="D689" s="32"/>
      <c r="E689" s="32"/>
      <c r="F689" s="32"/>
      <c r="G689" s="32"/>
      <c r="H689" s="206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spans="1:26" ht="12.75" customHeight="1" x14ac:dyDescent="0.2">
      <c r="A690" s="32"/>
      <c r="B690" s="32"/>
      <c r="C690" s="32"/>
      <c r="D690" s="32"/>
      <c r="E690" s="32"/>
      <c r="F690" s="32"/>
      <c r="G690" s="32"/>
      <c r="H690" s="206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spans="1:26" ht="12.75" customHeight="1" x14ac:dyDescent="0.2">
      <c r="A691" s="32"/>
      <c r="B691" s="32"/>
      <c r="C691" s="32"/>
      <c r="D691" s="32"/>
      <c r="E691" s="32"/>
      <c r="F691" s="32"/>
      <c r="G691" s="32"/>
      <c r="H691" s="206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spans="1:26" ht="12.75" customHeight="1" x14ac:dyDescent="0.2">
      <c r="A692" s="32"/>
      <c r="B692" s="32"/>
      <c r="C692" s="32"/>
      <c r="D692" s="32"/>
      <c r="E692" s="32"/>
      <c r="F692" s="32"/>
      <c r="G692" s="32"/>
      <c r="H692" s="206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spans="1:26" ht="12.75" customHeight="1" x14ac:dyDescent="0.2">
      <c r="A693" s="32"/>
      <c r="B693" s="32"/>
      <c r="C693" s="32"/>
      <c r="D693" s="32"/>
      <c r="E693" s="32"/>
      <c r="F693" s="32"/>
      <c r="G693" s="32"/>
      <c r="H693" s="206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spans="1:26" ht="12.75" customHeight="1" x14ac:dyDescent="0.2">
      <c r="A694" s="32"/>
      <c r="B694" s="32"/>
      <c r="C694" s="32"/>
      <c r="D694" s="32"/>
      <c r="E694" s="32"/>
      <c r="F694" s="32"/>
      <c r="G694" s="32"/>
      <c r="H694" s="206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spans="1:26" ht="12.75" customHeight="1" x14ac:dyDescent="0.2">
      <c r="A695" s="32"/>
      <c r="B695" s="32"/>
      <c r="C695" s="32"/>
      <c r="D695" s="32"/>
      <c r="E695" s="32"/>
      <c r="F695" s="32"/>
      <c r="G695" s="32"/>
      <c r="H695" s="206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spans="1:26" ht="12.75" customHeight="1" x14ac:dyDescent="0.2">
      <c r="A696" s="32"/>
      <c r="B696" s="32"/>
      <c r="C696" s="32"/>
      <c r="D696" s="32"/>
      <c r="E696" s="32"/>
      <c r="F696" s="32"/>
      <c r="G696" s="32"/>
      <c r="H696" s="206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spans="1:26" ht="12.75" customHeight="1" x14ac:dyDescent="0.2">
      <c r="A697" s="32"/>
      <c r="B697" s="32"/>
      <c r="C697" s="32"/>
      <c r="D697" s="32"/>
      <c r="E697" s="32"/>
      <c r="F697" s="32"/>
      <c r="G697" s="32"/>
      <c r="H697" s="206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spans="1:26" ht="12.75" customHeight="1" x14ac:dyDescent="0.2">
      <c r="A698" s="32"/>
      <c r="B698" s="32"/>
      <c r="C698" s="32"/>
      <c r="D698" s="32"/>
      <c r="E698" s="32"/>
      <c r="F698" s="32"/>
      <c r="G698" s="32"/>
      <c r="H698" s="206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spans="1:26" ht="12.75" customHeight="1" x14ac:dyDescent="0.2">
      <c r="A699" s="32"/>
      <c r="B699" s="32"/>
      <c r="C699" s="32"/>
      <c r="D699" s="32"/>
      <c r="E699" s="32"/>
      <c r="F699" s="32"/>
      <c r="G699" s="32"/>
      <c r="H699" s="206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spans="1:26" ht="12.75" customHeight="1" x14ac:dyDescent="0.2">
      <c r="A700" s="32"/>
      <c r="B700" s="32"/>
      <c r="C700" s="32"/>
      <c r="D700" s="32"/>
      <c r="E700" s="32"/>
      <c r="F700" s="32"/>
      <c r="G700" s="32"/>
      <c r="H700" s="206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spans="1:26" ht="12.75" customHeight="1" x14ac:dyDescent="0.2">
      <c r="A701" s="32"/>
      <c r="B701" s="32"/>
      <c r="C701" s="32"/>
      <c r="D701" s="32"/>
      <c r="E701" s="32"/>
      <c r="F701" s="32"/>
      <c r="G701" s="32"/>
      <c r="H701" s="206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spans="1:26" ht="12.75" customHeight="1" x14ac:dyDescent="0.2">
      <c r="A702" s="32"/>
      <c r="B702" s="32"/>
      <c r="C702" s="32"/>
      <c r="D702" s="32"/>
      <c r="E702" s="32"/>
      <c r="F702" s="32"/>
      <c r="G702" s="32"/>
      <c r="H702" s="206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spans="1:26" ht="12.75" customHeight="1" x14ac:dyDescent="0.2">
      <c r="A703" s="32"/>
      <c r="B703" s="32"/>
      <c r="C703" s="32"/>
      <c r="D703" s="32"/>
      <c r="E703" s="32"/>
      <c r="F703" s="32"/>
      <c r="G703" s="32"/>
      <c r="H703" s="206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spans="1:26" ht="12.75" customHeight="1" x14ac:dyDescent="0.2">
      <c r="A704" s="32"/>
      <c r="B704" s="32"/>
      <c r="C704" s="32"/>
      <c r="D704" s="32"/>
      <c r="E704" s="32"/>
      <c r="F704" s="32"/>
      <c r="G704" s="32"/>
      <c r="H704" s="206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spans="1:26" ht="12.75" customHeight="1" x14ac:dyDescent="0.2">
      <c r="A705" s="32"/>
      <c r="B705" s="32"/>
      <c r="C705" s="32"/>
      <c r="D705" s="32"/>
      <c r="E705" s="32"/>
      <c r="F705" s="32"/>
      <c r="G705" s="32"/>
      <c r="H705" s="206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spans="1:26" ht="12.75" customHeight="1" x14ac:dyDescent="0.2">
      <c r="A706" s="32"/>
      <c r="B706" s="32"/>
      <c r="C706" s="32"/>
      <c r="D706" s="32"/>
      <c r="E706" s="32"/>
      <c r="F706" s="32"/>
      <c r="G706" s="32"/>
      <c r="H706" s="206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spans="1:26" ht="12.75" customHeight="1" x14ac:dyDescent="0.2">
      <c r="A707" s="32"/>
      <c r="B707" s="32"/>
      <c r="C707" s="32"/>
      <c r="D707" s="32"/>
      <c r="E707" s="32"/>
      <c r="F707" s="32"/>
      <c r="G707" s="32"/>
      <c r="H707" s="206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spans="1:26" ht="12.75" customHeight="1" x14ac:dyDescent="0.2">
      <c r="A708" s="32"/>
      <c r="B708" s="32"/>
      <c r="C708" s="32"/>
      <c r="D708" s="32"/>
      <c r="E708" s="32"/>
      <c r="F708" s="32"/>
      <c r="G708" s="32"/>
      <c r="H708" s="206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spans="1:26" ht="12.75" customHeight="1" x14ac:dyDescent="0.2">
      <c r="A709" s="32"/>
      <c r="B709" s="32"/>
      <c r="C709" s="32"/>
      <c r="D709" s="32"/>
      <c r="E709" s="32"/>
      <c r="F709" s="32"/>
      <c r="G709" s="32"/>
      <c r="H709" s="206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spans="1:26" ht="12.75" customHeight="1" x14ac:dyDescent="0.2">
      <c r="A710" s="32"/>
      <c r="B710" s="32"/>
      <c r="C710" s="32"/>
      <c r="D710" s="32"/>
      <c r="E710" s="32"/>
      <c r="F710" s="32"/>
      <c r="G710" s="32"/>
      <c r="H710" s="206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spans="1:26" ht="12.75" customHeight="1" x14ac:dyDescent="0.2">
      <c r="A711" s="32"/>
      <c r="B711" s="32"/>
      <c r="C711" s="32"/>
      <c r="D711" s="32"/>
      <c r="E711" s="32"/>
      <c r="F711" s="32"/>
      <c r="G711" s="32"/>
      <c r="H711" s="206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spans="1:26" ht="12.75" customHeight="1" x14ac:dyDescent="0.2">
      <c r="A712" s="32"/>
      <c r="B712" s="32"/>
      <c r="C712" s="32"/>
      <c r="D712" s="32"/>
      <c r="E712" s="32"/>
      <c r="F712" s="32"/>
      <c r="G712" s="32"/>
      <c r="H712" s="206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spans="1:26" ht="12.75" customHeight="1" x14ac:dyDescent="0.2">
      <c r="A713" s="32"/>
      <c r="B713" s="32"/>
      <c r="C713" s="32"/>
      <c r="D713" s="32"/>
      <c r="E713" s="32"/>
      <c r="F713" s="32"/>
      <c r="G713" s="32"/>
      <c r="H713" s="206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spans="1:26" ht="12.75" customHeight="1" x14ac:dyDescent="0.2">
      <c r="A714" s="32"/>
      <c r="B714" s="32"/>
      <c r="C714" s="32"/>
      <c r="D714" s="32"/>
      <c r="E714" s="32"/>
      <c r="F714" s="32"/>
      <c r="G714" s="32"/>
      <c r="H714" s="206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spans="1:26" ht="12.75" customHeight="1" x14ac:dyDescent="0.2">
      <c r="A715" s="32"/>
      <c r="B715" s="32"/>
      <c r="C715" s="32"/>
      <c r="D715" s="32"/>
      <c r="E715" s="32"/>
      <c r="F715" s="32"/>
      <c r="G715" s="32"/>
      <c r="H715" s="206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spans="1:26" ht="12.75" customHeight="1" x14ac:dyDescent="0.2">
      <c r="A716" s="32"/>
      <c r="B716" s="32"/>
      <c r="C716" s="32"/>
      <c r="D716" s="32"/>
      <c r="E716" s="32"/>
      <c r="F716" s="32"/>
      <c r="G716" s="32"/>
      <c r="H716" s="206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spans="1:26" ht="12.75" customHeight="1" x14ac:dyDescent="0.2">
      <c r="A717" s="32"/>
      <c r="B717" s="32"/>
      <c r="C717" s="32"/>
      <c r="D717" s="32"/>
      <c r="E717" s="32"/>
      <c r="F717" s="32"/>
      <c r="G717" s="32"/>
      <c r="H717" s="206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spans="1:26" ht="12.75" customHeight="1" x14ac:dyDescent="0.2">
      <c r="A718" s="32"/>
      <c r="B718" s="32"/>
      <c r="C718" s="32"/>
      <c r="D718" s="32"/>
      <c r="E718" s="32"/>
      <c r="F718" s="32"/>
      <c r="G718" s="32"/>
      <c r="H718" s="206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spans="1:26" ht="12.75" customHeight="1" x14ac:dyDescent="0.2">
      <c r="A719" s="32"/>
      <c r="B719" s="32"/>
      <c r="C719" s="32"/>
      <c r="D719" s="32"/>
      <c r="E719" s="32"/>
      <c r="F719" s="32"/>
      <c r="G719" s="32"/>
      <c r="H719" s="206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spans="1:26" ht="12.75" customHeight="1" x14ac:dyDescent="0.2">
      <c r="A720" s="32"/>
      <c r="B720" s="32"/>
      <c r="C720" s="32"/>
      <c r="D720" s="32"/>
      <c r="E720" s="32"/>
      <c r="F720" s="32"/>
      <c r="G720" s="32"/>
      <c r="H720" s="206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spans="1:26" ht="12.75" customHeight="1" x14ac:dyDescent="0.2">
      <c r="A721" s="32"/>
      <c r="B721" s="32"/>
      <c r="C721" s="32"/>
      <c r="D721" s="32"/>
      <c r="E721" s="32"/>
      <c r="F721" s="32"/>
      <c r="G721" s="32"/>
      <c r="H721" s="206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spans="1:26" ht="12.75" customHeight="1" x14ac:dyDescent="0.2">
      <c r="A722" s="32"/>
      <c r="B722" s="32"/>
      <c r="C722" s="32"/>
      <c r="D722" s="32"/>
      <c r="E722" s="32"/>
      <c r="F722" s="32"/>
      <c r="G722" s="32"/>
      <c r="H722" s="206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spans="1:26" ht="12.75" customHeight="1" x14ac:dyDescent="0.2">
      <c r="A723" s="32"/>
      <c r="B723" s="32"/>
      <c r="C723" s="32"/>
      <c r="D723" s="32"/>
      <c r="E723" s="32"/>
      <c r="F723" s="32"/>
      <c r="G723" s="32"/>
      <c r="H723" s="206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spans="1:26" ht="12.75" customHeight="1" x14ac:dyDescent="0.2">
      <c r="A724" s="32"/>
      <c r="B724" s="32"/>
      <c r="C724" s="32"/>
      <c r="D724" s="32"/>
      <c r="E724" s="32"/>
      <c r="F724" s="32"/>
      <c r="G724" s="32"/>
      <c r="H724" s="206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spans="1:26" ht="12.75" customHeight="1" x14ac:dyDescent="0.2">
      <c r="A725" s="32"/>
      <c r="B725" s="32"/>
      <c r="C725" s="32"/>
      <c r="D725" s="32"/>
      <c r="E725" s="32"/>
      <c r="F725" s="32"/>
      <c r="G725" s="32"/>
      <c r="H725" s="206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spans="1:26" ht="12.75" customHeight="1" x14ac:dyDescent="0.2">
      <c r="A726" s="32"/>
      <c r="B726" s="32"/>
      <c r="C726" s="32"/>
      <c r="D726" s="32"/>
      <c r="E726" s="32"/>
      <c r="F726" s="32"/>
      <c r="G726" s="32"/>
      <c r="H726" s="206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spans="1:26" ht="12.75" customHeight="1" x14ac:dyDescent="0.2">
      <c r="A727" s="32"/>
      <c r="B727" s="32"/>
      <c r="C727" s="32"/>
      <c r="D727" s="32"/>
      <c r="E727" s="32"/>
      <c r="F727" s="32"/>
      <c r="G727" s="32"/>
      <c r="H727" s="206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spans="1:26" ht="12.75" customHeight="1" x14ac:dyDescent="0.2">
      <c r="A728" s="32"/>
      <c r="B728" s="32"/>
      <c r="C728" s="32"/>
      <c r="D728" s="32"/>
      <c r="E728" s="32"/>
      <c r="F728" s="32"/>
      <c r="G728" s="32"/>
      <c r="H728" s="206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spans="1:26" ht="12.75" customHeight="1" x14ac:dyDescent="0.2">
      <c r="A729" s="32"/>
      <c r="B729" s="32"/>
      <c r="C729" s="32"/>
      <c r="D729" s="32"/>
      <c r="E729" s="32"/>
      <c r="F729" s="32"/>
      <c r="G729" s="32"/>
      <c r="H729" s="206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spans="1:26" ht="12.75" customHeight="1" x14ac:dyDescent="0.2">
      <c r="A730" s="32"/>
      <c r="B730" s="32"/>
      <c r="C730" s="32"/>
      <c r="D730" s="32"/>
      <c r="E730" s="32"/>
      <c r="F730" s="32"/>
      <c r="G730" s="32"/>
      <c r="H730" s="206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spans="1:26" ht="12.75" customHeight="1" x14ac:dyDescent="0.2">
      <c r="A731" s="32"/>
      <c r="B731" s="32"/>
      <c r="C731" s="32"/>
      <c r="D731" s="32"/>
      <c r="E731" s="32"/>
      <c r="F731" s="32"/>
      <c r="G731" s="32"/>
      <c r="H731" s="206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spans="1:26" ht="12.75" customHeight="1" x14ac:dyDescent="0.2">
      <c r="A732" s="32"/>
      <c r="B732" s="32"/>
      <c r="C732" s="32"/>
      <c r="D732" s="32"/>
      <c r="E732" s="32"/>
      <c r="F732" s="32"/>
      <c r="G732" s="32"/>
      <c r="H732" s="206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spans="1:26" ht="12.75" customHeight="1" x14ac:dyDescent="0.2">
      <c r="A733" s="32"/>
      <c r="B733" s="32"/>
      <c r="C733" s="32"/>
      <c r="D733" s="32"/>
      <c r="E733" s="32"/>
      <c r="F733" s="32"/>
      <c r="G733" s="32"/>
      <c r="H733" s="206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spans="1:26" ht="12.75" customHeight="1" x14ac:dyDescent="0.2">
      <c r="A734" s="32"/>
      <c r="B734" s="32"/>
      <c r="C734" s="32"/>
      <c r="D734" s="32"/>
      <c r="E734" s="32"/>
      <c r="F734" s="32"/>
      <c r="G734" s="32"/>
      <c r="H734" s="206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spans="1:26" ht="12.75" customHeight="1" x14ac:dyDescent="0.2">
      <c r="A735" s="32"/>
      <c r="B735" s="32"/>
      <c r="C735" s="32"/>
      <c r="D735" s="32"/>
      <c r="E735" s="32"/>
      <c r="F735" s="32"/>
      <c r="G735" s="32"/>
      <c r="H735" s="206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spans="1:26" ht="12.75" customHeight="1" x14ac:dyDescent="0.2">
      <c r="A736" s="32"/>
      <c r="B736" s="32"/>
      <c r="C736" s="32"/>
      <c r="D736" s="32"/>
      <c r="E736" s="32"/>
      <c r="F736" s="32"/>
      <c r="G736" s="32"/>
      <c r="H736" s="206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spans="1:26" ht="12.75" customHeight="1" x14ac:dyDescent="0.2">
      <c r="A737" s="32"/>
      <c r="B737" s="32"/>
      <c r="C737" s="32"/>
      <c r="D737" s="32"/>
      <c r="E737" s="32"/>
      <c r="F737" s="32"/>
      <c r="G737" s="32"/>
      <c r="H737" s="206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spans="1:26" ht="12.75" customHeight="1" x14ac:dyDescent="0.2">
      <c r="A738" s="32"/>
      <c r="B738" s="32"/>
      <c r="C738" s="32"/>
      <c r="D738" s="32"/>
      <c r="E738" s="32"/>
      <c r="F738" s="32"/>
      <c r="G738" s="32"/>
      <c r="H738" s="206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spans="1:26" ht="12.75" customHeight="1" x14ac:dyDescent="0.2">
      <c r="A739" s="32"/>
      <c r="B739" s="32"/>
      <c r="C739" s="32"/>
      <c r="D739" s="32"/>
      <c r="E739" s="32"/>
      <c r="F739" s="32"/>
      <c r="G739" s="32"/>
      <c r="H739" s="206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spans="1:26" ht="12.75" customHeight="1" x14ac:dyDescent="0.2">
      <c r="A740" s="32"/>
      <c r="B740" s="32"/>
      <c r="C740" s="32"/>
      <c r="D740" s="32"/>
      <c r="E740" s="32"/>
      <c r="F740" s="32"/>
      <c r="G740" s="32"/>
      <c r="H740" s="206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spans="1:26" ht="12.75" customHeight="1" x14ac:dyDescent="0.2">
      <c r="A741" s="32"/>
      <c r="B741" s="32"/>
      <c r="C741" s="32"/>
      <c r="D741" s="32"/>
      <c r="E741" s="32"/>
      <c r="F741" s="32"/>
      <c r="G741" s="32"/>
      <c r="H741" s="206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spans="1:26" ht="12.75" customHeight="1" x14ac:dyDescent="0.2">
      <c r="A742" s="32"/>
      <c r="B742" s="32"/>
      <c r="C742" s="32"/>
      <c r="D742" s="32"/>
      <c r="E742" s="32"/>
      <c r="F742" s="32"/>
      <c r="G742" s="32"/>
      <c r="H742" s="206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spans="1:26" ht="12.75" customHeight="1" x14ac:dyDescent="0.2">
      <c r="A743" s="32"/>
      <c r="B743" s="32"/>
      <c r="C743" s="32"/>
      <c r="D743" s="32"/>
      <c r="E743" s="32"/>
      <c r="F743" s="32"/>
      <c r="G743" s="32"/>
      <c r="H743" s="206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spans="1:26" ht="12.75" customHeight="1" x14ac:dyDescent="0.2">
      <c r="A744" s="32"/>
      <c r="B744" s="32"/>
      <c r="C744" s="32"/>
      <c r="D744" s="32"/>
      <c r="E744" s="32"/>
      <c r="F744" s="32"/>
      <c r="G744" s="32"/>
      <c r="H744" s="206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spans="1:26" ht="12.75" customHeight="1" x14ac:dyDescent="0.2">
      <c r="A745" s="32"/>
      <c r="B745" s="32"/>
      <c r="C745" s="32"/>
      <c r="D745" s="32"/>
      <c r="E745" s="32"/>
      <c r="F745" s="32"/>
      <c r="G745" s="32"/>
      <c r="H745" s="206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spans="1:26" ht="12.75" customHeight="1" x14ac:dyDescent="0.2">
      <c r="A746" s="32"/>
      <c r="B746" s="32"/>
      <c r="C746" s="32"/>
      <c r="D746" s="32"/>
      <c r="E746" s="32"/>
      <c r="F746" s="32"/>
      <c r="G746" s="32"/>
      <c r="H746" s="206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spans="1:26" ht="12.75" customHeight="1" x14ac:dyDescent="0.2">
      <c r="A747" s="32"/>
      <c r="B747" s="32"/>
      <c r="C747" s="32"/>
      <c r="D747" s="32"/>
      <c r="E747" s="32"/>
      <c r="F747" s="32"/>
      <c r="G747" s="32"/>
      <c r="H747" s="206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spans="1:26" ht="12.75" customHeight="1" x14ac:dyDescent="0.2">
      <c r="A748" s="32"/>
      <c r="B748" s="32"/>
      <c r="C748" s="32"/>
      <c r="D748" s="32"/>
      <c r="E748" s="32"/>
      <c r="F748" s="32"/>
      <c r="G748" s="32"/>
      <c r="H748" s="206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spans="1:26" ht="12.75" customHeight="1" x14ac:dyDescent="0.2">
      <c r="A749" s="32"/>
      <c r="B749" s="32"/>
      <c r="C749" s="32"/>
      <c r="D749" s="32"/>
      <c r="E749" s="32"/>
      <c r="F749" s="32"/>
      <c r="G749" s="32"/>
      <c r="H749" s="206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spans="1:26" ht="12.75" customHeight="1" x14ac:dyDescent="0.2">
      <c r="A750" s="32"/>
      <c r="B750" s="32"/>
      <c r="C750" s="32"/>
      <c r="D750" s="32"/>
      <c r="E750" s="32"/>
      <c r="F750" s="32"/>
      <c r="G750" s="32"/>
      <c r="H750" s="206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spans="1:26" ht="12.75" customHeight="1" x14ac:dyDescent="0.2">
      <c r="A751" s="32"/>
      <c r="B751" s="32"/>
      <c r="C751" s="32"/>
      <c r="D751" s="32"/>
      <c r="E751" s="32"/>
      <c r="F751" s="32"/>
      <c r="G751" s="32"/>
      <c r="H751" s="206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spans="1:26" ht="12.75" customHeight="1" x14ac:dyDescent="0.2">
      <c r="A752" s="32"/>
      <c r="B752" s="32"/>
      <c r="C752" s="32"/>
      <c r="D752" s="32"/>
      <c r="E752" s="32"/>
      <c r="F752" s="32"/>
      <c r="G752" s="32"/>
      <c r="H752" s="206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spans="1:26" ht="12.75" customHeight="1" x14ac:dyDescent="0.2">
      <c r="A753" s="32"/>
      <c r="B753" s="32"/>
      <c r="C753" s="32"/>
      <c r="D753" s="32"/>
      <c r="E753" s="32"/>
      <c r="F753" s="32"/>
      <c r="G753" s="32"/>
      <c r="H753" s="206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spans="1:26" ht="12.75" customHeight="1" x14ac:dyDescent="0.2">
      <c r="A754" s="32"/>
      <c r="B754" s="32"/>
      <c r="C754" s="32"/>
      <c r="D754" s="32"/>
      <c r="E754" s="32"/>
      <c r="F754" s="32"/>
      <c r="G754" s="32"/>
      <c r="H754" s="206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spans="1:26" ht="12.75" customHeight="1" x14ac:dyDescent="0.2">
      <c r="A755" s="32"/>
      <c r="B755" s="32"/>
      <c r="C755" s="32"/>
      <c r="D755" s="32"/>
      <c r="E755" s="32"/>
      <c r="F755" s="32"/>
      <c r="G755" s="32"/>
      <c r="H755" s="206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spans="1:26" ht="12.75" customHeight="1" x14ac:dyDescent="0.2">
      <c r="A756" s="32"/>
      <c r="B756" s="32"/>
      <c r="C756" s="32"/>
      <c r="D756" s="32"/>
      <c r="E756" s="32"/>
      <c r="F756" s="32"/>
      <c r="G756" s="32"/>
      <c r="H756" s="206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spans="1:26" ht="12.75" customHeight="1" x14ac:dyDescent="0.2">
      <c r="A757" s="32"/>
      <c r="B757" s="32"/>
      <c r="C757" s="32"/>
      <c r="D757" s="32"/>
      <c r="E757" s="32"/>
      <c r="F757" s="32"/>
      <c r="G757" s="32"/>
      <c r="H757" s="206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spans="1:26" ht="12.75" customHeight="1" x14ac:dyDescent="0.2">
      <c r="A758" s="32"/>
      <c r="B758" s="32"/>
      <c r="C758" s="32"/>
      <c r="D758" s="32"/>
      <c r="E758" s="32"/>
      <c r="F758" s="32"/>
      <c r="G758" s="32"/>
      <c r="H758" s="206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spans="1:26" ht="12.75" customHeight="1" x14ac:dyDescent="0.2">
      <c r="A759" s="32"/>
      <c r="B759" s="32"/>
      <c r="C759" s="32"/>
      <c r="D759" s="32"/>
      <c r="E759" s="32"/>
      <c r="F759" s="32"/>
      <c r="G759" s="32"/>
      <c r="H759" s="206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spans="1:26" ht="12.75" customHeight="1" x14ac:dyDescent="0.2">
      <c r="A760" s="32"/>
      <c r="B760" s="32"/>
      <c r="C760" s="32"/>
      <c r="D760" s="32"/>
      <c r="E760" s="32"/>
      <c r="F760" s="32"/>
      <c r="G760" s="32"/>
      <c r="H760" s="206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spans="1:26" ht="12.75" customHeight="1" x14ac:dyDescent="0.2">
      <c r="A761" s="32"/>
      <c r="B761" s="32"/>
      <c r="C761" s="32"/>
      <c r="D761" s="32"/>
      <c r="E761" s="32"/>
      <c r="F761" s="32"/>
      <c r="G761" s="32"/>
      <c r="H761" s="206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spans="1:26" ht="12.75" customHeight="1" x14ac:dyDescent="0.2">
      <c r="A762" s="32"/>
      <c r="B762" s="32"/>
      <c r="C762" s="32"/>
      <c r="D762" s="32"/>
      <c r="E762" s="32"/>
      <c r="F762" s="32"/>
      <c r="G762" s="32"/>
      <c r="H762" s="206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spans="1:26" ht="12.75" customHeight="1" x14ac:dyDescent="0.2">
      <c r="A763" s="32"/>
      <c r="B763" s="32"/>
      <c r="C763" s="32"/>
      <c r="D763" s="32"/>
      <c r="E763" s="32"/>
      <c r="F763" s="32"/>
      <c r="G763" s="32"/>
      <c r="H763" s="206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spans="1:26" ht="12.75" customHeight="1" x14ac:dyDescent="0.2">
      <c r="A764" s="32"/>
      <c r="B764" s="32"/>
      <c r="C764" s="32"/>
      <c r="D764" s="32"/>
      <c r="E764" s="32"/>
      <c r="F764" s="32"/>
      <c r="G764" s="32"/>
      <c r="H764" s="206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spans="1:26" ht="12.75" customHeight="1" x14ac:dyDescent="0.2">
      <c r="A765" s="32"/>
      <c r="B765" s="32"/>
      <c r="C765" s="32"/>
      <c r="D765" s="32"/>
      <c r="E765" s="32"/>
      <c r="F765" s="32"/>
      <c r="G765" s="32"/>
      <c r="H765" s="206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spans="1:26" ht="12.75" customHeight="1" x14ac:dyDescent="0.2">
      <c r="A766" s="32"/>
      <c r="B766" s="32"/>
      <c r="C766" s="32"/>
      <c r="D766" s="32"/>
      <c r="E766" s="32"/>
      <c r="F766" s="32"/>
      <c r="G766" s="32"/>
      <c r="H766" s="206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spans="1:26" ht="12.75" customHeight="1" x14ac:dyDescent="0.2">
      <c r="A767" s="32"/>
      <c r="B767" s="32"/>
      <c r="C767" s="32"/>
      <c r="D767" s="32"/>
      <c r="E767" s="32"/>
      <c r="F767" s="32"/>
      <c r="G767" s="32"/>
      <c r="H767" s="206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spans="1:26" ht="12.75" customHeight="1" x14ac:dyDescent="0.2">
      <c r="A768" s="32"/>
      <c r="B768" s="32"/>
      <c r="C768" s="32"/>
      <c r="D768" s="32"/>
      <c r="E768" s="32"/>
      <c r="F768" s="32"/>
      <c r="G768" s="32"/>
      <c r="H768" s="206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spans="1:26" ht="12.75" customHeight="1" x14ac:dyDescent="0.2">
      <c r="A769" s="32"/>
      <c r="B769" s="32"/>
      <c r="C769" s="32"/>
      <c r="D769" s="32"/>
      <c r="E769" s="32"/>
      <c r="F769" s="32"/>
      <c r="G769" s="32"/>
      <c r="H769" s="206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spans="1:26" ht="12.75" customHeight="1" x14ac:dyDescent="0.2">
      <c r="A770" s="32"/>
      <c r="B770" s="32"/>
      <c r="C770" s="32"/>
      <c r="D770" s="32"/>
      <c r="E770" s="32"/>
      <c r="F770" s="32"/>
      <c r="G770" s="32"/>
      <c r="H770" s="206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spans="1:26" ht="12.75" customHeight="1" x14ac:dyDescent="0.2">
      <c r="A771" s="32"/>
      <c r="B771" s="32"/>
      <c r="C771" s="32"/>
      <c r="D771" s="32"/>
      <c r="E771" s="32"/>
      <c r="F771" s="32"/>
      <c r="G771" s="32"/>
      <c r="H771" s="206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spans="1:26" ht="12.75" customHeight="1" x14ac:dyDescent="0.2">
      <c r="A772" s="32"/>
      <c r="B772" s="32"/>
      <c r="C772" s="32"/>
      <c r="D772" s="32"/>
      <c r="E772" s="32"/>
      <c r="F772" s="32"/>
      <c r="G772" s="32"/>
      <c r="H772" s="206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spans="1:26" ht="12.75" customHeight="1" x14ac:dyDescent="0.2">
      <c r="A773" s="32"/>
      <c r="B773" s="32"/>
      <c r="C773" s="32"/>
      <c r="D773" s="32"/>
      <c r="E773" s="32"/>
      <c r="F773" s="32"/>
      <c r="G773" s="32"/>
      <c r="H773" s="206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spans="1:26" ht="12.75" customHeight="1" x14ac:dyDescent="0.2">
      <c r="A774" s="32"/>
      <c r="B774" s="32"/>
      <c r="C774" s="32"/>
      <c r="D774" s="32"/>
      <c r="E774" s="32"/>
      <c r="F774" s="32"/>
      <c r="G774" s="32"/>
      <c r="H774" s="206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spans="1:26" ht="12.75" customHeight="1" x14ac:dyDescent="0.2">
      <c r="A775" s="32"/>
      <c r="B775" s="32"/>
      <c r="C775" s="32"/>
      <c r="D775" s="32"/>
      <c r="E775" s="32"/>
      <c r="F775" s="32"/>
      <c r="G775" s="32"/>
      <c r="H775" s="206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spans="1:26" ht="12.75" customHeight="1" x14ac:dyDescent="0.2">
      <c r="A776" s="32"/>
      <c r="B776" s="32"/>
      <c r="C776" s="32"/>
      <c r="D776" s="32"/>
      <c r="E776" s="32"/>
      <c r="F776" s="32"/>
      <c r="G776" s="32"/>
      <c r="H776" s="206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spans="1:26" ht="12.75" customHeight="1" x14ac:dyDescent="0.2">
      <c r="A777" s="32"/>
      <c r="B777" s="32"/>
      <c r="C777" s="32"/>
      <c r="D777" s="32"/>
      <c r="E777" s="32"/>
      <c r="F777" s="32"/>
      <c r="G777" s="32"/>
      <c r="H777" s="206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spans="1:26" ht="12.75" customHeight="1" x14ac:dyDescent="0.2">
      <c r="A778" s="32"/>
      <c r="B778" s="32"/>
      <c r="C778" s="32"/>
      <c r="D778" s="32"/>
      <c r="E778" s="32"/>
      <c r="F778" s="32"/>
      <c r="G778" s="32"/>
      <c r="H778" s="206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spans="1:26" ht="12.75" customHeight="1" x14ac:dyDescent="0.2">
      <c r="A779" s="32"/>
      <c r="B779" s="32"/>
      <c r="C779" s="32"/>
      <c r="D779" s="32"/>
      <c r="E779" s="32"/>
      <c r="F779" s="32"/>
      <c r="G779" s="32"/>
      <c r="H779" s="206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spans="1:26" ht="12.75" customHeight="1" x14ac:dyDescent="0.2">
      <c r="A780" s="32"/>
      <c r="B780" s="32"/>
      <c r="C780" s="32"/>
      <c r="D780" s="32"/>
      <c r="E780" s="32"/>
      <c r="F780" s="32"/>
      <c r="G780" s="32"/>
      <c r="H780" s="206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spans="1:26" ht="12.75" customHeight="1" x14ac:dyDescent="0.2">
      <c r="A781" s="32"/>
      <c r="B781" s="32"/>
      <c r="C781" s="32"/>
      <c r="D781" s="32"/>
      <c r="E781" s="32"/>
      <c r="F781" s="32"/>
      <c r="G781" s="32"/>
      <c r="H781" s="206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spans="1:26" ht="12.75" customHeight="1" x14ac:dyDescent="0.2">
      <c r="A782" s="32"/>
      <c r="B782" s="32"/>
      <c r="C782" s="32"/>
      <c r="D782" s="32"/>
      <c r="E782" s="32"/>
      <c r="F782" s="32"/>
      <c r="G782" s="32"/>
      <c r="H782" s="206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spans="1:26" ht="12.75" customHeight="1" x14ac:dyDescent="0.2">
      <c r="A783" s="32"/>
      <c r="B783" s="32"/>
      <c r="C783" s="32"/>
      <c r="D783" s="32"/>
      <c r="E783" s="32"/>
      <c r="F783" s="32"/>
      <c r="G783" s="32"/>
      <c r="H783" s="206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spans="1:26" ht="12.75" customHeight="1" x14ac:dyDescent="0.2">
      <c r="A784" s="32"/>
      <c r="B784" s="32"/>
      <c r="C784" s="32"/>
      <c r="D784" s="32"/>
      <c r="E784" s="32"/>
      <c r="F784" s="32"/>
      <c r="G784" s="32"/>
      <c r="H784" s="206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spans="1:26" ht="12.75" customHeight="1" x14ac:dyDescent="0.2">
      <c r="A785" s="32"/>
      <c r="B785" s="32"/>
      <c r="C785" s="32"/>
      <c r="D785" s="32"/>
      <c r="E785" s="32"/>
      <c r="F785" s="32"/>
      <c r="G785" s="32"/>
      <c r="H785" s="206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spans="1:26" ht="12.75" customHeight="1" x14ac:dyDescent="0.2">
      <c r="A786" s="32"/>
      <c r="B786" s="32"/>
      <c r="C786" s="32"/>
      <c r="D786" s="32"/>
      <c r="E786" s="32"/>
      <c r="F786" s="32"/>
      <c r="G786" s="32"/>
      <c r="H786" s="206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spans="1:26" ht="12.75" customHeight="1" x14ac:dyDescent="0.2">
      <c r="A787" s="32"/>
      <c r="B787" s="32"/>
      <c r="C787" s="32"/>
      <c r="D787" s="32"/>
      <c r="E787" s="32"/>
      <c r="F787" s="32"/>
      <c r="G787" s="32"/>
      <c r="H787" s="206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spans="1:26" ht="12.75" customHeight="1" x14ac:dyDescent="0.2">
      <c r="A788" s="32"/>
      <c r="B788" s="32"/>
      <c r="C788" s="32"/>
      <c r="D788" s="32"/>
      <c r="E788" s="32"/>
      <c r="F788" s="32"/>
      <c r="G788" s="32"/>
      <c r="H788" s="206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spans="1:26" ht="12.75" customHeight="1" x14ac:dyDescent="0.2">
      <c r="A789" s="32"/>
      <c r="B789" s="32"/>
      <c r="C789" s="32"/>
      <c r="D789" s="32"/>
      <c r="E789" s="32"/>
      <c r="F789" s="32"/>
      <c r="G789" s="32"/>
      <c r="H789" s="206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spans="1:26" ht="12.75" customHeight="1" x14ac:dyDescent="0.2">
      <c r="A790" s="32"/>
      <c r="B790" s="32"/>
      <c r="C790" s="32"/>
      <c r="D790" s="32"/>
      <c r="E790" s="32"/>
      <c r="F790" s="32"/>
      <c r="G790" s="32"/>
      <c r="H790" s="206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spans="1:26" ht="12.75" customHeight="1" x14ac:dyDescent="0.2">
      <c r="A791" s="32"/>
      <c r="B791" s="32"/>
      <c r="C791" s="32"/>
      <c r="D791" s="32"/>
      <c r="E791" s="32"/>
      <c r="F791" s="32"/>
      <c r="G791" s="32"/>
      <c r="H791" s="206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spans="1:26" ht="12.75" customHeight="1" x14ac:dyDescent="0.2">
      <c r="A792" s="32"/>
      <c r="B792" s="32"/>
      <c r="C792" s="32"/>
      <c r="D792" s="32"/>
      <c r="E792" s="32"/>
      <c r="F792" s="32"/>
      <c r="G792" s="32"/>
      <c r="H792" s="206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spans="1:26" ht="12.75" customHeight="1" x14ac:dyDescent="0.2">
      <c r="A793" s="32"/>
      <c r="B793" s="32"/>
      <c r="C793" s="32"/>
      <c r="D793" s="32"/>
      <c r="E793" s="32"/>
      <c r="F793" s="32"/>
      <c r="G793" s="32"/>
      <c r="H793" s="206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spans="1:26" ht="12.75" customHeight="1" x14ac:dyDescent="0.2">
      <c r="A794" s="32"/>
      <c r="B794" s="32"/>
      <c r="C794" s="32"/>
      <c r="D794" s="32"/>
      <c r="E794" s="32"/>
      <c r="F794" s="32"/>
      <c r="G794" s="32"/>
      <c r="H794" s="206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spans="1:26" ht="12.75" customHeight="1" x14ac:dyDescent="0.2">
      <c r="A795" s="32"/>
      <c r="B795" s="32"/>
      <c r="C795" s="32"/>
      <c r="D795" s="32"/>
      <c r="E795" s="32"/>
      <c r="F795" s="32"/>
      <c r="G795" s="32"/>
      <c r="H795" s="206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spans="1:26" ht="12.75" customHeight="1" x14ac:dyDescent="0.2">
      <c r="A796" s="32"/>
      <c r="B796" s="32"/>
      <c r="C796" s="32"/>
      <c r="D796" s="32"/>
      <c r="E796" s="32"/>
      <c r="F796" s="32"/>
      <c r="G796" s="32"/>
      <c r="H796" s="206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spans="1:26" ht="12.75" customHeight="1" x14ac:dyDescent="0.2">
      <c r="A797" s="32"/>
      <c r="B797" s="32"/>
      <c r="C797" s="32"/>
      <c r="D797" s="32"/>
      <c r="E797" s="32"/>
      <c r="F797" s="32"/>
      <c r="G797" s="32"/>
      <c r="H797" s="206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spans="1:26" ht="12.75" customHeight="1" x14ac:dyDescent="0.2">
      <c r="A798" s="32"/>
      <c r="B798" s="32"/>
      <c r="C798" s="32"/>
      <c r="D798" s="32"/>
      <c r="E798" s="32"/>
      <c r="F798" s="32"/>
      <c r="G798" s="32"/>
      <c r="H798" s="206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spans="1:26" ht="12.75" customHeight="1" x14ac:dyDescent="0.2">
      <c r="A799" s="32"/>
      <c r="B799" s="32"/>
      <c r="C799" s="32"/>
      <c r="D799" s="32"/>
      <c r="E799" s="32"/>
      <c r="F799" s="32"/>
      <c r="G799" s="32"/>
      <c r="H799" s="206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spans="1:26" ht="12.75" customHeight="1" x14ac:dyDescent="0.2">
      <c r="A800" s="32"/>
      <c r="B800" s="32"/>
      <c r="C800" s="32"/>
      <c r="D800" s="32"/>
      <c r="E800" s="32"/>
      <c r="F800" s="32"/>
      <c r="G800" s="32"/>
      <c r="H800" s="206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spans="1:26" ht="12.75" customHeight="1" x14ac:dyDescent="0.2">
      <c r="A801" s="32"/>
      <c r="B801" s="32"/>
      <c r="C801" s="32"/>
      <c r="D801" s="32"/>
      <c r="E801" s="32"/>
      <c r="F801" s="32"/>
      <c r="G801" s="32"/>
      <c r="H801" s="206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spans="1:26" ht="12.75" customHeight="1" x14ac:dyDescent="0.2">
      <c r="A802" s="32"/>
      <c r="B802" s="32"/>
      <c r="C802" s="32"/>
      <c r="D802" s="32"/>
      <c r="E802" s="32"/>
      <c r="F802" s="32"/>
      <c r="G802" s="32"/>
      <c r="H802" s="206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spans="1:26" ht="12.75" customHeight="1" x14ac:dyDescent="0.2">
      <c r="A803" s="32"/>
      <c r="B803" s="32"/>
      <c r="C803" s="32"/>
      <c r="D803" s="32"/>
      <c r="E803" s="32"/>
      <c r="F803" s="32"/>
      <c r="G803" s="32"/>
      <c r="H803" s="206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spans="1:26" ht="12.75" customHeight="1" x14ac:dyDescent="0.2">
      <c r="A804" s="32"/>
      <c r="B804" s="32"/>
      <c r="C804" s="32"/>
      <c r="D804" s="32"/>
      <c r="E804" s="32"/>
      <c r="F804" s="32"/>
      <c r="G804" s="32"/>
      <c r="H804" s="206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spans="1:26" ht="12.75" customHeight="1" x14ac:dyDescent="0.2">
      <c r="A805" s="32"/>
      <c r="B805" s="32"/>
      <c r="C805" s="32"/>
      <c r="D805" s="32"/>
      <c r="E805" s="32"/>
      <c r="F805" s="32"/>
      <c r="G805" s="32"/>
      <c r="H805" s="206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spans="1:26" ht="12.75" customHeight="1" x14ac:dyDescent="0.2">
      <c r="A806" s="32"/>
      <c r="B806" s="32"/>
      <c r="C806" s="32"/>
      <c r="D806" s="32"/>
      <c r="E806" s="32"/>
      <c r="F806" s="32"/>
      <c r="G806" s="32"/>
      <c r="H806" s="206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spans="1:26" ht="12.75" customHeight="1" x14ac:dyDescent="0.2">
      <c r="A807" s="32"/>
      <c r="B807" s="32"/>
      <c r="C807" s="32"/>
      <c r="D807" s="32"/>
      <c r="E807" s="32"/>
      <c r="F807" s="32"/>
      <c r="G807" s="32"/>
      <c r="H807" s="206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spans="1:26" ht="12.75" customHeight="1" x14ac:dyDescent="0.2">
      <c r="A808" s="32"/>
      <c r="B808" s="32"/>
      <c r="C808" s="32"/>
      <c r="D808" s="32"/>
      <c r="E808" s="32"/>
      <c r="F808" s="32"/>
      <c r="G808" s="32"/>
      <c r="H808" s="206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spans="1:26" ht="12.75" customHeight="1" x14ac:dyDescent="0.2">
      <c r="A809" s="32"/>
      <c r="B809" s="32"/>
      <c r="C809" s="32"/>
      <c r="D809" s="32"/>
      <c r="E809" s="32"/>
      <c r="F809" s="32"/>
      <c r="G809" s="32"/>
      <c r="H809" s="206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spans="1:26" ht="12.75" customHeight="1" x14ac:dyDescent="0.2">
      <c r="A810" s="32"/>
      <c r="B810" s="32"/>
      <c r="C810" s="32"/>
      <c r="D810" s="32"/>
      <c r="E810" s="32"/>
      <c r="F810" s="32"/>
      <c r="G810" s="32"/>
      <c r="H810" s="206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spans="1:26" ht="12.75" customHeight="1" x14ac:dyDescent="0.2">
      <c r="A811" s="32"/>
      <c r="B811" s="32"/>
      <c r="C811" s="32"/>
      <c r="D811" s="32"/>
      <c r="E811" s="32"/>
      <c r="F811" s="32"/>
      <c r="G811" s="32"/>
      <c r="H811" s="206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spans="1:26" ht="12.75" customHeight="1" x14ac:dyDescent="0.2">
      <c r="A812" s="32"/>
      <c r="B812" s="32"/>
      <c r="C812" s="32"/>
      <c r="D812" s="32"/>
      <c r="E812" s="32"/>
      <c r="F812" s="32"/>
      <c r="G812" s="32"/>
      <c r="H812" s="206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spans="1:26" ht="12.75" customHeight="1" x14ac:dyDescent="0.2">
      <c r="A813" s="32"/>
      <c r="B813" s="32"/>
      <c r="C813" s="32"/>
      <c r="D813" s="32"/>
      <c r="E813" s="32"/>
      <c r="F813" s="32"/>
      <c r="G813" s="32"/>
      <c r="H813" s="206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spans="1:26" ht="12.75" customHeight="1" x14ac:dyDescent="0.2">
      <c r="A814" s="32"/>
      <c r="B814" s="32"/>
      <c r="C814" s="32"/>
      <c r="D814" s="32"/>
      <c r="E814" s="32"/>
      <c r="F814" s="32"/>
      <c r="G814" s="32"/>
      <c r="H814" s="206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spans="1:26" ht="12.75" customHeight="1" x14ac:dyDescent="0.2">
      <c r="A815" s="32"/>
      <c r="B815" s="32"/>
      <c r="C815" s="32"/>
      <c r="D815" s="32"/>
      <c r="E815" s="32"/>
      <c r="F815" s="32"/>
      <c r="G815" s="32"/>
      <c r="H815" s="206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spans="1:26" ht="12.75" customHeight="1" x14ac:dyDescent="0.2">
      <c r="A816" s="32"/>
      <c r="B816" s="32"/>
      <c r="C816" s="32"/>
      <c r="D816" s="32"/>
      <c r="E816" s="32"/>
      <c r="F816" s="32"/>
      <c r="G816" s="32"/>
      <c r="H816" s="206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spans="1:26" ht="12.75" customHeight="1" x14ac:dyDescent="0.2">
      <c r="A817" s="32"/>
      <c r="B817" s="32"/>
      <c r="C817" s="32"/>
      <c r="D817" s="32"/>
      <c r="E817" s="32"/>
      <c r="F817" s="32"/>
      <c r="G817" s="32"/>
      <c r="H817" s="206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spans="1:26" ht="12.75" customHeight="1" x14ac:dyDescent="0.2">
      <c r="A818" s="32"/>
      <c r="B818" s="32"/>
      <c r="C818" s="32"/>
      <c r="D818" s="32"/>
      <c r="E818" s="32"/>
      <c r="F818" s="32"/>
      <c r="G818" s="32"/>
      <c r="H818" s="206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spans="1:26" ht="12.75" customHeight="1" x14ac:dyDescent="0.2">
      <c r="A819" s="32"/>
      <c r="B819" s="32"/>
      <c r="C819" s="32"/>
      <c r="D819" s="32"/>
      <c r="E819" s="32"/>
      <c r="F819" s="32"/>
      <c r="G819" s="32"/>
      <c r="H819" s="206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spans="1:26" ht="12.75" customHeight="1" x14ac:dyDescent="0.2">
      <c r="A820" s="32"/>
      <c r="B820" s="32"/>
      <c r="C820" s="32"/>
      <c r="D820" s="32"/>
      <c r="E820" s="32"/>
      <c r="F820" s="32"/>
      <c r="G820" s="32"/>
      <c r="H820" s="206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spans="1:26" ht="12.75" customHeight="1" x14ac:dyDescent="0.2">
      <c r="A821" s="32"/>
      <c r="B821" s="32"/>
      <c r="C821" s="32"/>
      <c r="D821" s="32"/>
      <c r="E821" s="32"/>
      <c r="F821" s="32"/>
      <c r="G821" s="32"/>
      <c r="H821" s="206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spans="1:26" ht="12.75" customHeight="1" x14ac:dyDescent="0.2">
      <c r="A822" s="32"/>
      <c r="B822" s="32"/>
      <c r="C822" s="32"/>
      <c r="D822" s="32"/>
      <c r="E822" s="32"/>
      <c r="F822" s="32"/>
      <c r="G822" s="32"/>
      <c r="H822" s="206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spans="1:26" ht="12.75" customHeight="1" x14ac:dyDescent="0.2">
      <c r="A823" s="32"/>
      <c r="B823" s="32"/>
      <c r="C823" s="32"/>
      <c r="D823" s="32"/>
      <c r="E823" s="32"/>
      <c r="F823" s="32"/>
      <c r="G823" s="32"/>
      <c r="H823" s="206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spans="1:26" ht="12.75" customHeight="1" x14ac:dyDescent="0.2">
      <c r="A824" s="32"/>
      <c r="B824" s="32"/>
      <c r="C824" s="32"/>
      <c r="D824" s="32"/>
      <c r="E824" s="32"/>
      <c r="F824" s="32"/>
      <c r="G824" s="32"/>
      <c r="H824" s="206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spans="1:26" ht="12.75" customHeight="1" x14ac:dyDescent="0.2">
      <c r="A825" s="32"/>
      <c r="B825" s="32"/>
      <c r="C825" s="32"/>
      <c r="D825" s="32"/>
      <c r="E825" s="32"/>
      <c r="F825" s="32"/>
      <c r="G825" s="32"/>
      <c r="H825" s="206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spans="1:26" ht="12.75" customHeight="1" x14ac:dyDescent="0.2">
      <c r="A826" s="32"/>
      <c r="B826" s="32"/>
      <c r="C826" s="32"/>
      <c r="D826" s="32"/>
      <c r="E826" s="32"/>
      <c r="F826" s="32"/>
      <c r="G826" s="32"/>
      <c r="H826" s="206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spans="1:26" ht="12.75" customHeight="1" x14ac:dyDescent="0.2">
      <c r="A827" s="32"/>
      <c r="B827" s="32"/>
      <c r="C827" s="32"/>
      <c r="D827" s="32"/>
      <c r="E827" s="32"/>
      <c r="F827" s="32"/>
      <c r="G827" s="32"/>
      <c r="H827" s="206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spans="1:26" ht="12.75" customHeight="1" x14ac:dyDescent="0.2">
      <c r="A828" s="32"/>
      <c r="B828" s="32"/>
      <c r="C828" s="32"/>
      <c r="D828" s="32"/>
      <c r="E828" s="32"/>
      <c r="F828" s="32"/>
      <c r="G828" s="32"/>
      <c r="H828" s="206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spans="1:26" ht="12.75" customHeight="1" x14ac:dyDescent="0.2">
      <c r="A829" s="32"/>
      <c r="B829" s="32"/>
      <c r="C829" s="32"/>
      <c r="D829" s="32"/>
      <c r="E829" s="32"/>
      <c r="F829" s="32"/>
      <c r="G829" s="32"/>
      <c r="H829" s="206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spans="1:26" ht="12.75" customHeight="1" x14ac:dyDescent="0.2">
      <c r="A830" s="32"/>
      <c r="B830" s="32"/>
      <c r="C830" s="32"/>
      <c r="D830" s="32"/>
      <c r="E830" s="32"/>
      <c r="F830" s="32"/>
      <c r="G830" s="32"/>
      <c r="H830" s="206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spans="1:26" ht="12.75" customHeight="1" x14ac:dyDescent="0.2">
      <c r="A831" s="32"/>
      <c r="B831" s="32"/>
      <c r="C831" s="32"/>
      <c r="D831" s="32"/>
      <c r="E831" s="32"/>
      <c r="F831" s="32"/>
      <c r="G831" s="32"/>
      <c r="H831" s="206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spans="1:26" ht="12.75" customHeight="1" x14ac:dyDescent="0.2">
      <c r="A832" s="32"/>
      <c r="B832" s="32"/>
      <c r="C832" s="32"/>
      <c r="D832" s="32"/>
      <c r="E832" s="32"/>
      <c r="F832" s="32"/>
      <c r="G832" s="32"/>
      <c r="H832" s="206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spans="1:26" ht="12.75" customHeight="1" x14ac:dyDescent="0.2">
      <c r="A833" s="32"/>
      <c r="B833" s="32"/>
      <c r="C833" s="32"/>
      <c r="D833" s="32"/>
      <c r="E833" s="32"/>
      <c r="F833" s="32"/>
      <c r="G833" s="32"/>
      <c r="H833" s="206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spans="1:26" ht="12.75" customHeight="1" x14ac:dyDescent="0.2">
      <c r="A834" s="32"/>
      <c r="B834" s="32"/>
      <c r="C834" s="32"/>
      <c r="D834" s="32"/>
      <c r="E834" s="32"/>
      <c r="F834" s="32"/>
      <c r="G834" s="32"/>
      <c r="H834" s="206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spans="1:26" ht="12.75" customHeight="1" x14ac:dyDescent="0.2">
      <c r="A835" s="32"/>
      <c r="B835" s="32"/>
      <c r="C835" s="32"/>
      <c r="D835" s="32"/>
      <c r="E835" s="32"/>
      <c r="F835" s="32"/>
      <c r="G835" s="32"/>
      <c r="H835" s="206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spans="1:26" ht="12.75" customHeight="1" x14ac:dyDescent="0.2">
      <c r="A836" s="32"/>
      <c r="B836" s="32"/>
      <c r="C836" s="32"/>
      <c r="D836" s="32"/>
      <c r="E836" s="32"/>
      <c r="F836" s="32"/>
      <c r="G836" s="32"/>
      <c r="H836" s="206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spans="1:26" ht="12.75" customHeight="1" x14ac:dyDescent="0.2">
      <c r="A837" s="32"/>
      <c r="B837" s="32"/>
      <c r="C837" s="32"/>
      <c r="D837" s="32"/>
      <c r="E837" s="32"/>
      <c r="F837" s="32"/>
      <c r="G837" s="32"/>
      <c r="H837" s="206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spans="1:26" ht="12.75" customHeight="1" x14ac:dyDescent="0.2">
      <c r="A838" s="32"/>
      <c r="B838" s="32"/>
      <c r="C838" s="32"/>
      <c r="D838" s="32"/>
      <c r="E838" s="32"/>
      <c r="F838" s="32"/>
      <c r="G838" s="32"/>
      <c r="H838" s="206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spans="1:26" ht="12.75" customHeight="1" x14ac:dyDescent="0.2">
      <c r="A839" s="32"/>
      <c r="B839" s="32"/>
      <c r="C839" s="32"/>
      <c r="D839" s="32"/>
      <c r="E839" s="32"/>
      <c r="F839" s="32"/>
      <c r="G839" s="32"/>
      <c r="H839" s="206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spans="1:26" ht="12.75" customHeight="1" x14ac:dyDescent="0.2">
      <c r="A840" s="32"/>
      <c r="B840" s="32"/>
      <c r="C840" s="32"/>
      <c r="D840" s="32"/>
      <c r="E840" s="32"/>
      <c r="F840" s="32"/>
      <c r="G840" s="32"/>
      <c r="H840" s="206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spans="1:26" ht="12.75" customHeight="1" x14ac:dyDescent="0.2">
      <c r="A841" s="32"/>
      <c r="B841" s="32"/>
      <c r="C841" s="32"/>
      <c r="D841" s="32"/>
      <c r="E841" s="32"/>
      <c r="F841" s="32"/>
      <c r="G841" s="32"/>
      <c r="H841" s="206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spans="1:26" ht="12.75" customHeight="1" x14ac:dyDescent="0.2">
      <c r="A842" s="32"/>
      <c r="B842" s="32"/>
      <c r="C842" s="32"/>
      <c r="D842" s="32"/>
      <c r="E842" s="32"/>
      <c r="F842" s="32"/>
      <c r="G842" s="32"/>
      <c r="H842" s="206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spans="1:26" ht="12.75" customHeight="1" x14ac:dyDescent="0.2">
      <c r="A843" s="32"/>
      <c r="B843" s="32"/>
      <c r="C843" s="32"/>
      <c r="D843" s="32"/>
      <c r="E843" s="32"/>
      <c r="F843" s="32"/>
      <c r="G843" s="32"/>
      <c r="H843" s="206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spans="1:26" ht="12.75" customHeight="1" x14ac:dyDescent="0.2">
      <c r="A844" s="32"/>
      <c r="B844" s="32"/>
      <c r="C844" s="32"/>
      <c r="D844" s="32"/>
      <c r="E844" s="32"/>
      <c r="F844" s="32"/>
      <c r="G844" s="32"/>
      <c r="H844" s="206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spans="1:26" ht="12.75" customHeight="1" x14ac:dyDescent="0.2">
      <c r="A845" s="32"/>
      <c r="B845" s="32"/>
      <c r="C845" s="32"/>
      <c r="D845" s="32"/>
      <c r="E845" s="32"/>
      <c r="F845" s="32"/>
      <c r="G845" s="32"/>
      <c r="H845" s="206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spans="1:26" ht="12.75" customHeight="1" x14ac:dyDescent="0.2">
      <c r="A846" s="32"/>
      <c r="B846" s="32"/>
      <c r="C846" s="32"/>
      <c r="D846" s="32"/>
      <c r="E846" s="32"/>
      <c r="F846" s="32"/>
      <c r="G846" s="32"/>
      <c r="H846" s="206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spans="1:26" ht="12.75" customHeight="1" x14ac:dyDescent="0.2">
      <c r="A847" s="32"/>
      <c r="B847" s="32"/>
      <c r="C847" s="32"/>
      <c r="D847" s="32"/>
      <c r="E847" s="32"/>
      <c r="F847" s="32"/>
      <c r="G847" s="32"/>
      <c r="H847" s="206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spans="1:26" ht="12.75" customHeight="1" x14ac:dyDescent="0.2">
      <c r="A848" s="32"/>
      <c r="B848" s="32"/>
      <c r="C848" s="32"/>
      <c r="D848" s="32"/>
      <c r="E848" s="32"/>
      <c r="F848" s="32"/>
      <c r="G848" s="32"/>
      <c r="H848" s="206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spans="1:26" ht="12.75" customHeight="1" x14ac:dyDescent="0.2">
      <c r="A849" s="32"/>
      <c r="B849" s="32"/>
      <c r="C849" s="32"/>
      <c r="D849" s="32"/>
      <c r="E849" s="32"/>
      <c r="F849" s="32"/>
      <c r="G849" s="32"/>
      <c r="H849" s="206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spans="1:26" ht="12.75" customHeight="1" x14ac:dyDescent="0.2">
      <c r="A850" s="32"/>
      <c r="B850" s="32"/>
      <c r="C850" s="32"/>
      <c r="D850" s="32"/>
      <c r="E850" s="32"/>
      <c r="F850" s="32"/>
      <c r="G850" s="32"/>
      <c r="H850" s="206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spans="1:26" ht="12.75" customHeight="1" x14ac:dyDescent="0.2">
      <c r="A851" s="32"/>
      <c r="B851" s="32"/>
      <c r="C851" s="32"/>
      <c r="D851" s="32"/>
      <c r="E851" s="32"/>
      <c r="F851" s="32"/>
      <c r="G851" s="32"/>
      <c r="H851" s="206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spans="1:26" ht="12.75" customHeight="1" x14ac:dyDescent="0.2">
      <c r="A852" s="32"/>
      <c r="B852" s="32"/>
      <c r="C852" s="32"/>
      <c r="D852" s="32"/>
      <c r="E852" s="32"/>
      <c r="F852" s="32"/>
      <c r="G852" s="32"/>
      <c r="H852" s="206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spans="1:26" ht="12.75" customHeight="1" x14ac:dyDescent="0.2">
      <c r="A853" s="32"/>
      <c r="B853" s="32"/>
      <c r="C853" s="32"/>
      <c r="D853" s="32"/>
      <c r="E853" s="32"/>
      <c r="F853" s="32"/>
      <c r="G853" s="32"/>
      <c r="H853" s="206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spans="1:26" ht="12.75" customHeight="1" x14ac:dyDescent="0.2">
      <c r="A854" s="32"/>
      <c r="B854" s="32"/>
      <c r="C854" s="32"/>
      <c r="D854" s="32"/>
      <c r="E854" s="32"/>
      <c r="F854" s="32"/>
      <c r="G854" s="32"/>
      <c r="H854" s="206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spans="1:26" ht="12.75" customHeight="1" x14ac:dyDescent="0.2">
      <c r="A855" s="32"/>
      <c r="B855" s="32"/>
      <c r="C855" s="32"/>
      <c r="D855" s="32"/>
      <c r="E855" s="32"/>
      <c r="F855" s="32"/>
      <c r="G855" s="32"/>
      <c r="H855" s="206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spans="1:26" ht="12.75" customHeight="1" x14ac:dyDescent="0.2">
      <c r="A856" s="32"/>
      <c r="B856" s="32"/>
      <c r="C856" s="32"/>
      <c r="D856" s="32"/>
      <c r="E856" s="32"/>
      <c r="F856" s="32"/>
      <c r="G856" s="32"/>
      <c r="H856" s="206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spans="1:26" ht="12.75" customHeight="1" x14ac:dyDescent="0.2">
      <c r="A857" s="32"/>
      <c r="B857" s="32"/>
      <c r="C857" s="32"/>
      <c r="D857" s="32"/>
      <c r="E857" s="32"/>
      <c r="F857" s="32"/>
      <c r="G857" s="32"/>
      <c r="H857" s="206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spans="1:26" ht="12.75" customHeight="1" x14ac:dyDescent="0.2">
      <c r="A858" s="32"/>
      <c r="B858" s="32"/>
      <c r="C858" s="32"/>
      <c r="D858" s="32"/>
      <c r="E858" s="32"/>
      <c r="F858" s="32"/>
      <c r="G858" s="32"/>
      <c r="H858" s="206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spans="1:26" ht="12.75" customHeight="1" x14ac:dyDescent="0.2">
      <c r="A859" s="32"/>
      <c r="B859" s="32"/>
      <c r="C859" s="32"/>
      <c r="D859" s="32"/>
      <c r="E859" s="32"/>
      <c r="F859" s="32"/>
      <c r="G859" s="32"/>
      <c r="H859" s="206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spans="1:26" ht="12.75" customHeight="1" x14ac:dyDescent="0.2">
      <c r="A860" s="32"/>
      <c r="B860" s="32"/>
      <c r="C860" s="32"/>
      <c r="D860" s="32"/>
      <c r="E860" s="32"/>
      <c r="F860" s="32"/>
      <c r="G860" s="32"/>
      <c r="H860" s="206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spans="1:26" ht="12.75" customHeight="1" x14ac:dyDescent="0.2">
      <c r="A861" s="32"/>
      <c r="B861" s="32"/>
      <c r="C861" s="32"/>
      <c r="D861" s="32"/>
      <c r="E861" s="32"/>
      <c r="F861" s="32"/>
      <c r="G861" s="32"/>
      <c r="H861" s="206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spans="1:26" ht="12.75" customHeight="1" x14ac:dyDescent="0.2">
      <c r="A862" s="32"/>
      <c r="B862" s="32"/>
      <c r="C862" s="32"/>
      <c r="D862" s="32"/>
      <c r="E862" s="32"/>
      <c r="F862" s="32"/>
      <c r="G862" s="32"/>
      <c r="H862" s="206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spans="1:26" ht="12.75" customHeight="1" x14ac:dyDescent="0.2">
      <c r="A863" s="32"/>
      <c r="B863" s="32"/>
      <c r="C863" s="32"/>
      <c r="D863" s="32"/>
      <c r="E863" s="32"/>
      <c r="F863" s="32"/>
      <c r="G863" s="32"/>
      <c r="H863" s="206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spans="1:26" ht="12.75" customHeight="1" x14ac:dyDescent="0.2">
      <c r="A864" s="32"/>
      <c r="B864" s="32"/>
      <c r="C864" s="32"/>
      <c r="D864" s="32"/>
      <c r="E864" s="32"/>
      <c r="F864" s="32"/>
      <c r="G864" s="32"/>
      <c r="H864" s="206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spans="1:26" ht="12.75" customHeight="1" x14ac:dyDescent="0.2">
      <c r="A865" s="32"/>
      <c r="B865" s="32"/>
      <c r="C865" s="32"/>
      <c r="D865" s="32"/>
      <c r="E865" s="32"/>
      <c r="F865" s="32"/>
      <c r="G865" s="32"/>
      <c r="H865" s="206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spans="1:26" ht="12.75" customHeight="1" x14ac:dyDescent="0.2">
      <c r="A866" s="32"/>
      <c r="B866" s="32"/>
      <c r="C866" s="32"/>
      <c r="D866" s="32"/>
      <c r="E866" s="32"/>
      <c r="F866" s="32"/>
      <c r="G866" s="32"/>
      <c r="H866" s="206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spans="1:26" ht="12.75" customHeight="1" x14ac:dyDescent="0.2">
      <c r="A867" s="32"/>
      <c r="B867" s="32"/>
      <c r="C867" s="32"/>
      <c r="D867" s="32"/>
      <c r="E867" s="32"/>
      <c r="F867" s="32"/>
      <c r="G867" s="32"/>
      <c r="H867" s="206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spans="1:26" ht="12.75" customHeight="1" x14ac:dyDescent="0.2">
      <c r="A868" s="32"/>
      <c r="B868" s="32"/>
      <c r="C868" s="32"/>
      <c r="D868" s="32"/>
      <c r="E868" s="32"/>
      <c r="F868" s="32"/>
      <c r="G868" s="32"/>
      <c r="H868" s="206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spans="1:26" ht="12.75" customHeight="1" x14ac:dyDescent="0.2">
      <c r="A869" s="32"/>
      <c r="B869" s="32"/>
      <c r="C869" s="32"/>
      <c r="D869" s="32"/>
      <c r="E869" s="32"/>
      <c r="F869" s="32"/>
      <c r="G869" s="32"/>
      <c r="H869" s="206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spans="1:26" ht="12.75" customHeight="1" x14ac:dyDescent="0.2">
      <c r="A870" s="32"/>
      <c r="B870" s="32"/>
      <c r="C870" s="32"/>
      <c r="D870" s="32"/>
      <c r="E870" s="32"/>
      <c r="F870" s="32"/>
      <c r="G870" s="32"/>
      <c r="H870" s="206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spans="1:26" ht="12.75" customHeight="1" x14ac:dyDescent="0.2">
      <c r="A871" s="32"/>
      <c r="B871" s="32"/>
      <c r="C871" s="32"/>
      <c r="D871" s="32"/>
      <c r="E871" s="32"/>
      <c r="F871" s="32"/>
      <c r="G871" s="32"/>
      <c r="H871" s="206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spans="1:26" ht="12.75" customHeight="1" x14ac:dyDescent="0.2">
      <c r="A872" s="32"/>
      <c r="B872" s="32"/>
      <c r="C872" s="32"/>
      <c r="D872" s="32"/>
      <c r="E872" s="32"/>
      <c r="F872" s="32"/>
      <c r="G872" s="32"/>
      <c r="H872" s="206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spans="1:26" ht="12.75" customHeight="1" x14ac:dyDescent="0.2">
      <c r="A873" s="32"/>
      <c r="B873" s="32"/>
      <c r="C873" s="32"/>
      <c r="D873" s="32"/>
      <c r="E873" s="32"/>
      <c r="F873" s="32"/>
      <c r="G873" s="32"/>
      <c r="H873" s="206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spans="1:26" ht="12.75" customHeight="1" x14ac:dyDescent="0.2">
      <c r="A874" s="32"/>
      <c r="B874" s="32"/>
      <c r="C874" s="32"/>
      <c r="D874" s="32"/>
      <c r="E874" s="32"/>
      <c r="F874" s="32"/>
      <c r="G874" s="32"/>
      <c r="H874" s="206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spans="1:26" ht="12.75" customHeight="1" x14ac:dyDescent="0.2">
      <c r="A875" s="32"/>
      <c r="B875" s="32"/>
      <c r="C875" s="32"/>
      <c r="D875" s="32"/>
      <c r="E875" s="32"/>
      <c r="F875" s="32"/>
      <c r="G875" s="32"/>
      <c r="H875" s="206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spans="1:26" ht="12.75" customHeight="1" x14ac:dyDescent="0.2">
      <c r="A876" s="32"/>
      <c r="B876" s="32"/>
      <c r="C876" s="32"/>
      <c r="D876" s="32"/>
      <c r="E876" s="32"/>
      <c r="F876" s="32"/>
      <c r="G876" s="32"/>
      <c r="H876" s="206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spans="1:26" ht="12.75" customHeight="1" x14ac:dyDescent="0.2">
      <c r="A877" s="32"/>
      <c r="B877" s="32"/>
      <c r="C877" s="32"/>
      <c r="D877" s="32"/>
      <c r="E877" s="32"/>
      <c r="F877" s="32"/>
      <c r="G877" s="32"/>
      <c r="H877" s="206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spans="1:26" ht="12.75" customHeight="1" x14ac:dyDescent="0.2">
      <c r="A878" s="32"/>
      <c r="B878" s="32"/>
      <c r="C878" s="32"/>
      <c r="D878" s="32"/>
      <c r="E878" s="32"/>
      <c r="F878" s="32"/>
      <c r="G878" s="32"/>
      <c r="H878" s="206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spans="1:26" ht="12.75" customHeight="1" x14ac:dyDescent="0.2">
      <c r="A879" s="32"/>
      <c r="B879" s="32"/>
      <c r="C879" s="32"/>
      <c r="D879" s="32"/>
      <c r="E879" s="32"/>
      <c r="F879" s="32"/>
      <c r="G879" s="32"/>
      <c r="H879" s="206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spans="1:26" ht="12.75" customHeight="1" x14ac:dyDescent="0.2">
      <c r="A880" s="32"/>
      <c r="B880" s="32"/>
      <c r="C880" s="32"/>
      <c r="D880" s="32"/>
      <c r="E880" s="32"/>
      <c r="F880" s="32"/>
      <c r="G880" s="32"/>
      <c r="H880" s="206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spans="1:26" ht="12.75" customHeight="1" x14ac:dyDescent="0.2">
      <c r="A881" s="32"/>
      <c r="B881" s="32"/>
      <c r="C881" s="32"/>
      <c r="D881" s="32"/>
      <c r="E881" s="32"/>
      <c r="F881" s="32"/>
      <c r="G881" s="32"/>
      <c r="H881" s="206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spans="1:26" ht="12.75" customHeight="1" x14ac:dyDescent="0.2">
      <c r="A882" s="32"/>
      <c r="B882" s="32"/>
      <c r="C882" s="32"/>
      <c r="D882" s="32"/>
      <c r="E882" s="32"/>
      <c r="F882" s="32"/>
      <c r="G882" s="32"/>
      <c r="H882" s="206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spans="1:26" ht="12.75" customHeight="1" x14ac:dyDescent="0.2">
      <c r="A883" s="32"/>
      <c r="B883" s="32"/>
      <c r="C883" s="32"/>
      <c r="D883" s="32"/>
      <c r="E883" s="32"/>
      <c r="F883" s="32"/>
      <c r="G883" s="32"/>
      <c r="H883" s="206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spans="1:26" ht="12.75" customHeight="1" x14ac:dyDescent="0.2">
      <c r="A884" s="32"/>
      <c r="B884" s="32"/>
      <c r="C884" s="32"/>
      <c r="D884" s="32"/>
      <c r="E884" s="32"/>
      <c r="F884" s="32"/>
      <c r="G884" s="32"/>
      <c r="H884" s="206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spans="1:26" ht="12.75" customHeight="1" x14ac:dyDescent="0.2">
      <c r="A885" s="32"/>
      <c r="B885" s="32"/>
      <c r="C885" s="32"/>
      <c r="D885" s="32"/>
      <c r="E885" s="32"/>
      <c r="F885" s="32"/>
      <c r="G885" s="32"/>
      <c r="H885" s="206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spans="1:26" ht="12.75" customHeight="1" x14ac:dyDescent="0.2">
      <c r="A886" s="32"/>
      <c r="B886" s="32"/>
      <c r="C886" s="32"/>
      <c r="D886" s="32"/>
      <c r="E886" s="32"/>
      <c r="F886" s="32"/>
      <c r="G886" s="32"/>
      <c r="H886" s="206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spans="1:26" ht="12.75" customHeight="1" x14ac:dyDescent="0.2">
      <c r="A887" s="32"/>
      <c r="B887" s="32"/>
      <c r="C887" s="32"/>
      <c r="D887" s="32"/>
      <c r="E887" s="32"/>
      <c r="F887" s="32"/>
      <c r="G887" s="32"/>
      <c r="H887" s="206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spans="1:26" ht="12.75" customHeight="1" x14ac:dyDescent="0.2">
      <c r="A888" s="32"/>
      <c r="B888" s="32"/>
      <c r="C888" s="32"/>
      <c r="D888" s="32"/>
      <c r="E888" s="32"/>
      <c r="F888" s="32"/>
      <c r="G888" s="32"/>
      <c r="H888" s="206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spans="1:26" ht="12.75" customHeight="1" x14ac:dyDescent="0.2">
      <c r="A889" s="32"/>
      <c r="B889" s="32"/>
      <c r="C889" s="32"/>
      <c r="D889" s="32"/>
      <c r="E889" s="32"/>
      <c r="F889" s="32"/>
      <c r="G889" s="32"/>
      <c r="H889" s="206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spans="1:26" ht="12.75" customHeight="1" x14ac:dyDescent="0.2">
      <c r="A890" s="32"/>
      <c r="B890" s="32"/>
      <c r="C890" s="32"/>
      <c r="D890" s="32"/>
      <c r="E890" s="32"/>
      <c r="F890" s="32"/>
      <c r="G890" s="32"/>
      <c r="H890" s="206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spans="1:26" ht="12.75" customHeight="1" x14ac:dyDescent="0.2">
      <c r="A891" s="32"/>
      <c r="B891" s="32"/>
      <c r="C891" s="32"/>
      <c r="D891" s="32"/>
      <c r="E891" s="32"/>
      <c r="F891" s="32"/>
      <c r="G891" s="32"/>
      <c r="H891" s="206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spans="1:26" ht="12.75" customHeight="1" x14ac:dyDescent="0.2">
      <c r="A892" s="32"/>
      <c r="B892" s="32"/>
      <c r="C892" s="32"/>
      <c r="D892" s="32"/>
      <c r="E892" s="32"/>
      <c r="F892" s="32"/>
      <c r="G892" s="32"/>
      <c r="H892" s="206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spans="1:26" ht="12.75" customHeight="1" x14ac:dyDescent="0.2">
      <c r="A893" s="32"/>
      <c r="B893" s="32"/>
      <c r="C893" s="32"/>
      <c r="D893" s="32"/>
      <c r="E893" s="32"/>
      <c r="F893" s="32"/>
      <c r="G893" s="32"/>
      <c r="H893" s="206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spans="1:26" ht="12.75" customHeight="1" x14ac:dyDescent="0.2">
      <c r="A894" s="32"/>
      <c r="B894" s="32"/>
      <c r="C894" s="32"/>
      <c r="D894" s="32"/>
      <c r="E894" s="32"/>
      <c r="F894" s="32"/>
      <c r="G894" s="32"/>
      <c r="H894" s="206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spans="1:26" ht="12.75" customHeight="1" x14ac:dyDescent="0.2">
      <c r="A895" s="32"/>
      <c r="B895" s="32"/>
      <c r="C895" s="32"/>
      <c r="D895" s="32"/>
      <c r="E895" s="32"/>
      <c r="F895" s="32"/>
      <c r="G895" s="32"/>
      <c r="H895" s="206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spans="1:26" ht="12.75" customHeight="1" x14ac:dyDescent="0.2">
      <c r="A896" s="32"/>
      <c r="B896" s="32"/>
      <c r="C896" s="32"/>
      <c r="D896" s="32"/>
      <c r="E896" s="32"/>
      <c r="F896" s="32"/>
      <c r="G896" s="32"/>
      <c r="H896" s="206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spans="1:26" ht="12.75" customHeight="1" x14ac:dyDescent="0.2">
      <c r="A897" s="32"/>
      <c r="B897" s="32"/>
      <c r="C897" s="32"/>
      <c r="D897" s="32"/>
      <c r="E897" s="32"/>
      <c r="F897" s="32"/>
      <c r="G897" s="32"/>
      <c r="H897" s="206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spans="1:26" ht="12.75" customHeight="1" x14ac:dyDescent="0.2">
      <c r="A898" s="32"/>
      <c r="B898" s="32"/>
      <c r="C898" s="32"/>
      <c r="D898" s="32"/>
      <c r="E898" s="32"/>
      <c r="F898" s="32"/>
      <c r="G898" s="32"/>
      <c r="H898" s="206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spans="1:26" ht="12.75" customHeight="1" x14ac:dyDescent="0.2">
      <c r="A899" s="32"/>
      <c r="B899" s="32"/>
      <c r="C899" s="32"/>
      <c r="D899" s="32"/>
      <c r="E899" s="32"/>
      <c r="F899" s="32"/>
      <c r="G899" s="32"/>
      <c r="H899" s="206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spans="1:26" ht="12.75" customHeight="1" x14ac:dyDescent="0.2">
      <c r="A900" s="32"/>
      <c r="B900" s="32"/>
      <c r="C900" s="32"/>
      <c r="D900" s="32"/>
      <c r="E900" s="32"/>
      <c r="F900" s="32"/>
      <c r="G900" s="32"/>
      <c r="H900" s="206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spans="1:26" ht="12.75" customHeight="1" x14ac:dyDescent="0.2">
      <c r="A901" s="32"/>
      <c r="B901" s="32"/>
      <c r="C901" s="32"/>
      <c r="D901" s="32"/>
      <c r="E901" s="32"/>
      <c r="F901" s="32"/>
      <c r="G901" s="32"/>
      <c r="H901" s="206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spans="1:26" ht="12.75" customHeight="1" x14ac:dyDescent="0.2">
      <c r="A902" s="32"/>
      <c r="B902" s="32"/>
      <c r="C902" s="32"/>
      <c r="D902" s="32"/>
      <c r="E902" s="32"/>
      <c r="F902" s="32"/>
      <c r="G902" s="32"/>
      <c r="H902" s="206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spans="1:26" ht="12.75" customHeight="1" x14ac:dyDescent="0.2">
      <c r="A903" s="32"/>
      <c r="B903" s="32"/>
      <c r="C903" s="32"/>
      <c r="D903" s="32"/>
      <c r="E903" s="32"/>
      <c r="F903" s="32"/>
      <c r="G903" s="32"/>
      <c r="H903" s="206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spans="1:26" ht="12.75" customHeight="1" x14ac:dyDescent="0.2">
      <c r="A904" s="32"/>
      <c r="B904" s="32"/>
      <c r="C904" s="32"/>
      <c r="D904" s="32"/>
      <c r="E904" s="32"/>
      <c r="F904" s="32"/>
      <c r="G904" s="32"/>
      <c r="H904" s="206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spans="1:26" ht="12.75" customHeight="1" x14ac:dyDescent="0.2">
      <c r="A905" s="32"/>
      <c r="B905" s="32"/>
      <c r="C905" s="32"/>
      <c r="D905" s="32"/>
      <c r="E905" s="32"/>
      <c r="F905" s="32"/>
      <c r="G905" s="32"/>
      <c r="H905" s="206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spans="1:26" ht="12.75" customHeight="1" x14ac:dyDescent="0.2">
      <c r="A906" s="32"/>
      <c r="B906" s="32"/>
      <c r="C906" s="32"/>
      <c r="D906" s="32"/>
      <c r="E906" s="32"/>
      <c r="F906" s="32"/>
      <c r="G906" s="32"/>
      <c r="H906" s="206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spans="1:26" ht="12.75" customHeight="1" x14ac:dyDescent="0.2">
      <c r="A907" s="32"/>
      <c r="B907" s="32"/>
      <c r="C907" s="32"/>
      <c r="D907" s="32"/>
      <c r="E907" s="32"/>
      <c r="F907" s="32"/>
      <c r="G907" s="32"/>
      <c r="H907" s="206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spans="1:26" ht="12.75" customHeight="1" x14ac:dyDescent="0.2">
      <c r="A908" s="32"/>
      <c r="B908" s="32"/>
      <c r="C908" s="32"/>
      <c r="D908" s="32"/>
      <c r="E908" s="32"/>
      <c r="F908" s="32"/>
      <c r="G908" s="32"/>
      <c r="H908" s="206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spans="1:26" ht="12.75" customHeight="1" x14ac:dyDescent="0.2">
      <c r="A909" s="32"/>
      <c r="B909" s="32"/>
      <c r="C909" s="32"/>
      <c r="D909" s="32"/>
      <c r="E909" s="32"/>
      <c r="F909" s="32"/>
      <c r="G909" s="32"/>
      <c r="H909" s="206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spans="1:26" ht="12.75" customHeight="1" x14ac:dyDescent="0.2">
      <c r="A910" s="32"/>
      <c r="B910" s="32"/>
      <c r="C910" s="32"/>
      <c r="D910" s="32"/>
      <c r="E910" s="32"/>
      <c r="F910" s="32"/>
      <c r="G910" s="32"/>
      <c r="H910" s="206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spans="1:26" ht="12.75" customHeight="1" x14ac:dyDescent="0.2">
      <c r="A911" s="32"/>
      <c r="B911" s="32"/>
      <c r="C911" s="32"/>
      <c r="D911" s="32"/>
      <c r="E911" s="32"/>
      <c r="F911" s="32"/>
      <c r="G911" s="32"/>
      <c r="H911" s="206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spans="1:26" ht="12.75" customHeight="1" x14ac:dyDescent="0.2">
      <c r="A912" s="32"/>
      <c r="B912" s="32"/>
      <c r="C912" s="32"/>
      <c r="D912" s="32"/>
      <c r="E912" s="32"/>
      <c r="F912" s="32"/>
      <c r="G912" s="32"/>
      <c r="H912" s="206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spans="1:26" ht="12.75" customHeight="1" x14ac:dyDescent="0.2">
      <c r="A913" s="32"/>
      <c r="B913" s="32"/>
      <c r="C913" s="32"/>
      <c r="D913" s="32"/>
      <c r="E913" s="32"/>
      <c r="F913" s="32"/>
      <c r="G913" s="32"/>
      <c r="H913" s="206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spans="1:26" ht="12.75" customHeight="1" x14ac:dyDescent="0.2">
      <c r="A914" s="32"/>
      <c r="B914" s="32"/>
      <c r="C914" s="32"/>
      <c r="D914" s="32"/>
      <c r="E914" s="32"/>
      <c r="F914" s="32"/>
      <c r="G914" s="32"/>
      <c r="H914" s="206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spans="1:26" ht="12.75" customHeight="1" x14ac:dyDescent="0.2">
      <c r="A915" s="32"/>
      <c r="B915" s="32"/>
      <c r="C915" s="32"/>
      <c r="D915" s="32"/>
      <c r="E915" s="32"/>
      <c r="F915" s="32"/>
      <c r="G915" s="32"/>
      <c r="H915" s="206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spans="1:26" ht="12.75" customHeight="1" x14ac:dyDescent="0.2">
      <c r="A916" s="32"/>
      <c r="B916" s="32"/>
      <c r="C916" s="32"/>
      <c r="D916" s="32"/>
      <c r="E916" s="32"/>
      <c r="F916" s="32"/>
      <c r="G916" s="32"/>
      <c r="H916" s="206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spans="1:26" ht="12.75" customHeight="1" x14ac:dyDescent="0.2">
      <c r="A917" s="32"/>
      <c r="B917" s="32"/>
      <c r="C917" s="32"/>
      <c r="D917" s="32"/>
      <c r="E917" s="32"/>
      <c r="F917" s="32"/>
      <c r="G917" s="32"/>
      <c r="H917" s="206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spans="1:26" ht="12.75" customHeight="1" x14ac:dyDescent="0.2">
      <c r="A918" s="32"/>
      <c r="B918" s="32"/>
      <c r="C918" s="32"/>
      <c r="D918" s="32"/>
      <c r="E918" s="32"/>
      <c r="F918" s="32"/>
      <c r="G918" s="32"/>
      <c r="H918" s="206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spans="1:26" ht="12.75" customHeight="1" x14ac:dyDescent="0.2">
      <c r="A919" s="32"/>
      <c r="B919" s="32"/>
      <c r="C919" s="32"/>
      <c r="D919" s="32"/>
      <c r="E919" s="32"/>
      <c r="F919" s="32"/>
      <c r="G919" s="32"/>
      <c r="H919" s="206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spans="1:26" ht="12.75" customHeight="1" x14ac:dyDescent="0.2">
      <c r="A920" s="32"/>
      <c r="B920" s="32"/>
      <c r="C920" s="32"/>
      <c r="D920" s="32"/>
      <c r="E920" s="32"/>
      <c r="F920" s="32"/>
      <c r="G920" s="32"/>
      <c r="H920" s="206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spans="1:26" ht="12.75" customHeight="1" x14ac:dyDescent="0.2">
      <c r="A921" s="32"/>
      <c r="B921" s="32"/>
      <c r="C921" s="32"/>
      <c r="D921" s="32"/>
      <c r="E921" s="32"/>
      <c r="F921" s="32"/>
      <c r="G921" s="32"/>
      <c r="H921" s="206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spans="1:26" ht="12.75" customHeight="1" x14ac:dyDescent="0.2">
      <c r="A922" s="32"/>
      <c r="B922" s="32"/>
      <c r="C922" s="32"/>
      <c r="D922" s="32"/>
      <c r="E922" s="32"/>
      <c r="F922" s="32"/>
      <c r="G922" s="32"/>
      <c r="H922" s="206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spans="1:26" ht="12.75" customHeight="1" x14ac:dyDescent="0.2">
      <c r="A923" s="32"/>
      <c r="B923" s="32"/>
      <c r="C923" s="32"/>
      <c r="D923" s="32"/>
      <c r="E923" s="32"/>
      <c r="F923" s="32"/>
      <c r="G923" s="32"/>
      <c r="H923" s="206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spans="1:26" ht="12.75" customHeight="1" x14ac:dyDescent="0.2">
      <c r="A924" s="32"/>
      <c r="B924" s="32"/>
      <c r="C924" s="32"/>
      <c r="D924" s="32"/>
      <c r="E924" s="32"/>
      <c r="F924" s="32"/>
      <c r="G924" s="32"/>
      <c r="H924" s="206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spans="1:26" ht="12.75" customHeight="1" x14ac:dyDescent="0.2">
      <c r="A925" s="32"/>
      <c r="B925" s="32"/>
      <c r="C925" s="32"/>
      <c r="D925" s="32"/>
      <c r="E925" s="32"/>
      <c r="F925" s="32"/>
      <c r="G925" s="32"/>
      <c r="H925" s="206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spans="1:26" ht="12.75" customHeight="1" x14ac:dyDescent="0.2">
      <c r="A926" s="32"/>
      <c r="B926" s="32"/>
      <c r="C926" s="32"/>
      <c r="D926" s="32"/>
      <c r="E926" s="32"/>
      <c r="F926" s="32"/>
      <c r="G926" s="32"/>
      <c r="H926" s="206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spans="1:26" ht="12.75" customHeight="1" x14ac:dyDescent="0.2">
      <c r="A927" s="32"/>
      <c r="B927" s="32"/>
      <c r="C927" s="32"/>
      <c r="D927" s="32"/>
      <c r="E927" s="32"/>
      <c r="F927" s="32"/>
      <c r="G927" s="32"/>
      <c r="H927" s="206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spans="1:26" ht="12.75" customHeight="1" x14ac:dyDescent="0.2">
      <c r="A928" s="32"/>
      <c r="B928" s="32"/>
      <c r="C928" s="32"/>
      <c r="D928" s="32"/>
      <c r="E928" s="32"/>
      <c r="F928" s="32"/>
      <c r="G928" s="32"/>
      <c r="H928" s="206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spans="1:26" ht="12.75" customHeight="1" x14ac:dyDescent="0.2">
      <c r="A929" s="32"/>
      <c r="B929" s="32"/>
      <c r="C929" s="32"/>
      <c r="D929" s="32"/>
      <c r="E929" s="32"/>
      <c r="F929" s="32"/>
      <c r="G929" s="32"/>
      <c r="H929" s="206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spans="1:26" ht="12.75" customHeight="1" x14ac:dyDescent="0.2">
      <c r="A930" s="32"/>
      <c r="B930" s="32"/>
      <c r="C930" s="32"/>
      <c r="D930" s="32"/>
      <c r="E930" s="32"/>
      <c r="F930" s="32"/>
      <c r="G930" s="32"/>
      <c r="H930" s="206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spans="1:26" ht="12.75" customHeight="1" x14ac:dyDescent="0.2">
      <c r="A931" s="32"/>
      <c r="B931" s="32"/>
      <c r="C931" s="32"/>
      <c r="D931" s="32"/>
      <c r="E931" s="32"/>
      <c r="F931" s="32"/>
      <c r="G931" s="32"/>
      <c r="H931" s="206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spans="1:26" ht="12.75" customHeight="1" x14ac:dyDescent="0.2">
      <c r="A932" s="32"/>
      <c r="B932" s="32"/>
      <c r="C932" s="32"/>
      <c r="D932" s="32"/>
      <c r="E932" s="32"/>
      <c r="F932" s="32"/>
      <c r="G932" s="32"/>
      <c r="H932" s="206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spans="1:26" ht="12.75" customHeight="1" x14ac:dyDescent="0.2">
      <c r="A933" s="32"/>
      <c r="B933" s="32"/>
      <c r="C933" s="32"/>
      <c r="D933" s="32"/>
      <c r="E933" s="32"/>
      <c r="F933" s="32"/>
      <c r="G933" s="32"/>
      <c r="H933" s="206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spans="1:26" ht="12.75" customHeight="1" x14ac:dyDescent="0.2">
      <c r="A934" s="32"/>
      <c r="B934" s="32"/>
      <c r="C934" s="32"/>
      <c r="D934" s="32"/>
      <c r="E934" s="32"/>
      <c r="F934" s="32"/>
      <c r="G934" s="32"/>
      <c r="H934" s="206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spans="1:26" ht="12.75" customHeight="1" x14ac:dyDescent="0.2">
      <c r="A935" s="32"/>
      <c r="B935" s="32"/>
      <c r="C935" s="32"/>
      <c r="D935" s="32"/>
      <c r="E935" s="32"/>
      <c r="F935" s="32"/>
      <c r="G935" s="32"/>
      <c r="H935" s="206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spans="1:26" ht="12.75" customHeight="1" x14ac:dyDescent="0.2">
      <c r="A936" s="32"/>
      <c r="B936" s="32"/>
      <c r="C936" s="32"/>
      <c r="D936" s="32"/>
      <c r="E936" s="32"/>
      <c r="F936" s="32"/>
      <c r="G936" s="32"/>
      <c r="H936" s="206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spans="1:26" ht="12.75" customHeight="1" x14ac:dyDescent="0.2">
      <c r="A937" s="32"/>
      <c r="B937" s="32"/>
      <c r="C937" s="32"/>
      <c r="D937" s="32"/>
      <c r="E937" s="32"/>
      <c r="F937" s="32"/>
      <c r="G937" s="32"/>
      <c r="H937" s="206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spans="1:26" ht="12.75" customHeight="1" x14ac:dyDescent="0.2">
      <c r="A938" s="32"/>
      <c r="B938" s="32"/>
      <c r="C938" s="32"/>
      <c r="D938" s="32"/>
      <c r="E938" s="32"/>
      <c r="F938" s="32"/>
      <c r="G938" s="32"/>
      <c r="H938" s="206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spans="1:26" ht="12.75" customHeight="1" x14ac:dyDescent="0.2">
      <c r="A939" s="32"/>
      <c r="B939" s="32"/>
      <c r="C939" s="32"/>
      <c r="D939" s="32"/>
      <c r="E939" s="32"/>
      <c r="F939" s="32"/>
      <c r="G939" s="32"/>
      <c r="H939" s="206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spans="1:26" ht="12.75" customHeight="1" x14ac:dyDescent="0.2">
      <c r="A940" s="32"/>
      <c r="B940" s="32"/>
      <c r="C940" s="32"/>
      <c r="D940" s="32"/>
      <c r="E940" s="32"/>
      <c r="F940" s="32"/>
      <c r="G940" s="32"/>
      <c r="H940" s="206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spans="1:26" ht="12.75" customHeight="1" x14ac:dyDescent="0.2">
      <c r="A941" s="32"/>
      <c r="B941" s="32"/>
      <c r="C941" s="32"/>
      <c r="D941" s="32"/>
      <c r="E941" s="32"/>
      <c r="F941" s="32"/>
      <c r="G941" s="32"/>
      <c r="H941" s="206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spans="1:26" ht="12.75" customHeight="1" x14ac:dyDescent="0.2">
      <c r="A942" s="32"/>
      <c r="B942" s="32"/>
      <c r="C942" s="32"/>
      <c r="D942" s="32"/>
      <c r="E942" s="32"/>
      <c r="F942" s="32"/>
      <c r="G942" s="32"/>
      <c r="H942" s="206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spans="1:26" ht="12.75" customHeight="1" x14ac:dyDescent="0.2">
      <c r="A943" s="32"/>
      <c r="B943" s="32"/>
      <c r="C943" s="32"/>
      <c r="D943" s="32"/>
      <c r="E943" s="32"/>
      <c r="F943" s="32"/>
      <c r="G943" s="32"/>
      <c r="H943" s="206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spans="1:26" ht="12.75" customHeight="1" x14ac:dyDescent="0.2">
      <c r="A944" s="32"/>
      <c r="B944" s="32"/>
      <c r="C944" s="32"/>
      <c r="D944" s="32"/>
      <c r="E944" s="32"/>
      <c r="F944" s="32"/>
      <c r="G944" s="32"/>
      <c r="H944" s="206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spans="1:26" ht="12.75" customHeight="1" x14ac:dyDescent="0.2">
      <c r="A945" s="32"/>
      <c r="B945" s="32"/>
      <c r="C945" s="32"/>
      <c r="D945" s="32"/>
      <c r="E945" s="32"/>
      <c r="F945" s="32"/>
      <c r="G945" s="32"/>
      <c r="H945" s="206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spans="1:26" ht="12.75" customHeight="1" x14ac:dyDescent="0.2">
      <c r="A946" s="32"/>
      <c r="B946" s="32"/>
      <c r="C946" s="32"/>
      <c r="D946" s="32"/>
      <c r="E946" s="32"/>
      <c r="F946" s="32"/>
      <c r="G946" s="32"/>
      <c r="H946" s="206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spans="1:26" ht="12.75" customHeight="1" x14ac:dyDescent="0.2">
      <c r="A947" s="32"/>
      <c r="B947" s="32"/>
      <c r="C947" s="32"/>
      <c r="D947" s="32"/>
      <c r="E947" s="32"/>
      <c r="F947" s="32"/>
      <c r="G947" s="32"/>
      <c r="H947" s="206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spans="1:26" ht="12.75" customHeight="1" x14ac:dyDescent="0.2">
      <c r="A948" s="32"/>
      <c r="B948" s="32"/>
      <c r="C948" s="32"/>
      <c r="D948" s="32"/>
      <c r="E948" s="32"/>
      <c r="F948" s="32"/>
      <c r="G948" s="32"/>
      <c r="H948" s="206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spans="1:26" ht="12.75" customHeight="1" x14ac:dyDescent="0.2">
      <c r="A949" s="32"/>
      <c r="B949" s="32"/>
      <c r="C949" s="32"/>
      <c r="D949" s="32"/>
      <c r="E949" s="32"/>
      <c r="F949" s="32"/>
      <c r="G949" s="32"/>
      <c r="H949" s="206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spans="1:26" ht="12.75" customHeight="1" x14ac:dyDescent="0.2">
      <c r="A950" s="32"/>
      <c r="B950" s="32"/>
      <c r="C950" s="32"/>
      <c r="D950" s="32"/>
      <c r="E950" s="32"/>
      <c r="F950" s="32"/>
      <c r="G950" s="32"/>
      <c r="H950" s="206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spans="1:26" ht="12.75" customHeight="1" x14ac:dyDescent="0.2">
      <c r="A951" s="32"/>
      <c r="B951" s="32"/>
      <c r="C951" s="32"/>
      <c r="D951" s="32"/>
      <c r="E951" s="32"/>
      <c r="F951" s="32"/>
      <c r="G951" s="32"/>
      <c r="H951" s="206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spans="1:26" ht="12.75" customHeight="1" x14ac:dyDescent="0.2">
      <c r="A952" s="32"/>
      <c r="B952" s="32"/>
      <c r="C952" s="32"/>
      <c r="D952" s="32"/>
      <c r="E952" s="32"/>
      <c r="F952" s="32"/>
      <c r="G952" s="32"/>
      <c r="H952" s="206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spans="1:26" ht="12.75" customHeight="1" x14ac:dyDescent="0.2">
      <c r="A953" s="32"/>
      <c r="B953" s="32"/>
      <c r="C953" s="32"/>
      <c r="D953" s="32"/>
      <c r="E953" s="32"/>
      <c r="F953" s="32"/>
      <c r="G953" s="32"/>
      <c r="H953" s="206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spans="1:26" ht="12.75" customHeight="1" x14ac:dyDescent="0.2">
      <c r="A954" s="32"/>
      <c r="B954" s="32"/>
      <c r="C954" s="32"/>
      <c r="D954" s="32"/>
      <c r="E954" s="32"/>
      <c r="F954" s="32"/>
      <c r="G954" s="32"/>
      <c r="H954" s="206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spans="1:26" ht="12.75" customHeight="1" x14ac:dyDescent="0.2">
      <c r="A955" s="32"/>
      <c r="B955" s="32"/>
      <c r="C955" s="32"/>
      <c r="D955" s="32"/>
      <c r="E955" s="32"/>
      <c r="F955" s="32"/>
      <c r="G955" s="32"/>
      <c r="H955" s="206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spans="1:26" ht="12.75" customHeight="1" x14ac:dyDescent="0.2">
      <c r="A956" s="32"/>
      <c r="B956" s="32"/>
      <c r="C956" s="32"/>
      <c r="D956" s="32"/>
      <c r="E956" s="32"/>
      <c r="F956" s="32"/>
      <c r="G956" s="32"/>
      <c r="H956" s="206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spans="1:26" ht="12.75" customHeight="1" x14ac:dyDescent="0.2">
      <c r="A957" s="32"/>
      <c r="B957" s="32"/>
      <c r="C957" s="32"/>
      <c r="D957" s="32"/>
      <c r="E957" s="32"/>
      <c r="F957" s="32"/>
      <c r="G957" s="32"/>
      <c r="H957" s="206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spans="1:26" ht="12.75" customHeight="1" x14ac:dyDescent="0.2">
      <c r="A958" s="32"/>
      <c r="B958" s="32"/>
      <c r="C958" s="32"/>
      <c r="D958" s="32"/>
      <c r="E958" s="32"/>
      <c r="F958" s="32"/>
      <c r="G958" s="32"/>
      <c r="H958" s="206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spans="1:26" ht="12.75" customHeight="1" x14ac:dyDescent="0.2">
      <c r="A959" s="32"/>
      <c r="B959" s="32"/>
      <c r="C959" s="32"/>
      <c r="D959" s="32"/>
      <c r="E959" s="32"/>
      <c r="F959" s="32"/>
      <c r="G959" s="32"/>
      <c r="H959" s="206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spans="1:26" ht="12.75" customHeight="1" x14ac:dyDescent="0.2">
      <c r="A960" s="32"/>
      <c r="B960" s="32"/>
      <c r="C960" s="32"/>
      <c r="D960" s="32"/>
      <c r="E960" s="32"/>
      <c r="F960" s="32"/>
      <c r="G960" s="32"/>
      <c r="H960" s="206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spans="1:26" ht="12.75" customHeight="1" x14ac:dyDescent="0.2">
      <c r="A961" s="32"/>
      <c r="B961" s="32"/>
      <c r="C961" s="32"/>
      <c r="D961" s="32"/>
      <c r="E961" s="32"/>
      <c r="F961" s="32"/>
      <c r="G961" s="32"/>
      <c r="H961" s="206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spans="1:26" ht="12.75" customHeight="1" x14ac:dyDescent="0.2">
      <c r="A962" s="32"/>
      <c r="B962" s="32"/>
      <c r="C962" s="32"/>
      <c r="D962" s="32"/>
      <c r="E962" s="32"/>
      <c r="F962" s="32"/>
      <c r="G962" s="32"/>
      <c r="H962" s="206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spans="1:26" ht="12.75" customHeight="1" x14ac:dyDescent="0.2">
      <c r="A963" s="32"/>
      <c r="B963" s="32"/>
      <c r="C963" s="32"/>
      <c r="D963" s="32"/>
      <c r="E963" s="32"/>
      <c r="F963" s="32"/>
      <c r="G963" s="32"/>
      <c r="H963" s="206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spans="1:26" ht="12.75" customHeight="1" x14ac:dyDescent="0.2">
      <c r="A964" s="32"/>
      <c r="B964" s="32"/>
      <c r="C964" s="32"/>
      <c r="D964" s="32"/>
      <c r="E964" s="32"/>
      <c r="F964" s="32"/>
      <c r="G964" s="32"/>
      <c r="H964" s="206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spans="1:26" ht="12.75" customHeight="1" x14ac:dyDescent="0.2">
      <c r="A965" s="32"/>
      <c r="B965" s="32"/>
      <c r="C965" s="32"/>
      <c r="D965" s="32"/>
      <c r="E965" s="32"/>
      <c r="F965" s="32"/>
      <c r="G965" s="32"/>
      <c r="H965" s="206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spans="1:26" ht="12.75" customHeight="1" x14ac:dyDescent="0.2">
      <c r="A966" s="32"/>
      <c r="B966" s="32"/>
      <c r="C966" s="32"/>
      <c r="D966" s="32"/>
      <c r="E966" s="32"/>
      <c r="F966" s="32"/>
      <c r="G966" s="32"/>
      <c r="H966" s="206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spans="1:26" ht="12.75" customHeight="1" x14ac:dyDescent="0.2">
      <c r="A967" s="32"/>
      <c r="B967" s="32"/>
      <c r="C967" s="32"/>
      <c r="D967" s="32"/>
      <c r="E967" s="32"/>
      <c r="F967" s="32"/>
      <c r="G967" s="32"/>
      <c r="H967" s="206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spans="1:26" ht="12.75" customHeight="1" x14ac:dyDescent="0.2">
      <c r="A968" s="32"/>
      <c r="B968" s="32"/>
      <c r="C968" s="32"/>
      <c r="D968" s="32"/>
      <c r="E968" s="32"/>
      <c r="F968" s="32"/>
      <c r="G968" s="32"/>
      <c r="H968" s="206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spans="1:26" ht="12.75" customHeight="1" x14ac:dyDescent="0.2">
      <c r="A969" s="32"/>
      <c r="B969" s="32"/>
      <c r="C969" s="32"/>
      <c r="D969" s="32"/>
      <c r="E969" s="32"/>
      <c r="F969" s="32"/>
      <c r="G969" s="32"/>
      <c r="H969" s="206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spans="1:26" ht="12.75" customHeight="1" x14ac:dyDescent="0.2">
      <c r="A970" s="32"/>
      <c r="B970" s="32"/>
      <c r="C970" s="32"/>
      <c r="D970" s="32"/>
      <c r="E970" s="32"/>
      <c r="F970" s="32"/>
      <c r="G970" s="32"/>
      <c r="H970" s="206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spans="1:26" ht="12.75" customHeight="1" x14ac:dyDescent="0.2">
      <c r="A971" s="32"/>
      <c r="B971" s="32"/>
      <c r="C971" s="32"/>
      <c r="D971" s="32"/>
      <c r="E971" s="32"/>
      <c r="F971" s="32"/>
      <c r="G971" s="32"/>
      <c r="H971" s="206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spans="1:26" ht="12.75" customHeight="1" x14ac:dyDescent="0.2">
      <c r="A972" s="32"/>
      <c r="B972" s="32"/>
      <c r="C972" s="32"/>
      <c r="D972" s="32"/>
      <c r="E972" s="32"/>
      <c r="F972" s="32"/>
      <c r="G972" s="32"/>
      <c r="H972" s="206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spans="1:26" ht="12.75" customHeight="1" x14ac:dyDescent="0.2">
      <c r="A973" s="32"/>
      <c r="B973" s="32"/>
      <c r="C973" s="32"/>
      <c r="D973" s="32"/>
      <c r="E973" s="32"/>
      <c r="F973" s="32"/>
      <c r="G973" s="32"/>
      <c r="H973" s="206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spans="1:26" ht="12.75" customHeight="1" x14ac:dyDescent="0.2">
      <c r="A974" s="32"/>
      <c r="B974" s="32"/>
      <c r="C974" s="32"/>
      <c r="D974" s="32"/>
      <c r="E974" s="32"/>
      <c r="F974" s="32"/>
      <c r="G974" s="32"/>
      <c r="H974" s="206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spans="1:26" ht="12.75" customHeight="1" x14ac:dyDescent="0.2">
      <c r="A975" s="32"/>
      <c r="B975" s="32"/>
      <c r="C975" s="32"/>
      <c r="D975" s="32"/>
      <c r="E975" s="32"/>
      <c r="F975" s="32"/>
      <c r="G975" s="32"/>
      <c r="H975" s="206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spans="1:26" ht="12.75" customHeight="1" x14ac:dyDescent="0.2">
      <c r="A976" s="32"/>
      <c r="B976" s="32"/>
      <c r="C976" s="32"/>
      <c r="D976" s="32"/>
      <c r="E976" s="32"/>
      <c r="F976" s="32"/>
      <c r="G976" s="32"/>
      <c r="H976" s="206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spans="1:26" ht="12.75" customHeight="1" x14ac:dyDescent="0.2">
      <c r="A977" s="32"/>
      <c r="B977" s="32"/>
      <c r="C977" s="32"/>
      <c r="D977" s="32"/>
      <c r="E977" s="32"/>
      <c r="F977" s="32"/>
      <c r="G977" s="32"/>
      <c r="H977" s="206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spans="1:26" ht="12.75" customHeight="1" x14ac:dyDescent="0.2">
      <c r="A978" s="32"/>
      <c r="B978" s="32"/>
      <c r="C978" s="32"/>
      <c r="D978" s="32"/>
      <c r="E978" s="32"/>
      <c r="F978" s="32"/>
      <c r="G978" s="32"/>
      <c r="H978" s="206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spans="1:26" ht="12.75" customHeight="1" x14ac:dyDescent="0.2">
      <c r="A979" s="32"/>
      <c r="B979" s="32"/>
      <c r="C979" s="32"/>
      <c r="D979" s="32"/>
      <c r="E979" s="32"/>
      <c r="F979" s="32"/>
      <c r="G979" s="32"/>
      <c r="H979" s="206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spans="1:26" ht="12.75" customHeight="1" x14ac:dyDescent="0.2">
      <c r="A980" s="32"/>
      <c r="B980" s="32"/>
      <c r="C980" s="32"/>
      <c r="D980" s="32"/>
      <c r="E980" s="32"/>
      <c r="F980" s="32"/>
      <c r="G980" s="32"/>
      <c r="H980" s="206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spans="1:26" ht="12.75" customHeight="1" x14ac:dyDescent="0.2">
      <c r="A981" s="32"/>
      <c r="B981" s="32"/>
      <c r="C981" s="32"/>
      <c r="D981" s="32"/>
      <c r="E981" s="32"/>
      <c r="F981" s="32"/>
      <c r="G981" s="32"/>
      <c r="H981" s="206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spans="1:26" ht="12.75" customHeight="1" x14ac:dyDescent="0.2">
      <c r="A982" s="32"/>
      <c r="B982" s="32"/>
      <c r="C982" s="32"/>
      <c r="D982" s="32"/>
      <c r="E982" s="32"/>
      <c r="F982" s="32"/>
      <c r="G982" s="32"/>
      <c r="H982" s="206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spans="1:26" ht="12.75" customHeight="1" x14ac:dyDescent="0.2">
      <c r="A983" s="32"/>
      <c r="B983" s="32"/>
      <c r="C983" s="32"/>
      <c r="D983" s="32"/>
      <c r="E983" s="32"/>
      <c r="F983" s="32"/>
      <c r="G983" s="32"/>
      <c r="H983" s="206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spans="1:26" ht="12.75" customHeight="1" x14ac:dyDescent="0.2">
      <c r="A984" s="32"/>
      <c r="B984" s="32"/>
      <c r="C984" s="32"/>
      <c r="D984" s="32"/>
      <c r="E984" s="32"/>
      <c r="F984" s="32"/>
      <c r="G984" s="32"/>
      <c r="H984" s="206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spans="1:26" ht="12.75" customHeight="1" x14ac:dyDescent="0.2">
      <c r="A985" s="32"/>
      <c r="B985" s="32"/>
      <c r="C985" s="32"/>
      <c r="D985" s="32"/>
      <c r="E985" s="32"/>
      <c r="F985" s="32"/>
      <c r="G985" s="32"/>
      <c r="H985" s="206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spans="1:26" ht="12.75" customHeight="1" x14ac:dyDescent="0.2">
      <c r="A986" s="32"/>
      <c r="B986" s="32"/>
      <c r="C986" s="32"/>
      <c r="D986" s="32"/>
      <c r="E986" s="32"/>
      <c r="F986" s="32"/>
      <c r="G986" s="32"/>
      <c r="H986" s="206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spans="1:26" ht="12.75" customHeight="1" x14ac:dyDescent="0.2">
      <c r="A987" s="32"/>
      <c r="B987" s="32"/>
      <c r="C987" s="32"/>
      <c r="D987" s="32"/>
      <c r="E987" s="32"/>
      <c r="F987" s="32"/>
      <c r="G987" s="32"/>
      <c r="H987" s="206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spans="1:26" ht="12.75" customHeight="1" x14ac:dyDescent="0.2">
      <c r="A988" s="32"/>
      <c r="B988" s="32"/>
      <c r="C988" s="32"/>
      <c r="D988" s="32"/>
      <c r="E988" s="32"/>
      <c r="F988" s="32"/>
      <c r="G988" s="32"/>
      <c r="H988" s="206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spans="1:26" ht="12.75" customHeight="1" x14ac:dyDescent="0.2">
      <c r="A989" s="32"/>
      <c r="B989" s="32"/>
      <c r="C989" s="32"/>
      <c r="D989" s="32"/>
      <c r="E989" s="32"/>
      <c r="F989" s="32"/>
      <c r="G989" s="32"/>
      <c r="H989" s="206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spans="1:26" ht="12.75" customHeight="1" x14ac:dyDescent="0.2">
      <c r="A990" s="32"/>
      <c r="B990" s="32"/>
      <c r="C990" s="32"/>
      <c r="D990" s="32"/>
      <c r="E990" s="32"/>
      <c r="F990" s="32"/>
      <c r="G990" s="32"/>
      <c r="H990" s="206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spans="1:26" ht="12.75" customHeight="1" x14ac:dyDescent="0.2">
      <c r="A991" s="32"/>
      <c r="B991" s="32"/>
      <c r="C991" s="32"/>
      <c r="D991" s="32"/>
      <c r="E991" s="32"/>
      <c r="F991" s="32"/>
      <c r="G991" s="32"/>
      <c r="H991" s="206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spans="1:26" ht="12.75" customHeight="1" x14ac:dyDescent="0.2">
      <c r="A992" s="32"/>
      <c r="B992" s="32"/>
      <c r="C992" s="32"/>
      <c r="D992" s="32"/>
      <c r="E992" s="32"/>
      <c r="F992" s="32"/>
      <c r="G992" s="32"/>
      <c r="H992" s="206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spans="1:26" ht="12.75" customHeight="1" x14ac:dyDescent="0.2">
      <c r="A993" s="32"/>
      <c r="B993" s="32"/>
      <c r="C993" s="32"/>
      <c r="D993" s="32"/>
      <c r="E993" s="32"/>
      <c r="F993" s="32"/>
      <c r="G993" s="32"/>
      <c r="H993" s="206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spans="1:26" ht="12.75" customHeight="1" x14ac:dyDescent="0.2">
      <c r="A994" s="32"/>
      <c r="B994" s="32"/>
      <c r="C994" s="32"/>
      <c r="D994" s="32"/>
      <c r="E994" s="32"/>
      <c r="F994" s="32"/>
      <c r="G994" s="32"/>
      <c r="H994" s="206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spans="1:26" ht="12.75" customHeight="1" x14ac:dyDescent="0.2">
      <c r="A995" s="32"/>
      <c r="B995" s="32"/>
      <c r="C995" s="32"/>
      <c r="D995" s="32"/>
      <c r="E995" s="32"/>
      <c r="F995" s="32"/>
      <c r="G995" s="32"/>
      <c r="H995" s="206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spans="1:26" ht="12.75" customHeight="1" x14ac:dyDescent="0.2">
      <c r="A996" s="32"/>
      <c r="B996" s="32"/>
      <c r="C996" s="32"/>
      <c r="D996" s="32"/>
      <c r="E996" s="32"/>
      <c r="F996" s="32"/>
      <c r="G996" s="32"/>
      <c r="H996" s="206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spans="1:26" ht="12.75" customHeight="1" x14ac:dyDescent="0.2">
      <c r="A997" s="32"/>
      <c r="B997" s="32"/>
      <c r="C997" s="32"/>
      <c r="D997" s="32"/>
      <c r="E997" s="32"/>
      <c r="F997" s="32"/>
      <c r="G997" s="32"/>
      <c r="H997" s="206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spans="1:26" ht="12.75" customHeight="1" x14ac:dyDescent="0.2">
      <c r="A998" s="32"/>
      <c r="B998" s="32"/>
      <c r="C998" s="32"/>
      <c r="D998" s="32"/>
      <c r="E998" s="32"/>
      <c r="F998" s="32"/>
      <c r="G998" s="32"/>
      <c r="H998" s="206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spans="1:26" ht="12.75" customHeight="1" x14ac:dyDescent="0.2">
      <c r="A999" s="32"/>
      <c r="B999" s="32"/>
      <c r="C999" s="32"/>
      <c r="D999" s="32"/>
      <c r="E999" s="32"/>
      <c r="F999" s="32"/>
      <c r="G999" s="32"/>
      <c r="H999" s="206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spans="1:26" ht="12.75" customHeight="1" x14ac:dyDescent="0.2">
      <c r="A1000" s="32"/>
      <c r="B1000" s="32"/>
      <c r="C1000" s="32"/>
      <c r="D1000" s="32"/>
      <c r="E1000" s="32"/>
      <c r="F1000" s="32"/>
      <c r="G1000" s="32"/>
      <c r="H1000" s="206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  <row r="1001" spans="1:26" ht="12.75" customHeight="1" x14ac:dyDescent="0.2">
      <c r="A1001" s="32"/>
      <c r="B1001" s="32"/>
      <c r="C1001" s="32"/>
      <c r="D1001" s="32"/>
      <c r="E1001" s="32"/>
      <c r="F1001" s="32"/>
      <c r="G1001" s="32"/>
      <c r="H1001" s="206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X1001" s="32"/>
      <c r="Y1001" s="32"/>
      <c r="Z1001" s="32"/>
    </row>
    <row r="1002" spans="1:26" ht="12.75" customHeight="1" x14ac:dyDescent="0.2">
      <c r="A1002" s="32"/>
      <c r="B1002" s="32"/>
      <c r="C1002" s="32"/>
      <c r="D1002" s="32"/>
      <c r="E1002" s="32"/>
      <c r="F1002" s="32"/>
      <c r="G1002" s="32"/>
      <c r="H1002" s="206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X1002" s="32"/>
      <c r="Y1002" s="32"/>
      <c r="Z1002" s="32"/>
    </row>
    <row r="1003" spans="1:26" ht="12.75" customHeight="1" x14ac:dyDescent="0.2">
      <c r="A1003" s="32"/>
      <c r="B1003" s="32"/>
      <c r="C1003" s="32"/>
      <c r="D1003" s="32"/>
      <c r="E1003" s="32"/>
      <c r="F1003" s="32"/>
      <c r="G1003" s="32"/>
      <c r="H1003" s="206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X1003" s="32"/>
      <c r="Y1003" s="32"/>
      <c r="Z1003" s="32"/>
    </row>
    <row r="1004" spans="1:26" ht="12.75" customHeight="1" x14ac:dyDescent="0.2">
      <c r="A1004" s="32"/>
      <c r="B1004" s="32"/>
      <c r="C1004" s="32"/>
      <c r="D1004" s="32"/>
      <c r="E1004" s="32"/>
      <c r="F1004" s="32"/>
      <c r="G1004" s="32"/>
      <c r="H1004" s="206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X1004" s="32"/>
      <c r="Y1004" s="32"/>
      <c r="Z1004" s="32"/>
    </row>
    <row r="1005" spans="1:26" ht="12.75" customHeight="1" x14ac:dyDescent="0.2">
      <c r="A1005" s="32"/>
      <c r="B1005" s="32"/>
      <c r="C1005" s="32"/>
      <c r="D1005" s="32"/>
      <c r="E1005" s="32"/>
      <c r="F1005" s="32"/>
      <c r="G1005" s="32"/>
      <c r="H1005" s="206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X1005" s="32"/>
      <c r="Y1005" s="32"/>
      <c r="Z1005" s="32"/>
    </row>
    <row r="1006" spans="1:26" ht="12.75" customHeight="1" x14ac:dyDescent="0.2">
      <c r="A1006" s="32"/>
      <c r="B1006" s="32"/>
      <c r="C1006" s="32"/>
      <c r="D1006" s="32"/>
      <c r="E1006" s="32"/>
      <c r="F1006" s="32"/>
      <c r="G1006" s="32"/>
      <c r="H1006" s="206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X1006" s="32"/>
      <c r="Y1006" s="32"/>
      <c r="Z1006" s="32"/>
    </row>
    <row r="1007" spans="1:26" ht="12.75" customHeight="1" x14ac:dyDescent="0.2">
      <c r="A1007" s="32"/>
      <c r="B1007" s="32"/>
      <c r="C1007" s="32"/>
      <c r="D1007" s="32"/>
      <c r="E1007" s="32"/>
      <c r="F1007" s="32"/>
      <c r="G1007" s="32"/>
      <c r="H1007" s="206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X1007" s="32"/>
      <c r="Y1007" s="32"/>
      <c r="Z1007" s="32"/>
    </row>
    <row r="1008" spans="1:26" ht="12.75" customHeight="1" x14ac:dyDescent="0.2">
      <c r="A1008" s="32"/>
      <c r="B1008" s="32"/>
      <c r="C1008" s="32"/>
      <c r="D1008" s="32"/>
      <c r="E1008" s="32"/>
      <c r="F1008" s="32"/>
      <c r="G1008" s="32"/>
      <c r="H1008" s="206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X1008" s="32"/>
      <c r="Y1008" s="32"/>
      <c r="Z1008" s="32"/>
    </row>
    <row r="1009" spans="1:26" ht="12.75" customHeight="1" x14ac:dyDescent="0.2">
      <c r="A1009" s="32"/>
      <c r="B1009" s="32"/>
      <c r="C1009" s="32"/>
      <c r="D1009" s="32"/>
      <c r="E1009" s="32"/>
      <c r="F1009" s="32"/>
      <c r="G1009" s="32"/>
      <c r="H1009" s="206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X1009" s="32"/>
      <c r="Y1009" s="32"/>
      <c r="Z1009" s="32"/>
    </row>
    <row r="1010" spans="1:26" ht="12.75" customHeight="1" x14ac:dyDescent="0.2">
      <c r="A1010" s="32"/>
      <c r="B1010" s="32"/>
      <c r="C1010" s="32"/>
      <c r="D1010" s="32"/>
      <c r="E1010" s="32"/>
      <c r="F1010" s="32"/>
      <c r="G1010" s="32"/>
      <c r="H1010" s="206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X1010" s="32"/>
      <c r="Y1010" s="32"/>
      <c r="Z1010" s="32"/>
    </row>
    <row r="1011" spans="1:26" ht="12.75" customHeight="1" x14ac:dyDescent="0.2">
      <c r="A1011" s="32"/>
      <c r="B1011" s="32"/>
      <c r="C1011" s="32"/>
      <c r="D1011" s="32"/>
      <c r="E1011" s="32"/>
      <c r="F1011" s="32"/>
      <c r="G1011" s="32"/>
      <c r="H1011" s="206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X1011" s="32"/>
      <c r="Y1011" s="32"/>
      <c r="Z1011" s="32"/>
    </row>
    <row r="1012" spans="1:26" ht="12.75" customHeight="1" x14ac:dyDescent="0.2">
      <c r="A1012" s="32"/>
      <c r="B1012" s="32"/>
      <c r="C1012" s="32"/>
      <c r="D1012" s="32"/>
      <c r="E1012" s="32"/>
      <c r="F1012" s="32"/>
      <c r="G1012" s="32"/>
      <c r="H1012" s="206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X1012" s="32"/>
      <c r="Y1012" s="32"/>
      <c r="Z1012" s="32"/>
    </row>
  </sheetData>
  <mergeCells count="29">
    <mergeCell ref="N72:N73"/>
    <mergeCell ref="O72:O73"/>
    <mergeCell ref="B72:G72"/>
    <mergeCell ref="H72:H73"/>
    <mergeCell ref="I72:I73"/>
    <mergeCell ref="J72:J73"/>
    <mergeCell ref="K72:K73"/>
    <mergeCell ref="L72:L73"/>
    <mergeCell ref="M72:M73"/>
    <mergeCell ref="B16:G16"/>
    <mergeCell ref="B33:G33"/>
    <mergeCell ref="B41:G41"/>
    <mergeCell ref="B52:G52"/>
    <mergeCell ref="B61:G61"/>
    <mergeCell ref="B71:G71"/>
    <mergeCell ref="A72:A73"/>
    <mergeCell ref="K88:K89"/>
    <mergeCell ref="L88:L89"/>
    <mergeCell ref="M88:M89"/>
    <mergeCell ref="A88:A89"/>
    <mergeCell ref="B88:G88"/>
    <mergeCell ref="H88:H89"/>
    <mergeCell ref="I88:I89"/>
    <mergeCell ref="J88:J89"/>
    <mergeCell ref="B100:G100"/>
    <mergeCell ref="N88:N89"/>
    <mergeCell ref="O88:O89"/>
    <mergeCell ref="B84:G84"/>
    <mergeCell ref="B87:G87"/>
  </mergeCells>
  <pageMargins left="0.7" right="0.7" top="0.75" bottom="0.75" header="0" footer="0"/>
  <pageSetup orientation="landscape"/>
  <ignoredErrors>
    <ignoredError sqref="A75:A83 A96:A99" numberStoredAsText="1"/>
  </ignoredError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</sheetPr>
  <dimension ref="A1:Z1013"/>
  <sheetViews>
    <sheetView topLeftCell="A118" workbookViewId="0">
      <selection activeCell="T32" sqref="T32"/>
    </sheetView>
  </sheetViews>
  <sheetFormatPr baseColWidth="10" defaultColWidth="12.5703125" defaultRowHeight="15" customHeight="1" x14ac:dyDescent="0.2"/>
  <cols>
    <col min="1" max="1" width="8.5703125" customWidth="1"/>
    <col min="2" max="7" width="7.140625" customWidth="1"/>
    <col min="8" max="8" width="15.7109375" style="200" bestFit="1" customWidth="1"/>
    <col min="9" max="15" width="12.85546875" customWidth="1"/>
    <col min="16" max="16" width="11.42578125" customWidth="1"/>
    <col min="17" max="26" width="10" customWidth="1"/>
  </cols>
  <sheetData>
    <row r="1" spans="1:26" s="212" customFormat="1" ht="15" customHeight="1" x14ac:dyDescent="0.2">
      <c r="H1" s="200"/>
    </row>
    <row r="2" spans="1:26" s="212" customFormat="1" ht="15" customHeight="1" x14ac:dyDescent="0.2">
      <c r="H2" s="200"/>
    </row>
    <row r="3" spans="1:26" s="212" customFormat="1" ht="15" customHeight="1" x14ac:dyDescent="0.2">
      <c r="H3" s="200"/>
    </row>
    <row r="4" spans="1:26" s="212" customFormat="1" ht="15" customHeight="1" x14ac:dyDescent="0.2">
      <c r="H4" s="200"/>
    </row>
    <row r="5" spans="1:26" s="212" customFormat="1" ht="15" customHeight="1" x14ac:dyDescent="0.2">
      <c r="H5" s="200"/>
    </row>
    <row r="6" spans="1:26" s="212" customFormat="1" ht="15" customHeight="1" x14ac:dyDescent="0.2">
      <c r="H6" s="200"/>
    </row>
    <row r="7" spans="1:26" s="212" customFormat="1" ht="15" customHeight="1" x14ac:dyDescent="0.2">
      <c r="H7" s="200"/>
    </row>
    <row r="8" spans="1:26" s="212" customFormat="1" ht="15" customHeight="1" x14ac:dyDescent="0.2">
      <c r="H8" s="200"/>
    </row>
    <row r="9" spans="1:26" s="212" customFormat="1" ht="15" customHeight="1" x14ac:dyDescent="0.2">
      <c r="H9" s="200"/>
    </row>
    <row r="10" spans="1:26" s="212" customFormat="1" ht="15" customHeight="1" x14ac:dyDescent="0.2">
      <c r="H10" s="200"/>
    </row>
    <row r="11" spans="1:26" s="212" customFormat="1" ht="15" customHeight="1" x14ac:dyDescent="0.2">
      <c r="H11" s="200"/>
    </row>
    <row r="12" spans="1:26" s="212" customFormat="1" ht="15" customHeight="1" x14ac:dyDescent="0.2">
      <c r="H12" s="200"/>
    </row>
    <row r="13" spans="1:26" s="212" customFormat="1" ht="12.75" customHeight="1" x14ac:dyDescent="0.2">
      <c r="A13" s="32"/>
      <c r="B13" s="32"/>
      <c r="C13" s="32"/>
      <c r="D13" s="32"/>
      <c r="E13" s="32"/>
      <c r="F13" s="32"/>
      <c r="G13" s="32"/>
      <c r="H13" s="206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2.75" customHeight="1" x14ac:dyDescent="0.2">
      <c r="A14" s="32"/>
      <c r="B14" s="32"/>
      <c r="C14" s="32"/>
      <c r="D14" s="32"/>
      <c r="E14" s="32"/>
      <c r="F14" s="32"/>
      <c r="G14" s="32"/>
      <c r="H14" s="206"/>
      <c r="I14" s="5"/>
      <c r="J14" s="5"/>
      <c r="K14" s="32"/>
      <c r="L14" s="5"/>
      <c r="M14" s="6"/>
      <c r="N14" s="6"/>
      <c r="O14" s="5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2.75" customHeight="1" x14ac:dyDescent="0.3">
      <c r="A15" s="44" t="s">
        <v>84</v>
      </c>
      <c r="B15" s="32"/>
      <c r="C15" s="32"/>
      <c r="D15" s="32"/>
      <c r="E15" s="32"/>
      <c r="F15" s="32"/>
      <c r="G15" s="32"/>
      <c r="H15" s="206"/>
      <c r="I15" s="5"/>
      <c r="J15" s="5"/>
      <c r="K15" s="32"/>
      <c r="L15" s="5"/>
      <c r="M15" s="6"/>
      <c r="N15" s="6"/>
      <c r="O15" s="5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25.5" customHeight="1" x14ac:dyDescent="0.2">
      <c r="A16" s="32"/>
      <c r="B16" s="228" t="s">
        <v>1</v>
      </c>
      <c r="C16" s="229"/>
      <c r="D16" s="229"/>
      <c r="E16" s="229"/>
      <c r="F16" s="229"/>
      <c r="G16" s="229"/>
      <c r="H16" s="206"/>
      <c r="I16" s="7" t="s">
        <v>2</v>
      </c>
      <c r="J16" s="7" t="s">
        <v>3</v>
      </c>
      <c r="K16" s="8" t="s">
        <v>4</v>
      </c>
      <c r="L16" s="7" t="s">
        <v>5</v>
      </c>
      <c r="M16" s="9" t="s">
        <v>6</v>
      </c>
      <c r="N16" s="9" t="s">
        <v>7</v>
      </c>
      <c r="O16" s="10" t="s">
        <v>8</v>
      </c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spans="1:26" ht="12.75" customHeight="1" x14ac:dyDescent="0.2">
      <c r="A17" s="12" t="s">
        <v>9</v>
      </c>
      <c r="B17" s="13">
        <v>1</v>
      </c>
      <c r="C17" s="13">
        <v>2</v>
      </c>
      <c r="D17" s="13">
        <v>3</v>
      </c>
      <c r="E17" s="13">
        <v>4</v>
      </c>
      <c r="F17" s="13">
        <v>5</v>
      </c>
      <c r="G17" s="13">
        <v>6</v>
      </c>
      <c r="H17" s="201" t="s">
        <v>10</v>
      </c>
      <c r="I17" s="41"/>
      <c r="J17" s="15"/>
      <c r="K17" s="16"/>
      <c r="L17" s="17"/>
      <c r="M17" s="6"/>
      <c r="N17" s="6"/>
      <c r="O17" s="5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12.75" customHeight="1" x14ac:dyDescent="0.2">
      <c r="A18" s="31" t="s">
        <v>70</v>
      </c>
      <c r="B18" s="13">
        <v>69</v>
      </c>
      <c r="C18" s="13"/>
      <c r="D18" s="13"/>
      <c r="E18" s="13"/>
      <c r="F18" s="13"/>
      <c r="G18" s="13"/>
      <c r="H18" s="202"/>
      <c r="I18" s="41"/>
      <c r="J18" s="15"/>
      <c r="K18" s="16"/>
      <c r="L18" s="17"/>
      <c r="M18" s="20">
        <f>B18</f>
        <v>69</v>
      </c>
      <c r="N18" s="6"/>
      <c r="O18" s="5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2.75" customHeight="1" x14ac:dyDescent="0.2">
      <c r="A19" s="32">
        <v>1301</v>
      </c>
      <c r="B19" s="13"/>
      <c r="C19" s="13">
        <v>52</v>
      </c>
      <c r="D19" s="13"/>
      <c r="E19" s="13"/>
      <c r="F19" s="13"/>
      <c r="G19" s="13"/>
      <c r="H19" s="203"/>
      <c r="I19" s="41"/>
      <c r="J19" s="41"/>
      <c r="K19" s="41"/>
      <c r="L19" s="17">
        <f>C19/B18</f>
        <v>0.75362318840579712</v>
      </c>
      <c r="M19" s="20">
        <v>52</v>
      </c>
      <c r="N19" s="3">
        <f t="shared" ref="N19:N23" si="0">M19/M18</f>
        <v>0.75362318840579712</v>
      </c>
      <c r="O19" s="5">
        <f t="shared" ref="O19:O23" si="1">100%-N19</f>
        <v>0.24637681159420288</v>
      </c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2.75" customHeight="1" x14ac:dyDescent="0.2">
      <c r="A20" s="32">
        <v>1302</v>
      </c>
      <c r="B20" s="13"/>
      <c r="C20" s="13"/>
      <c r="D20" s="13">
        <v>43</v>
      </c>
      <c r="E20" s="13"/>
      <c r="F20" s="13"/>
      <c r="G20" s="13"/>
      <c r="H20" s="202"/>
      <c r="I20" s="5"/>
      <c r="J20" s="5"/>
      <c r="K20" s="32"/>
      <c r="L20" s="17">
        <f>D20/C19</f>
        <v>0.82692307692307687</v>
      </c>
      <c r="M20" s="20">
        <v>45</v>
      </c>
      <c r="N20" s="3">
        <f t="shared" si="0"/>
        <v>0.86538461538461542</v>
      </c>
      <c r="O20" s="5">
        <f t="shared" si="1"/>
        <v>0.13461538461538458</v>
      </c>
      <c r="P20" s="3">
        <f>M20/M18</f>
        <v>0.65217391304347827</v>
      </c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2.75" customHeight="1" x14ac:dyDescent="0.2">
      <c r="A21" s="32">
        <v>1401</v>
      </c>
      <c r="B21" s="13"/>
      <c r="C21" s="13"/>
      <c r="D21" s="13"/>
      <c r="E21" s="13">
        <v>40</v>
      </c>
      <c r="F21" s="13"/>
      <c r="G21" s="13"/>
      <c r="H21" s="203"/>
      <c r="I21" s="5"/>
      <c r="J21" s="5"/>
      <c r="K21" s="32"/>
      <c r="L21" s="17">
        <f>E21/D20</f>
        <v>0.93023255813953487</v>
      </c>
      <c r="M21" s="20">
        <v>44</v>
      </c>
      <c r="N21" s="3">
        <f t="shared" si="0"/>
        <v>0.97777777777777775</v>
      </c>
      <c r="O21" s="5">
        <f t="shared" si="1"/>
        <v>2.2222222222222254E-2</v>
      </c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2.75" customHeight="1" x14ac:dyDescent="0.2">
      <c r="A22" s="32">
        <v>1402</v>
      </c>
      <c r="B22" s="32"/>
      <c r="C22" s="32"/>
      <c r="D22" s="32"/>
      <c r="E22" s="32"/>
      <c r="F22" s="32">
        <v>36</v>
      </c>
      <c r="G22" s="32"/>
      <c r="H22" s="203"/>
      <c r="I22" s="5"/>
      <c r="J22" s="5"/>
      <c r="K22" s="32"/>
      <c r="L22" s="17">
        <f>F22/E21</f>
        <v>0.9</v>
      </c>
      <c r="M22" s="20">
        <v>39</v>
      </c>
      <c r="N22" s="3">
        <f t="shared" si="0"/>
        <v>0.88636363636363635</v>
      </c>
      <c r="O22" s="5">
        <f t="shared" si="1"/>
        <v>0.11363636363636365</v>
      </c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2.75" customHeight="1" x14ac:dyDescent="0.2">
      <c r="A23" s="32">
        <v>1501</v>
      </c>
      <c r="B23" s="32"/>
      <c r="C23" s="32"/>
      <c r="D23" s="32"/>
      <c r="E23" s="32"/>
      <c r="F23" s="32"/>
      <c r="G23" s="32">
        <v>36</v>
      </c>
      <c r="H23" s="203">
        <v>35</v>
      </c>
      <c r="I23" s="5"/>
      <c r="J23" s="5"/>
      <c r="K23" s="32"/>
      <c r="L23" s="5">
        <f>G23/F22</f>
        <v>1</v>
      </c>
      <c r="M23" s="6">
        <v>39</v>
      </c>
      <c r="N23" s="3">
        <f t="shared" si="0"/>
        <v>1</v>
      </c>
      <c r="O23" s="5">
        <f t="shared" si="1"/>
        <v>0</v>
      </c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2.75" customHeight="1" x14ac:dyDescent="0.2">
      <c r="A24" s="32">
        <v>1502</v>
      </c>
      <c r="B24" s="32"/>
      <c r="C24" s="32"/>
      <c r="D24" s="32"/>
      <c r="E24" s="32"/>
      <c r="F24" s="32"/>
      <c r="G24" s="32"/>
      <c r="H24" s="206">
        <f>SUM(H23)</f>
        <v>35</v>
      </c>
      <c r="I24" s="5">
        <f>H23/B18</f>
        <v>0.50724637681159424</v>
      </c>
      <c r="J24" s="5">
        <f>H24/B18</f>
        <v>0.50724637681159424</v>
      </c>
      <c r="K24" s="5">
        <f>J24-I24</f>
        <v>0</v>
      </c>
      <c r="L24" s="5"/>
      <c r="M24" s="6"/>
      <c r="N24" s="3"/>
      <c r="O24" s="5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2.75" customHeight="1" x14ac:dyDescent="0.2">
      <c r="A25" s="32"/>
      <c r="B25" s="32"/>
      <c r="C25" s="32"/>
      <c r="D25" s="32"/>
      <c r="E25" s="32"/>
      <c r="F25" s="32"/>
      <c r="G25" s="32"/>
      <c r="H25" s="206"/>
      <c r="I25" s="5"/>
      <c r="J25" s="5"/>
      <c r="K25" s="5"/>
      <c r="L25" s="5"/>
      <c r="M25" s="6"/>
      <c r="N25" s="3"/>
      <c r="O25" s="5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2.75" customHeight="1" x14ac:dyDescent="0.2">
      <c r="A26" s="32"/>
      <c r="B26" s="32"/>
      <c r="C26" s="32"/>
      <c r="D26" s="32"/>
      <c r="E26" s="32"/>
      <c r="F26" s="32"/>
      <c r="G26" s="32"/>
      <c r="H26" s="206"/>
      <c r="I26" s="5"/>
      <c r="J26" s="5"/>
      <c r="K26" s="5"/>
      <c r="L26" s="5"/>
      <c r="M26" s="6"/>
      <c r="N26" s="3"/>
      <c r="O26" s="5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2.75" customHeight="1" x14ac:dyDescent="0.2">
      <c r="A27" s="32"/>
      <c r="B27" s="32"/>
      <c r="C27" s="32"/>
      <c r="D27" s="32"/>
      <c r="E27" s="32"/>
      <c r="F27" s="32"/>
      <c r="G27" s="32"/>
      <c r="H27" s="206"/>
      <c r="I27" s="5"/>
      <c r="J27" s="5"/>
      <c r="K27" s="5"/>
      <c r="L27" s="5"/>
      <c r="M27" s="6"/>
      <c r="N27" s="3"/>
      <c r="O27" s="5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2.75" customHeight="1" x14ac:dyDescent="0.2">
      <c r="A28" s="32"/>
      <c r="B28" s="32"/>
      <c r="C28" s="32"/>
      <c r="D28" s="32"/>
      <c r="E28" s="32"/>
      <c r="F28" s="32"/>
      <c r="G28" s="32"/>
      <c r="H28" s="206"/>
      <c r="I28" s="5"/>
      <c r="J28" s="5"/>
      <c r="K28" s="5"/>
      <c r="L28" s="5"/>
      <c r="M28" s="6"/>
      <c r="N28" s="3"/>
      <c r="O28" s="5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2.75" customHeight="1" x14ac:dyDescent="0.2">
      <c r="A29" s="32"/>
      <c r="B29" s="32"/>
      <c r="C29" s="32"/>
      <c r="D29" s="32"/>
      <c r="E29" s="32"/>
      <c r="F29" s="32"/>
      <c r="G29" s="32"/>
      <c r="H29" s="206"/>
      <c r="I29" s="5"/>
      <c r="J29" s="5"/>
      <c r="K29" s="32"/>
      <c r="L29" s="5"/>
      <c r="M29" s="6"/>
      <c r="N29" s="6"/>
      <c r="O29" s="5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2.75" customHeight="1" x14ac:dyDescent="0.3">
      <c r="A30" s="44" t="s">
        <v>85</v>
      </c>
      <c r="B30" s="32"/>
      <c r="C30" s="32"/>
      <c r="D30" s="32"/>
      <c r="E30" s="32"/>
      <c r="F30" s="32"/>
      <c r="G30" s="32"/>
      <c r="H30" s="206"/>
      <c r="I30" s="5"/>
      <c r="J30" s="5"/>
      <c r="K30" s="32"/>
      <c r="L30" s="5"/>
      <c r="M30" s="6"/>
      <c r="N30" s="6"/>
      <c r="O30" s="5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25.5" customHeight="1" x14ac:dyDescent="0.2">
      <c r="A31" s="32"/>
      <c r="B31" s="228" t="s">
        <v>1</v>
      </c>
      <c r="C31" s="229"/>
      <c r="D31" s="229"/>
      <c r="E31" s="229"/>
      <c r="F31" s="229"/>
      <c r="G31" s="229"/>
      <c r="H31" s="206"/>
      <c r="I31" s="7" t="s">
        <v>2</v>
      </c>
      <c r="J31" s="7" t="s">
        <v>3</v>
      </c>
      <c r="K31" s="8" t="s">
        <v>4</v>
      </c>
      <c r="L31" s="7" t="s">
        <v>5</v>
      </c>
      <c r="M31" s="9" t="s">
        <v>6</v>
      </c>
      <c r="N31" s="9" t="s">
        <v>7</v>
      </c>
      <c r="O31" s="10" t="s">
        <v>8</v>
      </c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2.75" customHeight="1" x14ac:dyDescent="0.2">
      <c r="A32" s="12" t="s">
        <v>9</v>
      </c>
      <c r="B32" s="13">
        <v>1</v>
      </c>
      <c r="C32" s="13">
        <v>2</v>
      </c>
      <c r="D32" s="13">
        <v>3</v>
      </c>
      <c r="E32" s="13">
        <v>4</v>
      </c>
      <c r="F32" s="13">
        <v>5</v>
      </c>
      <c r="G32" s="13">
        <v>6</v>
      </c>
      <c r="H32" s="201" t="s">
        <v>10</v>
      </c>
      <c r="I32" s="41"/>
      <c r="J32" s="15"/>
      <c r="K32" s="16"/>
      <c r="L32" s="17"/>
      <c r="M32" s="6"/>
      <c r="N32" s="6"/>
      <c r="O32" s="5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2.75" customHeight="1" x14ac:dyDescent="0.2">
      <c r="A33" s="31" t="s">
        <v>71</v>
      </c>
      <c r="B33" s="13">
        <v>8</v>
      </c>
      <c r="C33" s="13"/>
      <c r="D33" s="13"/>
      <c r="E33" s="13"/>
      <c r="F33" s="13"/>
      <c r="G33" s="13"/>
      <c r="H33" s="202"/>
      <c r="I33" s="41"/>
      <c r="J33" s="15"/>
      <c r="K33" s="16"/>
      <c r="L33" s="17"/>
      <c r="M33" s="20">
        <f>B33</f>
        <v>8</v>
      </c>
      <c r="N33" s="6"/>
      <c r="O33" s="5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12.75" customHeight="1" x14ac:dyDescent="0.2">
      <c r="A34" s="32">
        <v>1302</v>
      </c>
      <c r="B34" s="13"/>
      <c r="C34" s="13">
        <v>5</v>
      </c>
      <c r="D34" s="13"/>
      <c r="E34" s="13"/>
      <c r="F34" s="13"/>
      <c r="G34" s="13"/>
      <c r="H34" s="203"/>
      <c r="I34" s="41"/>
      <c r="J34" s="41"/>
      <c r="K34" s="41"/>
      <c r="L34" s="17">
        <f>C34/B33</f>
        <v>0.625</v>
      </c>
      <c r="M34" s="20">
        <v>5</v>
      </c>
      <c r="N34" s="3">
        <f t="shared" ref="N34:N38" si="2">M34/M33</f>
        <v>0.625</v>
      </c>
      <c r="O34" s="5">
        <f t="shared" ref="O34:O38" si="3">100%-N34</f>
        <v>0.375</v>
      </c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2.75" customHeight="1" x14ac:dyDescent="0.2">
      <c r="A35" s="32">
        <v>1401</v>
      </c>
      <c r="B35" s="13"/>
      <c r="C35" s="13"/>
      <c r="D35" s="13">
        <v>4</v>
      </c>
      <c r="E35" s="13"/>
      <c r="F35" s="13"/>
      <c r="G35" s="13"/>
      <c r="H35" s="203"/>
      <c r="I35" s="5"/>
      <c r="J35" s="5"/>
      <c r="K35" s="32"/>
      <c r="L35" s="17">
        <f>D35/C34</f>
        <v>0.8</v>
      </c>
      <c r="M35" s="20">
        <v>5</v>
      </c>
      <c r="N35" s="3">
        <f t="shared" si="2"/>
        <v>1</v>
      </c>
      <c r="O35" s="5">
        <f t="shared" si="3"/>
        <v>0</v>
      </c>
      <c r="P35" s="3">
        <f>M35/M33</f>
        <v>0.625</v>
      </c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2.75" customHeight="1" x14ac:dyDescent="0.2">
      <c r="A36" s="32">
        <v>1402</v>
      </c>
      <c r="B36" s="32"/>
      <c r="C36" s="32"/>
      <c r="D36" s="32"/>
      <c r="E36" s="32">
        <v>3</v>
      </c>
      <c r="F36" s="32"/>
      <c r="G36" s="32"/>
      <c r="H36" s="203"/>
      <c r="I36" s="5"/>
      <c r="J36" s="5"/>
      <c r="K36" s="32"/>
      <c r="L36" s="17">
        <f>E36/D35</f>
        <v>0.75</v>
      </c>
      <c r="M36" s="20">
        <v>3</v>
      </c>
      <c r="N36" s="3">
        <f t="shared" si="2"/>
        <v>0.6</v>
      </c>
      <c r="O36" s="5">
        <f t="shared" si="3"/>
        <v>0.4</v>
      </c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2.75" customHeight="1" x14ac:dyDescent="0.2">
      <c r="A37" s="32">
        <v>1501</v>
      </c>
      <c r="B37" s="32"/>
      <c r="C37" s="32"/>
      <c r="D37" s="32"/>
      <c r="E37" s="32"/>
      <c r="F37" s="32">
        <v>3</v>
      </c>
      <c r="G37" s="32"/>
      <c r="H37" s="203"/>
      <c r="I37" s="5"/>
      <c r="J37" s="5"/>
      <c r="K37" s="32"/>
      <c r="L37" s="17">
        <f>F37/E36</f>
        <v>1</v>
      </c>
      <c r="M37" s="20">
        <v>3</v>
      </c>
      <c r="N37" s="3">
        <f t="shared" si="2"/>
        <v>1</v>
      </c>
      <c r="O37" s="5">
        <f t="shared" si="3"/>
        <v>0</v>
      </c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2.75" customHeight="1" x14ac:dyDescent="0.2">
      <c r="A38" s="32">
        <v>1502</v>
      </c>
      <c r="B38" s="32"/>
      <c r="C38" s="32"/>
      <c r="D38" s="32"/>
      <c r="E38" s="32"/>
      <c r="F38" s="32"/>
      <c r="G38" s="32">
        <v>3</v>
      </c>
      <c r="H38" s="203">
        <v>2</v>
      </c>
      <c r="I38" s="5"/>
      <c r="J38" s="5"/>
      <c r="K38" s="32"/>
      <c r="L38" s="5">
        <f>G38/F37</f>
        <v>1</v>
      </c>
      <c r="M38" s="20">
        <v>4</v>
      </c>
      <c r="N38" s="3">
        <f t="shared" si="2"/>
        <v>1.3333333333333333</v>
      </c>
      <c r="O38" s="5">
        <f t="shared" si="3"/>
        <v>-0.33333333333333326</v>
      </c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2.75" customHeight="1" x14ac:dyDescent="0.2">
      <c r="A39" s="32"/>
      <c r="B39" s="32"/>
      <c r="C39" s="32"/>
      <c r="D39" s="32"/>
      <c r="E39" s="32"/>
      <c r="F39" s="32"/>
      <c r="G39" s="32"/>
      <c r="H39" s="203"/>
      <c r="I39" s="5"/>
      <c r="J39" s="5"/>
      <c r="K39" s="32"/>
      <c r="L39" s="5"/>
      <c r="M39" s="20"/>
      <c r="N39" s="3"/>
      <c r="O39" s="5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2.75" customHeight="1" x14ac:dyDescent="0.2">
      <c r="A40" s="32"/>
      <c r="B40" s="32"/>
      <c r="C40" s="32"/>
      <c r="D40" s="32"/>
      <c r="E40" s="32"/>
      <c r="F40" s="32"/>
      <c r="G40" s="32"/>
      <c r="H40" s="203"/>
      <c r="I40" s="5"/>
      <c r="J40" s="5"/>
      <c r="K40" s="32"/>
      <c r="L40" s="5"/>
      <c r="M40" s="20"/>
      <c r="N40" s="3"/>
      <c r="O40" s="5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2.75" customHeight="1" x14ac:dyDescent="0.2">
      <c r="A41" s="32"/>
      <c r="B41" s="32"/>
      <c r="C41" s="32"/>
      <c r="D41" s="32"/>
      <c r="E41" s="32"/>
      <c r="F41" s="32"/>
      <c r="G41" s="32"/>
      <c r="H41" s="203"/>
      <c r="I41" s="5"/>
      <c r="J41" s="5"/>
      <c r="K41" s="32"/>
      <c r="L41" s="5"/>
      <c r="M41" s="20"/>
      <c r="N41" s="3"/>
      <c r="O41" s="5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2.75" customHeight="1" x14ac:dyDescent="0.2">
      <c r="A42" s="32"/>
      <c r="B42" s="32"/>
      <c r="C42" s="32"/>
      <c r="D42" s="32"/>
      <c r="E42" s="32"/>
      <c r="F42" s="32"/>
      <c r="G42" s="32"/>
      <c r="H42" s="203"/>
      <c r="I42" s="5"/>
      <c r="J42" s="5"/>
      <c r="K42" s="32"/>
      <c r="L42" s="5"/>
      <c r="M42" s="20"/>
      <c r="N42" s="3"/>
      <c r="O42" s="5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2.75" customHeight="1" x14ac:dyDescent="0.2">
      <c r="A43" s="32"/>
      <c r="B43" s="32"/>
      <c r="C43" s="32"/>
      <c r="D43" s="32"/>
      <c r="E43" s="32"/>
      <c r="F43" s="32"/>
      <c r="G43" s="32"/>
      <c r="H43" s="206">
        <f>SUM(H38)</f>
        <v>2</v>
      </c>
      <c r="I43" s="5">
        <f>H38/B33</f>
        <v>0.25</v>
      </c>
      <c r="J43" s="5">
        <f>H43/B33</f>
        <v>0.25</v>
      </c>
      <c r="K43" s="5">
        <f>J43-I43</f>
        <v>0</v>
      </c>
      <c r="L43" s="5"/>
      <c r="M43" s="6"/>
      <c r="N43" s="6"/>
      <c r="O43" s="5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2.75" customHeight="1" x14ac:dyDescent="0.2">
      <c r="A44" s="32"/>
      <c r="B44" s="32"/>
      <c r="C44" s="32"/>
      <c r="D44" s="32"/>
      <c r="E44" s="32"/>
      <c r="F44" s="32"/>
      <c r="G44" s="32"/>
      <c r="H44" s="206"/>
      <c r="I44" s="5"/>
      <c r="J44" s="5"/>
      <c r="K44" s="32"/>
      <c r="L44" s="5"/>
      <c r="M44" s="6"/>
      <c r="N44" s="6"/>
      <c r="O44" s="5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2.75" customHeight="1" x14ac:dyDescent="0.3">
      <c r="A45" s="44" t="s">
        <v>87</v>
      </c>
      <c r="B45" s="32"/>
      <c r="C45" s="32"/>
      <c r="D45" s="32"/>
      <c r="E45" s="32"/>
      <c r="F45" s="32"/>
      <c r="G45" s="32"/>
      <c r="H45" s="206"/>
      <c r="I45" s="5"/>
      <c r="J45" s="5"/>
      <c r="K45" s="32"/>
      <c r="L45" s="5"/>
      <c r="M45" s="6"/>
      <c r="N45" s="6"/>
      <c r="O45" s="5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25.5" customHeight="1" x14ac:dyDescent="0.2">
      <c r="A46" s="32"/>
      <c r="B46" s="228" t="s">
        <v>1</v>
      </c>
      <c r="C46" s="229"/>
      <c r="D46" s="229"/>
      <c r="E46" s="229"/>
      <c r="F46" s="229"/>
      <c r="G46" s="229"/>
      <c r="H46" s="206"/>
      <c r="I46" s="7" t="s">
        <v>2</v>
      </c>
      <c r="J46" s="7" t="s">
        <v>3</v>
      </c>
      <c r="K46" s="8" t="s">
        <v>4</v>
      </c>
      <c r="L46" s="7" t="s">
        <v>5</v>
      </c>
      <c r="M46" s="9" t="s">
        <v>6</v>
      </c>
      <c r="N46" s="9" t="s">
        <v>7</v>
      </c>
      <c r="O46" s="10" t="s">
        <v>8</v>
      </c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2.75" customHeight="1" x14ac:dyDescent="0.2">
      <c r="A47" s="12" t="s">
        <v>9</v>
      </c>
      <c r="B47" s="13">
        <v>1</v>
      </c>
      <c r="C47" s="13">
        <v>2</v>
      </c>
      <c r="D47" s="13">
        <v>3</v>
      </c>
      <c r="E47" s="13">
        <v>4</v>
      </c>
      <c r="F47" s="13">
        <v>5</v>
      </c>
      <c r="G47" s="13">
        <v>6</v>
      </c>
      <c r="H47" s="201" t="s">
        <v>10</v>
      </c>
      <c r="I47" s="41"/>
      <c r="J47" s="15"/>
      <c r="K47" s="16"/>
      <c r="L47" s="17"/>
      <c r="M47" s="6"/>
      <c r="N47" s="6"/>
      <c r="O47" s="5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12.75" customHeight="1" x14ac:dyDescent="0.2">
      <c r="A48" s="31" t="s">
        <v>75</v>
      </c>
      <c r="B48" s="13">
        <v>136</v>
      </c>
      <c r="C48" s="13"/>
      <c r="D48" s="13"/>
      <c r="E48" s="13"/>
      <c r="F48" s="13"/>
      <c r="G48" s="13"/>
      <c r="H48" s="202"/>
      <c r="I48" s="41"/>
      <c r="J48" s="15"/>
      <c r="K48" s="16"/>
      <c r="L48" s="17"/>
      <c r="M48" s="20">
        <f>B48</f>
        <v>136</v>
      </c>
      <c r="N48" s="6"/>
      <c r="O48" s="5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2.75" customHeight="1" x14ac:dyDescent="0.2">
      <c r="A49" s="32">
        <v>1401</v>
      </c>
      <c r="B49" s="13"/>
      <c r="C49" s="13">
        <v>105</v>
      </c>
      <c r="D49" s="13"/>
      <c r="E49" s="13"/>
      <c r="F49" s="13"/>
      <c r="G49" s="13"/>
      <c r="H49" s="203"/>
      <c r="I49" s="41"/>
      <c r="J49" s="41"/>
      <c r="K49" s="41"/>
      <c r="L49" s="17">
        <f>C49/B48</f>
        <v>0.7720588235294118</v>
      </c>
      <c r="M49" s="20">
        <v>105</v>
      </c>
      <c r="N49" s="3">
        <f t="shared" ref="N49:N52" si="4">M49/M48</f>
        <v>0.7720588235294118</v>
      </c>
      <c r="O49" s="5">
        <f t="shared" ref="O49:O52" si="5">100%-N49</f>
        <v>0.2279411764705882</v>
      </c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2.75" customHeight="1" x14ac:dyDescent="0.2">
      <c r="A50" s="32">
        <v>1402</v>
      </c>
      <c r="B50" s="32"/>
      <c r="C50" s="32"/>
      <c r="D50" s="32">
        <v>91</v>
      </c>
      <c r="E50" s="32"/>
      <c r="F50" s="32"/>
      <c r="G50" s="32"/>
      <c r="H50" s="203"/>
      <c r="I50" s="5"/>
      <c r="J50" s="5"/>
      <c r="K50" s="32"/>
      <c r="L50" s="17">
        <f>D50/C49</f>
        <v>0.8666666666666667</v>
      </c>
      <c r="M50" s="20">
        <v>91</v>
      </c>
      <c r="N50" s="3">
        <f t="shared" si="4"/>
        <v>0.8666666666666667</v>
      </c>
      <c r="O50" s="5">
        <f t="shared" si="5"/>
        <v>0.1333333333333333</v>
      </c>
      <c r="P50" s="3">
        <f>M50/M48</f>
        <v>0.66911764705882348</v>
      </c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2.75" customHeight="1" x14ac:dyDescent="0.2">
      <c r="A51" s="32">
        <v>1501</v>
      </c>
      <c r="B51" s="32"/>
      <c r="C51" s="32"/>
      <c r="D51" s="32"/>
      <c r="E51" s="32">
        <v>85</v>
      </c>
      <c r="F51" s="32"/>
      <c r="G51" s="32"/>
      <c r="H51" s="203"/>
      <c r="I51" s="5"/>
      <c r="J51" s="5"/>
      <c r="K51" s="32"/>
      <c r="L51" s="17">
        <f>E51/D50</f>
        <v>0.93406593406593408</v>
      </c>
      <c r="M51" s="20">
        <v>90</v>
      </c>
      <c r="N51" s="3">
        <f t="shared" si="4"/>
        <v>0.98901098901098905</v>
      </c>
      <c r="O51" s="5">
        <f t="shared" si="5"/>
        <v>1.098901098901095E-2</v>
      </c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 ht="12.75" customHeight="1" x14ac:dyDescent="0.2">
      <c r="A52" s="32">
        <v>1502</v>
      </c>
      <c r="B52" s="32"/>
      <c r="C52" s="32"/>
      <c r="D52" s="32"/>
      <c r="E52" s="32"/>
      <c r="F52" s="32">
        <v>79</v>
      </c>
      <c r="G52" s="32"/>
      <c r="H52" s="203"/>
      <c r="I52" s="5"/>
      <c r="J52" s="5"/>
      <c r="K52" s="32"/>
      <c r="L52" s="5">
        <f>F52/E51</f>
        <v>0.92941176470588238</v>
      </c>
      <c r="M52" s="6">
        <v>84</v>
      </c>
      <c r="N52" s="3">
        <f t="shared" si="4"/>
        <v>0.93333333333333335</v>
      </c>
      <c r="O52" s="5">
        <f t="shared" si="5"/>
        <v>6.6666666666666652E-2</v>
      </c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2.75" customHeight="1" x14ac:dyDescent="0.2">
      <c r="A53" s="32">
        <v>1601</v>
      </c>
      <c r="B53" s="32"/>
      <c r="C53" s="32"/>
      <c r="D53" s="32"/>
      <c r="E53" s="32"/>
      <c r="F53" s="32"/>
      <c r="G53" s="32">
        <v>73</v>
      </c>
      <c r="H53" s="203">
        <v>25</v>
      </c>
      <c r="I53" s="5"/>
      <c r="J53" s="5"/>
      <c r="K53" s="32"/>
      <c r="L53" s="5"/>
      <c r="M53" s="6">
        <v>78</v>
      </c>
      <c r="N53" s="6"/>
      <c r="O53" s="5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2.75" customHeight="1" x14ac:dyDescent="0.2">
      <c r="A54" s="32">
        <v>1602</v>
      </c>
      <c r="B54" s="32"/>
      <c r="C54" s="32"/>
      <c r="D54" s="32"/>
      <c r="E54" s="32"/>
      <c r="F54" s="32"/>
      <c r="G54" s="32">
        <v>9</v>
      </c>
      <c r="H54" s="203">
        <v>8</v>
      </c>
      <c r="I54" s="5"/>
      <c r="J54" s="5"/>
      <c r="K54" s="32"/>
      <c r="L54" s="5"/>
      <c r="M54" s="6">
        <v>10</v>
      </c>
      <c r="N54" s="6"/>
      <c r="O54" s="5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2.75" customHeight="1" x14ac:dyDescent="0.2">
      <c r="A55" s="32">
        <v>1701</v>
      </c>
      <c r="B55" s="32"/>
      <c r="C55" s="32"/>
      <c r="D55" s="32"/>
      <c r="E55" s="32"/>
      <c r="F55" s="32"/>
      <c r="G55" s="32">
        <v>3</v>
      </c>
      <c r="H55" s="203">
        <v>2</v>
      </c>
      <c r="I55" s="5"/>
      <c r="J55" s="5"/>
      <c r="K55" s="32"/>
      <c r="L55" s="5"/>
      <c r="M55" s="6">
        <v>3</v>
      </c>
      <c r="N55" s="6"/>
      <c r="O55" s="5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2.75" customHeight="1" x14ac:dyDescent="0.2">
      <c r="A56" s="32">
        <v>1702</v>
      </c>
      <c r="B56" s="32"/>
      <c r="C56" s="32"/>
      <c r="D56" s="32"/>
      <c r="E56" s="32"/>
      <c r="F56" s="32"/>
      <c r="G56" s="32">
        <v>1</v>
      </c>
      <c r="H56" s="203">
        <v>1</v>
      </c>
      <c r="I56" s="5"/>
      <c r="J56" s="5"/>
      <c r="K56" s="32"/>
      <c r="L56" s="5"/>
      <c r="M56" s="6">
        <v>1</v>
      </c>
      <c r="N56" s="6"/>
      <c r="O56" s="5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2.75" customHeight="1" x14ac:dyDescent="0.2">
      <c r="A57" s="32"/>
      <c r="B57" s="32"/>
      <c r="C57" s="32"/>
      <c r="D57" s="32"/>
      <c r="E57" s="32"/>
      <c r="F57" s="32"/>
      <c r="G57" s="32"/>
      <c r="H57" s="206">
        <f>SUM(H53:H54)</f>
        <v>33</v>
      </c>
      <c r="I57" s="5">
        <f>H53/B48</f>
        <v>0.18382352941176472</v>
      </c>
      <c r="J57" s="5">
        <f>H57/B48</f>
        <v>0.24264705882352941</v>
      </c>
      <c r="K57" s="5">
        <f>J57-I57</f>
        <v>5.8823529411764691E-2</v>
      </c>
      <c r="L57" s="5"/>
      <c r="M57" s="6"/>
      <c r="N57" s="6"/>
      <c r="O57" s="5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2.75" customHeight="1" x14ac:dyDescent="0.2">
      <c r="A58" s="32"/>
      <c r="B58" s="32"/>
      <c r="C58" s="32"/>
      <c r="D58" s="32"/>
      <c r="E58" s="32"/>
      <c r="F58" s="32"/>
      <c r="G58" s="32"/>
      <c r="H58" s="206"/>
      <c r="I58" s="5"/>
      <c r="J58" s="5"/>
      <c r="K58" s="32"/>
      <c r="L58" s="5"/>
      <c r="M58" s="6"/>
      <c r="N58" s="6"/>
      <c r="O58" s="5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2.75" customHeight="1" x14ac:dyDescent="0.3">
      <c r="A59" s="44" t="s">
        <v>89</v>
      </c>
      <c r="B59" s="32"/>
      <c r="C59" s="32"/>
      <c r="D59" s="32"/>
      <c r="E59" s="32"/>
      <c r="F59" s="32"/>
      <c r="G59" s="32"/>
      <c r="H59" s="206"/>
      <c r="I59" s="5"/>
      <c r="J59" s="5"/>
      <c r="K59" s="32"/>
      <c r="L59" s="5"/>
      <c r="M59" s="6"/>
      <c r="N59" s="6"/>
      <c r="O59" s="5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25.5" customHeight="1" x14ac:dyDescent="0.2">
      <c r="A60" s="32"/>
      <c r="B60" s="228" t="s">
        <v>1</v>
      </c>
      <c r="C60" s="229"/>
      <c r="D60" s="229"/>
      <c r="E60" s="229"/>
      <c r="F60" s="229"/>
      <c r="G60" s="229"/>
      <c r="H60" s="206"/>
      <c r="I60" s="7" t="s">
        <v>2</v>
      </c>
      <c r="J60" s="7" t="s">
        <v>3</v>
      </c>
      <c r="K60" s="8" t="s">
        <v>4</v>
      </c>
      <c r="L60" s="7" t="s">
        <v>5</v>
      </c>
      <c r="M60" s="9" t="s">
        <v>6</v>
      </c>
      <c r="N60" s="9" t="s">
        <v>7</v>
      </c>
      <c r="O60" s="10" t="s">
        <v>8</v>
      </c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2.75" customHeight="1" x14ac:dyDescent="0.2">
      <c r="A61" s="12" t="s">
        <v>9</v>
      </c>
      <c r="B61" s="13">
        <v>1</v>
      </c>
      <c r="C61" s="13">
        <v>2</v>
      </c>
      <c r="D61" s="13">
        <v>3</v>
      </c>
      <c r="E61" s="13">
        <v>4</v>
      </c>
      <c r="F61" s="13">
        <v>5</v>
      </c>
      <c r="G61" s="13">
        <v>6</v>
      </c>
      <c r="H61" s="201" t="s">
        <v>10</v>
      </c>
      <c r="I61" s="41"/>
      <c r="J61" s="15"/>
      <c r="K61" s="16"/>
      <c r="L61" s="17"/>
      <c r="M61" s="6"/>
      <c r="N61" s="6"/>
      <c r="O61" s="5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2.75" customHeight="1" x14ac:dyDescent="0.2">
      <c r="A62" s="32">
        <v>1402</v>
      </c>
      <c r="B62" s="13">
        <v>132</v>
      </c>
      <c r="C62" s="13"/>
      <c r="D62" s="13"/>
      <c r="E62" s="13"/>
      <c r="F62" s="13"/>
      <c r="G62" s="13"/>
      <c r="H62" s="202"/>
      <c r="I62" s="41"/>
      <c r="J62" s="15"/>
      <c r="K62" s="16"/>
      <c r="L62" s="17"/>
      <c r="M62" s="20">
        <f>B62</f>
        <v>132</v>
      </c>
      <c r="N62" s="6"/>
      <c r="O62" s="5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2.75" customHeight="1" x14ac:dyDescent="0.2">
      <c r="A63" s="32">
        <v>1501</v>
      </c>
      <c r="B63" s="13"/>
      <c r="C63" s="13">
        <v>98</v>
      </c>
      <c r="D63" s="13"/>
      <c r="E63" s="13"/>
      <c r="F63" s="13"/>
      <c r="G63" s="13"/>
      <c r="H63" s="203"/>
      <c r="I63" s="41"/>
      <c r="J63" s="41"/>
      <c r="K63" s="41"/>
      <c r="L63" s="17">
        <f>C63/B62</f>
        <v>0.74242424242424243</v>
      </c>
      <c r="M63" s="20">
        <v>98</v>
      </c>
      <c r="N63" s="3">
        <f t="shared" ref="N63:N64" si="6">M63/M62</f>
        <v>0.74242424242424243</v>
      </c>
      <c r="O63" s="5">
        <f t="shared" ref="O63:O64" si="7">100%-N63</f>
        <v>0.25757575757575757</v>
      </c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2.75" customHeight="1" x14ac:dyDescent="0.2">
      <c r="A64" s="32">
        <v>1502</v>
      </c>
      <c r="B64" s="32"/>
      <c r="C64" s="32"/>
      <c r="D64" s="32">
        <v>89</v>
      </c>
      <c r="E64" s="32"/>
      <c r="F64" s="32"/>
      <c r="G64" s="32"/>
      <c r="H64" s="206"/>
      <c r="I64" s="5"/>
      <c r="J64" s="5"/>
      <c r="K64" s="32"/>
      <c r="L64" s="17">
        <f>D64/C63</f>
        <v>0.90816326530612246</v>
      </c>
      <c r="M64" s="20">
        <v>91</v>
      </c>
      <c r="N64" s="3">
        <f t="shared" si="6"/>
        <v>0.9285714285714286</v>
      </c>
      <c r="O64" s="5">
        <f t="shared" si="7"/>
        <v>7.1428571428571397E-2</v>
      </c>
      <c r="P64" s="3">
        <f>M64/M62</f>
        <v>0.68939393939393945</v>
      </c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spans="1:26" ht="12.75" customHeight="1" x14ac:dyDescent="0.2">
      <c r="A65" s="32">
        <v>1601</v>
      </c>
      <c r="B65" s="32"/>
      <c r="C65" s="32"/>
      <c r="D65" s="32"/>
      <c r="E65" s="32">
        <v>89</v>
      </c>
      <c r="F65" s="32"/>
      <c r="G65" s="32"/>
      <c r="H65" s="206"/>
      <c r="I65" s="5"/>
      <c r="J65" s="5"/>
      <c r="K65" s="32"/>
      <c r="L65" s="5"/>
      <c r="M65" s="6">
        <v>90</v>
      </c>
      <c r="N65" s="6"/>
      <c r="O65" s="5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2.75" customHeight="1" x14ac:dyDescent="0.2">
      <c r="A66" s="32">
        <v>1602</v>
      </c>
      <c r="B66" s="32"/>
      <c r="C66" s="32"/>
      <c r="D66" s="32"/>
      <c r="E66" s="32"/>
      <c r="F66" s="32">
        <v>84</v>
      </c>
      <c r="G66" s="32"/>
      <c r="H66" s="206"/>
      <c r="I66" s="5"/>
      <c r="J66" s="5"/>
      <c r="K66" s="32"/>
      <c r="L66" s="5"/>
      <c r="M66" s="6">
        <v>85</v>
      </c>
      <c r="N66" s="6"/>
      <c r="O66" s="5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2.75" customHeight="1" x14ac:dyDescent="0.2">
      <c r="A67" s="32">
        <v>1701</v>
      </c>
      <c r="B67" s="32"/>
      <c r="C67" s="32"/>
      <c r="D67" s="32"/>
      <c r="E67" s="32"/>
      <c r="F67" s="32"/>
      <c r="G67" s="32">
        <v>77</v>
      </c>
      <c r="H67" s="206">
        <v>44</v>
      </c>
      <c r="I67" s="5"/>
      <c r="J67" s="5"/>
      <c r="K67" s="32"/>
      <c r="L67" s="5"/>
      <c r="M67" s="6">
        <v>80</v>
      </c>
      <c r="N67" s="6"/>
      <c r="O67" s="5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2.75" customHeight="1" x14ac:dyDescent="0.2">
      <c r="A68" s="32">
        <v>1702</v>
      </c>
      <c r="B68" s="32"/>
      <c r="C68" s="32"/>
      <c r="D68" s="32"/>
      <c r="E68" s="32"/>
      <c r="F68" s="32"/>
      <c r="G68" s="32"/>
      <c r="H68" s="206">
        <v>3</v>
      </c>
      <c r="I68" s="5"/>
      <c r="J68" s="5"/>
      <c r="K68" s="32"/>
      <c r="L68" s="5"/>
      <c r="M68" s="6">
        <v>9</v>
      </c>
      <c r="N68" s="6"/>
      <c r="O68" s="5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2.75" customHeight="1" x14ac:dyDescent="0.2">
      <c r="A69" s="32"/>
      <c r="B69" s="32"/>
      <c r="C69" s="32"/>
      <c r="D69" s="32"/>
      <c r="E69" s="32"/>
      <c r="F69" s="32"/>
      <c r="G69" s="32"/>
      <c r="H69" s="206"/>
      <c r="I69" s="5"/>
      <c r="J69" s="5"/>
      <c r="K69" s="32"/>
      <c r="L69" s="5"/>
      <c r="M69" s="6"/>
      <c r="N69" s="6"/>
      <c r="O69" s="5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2.75" customHeight="1" x14ac:dyDescent="0.2">
      <c r="A70" s="32"/>
      <c r="B70" s="32"/>
      <c r="C70" s="32"/>
      <c r="D70" s="32"/>
      <c r="E70" s="32"/>
      <c r="F70" s="32"/>
      <c r="G70" s="32"/>
      <c r="H70" s="206"/>
      <c r="I70" s="5"/>
      <c r="J70" s="5"/>
      <c r="K70" s="32"/>
      <c r="L70" s="5"/>
      <c r="M70" s="6"/>
      <c r="N70" s="6"/>
      <c r="O70" s="5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2.75" customHeight="1" x14ac:dyDescent="0.2">
      <c r="A71" s="32"/>
      <c r="B71" s="32"/>
      <c r="C71" s="32"/>
      <c r="D71" s="32"/>
      <c r="E71" s="32"/>
      <c r="F71" s="32"/>
      <c r="G71" s="32"/>
      <c r="H71" s="206">
        <f>SUM(H67:H68)</f>
        <v>47</v>
      </c>
      <c r="I71" s="5">
        <f>H67/B62</f>
        <v>0.33333333333333331</v>
      </c>
      <c r="J71" s="5">
        <f>H71/B62</f>
        <v>0.35606060606060608</v>
      </c>
      <c r="K71" s="5">
        <f>J71-I71</f>
        <v>2.2727272727272763E-2</v>
      </c>
      <c r="L71" s="5"/>
      <c r="M71" s="6"/>
      <c r="N71" s="6"/>
      <c r="O71" s="5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2.75" customHeight="1" x14ac:dyDescent="0.2">
      <c r="A72" s="32"/>
      <c r="B72" s="32"/>
      <c r="C72" s="32"/>
      <c r="D72" s="32"/>
      <c r="E72" s="32"/>
      <c r="F72" s="32"/>
      <c r="G72" s="32"/>
      <c r="H72" s="206"/>
      <c r="I72" s="5"/>
      <c r="J72" s="5"/>
      <c r="K72" s="32"/>
      <c r="L72" s="5"/>
      <c r="M72" s="6"/>
      <c r="N72" s="6"/>
      <c r="O72" s="5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2.75" customHeight="1" x14ac:dyDescent="0.2">
      <c r="A73" s="32"/>
      <c r="B73" s="32"/>
      <c r="C73" s="32"/>
      <c r="D73" s="32"/>
      <c r="E73" s="32"/>
      <c r="F73" s="32"/>
      <c r="G73" s="32"/>
      <c r="H73" s="206"/>
      <c r="I73" s="5"/>
      <c r="J73" s="5"/>
      <c r="K73" s="32"/>
      <c r="L73" s="5"/>
      <c r="M73" s="6"/>
      <c r="N73" s="6"/>
      <c r="O73" s="5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2.75" customHeight="1" x14ac:dyDescent="0.3">
      <c r="A74" s="44" t="s">
        <v>91</v>
      </c>
      <c r="B74" s="32"/>
      <c r="C74" s="32"/>
      <c r="D74" s="32"/>
      <c r="E74" s="32"/>
      <c r="F74" s="32"/>
      <c r="G74" s="32"/>
      <c r="H74" s="206"/>
      <c r="I74" s="5"/>
      <c r="J74" s="5"/>
      <c r="K74" s="32"/>
      <c r="L74" s="5"/>
      <c r="M74" s="6"/>
      <c r="N74" s="6"/>
      <c r="O74" s="5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spans="1:26" ht="25.5" customHeight="1" x14ac:dyDescent="0.2">
      <c r="A75" s="32"/>
      <c r="B75" s="228" t="s">
        <v>1</v>
      </c>
      <c r="C75" s="229"/>
      <c r="D75" s="229"/>
      <c r="E75" s="229"/>
      <c r="F75" s="229"/>
      <c r="G75" s="229"/>
      <c r="H75" s="206"/>
      <c r="I75" s="7" t="s">
        <v>2</v>
      </c>
      <c r="J75" s="7" t="s">
        <v>3</v>
      </c>
      <c r="K75" s="8" t="s">
        <v>4</v>
      </c>
      <c r="L75" s="7" t="s">
        <v>5</v>
      </c>
      <c r="M75" s="9" t="s">
        <v>6</v>
      </c>
      <c r="N75" s="9" t="s">
        <v>7</v>
      </c>
      <c r="O75" s="10" t="s">
        <v>8</v>
      </c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2.75" customHeight="1" x14ac:dyDescent="0.2">
      <c r="A76" s="12" t="s">
        <v>9</v>
      </c>
      <c r="B76" s="13">
        <v>1</v>
      </c>
      <c r="C76" s="13">
        <v>2</v>
      </c>
      <c r="D76" s="13">
        <v>3</v>
      </c>
      <c r="E76" s="13">
        <v>4</v>
      </c>
      <c r="F76" s="13">
        <v>5</v>
      </c>
      <c r="G76" s="13">
        <v>6</v>
      </c>
      <c r="H76" s="201" t="s">
        <v>10</v>
      </c>
      <c r="I76" s="41"/>
      <c r="J76" s="15"/>
      <c r="K76" s="16"/>
      <c r="L76" s="17"/>
      <c r="M76" s="6"/>
      <c r="N76" s="6"/>
      <c r="O76" s="5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spans="1:26" ht="12.75" customHeight="1" x14ac:dyDescent="0.2">
      <c r="A77" s="32">
        <v>1501</v>
      </c>
      <c r="B77" s="13">
        <v>12</v>
      </c>
      <c r="C77" s="13"/>
      <c r="D77" s="13"/>
      <c r="E77" s="13"/>
      <c r="F77" s="13"/>
      <c r="G77" s="13"/>
      <c r="H77" s="202"/>
      <c r="I77" s="41"/>
      <c r="J77" s="15"/>
      <c r="K77" s="16"/>
      <c r="L77" s="17"/>
      <c r="M77" s="20">
        <f>B77</f>
        <v>12</v>
      </c>
      <c r="N77" s="6"/>
      <c r="O77" s="5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spans="1:26" ht="12.75" customHeight="1" x14ac:dyDescent="0.2">
      <c r="A78" s="32">
        <v>1502</v>
      </c>
      <c r="B78" s="13"/>
      <c r="C78" s="13">
        <v>9</v>
      </c>
      <c r="D78" s="13"/>
      <c r="E78" s="13"/>
      <c r="F78" s="13"/>
      <c r="G78" s="13"/>
      <c r="H78" s="203"/>
      <c r="I78" s="41"/>
      <c r="J78" s="41"/>
      <c r="K78" s="41"/>
      <c r="L78" s="17">
        <f>C78/B77</f>
        <v>0.75</v>
      </c>
      <c r="M78" s="20">
        <v>9</v>
      </c>
      <c r="N78" s="3">
        <f t="shared" ref="N78:N79" si="8">M78/M77</f>
        <v>0.75</v>
      </c>
      <c r="O78" s="5">
        <f t="shared" ref="O78:O79" si="9">100%-N78</f>
        <v>0.25</v>
      </c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2.75" customHeight="1" x14ac:dyDescent="0.2">
      <c r="A79" s="32">
        <v>1601</v>
      </c>
      <c r="B79" s="32"/>
      <c r="C79" s="32"/>
      <c r="D79" s="32">
        <v>3</v>
      </c>
      <c r="E79" s="32"/>
      <c r="F79" s="32"/>
      <c r="G79" s="32"/>
      <c r="H79" s="206"/>
      <c r="I79" s="5"/>
      <c r="J79" s="5"/>
      <c r="K79" s="32"/>
      <c r="L79" s="17">
        <f>D79/C78</f>
        <v>0.33333333333333331</v>
      </c>
      <c r="M79" s="20">
        <v>3</v>
      </c>
      <c r="N79" s="3">
        <f t="shared" si="8"/>
        <v>0.33333333333333331</v>
      </c>
      <c r="O79" s="5">
        <f t="shared" si="9"/>
        <v>0.66666666666666674</v>
      </c>
      <c r="P79" s="11">
        <f>M79/M77</f>
        <v>0.25</v>
      </c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 ht="12.75" customHeight="1" x14ac:dyDescent="0.2">
      <c r="A80" s="32">
        <v>1602</v>
      </c>
      <c r="B80" s="32"/>
      <c r="C80" s="32"/>
      <c r="D80" s="32"/>
      <c r="E80" s="32">
        <v>3</v>
      </c>
      <c r="F80" s="32"/>
      <c r="G80" s="32"/>
      <c r="H80" s="206"/>
      <c r="I80" s="5"/>
      <c r="J80" s="5"/>
      <c r="K80" s="32"/>
      <c r="L80" s="5"/>
      <c r="M80" s="6"/>
      <c r="N80" s="6"/>
      <c r="O80" s="5"/>
      <c r="P80" s="4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2.75" customHeight="1" x14ac:dyDescent="0.2">
      <c r="A81" s="32">
        <v>1701</v>
      </c>
      <c r="B81" s="32"/>
      <c r="C81" s="32"/>
      <c r="D81" s="32"/>
      <c r="E81" s="32"/>
      <c r="F81" s="32">
        <v>8</v>
      </c>
      <c r="G81" s="32"/>
      <c r="H81" s="206"/>
      <c r="I81" s="5"/>
      <c r="J81" s="5"/>
      <c r="K81" s="32"/>
      <c r="L81" s="5"/>
      <c r="M81" s="6"/>
      <c r="N81" s="6"/>
      <c r="O81" s="5"/>
      <c r="P81" s="4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2.75" customHeight="1" x14ac:dyDescent="0.2">
      <c r="A82" s="32">
        <v>1702</v>
      </c>
      <c r="B82" s="32"/>
      <c r="C82" s="32"/>
      <c r="D82" s="32"/>
      <c r="E82" s="32"/>
      <c r="F82" s="32"/>
      <c r="G82" s="32">
        <v>0</v>
      </c>
      <c r="H82" s="206"/>
      <c r="I82" s="5"/>
      <c r="J82" s="5"/>
      <c r="K82" s="32"/>
      <c r="L82" s="5"/>
      <c r="M82" s="6"/>
      <c r="N82" s="6"/>
      <c r="O82" s="5"/>
      <c r="P82" s="4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2.75" customHeight="1" x14ac:dyDescent="0.2">
      <c r="A83" s="32"/>
      <c r="B83" s="32"/>
      <c r="C83" s="32"/>
      <c r="D83" s="32"/>
      <c r="E83" s="32"/>
      <c r="F83" s="32"/>
      <c r="G83" s="32"/>
      <c r="H83" s="206"/>
      <c r="I83" s="5"/>
      <c r="J83" s="5"/>
      <c r="K83" s="32"/>
      <c r="L83" s="5"/>
      <c r="M83" s="6"/>
      <c r="N83" s="6"/>
      <c r="O83" s="5"/>
      <c r="P83" s="4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2.75" customHeight="1" x14ac:dyDescent="0.2">
      <c r="A84" s="32"/>
      <c r="B84" s="32"/>
      <c r="C84" s="32"/>
      <c r="D84" s="32"/>
      <c r="E84" s="32"/>
      <c r="F84" s="32"/>
      <c r="G84" s="32"/>
      <c r="H84" s="206"/>
      <c r="I84" s="5"/>
      <c r="J84" s="5"/>
      <c r="K84" s="32"/>
      <c r="L84" s="5"/>
      <c r="M84" s="6"/>
      <c r="N84" s="6"/>
      <c r="O84" s="5"/>
      <c r="P84" s="4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2.75" customHeight="1" x14ac:dyDescent="0.2">
      <c r="A85" s="32"/>
      <c r="B85" s="32"/>
      <c r="C85" s="32"/>
      <c r="D85" s="32"/>
      <c r="E85" s="32"/>
      <c r="F85" s="32"/>
      <c r="G85" s="32"/>
      <c r="H85" s="206"/>
      <c r="I85" s="5"/>
      <c r="J85" s="5"/>
      <c r="K85" s="32"/>
      <c r="L85" s="5"/>
      <c r="M85" s="6"/>
      <c r="N85" s="6"/>
      <c r="O85" s="5"/>
      <c r="P85" s="4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2.75" customHeight="1" x14ac:dyDescent="0.2">
      <c r="A86" s="32"/>
      <c r="B86" s="32"/>
      <c r="C86" s="32"/>
      <c r="D86" s="32"/>
      <c r="E86" s="32"/>
      <c r="F86" s="32"/>
      <c r="G86" s="32"/>
      <c r="H86" s="206">
        <f>SUM(H82:H83)</f>
        <v>0</v>
      </c>
      <c r="I86" s="5">
        <f>H82/B77</f>
        <v>0</v>
      </c>
      <c r="J86" s="5">
        <f>H86/B77</f>
        <v>0</v>
      </c>
      <c r="K86" s="5">
        <f>J86-I86</f>
        <v>0</v>
      </c>
      <c r="L86" s="5"/>
      <c r="M86" s="6"/>
      <c r="N86" s="6"/>
      <c r="O86" s="5"/>
      <c r="P86" s="4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2.75" customHeight="1" x14ac:dyDescent="0.2">
      <c r="A87" s="32"/>
      <c r="B87" s="32"/>
      <c r="C87" s="32"/>
      <c r="D87" s="32"/>
      <c r="E87" s="32"/>
      <c r="F87" s="32"/>
      <c r="G87" s="32"/>
      <c r="H87" s="206"/>
      <c r="I87" s="5"/>
      <c r="J87" s="5"/>
      <c r="K87" s="32"/>
      <c r="L87" s="5"/>
      <c r="M87" s="6"/>
      <c r="N87" s="6"/>
      <c r="O87" s="5"/>
      <c r="P87" s="4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spans="1:26" ht="12.75" customHeight="1" x14ac:dyDescent="0.3">
      <c r="A88" s="44" t="s">
        <v>93</v>
      </c>
      <c r="B88" s="32"/>
      <c r="C88" s="32"/>
      <c r="D88" s="32"/>
      <c r="E88" s="32"/>
      <c r="F88" s="32"/>
      <c r="G88" s="32"/>
      <c r="H88" s="206"/>
      <c r="I88" s="5"/>
      <c r="J88" s="5"/>
      <c r="K88" s="32"/>
      <c r="L88" s="5"/>
      <c r="M88" s="6"/>
      <c r="N88" s="6"/>
      <c r="O88" s="5"/>
      <c r="P88" s="4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25.5" customHeight="1" x14ac:dyDescent="0.2">
      <c r="A89" s="32"/>
      <c r="B89" s="228" t="s">
        <v>1</v>
      </c>
      <c r="C89" s="229"/>
      <c r="D89" s="229"/>
      <c r="E89" s="229"/>
      <c r="F89" s="229"/>
      <c r="G89" s="229"/>
      <c r="H89" s="206"/>
      <c r="I89" s="7" t="s">
        <v>2</v>
      </c>
      <c r="J89" s="7" t="s">
        <v>3</v>
      </c>
      <c r="K89" s="8" t="s">
        <v>4</v>
      </c>
      <c r="L89" s="7" t="s">
        <v>5</v>
      </c>
      <c r="M89" s="9" t="s">
        <v>6</v>
      </c>
      <c r="N89" s="9" t="s">
        <v>7</v>
      </c>
      <c r="O89" s="10" t="s">
        <v>8</v>
      </c>
      <c r="P89" s="4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2.75" customHeight="1" x14ac:dyDescent="0.2">
      <c r="A90" s="12" t="s">
        <v>9</v>
      </c>
      <c r="B90" s="13">
        <v>1</v>
      </c>
      <c r="C90" s="13">
        <v>2</v>
      </c>
      <c r="D90" s="13">
        <v>3</v>
      </c>
      <c r="E90" s="13">
        <v>4</v>
      </c>
      <c r="F90" s="13">
        <v>5</v>
      </c>
      <c r="G90" s="13">
        <v>6</v>
      </c>
      <c r="H90" s="201" t="s">
        <v>10</v>
      </c>
      <c r="I90" s="41"/>
      <c r="J90" s="15"/>
      <c r="K90" s="16"/>
      <c r="L90" s="17"/>
      <c r="M90" s="6"/>
      <c r="N90" s="6"/>
      <c r="O90" s="5"/>
      <c r="P90" s="4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2.75" customHeight="1" x14ac:dyDescent="0.2">
      <c r="A91" s="32">
        <v>1502</v>
      </c>
      <c r="B91" s="13">
        <v>182</v>
      </c>
      <c r="C91" s="13"/>
      <c r="D91" s="13"/>
      <c r="E91" s="13"/>
      <c r="F91" s="13"/>
      <c r="G91" s="13"/>
      <c r="H91" s="202"/>
      <c r="I91" s="41"/>
      <c r="J91" s="15"/>
      <c r="K91" s="16"/>
      <c r="L91" s="17"/>
      <c r="M91" s="20">
        <f>B91</f>
        <v>182</v>
      </c>
      <c r="N91" s="6"/>
      <c r="O91" s="5"/>
      <c r="P91" s="4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2.75" customHeight="1" x14ac:dyDescent="0.2">
      <c r="A92" s="32">
        <v>1601</v>
      </c>
      <c r="B92" s="13"/>
      <c r="C92" s="13">
        <v>145</v>
      </c>
      <c r="D92" s="13"/>
      <c r="E92" s="13"/>
      <c r="F92" s="13"/>
      <c r="G92" s="13"/>
      <c r="H92" s="203"/>
      <c r="I92" s="41"/>
      <c r="J92" s="41"/>
      <c r="K92" s="41"/>
      <c r="L92" s="17">
        <f>C92/B91</f>
        <v>0.79670329670329665</v>
      </c>
      <c r="M92" s="20">
        <v>146</v>
      </c>
      <c r="N92" s="3">
        <f t="shared" ref="N92:N93" si="10">M92/M91</f>
        <v>0.80219780219780223</v>
      </c>
      <c r="O92" s="5">
        <f t="shared" ref="O92:O93" si="11">100%-N92</f>
        <v>0.19780219780219777</v>
      </c>
      <c r="P92" s="4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2.75" customHeight="1" x14ac:dyDescent="0.2">
      <c r="A93" s="32">
        <v>1602</v>
      </c>
      <c r="B93" s="32"/>
      <c r="C93" s="32"/>
      <c r="D93" s="32">
        <v>129</v>
      </c>
      <c r="E93" s="32"/>
      <c r="F93" s="32"/>
      <c r="G93" s="32"/>
      <c r="H93" s="206"/>
      <c r="I93" s="5"/>
      <c r="J93" s="5"/>
      <c r="K93" s="32"/>
      <c r="L93" s="17">
        <f>D93/C92</f>
        <v>0.8896551724137931</v>
      </c>
      <c r="M93" s="20">
        <v>135</v>
      </c>
      <c r="N93" s="3">
        <f t="shared" si="10"/>
        <v>0.92465753424657537</v>
      </c>
      <c r="O93" s="5">
        <f t="shared" si="11"/>
        <v>7.5342465753424626E-2</v>
      </c>
      <c r="P93" s="11">
        <f>M93/M91</f>
        <v>0.74175824175824179</v>
      </c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2.75" customHeight="1" x14ac:dyDescent="0.2">
      <c r="A94" s="32">
        <v>1701</v>
      </c>
      <c r="B94" s="32"/>
      <c r="C94" s="32"/>
      <c r="D94" s="32"/>
      <c r="E94" s="32">
        <v>122</v>
      </c>
      <c r="F94" s="32"/>
      <c r="G94" s="32"/>
      <c r="H94" s="206"/>
      <c r="I94" s="5"/>
      <c r="J94" s="5"/>
      <c r="K94" s="32"/>
      <c r="L94" s="5"/>
      <c r="M94" s="20">
        <v>127</v>
      </c>
      <c r="N94" s="3"/>
      <c r="O94" s="5"/>
      <c r="P94" s="11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2.75" customHeight="1" x14ac:dyDescent="0.2">
      <c r="A95" s="32">
        <v>1702</v>
      </c>
      <c r="B95" s="32"/>
      <c r="C95" s="32"/>
      <c r="D95" s="32"/>
      <c r="E95" s="32"/>
      <c r="F95" s="32">
        <v>85</v>
      </c>
      <c r="G95" s="32"/>
      <c r="H95" s="206"/>
      <c r="I95" s="5"/>
      <c r="J95" s="5"/>
      <c r="K95" s="32"/>
      <c r="L95" s="5"/>
      <c r="M95" s="20">
        <v>89</v>
      </c>
      <c r="N95" s="3"/>
      <c r="O95" s="5"/>
      <c r="P95" s="11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2.75" customHeight="1" x14ac:dyDescent="0.2">
      <c r="A96" s="32"/>
      <c r="B96" s="32"/>
      <c r="C96" s="32"/>
      <c r="D96" s="32"/>
      <c r="E96" s="32"/>
      <c r="F96" s="32"/>
      <c r="G96" s="32"/>
      <c r="H96" s="206"/>
      <c r="I96" s="5"/>
      <c r="J96" s="5"/>
      <c r="K96" s="32"/>
      <c r="L96" s="5"/>
      <c r="M96" s="6"/>
      <c r="N96" s="6"/>
      <c r="O96" s="5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2.75" customHeight="1" x14ac:dyDescent="0.2">
      <c r="A97" s="32"/>
      <c r="B97" s="32"/>
      <c r="C97" s="32"/>
      <c r="D97" s="32"/>
      <c r="E97" s="32"/>
      <c r="F97" s="32"/>
      <c r="G97" s="32"/>
      <c r="H97" s="206"/>
      <c r="I97" s="5"/>
      <c r="J97" s="5"/>
      <c r="K97" s="32"/>
      <c r="L97" s="5"/>
      <c r="M97" s="6"/>
      <c r="N97" s="6"/>
      <c r="O97" s="5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2.75" customHeight="1" x14ac:dyDescent="0.2">
      <c r="A98" s="32"/>
      <c r="B98" s="32"/>
      <c r="C98" s="32"/>
      <c r="D98" s="32"/>
      <c r="E98" s="32"/>
      <c r="F98" s="32"/>
      <c r="G98" s="32"/>
      <c r="H98" s="206"/>
      <c r="I98" s="5"/>
      <c r="J98" s="5"/>
      <c r="K98" s="32"/>
      <c r="L98" s="5"/>
      <c r="M98" s="6"/>
      <c r="N98" s="6"/>
      <c r="O98" s="5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spans="1:26" ht="12.75" customHeight="1" x14ac:dyDescent="0.2">
      <c r="A99" s="32"/>
      <c r="B99" s="32"/>
      <c r="C99" s="32"/>
      <c r="D99" s="32"/>
      <c r="E99" s="32"/>
      <c r="F99" s="32"/>
      <c r="G99" s="32"/>
      <c r="H99" s="206"/>
      <c r="I99" s="5"/>
      <c r="J99" s="5"/>
      <c r="K99" s="32"/>
      <c r="L99" s="5"/>
      <c r="M99" s="6"/>
      <c r="N99" s="6"/>
      <c r="O99" s="5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2.75" customHeight="1" x14ac:dyDescent="0.3">
      <c r="A100" s="44" t="s">
        <v>95</v>
      </c>
      <c r="B100" s="32"/>
      <c r="C100" s="32"/>
      <c r="D100" s="32"/>
      <c r="E100" s="32"/>
      <c r="F100" s="32"/>
      <c r="G100" s="32"/>
      <c r="H100" s="206"/>
      <c r="I100" s="5"/>
      <c r="J100" s="5"/>
      <c r="K100" s="32"/>
      <c r="L100" s="5"/>
      <c r="M100" s="6"/>
      <c r="N100" s="6"/>
      <c r="O100" s="5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25.5" customHeight="1" x14ac:dyDescent="0.2">
      <c r="A101" s="32"/>
      <c r="B101" s="228" t="s">
        <v>1</v>
      </c>
      <c r="C101" s="229"/>
      <c r="D101" s="229"/>
      <c r="E101" s="229"/>
      <c r="F101" s="229"/>
      <c r="G101" s="229"/>
      <c r="H101" s="206"/>
      <c r="I101" s="7" t="s">
        <v>2</v>
      </c>
      <c r="J101" s="7" t="s">
        <v>3</v>
      </c>
      <c r="K101" s="8" t="s">
        <v>4</v>
      </c>
      <c r="L101" s="7" t="s">
        <v>5</v>
      </c>
      <c r="M101" s="9" t="s">
        <v>6</v>
      </c>
      <c r="N101" s="9" t="s">
        <v>7</v>
      </c>
      <c r="O101" s="10" t="s">
        <v>8</v>
      </c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2.75" customHeight="1" x14ac:dyDescent="0.2">
      <c r="A102" s="12" t="s">
        <v>9</v>
      </c>
      <c r="B102" s="13">
        <v>1</v>
      </c>
      <c r="C102" s="13">
        <v>2</v>
      </c>
      <c r="D102" s="13">
        <v>3</v>
      </c>
      <c r="E102" s="13">
        <v>4</v>
      </c>
      <c r="F102" s="13">
        <v>5</v>
      </c>
      <c r="G102" s="13">
        <v>6</v>
      </c>
      <c r="H102" s="201" t="s">
        <v>10</v>
      </c>
      <c r="I102" s="41"/>
      <c r="J102" s="15"/>
      <c r="K102" s="16"/>
      <c r="L102" s="17"/>
      <c r="M102" s="6"/>
      <c r="N102" s="6"/>
      <c r="O102" s="5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2.75" customHeight="1" x14ac:dyDescent="0.2">
      <c r="A103" s="32">
        <v>1601</v>
      </c>
      <c r="B103" s="13">
        <v>19</v>
      </c>
      <c r="C103" s="13"/>
      <c r="D103" s="13"/>
      <c r="E103" s="13"/>
      <c r="F103" s="13"/>
      <c r="G103" s="13"/>
      <c r="H103" s="202"/>
      <c r="I103" s="41"/>
      <c r="J103" s="15"/>
      <c r="K103" s="16"/>
      <c r="L103" s="17"/>
      <c r="M103" s="20">
        <f>B103</f>
        <v>19</v>
      </c>
      <c r="N103" s="6"/>
      <c r="O103" s="5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2.75" customHeight="1" x14ac:dyDescent="0.2">
      <c r="A104" s="32">
        <v>1602</v>
      </c>
      <c r="B104" s="13"/>
      <c r="C104" s="13">
        <v>8</v>
      </c>
      <c r="D104" s="13"/>
      <c r="E104" s="13"/>
      <c r="F104" s="13"/>
      <c r="G104" s="13"/>
      <c r="H104" s="203"/>
      <c r="I104" s="41"/>
      <c r="J104" s="41"/>
      <c r="K104" s="41"/>
      <c r="L104" s="17">
        <f>C104/B103</f>
        <v>0.42105263157894735</v>
      </c>
      <c r="M104" s="20">
        <v>9</v>
      </c>
      <c r="N104" s="3">
        <f t="shared" ref="N104:N105" si="12">M104/M103</f>
        <v>0.47368421052631576</v>
      </c>
      <c r="O104" s="5">
        <f>100%-N104</f>
        <v>0.52631578947368429</v>
      </c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2.75" customHeight="1" x14ac:dyDescent="0.2">
      <c r="A105" s="32">
        <v>1701</v>
      </c>
      <c r="B105" s="32"/>
      <c r="C105" s="32"/>
      <c r="D105" s="32">
        <v>6</v>
      </c>
      <c r="E105" s="32"/>
      <c r="F105" s="32"/>
      <c r="G105" s="32"/>
      <c r="H105" s="206"/>
      <c r="I105" s="5"/>
      <c r="J105" s="5"/>
      <c r="K105" s="32"/>
      <c r="L105" s="17">
        <f>D105/C104</f>
        <v>0.75</v>
      </c>
      <c r="M105" s="20">
        <v>6</v>
      </c>
      <c r="N105" s="3">
        <f t="shared" si="12"/>
        <v>0.66666666666666663</v>
      </c>
      <c r="O105" s="11">
        <f>M105/M103</f>
        <v>0.31578947368421051</v>
      </c>
      <c r="P105" s="3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2.75" customHeight="1" x14ac:dyDescent="0.2">
      <c r="A106" s="32">
        <v>1702</v>
      </c>
      <c r="B106" s="32"/>
      <c r="C106" s="32"/>
      <c r="D106" s="32"/>
      <c r="E106" s="32">
        <v>3</v>
      </c>
      <c r="F106" s="32"/>
      <c r="G106" s="32"/>
      <c r="H106" s="206"/>
      <c r="I106" s="5"/>
      <c r="J106" s="5"/>
      <c r="K106" s="32"/>
      <c r="L106" s="5"/>
      <c r="M106" s="6">
        <v>3</v>
      </c>
      <c r="N106" s="6"/>
      <c r="O106" s="5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2.75" customHeight="1" x14ac:dyDescent="0.2">
      <c r="A107" s="32"/>
      <c r="B107" s="32"/>
      <c r="C107" s="32"/>
      <c r="D107" s="32"/>
      <c r="E107" s="32"/>
      <c r="F107" s="32"/>
      <c r="G107" s="32"/>
      <c r="H107" s="206"/>
      <c r="I107" s="5"/>
      <c r="J107" s="5"/>
      <c r="K107" s="32"/>
      <c r="L107" s="5"/>
      <c r="M107" s="6"/>
      <c r="N107" s="6"/>
      <c r="O107" s="5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2.75" customHeight="1" x14ac:dyDescent="0.2">
      <c r="A108" s="32"/>
      <c r="B108" s="32"/>
      <c r="C108" s="32"/>
      <c r="D108" s="32"/>
      <c r="E108" s="32"/>
      <c r="F108" s="32"/>
      <c r="G108" s="32"/>
      <c r="H108" s="206"/>
      <c r="I108" s="5"/>
      <c r="J108" s="5"/>
      <c r="K108" s="32"/>
      <c r="L108" s="5"/>
      <c r="M108" s="6"/>
      <c r="N108" s="6"/>
      <c r="O108" s="5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2.75" customHeight="1" x14ac:dyDescent="0.2">
      <c r="A109" s="32"/>
      <c r="B109" s="32"/>
      <c r="C109" s="32"/>
      <c r="D109" s="32"/>
      <c r="E109" s="32"/>
      <c r="F109" s="32"/>
      <c r="G109" s="32"/>
      <c r="H109" s="206"/>
      <c r="I109" s="5"/>
      <c r="J109" s="5"/>
      <c r="K109" s="32"/>
      <c r="L109" s="5"/>
      <c r="M109" s="6"/>
      <c r="N109" s="6"/>
      <c r="O109" s="5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2.75" customHeight="1" x14ac:dyDescent="0.2">
      <c r="A110" s="32"/>
      <c r="B110" s="32"/>
      <c r="C110" s="32"/>
      <c r="D110" s="32"/>
      <c r="E110" s="32"/>
      <c r="F110" s="32"/>
      <c r="G110" s="32"/>
      <c r="H110" s="206"/>
      <c r="I110" s="5"/>
      <c r="J110" s="5"/>
      <c r="K110" s="32"/>
      <c r="L110" s="5"/>
      <c r="M110" s="6"/>
      <c r="N110" s="6"/>
      <c r="O110" s="5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2.75" customHeight="1" x14ac:dyDescent="0.3">
      <c r="A111" s="44" t="s">
        <v>96</v>
      </c>
      <c r="B111" s="32"/>
      <c r="C111" s="32"/>
      <c r="D111" s="32"/>
      <c r="E111" s="32"/>
      <c r="F111" s="32"/>
      <c r="G111" s="32"/>
      <c r="H111" s="206"/>
      <c r="I111" s="5"/>
      <c r="J111" s="5"/>
      <c r="K111" s="32"/>
      <c r="L111" s="5"/>
      <c r="M111" s="6"/>
      <c r="N111" s="6"/>
      <c r="O111" s="5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25.5" customHeight="1" x14ac:dyDescent="0.2">
      <c r="A112" s="32"/>
      <c r="B112" s="228" t="s">
        <v>1</v>
      </c>
      <c r="C112" s="229"/>
      <c r="D112" s="229"/>
      <c r="E112" s="229"/>
      <c r="F112" s="229"/>
      <c r="G112" s="229"/>
      <c r="H112" s="206"/>
      <c r="I112" s="7" t="s">
        <v>2</v>
      </c>
      <c r="J112" s="7" t="s">
        <v>3</v>
      </c>
      <c r="K112" s="8" t="s">
        <v>4</v>
      </c>
      <c r="L112" s="7" t="s">
        <v>5</v>
      </c>
      <c r="M112" s="9" t="s">
        <v>6</v>
      </c>
      <c r="N112" s="9" t="s">
        <v>7</v>
      </c>
      <c r="O112" s="10" t="s">
        <v>8</v>
      </c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2.75" customHeight="1" x14ac:dyDescent="0.2">
      <c r="A113" s="12" t="s">
        <v>9</v>
      </c>
      <c r="B113" s="13">
        <v>1</v>
      </c>
      <c r="C113" s="13">
        <v>2</v>
      </c>
      <c r="D113" s="13">
        <v>3</v>
      </c>
      <c r="E113" s="13">
        <v>4</v>
      </c>
      <c r="F113" s="13">
        <v>5</v>
      </c>
      <c r="G113" s="13">
        <v>6</v>
      </c>
      <c r="H113" s="201" t="s">
        <v>10</v>
      </c>
      <c r="I113" s="41"/>
      <c r="J113" s="15"/>
      <c r="K113" s="16"/>
      <c r="L113" s="17"/>
      <c r="M113" s="6"/>
      <c r="N113" s="6"/>
      <c r="O113" s="5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2.75" customHeight="1" x14ac:dyDescent="0.2">
      <c r="A114" s="32">
        <v>1602</v>
      </c>
      <c r="B114" s="13">
        <v>211</v>
      </c>
      <c r="C114" s="13"/>
      <c r="D114" s="13"/>
      <c r="E114" s="13"/>
      <c r="F114" s="13"/>
      <c r="G114" s="13"/>
      <c r="H114" s="202"/>
      <c r="I114" s="41"/>
      <c r="J114" s="15"/>
      <c r="K114" s="16"/>
      <c r="L114" s="17"/>
      <c r="M114" s="20">
        <f>B114</f>
        <v>211</v>
      </c>
      <c r="N114" s="6"/>
      <c r="O114" s="5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2.75" customHeight="1" x14ac:dyDescent="0.2">
      <c r="A115" s="32">
        <v>1701</v>
      </c>
      <c r="B115" s="13"/>
      <c r="C115" s="13">
        <v>162</v>
      </c>
      <c r="D115" s="13"/>
      <c r="E115" s="13"/>
      <c r="F115" s="13"/>
      <c r="G115" s="13"/>
      <c r="H115" s="203"/>
      <c r="I115" s="41"/>
      <c r="J115" s="41"/>
      <c r="K115" s="41"/>
      <c r="L115" s="17">
        <f>C115/B114</f>
        <v>0.76777251184834128</v>
      </c>
      <c r="M115" s="20">
        <v>163</v>
      </c>
      <c r="N115" s="3">
        <f t="shared" ref="N115:N116" si="13">M115/M114</f>
        <v>0.77251184834123221</v>
      </c>
      <c r="O115" s="5">
        <f>100%-N115</f>
        <v>0.22748815165876779</v>
      </c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2.75" customHeight="1" x14ac:dyDescent="0.2">
      <c r="A116" s="32"/>
      <c r="B116" s="32"/>
      <c r="C116" s="32"/>
      <c r="D116" s="32">
        <v>101</v>
      </c>
      <c r="E116" s="32"/>
      <c r="F116" s="32"/>
      <c r="G116" s="32"/>
      <c r="H116" s="206"/>
      <c r="I116" s="5"/>
      <c r="J116" s="5"/>
      <c r="K116" s="32"/>
      <c r="L116" s="17">
        <f>D116/C115</f>
        <v>0.62345679012345678</v>
      </c>
      <c r="M116" s="20">
        <v>101</v>
      </c>
      <c r="N116" s="3">
        <f t="shared" si="13"/>
        <v>0.61963190184049077</v>
      </c>
      <c r="O116" s="11">
        <f>M116/M114</f>
        <v>0.47867298578199052</v>
      </c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2.75" customHeight="1" x14ac:dyDescent="0.2">
      <c r="A117" s="32"/>
      <c r="B117" s="32"/>
      <c r="C117" s="32"/>
      <c r="D117" s="32"/>
      <c r="E117" s="32"/>
      <c r="F117" s="32"/>
      <c r="G117" s="32"/>
      <c r="H117" s="206"/>
      <c r="I117" s="5"/>
      <c r="J117" s="5"/>
      <c r="K117" s="32"/>
      <c r="L117" s="5"/>
      <c r="M117" s="6"/>
      <c r="N117" s="6"/>
      <c r="O117" s="5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2.75" customHeight="1" x14ac:dyDescent="0.2">
      <c r="A118" s="32"/>
      <c r="B118" s="32"/>
      <c r="C118" s="32"/>
      <c r="D118" s="32"/>
      <c r="E118" s="32"/>
      <c r="F118" s="32"/>
      <c r="G118" s="32"/>
      <c r="H118" s="206"/>
      <c r="I118" s="5"/>
      <c r="J118" s="5"/>
      <c r="K118" s="32"/>
      <c r="L118" s="5"/>
      <c r="M118" s="6"/>
      <c r="N118" s="6"/>
      <c r="O118" s="5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2.75" customHeight="1" x14ac:dyDescent="0.2">
      <c r="A119" s="32"/>
      <c r="B119" s="32"/>
      <c r="C119" s="32"/>
      <c r="D119" s="32"/>
      <c r="E119" s="32"/>
      <c r="F119" s="32"/>
      <c r="G119" s="32"/>
      <c r="H119" s="206"/>
      <c r="I119" s="5"/>
      <c r="J119" s="5"/>
      <c r="K119" s="32"/>
      <c r="L119" s="5"/>
      <c r="M119" s="6"/>
      <c r="N119" s="6"/>
      <c r="O119" s="5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2.75" customHeight="1" x14ac:dyDescent="0.2">
      <c r="A120" s="32"/>
      <c r="B120" s="32"/>
      <c r="C120" s="32"/>
      <c r="D120" s="32"/>
      <c r="E120" s="32"/>
      <c r="F120" s="32"/>
      <c r="G120" s="32"/>
      <c r="H120" s="206"/>
      <c r="I120" s="5"/>
      <c r="J120" s="5"/>
      <c r="K120" s="32"/>
      <c r="L120" s="5"/>
      <c r="M120" s="6"/>
      <c r="N120" s="6"/>
      <c r="O120" s="5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26.25" customHeight="1" x14ac:dyDescent="0.4">
      <c r="A121" s="4"/>
      <c r="B121" s="220" t="s">
        <v>99</v>
      </c>
      <c r="C121" s="221"/>
      <c r="D121" s="221"/>
      <c r="E121" s="221"/>
      <c r="F121" s="221"/>
      <c r="G121" s="221"/>
      <c r="H121" s="72">
        <v>1701</v>
      </c>
      <c r="I121" s="73"/>
      <c r="J121" s="73"/>
      <c r="K121" s="73"/>
      <c r="L121" s="73"/>
      <c r="M121" s="73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20.25" customHeight="1" x14ac:dyDescent="0.2">
      <c r="A122" s="222" t="s">
        <v>9</v>
      </c>
      <c r="B122" s="223" t="s">
        <v>100</v>
      </c>
      <c r="C122" s="224"/>
      <c r="D122" s="224"/>
      <c r="E122" s="224"/>
      <c r="F122" s="224"/>
      <c r="G122" s="224"/>
      <c r="H122" s="225" t="s">
        <v>10</v>
      </c>
      <c r="I122" s="219" t="s">
        <v>2</v>
      </c>
      <c r="J122" s="219" t="s">
        <v>3</v>
      </c>
      <c r="K122" s="227" t="s">
        <v>4</v>
      </c>
      <c r="L122" s="219" t="s">
        <v>5</v>
      </c>
      <c r="M122" s="217" t="s">
        <v>6</v>
      </c>
      <c r="N122" s="217" t="s">
        <v>7</v>
      </c>
      <c r="O122" s="219" t="s">
        <v>8</v>
      </c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5.75" customHeight="1" x14ac:dyDescent="0.25">
      <c r="A123" s="218"/>
      <c r="B123" s="74" t="s">
        <v>101</v>
      </c>
      <c r="C123" s="74" t="s">
        <v>102</v>
      </c>
      <c r="D123" s="74" t="s">
        <v>103</v>
      </c>
      <c r="E123" s="74" t="s">
        <v>104</v>
      </c>
      <c r="F123" s="74" t="s">
        <v>105</v>
      </c>
      <c r="G123" s="74" t="s">
        <v>106</v>
      </c>
      <c r="H123" s="226"/>
      <c r="I123" s="218"/>
      <c r="J123" s="218"/>
      <c r="K123" s="218"/>
      <c r="L123" s="218"/>
      <c r="M123" s="218"/>
      <c r="N123" s="218"/>
      <c r="O123" s="218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5.75" customHeight="1" x14ac:dyDescent="0.25">
      <c r="A124" s="74">
        <v>1701</v>
      </c>
      <c r="B124" s="139">
        <v>13</v>
      </c>
      <c r="C124" s="139"/>
      <c r="D124" s="139"/>
      <c r="E124" s="139"/>
      <c r="F124" s="139"/>
      <c r="G124" s="139"/>
      <c r="H124" s="140"/>
      <c r="I124" s="141"/>
      <c r="J124" s="142"/>
      <c r="K124" s="143"/>
      <c r="L124" s="144"/>
      <c r="M124" s="145">
        <f>B124</f>
        <v>13</v>
      </c>
      <c r="N124" s="146"/>
      <c r="O124" s="144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5.75" customHeight="1" x14ac:dyDescent="0.25">
      <c r="A125" s="74" t="s">
        <v>107</v>
      </c>
      <c r="B125" s="139"/>
      <c r="C125" s="139"/>
      <c r="D125" s="139"/>
      <c r="E125" s="139"/>
      <c r="F125" s="139"/>
      <c r="G125" s="139"/>
      <c r="H125" s="140"/>
      <c r="I125" s="147"/>
      <c r="J125" s="148"/>
      <c r="K125" s="149"/>
      <c r="L125" s="150" t="str">
        <f>IF(C125=0,"",C125/B124)</f>
        <v/>
      </c>
      <c r="M125" s="151"/>
      <c r="N125" s="152" t="str">
        <f t="shared" ref="N125:N129" si="14">IF(M125=0,"",M125/M124)</f>
        <v/>
      </c>
      <c r="O125" s="152" t="str">
        <f t="shared" ref="O125:O129" si="15">IF(M125=0,"",100%-N125)</f>
        <v/>
      </c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5.75" customHeight="1" x14ac:dyDescent="0.25">
      <c r="A126" s="74" t="s">
        <v>108</v>
      </c>
      <c r="B126" s="139"/>
      <c r="C126" s="139"/>
      <c r="D126" s="139"/>
      <c r="E126" s="139"/>
      <c r="F126" s="139"/>
      <c r="G126" s="139"/>
      <c r="H126" s="140"/>
      <c r="I126" s="147"/>
      <c r="J126" s="148"/>
      <c r="K126" s="149"/>
      <c r="L126" s="153" t="str">
        <f>IF(D126=0,"",D126/C125)</f>
        <v/>
      </c>
      <c r="M126" s="151"/>
      <c r="N126" s="154" t="str">
        <f t="shared" si="14"/>
        <v/>
      </c>
      <c r="O126" s="154" t="str">
        <f t="shared" si="15"/>
        <v/>
      </c>
      <c r="P126" s="11">
        <f>M126/M124</f>
        <v>0</v>
      </c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5.75" customHeight="1" x14ac:dyDescent="0.25">
      <c r="A127" s="74" t="s">
        <v>109</v>
      </c>
      <c r="B127" s="139"/>
      <c r="C127" s="139"/>
      <c r="D127" s="139"/>
      <c r="E127" s="139"/>
      <c r="F127" s="139"/>
      <c r="G127" s="139"/>
      <c r="H127" s="140"/>
      <c r="I127" s="147"/>
      <c r="J127" s="148"/>
      <c r="K127" s="149"/>
      <c r="L127" s="153" t="str">
        <f>IF(E127=0,"",E127/D126)</f>
        <v/>
      </c>
      <c r="M127" s="151"/>
      <c r="N127" s="154" t="str">
        <f t="shared" si="14"/>
        <v/>
      </c>
      <c r="O127" s="154" t="str">
        <f t="shared" si="15"/>
        <v/>
      </c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5.75" customHeight="1" x14ac:dyDescent="0.25">
      <c r="A128" s="74" t="s">
        <v>110</v>
      </c>
      <c r="B128" s="139"/>
      <c r="C128" s="139"/>
      <c r="D128" s="139"/>
      <c r="E128" s="139"/>
      <c r="F128" s="139"/>
      <c r="G128" s="139"/>
      <c r="H128" s="140"/>
      <c r="I128" s="147"/>
      <c r="J128" s="148"/>
      <c r="K128" s="149"/>
      <c r="L128" s="153" t="str">
        <f>IF(F128=0,"",F128/E127)</f>
        <v/>
      </c>
      <c r="M128" s="151"/>
      <c r="N128" s="154" t="str">
        <f t="shared" si="14"/>
        <v/>
      </c>
      <c r="O128" s="154" t="str">
        <f t="shared" si="15"/>
        <v/>
      </c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5.75" customHeight="1" x14ac:dyDescent="0.25">
      <c r="A129" s="74">
        <v>1902</v>
      </c>
      <c r="B129" s="139"/>
      <c r="C129" s="139"/>
      <c r="D129" s="139"/>
      <c r="E129" s="139"/>
      <c r="F129" s="139"/>
      <c r="G129" s="139"/>
      <c r="H129" s="140"/>
      <c r="I129" s="147"/>
      <c r="J129" s="148"/>
      <c r="K129" s="149"/>
      <c r="L129" s="153" t="str">
        <f>IF(G129=0,"",G129/F128)</f>
        <v/>
      </c>
      <c r="M129" s="155"/>
      <c r="N129" s="154" t="str">
        <f t="shared" si="14"/>
        <v/>
      </c>
      <c r="O129" s="154" t="str">
        <f t="shared" si="15"/>
        <v/>
      </c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5.75" customHeight="1" x14ac:dyDescent="0.25">
      <c r="A130" s="75" t="s">
        <v>111</v>
      </c>
      <c r="B130" s="139"/>
      <c r="C130" s="139"/>
      <c r="D130" s="139"/>
      <c r="E130" s="139"/>
      <c r="F130" s="139"/>
      <c r="G130" s="139"/>
      <c r="H130" s="140"/>
      <c r="I130" s="147"/>
      <c r="J130" s="148"/>
      <c r="K130" s="156"/>
      <c r="L130" s="157"/>
      <c r="M130" s="155"/>
      <c r="N130" s="158"/>
      <c r="O130" s="159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5.75" customHeight="1" x14ac:dyDescent="0.25">
      <c r="A131" s="75" t="s">
        <v>112</v>
      </c>
      <c r="B131" s="139"/>
      <c r="C131" s="139"/>
      <c r="D131" s="139"/>
      <c r="E131" s="139"/>
      <c r="F131" s="139"/>
      <c r="G131" s="139"/>
      <c r="H131" s="140"/>
      <c r="I131" s="147"/>
      <c r="J131" s="148"/>
      <c r="K131" s="156"/>
      <c r="L131" s="157"/>
      <c r="M131" s="155"/>
      <c r="N131" s="158"/>
      <c r="O131" s="159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5.75" customHeight="1" x14ac:dyDescent="0.25">
      <c r="A132" s="75" t="s">
        <v>113</v>
      </c>
      <c r="B132" s="139"/>
      <c r="C132" s="139"/>
      <c r="D132" s="139"/>
      <c r="E132" s="139"/>
      <c r="F132" s="139"/>
      <c r="G132" s="139"/>
      <c r="H132" s="140"/>
      <c r="I132" s="147"/>
      <c r="J132" s="148"/>
      <c r="K132" s="156"/>
      <c r="L132" s="157"/>
      <c r="M132" s="155"/>
      <c r="N132" s="158"/>
      <c r="O132" s="159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5.75" customHeight="1" x14ac:dyDescent="0.25">
      <c r="A133" s="75" t="s">
        <v>115</v>
      </c>
      <c r="B133" s="160"/>
      <c r="C133" s="160"/>
      <c r="D133" s="160"/>
      <c r="E133" s="160"/>
      <c r="F133" s="160"/>
      <c r="G133" s="160"/>
      <c r="H133" s="140"/>
      <c r="I133" s="161"/>
      <c r="J133" s="162"/>
      <c r="K133" s="163"/>
      <c r="L133" s="164"/>
      <c r="M133" s="155"/>
      <c r="N133" s="165"/>
      <c r="O133" s="166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8" customHeight="1" x14ac:dyDescent="0.25">
      <c r="A134" s="31"/>
      <c r="B134" s="232" t="s">
        <v>114</v>
      </c>
      <c r="C134" s="232"/>
      <c r="D134" s="232"/>
      <c r="E134" s="232"/>
      <c r="F134" s="232"/>
      <c r="G134" s="232"/>
      <c r="H134" s="138">
        <f>SUM(H124:H133)</f>
        <v>0</v>
      </c>
      <c r="I134" s="77" t="str">
        <f>IF(H132=0,"",H132/B124)</f>
        <v/>
      </c>
      <c r="J134" s="77" t="str">
        <f>IF(H134=0,"",H134/B124)</f>
        <v/>
      </c>
      <c r="K134" s="77" t="str">
        <f>IF(H132=0,"",J134-I134)</f>
        <v/>
      </c>
      <c r="L134" s="5"/>
      <c r="M134" s="32"/>
      <c r="N134" s="23"/>
      <c r="O134" s="5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12.75" customHeight="1" x14ac:dyDescent="0.2">
      <c r="A135" s="32"/>
      <c r="B135" s="32"/>
      <c r="C135" s="32"/>
      <c r="D135" s="32"/>
      <c r="E135" s="32"/>
      <c r="F135" s="32"/>
      <c r="G135" s="32"/>
      <c r="H135" s="206"/>
      <c r="I135" s="5"/>
      <c r="J135" s="5"/>
      <c r="K135" s="32"/>
      <c r="L135" s="5"/>
      <c r="M135" s="6"/>
      <c r="N135" s="6"/>
      <c r="O135" s="5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2.75" customHeight="1" x14ac:dyDescent="0.2">
      <c r="A136" s="32"/>
      <c r="B136" s="32"/>
      <c r="C136" s="32"/>
      <c r="D136" s="32"/>
      <c r="E136" s="32"/>
      <c r="F136" s="32"/>
      <c r="G136" s="32"/>
      <c r="H136" s="206"/>
      <c r="I136" s="5"/>
      <c r="J136" s="5"/>
      <c r="K136" s="32"/>
      <c r="L136" s="5"/>
      <c r="M136" s="6"/>
      <c r="N136" s="6"/>
      <c r="O136" s="5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26.25" customHeight="1" x14ac:dyDescent="0.4">
      <c r="A137" s="4"/>
      <c r="B137" s="220" t="s">
        <v>99</v>
      </c>
      <c r="C137" s="221"/>
      <c r="D137" s="221"/>
      <c r="E137" s="221"/>
      <c r="F137" s="221"/>
      <c r="G137" s="221"/>
      <c r="H137" s="72">
        <v>1702</v>
      </c>
      <c r="I137" s="73"/>
      <c r="J137" s="73"/>
      <c r="K137" s="73"/>
      <c r="L137" s="73"/>
      <c r="M137" s="73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20.25" customHeight="1" x14ac:dyDescent="0.2">
      <c r="A138" s="222" t="s">
        <v>9</v>
      </c>
      <c r="B138" s="223" t="s">
        <v>100</v>
      </c>
      <c r="C138" s="224"/>
      <c r="D138" s="224"/>
      <c r="E138" s="224"/>
      <c r="F138" s="224"/>
      <c r="G138" s="224"/>
      <c r="H138" s="225" t="s">
        <v>10</v>
      </c>
      <c r="I138" s="219" t="s">
        <v>2</v>
      </c>
      <c r="J138" s="219" t="s">
        <v>3</v>
      </c>
      <c r="K138" s="227" t="s">
        <v>4</v>
      </c>
      <c r="L138" s="219" t="s">
        <v>5</v>
      </c>
      <c r="M138" s="217" t="s">
        <v>6</v>
      </c>
      <c r="N138" s="217" t="s">
        <v>7</v>
      </c>
      <c r="O138" s="219" t="s">
        <v>8</v>
      </c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5.75" customHeight="1" x14ac:dyDescent="0.25">
      <c r="A139" s="218"/>
      <c r="B139" s="74" t="s">
        <v>101</v>
      </c>
      <c r="C139" s="74" t="s">
        <v>102</v>
      </c>
      <c r="D139" s="74" t="s">
        <v>103</v>
      </c>
      <c r="E139" s="74" t="s">
        <v>104</v>
      </c>
      <c r="F139" s="74" t="s">
        <v>105</v>
      </c>
      <c r="G139" s="74" t="s">
        <v>106</v>
      </c>
      <c r="H139" s="226"/>
      <c r="I139" s="218"/>
      <c r="J139" s="218"/>
      <c r="K139" s="218"/>
      <c r="L139" s="218"/>
      <c r="M139" s="218"/>
      <c r="N139" s="218"/>
      <c r="O139" s="218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5.75" customHeight="1" x14ac:dyDescent="0.25">
      <c r="A140" s="74">
        <v>1702</v>
      </c>
      <c r="B140" s="139">
        <v>131</v>
      </c>
      <c r="C140" s="139"/>
      <c r="D140" s="139"/>
      <c r="E140" s="139"/>
      <c r="F140" s="139"/>
      <c r="G140" s="139"/>
      <c r="H140" s="140"/>
      <c r="I140" s="141"/>
      <c r="J140" s="142"/>
      <c r="K140" s="143"/>
      <c r="L140" s="144"/>
      <c r="M140" s="145">
        <f>B140</f>
        <v>131</v>
      </c>
      <c r="N140" s="146"/>
      <c r="O140" s="144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5.75" customHeight="1" x14ac:dyDescent="0.25">
      <c r="A141" s="74">
        <v>1801</v>
      </c>
      <c r="B141" s="139"/>
      <c r="C141" s="139"/>
      <c r="D141" s="139"/>
      <c r="E141" s="139"/>
      <c r="F141" s="139"/>
      <c r="G141" s="139"/>
      <c r="H141" s="140"/>
      <c r="I141" s="147"/>
      <c r="J141" s="148"/>
      <c r="K141" s="149"/>
      <c r="L141" s="150" t="str">
        <f>IF(C141=0,"",C141/B140)</f>
        <v/>
      </c>
      <c r="M141" s="151"/>
      <c r="N141" s="152" t="str">
        <f t="shared" ref="N141:N145" si="16">IF(M141=0,"",M141/M140)</f>
        <v/>
      </c>
      <c r="O141" s="152" t="str">
        <f t="shared" ref="O141:O145" si="17">IF(M141=0,"",100%-N141)</f>
        <v/>
      </c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5.75" customHeight="1" x14ac:dyDescent="0.25">
      <c r="A142" s="74">
        <v>1802</v>
      </c>
      <c r="B142" s="139"/>
      <c r="C142" s="139"/>
      <c r="D142" s="139"/>
      <c r="E142" s="139"/>
      <c r="F142" s="139"/>
      <c r="G142" s="139"/>
      <c r="H142" s="140"/>
      <c r="I142" s="147"/>
      <c r="J142" s="148"/>
      <c r="K142" s="149"/>
      <c r="L142" s="153" t="str">
        <f>IF(D142=0,"",D142/C141)</f>
        <v/>
      </c>
      <c r="M142" s="151"/>
      <c r="N142" s="154" t="str">
        <f t="shared" si="16"/>
        <v/>
      </c>
      <c r="O142" s="154" t="str">
        <f t="shared" si="17"/>
        <v/>
      </c>
      <c r="P142" s="11">
        <f>M142/M140</f>
        <v>0</v>
      </c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5.75" customHeight="1" x14ac:dyDescent="0.25">
      <c r="A143" s="74">
        <v>1901</v>
      </c>
      <c r="B143" s="139"/>
      <c r="C143" s="139"/>
      <c r="D143" s="139"/>
      <c r="E143" s="139"/>
      <c r="F143" s="139"/>
      <c r="G143" s="139"/>
      <c r="H143" s="140"/>
      <c r="I143" s="147"/>
      <c r="J143" s="148"/>
      <c r="K143" s="149"/>
      <c r="L143" s="153" t="str">
        <f>IF(E143=0,"",E143/D142)</f>
        <v/>
      </c>
      <c r="M143" s="151"/>
      <c r="N143" s="154" t="str">
        <f t="shared" si="16"/>
        <v/>
      </c>
      <c r="O143" s="154" t="str">
        <f t="shared" si="17"/>
        <v/>
      </c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5.75" customHeight="1" x14ac:dyDescent="0.25">
      <c r="A144" s="74">
        <v>1902</v>
      </c>
      <c r="B144" s="139"/>
      <c r="C144" s="139"/>
      <c r="D144" s="139"/>
      <c r="E144" s="139"/>
      <c r="F144" s="139"/>
      <c r="G144" s="139"/>
      <c r="H144" s="140"/>
      <c r="I144" s="147"/>
      <c r="J144" s="148"/>
      <c r="K144" s="149"/>
      <c r="L144" s="153" t="str">
        <f>IF(F144=0,"",F144/E143)</f>
        <v/>
      </c>
      <c r="M144" s="151"/>
      <c r="N144" s="154" t="str">
        <f t="shared" si="16"/>
        <v/>
      </c>
      <c r="O144" s="154" t="str">
        <f t="shared" si="17"/>
        <v/>
      </c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5.75" customHeight="1" x14ac:dyDescent="0.25">
      <c r="A145" s="74">
        <v>2001</v>
      </c>
      <c r="B145" s="139"/>
      <c r="C145" s="139"/>
      <c r="D145" s="139"/>
      <c r="E145" s="139"/>
      <c r="F145" s="139"/>
      <c r="G145" s="139"/>
      <c r="H145" s="140"/>
      <c r="I145" s="147"/>
      <c r="J145" s="148"/>
      <c r="K145" s="149"/>
      <c r="L145" s="153" t="str">
        <f>IF(G145=0,"",G145/F144)</f>
        <v/>
      </c>
      <c r="M145" s="155"/>
      <c r="N145" s="154" t="str">
        <f t="shared" si="16"/>
        <v/>
      </c>
      <c r="O145" s="154" t="str">
        <f t="shared" si="17"/>
        <v/>
      </c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5.75" customHeight="1" x14ac:dyDescent="0.25">
      <c r="A146" s="75" t="s">
        <v>112</v>
      </c>
      <c r="B146" s="139"/>
      <c r="C146" s="139"/>
      <c r="D146" s="139"/>
      <c r="E146" s="139"/>
      <c r="F146" s="139"/>
      <c r="G146" s="139"/>
      <c r="H146" s="140"/>
      <c r="I146" s="147"/>
      <c r="J146" s="148"/>
      <c r="K146" s="156"/>
      <c r="L146" s="157"/>
      <c r="M146" s="155"/>
      <c r="N146" s="158"/>
      <c r="O146" s="159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5.75" customHeight="1" x14ac:dyDescent="0.25">
      <c r="A147" s="75" t="s">
        <v>113</v>
      </c>
      <c r="B147" s="139"/>
      <c r="C147" s="139"/>
      <c r="D147" s="139"/>
      <c r="E147" s="139"/>
      <c r="F147" s="139"/>
      <c r="G147" s="139"/>
      <c r="H147" s="140"/>
      <c r="I147" s="147"/>
      <c r="J147" s="148"/>
      <c r="K147" s="156"/>
      <c r="L147" s="157"/>
      <c r="M147" s="155"/>
      <c r="N147" s="158"/>
      <c r="O147" s="159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5.75" customHeight="1" x14ac:dyDescent="0.25">
      <c r="A148" s="75" t="s">
        <v>115</v>
      </c>
      <c r="B148" s="139"/>
      <c r="C148" s="139"/>
      <c r="D148" s="139"/>
      <c r="E148" s="139"/>
      <c r="F148" s="139"/>
      <c r="G148" s="139"/>
      <c r="H148" s="140"/>
      <c r="I148" s="147"/>
      <c r="J148" s="148"/>
      <c r="K148" s="156"/>
      <c r="L148" s="157"/>
      <c r="M148" s="155"/>
      <c r="N148" s="158"/>
      <c r="O148" s="159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5.75" customHeight="1" x14ac:dyDescent="0.25">
      <c r="A149" s="75" t="s">
        <v>116</v>
      </c>
      <c r="B149" s="139"/>
      <c r="C149" s="139"/>
      <c r="D149" s="139"/>
      <c r="E149" s="139"/>
      <c r="F149" s="139"/>
      <c r="G149" s="139"/>
      <c r="H149" s="140"/>
      <c r="I149" s="161"/>
      <c r="J149" s="162"/>
      <c r="K149" s="163"/>
      <c r="L149" s="164"/>
      <c r="M149" s="155"/>
      <c r="N149" s="165"/>
      <c r="O149" s="166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8" customHeight="1" x14ac:dyDescent="0.25">
      <c r="A150" s="31"/>
      <c r="B150" s="244" t="s">
        <v>114</v>
      </c>
      <c r="C150" s="224"/>
      <c r="D150" s="224"/>
      <c r="E150" s="224"/>
      <c r="F150" s="224"/>
      <c r="G150" s="245"/>
      <c r="H150" s="76">
        <f>SUM(H140:H149)</f>
        <v>0</v>
      </c>
      <c r="I150" s="77" t="str">
        <f>IF(H148=0,"",H148/B140)</f>
        <v/>
      </c>
      <c r="J150" s="77" t="str">
        <f>IF(H150=0,"",H150/B140)</f>
        <v/>
      </c>
      <c r="K150" s="77" t="str">
        <f>IF(H148=0,"",J150-I150)</f>
        <v/>
      </c>
      <c r="L150" s="5"/>
      <c r="M150" s="32"/>
      <c r="N150" s="23"/>
      <c r="O150" s="5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2.75" customHeight="1" x14ac:dyDescent="0.2">
      <c r="A151" s="32"/>
      <c r="B151" s="32"/>
      <c r="C151" s="32"/>
      <c r="D151" s="32"/>
      <c r="E151" s="32"/>
      <c r="F151" s="32"/>
      <c r="G151" s="32"/>
      <c r="H151" s="206"/>
      <c r="I151" s="5"/>
      <c r="J151" s="5"/>
      <c r="K151" s="32"/>
      <c r="L151" s="5"/>
      <c r="M151" s="6"/>
      <c r="N151" s="6"/>
      <c r="O151" s="5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2.75" customHeight="1" x14ac:dyDescent="0.2">
      <c r="A152" s="32"/>
      <c r="B152" s="32"/>
      <c r="C152" s="32"/>
      <c r="D152" s="32"/>
      <c r="E152" s="32"/>
      <c r="F152" s="32"/>
      <c r="G152" s="32"/>
      <c r="H152" s="206"/>
      <c r="I152" s="5"/>
      <c r="J152" s="5"/>
      <c r="K152" s="32"/>
      <c r="L152" s="5"/>
      <c r="M152" s="6"/>
      <c r="N152" s="6"/>
      <c r="O152" s="5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2.75" customHeight="1" x14ac:dyDescent="0.2">
      <c r="A153" s="32"/>
      <c r="B153" s="32"/>
      <c r="C153" s="32"/>
      <c r="D153" s="32"/>
      <c r="E153" s="32"/>
      <c r="F153" s="32"/>
      <c r="G153" s="32"/>
      <c r="H153" s="206"/>
      <c r="I153" s="5"/>
      <c r="J153" s="5"/>
      <c r="K153" s="32"/>
      <c r="L153" s="5"/>
      <c r="M153" s="6"/>
      <c r="N153" s="6"/>
      <c r="O153" s="5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2.75" customHeight="1" x14ac:dyDescent="0.2">
      <c r="A154" s="32"/>
      <c r="B154" s="32"/>
      <c r="C154" s="32"/>
      <c r="D154" s="32"/>
      <c r="E154" s="32"/>
      <c r="F154" s="32"/>
      <c r="G154" s="32"/>
      <c r="H154" s="206"/>
      <c r="I154" s="5"/>
      <c r="J154" s="5"/>
      <c r="K154" s="32"/>
      <c r="L154" s="5"/>
      <c r="M154" s="6"/>
      <c r="N154" s="6"/>
      <c r="O154" s="5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2.75" customHeight="1" x14ac:dyDescent="0.2">
      <c r="A155" s="32"/>
      <c r="B155" s="32"/>
      <c r="C155" s="32"/>
      <c r="D155" s="32"/>
      <c r="E155" s="32"/>
      <c r="F155" s="32"/>
      <c r="G155" s="32"/>
      <c r="H155" s="206"/>
      <c r="I155" s="5"/>
      <c r="J155" s="5"/>
      <c r="K155" s="32"/>
      <c r="L155" s="5"/>
      <c r="M155" s="6"/>
      <c r="N155" s="6"/>
      <c r="O155" s="5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2.75" customHeight="1" x14ac:dyDescent="0.2">
      <c r="A156" s="32"/>
      <c r="B156" s="32"/>
      <c r="C156" s="32"/>
      <c r="D156" s="32"/>
      <c r="E156" s="32"/>
      <c r="F156" s="32"/>
      <c r="G156" s="32"/>
      <c r="H156" s="206"/>
      <c r="I156" s="5"/>
      <c r="J156" s="5"/>
      <c r="K156" s="32"/>
      <c r="L156" s="5"/>
      <c r="M156" s="6"/>
      <c r="N156" s="6"/>
      <c r="O156" s="5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2.75" customHeight="1" x14ac:dyDescent="0.2">
      <c r="A157" s="32"/>
      <c r="B157" s="32"/>
      <c r="C157" s="32"/>
      <c r="D157" s="32"/>
      <c r="E157" s="32"/>
      <c r="F157" s="32"/>
      <c r="G157" s="32"/>
      <c r="H157" s="206"/>
      <c r="I157" s="5"/>
      <c r="J157" s="5"/>
      <c r="K157" s="32"/>
      <c r="L157" s="5"/>
      <c r="M157" s="6"/>
      <c r="N157" s="6"/>
      <c r="O157" s="5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2.75" customHeight="1" x14ac:dyDescent="0.2">
      <c r="A158" s="32"/>
      <c r="B158" s="32"/>
      <c r="C158" s="32"/>
      <c r="D158" s="32"/>
      <c r="E158" s="32"/>
      <c r="F158" s="32"/>
      <c r="G158" s="32"/>
      <c r="H158" s="206"/>
      <c r="I158" s="5"/>
      <c r="J158" s="5"/>
      <c r="K158" s="32"/>
      <c r="L158" s="5"/>
      <c r="M158" s="6"/>
      <c r="N158" s="6"/>
      <c r="O158" s="5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2.75" customHeight="1" x14ac:dyDescent="0.2">
      <c r="A159" s="32"/>
      <c r="B159" s="32"/>
      <c r="C159" s="32"/>
      <c r="D159" s="32"/>
      <c r="E159" s="32"/>
      <c r="F159" s="32"/>
      <c r="G159" s="32"/>
      <c r="H159" s="206"/>
      <c r="I159" s="5"/>
      <c r="J159" s="5"/>
      <c r="K159" s="32"/>
      <c r="L159" s="5"/>
      <c r="M159" s="6"/>
      <c r="N159" s="6"/>
      <c r="O159" s="5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2.75" customHeight="1" x14ac:dyDescent="0.2">
      <c r="A160" s="32"/>
      <c r="B160" s="32"/>
      <c r="C160" s="32"/>
      <c r="D160" s="32"/>
      <c r="E160" s="32"/>
      <c r="F160" s="32"/>
      <c r="G160" s="32"/>
      <c r="H160" s="206"/>
      <c r="I160" s="5"/>
      <c r="J160" s="5"/>
      <c r="K160" s="32"/>
      <c r="L160" s="5"/>
      <c r="M160" s="6"/>
      <c r="N160" s="6"/>
      <c r="O160" s="5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2.75" customHeight="1" x14ac:dyDescent="0.2">
      <c r="A161" s="32"/>
      <c r="B161" s="32"/>
      <c r="C161" s="32"/>
      <c r="D161" s="32"/>
      <c r="E161" s="32"/>
      <c r="F161" s="32"/>
      <c r="G161" s="32"/>
      <c r="H161" s="206"/>
      <c r="I161" s="5"/>
      <c r="J161" s="5"/>
      <c r="K161" s="32"/>
      <c r="L161" s="5"/>
      <c r="M161" s="6"/>
      <c r="N161" s="6"/>
      <c r="O161" s="5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2.75" customHeight="1" x14ac:dyDescent="0.2">
      <c r="A162" s="32"/>
      <c r="B162" s="32"/>
      <c r="C162" s="32"/>
      <c r="D162" s="32"/>
      <c r="E162" s="32"/>
      <c r="F162" s="32"/>
      <c r="G162" s="32"/>
      <c r="H162" s="206"/>
      <c r="I162" s="5"/>
      <c r="J162" s="5"/>
      <c r="K162" s="32"/>
      <c r="L162" s="5"/>
      <c r="M162" s="6"/>
      <c r="N162" s="6"/>
      <c r="O162" s="5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2.75" customHeight="1" x14ac:dyDescent="0.2">
      <c r="A163" s="32"/>
      <c r="B163" s="32"/>
      <c r="C163" s="32"/>
      <c r="D163" s="32"/>
      <c r="E163" s="32"/>
      <c r="F163" s="32"/>
      <c r="G163" s="32"/>
      <c r="H163" s="206"/>
      <c r="I163" s="5"/>
      <c r="J163" s="5"/>
      <c r="K163" s="32"/>
      <c r="L163" s="5"/>
      <c r="M163" s="6"/>
      <c r="N163" s="6"/>
      <c r="O163" s="5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2.75" customHeight="1" x14ac:dyDescent="0.2">
      <c r="A164" s="32"/>
      <c r="B164" s="32"/>
      <c r="C164" s="32"/>
      <c r="D164" s="32"/>
      <c r="E164" s="32"/>
      <c r="F164" s="32"/>
      <c r="G164" s="32"/>
      <c r="H164" s="206"/>
      <c r="I164" s="5"/>
      <c r="J164" s="5"/>
      <c r="K164" s="32"/>
      <c r="L164" s="5"/>
      <c r="M164" s="6"/>
      <c r="N164" s="6"/>
      <c r="O164" s="5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2.75" customHeight="1" x14ac:dyDescent="0.2">
      <c r="A165" s="32"/>
      <c r="B165" s="32"/>
      <c r="C165" s="32"/>
      <c r="D165" s="32"/>
      <c r="E165" s="32"/>
      <c r="F165" s="32"/>
      <c r="G165" s="32"/>
      <c r="H165" s="206"/>
      <c r="I165" s="5"/>
      <c r="J165" s="5"/>
      <c r="K165" s="32"/>
      <c r="L165" s="5"/>
      <c r="M165" s="6"/>
      <c r="N165" s="6"/>
      <c r="O165" s="5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2.75" customHeight="1" x14ac:dyDescent="0.2">
      <c r="A166" s="32"/>
      <c r="B166" s="32"/>
      <c r="C166" s="32"/>
      <c r="D166" s="32"/>
      <c r="E166" s="32"/>
      <c r="F166" s="32"/>
      <c r="G166" s="32"/>
      <c r="H166" s="206"/>
      <c r="I166" s="5"/>
      <c r="J166" s="5"/>
      <c r="K166" s="32"/>
      <c r="L166" s="5"/>
      <c r="M166" s="6"/>
      <c r="N166" s="6"/>
      <c r="O166" s="5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2.75" customHeight="1" x14ac:dyDescent="0.2">
      <c r="A167" s="32"/>
      <c r="B167" s="32"/>
      <c r="C167" s="32"/>
      <c r="D167" s="32"/>
      <c r="E167" s="32"/>
      <c r="F167" s="32"/>
      <c r="G167" s="32"/>
      <c r="H167" s="206"/>
      <c r="I167" s="5"/>
      <c r="J167" s="5"/>
      <c r="K167" s="32"/>
      <c r="L167" s="5"/>
      <c r="M167" s="6"/>
      <c r="N167" s="6"/>
      <c r="O167" s="5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2.75" customHeight="1" x14ac:dyDescent="0.2">
      <c r="A168" s="32"/>
      <c r="B168" s="32"/>
      <c r="C168" s="32"/>
      <c r="D168" s="32"/>
      <c r="E168" s="32"/>
      <c r="F168" s="32"/>
      <c r="G168" s="32"/>
      <c r="H168" s="206"/>
      <c r="I168" s="5"/>
      <c r="J168" s="5"/>
      <c r="K168" s="32"/>
      <c r="L168" s="5"/>
      <c r="M168" s="6"/>
      <c r="N168" s="6"/>
      <c r="O168" s="5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2.75" customHeight="1" x14ac:dyDescent="0.2">
      <c r="A169" s="32"/>
      <c r="B169" s="32"/>
      <c r="C169" s="32"/>
      <c r="D169" s="32"/>
      <c r="E169" s="32"/>
      <c r="F169" s="32"/>
      <c r="G169" s="32"/>
      <c r="H169" s="206"/>
      <c r="I169" s="5"/>
      <c r="J169" s="5"/>
      <c r="K169" s="32"/>
      <c r="L169" s="5"/>
      <c r="M169" s="6"/>
      <c r="N169" s="6"/>
      <c r="O169" s="5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2.75" customHeight="1" x14ac:dyDescent="0.2">
      <c r="A170" s="32"/>
      <c r="B170" s="32"/>
      <c r="C170" s="32"/>
      <c r="D170" s="32"/>
      <c r="E170" s="32"/>
      <c r="F170" s="32"/>
      <c r="G170" s="32"/>
      <c r="H170" s="206"/>
      <c r="I170" s="5"/>
      <c r="J170" s="5"/>
      <c r="K170" s="32"/>
      <c r="L170" s="5"/>
      <c r="M170" s="6"/>
      <c r="N170" s="6"/>
      <c r="O170" s="5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2.75" customHeight="1" x14ac:dyDescent="0.2">
      <c r="A171" s="32"/>
      <c r="B171" s="32"/>
      <c r="C171" s="32"/>
      <c r="D171" s="32"/>
      <c r="E171" s="32"/>
      <c r="F171" s="32"/>
      <c r="G171" s="32"/>
      <c r="H171" s="206"/>
      <c r="I171" s="5"/>
      <c r="J171" s="5"/>
      <c r="K171" s="32"/>
      <c r="L171" s="5"/>
      <c r="M171" s="6"/>
      <c r="N171" s="6"/>
      <c r="O171" s="5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2.75" customHeight="1" x14ac:dyDescent="0.2">
      <c r="A172" s="32"/>
      <c r="B172" s="32"/>
      <c r="C172" s="32"/>
      <c r="D172" s="32"/>
      <c r="E172" s="32"/>
      <c r="F172" s="32"/>
      <c r="G172" s="32"/>
      <c r="H172" s="206"/>
      <c r="I172" s="5"/>
      <c r="J172" s="5"/>
      <c r="K172" s="32"/>
      <c r="L172" s="5"/>
      <c r="M172" s="6"/>
      <c r="N172" s="6"/>
      <c r="O172" s="5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2.75" customHeight="1" x14ac:dyDescent="0.2">
      <c r="A173" s="32"/>
      <c r="B173" s="32"/>
      <c r="C173" s="32"/>
      <c r="D173" s="32"/>
      <c r="E173" s="32"/>
      <c r="F173" s="32"/>
      <c r="G173" s="32"/>
      <c r="H173" s="206"/>
      <c r="I173" s="5"/>
      <c r="J173" s="5"/>
      <c r="K173" s="32"/>
      <c r="L173" s="5"/>
      <c r="M173" s="6"/>
      <c r="N173" s="6"/>
      <c r="O173" s="5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2.75" customHeight="1" x14ac:dyDescent="0.2">
      <c r="A174" s="32"/>
      <c r="B174" s="32"/>
      <c r="C174" s="32"/>
      <c r="D174" s="32"/>
      <c r="E174" s="32"/>
      <c r="F174" s="32"/>
      <c r="G174" s="32"/>
      <c r="H174" s="206"/>
      <c r="I174" s="5"/>
      <c r="J174" s="5"/>
      <c r="K174" s="32"/>
      <c r="L174" s="5"/>
      <c r="M174" s="6"/>
      <c r="N174" s="6"/>
      <c r="O174" s="5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2.75" customHeight="1" x14ac:dyDescent="0.2">
      <c r="A175" s="32"/>
      <c r="B175" s="32"/>
      <c r="C175" s="32"/>
      <c r="D175" s="32"/>
      <c r="E175" s="32"/>
      <c r="F175" s="32"/>
      <c r="G175" s="32"/>
      <c r="H175" s="206"/>
      <c r="I175" s="5"/>
      <c r="J175" s="5"/>
      <c r="K175" s="32"/>
      <c r="L175" s="5"/>
      <c r="M175" s="6"/>
      <c r="N175" s="6"/>
      <c r="O175" s="5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2.75" customHeight="1" x14ac:dyDescent="0.2">
      <c r="A176" s="32"/>
      <c r="B176" s="32"/>
      <c r="C176" s="32"/>
      <c r="D176" s="32"/>
      <c r="E176" s="32"/>
      <c r="F176" s="32"/>
      <c r="G176" s="32"/>
      <c r="H176" s="206"/>
      <c r="I176" s="5"/>
      <c r="J176" s="5"/>
      <c r="K176" s="32"/>
      <c r="L176" s="5"/>
      <c r="M176" s="6"/>
      <c r="N176" s="6"/>
      <c r="O176" s="5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2.75" customHeight="1" x14ac:dyDescent="0.2">
      <c r="A177" s="32"/>
      <c r="B177" s="32"/>
      <c r="C177" s="32"/>
      <c r="D177" s="32"/>
      <c r="E177" s="32"/>
      <c r="F177" s="32"/>
      <c r="G177" s="32"/>
      <c r="H177" s="206"/>
      <c r="I177" s="5"/>
      <c r="J177" s="5"/>
      <c r="K177" s="32"/>
      <c r="L177" s="5"/>
      <c r="M177" s="6"/>
      <c r="N177" s="6"/>
      <c r="O177" s="5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2.75" customHeight="1" x14ac:dyDescent="0.2">
      <c r="A178" s="32"/>
      <c r="B178" s="32"/>
      <c r="C178" s="32"/>
      <c r="D178" s="32"/>
      <c r="E178" s="32"/>
      <c r="F178" s="32"/>
      <c r="G178" s="32"/>
      <c r="H178" s="206"/>
      <c r="I178" s="5"/>
      <c r="J178" s="5"/>
      <c r="K178" s="32"/>
      <c r="L178" s="5"/>
      <c r="M178" s="6"/>
      <c r="N178" s="6"/>
      <c r="O178" s="5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2.75" customHeight="1" x14ac:dyDescent="0.2">
      <c r="A179" s="32"/>
      <c r="B179" s="32"/>
      <c r="C179" s="32"/>
      <c r="D179" s="32"/>
      <c r="E179" s="32"/>
      <c r="F179" s="32"/>
      <c r="G179" s="32"/>
      <c r="H179" s="206"/>
      <c r="I179" s="5"/>
      <c r="J179" s="5"/>
      <c r="K179" s="32"/>
      <c r="L179" s="5"/>
      <c r="M179" s="6"/>
      <c r="N179" s="6"/>
      <c r="O179" s="5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2.75" customHeight="1" x14ac:dyDescent="0.2">
      <c r="A180" s="32"/>
      <c r="B180" s="32"/>
      <c r="C180" s="32"/>
      <c r="D180" s="32"/>
      <c r="E180" s="32"/>
      <c r="F180" s="32"/>
      <c r="G180" s="32"/>
      <c r="H180" s="206"/>
      <c r="I180" s="5"/>
      <c r="J180" s="5"/>
      <c r="K180" s="32"/>
      <c r="L180" s="5"/>
      <c r="M180" s="6"/>
      <c r="N180" s="6"/>
      <c r="O180" s="5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2.75" customHeight="1" x14ac:dyDescent="0.2">
      <c r="A181" s="32"/>
      <c r="B181" s="32"/>
      <c r="C181" s="32"/>
      <c r="D181" s="32"/>
      <c r="E181" s="32"/>
      <c r="F181" s="32"/>
      <c r="G181" s="32"/>
      <c r="H181" s="206"/>
      <c r="I181" s="5"/>
      <c r="J181" s="5"/>
      <c r="K181" s="32"/>
      <c r="L181" s="5"/>
      <c r="M181" s="6"/>
      <c r="N181" s="6"/>
      <c r="O181" s="5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2.75" customHeight="1" x14ac:dyDescent="0.2">
      <c r="A182" s="32"/>
      <c r="B182" s="32"/>
      <c r="C182" s="32"/>
      <c r="D182" s="32"/>
      <c r="E182" s="32"/>
      <c r="F182" s="32"/>
      <c r="G182" s="32"/>
      <c r="H182" s="206"/>
      <c r="I182" s="5"/>
      <c r="J182" s="5"/>
      <c r="K182" s="32"/>
      <c r="L182" s="5"/>
      <c r="M182" s="6"/>
      <c r="N182" s="6"/>
      <c r="O182" s="5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2.75" customHeight="1" x14ac:dyDescent="0.2">
      <c r="A183" s="32"/>
      <c r="B183" s="32"/>
      <c r="C183" s="32"/>
      <c r="D183" s="32"/>
      <c r="E183" s="32"/>
      <c r="F183" s="32"/>
      <c r="G183" s="32"/>
      <c r="H183" s="206"/>
      <c r="I183" s="5"/>
      <c r="J183" s="5"/>
      <c r="K183" s="32"/>
      <c r="L183" s="5"/>
      <c r="M183" s="6"/>
      <c r="N183" s="6"/>
      <c r="O183" s="5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2.75" customHeight="1" x14ac:dyDescent="0.2">
      <c r="A184" s="32"/>
      <c r="B184" s="32"/>
      <c r="C184" s="32"/>
      <c r="D184" s="32"/>
      <c r="E184" s="32"/>
      <c r="F184" s="32"/>
      <c r="G184" s="32"/>
      <c r="H184" s="206"/>
      <c r="I184" s="5"/>
      <c r="J184" s="5"/>
      <c r="K184" s="32"/>
      <c r="L184" s="5"/>
      <c r="M184" s="6"/>
      <c r="N184" s="6"/>
      <c r="O184" s="5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2.75" customHeight="1" x14ac:dyDescent="0.2">
      <c r="A185" s="32"/>
      <c r="B185" s="32"/>
      <c r="C185" s="32"/>
      <c r="D185" s="32"/>
      <c r="E185" s="32"/>
      <c r="F185" s="32"/>
      <c r="G185" s="32"/>
      <c r="H185" s="206"/>
      <c r="I185" s="5"/>
      <c r="J185" s="5"/>
      <c r="K185" s="32"/>
      <c r="L185" s="5"/>
      <c r="M185" s="6"/>
      <c r="N185" s="6"/>
      <c r="O185" s="5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2.75" customHeight="1" x14ac:dyDescent="0.2">
      <c r="A186" s="32"/>
      <c r="B186" s="32"/>
      <c r="C186" s="32"/>
      <c r="D186" s="32"/>
      <c r="E186" s="32"/>
      <c r="F186" s="32"/>
      <c r="G186" s="32"/>
      <c r="H186" s="206"/>
      <c r="I186" s="5"/>
      <c r="J186" s="5"/>
      <c r="K186" s="32"/>
      <c r="L186" s="5"/>
      <c r="M186" s="6"/>
      <c r="N186" s="6"/>
      <c r="O186" s="5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2.75" customHeight="1" x14ac:dyDescent="0.2">
      <c r="A187" s="32"/>
      <c r="B187" s="32"/>
      <c r="C187" s="32"/>
      <c r="D187" s="32"/>
      <c r="E187" s="32"/>
      <c r="F187" s="32"/>
      <c r="G187" s="32"/>
      <c r="H187" s="206"/>
      <c r="I187" s="5"/>
      <c r="J187" s="5"/>
      <c r="K187" s="32"/>
      <c r="L187" s="5"/>
      <c r="M187" s="6"/>
      <c r="N187" s="6"/>
      <c r="O187" s="5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2.75" customHeight="1" x14ac:dyDescent="0.2">
      <c r="A188" s="32"/>
      <c r="B188" s="32"/>
      <c r="C188" s="32"/>
      <c r="D188" s="32"/>
      <c r="E188" s="32"/>
      <c r="F188" s="32"/>
      <c r="G188" s="32"/>
      <c r="H188" s="206"/>
      <c r="I188" s="5"/>
      <c r="J188" s="5"/>
      <c r="K188" s="32"/>
      <c r="L188" s="5"/>
      <c r="M188" s="6"/>
      <c r="N188" s="6"/>
      <c r="O188" s="5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2.75" customHeight="1" x14ac:dyDescent="0.2">
      <c r="A189" s="32"/>
      <c r="B189" s="32"/>
      <c r="C189" s="32"/>
      <c r="D189" s="32"/>
      <c r="E189" s="32"/>
      <c r="F189" s="32"/>
      <c r="G189" s="32"/>
      <c r="H189" s="206"/>
      <c r="I189" s="5"/>
      <c r="J189" s="5"/>
      <c r="K189" s="32"/>
      <c r="L189" s="5"/>
      <c r="M189" s="6"/>
      <c r="N189" s="6"/>
      <c r="O189" s="5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2.75" customHeight="1" x14ac:dyDescent="0.2">
      <c r="A190" s="32"/>
      <c r="B190" s="32"/>
      <c r="C190" s="32"/>
      <c r="D190" s="32"/>
      <c r="E190" s="32"/>
      <c r="F190" s="32"/>
      <c r="G190" s="32"/>
      <c r="H190" s="206"/>
      <c r="I190" s="5"/>
      <c r="J190" s="5"/>
      <c r="K190" s="32"/>
      <c r="L190" s="5"/>
      <c r="M190" s="6"/>
      <c r="N190" s="6"/>
      <c r="O190" s="5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2.75" customHeight="1" x14ac:dyDescent="0.2">
      <c r="A191" s="32"/>
      <c r="B191" s="32"/>
      <c r="C191" s="32"/>
      <c r="D191" s="32"/>
      <c r="E191" s="32"/>
      <c r="F191" s="32"/>
      <c r="G191" s="32"/>
      <c r="H191" s="206"/>
      <c r="I191" s="5"/>
      <c r="J191" s="5"/>
      <c r="K191" s="32"/>
      <c r="L191" s="5"/>
      <c r="M191" s="6"/>
      <c r="N191" s="6"/>
      <c r="O191" s="5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2.75" customHeight="1" x14ac:dyDescent="0.2">
      <c r="A192" s="32"/>
      <c r="B192" s="32"/>
      <c r="C192" s="32"/>
      <c r="D192" s="32"/>
      <c r="E192" s="32"/>
      <c r="F192" s="32"/>
      <c r="G192" s="32"/>
      <c r="H192" s="206"/>
      <c r="I192" s="5"/>
      <c r="J192" s="5"/>
      <c r="K192" s="32"/>
      <c r="L192" s="5"/>
      <c r="M192" s="6"/>
      <c r="N192" s="6"/>
      <c r="O192" s="5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2.75" customHeight="1" x14ac:dyDescent="0.2">
      <c r="A193" s="32"/>
      <c r="B193" s="32"/>
      <c r="C193" s="32"/>
      <c r="D193" s="32"/>
      <c r="E193" s="32"/>
      <c r="F193" s="32"/>
      <c r="G193" s="32"/>
      <c r="H193" s="206"/>
      <c r="I193" s="5"/>
      <c r="J193" s="5"/>
      <c r="K193" s="32"/>
      <c r="L193" s="5"/>
      <c r="M193" s="6"/>
      <c r="N193" s="6"/>
      <c r="O193" s="5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2.75" customHeight="1" x14ac:dyDescent="0.2">
      <c r="A194" s="32"/>
      <c r="B194" s="32"/>
      <c r="C194" s="32"/>
      <c r="D194" s="32"/>
      <c r="E194" s="32"/>
      <c r="F194" s="32"/>
      <c r="G194" s="32"/>
      <c r="H194" s="206"/>
      <c r="I194" s="5"/>
      <c r="J194" s="5"/>
      <c r="K194" s="32"/>
      <c r="L194" s="5"/>
      <c r="M194" s="6"/>
      <c r="N194" s="6"/>
      <c r="O194" s="5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2.75" customHeight="1" x14ac:dyDescent="0.2">
      <c r="A195" s="32"/>
      <c r="B195" s="32"/>
      <c r="C195" s="32"/>
      <c r="D195" s="32"/>
      <c r="E195" s="32"/>
      <c r="F195" s="32"/>
      <c r="G195" s="32"/>
      <c r="H195" s="206"/>
      <c r="I195" s="5"/>
      <c r="J195" s="5"/>
      <c r="K195" s="32"/>
      <c r="L195" s="5"/>
      <c r="M195" s="6"/>
      <c r="N195" s="6"/>
      <c r="O195" s="5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2.75" customHeight="1" x14ac:dyDescent="0.2">
      <c r="A196" s="32"/>
      <c r="B196" s="32"/>
      <c r="C196" s="32"/>
      <c r="D196" s="32"/>
      <c r="E196" s="32"/>
      <c r="F196" s="32"/>
      <c r="G196" s="32"/>
      <c r="H196" s="206"/>
      <c r="I196" s="5"/>
      <c r="J196" s="5"/>
      <c r="K196" s="32"/>
      <c r="L196" s="5"/>
      <c r="M196" s="6"/>
      <c r="N196" s="6"/>
      <c r="O196" s="5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2.75" customHeight="1" x14ac:dyDescent="0.2">
      <c r="A197" s="32"/>
      <c r="B197" s="32"/>
      <c r="C197" s="32"/>
      <c r="D197" s="32"/>
      <c r="E197" s="32"/>
      <c r="F197" s="32"/>
      <c r="G197" s="32"/>
      <c r="H197" s="206"/>
      <c r="I197" s="5"/>
      <c r="J197" s="5"/>
      <c r="K197" s="32"/>
      <c r="L197" s="5"/>
      <c r="M197" s="6"/>
      <c r="N197" s="6"/>
      <c r="O197" s="5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2.75" customHeight="1" x14ac:dyDescent="0.2">
      <c r="A198" s="32"/>
      <c r="B198" s="32"/>
      <c r="C198" s="32"/>
      <c r="D198" s="32"/>
      <c r="E198" s="32"/>
      <c r="F198" s="32"/>
      <c r="G198" s="32"/>
      <c r="H198" s="206"/>
      <c r="I198" s="5"/>
      <c r="J198" s="5"/>
      <c r="K198" s="32"/>
      <c r="L198" s="5"/>
      <c r="M198" s="6"/>
      <c r="N198" s="6"/>
      <c r="O198" s="5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2.75" customHeight="1" x14ac:dyDescent="0.2">
      <c r="A199" s="32"/>
      <c r="B199" s="32"/>
      <c r="C199" s="32"/>
      <c r="D199" s="32"/>
      <c r="E199" s="32"/>
      <c r="F199" s="32"/>
      <c r="G199" s="32"/>
      <c r="H199" s="206"/>
      <c r="I199" s="5"/>
      <c r="J199" s="5"/>
      <c r="K199" s="32"/>
      <c r="L199" s="5"/>
      <c r="M199" s="6"/>
      <c r="N199" s="6"/>
      <c r="O199" s="5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2.75" customHeight="1" x14ac:dyDescent="0.2">
      <c r="A200" s="32"/>
      <c r="B200" s="32"/>
      <c r="C200" s="32"/>
      <c r="D200" s="32"/>
      <c r="E200" s="32"/>
      <c r="F200" s="32"/>
      <c r="G200" s="32"/>
      <c r="H200" s="206"/>
      <c r="I200" s="5"/>
      <c r="J200" s="5"/>
      <c r="K200" s="32"/>
      <c r="L200" s="5"/>
      <c r="M200" s="6"/>
      <c r="N200" s="6"/>
      <c r="O200" s="5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2.75" customHeight="1" x14ac:dyDescent="0.2">
      <c r="A201" s="32"/>
      <c r="B201" s="32"/>
      <c r="C201" s="32"/>
      <c r="D201" s="32"/>
      <c r="E201" s="32"/>
      <c r="F201" s="32"/>
      <c r="G201" s="32"/>
      <c r="H201" s="206"/>
      <c r="I201" s="5"/>
      <c r="J201" s="5"/>
      <c r="K201" s="32"/>
      <c r="L201" s="5"/>
      <c r="M201" s="6"/>
      <c r="N201" s="6"/>
      <c r="O201" s="5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2.75" customHeight="1" x14ac:dyDescent="0.2">
      <c r="A202" s="32"/>
      <c r="B202" s="32"/>
      <c r="C202" s="32"/>
      <c r="D202" s="32"/>
      <c r="E202" s="32"/>
      <c r="F202" s="32"/>
      <c r="G202" s="32"/>
      <c r="H202" s="206"/>
      <c r="I202" s="5"/>
      <c r="J202" s="5"/>
      <c r="K202" s="32"/>
      <c r="L202" s="5"/>
      <c r="M202" s="6"/>
      <c r="N202" s="6"/>
      <c r="O202" s="5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2.75" customHeight="1" x14ac:dyDescent="0.2">
      <c r="A203" s="32"/>
      <c r="B203" s="32"/>
      <c r="C203" s="32"/>
      <c r="D203" s="32"/>
      <c r="E203" s="32"/>
      <c r="F203" s="32"/>
      <c r="G203" s="32"/>
      <c r="H203" s="206"/>
      <c r="I203" s="5"/>
      <c r="J203" s="5"/>
      <c r="K203" s="32"/>
      <c r="L203" s="5"/>
      <c r="M203" s="6"/>
      <c r="N203" s="6"/>
      <c r="O203" s="5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2.75" customHeight="1" x14ac:dyDescent="0.2">
      <c r="A204" s="32"/>
      <c r="B204" s="32"/>
      <c r="C204" s="32"/>
      <c r="D204" s="32"/>
      <c r="E204" s="32"/>
      <c r="F204" s="32"/>
      <c r="G204" s="32"/>
      <c r="H204" s="206"/>
      <c r="I204" s="5"/>
      <c r="J204" s="5"/>
      <c r="K204" s="32"/>
      <c r="L204" s="5"/>
      <c r="M204" s="6"/>
      <c r="N204" s="6"/>
      <c r="O204" s="5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2.75" customHeight="1" x14ac:dyDescent="0.2">
      <c r="A205" s="32"/>
      <c r="B205" s="32"/>
      <c r="C205" s="32"/>
      <c r="D205" s="32"/>
      <c r="E205" s="32"/>
      <c r="F205" s="32"/>
      <c r="G205" s="32"/>
      <c r="H205" s="206"/>
      <c r="I205" s="5"/>
      <c r="J205" s="5"/>
      <c r="K205" s="32"/>
      <c r="L205" s="5"/>
      <c r="M205" s="6"/>
      <c r="N205" s="6"/>
      <c r="O205" s="5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2.75" customHeight="1" x14ac:dyDescent="0.2">
      <c r="A206" s="32"/>
      <c r="B206" s="32"/>
      <c r="C206" s="32"/>
      <c r="D206" s="32"/>
      <c r="E206" s="32"/>
      <c r="F206" s="32"/>
      <c r="G206" s="32"/>
      <c r="H206" s="206"/>
      <c r="I206" s="5"/>
      <c r="J206" s="5"/>
      <c r="K206" s="32"/>
      <c r="L206" s="5"/>
      <c r="M206" s="6"/>
      <c r="N206" s="6"/>
      <c r="O206" s="5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2.75" customHeight="1" x14ac:dyDescent="0.2">
      <c r="A207" s="32"/>
      <c r="B207" s="32"/>
      <c r="C207" s="32"/>
      <c r="D207" s="32"/>
      <c r="E207" s="32"/>
      <c r="F207" s="32"/>
      <c r="G207" s="32"/>
      <c r="H207" s="206"/>
      <c r="I207" s="5"/>
      <c r="J207" s="5"/>
      <c r="K207" s="32"/>
      <c r="L207" s="5"/>
      <c r="M207" s="6"/>
      <c r="N207" s="6"/>
      <c r="O207" s="5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2.75" customHeight="1" x14ac:dyDescent="0.2">
      <c r="A208" s="32"/>
      <c r="B208" s="32"/>
      <c r="C208" s="32"/>
      <c r="D208" s="32"/>
      <c r="E208" s="32"/>
      <c r="F208" s="32"/>
      <c r="G208" s="32"/>
      <c r="H208" s="206"/>
      <c r="I208" s="5"/>
      <c r="J208" s="5"/>
      <c r="K208" s="32"/>
      <c r="L208" s="5"/>
      <c r="M208" s="6"/>
      <c r="N208" s="6"/>
      <c r="O208" s="5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2.75" customHeight="1" x14ac:dyDescent="0.2">
      <c r="A209" s="32"/>
      <c r="B209" s="32"/>
      <c r="C209" s="32"/>
      <c r="D209" s="32"/>
      <c r="E209" s="32"/>
      <c r="F209" s="32"/>
      <c r="G209" s="32"/>
      <c r="H209" s="206"/>
      <c r="I209" s="5"/>
      <c r="J209" s="5"/>
      <c r="K209" s="32"/>
      <c r="L209" s="5"/>
      <c r="M209" s="6"/>
      <c r="N209" s="6"/>
      <c r="O209" s="5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2.75" customHeight="1" x14ac:dyDescent="0.2">
      <c r="A210" s="32"/>
      <c r="B210" s="32"/>
      <c r="C210" s="32"/>
      <c r="D210" s="32"/>
      <c r="E210" s="32"/>
      <c r="F210" s="32"/>
      <c r="G210" s="32"/>
      <c r="H210" s="206"/>
      <c r="I210" s="5"/>
      <c r="J210" s="5"/>
      <c r="K210" s="32"/>
      <c r="L210" s="5"/>
      <c r="M210" s="6"/>
      <c r="N210" s="6"/>
      <c r="O210" s="5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2.75" customHeight="1" x14ac:dyDescent="0.2">
      <c r="A211" s="32"/>
      <c r="B211" s="32"/>
      <c r="C211" s="32"/>
      <c r="D211" s="32"/>
      <c r="E211" s="32"/>
      <c r="F211" s="32"/>
      <c r="G211" s="32"/>
      <c r="H211" s="206"/>
      <c r="I211" s="5"/>
      <c r="J211" s="5"/>
      <c r="K211" s="32"/>
      <c r="L211" s="5"/>
      <c r="M211" s="6"/>
      <c r="N211" s="6"/>
      <c r="O211" s="5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2.75" customHeight="1" x14ac:dyDescent="0.2">
      <c r="A212" s="32"/>
      <c r="B212" s="32"/>
      <c r="C212" s="32"/>
      <c r="D212" s="32"/>
      <c r="E212" s="32"/>
      <c r="F212" s="32"/>
      <c r="G212" s="32"/>
      <c r="H212" s="206"/>
      <c r="I212" s="5"/>
      <c r="J212" s="5"/>
      <c r="K212" s="32"/>
      <c r="L212" s="5"/>
      <c r="M212" s="6"/>
      <c r="N212" s="6"/>
      <c r="O212" s="5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2.75" customHeight="1" x14ac:dyDescent="0.2">
      <c r="A213" s="32"/>
      <c r="B213" s="32"/>
      <c r="C213" s="32"/>
      <c r="D213" s="32"/>
      <c r="E213" s="32"/>
      <c r="F213" s="32"/>
      <c r="G213" s="32"/>
      <c r="H213" s="206"/>
      <c r="I213" s="5"/>
      <c r="J213" s="5"/>
      <c r="K213" s="32"/>
      <c r="L213" s="5"/>
      <c r="M213" s="6"/>
      <c r="N213" s="6"/>
      <c r="O213" s="5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2.75" customHeight="1" x14ac:dyDescent="0.2">
      <c r="A214" s="32"/>
      <c r="B214" s="32"/>
      <c r="C214" s="32"/>
      <c r="D214" s="32"/>
      <c r="E214" s="32"/>
      <c r="F214" s="32"/>
      <c r="G214" s="32"/>
      <c r="H214" s="206"/>
      <c r="I214" s="5"/>
      <c r="J214" s="5"/>
      <c r="K214" s="32"/>
      <c r="L214" s="5"/>
      <c r="M214" s="6"/>
      <c r="N214" s="6"/>
      <c r="O214" s="5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2.75" customHeight="1" x14ac:dyDescent="0.2">
      <c r="A215" s="32"/>
      <c r="B215" s="32"/>
      <c r="C215" s="32"/>
      <c r="D215" s="32"/>
      <c r="E215" s="32"/>
      <c r="F215" s="32"/>
      <c r="G215" s="32"/>
      <c r="H215" s="206"/>
      <c r="I215" s="5"/>
      <c r="J215" s="5"/>
      <c r="K215" s="32"/>
      <c r="L215" s="5"/>
      <c r="M215" s="6"/>
      <c r="N215" s="6"/>
      <c r="O215" s="5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2.75" customHeight="1" x14ac:dyDescent="0.2">
      <c r="A216" s="32"/>
      <c r="B216" s="32"/>
      <c r="C216" s="32"/>
      <c r="D216" s="32"/>
      <c r="E216" s="32"/>
      <c r="F216" s="32"/>
      <c r="G216" s="32"/>
      <c r="H216" s="206"/>
      <c r="I216" s="5"/>
      <c r="J216" s="5"/>
      <c r="K216" s="32"/>
      <c r="L216" s="5"/>
      <c r="M216" s="6"/>
      <c r="N216" s="6"/>
      <c r="O216" s="5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2.75" customHeight="1" x14ac:dyDescent="0.2">
      <c r="A217" s="32"/>
      <c r="B217" s="32"/>
      <c r="C217" s="32"/>
      <c r="D217" s="32"/>
      <c r="E217" s="32"/>
      <c r="F217" s="32"/>
      <c r="G217" s="32"/>
      <c r="H217" s="206"/>
      <c r="I217" s="5"/>
      <c r="J217" s="5"/>
      <c r="K217" s="32"/>
      <c r="L217" s="5"/>
      <c r="M217" s="6"/>
      <c r="N217" s="6"/>
      <c r="O217" s="5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2.75" customHeight="1" x14ac:dyDescent="0.2">
      <c r="A218" s="32"/>
      <c r="B218" s="32"/>
      <c r="C218" s="32"/>
      <c r="D218" s="32"/>
      <c r="E218" s="32"/>
      <c r="F218" s="32"/>
      <c r="G218" s="32"/>
      <c r="H218" s="206"/>
      <c r="I218" s="5"/>
      <c r="J218" s="5"/>
      <c r="K218" s="32"/>
      <c r="L218" s="5"/>
      <c r="M218" s="6"/>
      <c r="N218" s="6"/>
      <c r="O218" s="5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2.75" customHeight="1" x14ac:dyDescent="0.2">
      <c r="A219" s="32"/>
      <c r="B219" s="32"/>
      <c r="C219" s="32"/>
      <c r="D219" s="32"/>
      <c r="E219" s="32"/>
      <c r="F219" s="32"/>
      <c r="G219" s="32"/>
      <c r="H219" s="206"/>
      <c r="I219" s="5"/>
      <c r="J219" s="5"/>
      <c r="K219" s="32"/>
      <c r="L219" s="5"/>
      <c r="M219" s="6"/>
      <c r="N219" s="6"/>
      <c r="O219" s="5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2.75" customHeight="1" x14ac:dyDescent="0.2">
      <c r="A220" s="32"/>
      <c r="B220" s="32"/>
      <c r="C220" s="32"/>
      <c r="D220" s="32"/>
      <c r="E220" s="32"/>
      <c r="F220" s="32"/>
      <c r="G220" s="32"/>
      <c r="H220" s="206"/>
      <c r="I220" s="5"/>
      <c r="J220" s="5"/>
      <c r="K220" s="32"/>
      <c r="L220" s="5"/>
      <c r="M220" s="6"/>
      <c r="N220" s="6"/>
      <c r="O220" s="5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2.75" customHeight="1" x14ac:dyDescent="0.2">
      <c r="A221" s="32"/>
      <c r="B221" s="32"/>
      <c r="C221" s="32"/>
      <c r="D221" s="32"/>
      <c r="E221" s="32"/>
      <c r="F221" s="32"/>
      <c r="G221" s="32"/>
      <c r="H221" s="206"/>
      <c r="I221" s="5"/>
      <c r="J221" s="5"/>
      <c r="K221" s="32"/>
      <c r="L221" s="5"/>
      <c r="M221" s="6"/>
      <c r="N221" s="6"/>
      <c r="O221" s="5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2.75" customHeight="1" x14ac:dyDescent="0.2">
      <c r="A222" s="32"/>
      <c r="B222" s="32"/>
      <c r="C222" s="32"/>
      <c r="D222" s="32"/>
      <c r="E222" s="32"/>
      <c r="F222" s="32"/>
      <c r="G222" s="32"/>
      <c r="H222" s="206"/>
      <c r="I222" s="5"/>
      <c r="J222" s="5"/>
      <c r="K222" s="32"/>
      <c r="L222" s="5"/>
      <c r="M222" s="6"/>
      <c r="N222" s="6"/>
      <c r="O222" s="5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2.75" customHeight="1" x14ac:dyDescent="0.2">
      <c r="A223" s="32"/>
      <c r="B223" s="32"/>
      <c r="C223" s="32"/>
      <c r="D223" s="32"/>
      <c r="E223" s="32"/>
      <c r="F223" s="32"/>
      <c r="G223" s="32"/>
      <c r="H223" s="206"/>
      <c r="I223" s="5"/>
      <c r="J223" s="5"/>
      <c r="K223" s="32"/>
      <c r="L223" s="5"/>
      <c r="M223" s="6"/>
      <c r="N223" s="6"/>
      <c r="O223" s="5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2.75" customHeight="1" x14ac:dyDescent="0.2">
      <c r="A224" s="32"/>
      <c r="B224" s="32"/>
      <c r="C224" s="32"/>
      <c r="D224" s="32"/>
      <c r="E224" s="32"/>
      <c r="F224" s="32"/>
      <c r="G224" s="32"/>
      <c r="H224" s="206"/>
      <c r="I224" s="5"/>
      <c r="J224" s="5"/>
      <c r="K224" s="32"/>
      <c r="L224" s="5"/>
      <c r="M224" s="6"/>
      <c r="N224" s="6"/>
      <c r="O224" s="5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2.75" customHeight="1" x14ac:dyDescent="0.2">
      <c r="A225" s="32"/>
      <c r="B225" s="32"/>
      <c r="C225" s="32"/>
      <c r="D225" s="32"/>
      <c r="E225" s="32"/>
      <c r="F225" s="32"/>
      <c r="G225" s="32"/>
      <c r="H225" s="206"/>
      <c r="I225" s="5"/>
      <c r="J225" s="5"/>
      <c r="K225" s="32"/>
      <c r="L225" s="5"/>
      <c r="M225" s="6"/>
      <c r="N225" s="6"/>
      <c r="O225" s="5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2.75" customHeight="1" x14ac:dyDescent="0.2">
      <c r="A226" s="32"/>
      <c r="B226" s="32"/>
      <c r="C226" s="32"/>
      <c r="D226" s="32"/>
      <c r="E226" s="32"/>
      <c r="F226" s="32"/>
      <c r="G226" s="32"/>
      <c r="H226" s="206"/>
      <c r="I226" s="5"/>
      <c r="J226" s="5"/>
      <c r="K226" s="32"/>
      <c r="L226" s="5"/>
      <c r="M226" s="6"/>
      <c r="N226" s="6"/>
      <c r="O226" s="5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2.75" customHeight="1" x14ac:dyDescent="0.2">
      <c r="A227" s="32"/>
      <c r="B227" s="32"/>
      <c r="C227" s="32"/>
      <c r="D227" s="32"/>
      <c r="E227" s="32"/>
      <c r="F227" s="32"/>
      <c r="G227" s="32"/>
      <c r="H227" s="206"/>
      <c r="I227" s="5"/>
      <c r="J227" s="5"/>
      <c r="K227" s="32"/>
      <c r="L227" s="5"/>
      <c r="M227" s="6"/>
      <c r="N227" s="6"/>
      <c r="O227" s="5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2.75" customHeight="1" x14ac:dyDescent="0.2">
      <c r="A228" s="32"/>
      <c r="B228" s="32"/>
      <c r="C228" s="32"/>
      <c r="D228" s="32"/>
      <c r="E228" s="32"/>
      <c r="F228" s="32"/>
      <c r="G228" s="32"/>
      <c r="H228" s="206"/>
      <c r="I228" s="5"/>
      <c r="J228" s="5"/>
      <c r="K228" s="32"/>
      <c r="L228" s="5"/>
      <c r="M228" s="6"/>
      <c r="N228" s="6"/>
      <c r="O228" s="5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2.75" customHeight="1" x14ac:dyDescent="0.2">
      <c r="A229" s="32"/>
      <c r="B229" s="32"/>
      <c r="C229" s="32"/>
      <c r="D229" s="32"/>
      <c r="E229" s="32"/>
      <c r="F229" s="32"/>
      <c r="G229" s="32"/>
      <c r="H229" s="206"/>
      <c r="I229" s="5"/>
      <c r="J229" s="5"/>
      <c r="K229" s="32"/>
      <c r="L229" s="5"/>
      <c r="M229" s="6"/>
      <c r="N229" s="6"/>
      <c r="O229" s="5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2.75" customHeight="1" x14ac:dyDescent="0.2">
      <c r="A230" s="32"/>
      <c r="B230" s="32"/>
      <c r="C230" s="32"/>
      <c r="D230" s="32"/>
      <c r="E230" s="32"/>
      <c r="F230" s="32"/>
      <c r="G230" s="32"/>
      <c r="H230" s="206"/>
      <c r="I230" s="5"/>
      <c r="J230" s="5"/>
      <c r="K230" s="32"/>
      <c r="L230" s="5"/>
      <c r="M230" s="6"/>
      <c r="N230" s="6"/>
      <c r="O230" s="5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2.75" customHeight="1" x14ac:dyDescent="0.2">
      <c r="A231" s="32"/>
      <c r="B231" s="32"/>
      <c r="C231" s="32"/>
      <c r="D231" s="32"/>
      <c r="E231" s="32"/>
      <c r="F231" s="32"/>
      <c r="G231" s="32"/>
      <c r="H231" s="206"/>
      <c r="I231" s="5"/>
      <c r="J231" s="5"/>
      <c r="K231" s="32"/>
      <c r="L231" s="5"/>
      <c r="M231" s="6"/>
      <c r="N231" s="6"/>
      <c r="O231" s="5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2.75" customHeight="1" x14ac:dyDescent="0.2">
      <c r="A232" s="32"/>
      <c r="B232" s="32"/>
      <c r="C232" s="32"/>
      <c r="D232" s="32"/>
      <c r="E232" s="32"/>
      <c r="F232" s="32"/>
      <c r="G232" s="32"/>
      <c r="H232" s="206"/>
      <c r="I232" s="5"/>
      <c r="J232" s="5"/>
      <c r="K232" s="32"/>
      <c r="L232" s="5"/>
      <c r="M232" s="6"/>
      <c r="N232" s="6"/>
      <c r="O232" s="5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2.75" customHeight="1" x14ac:dyDescent="0.2">
      <c r="A233" s="32"/>
      <c r="B233" s="32"/>
      <c r="C233" s="32"/>
      <c r="D233" s="32"/>
      <c r="E233" s="32"/>
      <c r="F233" s="32"/>
      <c r="G233" s="32"/>
      <c r="H233" s="206"/>
      <c r="I233" s="5"/>
      <c r="J233" s="5"/>
      <c r="K233" s="32"/>
      <c r="L233" s="5"/>
      <c r="M233" s="6"/>
      <c r="N233" s="6"/>
      <c r="O233" s="5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2.75" customHeight="1" x14ac:dyDescent="0.2">
      <c r="A234" s="32"/>
      <c r="B234" s="32"/>
      <c r="C234" s="32"/>
      <c r="D234" s="32"/>
      <c r="E234" s="32"/>
      <c r="F234" s="32"/>
      <c r="G234" s="32"/>
      <c r="H234" s="206"/>
      <c r="I234" s="5"/>
      <c r="J234" s="5"/>
      <c r="K234" s="32"/>
      <c r="L234" s="5"/>
      <c r="M234" s="6"/>
      <c r="N234" s="6"/>
      <c r="O234" s="5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2.75" customHeight="1" x14ac:dyDescent="0.2">
      <c r="A235" s="32"/>
      <c r="B235" s="32"/>
      <c r="C235" s="32"/>
      <c r="D235" s="32"/>
      <c r="E235" s="32"/>
      <c r="F235" s="32"/>
      <c r="G235" s="32"/>
      <c r="H235" s="206"/>
      <c r="I235" s="5"/>
      <c r="J235" s="5"/>
      <c r="K235" s="32"/>
      <c r="L235" s="5"/>
      <c r="M235" s="6"/>
      <c r="N235" s="6"/>
      <c r="O235" s="5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2.75" customHeight="1" x14ac:dyDescent="0.2">
      <c r="A236" s="32"/>
      <c r="B236" s="32"/>
      <c r="C236" s="32"/>
      <c r="D236" s="32"/>
      <c r="E236" s="32"/>
      <c r="F236" s="32"/>
      <c r="G236" s="32"/>
      <c r="H236" s="206"/>
      <c r="I236" s="5"/>
      <c r="J236" s="5"/>
      <c r="K236" s="32"/>
      <c r="L236" s="5"/>
      <c r="M236" s="6"/>
      <c r="N236" s="6"/>
      <c r="O236" s="5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2.75" customHeight="1" x14ac:dyDescent="0.2">
      <c r="A237" s="32"/>
      <c r="B237" s="32"/>
      <c r="C237" s="32"/>
      <c r="D237" s="32"/>
      <c r="E237" s="32"/>
      <c r="F237" s="32"/>
      <c r="G237" s="32"/>
      <c r="H237" s="206"/>
      <c r="I237" s="5"/>
      <c r="J237" s="5"/>
      <c r="K237" s="32"/>
      <c r="L237" s="5"/>
      <c r="M237" s="6"/>
      <c r="N237" s="6"/>
      <c r="O237" s="5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2.75" customHeight="1" x14ac:dyDescent="0.2">
      <c r="A238" s="32"/>
      <c r="B238" s="32"/>
      <c r="C238" s="32"/>
      <c r="D238" s="32"/>
      <c r="E238" s="32"/>
      <c r="F238" s="32"/>
      <c r="G238" s="32"/>
      <c r="H238" s="206"/>
      <c r="I238" s="5"/>
      <c r="J238" s="5"/>
      <c r="K238" s="32"/>
      <c r="L238" s="5"/>
      <c r="M238" s="6"/>
      <c r="N238" s="6"/>
      <c r="O238" s="5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2.75" customHeight="1" x14ac:dyDescent="0.2">
      <c r="A239" s="32"/>
      <c r="B239" s="32"/>
      <c r="C239" s="32"/>
      <c r="D239" s="32"/>
      <c r="E239" s="32"/>
      <c r="F239" s="32"/>
      <c r="G239" s="32"/>
      <c r="H239" s="206"/>
      <c r="I239" s="5"/>
      <c r="J239" s="5"/>
      <c r="K239" s="32"/>
      <c r="L239" s="5"/>
      <c r="M239" s="6"/>
      <c r="N239" s="6"/>
      <c r="O239" s="5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2.75" customHeight="1" x14ac:dyDescent="0.2">
      <c r="A240" s="32"/>
      <c r="B240" s="32"/>
      <c r="C240" s="32"/>
      <c r="D240" s="32"/>
      <c r="E240" s="32"/>
      <c r="F240" s="32"/>
      <c r="G240" s="32"/>
      <c r="H240" s="206"/>
      <c r="I240" s="5"/>
      <c r="J240" s="5"/>
      <c r="K240" s="32"/>
      <c r="L240" s="5"/>
      <c r="M240" s="6"/>
      <c r="N240" s="6"/>
      <c r="O240" s="5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2.75" customHeight="1" x14ac:dyDescent="0.2">
      <c r="A241" s="32"/>
      <c r="B241" s="32"/>
      <c r="C241" s="32"/>
      <c r="D241" s="32"/>
      <c r="E241" s="32"/>
      <c r="F241" s="32"/>
      <c r="G241" s="32"/>
      <c r="H241" s="206"/>
      <c r="I241" s="5"/>
      <c r="J241" s="5"/>
      <c r="K241" s="32"/>
      <c r="L241" s="5"/>
      <c r="M241" s="6"/>
      <c r="N241" s="6"/>
      <c r="O241" s="5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2.75" customHeight="1" x14ac:dyDescent="0.2">
      <c r="A242" s="32"/>
      <c r="B242" s="32"/>
      <c r="C242" s="32"/>
      <c r="D242" s="32"/>
      <c r="E242" s="32"/>
      <c r="F242" s="32"/>
      <c r="G242" s="32"/>
      <c r="H242" s="206"/>
      <c r="I242" s="5"/>
      <c r="J242" s="5"/>
      <c r="K242" s="32"/>
      <c r="L242" s="5"/>
      <c r="M242" s="6"/>
      <c r="N242" s="6"/>
      <c r="O242" s="5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2.75" customHeight="1" x14ac:dyDescent="0.2">
      <c r="A243" s="32"/>
      <c r="B243" s="32"/>
      <c r="C243" s="32"/>
      <c r="D243" s="32"/>
      <c r="E243" s="32"/>
      <c r="F243" s="32"/>
      <c r="G243" s="32"/>
      <c r="H243" s="206"/>
      <c r="I243" s="5"/>
      <c r="J243" s="5"/>
      <c r="K243" s="32"/>
      <c r="L243" s="5"/>
      <c r="M243" s="6"/>
      <c r="N243" s="6"/>
      <c r="O243" s="5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2.75" customHeight="1" x14ac:dyDescent="0.2">
      <c r="A244" s="32"/>
      <c r="B244" s="32"/>
      <c r="C244" s="32"/>
      <c r="D244" s="32"/>
      <c r="E244" s="32"/>
      <c r="F244" s="32"/>
      <c r="G244" s="32"/>
      <c r="H244" s="206"/>
      <c r="I244" s="5"/>
      <c r="J244" s="5"/>
      <c r="K244" s="32"/>
      <c r="L244" s="5"/>
      <c r="M244" s="6"/>
      <c r="N244" s="6"/>
      <c r="O244" s="5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2.75" customHeight="1" x14ac:dyDescent="0.2">
      <c r="A245" s="32"/>
      <c r="B245" s="32"/>
      <c r="C245" s="32"/>
      <c r="D245" s="32"/>
      <c r="E245" s="32"/>
      <c r="F245" s="32"/>
      <c r="G245" s="32"/>
      <c r="H245" s="206"/>
      <c r="I245" s="5"/>
      <c r="J245" s="5"/>
      <c r="K245" s="32"/>
      <c r="L245" s="5"/>
      <c r="M245" s="6"/>
      <c r="N245" s="6"/>
      <c r="O245" s="5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2.75" customHeight="1" x14ac:dyDescent="0.2">
      <c r="A246" s="32"/>
      <c r="B246" s="32"/>
      <c r="C246" s="32"/>
      <c r="D246" s="32"/>
      <c r="E246" s="32"/>
      <c r="F246" s="32"/>
      <c r="G246" s="32"/>
      <c r="H246" s="206"/>
      <c r="I246" s="5"/>
      <c r="J246" s="5"/>
      <c r="K246" s="32"/>
      <c r="L246" s="5"/>
      <c r="M246" s="6"/>
      <c r="N246" s="6"/>
      <c r="O246" s="5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2.75" customHeight="1" x14ac:dyDescent="0.2">
      <c r="A247" s="32"/>
      <c r="B247" s="32"/>
      <c r="C247" s="32"/>
      <c r="D247" s="32"/>
      <c r="E247" s="32"/>
      <c r="F247" s="32"/>
      <c r="G247" s="32"/>
      <c r="H247" s="206"/>
      <c r="I247" s="5"/>
      <c r="J247" s="5"/>
      <c r="K247" s="32"/>
      <c r="L247" s="5"/>
      <c r="M247" s="6"/>
      <c r="N247" s="6"/>
      <c r="O247" s="5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2.75" customHeight="1" x14ac:dyDescent="0.2">
      <c r="A248" s="32"/>
      <c r="B248" s="32"/>
      <c r="C248" s="32"/>
      <c r="D248" s="32"/>
      <c r="E248" s="32"/>
      <c r="F248" s="32"/>
      <c r="G248" s="32"/>
      <c r="H248" s="206"/>
      <c r="I248" s="5"/>
      <c r="J248" s="5"/>
      <c r="K248" s="32"/>
      <c r="L248" s="5"/>
      <c r="M248" s="6"/>
      <c r="N248" s="6"/>
      <c r="O248" s="5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2.75" customHeight="1" x14ac:dyDescent="0.2">
      <c r="A249" s="32"/>
      <c r="B249" s="32"/>
      <c r="C249" s="32"/>
      <c r="D249" s="32"/>
      <c r="E249" s="32"/>
      <c r="F249" s="32"/>
      <c r="G249" s="32"/>
      <c r="H249" s="206"/>
      <c r="I249" s="5"/>
      <c r="J249" s="5"/>
      <c r="K249" s="32"/>
      <c r="L249" s="5"/>
      <c r="M249" s="6"/>
      <c r="N249" s="6"/>
      <c r="O249" s="5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2.75" customHeight="1" x14ac:dyDescent="0.2">
      <c r="A250" s="32"/>
      <c r="B250" s="32"/>
      <c r="C250" s="32"/>
      <c r="D250" s="32"/>
      <c r="E250" s="32"/>
      <c r="F250" s="32"/>
      <c r="G250" s="32"/>
      <c r="H250" s="206"/>
      <c r="I250" s="5"/>
      <c r="J250" s="5"/>
      <c r="K250" s="32"/>
      <c r="L250" s="5"/>
      <c r="M250" s="6"/>
      <c r="N250" s="6"/>
      <c r="O250" s="5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2.75" customHeight="1" x14ac:dyDescent="0.2">
      <c r="A251" s="32"/>
      <c r="B251" s="32"/>
      <c r="C251" s="32"/>
      <c r="D251" s="32"/>
      <c r="E251" s="32"/>
      <c r="F251" s="32"/>
      <c r="G251" s="32"/>
      <c r="H251" s="206"/>
      <c r="I251" s="5"/>
      <c r="J251" s="5"/>
      <c r="K251" s="32"/>
      <c r="L251" s="5"/>
      <c r="M251" s="6"/>
      <c r="N251" s="6"/>
      <c r="O251" s="5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2.75" customHeight="1" x14ac:dyDescent="0.2">
      <c r="A252" s="32"/>
      <c r="B252" s="32"/>
      <c r="C252" s="32"/>
      <c r="D252" s="32"/>
      <c r="E252" s="32"/>
      <c r="F252" s="32"/>
      <c r="G252" s="32"/>
      <c r="H252" s="206"/>
      <c r="I252" s="5"/>
      <c r="J252" s="5"/>
      <c r="K252" s="32"/>
      <c r="L252" s="5"/>
      <c r="M252" s="6"/>
      <c r="N252" s="6"/>
      <c r="O252" s="5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2.75" customHeight="1" x14ac:dyDescent="0.2">
      <c r="A253" s="32"/>
      <c r="B253" s="32"/>
      <c r="C253" s="32"/>
      <c r="D253" s="32"/>
      <c r="E253" s="32"/>
      <c r="F253" s="32"/>
      <c r="G253" s="32"/>
      <c r="H253" s="206"/>
      <c r="I253" s="5"/>
      <c r="J253" s="5"/>
      <c r="K253" s="32"/>
      <c r="L253" s="5"/>
      <c r="M253" s="6"/>
      <c r="N253" s="6"/>
      <c r="O253" s="5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2.75" customHeight="1" x14ac:dyDescent="0.2">
      <c r="A254" s="32"/>
      <c r="B254" s="32"/>
      <c r="C254" s="32"/>
      <c r="D254" s="32"/>
      <c r="E254" s="32"/>
      <c r="F254" s="32"/>
      <c r="G254" s="32"/>
      <c r="H254" s="206"/>
      <c r="I254" s="5"/>
      <c r="J254" s="5"/>
      <c r="K254" s="32"/>
      <c r="L254" s="5"/>
      <c r="M254" s="6"/>
      <c r="N254" s="6"/>
      <c r="O254" s="5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2.75" customHeight="1" x14ac:dyDescent="0.2">
      <c r="A255" s="32"/>
      <c r="B255" s="32"/>
      <c r="C255" s="32"/>
      <c r="D255" s="32"/>
      <c r="E255" s="32"/>
      <c r="F255" s="32"/>
      <c r="G255" s="32"/>
      <c r="H255" s="206"/>
      <c r="I255" s="5"/>
      <c r="J255" s="5"/>
      <c r="K255" s="32"/>
      <c r="L255" s="5"/>
      <c r="M255" s="6"/>
      <c r="N255" s="6"/>
      <c r="O255" s="5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2.75" customHeight="1" x14ac:dyDescent="0.2">
      <c r="A256" s="32"/>
      <c r="B256" s="32"/>
      <c r="C256" s="32"/>
      <c r="D256" s="32"/>
      <c r="E256" s="32"/>
      <c r="F256" s="32"/>
      <c r="G256" s="32"/>
      <c r="H256" s="206"/>
      <c r="I256" s="5"/>
      <c r="J256" s="5"/>
      <c r="K256" s="32"/>
      <c r="L256" s="5"/>
      <c r="M256" s="6"/>
      <c r="N256" s="6"/>
      <c r="O256" s="5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2.75" customHeight="1" x14ac:dyDescent="0.2">
      <c r="A257" s="32"/>
      <c r="B257" s="32"/>
      <c r="C257" s="32"/>
      <c r="D257" s="32"/>
      <c r="E257" s="32"/>
      <c r="F257" s="32"/>
      <c r="G257" s="32"/>
      <c r="H257" s="206"/>
      <c r="I257" s="5"/>
      <c r="J257" s="5"/>
      <c r="K257" s="32"/>
      <c r="L257" s="5"/>
      <c r="M257" s="6"/>
      <c r="N257" s="6"/>
      <c r="O257" s="5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2.75" customHeight="1" x14ac:dyDescent="0.2">
      <c r="A258" s="32"/>
      <c r="B258" s="32"/>
      <c r="C258" s="32"/>
      <c r="D258" s="32"/>
      <c r="E258" s="32"/>
      <c r="F258" s="32"/>
      <c r="G258" s="32"/>
      <c r="H258" s="206"/>
      <c r="I258" s="5"/>
      <c r="J258" s="5"/>
      <c r="K258" s="32"/>
      <c r="L258" s="5"/>
      <c r="M258" s="6"/>
      <c r="N258" s="6"/>
      <c r="O258" s="5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2.75" customHeight="1" x14ac:dyDescent="0.2">
      <c r="A259" s="32"/>
      <c r="B259" s="32"/>
      <c r="C259" s="32"/>
      <c r="D259" s="32"/>
      <c r="E259" s="32"/>
      <c r="F259" s="32"/>
      <c r="G259" s="32"/>
      <c r="H259" s="206"/>
      <c r="I259" s="5"/>
      <c r="J259" s="5"/>
      <c r="K259" s="32"/>
      <c r="L259" s="5"/>
      <c r="M259" s="6"/>
      <c r="N259" s="6"/>
      <c r="O259" s="5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2.75" customHeight="1" x14ac:dyDescent="0.2">
      <c r="A260" s="32"/>
      <c r="B260" s="32"/>
      <c r="C260" s="32"/>
      <c r="D260" s="32"/>
      <c r="E260" s="32"/>
      <c r="F260" s="32"/>
      <c r="G260" s="32"/>
      <c r="H260" s="206"/>
      <c r="I260" s="5"/>
      <c r="J260" s="5"/>
      <c r="K260" s="32"/>
      <c r="L260" s="5"/>
      <c r="M260" s="6"/>
      <c r="N260" s="6"/>
      <c r="O260" s="5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2.75" customHeight="1" x14ac:dyDescent="0.2">
      <c r="A261" s="32"/>
      <c r="B261" s="32"/>
      <c r="C261" s="32"/>
      <c r="D261" s="32"/>
      <c r="E261" s="32"/>
      <c r="F261" s="32"/>
      <c r="G261" s="32"/>
      <c r="H261" s="206"/>
      <c r="I261" s="5"/>
      <c r="J261" s="5"/>
      <c r="K261" s="32"/>
      <c r="L261" s="5"/>
      <c r="M261" s="6"/>
      <c r="N261" s="6"/>
      <c r="O261" s="5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2.75" customHeight="1" x14ac:dyDescent="0.2">
      <c r="A262" s="32"/>
      <c r="B262" s="32"/>
      <c r="C262" s="32"/>
      <c r="D262" s="32"/>
      <c r="E262" s="32"/>
      <c r="F262" s="32"/>
      <c r="G262" s="32"/>
      <c r="H262" s="206"/>
      <c r="I262" s="5"/>
      <c r="J262" s="5"/>
      <c r="K262" s="32"/>
      <c r="L262" s="5"/>
      <c r="M262" s="6"/>
      <c r="N262" s="6"/>
      <c r="O262" s="5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2.75" customHeight="1" x14ac:dyDescent="0.2">
      <c r="A263" s="32"/>
      <c r="B263" s="32"/>
      <c r="C263" s="32"/>
      <c r="D263" s="32"/>
      <c r="E263" s="32"/>
      <c r="F263" s="32"/>
      <c r="G263" s="32"/>
      <c r="H263" s="206"/>
      <c r="I263" s="5"/>
      <c r="J263" s="5"/>
      <c r="K263" s="32"/>
      <c r="L263" s="5"/>
      <c r="M263" s="6"/>
      <c r="N263" s="6"/>
      <c r="O263" s="5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spans="1:26" ht="12.75" customHeight="1" x14ac:dyDescent="0.2">
      <c r="A264" s="32"/>
      <c r="B264" s="32"/>
      <c r="C264" s="32"/>
      <c r="D264" s="32"/>
      <c r="E264" s="32"/>
      <c r="F264" s="32"/>
      <c r="G264" s="32"/>
      <c r="H264" s="206"/>
      <c r="I264" s="5"/>
      <c r="J264" s="5"/>
      <c r="K264" s="32"/>
      <c r="L264" s="5"/>
      <c r="M264" s="6"/>
      <c r="N264" s="6"/>
      <c r="O264" s="5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spans="1:26" ht="12.75" customHeight="1" x14ac:dyDescent="0.2">
      <c r="A265" s="32"/>
      <c r="B265" s="32"/>
      <c r="C265" s="32"/>
      <c r="D265" s="32"/>
      <c r="E265" s="32"/>
      <c r="F265" s="32"/>
      <c r="G265" s="32"/>
      <c r="H265" s="206"/>
      <c r="I265" s="5"/>
      <c r="J265" s="5"/>
      <c r="K265" s="32"/>
      <c r="L265" s="5"/>
      <c r="M265" s="6"/>
      <c r="N265" s="6"/>
      <c r="O265" s="5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spans="1:26" ht="12.75" customHeight="1" x14ac:dyDescent="0.2">
      <c r="A266" s="32"/>
      <c r="B266" s="32"/>
      <c r="C266" s="32"/>
      <c r="D266" s="32"/>
      <c r="E266" s="32"/>
      <c r="F266" s="32"/>
      <c r="G266" s="32"/>
      <c r="H266" s="206"/>
      <c r="I266" s="5"/>
      <c r="J266" s="5"/>
      <c r="K266" s="32"/>
      <c r="L266" s="5"/>
      <c r="M266" s="6"/>
      <c r="N266" s="6"/>
      <c r="O266" s="5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spans="1:26" ht="12.75" customHeight="1" x14ac:dyDescent="0.2">
      <c r="A267" s="32"/>
      <c r="B267" s="32"/>
      <c r="C267" s="32"/>
      <c r="D267" s="32"/>
      <c r="E267" s="32"/>
      <c r="F267" s="32"/>
      <c r="G267" s="32"/>
      <c r="H267" s="206"/>
      <c r="I267" s="5"/>
      <c r="J267" s="5"/>
      <c r="K267" s="32"/>
      <c r="L267" s="5"/>
      <c r="M267" s="6"/>
      <c r="N267" s="6"/>
      <c r="O267" s="5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spans="1:26" ht="12.75" customHeight="1" x14ac:dyDescent="0.2">
      <c r="A268" s="32"/>
      <c r="B268" s="32"/>
      <c r="C268" s="32"/>
      <c r="D268" s="32"/>
      <c r="E268" s="32"/>
      <c r="F268" s="32"/>
      <c r="G268" s="32"/>
      <c r="H268" s="206"/>
      <c r="I268" s="5"/>
      <c r="J268" s="5"/>
      <c r="K268" s="32"/>
      <c r="L268" s="5"/>
      <c r="M268" s="6"/>
      <c r="N268" s="6"/>
      <c r="O268" s="5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spans="1:26" ht="12.75" customHeight="1" x14ac:dyDescent="0.2">
      <c r="A269" s="32"/>
      <c r="B269" s="32"/>
      <c r="C269" s="32"/>
      <c r="D269" s="32"/>
      <c r="E269" s="32"/>
      <c r="F269" s="32"/>
      <c r="G269" s="32"/>
      <c r="H269" s="206"/>
      <c r="I269" s="5"/>
      <c r="J269" s="5"/>
      <c r="K269" s="32"/>
      <c r="L269" s="5"/>
      <c r="M269" s="6"/>
      <c r="N269" s="6"/>
      <c r="O269" s="5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spans="1:26" ht="12.75" customHeight="1" x14ac:dyDescent="0.2">
      <c r="A270" s="32"/>
      <c r="B270" s="32"/>
      <c r="C270" s="32"/>
      <c r="D270" s="32"/>
      <c r="E270" s="32"/>
      <c r="F270" s="32"/>
      <c r="G270" s="32"/>
      <c r="H270" s="206"/>
      <c r="I270" s="5"/>
      <c r="J270" s="5"/>
      <c r="K270" s="32"/>
      <c r="L270" s="5"/>
      <c r="M270" s="6"/>
      <c r="N270" s="6"/>
      <c r="O270" s="5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spans="1:26" ht="12.75" customHeight="1" x14ac:dyDescent="0.2">
      <c r="A271" s="32"/>
      <c r="B271" s="32"/>
      <c r="C271" s="32"/>
      <c r="D271" s="32"/>
      <c r="E271" s="32"/>
      <c r="F271" s="32"/>
      <c r="G271" s="32"/>
      <c r="H271" s="206"/>
      <c r="I271" s="5"/>
      <c r="J271" s="5"/>
      <c r="K271" s="32"/>
      <c r="L271" s="5"/>
      <c r="M271" s="6"/>
      <c r="N271" s="6"/>
      <c r="O271" s="5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spans="1:26" ht="12.75" customHeight="1" x14ac:dyDescent="0.2">
      <c r="A272" s="32"/>
      <c r="B272" s="32"/>
      <c r="C272" s="32"/>
      <c r="D272" s="32"/>
      <c r="E272" s="32"/>
      <c r="F272" s="32"/>
      <c r="G272" s="32"/>
      <c r="H272" s="206"/>
      <c r="I272" s="5"/>
      <c r="J272" s="5"/>
      <c r="K272" s="32"/>
      <c r="L272" s="5"/>
      <c r="M272" s="6"/>
      <c r="N272" s="6"/>
      <c r="O272" s="5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spans="1:26" ht="12.75" customHeight="1" x14ac:dyDescent="0.2">
      <c r="A273" s="32"/>
      <c r="B273" s="32"/>
      <c r="C273" s="32"/>
      <c r="D273" s="32"/>
      <c r="E273" s="32"/>
      <c r="F273" s="32"/>
      <c r="G273" s="32"/>
      <c r="H273" s="206"/>
      <c r="I273" s="5"/>
      <c r="J273" s="5"/>
      <c r="K273" s="32"/>
      <c r="L273" s="5"/>
      <c r="M273" s="6"/>
      <c r="N273" s="6"/>
      <c r="O273" s="5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spans="1:26" ht="12.75" customHeight="1" x14ac:dyDescent="0.2">
      <c r="A274" s="32"/>
      <c r="B274" s="32"/>
      <c r="C274" s="32"/>
      <c r="D274" s="32"/>
      <c r="E274" s="32"/>
      <c r="F274" s="32"/>
      <c r="G274" s="32"/>
      <c r="H274" s="206"/>
      <c r="I274" s="5"/>
      <c r="J274" s="5"/>
      <c r="K274" s="32"/>
      <c r="L274" s="5"/>
      <c r="M274" s="6"/>
      <c r="N274" s="6"/>
      <c r="O274" s="5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spans="1:26" ht="12.75" customHeight="1" x14ac:dyDescent="0.2">
      <c r="A275" s="32"/>
      <c r="B275" s="32"/>
      <c r="C275" s="32"/>
      <c r="D275" s="32"/>
      <c r="E275" s="32"/>
      <c r="F275" s="32"/>
      <c r="G275" s="32"/>
      <c r="H275" s="206"/>
      <c r="I275" s="5"/>
      <c r="J275" s="5"/>
      <c r="K275" s="32"/>
      <c r="L275" s="5"/>
      <c r="M275" s="6"/>
      <c r="N275" s="6"/>
      <c r="O275" s="5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spans="1:26" ht="12.75" customHeight="1" x14ac:dyDescent="0.2">
      <c r="A276" s="32"/>
      <c r="B276" s="32"/>
      <c r="C276" s="32"/>
      <c r="D276" s="32"/>
      <c r="E276" s="32"/>
      <c r="F276" s="32"/>
      <c r="G276" s="32"/>
      <c r="H276" s="206"/>
      <c r="I276" s="5"/>
      <c r="J276" s="5"/>
      <c r="K276" s="32"/>
      <c r="L276" s="5"/>
      <c r="M276" s="6"/>
      <c r="N276" s="6"/>
      <c r="O276" s="5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spans="1:26" ht="12.75" customHeight="1" x14ac:dyDescent="0.2">
      <c r="A277" s="32"/>
      <c r="B277" s="32"/>
      <c r="C277" s="32"/>
      <c r="D277" s="32"/>
      <c r="E277" s="32"/>
      <c r="F277" s="32"/>
      <c r="G277" s="32"/>
      <c r="H277" s="206"/>
      <c r="I277" s="5"/>
      <c r="J277" s="5"/>
      <c r="K277" s="32"/>
      <c r="L277" s="5"/>
      <c r="M277" s="6"/>
      <c r="N277" s="6"/>
      <c r="O277" s="5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spans="1:26" ht="12.75" customHeight="1" x14ac:dyDescent="0.2">
      <c r="A278" s="32"/>
      <c r="B278" s="32"/>
      <c r="C278" s="32"/>
      <c r="D278" s="32"/>
      <c r="E278" s="32"/>
      <c r="F278" s="32"/>
      <c r="G278" s="32"/>
      <c r="H278" s="206"/>
      <c r="I278" s="5"/>
      <c r="J278" s="5"/>
      <c r="K278" s="32"/>
      <c r="L278" s="5"/>
      <c r="M278" s="6"/>
      <c r="N278" s="6"/>
      <c r="O278" s="5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spans="1:26" ht="12.75" customHeight="1" x14ac:dyDescent="0.2">
      <c r="A279" s="32"/>
      <c r="B279" s="32"/>
      <c r="C279" s="32"/>
      <c r="D279" s="32"/>
      <c r="E279" s="32"/>
      <c r="F279" s="32"/>
      <c r="G279" s="32"/>
      <c r="H279" s="206"/>
      <c r="I279" s="5"/>
      <c r="J279" s="5"/>
      <c r="K279" s="32"/>
      <c r="L279" s="5"/>
      <c r="M279" s="6"/>
      <c r="N279" s="6"/>
      <c r="O279" s="5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spans="1:26" ht="12.75" customHeight="1" x14ac:dyDescent="0.2">
      <c r="A280" s="32"/>
      <c r="B280" s="32"/>
      <c r="C280" s="32"/>
      <c r="D280" s="32"/>
      <c r="E280" s="32"/>
      <c r="F280" s="32"/>
      <c r="G280" s="32"/>
      <c r="H280" s="206"/>
      <c r="I280" s="5"/>
      <c r="J280" s="5"/>
      <c r="K280" s="32"/>
      <c r="L280" s="5"/>
      <c r="M280" s="6"/>
      <c r="N280" s="6"/>
      <c r="O280" s="5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spans="1:26" ht="12.75" customHeight="1" x14ac:dyDescent="0.2">
      <c r="A281" s="32"/>
      <c r="B281" s="32"/>
      <c r="C281" s="32"/>
      <c r="D281" s="32"/>
      <c r="E281" s="32"/>
      <c r="F281" s="32"/>
      <c r="G281" s="32"/>
      <c r="H281" s="206"/>
      <c r="I281" s="5"/>
      <c r="J281" s="5"/>
      <c r="K281" s="32"/>
      <c r="L281" s="5"/>
      <c r="M281" s="6"/>
      <c r="N281" s="6"/>
      <c r="O281" s="5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spans="1:26" ht="12.75" customHeight="1" x14ac:dyDescent="0.2">
      <c r="A282" s="32"/>
      <c r="B282" s="32"/>
      <c r="C282" s="32"/>
      <c r="D282" s="32"/>
      <c r="E282" s="32"/>
      <c r="F282" s="32"/>
      <c r="G282" s="32"/>
      <c r="H282" s="206"/>
      <c r="I282" s="5"/>
      <c r="J282" s="5"/>
      <c r="K282" s="32"/>
      <c r="L282" s="5"/>
      <c r="M282" s="6"/>
      <c r="N282" s="6"/>
      <c r="O282" s="5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spans="1:26" ht="12.75" customHeight="1" x14ac:dyDescent="0.2">
      <c r="A283" s="32"/>
      <c r="B283" s="32"/>
      <c r="C283" s="32"/>
      <c r="D283" s="32"/>
      <c r="E283" s="32"/>
      <c r="F283" s="32"/>
      <c r="G283" s="32"/>
      <c r="H283" s="206"/>
      <c r="I283" s="5"/>
      <c r="J283" s="5"/>
      <c r="K283" s="32"/>
      <c r="L283" s="5"/>
      <c r="M283" s="6"/>
      <c r="N283" s="6"/>
      <c r="O283" s="5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spans="1:26" ht="12.75" customHeight="1" x14ac:dyDescent="0.2">
      <c r="A284" s="32"/>
      <c r="B284" s="32"/>
      <c r="C284" s="32"/>
      <c r="D284" s="32"/>
      <c r="E284" s="32"/>
      <c r="F284" s="32"/>
      <c r="G284" s="32"/>
      <c r="H284" s="206"/>
      <c r="I284" s="5"/>
      <c r="J284" s="5"/>
      <c r="K284" s="32"/>
      <c r="L284" s="5"/>
      <c r="M284" s="6"/>
      <c r="N284" s="6"/>
      <c r="O284" s="5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spans="1:26" ht="12.75" customHeight="1" x14ac:dyDescent="0.2">
      <c r="A285" s="32"/>
      <c r="B285" s="32"/>
      <c r="C285" s="32"/>
      <c r="D285" s="32"/>
      <c r="E285" s="32"/>
      <c r="F285" s="32"/>
      <c r="G285" s="32"/>
      <c r="H285" s="206"/>
      <c r="I285" s="5"/>
      <c r="J285" s="5"/>
      <c r="K285" s="32"/>
      <c r="L285" s="5"/>
      <c r="M285" s="6"/>
      <c r="N285" s="6"/>
      <c r="O285" s="5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spans="1:26" ht="12.75" customHeight="1" x14ac:dyDescent="0.2">
      <c r="A286" s="32"/>
      <c r="B286" s="32"/>
      <c r="C286" s="32"/>
      <c r="D286" s="32"/>
      <c r="E286" s="32"/>
      <c r="F286" s="32"/>
      <c r="G286" s="32"/>
      <c r="H286" s="206"/>
      <c r="I286" s="5"/>
      <c r="J286" s="5"/>
      <c r="K286" s="32"/>
      <c r="L286" s="5"/>
      <c r="M286" s="6"/>
      <c r="N286" s="6"/>
      <c r="O286" s="5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spans="1:26" ht="12.75" customHeight="1" x14ac:dyDescent="0.2">
      <c r="A287" s="32"/>
      <c r="B287" s="32"/>
      <c r="C287" s="32"/>
      <c r="D287" s="32"/>
      <c r="E287" s="32"/>
      <c r="F287" s="32"/>
      <c r="G287" s="32"/>
      <c r="H287" s="206"/>
      <c r="I287" s="5"/>
      <c r="J287" s="5"/>
      <c r="K287" s="32"/>
      <c r="L287" s="5"/>
      <c r="M287" s="6"/>
      <c r="N287" s="6"/>
      <c r="O287" s="5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spans="1:26" ht="12.75" customHeight="1" x14ac:dyDescent="0.2">
      <c r="A288" s="32"/>
      <c r="B288" s="32"/>
      <c r="C288" s="32"/>
      <c r="D288" s="32"/>
      <c r="E288" s="32"/>
      <c r="F288" s="32"/>
      <c r="G288" s="32"/>
      <c r="H288" s="206"/>
      <c r="I288" s="5"/>
      <c r="J288" s="5"/>
      <c r="K288" s="32"/>
      <c r="L288" s="5"/>
      <c r="M288" s="6"/>
      <c r="N288" s="6"/>
      <c r="O288" s="5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spans="1:26" ht="12.75" customHeight="1" x14ac:dyDescent="0.2">
      <c r="A289" s="32"/>
      <c r="B289" s="32"/>
      <c r="C289" s="32"/>
      <c r="D289" s="32"/>
      <c r="E289" s="32"/>
      <c r="F289" s="32"/>
      <c r="G289" s="32"/>
      <c r="H289" s="206"/>
      <c r="I289" s="5"/>
      <c r="J289" s="5"/>
      <c r="K289" s="32"/>
      <c r="L289" s="5"/>
      <c r="M289" s="6"/>
      <c r="N289" s="6"/>
      <c r="O289" s="5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spans="1:26" ht="12.75" customHeight="1" x14ac:dyDescent="0.2">
      <c r="A290" s="32"/>
      <c r="B290" s="32"/>
      <c r="C290" s="32"/>
      <c r="D290" s="32"/>
      <c r="E290" s="32"/>
      <c r="F290" s="32"/>
      <c r="G290" s="32"/>
      <c r="H290" s="206"/>
      <c r="I290" s="5"/>
      <c r="J290" s="5"/>
      <c r="K290" s="32"/>
      <c r="L290" s="5"/>
      <c r="M290" s="6"/>
      <c r="N290" s="6"/>
      <c r="O290" s="5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spans="1:26" ht="12.75" customHeight="1" x14ac:dyDescent="0.2">
      <c r="A291" s="32"/>
      <c r="B291" s="32"/>
      <c r="C291" s="32"/>
      <c r="D291" s="32"/>
      <c r="E291" s="32"/>
      <c r="F291" s="32"/>
      <c r="G291" s="32"/>
      <c r="H291" s="206"/>
      <c r="I291" s="5"/>
      <c r="J291" s="5"/>
      <c r="K291" s="32"/>
      <c r="L291" s="5"/>
      <c r="M291" s="6"/>
      <c r="N291" s="6"/>
      <c r="O291" s="5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spans="1:26" ht="12.75" customHeight="1" x14ac:dyDescent="0.2">
      <c r="A292" s="32"/>
      <c r="B292" s="32"/>
      <c r="C292" s="32"/>
      <c r="D292" s="32"/>
      <c r="E292" s="32"/>
      <c r="F292" s="32"/>
      <c r="G292" s="32"/>
      <c r="H292" s="206"/>
      <c r="I292" s="5"/>
      <c r="J292" s="5"/>
      <c r="K292" s="32"/>
      <c r="L292" s="5"/>
      <c r="M292" s="6"/>
      <c r="N292" s="6"/>
      <c r="O292" s="5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spans="1:26" ht="12.75" customHeight="1" x14ac:dyDescent="0.2">
      <c r="A293" s="32"/>
      <c r="B293" s="32"/>
      <c r="C293" s="32"/>
      <c r="D293" s="32"/>
      <c r="E293" s="32"/>
      <c r="F293" s="32"/>
      <c r="G293" s="32"/>
      <c r="H293" s="206"/>
      <c r="I293" s="5"/>
      <c r="J293" s="5"/>
      <c r="K293" s="32"/>
      <c r="L293" s="5"/>
      <c r="M293" s="6"/>
      <c r="N293" s="6"/>
      <c r="O293" s="5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spans="1:26" ht="12.75" customHeight="1" x14ac:dyDescent="0.2">
      <c r="A294" s="32"/>
      <c r="B294" s="32"/>
      <c r="C294" s="32"/>
      <c r="D294" s="32"/>
      <c r="E294" s="32"/>
      <c r="F294" s="32"/>
      <c r="G294" s="32"/>
      <c r="H294" s="206"/>
      <c r="I294" s="5"/>
      <c r="J294" s="5"/>
      <c r="K294" s="32"/>
      <c r="L294" s="5"/>
      <c r="M294" s="6"/>
      <c r="N294" s="6"/>
      <c r="O294" s="5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spans="1:26" ht="12.75" customHeight="1" x14ac:dyDescent="0.2">
      <c r="A295" s="32"/>
      <c r="B295" s="32"/>
      <c r="C295" s="32"/>
      <c r="D295" s="32"/>
      <c r="E295" s="32"/>
      <c r="F295" s="32"/>
      <c r="G295" s="32"/>
      <c r="H295" s="206"/>
      <c r="I295" s="5"/>
      <c r="J295" s="5"/>
      <c r="K295" s="32"/>
      <c r="L295" s="5"/>
      <c r="M295" s="6"/>
      <c r="N295" s="6"/>
      <c r="O295" s="5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spans="1:26" ht="12.75" customHeight="1" x14ac:dyDescent="0.2">
      <c r="A296" s="32"/>
      <c r="B296" s="32"/>
      <c r="C296" s="32"/>
      <c r="D296" s="32"/>
      <c r="E296" s="32"/>
      <c r="F296" s="32"/>
      <c r="G296" s="32"/>
      <c r="H296" s="206"/>
      <c r="I296" s="5"/>
      <c r="J296" s="5"/>
      <c r="K296" s="32"/>
      <c r="L296" s="5"/>
      <c r="M296" s="6"/>
      <c r="N296" s="6"/>
      <c r="O296" s="5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spans="1:26" ht="12.75" customHeight="1" x14ac:dyDescent="0.2">
      <c r="A297" s="32"/>
      <c r="B297" s="32"/>
      <c r="C297" s="32"/>
      <c r="D297" s="32"/>
      <c r="E297" s="32"/>
      <c r="F297" s="32"/>
      <c r="G297" s="32"/>
      <c r="H297" s="206"/>
      <c r="I297" s="5"/>
      <c r="J297" s="5"/>
      <c r="K297" s="32"/>
      <c r="L297" s="5"/>
      <c r="M297" s="6"/>
      <c r="N297" s="6"/>
      <c r="O297" s="5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spans="1:26" ht="12.75" customHeight="1" x14ac:dyDescent="0.2">
      <c r="A298" s="32"/>
      <c r="B298" s="32"/>
      <c r="C298" s="32"/>
      <c r="D298" s="32"/>
      <c r="E298" s="32"/>
      <c r="F298" s="32"/>
      <c r="G298" s="32"/>
      <c r="H298" s="206"/>
      <c r="I298" s="5"/>
      <c r="J298" s="5"/>
      <c r="K298" s="32"/>
      <c r="L298" s="5"/>
      <c r="M298" s="6"/>
      <c r="N298" s="6"/>
      <c r="O298" s="5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spans="1:26" ht="12.75" customHeight="1" x14ac:dyDescent="0.2">
      <c r="A299" s="32"/>
      <c r="B299" s="32"/>
      <c r="C299" s="32"/>
      <c r="D299" s="32"/>
      <c r="E299" s="32"/>
      <c r="F299" s="32"/>
      <c r="G299" s="32"/>
      <c r="H299" s="206"/>
      <c r="I299" s="5"/>
      <c r="J299" s="5"/>
      <c r="K299" s="32"/>
      <c r="L299" s="5"/>
      <c r="M299" s="6"/>
      <c r="N299" s="6"/>
      <c r="O299" s="5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spans="1:26" ht="12.75" customHeight="1" x14ac:dyDescent="0.2">
      <c r="A300" s="32"/>
      <c r="B300" s="32"/>
      <c r="C300" s="32"/>
      <c r="D300" s="32"/>
      <c r="E300" s="32"/>
      <c r="F300" s="32"/>
      <c r="G300" s="32"/>
      <c r="H300" s="206"/>
      <c r="I300" s="5"/>
      <c r="J300" s="5"/>
      <c r="K300" s="32"/>
      <c r="L300" s="5"/>
      <c r="M300" s="6"/>
      <c r="N300" s="6"/>
      <c r="O300" s="5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spans="1:26" ht="12.75" customHeight="1" x14ac:dyDescent="0.2">
      <c r="A301" s="32"/>
      <c r="B301" s="32"/>
      <c r="C301" s="32"/>
      <c r="D301" s="32"/>
      <c r="E301" s="32"/>
      <c r="F301" s="32"/>
      <c r="G301" s="32"/>
      <c r="H301" s="206"/>
      <c r="I301" s="5"/>
      <c r="J301" s="5"/>
      <c r="K301" s="32"/>
      <c r="L301" s="5"/>
      <c r="M301" s="6"/>
      <c r="N301" s="6"/>
      <c r="O301" s="5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spans="1:26" ht="12.75" customHeight="1" x14ac:dyDescent="0.2">
      <c r="A302" s="32"/>
      <c r="B302" s="32"/>
      <c r="C302" s="32"/>
      <c r="D302" s="32"/>
      <c r="E302" s="32"/>
      <c r="F302" s="32"/>
      <c r="G302" s="32"/>
      <c r="H302" s="206"/>
      <c r="I302" s="5"/>
      <c r="J302" s="5"/>
      <c r="K302" s="32"/>
      <c r="L302" s="5"/>
      <c r="M302" s="6"/>
      <c r="N302" s="6"/>
      <c r="O302" s="5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spans="1:26" ht="12.75" customHeight="1" x14ac:dyDescent="0.2">
      <c r="A303" s="32"/>
      <c r="B303" s="32"/>
      <c r="C303" s="32"/>
      <c r="D303" s="32"/>
      <c r="E303" s="32"/>
      <c r="F303" s="32"/>
      <c r="G303" s="32"/>
      <c r="H303" s="206"/>
      <c r="I303" s="5"/>
      <c r="J303" s="5"/>
      <c r="K303" s="32"/>
      <c r="L303" s="5"/>
      <c r="M303" s="6"/>
      <c r="N303" s="6"/>
      <c r="O303" s="5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spans="1:26" ht="12.75" customHeight="1" x14ac:dyDescent="0.2">
      <c r="A304" s="32"/>
      <c r="B304" s="32"/>
      <c r="C304" s="32"/>
      <c r="D304" s="32"/>
      <c r="E304" s="32"/>
      <c r="F304" s="32"/>
      <c r="G304" s="32"/>
      <c r="H304" s="206"/>
      <c r="I304" s="5"/>
      <c r="J304" s="5"/>
      <c r="K304" s="32"/>
      <c r="L304" s="5"/>
      <c r="M304" s="6"/>
      <c r="N304" s="6"/>
      <c r="O304" s="5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spans="1:26" ht="12.75" customHeight="1" x14ac:dyDescent="0.2">
      <c r="A305" s="32"/>
      <c r="B305" s="32"/>
      <c r="C305" s="32"/>
      <c r="D305" s="32"/>
      <c r="E305" s="32"/>
      <c r="F305" s="32"/>
      <c r="G305" s="32"/>
      <c r="H305" s="206"/>
      <c r="I305" s="5"/>
      <c r="J305" s="5"/>
      <c r="K305" s="32"/>
      <c r="L305" s="5"/>
      <c r="M305" s="6"/>
      <c r="N305" s="6"/>
      <c r="O305" s="5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spans="1:26" ht="12.75" customHeight="1" x14ac:dyDescent="0.2">
      <c r="A306" s="32"/>
      <c r="B306" s="32"/>
      <c r="C306" s="32"/>
      <c r="D306" s="32"/>
      <c r="E306" s="32"/>
      <c r="F306" s="32"/>
      <c r="G306" s="32"/>
      <c r="H306" s="206"/>
      <c r="I306" s="5"/>
      <c r="J306" s="5"/>
      <c r="K306" s="32"/>
      <c r="L306" s="5"/>
      <c r="M306" s="6"/>
      <c r="N306" s="6"/>
      <c r="O306" s="5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spans="1:26" ht="12.75" customHeight="1" x14ac:dyDescent="0.2">
      <c r="A307" s="32"/>
      <c r="B307" s="32"/>
      <c r="C307" s="32"/>
      <c r="D307" s="32"/>
      <c r="E307" s="32"/>
      <c r="F307" s="32"/>
      <c r="G307" s="32"/>
      <c r="H307" s="206"/>
      <c r="I307" s="5"/>
      <c r="J307" s="5"/>
      <c r="K307" s="32"/>
      <c r="L307" s="5"/>
      <c r="M307" s="6"/>
      <c r="N307" s="6"/>
      <c r="O307" s="5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spans="1:26" ht="12.75" customHeight="1" x14ac:dyDescent="0.2">
      <c r="A308" s="32"/>
      <c r="B308" s="32"/>
      <c r="C308" s="32"/>
      <c r="D308" s="32"/>
      <c r="E308" s="32"/>
      <c r="F308" s="32"/>
      <c r="G308" s="32"/>
      <c r="H308" s="206"/>
      <c r="I308" s="5"/>
      <c r="J308" s="5"/>
      <c r="K308" s="32"/>
      <c r="L308" s="5"/>
      <c r="M308" s="6"/>
      <c r="N308" s="6"/>
      <c r="O308" s="5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spans="1:26" ht="12.75" customHeight="1" x14ac:dyDescent="0.2">
      <c r="A309" s="32"/>
      <c r="B309" s="32"/>
      <c r="C309" s="32"/>
      <c r="D309" s="32"/>
      <c r="E309" s="32"/>
      <c r="F309" s="32"/>
      <c r="G309" s="32"/>
      <c r="H309" s="206"/>
      <c r="I309" s="5"/>
      <c r="J309" s="5"/>
      <c r="K309" s="32"/>
      <c r="L309" s="5"/>
      <c r="M309" s="6"/>
      <c r="N309" s="6"/>
      <c r="O309" s="5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spans="1:26" ht="12.75" customHeight="1" x14ac:dyDescent="0.2">
      <c r="A310" s="32"/>
      <c r="B310" s="32"/>
      <c r="C310" s="32"/>
      <c r="D310" s="32"/>
      <c r="E310" s="32"/>
      <c r="F310" s="32"/>
      <c r="G310" s="32"/>
      <c r="H310" s="206"/>
      <c r="I310" s="5"/>
      <c r="J310" s="5"/>
      <c r="K310" s="32"/>
      <c r="L310" s="5"/>
      <c r="M310" s="6"/>
      <c r="N310" s="6"/>
      <c r="O310" s="5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spans="1:26" ht="12.75" customHeight="1" x14ac:dyDescent="0.2">
      <c r="A311" s="32"/>
      <c r="B311" s="32"/>
      <c r="C311" s="32"/>
      <c r="D311" s="32"/>
      <c r="E311" s="32"/>
      <c r="F311" s="32"/>
      <c r="G311" s="32"/>
      <c r="H311" s="206"/>
      <c r="I311" s="5"/>
      <c r="J311" s="5"/>
      <c r="K311" s="32"/>
      <c r="L311" s="5"/>
      <c r="M311" s="6"/>
      <c r="N311" s="6"/>
      <c r="O311" s="5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spans="1:26" ht="12.75" customHeight="1" x14ac:dyDescent="0.2">
      <c r="A312" s="32"/>
      <c r="B312" s="32"/>
      <c r="C312" s="32"/>
      <c r="D312" s="32"/>
      <c r="E312" s="32"/>
      <c r="F312" s="32"/>
      <c r="G312" s="32"/>
      <c r="H312" s="206"/>
      <c r="I312" s="5"/>
      <c r="J312" s="5"/>
      <c r="K312" s="32"/>
      <c r="L312" s="5"/>
      <c r="M312" s="6"/>
      <c r="N312" s="6"/>
      <c r="O312" s="5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spans="1:26" ht="12.75" customHeight="1" x14ac:dyDescent="0.2">
      <c r="A313" s="32"/>
      <c r="B313" s="32"/>
      <c r="C313" s="32"/>
      <c r="D313" s="32"/>
      <c r="E313" s="32"/>
      <c r="F313" s="32"/>
      <c r="G313" s="32"/>
      <c r="H313" s="206"/>
      <c r="I313" s="5"/>
      <c r="J313" s="5"/>
      <c r="K313" s="32"/>
      <c r="L313" s="5"/>
      <c r="M313" s="6"/>
      <c r="N313" s="6"/>
      <c r="O313" s="5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spans="1:26" ht="12.75" customHeight="1" x14ac:dyDescent="0.2">
      <c r="A314" s="32"/>
      <c r="B314" s="32"/>
      <c r="C314" s="32"/>
      <c r="D314" s="32"/>
      <c r="E314" s="32"/>
      <c r="F314" s="32"/>
      <c r="G314" s="32"/>
      <c r="H314" s="206"/>
      <c r="I314" s="5"/>
      <c r="J314" s="5"/>
      <c r="K314" s="32"/>
      <c r="L314" s="5"/>
      <c r="M314" s="6"/>
      <c r="N314" s="6"/>
      <c r="O314" s="5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spans="1:26" ht="12.75" customHeight="1" x14ac:dyDescent="0.2">
      <c r="A315" s="32"/>
      <c r="B315" s="32"/>
      <c r="C315" s="32"/>
      <c r="D315" s="32"/>
      <c r="E315" s="32"/>
      <c r="F315" s="32"/>
      <c r="G315" s="32"/>
      <c r="H315" s="206"/>
      <c r="I315" s="5"/>
      <c r="J315" s="5"/>
      <c r="K315" s="32"/>
      <c r="L315" s="5"/>
      <c r="M315" s="6"/>
      <c r="N315" s="6"/>
      <c r="O315" s="5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spans="1:26" ht="12.75" customHeight="1" x14ac:dyDescent="0.2">
      <c r="A316" s="32"/>
      <c r="B316" s="32"/>
      <c r="C316" s="32"/>
      <c r="D316" s="32"/>
      <c r="E316" s="32"/>
      <c r="F316" s="32"/>
      <c r="G316" s="32"/>
      <c r="H316" s="206"/>
      <c r="I316" s="5"/>
      <c r="J316" s="5"/>
      <c r="K316" s="32"/>
      <c r="L316" s="5"/>
      <c r="M316" s="6"/>
      <c r="N316" s="6"/>
      <c r="O316" s="5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spans="1:26" ht="12.75" customHeight="1" x14ac:dyDescent="0.2">
      <c r="A317" s="32"/>
      <c r="B317" s="32"/>
      <c r="C317" s="32"/>
      <c r="D317" s="32"/>
      <c r="E317" s="32"/>
      <c r="F317" s="32"/>
      <c r="G317" s="32"/>
      <c r="H317" s="206"/>
      <c r="I317" s="5"/>
      <c r="J317" s="5"/>
      <c r="K317" s="32"/>
      <c r="L317" s="5"/>
      <c r="M317" s="6"/>
      <c r="N317" s="6"/>
      <c r="O317" s="5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spans="1:26" ht="12.75" customHeight="1" x14ac:dyDescent="0.2">
      <c r="A318" s="32"/>
      <c r="B318" s="32"/>
      <c r="C318" s="32"/>
      <c r="D318" s="32"/>
      <c r="E318" s="32"/>
      <c r="F318" s="32"/>
      <c r="G318" s="32"/>
      <c r="H318" s="206"/>
      <c r="I318" s="5"/>
      <c r="J318" s="5"/>
      <c r="K318" s="32"/>
      <c r="L318" s="5"/>
      <c r="M318" s="6"/>
      <c r="N318" s="6"/>
      <c r="O318" s="5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spans="1:26" ht="12.75" customHeight="1" x14ac:dyDescent="0.2">
      <c r="A319" s="32"/>
      <c r="B319" s="32"/>
      <c r="C319" s="32"/>
      <c r="D319" s="32"/>
      <c r="E319" s="32"/>
      <c r="F319" s="32"/>
      <c r="G319" s="32"/>
      <c r="H319" s="206"/>
      <c r="I319" s="5"/>
      <c r="J319" s="5"/>
      <c r="K319" s="32"/>
      <c r="L319" s="5"/>
      <c r="M319" s="6"/>
      <c r="N319" s="6"/>
      <c r="O319" s="5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spans="1:26" ht="12.75" customHeight="1" x14ac:dyDescent="0.2">
      <c r="A320" s="32"/>
      <c r="B320" s="32"/>
      <c r="C320" s="32"/>
      <c r="D320" s="32"/>
      <c r="E320" s="32"/>
      <c r="F320" s="32"/>
      <c r="G320" s="32"/>
      <c r="H320" s="206"/>
      <c r="I320" s="5"/>
      <c r="J320" s="5"/>
      <c r="K320" s="32"/>
      <c r="L320" s="5"/>
      <c r="M320" s="6"/>
      <c r="N320" s="6"/>
      <c r="O320" s="5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spans="1:26" ht="12.75" customHeight="1" x14ac:dyDescent="0.2">
      <c r="A321" s="32"/>
      <c r="B321" s="32"/>
      <c r="C321" s="32"/>
      <c r="D321" s="32"/>
      <c r="E321" s="32"/>
      <c r="F321" s="32"/>
      <c r="G321" s="32"/>
      <c r="H321" s="206"/>
      <c r="I321" s="5"/>
      <c r="J321" s="5"/>
      <c r="K321" s="32"/>
      <c r="L321" s="5"/>
      <c r="M321" s="6"/>
      <c r="N321" s="6"/>
      <c r="O321" s="5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spans="1:26" ht="12.75" customHeight="1" x14ac:dyDescent="0.2">
      <c r="A322" s="32"/>
      <c r="B322" s="32"/>
      <c r="C322" s="32"/>
      <c r="D322" s="32"/>
      <c r="E322" s="32"/>
      <c r="F322" s="32"/>
      <c r="G322" s="32"/>
      <c r="H322" s="206"/>
      <c r="I322" s="5"/>
      <c r="J322" s="5"/>
      <c r="K322" s="32"/>
      <c r="L322" s="5"/>
      <c r="M322" s="6"/>
      <c r="N322" s="6"/>
      <c r="O322" s="5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spans="1:26" ht="12.75" customHeight="1" x14ac:dyDescent="0.2">
      <c r="A323" s="32"/>
      <c r="B323" s="32"/>
      <c r="C323" s="32"/>
      <c r="D323" s="32"/>
      <c r="E323" s="32"/>
      <c r="F323" s="32"/>
      <c r="G323" s="32"/>
      <c r="H323" s="206"/>
      <c r="I323" s="5"/>
      <c r="J323" s="5"/>
      <c r="K323" s="32"/>
      <c r="L323" s="5"/>
      <c r="M323" s="6"/>
      <c r="N323" s="6"/>
      <c r="O323" s="5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spans="1:26" ht="12.75" customHeight="1" x14ac:dyDescent="0.2">
      <c r="A324" s="32"/>
      <c r="B324" s="32"/>
      <c r="C324" s="32"/>
      <c r="D324" s="32"/>
      <c r="E324" s="32"/>
      <c r="F324" s="32"/>
      <c r="G324" s="32"/>
      <c r="H324" s="206"/>
      <c r="I324" s="5"/>
      <c r="J324" s="5"/>
      <c r="K324" s="32"/>
      <c r="L324" s="5"/>
      <c r="M324" s="6"/>
      <c r="N324" s="6"/>
      <c r="O324" s="5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spans="1:26" ht="12.75" customHeight="1" x14ac:dyDescent="0.2">
      <c r="A325" s="32"/>
      <c r="B325" s="32"/>
      <c r="C325" s="32"/>
      <c r="D325" s="32"/>
      <c r="E325" s="32"/>
      <c r="F325" s="32"/>
      <c r="G325" s="32"/>
      <c r="H325" s="206"/>
      <c r="I325" s="5"/>
      <c r="J325" s="5"/>
      <c r="K325" s="32"/>
      <c r="L325" s="5"/>
      <c r="M325" s="6"/>
      <c r="N325" s="6"/>
      <c r="O325" s="5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spans="1:26" ht="12.75" customHeight="1" x14ac:dyDescent="0.2">
      <c r="A326" s="32"/>
      <c r="B326" s="32"/>
      <c r="C326" s="32"/>
      <c r="D326" s="32"/>
      <c r="E326" s="32"/>
      <c r="F326" s="32"/>
      <c r="G326" s="32"/>
      <c r="H326" s="206"/>
      <c r="I326" s="5"/>
      <c r="J326" s="5"/>
      <c r="K326" s="32"/>
      <c r="L326" s="5"/>
      <c r="M326" s="6"/>
      <c r="N326" s="6"/>
      <c r="O326" s="5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spans="1:26" ht="12.75" customHeight="1" x14ac:dyDescent="0.2">
      <c r="A327" s="32"/>
      <c r="B327" s="32"/>
      <c r="C327" s="32"/>
      <c r="D327" s="32"/>
      <c r="E327" s="32"/>
      <c r="F327" s="32"/>
      <c r="G327" s="32"/>
      <c r="H327" s="206"/>
      <c r="I327" s="5"/>
      <c r="J327" s="5"/>
      <c r="K327" s="32"/>
      <c r="L327" s="5"/>
      <c r="M327" s="6"/>
      <c r="N327" s="6"/>
      <c r="O327" s="5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spans="1:26" ht="12.75" customHeight="1" x14ac:dyDescent="0.2">
      <c r="A328" s="32"/>
      <c r="B328" s="32"/>
      <c r="C328" s="32"/>
      <c r="D328" s="32"/>
      <c r="E328" s="32"/>
      <c r="F328" s="32"/>
      <c r="G328" s="32"/>
      <c r="H328" s="206"/>
      <c r="I328" s="5"/>
      <c r="J328" s="5"/>
      <c r="K328" s="32"/>
      <c r="L328" s="5"/>
      <c r="M328" s="6"/>
      <c r="N328" s="6"/>
      <c r="O328" s="5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spans="1:26" ht="12.75" customHeight="1" x14ac:dyDescent="0.2">
      <c r="A329" s="32"/>
      <c r="B329" s="32"/>
      <c r="C329" s="32"/>
      <c r="D329" s="32"/>
      <c r="E329" s="32"/>
      <c r="F329" s="32"/>
      <c r="G329" s="32"/>
      <c r="H329" s="206"/>
      <c r="I329" s="5"/>
      <c r="J329" s="5"/>
      <c r="K329" s="32"/>
      <c r="L329" s="5"/>
      <c r="M329" s="6"/>
      <c r="N329" s="6"/>
      <c r="O329" s="5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spans="1:26" ht="12.75" customHeight="1" x14ac:dyDescent="0.2">
      <c r="A330" s="32"/>
      <c r="B330" s="32"/>
      <c r="C330" s="32"/>
      <c r="D330" s="32"/>
      <c r="E330" s="32"/>
      <c r="F330" s="32"/>
      <c r="G330" s="32"/>
      <c r="H330" s="206"/>
      <c r="I330" s="5"/>
      <c r="J330" s="5"/>
      <c r="K330" s="32"/>
      <c r="L330" s="5"/>
      <c r="M330" s="6"/>
      <c r="N330" s="6"/>
      <c r="O330" s="5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spans="1:26" ht="12.75" customHeight="1" x14ac:dyDescent="0.2">
      <c r="A331" s="32"/>
      <c r="B331" s="32"/>
      <c r="C331" s="32"/>
      <c r="D331" s="32"/>
      <c r="E331" s="32"/>
      <c r="F331" s="32"/>
      <c r="G331" s="32"/>
      <c r="H331" s="206"/>
      <c r="I331" s="5"/>
      <c r="J331" s="5"/>
      <c r="K331" s="32"/>
      <c r="L331" s="5"/>
      <c r="M331" s="6"/>
      <c r="N331" s="6"/>
      <c r="O331" s="5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spans="1:26" ht="12.75" customHeight="1" x14ac:dyDescent="0.2">
      <c r="A332" s="32"/>
      <c r="B332" s="32"/>
      <c r="C332" s="32"/>
      <c r="D332" s="32"/>
      <c r="E332" s="32"/>
      <c r="F332" s="32"/>
      <c r="G332" s="32"/>
      <c r="H332" s="206"/>
      <c r="I332" s="5"/>
      <c r="J332" s="5"/>
      <c r="K332" s="32"/>
      <c r="L332" s="5"/>
      <c r="M332" s="6"/>
      <c r="N332" s="6"/>
      <c r="O332" s="5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spans="1:26" ht="12.75" customHeight="1" x14ac:dyDescent="0.2">
      <c r="A333" s="32"/>
      <c r="B333" s="32"/>
      <c r="C333" s="32"/>
      <c r="D333" s="32"/>
      <c r="E333" s="32"/>
      <c r="F333" s="32"/>
      <c r="G333" s="32"/>
      <c r="H333" s="206"/>
      <c r="I333" s="5"/>
      <c r="J333" s="5"/>
      <c r="K333" s="32"/>
      <c r="L333" s="5"/>
      <c r="M333" s="6"/>
      <c r="N333" s="6"/>
      <c r="O333" s="5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spans="1:26" ht="12.75" customHeight="1" x14ac:dyDescent="0.2">
      <c r="A334" s="32"/>
      <c r="B334" s="32"/>
      <c r="C334" s="32"/>
      <c r="D334" s="32"/>
      <c r="E334" s="32"/>
      <c r="F334" s="32"/>
      <c r="G334" s="32"/>
      <c r="H334" s="206"/>
      <c r="I334" s="5"/>
      <c r="J334" s="5"/>
      <c r="K334" s="32"/>
      <c r="L334" s="5"/>
      <c r="M334" s="6"/>
      <c r="N334" s="6"/>
      <c r="O334" s="5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spans="1:26" ht="12.75" customHeight="1" x14ac:dyDescent="0.2">
      <c r="A335" s="32"/>
      <c r="B335" s="32"/>
      <c r="C335" s="32"/>
      <c r="D335" s="32"/>
      <c r="E335" s="32"/>
      <c r="F335" s="32"/>
      <c r="G335" s="32"/>
      <c r="H335" s="206"/>
      <c r="I335" s="5"/>
      <c r="J335" s="5"/>
      <c r="K335" s="32"/>
      <c r="L335" s="5"/>
      <c r="M335" s="6"/>
      <c r="N335" s="6"/>
      <c r="O335" s="5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spans="1:26" ht="12.75" customHeight="1" x14ac:dyDescent="0.2">
      <c r="A336" s="32"/>
      <c r="B336" s="32"/>
      <c r="C336" s="32"/>
      <c r="D336" s="32"/>
      <c r="E336" s="32"/>
      <c r="F336" s="32"/>
      <c r="G336" s="32"/>
      <c r="H336" s="206"/>
      <c r="I336" s="5"/>
      <c r="J336" s="5"/>
      <c r="K336" s="32"/>
      <c r="L336" s="5"/>
      <c r="M336" s="6"/>
      <c r="N336" s="6"/>
      <c r="O336" s="5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spans="1:26" ht="12.75" customHeight="1" x14ac:dyDescent="0.2">
      <c r="A337" s="32"/>
      <c r="B337" s="32"/>
      <c r="C337" s="32"/>
      <c r="D337" s="32"/>
      <c r="E337" s="32"/>
      <c r="F337" s="32"/>
      <c r="G337" s="32"/>
      <c r="H337" s="206"/>
      <c r="I337" s="5"/>
      <c r="J337" s="5"/>
      <c r="K337" s="32"/>
      <c r="L337" s="5"/>
      <c r="M337" s="6"/>
      <c r="N337" s="6"/>
      <c r="O337" s="5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spans="1:26" ht="12.75" customHeight="1" x14ac:dyDescent="0.2">
      <c r="A338" s="32"/>
      <c r="B338" s="32"/>
      <c r="C338" s="32"/>
      <c r="D338" s="32"/>
      <c r="E338" s="32"/>
      <c r="F338" s="32"/>
      <c r="G338" s="32"/>
      <c r="H338" s="206"/>
      <c r="I338" s="5"/>
      <c r="J338" s="5"/>
      <c r="K338" s="32"/>
      <c r="L338" s="5"/>
      <c r="M338" s="6"/>
      <c r="N338" s="6"/>
      <c r="O338" s="5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spans="1:26" ht="12.75" customHeight="1" x14ac:dyDescent="0.2">
      <c r="A339" s="32"/>
      <c r="B339" s="32"/>
      <c r="C339" s="32"/>
      <c r="D339" s="32"/>
      <c r="E339" s="32"/>
      <c r="F339" s="32"/>
      <c r="G339" s="32"/>
      <c r="H339" s="206"/>
      <c r="I339" s="5"/>
      <c r="J339" s="5"/>
      <c r="K339" s="32"/>
      <c r="L339" s="5"/>
      <c r="M339" s="6"/>
      <c r="N339" s="6"/>
      <c r="O339" s="5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spans="1:26" ht="12.75" customHeight="1" x14ac:dyDescent="0.2">
      <c r="A340" s="32"/>
      <c r="B340" s="32"/>
      <c r="C340" s="32"/>
      <c r="D340" s="32"/>
      <c r="E340" s="32"/>
      <c r="F340" s="32"/>
      <c r="G340" s="32"/>
      <c r="H340" s="206"/>
      <c r="I340" s="5"/>
      <c r="J340" s="5"/>
      <c r="K340" s="32"/>
      <c r="L340" s="5"/>
      <c r="M340" s="6"/>
      <c r="N340" s="6"/>
      <c r="O340" s="5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spans="1:26" ht="12.75" customHeight="1" x14ac:dyDescent="0.2">
      <c r="A341" s="32"/>
      <c r="B341" s="32"/>
      <c r="C341" s="32"/>
      <c r="D341" s="32"/>
      <c r="E341" s="32"/>
      <c r="F341" s="32"/>
      <c r="G341" s="32"/>
      <c r="H341" s="206"/>
      <c r="I341" s="5"/>
      <c r="J341" s="5"/>
      <c r="K341" s="32"/>
      <c r="L341" s="5"/>
      <c r="M341" s="6"/>
      <c r="N341" s="6"/>
      <c r="O341" s="5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spans="1:26" ht="12.75" customHeight="1" x14ac:dyDescent="0.2">
      <c r="A342" s="32"/>
      <c r="B342" s="32"/>
      <c r="C342" s="32"/>
      <c r="D342" s="32"/>
      <c r="E342" s="32"/>
      <c r="F342" s="32"/>
      <c r="G342" s="32"/>
      <c r="H342" s="206"/>
      <c r="I342" s="5"/>
      <c r="J342" s="5"/>
      <c r="K342" s="32"/>
      <c r="L342" s="5"/>
      <c r="M342" s="6"/>
      <c r="N342" s="6"/>
      <c r="O342" s="5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spans="1:26" ht="12.75" customHeight="1" x14ac:dyDescent="0.2">
      <c r="A343" s="32"/>
      <c r="B343" s="32"/>
      <c r="C343" s="32"/>
      <c r="D343" s="32"/>
      <c r="E343" s="32"/>
      <c r="F343" s="32"/>
      <c r="G343" s="32"/>
      <c r="H343" s="206"/>
      <c r="I343" s="5"/>
      <c r="J343" s="5"/>
      <c r="K343" s="32"/>
      <c r="L343" s="5"/>
      <c r="M343" s="6"/>
      <c r="N343" s="6"/>
      <c r="O343" s="5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spans="1:26" ht="12.75" customHeight="1" x14ac:dyDescent="0.2">
      <c r="A344" s="32"/>
      <c r="B344" s="32"/>
      <c r="C344" s="32"/>
      <c r="D344" s="32"/>
      <c r="E344" s="32"/>
      <c r="F344" s="32"/>
      <c r="G344" s="32"/>
      <c r="H344" s="206"/>
      <c r="I344" s="5"/>
      <c r="J344" s="5"/>
      <c r="K344" s="32"/>
      <c r="L344" s="5"/>
      <c r="M344" s="6"/>
      <c r="N344" s="6"/>
      <c r="O344" s="5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spans="1:26" ht="12.75" customHeight="1" x14ac:dyDescent="0.2">
      <c r="A345" s="32"/>
      <c r="B345" s="32"/>
      <c r="C345" s="32"/>
      <c r="D345" s="32"/>
      <c r="E345" s="32"/>
      <c r="F345" s="32"/>
      <c r="G345" s="32"/>
      <c r="H345" s="206"/>
      <c r="I345" s="5"/>
      <c r="J345" s="5"/>
      <c r="K345" s="32"/>
      <c r="L345" s="5"/>
      <c r="M345" s="6"/>
      <c r="N345" s="6"/>
      <c r="O345" s="5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spans="1:26" ht="12.75" customHeight="1" x14ac:dyDescent="0.2">
      <c r="A346" s="32"/>
      <c r="B346" s="32"/>
      <c r="C346" s="32"/>
      <c r="D346" s="32"/>
      <c r="E346" s="32"/>
      <c r="F346" s="32"/>
      <c r="G346" s="32"/>
      <c r="H346" s="206"/>
      <c r="I346" s="5"/>
      <c r="J346" s="5"/>
      <c r="K346" s="32"/>
      <c r="L346" s="5"/>
      <c r="M346" s="6"/>
      <c r="N346" s="6"/>
      <c r="O346" s="5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spans="1:26" ht="12.75" customHeight="1" x14ac:dyDescent="0.2">
      <c r="A347" s="32"/>
      <c r="B347" s="32"/>
      <c r="C347" s="32"/>
      <c r="D347" s="32"/>
      <c r="E347" s="32"/>
      <c r="F347" s="32"/>
      <c r="G347" s="32"/>
      <c r="H347" s="206"/>
      <c r="I347" s="5"/>
      <c r="J347" s="5"/>
      <c r="K347" s="32"/>
      <c r="L347" s="5"/>
      <c r="M347" s="6"/>
      <c r="N347" s="6"/>
      <c r="O347" s="5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spans="1:26" ht="12.75" customHeight="1" x14ac:dyDescent="0.2">
      <c r="A348" s="32"/>
      <c r="B348" s="32"/>
      <c r="C348" s="32"/>
      <c r="D348" s="32"/>
      <c r="E348" s="32"/>
      <c r="F348" s="32"/>
      <c r="G348" s="32"/>
      <c r="H348" s="206"/>
      <c r="I348" s="5"/>
      <c r="J348" s="5"/>
      <c r="K348" s="32"/>
      <c r="L348" s="5"/>
      <c r="M348" s="6"/>
      <c r="N348" s="6"/>
      <c r="O348" s="5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spans="1:26" ht="12.75" customHeight="1" x14ac:dyDescent="0.2">
      <c r="A349" s="32"/>
      <c r="B349" s="32"/>
      <c r="C349" s="32"/>
      <c r="D349" s="32"/>
      <c r="E349" s="32"/>
      <c r="F349" s="32"/>
      <c r="G349" s="32"/>
      <c r="H349" s="206"/>
      <c r="I349" s="5"/>
      <c r="J349" s="5"/>
      <c r="K349" s="32"/>
      <c r="L349" s="5"/>
      <c r="M349" s="6"/>
      <c r="N349" s="6"/>
      <c r="O349" s="5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spans="1:26" ht="12.75" customHeight="1" x14ac:dyDescent="0.2">
      <c r="A350" s="32"/>
      <c r="B350" s="32"/>
      <c r="C350" s="32"/>
      <c r="D350" s="32"/>
      <c r="E350" s="32"/>
      <c r="F350" s="32"/>
      <c r="G350" s="32"/>
      <c r="H350" s="206"/>
      <c r="I350" s="5"/>
      <c r="J350" s="5"/>
      <c r="K350" s="32"/>
      <c r="L350" s="5"/>
      <c r="M350" s="6"/>
      <c r="N350" s="6"/>
      <c r="O350" s="5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spans="1:26" ht="12.75" customHeight="1" x14ac:dyDescent="0.2">
      <c r="A351" s="32"/>
      <c r="B351" s="32"/>
      <c r="C351" s="32"/>
      <c r="D351" s="32"/>
      <c r="E351" s="32"/>
      <c r="F351" s="32"/>
      <c r="G351" s="32"/>
      <c r="H351" s="206"/>
      <c r="I351" s="5"/>
      <c r="J351" s="5"/>
      <c r="K351" s="32"/>
      <c r="L351" s="5"/>
      <c r="M351" s="6"/>
      <c r="N351" s="6"/>
      <c r="O351" s="5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spans="1:26" ht="12.75" customHeight="1" x14ac:dyDescent="0.2">
      <c r="A352" s="32"/>
      <c r="B352" s="32"/>
      <c r="C352" s="32"/>
      <c r="D352" s="32"/>
      <c r="E352" s="32"/>
      <c r="F352" s="32"/>
      <c r="G352" s="32"/>
      <c r="H352" s="206"/>
      <c r="I352" s="5"/>
      <c r="J352" s="5"/>
      <c r="K352" s="32"/>
      <c r="L352" s="5"/>
      <c r="M352" s="6"/>
      <c r="N352" s="6"/>
      <c r="O352" s="5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spans="1:26" ht="12.75" customHeight="1" x14ac:dyDescent="0.2">
      <c r="A353" s="32"/>
      <c r="B353" s="32"/>
      <c r="C353" s="32"/>
      <c r="D353" s="32"/>
      <c r="E353" s="32"/>
      <c r="F353" s="32"/>
      <c r="G353" s="32"/>
      <c r="H353" s="206"/>
      <c r="I353" s="5"/>
      <c r="J353" s="5"/>
      <c r="K353" s="32"/>
      <c r="L353" s="5"/>
      <c r="M353" s="6"/>
      <c r="N353" s="6"/>
      <c r="O353" s="5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spans="1:26" ht="12.75" customHeight="1" x14ac:dyDescent="0.2">
      <c r="A354" s="32"/>
      <c r="B354" s="32"/>
      <c r="C354" s="32"/>
      <c r="D354" s="32"/>
      <c r="E354" s="32"/>
      <c r="F354" s="32"/>
      <c r="G354" s="32"/>
      <c r="H354" s="206"/>
      <c r="I354" s="5"/>
      <c r="J354" s="5"/>
      <c r="K354" s="32"/>
      <c r="L354" s="5"/>
      <c r="M354" s="6"/>
      <c r="N354" s="6"/>
      <c r="O354" s="5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spans="1:26" ht="12.75" customHeight="1" x14ac:dyDescent="0.2">
      <c r="A355" s="32"/>
      <c r="B355" s="32"/>
      <c r="C355" s="32"/>
      <c r="D355" s="32"/>
      <c r="E355" s="32"/>
      <c r="F355" s="32"/>
      <c r="G355" s="32"/>
      <c r="H355" s="206"/>
      <c r="I355" s="5"/>
      <c r="J355" s="5"/>
      <c r="K355" s="32"/>
      <c r="L355" s="5"/>
      <c r="M355" s="6"/>
      <c r="N355" s="6"/>
      <c r="O355" s="5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spans="1:26" ht="12.75" customHeight="1" x14ac:dyDescent="0.2">
      <c r="A356" s="32"/>
      <c r="B356" s="32"/>
      <c r="C356" s="32"/>
      <c r="D356" s="32"/>
      <c r="E356" s="32"/>
      <c r="F356" s="32"/>
      <c r="G356" s="32"/>
      <c r="H356" s="206"/>
      <c r="I356" s="5"/>
      <c r="J356" s="5"/>
      <c r="K356" s="32"/>
      <c r="L356" s="5"/>
      <c r="M356" s="6"/>
      <c r="N356" s="6"/>
      <c r="O356" s="5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spans="1:26" ht="12.75" customHeight="1" x14ac:dyDescent="0.2">
      <c r="A357" s="32"/>
      <c r="B357" s="32"/>
      <c r="C357" s="32"/>
      <c r="D357" s="32"/>
      <c r="E357" s="32"/>
      <c r="F357" s="32"/>
      <c r="G357" s="32"/>
      <c r="H357" s="206"/>
      <c r="I357" s="5"/>
      <c r="J357" s="5"/>
      <c r="K357" s="32"/>
      <c r="L357" s="5"/>
      <c r="M357" s="6"/>
      <c r="N357" s="6"/>
      <c r="O357" s="5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spans="1:26" ht="12.75" customHeight="1" x14ac:dyDescent="0.2">
      <c r="A358" s="32"/>
      <c r="B358" s="32"/>
      <c r="C358" s="32"/>
      <c r="D358" s="32"/>
      <c r="E358" s="32"/>
      <c r="F358" s="32"/>
      <c r="G358" s="32"/>
      <c r="H358" s="206"/>
      <c r="I358" s="5"/>
      <c r="J358" s="5"/>
      <c r="K358" s="32"/>
      <c r="L358" s="5"/>
      <c r="M358" s="6"/>
      <c r="N358" s="6"/>
      <c r="O358" s="5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spans="1:26" ht="12.75" customHeight="1" x14ac:dyDescent="0.2">
      <c r="A359" s="32"/>
      <c r="B359" s="32"/>
      <c r="C359" s="32"/>
      <c r="D359" s="32"/>
      <c r="E359" s="32"/>
      <c r="F359" s="32"/>
      <c r="G359" s="32"/>
      <c r="H359" s="206"/>
      <c r="I359" s="5"/>
      <c r="J359" s="5"/>
      <c r="K359" s="32"/>
      <c r="L359" s="5"/>
      <c r="M359" s="6"/>
      <c r="N359" s="6"/>
      <c r="O359" s="5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spans="1:26" ht="12.75" customHeight="1" x14ac:dyDescent="0.2">
      <c r="A360" s="32"/>
      <c r="B360" s="32"/>
      <c r="C360" s="32"/>
      <c r="D360" s="32"/>
      <c r="E360" s="32"/>
      <c r="F360" s="32"/>
      <c r="G360" s="32"/>
      <c r="H360" s="206"/>
      <c r="I360" s="5"/>
      <c r="J360" s="5"/>
      <c r="K360" s="32"/>
      <c r="L360" s="5"/>
      <c r="M360" s="6"/>
      <c r="N360" s="6"/>
      <c r="O360" s="5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spans="1:26" ht="12.75" customHeight="1" x14ac:dyDescent="0.2">
      <c r="A361" s="32"/>
      <c r="B361" s="32"/>
      <c r="C361" s="32"/>
      <c r="D361" s="32"/>
      <c r="E361" s="32"/>
      <c r="F361" s="32"/>
      <c r="G361" s="32"/>
      <c r="H361" s="206"/>
      <c r="I361" s="5"/>
      <c r="J361" s="5"/>
      <c r="K361" s="32"/>
      <c r="L361" s="5"/>
      <c r="M361" s="6"/>
      <c r="N361" s="6"/>
      <c r="O361" s="5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spans="1:26" ht="12.75" customHeight="1" x14ac:dyDescent="0.2">
      <c r="A362" s="32"/>
      <c r="B362" s="32"/>
      <c r="C362" s="32"/>
      <c r="D362" s="32"/>
      <c r="E362" s="32"/>
      <c r="F362" s="32"/>
      <c r="G362" s="32"/>
      <c r="H362" s="206"/>
      <c r="I362" s="5"/>
      <c r="J362" s="5"/>
      <c r="K362" s="32"/>
      <c r="L362" s="5"/>
      <c r="M362" s="6"/>
      <c r="N362" s="6"/>
      <c r="O362" s="5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spans="1:26" ht="12.75" customHeight="1" x14ac:dyDescent="0.2">
      <c r="A363" s="32"/>
      <c r="B363" s="32"/>
      <c r="C363" s="32"/>
      <c r="D363" s="32"/>
      <c r="E363" s="32"/>
      <c r="F363" s="32"/>
      <c r="G363" s="32"/>
      <c r="H363" s="206"/>
      <c r="I363" s="5"/>
      <c r="J363" s="5"/>
      <c r="K363" s="32"/>
      <c r="L363" s="5"/>
      <c r="M363" s="6"/>
      <c r="N363" s="6"/>
      <c r="O363" s="5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spans="1:26" ht="12.75" customHeight="1" x14ac:dyDescent="0.2">
      <c r="A364" s="32"/>
      <c r="B364" s="32"/>
      <c r="C364" s="32"/>
      <c r="D364" s="32"/>
      <c r="E364" s="32"/>
      <c r="F364" s="32"/>
      <c r="G364" s="32"/>
      <c r="H364" s="206"/>
      <c r="I364" s="5"/>
      <c r="J364" s="5"/>
      <c r="K364" s="32"/>
      <c r="L364" s="5"/>
      <c r="M364" s="6"/>
      <c r="N364" s="6"/>
      <c r="O364" s="5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spans="1:26" ht="12.75" customHeight="1" x14ac:dyDescent="0.2">
      <c r="A365" s="32"/>
      <c r="B365" s="32"/>
      <c r="C365" s="32"/>
      <c r="D365" s="32"/>
      <c r="E365" s="32"/>
      <c r="F365" s="32"/>
      <c r="G365" s="32"/>
      <c r="H365" s="206"/>
      <c r="I365" s="5"/>
      <c r="J365" s="5"/>
      <c r="K365" s="32"/>
      <c r="L365" s="5"/>
      <c r="M365" s="6"/>
      <c r="N365" s="6"/>
      <c r="O365" s="5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spans="1:26" ht="12.75" customHeight="1" x14ac:dyDescent="0.2">
      <c r="A366" s="32"/>
      <c r="B366" s="32"/>
      <c r="C366" s="32"/>
      <c r="D366" s="32"/>
      <c r="E366" s="32"/>
      <c r="F366" s="32"/>
      <c r="G366" s="32"/>
      <c r="H366" s="206"/>
      <c r="I366" s="5"/>
      <c r="J366" s="5"/>
      <c r="K366" s="32"/>
      <c r="L366" s="5"/>
      <c r="M366" s="6"/>
      <c r="N366" s="6"/>
      <c r="O366" s="5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spans="1:26" ht="12.75" customHeight="1" x14ac:dyDescent="0.2">
      <c r="A367" s="32"/>
      <c r="B367" s="32"/>
      <c r="C367" s="32"/>
      <c r="D367" s="32"/>
      <c r="E367" s="32"/>
      <c r="F367" s="32"/>
      <c r="G367" s="32"/>
      <c r="H367" s="206"/>
      <c r="I367" s="5"/>
      <c r="J367" s="5"/>
      <c r="K367" s="32"/>
      <c r="L367" s="5"/>
      <c r="M367" s="6"/>
      <c r="N367" s="6"/>
      <c r="O367" s="5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spans="1:26" ht="12.75" customHeight="1" x14ac:dyDescent="0.2">
      <c r="A368" s="32"/>
      <c r="B368" s="32"/>
      <c r="C368" s="32"/>
      <c r="D368" s="32"/>
      <c r="E368" s="32"/>
      <c r="F368" s="32"/>
      <c r="G368" s="32"/>
      <c r="H368" s="206"/>
      <c r="I368" s="5"/>
      <c r="J368" s="5"/>
      <c r="K368" s="32"/>
      <c r="L368" s="5"/>
      <c r="M368" s="6"/>
      <c r="N368" s="6"/>
      <c r="O368" s="5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spans="1:26" ht="12.75" customHeight="1" x14ac:dyDescent="0.2">
      <c r="A369" s="32"/>
      <c r="B369" s="32"/>
      <c r="C369" s="32"/>
      <c r="D369" s="32"/>
      <c r="E369" s="32"/>
      <c r="F369" s="32"/>
      <c r="G369" s="32"/>
      <c r="H369" s="206"/>
      <c r="I369" s="5"/>
      <c r="J369" s="5"/>
      <c r="K369" s="32"/>
      <c r="L369" s="5"/>
      <c r="M369" s="6"/>
      <c r="N369" s="6"/>
      <c r="O369" s="5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spans="1:26" ht="12.75" customHeight="1" x14ac:dyDescent="0.2">
      <c r="A370" s="32"/>
      <c r="B370" s="32"/>
      <c r="C370" s="32"/>
      <c r="D370" s="32"/>
      <c r="E370" s="32"/>
      <c r="F370" s="32"/>
      <c r="G370" s="32"/>
      <c r="H370" s="206"/>
      <c r="I370" s="5"/>
      <c r="J370" s="5"/>
      <c r="K370" s="32"/>
      <c r="L370" s="5"/>
      <c r="M370" s="6"/>
      <c r="N370" s="6"/>
      <c r="O370" s="5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spans="1:26" ht="12.75" customHeight="1" x14ac:dyDescent="0.2">
      <c r="A371" s="32"/>
      <c r="B371" s="32"/>
      <c r="C371" s="32"/>
      <c r="D371" s="32"/>
      <c r="E371" s="32"/>
      <c r="F371" s="32"/>
      <c r="G371" s="32"/>
      <c r="H371" s="206"/>
      <c r="I371" s="5"/>
      <c r="J371" s="5"/>
      <c r="K371" s="32"/>
      <c r="L371" s="5"/>
      <c r="M371" s="6"/>
      <c r="N371" s="6"/>
      <c r="O371" s="5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spans="1:26" ht="12.75" customHeight="1" x14ac:dyDescent="0.2">
      <c r="A372" s="32"/>
      <c r="B372" s="32"/>
      <c r="C372" s="32"/>
      <c r="D372" s="32"/>
      <c r="E372" s="32"/>
      <c r="F372" s="32"/>
      <c r="G372" s="32"/>
      <c r="H372" s="206"/>
      <c r="I372" s="5"/>
      <c r="J372" s="5"/>
      <c r="K372" s="32"/>
      <c r="L372" s="5"/>
      <c r="M372" s="6"/>
      <c r="N372" s="6"/>
      <c r="O372" s="5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spans="1:26" ht="12.75" customHeight="1" x14ac:dyDescent="0.2">
      <c r="A373" s="32"/>
      <c r="B373" s="32"/>
      <c r="C373" s="32"/>
      <c r="D373" s="32"/>
      <c r="E373" s="32"/>
      <c r="F373" s="32"/>
      <c r="G373" s="32"/>
      <c r="H373" s="206"/>
      <c r="I373" s="5"/>
      <c r="J373" s="5"/>
      <c r="K373" s="32"/>
      <c r="L373" s="5"/>
      <c r="M373" s="6"/>
      <c r="N373" s="6"/>
      <c r="O373" s="5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spans="1:26" ht="12.75" customHeight="1" x14ac:dyDescent="0.2">
      <c r="A374" s="32"/>
      <c r="B374" s="32"/>
      <c r="C374" s="32"/>
      <c r="D374" s="32"/>
      <c r="E374" s="32"/>
      <c r="F374" s="32"/>
      <c r="G374" s="32"/>
      <c r="H374" s="206"/>
      <c r="I374" s="5"/>
      <c r="J374" s="5"/>
      <c r="K374" s="32"/>
      <c r="L374" s="5"/>
      <c r="M374" s="6"/>
      <c r="N374" s="6"/>
      <c r="O374" s="5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spans="1:26" ht="12.75" customHeight="1" x14ac:dyDescent="0.2">
      <c r="A375" s="32"/>
      <c r="B375" s="32"/>
      <c r="C375" s="32"/>
      <c r="D375" s="32"/>
      <c r="E375" s="32"/>
      <c r="F375" s="32"/>
      <c r="G375" s="32"/>
      <c r="H375" s="206"/>
      <c r="I375" s="5"/>
      <c r="J375" s="5"/>
      <c r="K375" s="32"/>
      <c r="L375" s="5"/>
      <c r="M375" s="6"/>
      <c r="N375" s="6"/>
      <c r="O375" s="5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spans="1:26" ht="12.75" customHeight="1" x14ac:dyDescent="0.2">
      <c r="A376" s="32"/>
      <c r="B376" s="32"/>
      <c r="C376" s="32"/>
      <c r="D376" s="32"/>
      <c r="E376" s="32"/>
      <c r="F376" s="32"/>
      <c r="G376" s="32"/>
      <c r="H376" s="206"/>
      <c r="I376" s="5"/>
      <c r="J376" s="5"/>
      <c r="K376" s="32"/>
      <c r="L376" s="5"/>
      <c r="M376" s="6"/>
      <c r="N376" s="6"/>
      <c r="O376" s="5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spans="1:26" ht="12.75" customHeight="1" x14ac:dyDescent="0.2">
      <c r="A377" s="32"/>
      <c r="B377" s="32"/>
      <c r="C377" s="32"/>
      <c r="D377" s="32"/>
      <c r="E377" s="32"/>
      <c r="F377" s="32"/>
      <c r="G377" s="32"/>
      <c r="H377" s="206"/>
      <c r="I377" s="5"/>
      <c r="J377" s="5"/>
      <c r="K377" s="32"/>
      <c r="L377" s="5"/>
      <c r="M377" s="6"/>
      <c r="N377" s="6"/>
      <c r="O377" s="5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spans="1:26" ht="12.75" customHeight="1" x14ac:dyDescent="0.2">
      <c r="A378" s="32"/>
      <c r="B378" s="32"/>
      <c r="C378" s="32"/>
      <c r="D378" s="32"/>
      <c r="E378" s="32"/>
      <c r="F378" s="32"/>
      <c r="G378" s="32"/>
      <c r="H378" s="206"/>
      <c r="I378" s="5"/>
      <c r="J378" s="5"/>
      <c r="K378" s="32"/>
      <c r="L378" s="5"/>
      <c r="M378" s="6"/>
      <c r="N378" s="6"/>
      <c r="O378" s="5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spans="1:26" ht="12.75" customHeight="1" x14ac:dyDescent="0.2">
      <c r="A379" s="32"/>
      <c r="B379" s="32"/>
      <c r="C379" s="32"/>
      <c r="D379" s="32"/>
      <c r="E379" s="32"/>
      <c r="F379" s="32"/>
      <c r="G379" s="32"/>
      <c r="H379" s="206"/>
      <c r="I379" s="5"/>
      <c r="J379" s="5"/>
      <c r="K379" s="32"/>
      <c r="L379" s="5"/>
      <c r="M379" s="6"/>
      <c r="N379" s="6"/>
      <c r="O379" s="5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spans="1:26" ht="12.75" customHeight="1" x14ac:dyDescent="0.2">
      <c r="A380" s="32"/>
      <c r="B380" s="32"/>
      <c r="C380" s="32"/>
      <c r="D380" s="32"/>
      <c r="E380" s="32"/>
      <c r="F380" s="32"/>
      <c r="G380" s="32"/>
      <c r="H380" s="206"/>
      <c r="I380" s="5"/>
      <c r="J380" s="5"/>
      <c r="K380" s="32"/>
      <c r="L380" s="5"/>
      <c r="M380" s="6"/>
      <c r="N380" s="6"/>
      <c r="O380" s="5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spans="1:26" ht="12.75" customHeight="1" x14ac:dyDescent="0.2">
      <c r="A381" s="32"/>
      <c r="B381" s="32"/>
      <c r="C381" s="32"/>
      <c r="D381" s="32"/>
      <c r="E381" s="32"/>
      <c r="F381" s="32"/>
      <c r="G381" s="32"/>
      <c r="H381" s="206"/>
      <c r="I381" s="5"/>
      <c r="J381" s="5"/>
      <c r="K381" s="32"/>
      <c r="L381" s="5"/>
      <c r="M381" s="6"/>
      <c r="N381" s="6"/>
      <c r="O381" s="5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spans="1:26" ht="12.75" customHeight="1" x14ac:dyDescent="0.2">
      <c r="A382" s="32"/>
      <c r="B382" s="32"/>
      <c r="C382" s="32"/>
      <c r="D382" s="32"/>
      <c r="E382" s="32"/>
      <c r="F382" s="32"/>
      <c r="G382" s="32"/>
      <c r="H382" s="206"/>
      <c r="I382" s="5"/>
      <c r="J382" s="5"/>
      <c r="K382" s="32"/>
      <c r="L382" s="5"/>
      <c r="M382" s="6"/>
      <c r="N382" s="6"/>
      <c r="O382" s="5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spans="1:26" ht="12.75" customHeight="1" x14ac:dyDescent="0.2">
      <c r="A383" s="32"/>
      <c r="B383" s="32"/>
      <c r="C383" s="32"/>
      <c r="D383" s="32"/>
      <c r="E383" s="32"/>
      <c r="F383" s="32"/>
      <c r="G383" s="32"/>
      <c r="H383" s="206"/>
      <c r="I383" s="5"/>
      <c r="J383" s="5"/>
      <c r="K383" s="32"/>
      <c r="L383" s="5"/>
      <c r="M383" s="6"/>
      <c r="N383" s="6"/>
      <c r="O383" s="5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spans="1:26" ht="12.75" customHeight="1" x14ac:dyDescent="0.2">
      <c r="A384" s="32"/>
      <c r="B384" s="32"/>
      <c r="C384" s="32"/>
      <c r="D384" s="32"/>
      <c r="E384" s="32"/>
      <c r="F384" s="32"/>
      <c r="G384" s="32"/>
      <c r="H384" s="206"/>
      <c r="I384" s="5"/>
      <c r="J384" s="5"/>
      <c r="K384" s="32"/>
      <c r="L384" s="5"/>
      <c r="M384" s="6"/>
      <c r="N384" s="6"/>
      <c r="O384" s="5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spans="1:26" ht="12.75" customHeight="1" x14ac:dyDescent="0.2">
      <c r="A385" s="32"/>
      <c r="B385" s="32"/>
      <c r="C385" s="32"/>
      <c r="D385" s="32"/>
      <c r="E385" s="32"/>
      <c r="F385" s="32"/>
      <c r="G385" s="32"/>
      <c r="H385" s="206"/>
      <c r="I385" s="5"/>
      <c r="J385" s="5"/>
      <c r="K385" s="32"/>
      <c r="L385" s="5"/>
      <c r="M385" s="6"/>
      <c r="N385" s="6"/>
      <c r="O385" s="5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spans="1:26" ht="12.75" customHeight="1" x14ac:dyDescent="0.2">
      <c r="A386" s="32"/>
      <c r="B386" s="32"/>
      <c r="C386" s="32"/>
      <c r="D386" s="32"/>
      <c r="E386" s="32"/>
      <c r="F386" s="32"/>
      <c r="G386" s="32"/>
      <c r="H386" s="206"/>
      <c r="I386" s="5"/>
      <c r="J386" s="5"/>
      <c r="K386" s="32"/>
      <c r="L386" s="5"/>
      <c r="M386" s="6"/>
      <c r="N386" s="6"/>
      <c r="O386" s="5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spans="1:26" ht="12.75" customHeight="1" x14ac:dyDescent="0.2">
      <c r="A387" s="32"/>
      <c r="B387" s="32"/>
      <c r="C387" s="32"/>
      <c r="D387" s="32"/>
      <c r="E387" s="32"/>
      <c r="F387" s="32"/>
      <c r="G387" s="32"/>
      <c r="H387" s="206"/>
      <c r="I387" s="5"/>
      <c r="J387" s="5"/>
      <c r="K387" s="32"/>
      <c r="L387" s="5"/>
      <c r="M387" s="6"/>
      <c r="N387" s="6"/>
      <c r="O387" s="5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spans="1:26" ht="12.75" customHeight="1" x14ac:dyDescent="0.2">
      <c r="A388" s="32"/>
      <c r="B388" s="32"/>
      <c r="C388" s="32"/>
      <c r="D388" s="32"/>
      <c r="E388" s="32"/>
      <c r="F388" s="32"/>
      <c r="G388" s="32"/>
      <c r="H388" s="206"/>
      <c r="I388" s="5"/>
      <c r="J388" s="5"/>
      <c r="K388" s="32"/>
      <c r="L388" s="5"/>
      <c r="M388" s="6"/>
      <c r="N388" s="6"/>
      <c r="O388" s="5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spans="1:26" ht="12.75" customHeight="1" x14ac:dyDescent="0.2">
      <c r="A389" s="32"/>
      <c r="B389" s="32"/>
      <c r="C389" s="32"/>
      <c r="D389" s="32"/>
      <c r="E389" s="32"/>
      <c r="F389" s="32"/>
      <c r="G389" s="32"/>
      <c r="H389" s="206"/>
      <c r="I389" s="5"/>
      <c r="J389" s="5"/>
      <c r="K389" s="32"/>
      <c r="L389" s="5"/>
      <c r="M389" s="6"/>
      <c r="N389" s="6"/>
      <c r="O389" s="5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spans="1:26" ht="12.75" customHeight="1" x14ac:dyDescent="0.2">
      <c r="A390" s="32"/>
      <c r="B390" s="32"/>
      <c r="C390" s="32"/>
      <c r="D390" s="32"/>
      <c r="E390" s="32"/>
      <c r="F390" s="32"/>
      <c r="G390" s="32"/>
      <c r="H390" s="206"/>
      <c r="I390" s="5"/>
      <c r="J390" s="5"/>
      <c r="K390" s="32"/>
      <c r="L390" s="5"/>
      <c r="M390" s="6"/>
      <c r="N390" s="6"/>
      <c r="O390" s="5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spans="1:26" ht="12.75" customHeight="1" x14ac:dyDescent="0.2">
      <c r="A391" s="32"/>
      <c r="B391" s="32"/>
      <c r="C391" s="32"/>
      <c r="D391" s="32"/>
      <c r="E391" s="32"/>
      <c r="F391" s="32"/>
      <c r="G391" s="32"/>
      <c r="H391" s="206"/>
      <c r="I391" s="5"/>
      <c r="J391" s="5"/>
      <c r="K391" s="32"/>
      <c r="L391" s="5"/>
      <c r="M391" s="6"/>
      <c r="N391" s="6"/>
      <c r="O391" s="5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spans="1:26" ht="12.75" customHeight="1" x14ac:dyDescent="0.2">
      <c r="A392" s="32"/>
      <c r="B392" s="32"/>
      <c r="C392" s="32"/>
      <c r="D392" s="32"/>
      <c r="E392" s="32"/>
      <c r="F392" s="32"/>
      <c r="G392" s="32"/>
      <c r="H392" s="206"/>
      <c r="I392" s="5"/>
      <c r="J392" s="5"/>
      <c r="K392" s="32"/>
      <c r="L392" s="5"/>
      <c r="M392" s="6"/>
      <c r="N392" s="6"/>
      <c r="O392" s="5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spans="1:26" ht="12.75" customHeight="1" x14ac:dyDescent="0.2">
      <c r="A393" s="32"/>
      <c r="B393" s="32"/>
      <c r="C393" s="32"/>
      <c r="D393" s="32"/>
      <c r="E393" s="32"/>
      <c r="F393" s="32"/>
      <c r="G393" s="32"/>
      <c r="H393" s="206"/>
      <c r="I393" s="5"/>
      <c r="J393" s="5"/>
      <c r="K393" s="32"/>
      <c r="L393" s="5"/>
      <c r="M393" s="6"/>
      <c r="N393" s="6"/>
      <c r="O393" s="5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spans="1:26" ht="12.75" customHeight="1" x14ac:dyDescent="0.2">
      <c r="A394" s="32"/>
      <c r="B394" s="32"/>
      <c r="C394" s="32"/>
      <c r="D394" s="32"/>
      <c r="E394" s="32"/>
      <c r="F394" s="32"/>
      <c r="G394" s="32"/>
      <c r="H394" s="206"/>
      <c r="I394" s="5"/>
      <c r="J394" s="5"/>
      <c r="K394" s="32"/>
      <c r="L394" s="5"/>
      <c r="M394" s="6"/>
      <c r="N394" s="6"/>
      <c r="O394" s="5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spans="1:26" ht="12.75" customHeight="1" x14ac:dyDescent="0.2">
      <c r="A395" s="32"/>
      <c r="B395" s="32"/>
      <c r="C395" s="32"/>
      <c r="D395" s="32"/>
      <c r="E395" s="32"/>
      <c r="F395" s="32"/>
      <c r="G395" s="32"/>
      <c r="H395" s="206"/>
      <c r="I395" s="5"/>
      <c r="J395" s="5"/>
      <c r="K395" s="32"/>
      <c r="L395" s="5"/>
      <c r="M395" s="6"/>
      <c r="N395" s="6"/>
      <c r="O395" s="5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spans="1:26" ht="12.75" customHeight="1" x14ac:dyDescent="0.2">
      <c r="A396" s="32"/>
      <c r="B396" s="32"/>
      <c r="C396" s="32"/>
      <c r="D396" s="32"/>
      <c r="E396" s="32"/>
      <c r="F396" s="32"/>
      <c r="G396" s="32"/>
      <c r="H396" s="206"/>
      <c r="I396" s="5"/>
      <c r="J396" s="5"/>
      <c r="K396" s="32"/>
      <c r="L396" s="5"/>
      <c r="M396" s="6"/>
      <c r="N396" s="6"/>
      <c r="O396" s="5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spans="1:26" ht="12.75" customHeight="1" x14ac:dyDescent="0.2">
      <c r="A397" s="32"/>
      <c r="B397" s="32"/>
      <c r="C397" s="32"/>
      <c r="D397" s="32"/>
      <c r="E397" s="32"/>
      <c r="F397" s="32"/>
      <c r="G397" s="32"/>
      <c r="H397" s="206"/>
      <c r="I397" s="5"/>
      <c r="J397" s="5"/>
      <c r="K397" s="32"/>
      <c r="L397" s="5"/>
      <c r="M397" s="6"/>
      <c r="N397" s="6"/>
      <c r="O397" s="5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spans="1:26" ht="12.75" customHeight="1" x14ac:dyDescent="0.2">
      <c r="A398" s="32"/>
      <c r="B398" s="32"/>
      <c r="C398" s="32"/>
      <c r="D398" s="32"/>
      <c r="E398" s="32"/>
      <c r="F398" s="32"/>
      <c r="G398" s="32"/>
      <c r="H398" s="206"/>
      <c r="I398" s="5"/>
      <c r="J398" s="5"/>
      <c r="K398" s="32"/>
      <c r="L398" s="5"/>
      <c r="M398" s="6"/>
      <c r="N398" s="6"/>
      <c r="O398" s="5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spans="1:26" ht="12.75" customHeight="1" x14ac:dyDescent="0.2">
      <c r="A399" s="32"/>
      <c r="B399" s="32"/>
      <c r="C399" s="32"/>
      <c r="D399" s="32"/>
      <c r="E399" s="32"/>
      <c r="F399" s="32"/>
      <c r="G399" s="32"/>
      <c r="H399" s="206"/>
      <c r="I399" s="5"/>
      <c r="J399" s="5"/>
      <c r="K399" s="32"/>
      <c r="L399" s="5"/>
      <c r="M399" s="6"/>
      <c r="N399" s="6"/>
      <c r="O399" s="5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spans="1:26" ht="12.75" customHeight="1" x14ac:dyDescent="0.2">
      <c r="A400" s="32"/>
      <c r="B400" s="32"/>
      <c r="C400" s="32"/>
      <c r="D400" s="32"/>
      <c r="E400" s="32"/>
      <c r="F400" s="32"/>
      <c r="G400" s="32"/>
      <c r="H400" s="206"/>
      <c r="I400" s="5"/>
      <c r="J400" s="5"/>
      <c r="K400" s="32"/>
      <c r="L400" s="5"/>
      <c r="M400" s="6"/>
      <c r="N400" s="6"/>
      <c r="O400" s="5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spans="1:26" ht="12.75" customHeight="1" x14ac:dyDescent="0.2">
      <c r="A401" s="32"/>
      <c r="B401" s="32"/>
      <c r="C401" s="32"/>
      <c r="D401" s="32"/>
      <c r="E401" s="32"/>
      <c r="F401" s="32"/>
      <c r="G401" s="32"/>
      <c r="H401" s="206"/>
      <c r="I401" s="5"/>
      <c r="J401" s="5"/>
      <c r="K401" s="32"/>
      <c r="L401" s="5"/>
      <c r="M401" s="6"/>
      <c r="N401" s="6"/>
      <c r="O401" s="5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spans="1:26" ht="12.75" customHeight="1" x14ac:dyDescent="0.2">
      <c r="A402" s="32"/>
      <c r="B402" s="32"/>
      <c r="C402" s="32"/>
      <c r="D402" s="32"/>
      <c r="E402" s="32"/>
      <c r="F402" s="32"/>
      <c r="G402" s="32"/>
      <c r="H402" s="206"/>
      <c r="I402" s="5"/>
      <c r="J402" s="5"/>
      <c r="K402" s="32"/>
      <c r="L402" s="5"/>
      <c r="M402" s="6"/>
      <c r="N402" s="6"/>
      <c r="O402" s="5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spans="1:26" ht="12.75" customHeight="1" x14ac:dyDescent="0.2">
      <c r="A403" s="32"/>
      <c r="B403" s="32"/>
      <c r="C403" s="32"/>
      <c r="D403" s="32"/>
      <c r="E403" s="32"/>
      <c r="F403" s="32"/>
      <c r="G403" s="32"/>
      <c r="H403" s="206"/>
      <c r="I403" s="5"/>
      <c r="J403" s="5"/>
      <c r="K403" s="32"/>
      <c r="L403" s="5"/>
      <c r="M403" s="6"/>
      <c r="N403" s="6"/>
      <c r="O403" s="5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spans="1:26" ht="12.75" customHeight="1" x14ac:dyDescent="0.2">
      <c r="A404" s="32"/>
      <c r="B404" s="32"/>
      <c r="C404" s="32"/>
      <c r="D404" s="32"/>
      <c r="E404" s="32"/>
      <c r="F404" s="32"/>
      <c r="G404" s="32"/>
      <c r="H404" s="206"/>
      <c r="I404" s="5"/>
      <c r="J404" s="5"/>
      <c r="K404" s="32"/>
      <c r="L404" s="5"/>
      <c r="M404" s="6"/>
      <c r="N404" s="6"/>
      <c r="O404" s="5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spans="1:26" ht="12.75" customHeight="1" x14ac:dyDescent="0.2">
      <c r="A405" s="32"/>
      <c r="B405" s="32"/>
      <c r="C405" s="32"/>
      <c r="D405" s="32"/>
      <c r="E405" s="32"/>
      <c r="F405" s="32"/>
      <c r="G405" s="32"/>
      <c r="H405" s="206"/>
      <c r="I405" s="5"/>
      <c r="J405" s="5"/>
      <c r="K405" s="32"/>
      <c r="L405" s="5"/>
      <c r="M405" s="6"/>
      <c r="N405" s="6"/>
      <c r="O405" s="5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spans="1:26" ht="12.75" customHeight="1" x14ac:dyDescent="0.2">
      <c r="A406" s="32"/>
      <c r="B406" s="32"/>
      <c r="C406" s="32"/>
      <c r="D406" s="32"/>
      <c r="E406" s="32"/>
      <c r="F406" s="32"/>
      <c r="G406" s="32"/>
      <c r="H406" s="206"/>
      <c r="I406" s="5"/>
      <c r="J406" s="5"/>
      <c r="K406" s="32"/>
      <c r="L406" s="5"/>
      <c r="M406" s="6"/>
      <c r="N406" s="6"/>
      <c r="O406" s="5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spans="1:26" ht="12.75" customHeight="1" x14ac:dyDescent="0.2">
      <c r="A407" s="32"/>
      <c r="B407" s="32"/>
      <c r="C407" s="32"/>
      <c r="D407" s="32"/>
      <c r="E407" s="32"/>
      <c r="F407" s="32"/>
      <c r="G407" s="32"/>
      <c r="H407" s="206"/>
      <c r="I407" s="5"/>
      <c r="J407" s="5"/>
      <c r="K407" s="32"/>
      <c r="L407" s="5"/>
      <c r="M407" s="6"/>
      <c r="N407" s="6"/>
      <c r="O407" s="5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spans="1:26" ht="12.75" customHeight="1" x14ac:dyDescent="0.2">
      <c r="A408" s="32"/>
      <c r="B408" s="32"/>
      <c r="C408" s="32"/>
      <c r="D408" s="32"/>
      <c r="E408" s="32"/>
      <c r="F408" s="32"/>
      <c r="G408" s="32"/>
      <c r="H408" s="206"/>
      <c r="I408" s="5"/>
      <c r="J408" s="5"/>
      <c r="K408" s="32"/>
      <c r="L408" s="5"/>
      <c r="M408" s="6"/>
      <c r="N408" s="6"/>
      <c r="O408" s="5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spans="1:26" ht="12.75" customHeight="1" x14ac:dyDescent="0.2">
      <c r="A409" s="32"/>
      <c r="B409" s="32"/>
      <c r="C409" s="32"/>
      <c r="D409" s="32"/>
      <c r="E409" s="32"/>
      <c r="F409" s="32"/>
      <c r="G409" s="32"/>
      <c r="H409" s="206"/>
      <c r="I409" s="5"/>
      <c r="J409" s="5"/>
      <c r="K409" s="32"/>
      <c r="L409" s="5"/>
      <c r="M409" s="6"/>
      <c r="N409" s="6"/>
      <c r="O409" s="5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spans="1:26" ht="12.75" customHeight="1" x14ac:dyDescent="0.2">
      <c r="A410" s="32"/>
      <c r="B410" s="32"/>
      <c r="C410" s="32"/>
      <c r="D410" s="32"/>
      <c r="E410" s="32"/>
      <c r="F410" s="32"/>
      <c r="G410" s="32"/>
      <c r="H410" s="206"/>
      <c r="I410" s="5"/>
      <c r="J410" s="5"/>
      <c r="K410" s="32"/>
      <c r="L410" s="5"/>
      <c r="M410" s="6"/>
      <c r="N410" s="6"/>
      <c r="O410" s="5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spans="1:26" ht="12.75" customHeight="1" x14ac:dyDescent="0.2">
      <c r="A411" s="32"/>
      <c r="B411" s="32"/>
      <c r="C411" s="32"/>
      <c r="D411" s="32"/>
      <c r="E411" s="32"/>
      <c r="F411" s="32"/>
      <c r="G411" s="32"/>
      <c r="H411" s="206"/>
      <c r="I411" s="5"/>
      <c r="J411" s="5"/>
      <c r="K411" s="32"/>
      <c r="L411" s="5"/>
      <c r="M411" s="6"/>
      <c r="N411" s="6"/>
      <c r="O411" s="5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spans="1:26" ht="12.75" customHeight="1" x14ac:dyDescent="0.2">
      <c r="A412" s="32"/>
      <c r="B412" s="32"/>
      <c r="C412" s="32"/>
      <c r="D412" s="32"/>
      <c r="E412" s="32"/>
      <c r="F412" s="32"/>
      <c r="G412" s="32"/>
      <c r="H412" s="206"/>
      <c r="I412" s="5"/>
      <c r="J412" s="5"/>
      <c r="K412" s="32"/>
      <c r="L412" s="5"/>
      <c r="M412" s="6"/>
      <c r="N412" s="6"/>
      <c r="O412" s="5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spans="1:26" ht="12.75" customHeight="1" x14ac:dyDescent="0.2">
      <c r="A413" s="32"/>
      <c r="B413" s="32"/>
      <c r="C413" s="32"/>
      <c r="D413" s="32"/>
      <c r="E413" s="32"/>
      <c r="F413" s="32"/>
      <c r="G413" s="32"/>
      <c r="H413" s="206"/>
      <c r="I413" s="5"/>
      <c r="J413" s="5"/>
      <c r="K413" s="32"/>
      <c r="L413" s="5"/>
      <c r="M413" s="6"/>
      <c r="N413" s="6"/>
      <c r="O413" s="5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spans="1:26" ht="12.75" customHeight="1" x14ac:dyDescent="0.2">
      <c r="A414" s="32"/>
      <c r="B414" s="32"/>
      <c r="C414" s="32"/>
      <c r="D414" s="32"/>
      <c r="E414" s="32"/>
      <c r="F414" s="32"/>
      <c r="G414" s="32"/>
      <c r="H414" s="206"/>
      <c r="I414" s="5"/>
      <c r="J414" s="5"/>
      <c r="K414" s="32"/>
      <c r="L414" s="5"/>
      <c r="M414" s="6"/>
      <c r="N414" s="6"/>
      <c r="O414" s="5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spans="1:26" ht="12.75" customHeight="1" x14ac:dyDescent="0.2">
      <c r="A415" s="32"/>
      <c r="B415" s="32"/>
      <c r="C415" s="32"/>
      <c r="D415" s="32"/>
      <c r="E415" s="32"/>
      <c r="F415" s="32"/>
      <c r="G415" s="32"/>
      <c r="H415" s="206"/>
      <c r="I415" s="5"/>
      <c r="J415" s="5"/>
      <c r="K415" s="32"/>
      <c r="L415" s="5"/>
      <c r="M415" s="6"/>
      <c r="N415" s="6"/>
      <c r="O415" s="5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spans="1:26" ht="12.75" customHeight="1" x14ac:dyDescent="0.2">
      <c r="A416" s="32"/>
      <c r="B416" s="32"/>
      <c r="C416" s="32"/>
      <c r="D416" s="32"/>
      <c r="E416" s="32"/>
      <c r="F416" s="32"/>
      <c r="G416" s="32"/>
      <c r="H416" s="206"/>
      <c r="I416" s="5"/>
      <c r="J416" s="5"/>
      <c r="K416" s="32"/>
      <c r="L416" s="5"/>
      <c r="M416" s="6"/>
      <c r="N416" s="6"/>
      <c r="O416" s="5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spans="1:26" ht="12.75" customHeight="1" x14ac:dyDescent="0.2">
      <c r="A417" s="32"/>
      <c r="B417" s="32"/>
      <c r="C417" s="32"/>
      <c r="D417" s="32"/>
      <c r="E417" s="32"/>
      <c r="F417" s="32"/>
      <c r="G417" s="32"/>
      <c r="H417" s="206"/>
      <c r="I417" s="5"/>
      <c r="J417" s="5"/>
      <c r="K417" s="32"/>
      <c r="L417" s="5"/>
      <c r="M417" s="6"/>
      <c r="N417" s="6"/>
      <c r="O417" s="5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spans="1:26" ht="12.75" customHeight="1" x14ac:dyDescent="0.2">
      <c r="A418" s="32"/>
      <c r="B418" s="32"/>
      <c r="C418" s="32"/>
      <c r="D418" s="32"/>
      <c r="E418" s="32"/>
      <c r="F418" s="32"/>
      <c r="G418" s="32"/>
      <c r="H418" s="206"/>
      <c r="I418" s="5"/>
      <c r="J418" s="5"/>
      <c r="K418" s="32"/>
      <c r="L418" s="5"/>
      <c r="M418" s="6"/>
      <c r="N418" s="6"/>
      <c r="O418" s="5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spans="1:26" ht="12.75" customHeight="1" x14ac:dyDescent="0.2">
      <c r="A419" s="32"/>
      <c r="B419" s="32"/>
      <c r="C419" s="32"/>
      <c r="D419" s="32"/>
      <c r="E419" s="32"/>
      <c r="F419" s="32"/>
      <c r="G419" s="32"/>
      <c r="H419" s="206"/>
      <c r="I419" s="5"/>
      <c r="J419" s="5"/>
      <c r="K419" s="32"/>
      <c r="L419" s="5"/>
      <c r="M419" s="6"/>
      <c r="N419" s="6"/>
      <c r="O419" s="5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spans="1:26" ht="12.75" customHeight="1" x14ac:dyDescent="0.2">
      <c r="A420" s="32"/>
      <c r="B420" s="32"/>
      <c r="C420" s="32"/>
      <c r="D420" s="32"/>
      <c r="E420" s="32"/>
      <c r="F420" s="32"/>
      <c r="G420" s="32"/>
      <c r="H420" s="206"/>
      <c r="I420" s="5"/>
      <c r="J420" s="5"/>
      <c r="K420" s="32"/>
      <c r="L420" s="5"/>
      <c r="M420" s="6"/>
      <c r="N420" s="6"/>
      <c r="O420" s="5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spans="1:26" ht="12.75" customHeight="1" x14ac:dyDescent="0.2">
      <c r="A421" s="32"/>
      <c r="B421" s="32"/>
      <c r="C421" s="32"/>
      <c r="D421" s="32"/>
      <c r="E421" s="32"/>
      <c r="F421" s="32"/>
      <c r="G421" s="32"/>
      <c r="H421" s="206"/>
      <c r="I421" s="5"/>
      <c r="J421" s="5"/>
      <c r="K421" s="32"/>
      <c r="L421" s="5"/>
      <c r="M421" s="6"/>
      <c r="N421" s="6"/>
      <c r="O421" s="5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spans="1:26" ht="12.75" customHeight="1" x14ac:dyDescent="0.2">
      <c r="A422" s="32"/>
      <c r="B422" s="32"/>
      <c r="C422" s="32"/>
      <c r="D422" s="32"/>
      <c r="E422" s="32"/>
      <c r="F422" s="32"/>
      <c r="G422" s="32"/>
      <c r="H422" s="206"/>
      <c r="I422" s="5"/>
      <c r="J422" s="5"/>
      <c r="K422" s="32"/>
      <c r="L422" s="5"/>
      <c r="M422" s="6"/>
      <c r="N422" s="6"/>
      <c r="O422" s="5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spans="1:26" ht="12.75" customHeight="1" x14ac:dyDescent="0.2">
      <c r="A423" s="32"/>
      <c r="B423" s="32"/>
      <c r="C423" s="32"/>
      <c r="D423" s="32"/>
      <c r="E423" s="32"/>
      <c r="F423" s="32"/>
      <c r="G423" s="32"/>
      <c r="H423" s="206"/>
      <c r="I423" s="5"/>
      <c r="J423" s="5"/>
      <c r="K423" s="32"/>
      <c r="L423" s="5"/>
      <c r="M423" s="6"/>
      <c r="N423" s="6"/>
      <c r="O423" s="5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spans="1:26" ht="12.75" customHeight="1" x14ac:dyDescent="0.2">
      <c r="A424" s="32"/>
      <c r="B424" s="32"/>
      <c r="C424" s="32"/>
      <c r="D424" s="32"/>
      <c r="E424" s="32"/>
      <c r="F424" s="32"/>
      <c r="G424" s="32"/>
      <c r="H424" s="206"/>
      <c r="I424" s="5"/>
      <c r="J424" s="5"/>
      <c r="K424" s="32"/>
      <c r="L424" s="5"/>
      <c r="M424" s="6"/>
      <c r="N424" s="6"/>
      <c r="O424" s="5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spans="1:26" ht="12.75" customHeight="1" x14ac:dyDescent="0.2">
      <c r="A425" s="32"/>
      <c r="B425" s="32"/>
      <c r="C425" s="32"/>
      <c r="D425" s="32"/>
      <c r="E425" s="32"/>
      <c r="F425" s="32"/>
      <c r="G425" s="32"/>
      <c r="H425" s="206"/>
      <c r="I425" s="5"/>
      <c r="J425" s="5"/>
      <c r="K425" s="32"/>
      <c r="L425" s="5"/>
      <c r="M425" s="6"/>
      <c r="N425" s="6"/>
      <c r="O425" s="5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spans="1:26" ht="12.75" customHeight="1" x14ac:dyDescent="0.2">
      <c r="A426" s="32"/>
      <c r="B426" s="32"/>
      <c r="C426" s="32"/>
      <c r="D426" s="32"/>
      <c r="E426" s="32"/>
      <c r="F426" s="32"/>
      <c r="G426" s="32"/>
      <c r="H426" s="206"/>
      <c r="I426" s="5"/>
      <c r="J426" s="5"/>
      <c r="K426" s="32"/>
      <c r="L426" s="5"/>
      <c r="M426" s="6"/>
      <c r="N426" s="6"/>
      <c r="O426" s="5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spans="1:26" ht="12.75" customHeight="1" x14ac:dyDescent="0.2">
      <c r="A427" s="32"/>
      <c r="B427" s="32"/>
      <c r="C427" s="32"/>
      <c r="D427" s="32"/>
      <c r="E427" s="32"/>
      <c r="F427" s="32"/>
      <c r="G427" s="32"/>
      <c r="H427" s="206"/>
      <c r="I427" s="5"/>
      <c r="J427" s="5"/>
      <c r="K427" s="32"/>
      <c r="L427" s="5"/>
      <c r="M427" s="6"/>
      <c r="N427" s="6"/>
      <c r="O427" s="5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spans="1:26" ht="12.75" customHeight="1" x14ac:dyDescent="0.2">
      <c r="A428" s="32"/>
      <c r="B428" s="32"/>
      <c r="C428" s="32"/>
      <c r="D428" s="32"/>
      <c r="E428" s="32"/>
      <c r="F428" s="32"/>
      <c r="G428" s="32"/>
      <c r="H428" s="206"/>
      <c r="I428" s="5"/>
      <c r="J428" s="5"/>
      <c r="K428" s="32"/>
      <c r="L428" s="5"/>
      <c r="M428" s="6"/>
      <c r="N428" s="6"/>
      <c r="O428" s="5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spans="1:26" ht="12.75" customHeight="1" x14ac:dyDescent="0.2">
      <c r="A429" s="32"/>
      <c r="B429" s="32"/>
      <c r="C429" s="32"/>
      <c r="D429" s="32"/>
      <c r="E429" s="32"/>
      <c r="F429" s="32"/>
      <c r="G429" s="32"/>
      <c r="H429" s="206"/>
      <c r="I429" s="5"/>
      <c r="J429" s="5"/>
      <c r="K429" s="32"/>
      <c r="L429" s="5"/>
      <c r="M429" s="6"/>
      <c r="N429" s="6"/>
      <c r="O429" s="5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spans="1:26" ht="12.75" customHeight="1" x14ac:dyDescent="0.2">
      <c r="A430" s="32"/>
      <c r="B430" s="32"/>
      <c r="C430" s="32"/>
      <c r="D430" s="32"/>
      <c r="E430" s="32"/>
      <c r="F430" s="32"/>
      <c r="G430" s="32"/>
      <c r="H430" s="206"/>
      <c r="I430" s="5"/>
      <c r="J430" s="5"/>
      <c r="K430" s="32"/>
      <c r="L430" s="5"/>
      <c r="M430" s="6"/>
      <c r="N430" s="6"/>
      <c r="O430" s="5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spans="1:26" ht="12.75" customHeight="1" x14ac:dyDescent="0.2">
      <c r="A431" s="32"/>
      <c r="B431" s="32"/>
      <c r="C431" s="32"/>
      <c r="D431" s="32"/>
      <c r="E431" s="32"/>
      <c r="F431" s="32"/>
      <c r="G431" s="32"/>
      <c r="H431" s="206"/>
      <c r="I431" s="5"/>
      <c r="J431" s="5"/>
      <c r="K431" s="32"/>
      <c r="L431" s="5"/>
      <c r="M431" s="6"/>
      <c r="N431" s="6"/>
      <c r="O431" s="5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spans="1:26" ht="12.75" customHeight="1" x14ac:dyDescent="0.2">
      <c r="A432" s="32"/>
      <c r="B432" s="32"/>
      <c r="C432" s="32"/>
      <c r="D432" s="32"/>
      <c r="E432" s="32"/>
      <c r="F432" s="32"/>
      <c r="G432" s="32"/>
      <c r="H432" s="206"/>
      <c r="I432" s="5"/>
      <c r="J432" s="5"/>
      <c r="K432" s="32"/>
      <c r="L432" s="5"/>
      <c r="M432" s="6"/>
      <c r="N432" s="6"/>
      <c r="O432" s="5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spans="1:26" ht="12.75" customHeight="1" x14ac:dyDescent="0.2">
      <c r="A433" s="32"/>
      <c r="B433" s="32"/>
      <c r="C433" s="32"/>
      <c r="D433" s="32"/>
      <c r="E433" s="32"/>
      <c r="F433" s="32"/>
      <c r="G433" s="32"/>
      <c r="H433" s="206"/>
      <c r="I433" s="5"/>
      <c r="J433" s="5"/>
      <c r="K433" s="32"/>
      <c r="L433" s="5"/>
      <c r="M433" s="6"/>
      <c r="N433" s="6"/>
      <c r="O433" s="5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spans="1:26" ht="12.75" customHeight="1" x14ac:dyDescent="0.2">
      <c r="A434" s="32"/>
      <c r="B434" s="32"/>
      <c r="C434" s="32"/>
      <c r="D434" s="32"/>
      <c r="E434" s="32"/>
      <c r="F434" s="32"/>
      <c r="G434" s="32"/>
      <c r="H434" s="206"/>
      <c r="I434" s="5"/>
      <c r="J434" s="5"/>
      <c r="K434" s="32"/>
      <c r="L434" s="5"/>
      <c r="M434" s="6"/>
      <c r="N434" s="6"/>
      <c r="O434" s="5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spans="1:26" ht="12.75" customHeight="1" x14ac:dyDescent="0.2">
      <c r="A435" s="32"/>
      <c r="B435" s="32"/>
      <c r="C435" s="32"/>
      <c r="D435" s="32"/>
      <c r="E435" s="32"/>
      <c r="F435" s="32"/>
      <c r="G435" s="32"/>
      <c r="H435" s="206"/>
      <c r="I435" s="5"/>
      <c r="J435" s="5"/>
      <c r="K435" s="32"/>
      <c r="L435" s="5"/>
      <c r="M435" s="6"/>
      <c r="N435" s="6"/>
      <c r="O435" s="5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spans="1:26" ht="12.75" customHeight="1" x14ac:dyDescent="0.2">
      <c r="A436" s="32"/>
      <c r="B436" s="32"/>
      <c r="C436" s="32"/>
      <c r="D436" s="32"/>
      <c r="E436" s="32"/>
      <c r="F436" s="32"/>
      <c r="G436" s="32"/>
      <c r="H436" s="206"/>
      <c r="I436" s="5"/>
      <c r="J436" s="5"/>
      <c r="K436" s="32"/>
      <c r="L436" s="5"/>
      <c r="M436" s="6"/>
      <c r="N436" s="6"/>
      <c r="O436" s="5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spans="1:26" ht="12.75" customHeight="1" x14ac:dyDescent="0.2">
      <c r="A437" s="32"/>
      <c r="B437" s="32"/>
      <c r="C437" s="32"/>
      <c r="D437" s="32"/>
      <c r="E437" s="32"/>
      <c r="F437" s="32"/>
      <c r="G437" s="32"/>
      <c r="H437" s="206"/>
      <c r="I437" s="5"/>
      <c r="J437" s="5"/>
      <c r="K437" s="32"/>
      <c r="L437" s="5"/>
      <c r="M437" s="6"/>
      <c r="N437" s="6"/>
      <c r="O437" s="5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spans="1:26" ht="12.75" customHeight="1" x14ac:dyDescent="0.2">
      <c r="A438" s="32"/>
      <c r="B438" s="32"/>
      <c r="C438" s="32"/>
      <c r="D438" s="32"/>
      <c r="E438" s="32"/>
      <c r="F438" s="32"/>
      <c r="G438" s="32"/>
      <c r="H438" s="206"/>
      <c r="I438" s="5"/>
      <c r="J438" s="5"/>
      <c r="K438" s="32"/>
      <c r="L438" s="5"/>
      <c r="M438" s="6"/>
      <c r="N438" s="6"/>
      <c r="O438" s="5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spans="1:26" ht="12.75" customHeight="1" x14ac:dyDescent="0.2">
      <c r="A439" s="32"/>
      <c r="B439" s="32"/>
      <c r="C439" s="32"/>
      <c r="D439" s="32"/>
      <c r="E439" s="32"/>
      <c r="F439" s="32"/>
      <c r="G439" s="32"/>
      <c r="H439" s="206"/>
      <c r="I439" s="5"/>
      <c r="J439" s="5"/>
      <c r="K439" s="32"/>
      <c r="L439" s="5"/>
      <c r="M439" s="6"/>
      <c r="N439" s="6"/>
      <c r="O439" s="5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spans="1:26" ht="12.75" customHeight="1" x14ac:dyDescent="0.2">
      <c r="A440" s="32"/>
      <c r="B440" s="32"/>
      <c r="C440" s="32"/>
      <c r="D440" s="32"/>
      <c r="E440" s="32"/>
      <c r="F440" s="32"/>
      <c r="G440" s="32"/>
      <c r="H440" s="206"/>
      <c r="I440" s="5"/>
      <c r="J440" s="5"/>
      <c r="K440" s="32"/>
      <c r="L440" s="5"/>
      <c r="M440" s="6"/>
      <c r="N440" s="6"/>
      <c r="O440" s="5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spans="1:26" ht="12.75" customHeight="1" x14ac:dyDescent="0.2">
      <c r="A441" s="32"/>
      <c r="B441" s="32"/>
      <c r="C441" s="32"/>
      <c r="D441" s="32"/>
      <c r="E441" s="32"/>
      <c r="F441" s="32"/>
      <c r="G441" s="32"/>
      <c r="H441" s="206"/>
      <c r="I441" s="5"/>
      <c r="J441" s="5"/>
      <c r="K441" s="32"/>
      <c r="L441" s="5"/>
      <c r="M441" s="6"/>
      <c r="N441" s="6"/>
      <c r="O441" s="5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spans="1:26" ht="12.75" customHeight="1" x14ac:dyDescent="0.2">
      <c r="A442" s="32"/>
      <c r="B442" s="32"/>
      <c r="C442" s="32"/>
      <c r="D442" s="32"/>
      <c r="E442" s="32"/>
      <c r="F442" s="32"/>
      <c r="G442" s="32"/>
      <c r="H442" s="206"/>
      <c r="I442" s="5"/>
      <c r="J442" s="5"/>
      <c r="K442" s="32"/>
      <c r="L442" s="5"/>
      <c r="M442" s="6"/>
      <c r="N442" s="6"/>
      <c r="O442" s="5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spans="1:26" ht="12.75" customHeight="1" x14ac:dyDescent="0.2">
      <c r="A443" s="32"/>
      <c r="B443" s="32"/>
      <c r="C443" s="32"/>
      <c r="D443" s="32"/>
      <c r="E443" s="32"/>
      <c r="F443" s="32"/>
      <c r="G443" s="32"/>
      <c r="H443" s="206"/>
      <c r="I443" s="5"/>
      <c r="J443" s="5"/>
      <c r="K443" s="32"/>
      <c r="L443" s="5"/>
      <c r="M443" s="6"/>
      <c r="N443" s="6"/>
      <c r="O443" s="5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spans="1:26" ht="12.75" customHeight="1" x14ac:dyDescent="0.2">
      <c r="A444" s="32"/>
      <c r="B444" s="32"/>
      <c r="C444" s="32"/>
      <c r="D444" s="32"/>
      <c r="E444" s="32"/>
      <c r="F444" s="32"/>
      <c r="G444" s="32"/>
      <c r="H444" s="206"/>
      <c r="I444" s="5"/>
      <c r="J444" s="5"/>
      <c r="K444" s="32"/>
      <c r="L444" s="5"/>
      <c r="M444" s="6"/>
      <c r="N444" s="6"/>
      <c r="O444" s="5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spans="1:26" ht="12.75" customHeight="1" x14ac:dyDescent="0.2">
      <c r="A445" s="32"/>
      <c r="B445" s="32"/>
      <c r="C445" s="32"/>
      <c r="D445" s="32"/>
      <c r="E445" s="32"/>
      <c r="F445" s="32"/>
      <c r="G445" s="32"/>
      <c r="H445" s="206"/>
      <c r="I445" s="5"/>
      <c r="J445" s="5"/>
      <c r="K445" s="32"/>
      <c r="L445" s="5"/>
      <c r="M445" s="6"/>
      <c r="N445" s="6"/>
      <c r="O445" s="5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spans="1:26" ht="12.75" customHeight="1" x14ac:dyDescent="0.2">
      <c r="A446" s="32"/>
      <c r="B446" s="32"/>
      <c r="C446" s="32"/>
      <c r="D446" s="32"/>
      <c r="E446" s="32"/>
      <c r="F446" s="32"/>
      <c r="G446" s="32"/>
      <c r="H446" s="206"/>
      <c r="I446" s="5"/>
      <c r="J446" s="5"/>
      <c r="K446" s="32"/>
      <c r="L446" s="5"/>
      <c r="M446" s="6"/>
      <c r="N446" s="6"/>
      <c r="O446" s="5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spans="1:26" ht="12.75" customHeight="1" x14ac:dyDescent="0.2">
      <c r="A447" s="32"/>
      <c r="B447" s="32"/>
      <c r="C447" s="32"/>
      <c r="D447" s="32"/>
      <c r="E447" s="32"/>
      <c r="F447" s="32"/>
      <c r="G447" s="32"/>
      <c r="H447" s="206"/>
      <c r="I447" s="5"/>
      <c r="J447" s="5"/>
      <c r="K447" s="32"/>
      <c r="L447" s="5"/>
      <c r="M447" s="6"/>
      <c r="N447" s="6"/>
      <c r="O447" s="5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spans="1:26" ht="12.75" customHeight="1" x14ac:dyDescent="0.2">
      <c r="A448" s="32"/>
      <c r="B448" s="32"/>
      <c r="C448" s="32"/>
      <c r="D448" s="32"/>
      <c r="E448" s="32"/>
      <c r="F448" s="32"/>
      <c r="G448" s="32"/>
      <c r="H448" s="206"/>
      <c r="I448" s="5"/>
      <c r="J448" s="5"/>
      <c r="K448" s="32"/>
      <c r="L448" s="5"/>
      <c r="M448" s="6"/>
      <c r="N448" s="6"/>
      <c r="O448" s="5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spans="1:26" ht="12.75" customHeight="1" x14ac:dyDescent="0.2">
      <c r="A449" s="32"/>
      <c r="B449" s="32"/>
      <c r="C449" s="32"/>
      <c r="D449" s="32"/>
      <c r="E449" s="32"/>
      <c r="F449" s="32"/>
      <c r="G449" s="32"/>
      <c r="H449" s="206"/>
      <c r="I449" s="5"/>
      <c r="J449" s="5"/>
      <c r="K449" s="32"/>
      <c r="L449" s="5"/>
      <c r="M449" s="6"/>
      <c r="N449" s="6"/>
      <c r="O449" s="5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spans="1:26" ht="12.75" customHeight="1" x14ac:dyDescent="0.2">
      <c r="A450" s="32"/>
      <c r="B450" s="32"/>
      <c r="C450" s="32"/>
      <c r="D450" s="32"/>
      <c r="E450" s="32"/>
      <c r="F450" s="32"/>
      <c r="G450" s="32"/>
      <c r="H450" s="206"/>
      <c r="I450" s="5"/>
      <c r="J450" s="5"/>
      <c r="K450" s="32"/>
      <c r="L450" s="5"/>
      <c r="M450" s="6"/>
      <c r="N450" s="6"/>
      <c r="O450" s="5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spans="1:26" ht="12.75" customHeight="1" x14ac:dyDescent="0.2">
      <c r="A451" s="32"/>
      <c r="B451" s="32"/>
      <c r="C451" s="32"/>
      <c r="D451" s="32"/>
      <c r="E451" s="32"/>
      <c r="F451" s="32"/>
      <c r="G451" s="32"/>
      <c r="H451" s="206"/>
      <c r="I451" s="5"/>
      <c r="J451" s="5"/>
      <c r="K451" s="32"/>
      <c r="L451" s="5"/>
      <c r="M451" s="6"/>
      <c r="N451" s="6"/>
      <c r="O451" s="5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spans="1:26" ht="12.75" customHeight="1" x14ac:dyDescent="0.2">
      <c r="A452" s="32"/>
      <c r="B452" s="32"/>
      <c r="C452" s="32"/>
      <c r="D452" s="32"/>
      <c r="E452" s="32"/>
      <c r="F452" s="32"/>
      <c r="G452" s="32"/>
      <c r="H452" s="206"/>
      <c r="I452" s="5"/>
      <c r="J452" s="5"/>
      <c r="K452" s="32"/>
      <c r="L452" s="5"/>
      <c r="M452" s="6"/>
      <c r="N452" s="6"/>
      <c r="O452" s="5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spans="1:26" ht="12.75" customHeight="1" x14ac:dyDescent="0.2">
      <c r="A453" s="32"/>
      <c r="B453" s="32"/>
      <c r="C453" s="32"/>
      <c r="D453" s="32"/>
      <c r="E453" s="32"/>
      <c r="F453" s="32"/>
      <c r="G453" s="32"/>
      <c r="H453" s="206"/>
      <c r="I453" s="5"/>
      <c r="J453" s="5"/>
      <c r="K453" s="32"/>
      <c r="L453" s="5"/>
      <c r="M453" s="6"/>
      <c r="N453" s="6"/>
      <c r="O453" s="5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spans="1:26" ht="12.75" customHeight="1" x14ac:dyDescent="0.2">
      <c r="A454" s="32"/>
      <c r="B454" s="32"/>
      <c r="C454" s="32"/>
      <c r="D454" s="32"/>
      <c r="E454" s="32"/>
      <c r="F454" s="32"/>
      <c r="G454" s="32"/>
      <c r="H454" s="206"/>
      <c r="I454" s="5"/>
      <c r="J454" s="5"/>
      <c r="K454" s="32"/>
      <c r="L454" s="5"/>
      <c r="M454" s="6"/>
      <c r="N454" s="6"/>
      <c r="O454" s="5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spans="1:26" ht="12.75" customHeight="1" x14ac:dyDescent="0.2">
      <c r="A455" s="32"/>
      <c r="B455" s="32"/>
      <c r="C455" s="32"/>
      <c r="D455" s="32"/>
      <c r="E455" s="32"/>
      <c r="F455" s="32"/>
      <c r="G455" s="32"/>
      <c r="H455" s="206"/>
      <c r="I455" s="5"/>
      <c r="J455" s="5"/>
      <c r="K455" s="32"/>
      <c r="L455" s="5"/>
      <c r="M455" s="6"/>
      <c r="N455" s="6"/>
      <c r="O455" s="5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spans="1:26" ht="12.75" customHeight="1" x14ac:dyDescent="0.2">
      <c r="A456" s="32"/>
      <c r="B456" s="32"/>
      <c r="C456" s="32"/>
      <c r="D456" s="32"/>
      <c r="E456" s="32"/>
      <c r="F456" s="32"/>
      <c r="G456" s="32"/>
      <c r="H456" s="206"/>
      <c r="I456" s="5"/>
      <c r="J456" s="5"/>
      <c r="K456" s="32"/>
      <c r="L456" s="5"/>
      <c r="M456" s="6"/>
      <c r="N456" s="6"/>
      <c r="O456" s="5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spans="1:26" ht="12.75" customHeight="1" x14ac:dyDescent="0.2">
      <c r="A457" s="32"/>
      <c r="B457" s="32"/>
      <c r="C457" s="32"/>
      <c r="D457" s="32"/>
      <c r="E457" s="32"/>
      <c r="F457" s="32"/>
      <c r="G457" s="32"/>
      <c r="H457" s="206"/>
      <c r="I457" s="5"/>
      <c r="J457" s="5"/>
      <c r="K457" s="32"/>
      <c r="L457" s="5"/>
      <c r="M457" s="6"/>
      <c r="N457" s="6"/>
      <c r="O457" s="5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spans="1:26" ht="12.75" customHeight="1" x14ac:dyDescent="0.2">
      <c r="A458" s="32"/>
      <c r="B458" s="32"/>
      <c r="C458" s="32"/>
      <c r="D458" s="32"/>
      <c r="E458" s="32"/>
      <c r="F458" s="32"/>
      <c r="G458" s="32"/>
      <c r="H458" s="206"/>
      <c r="I458" s="5"/>
      <c r="J458" s="5"/>
      <c r="K458" s="32"/>
      <c r="L458" s="5"/>
      <c r="M458" s="6"/>
      <c r="N458" s="6"/>
      <c r="O458" s="5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spans="1:26" ht="12.75" customHeight="1" x14ac:dyDescent="0.2">
      <c r="A459" s="32"/>
      <c r="B459" s="32"/>
      <c r="C459" s="32"/>
      <c r="D459" s="32"/>
      <c r="E459" s="32"/>
      <c r="F459" s="32"/>
      <c r="G459" s="32"/>
      <c r="H459" s="206"/>
      <c r="I459" s="5"/>
      <c r="J459" s="5"/>
      <c r="K459" s="32"/>
      <c r="L459" s="5"/>
      <c r="M459" s="6"/>
      <c r="N459" s="6"/>
      <c r="O459" s="5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spans="1:26" ht="12.75" customHeight="1" x14ac:dyDescent="0.2">
      <c r="A460" s="32"/>
      <c r="B460" s="32"/>
      <c r="C460" s="32"/>
      <c r="D460" s="32"/>
      <c r="E460" s="32"/>
      <c r="F460" s="32"/>
      <c r="G460" s="32"/>
      <c r="H460" s="206"/>
      <c r="I460" s="5"/>
      <c r="J460" s="5"/>
      <c r="K460" s="32"/>
      <c r="L460" s="5"/>
      <c r="M460" s="6"/>
      <c r="N460" s="6"/>
      <c r="O460" s="5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spans="1:26" ht="12.75" customHeight="1" x14ac:dyDescent="0.2">
      <c r="A461" s="32"/>
      <c r="B461" s="32"/>
      <c r="C461" s="32"/>
      <c r="D461" s="32"/>
      <c r="E461" s="32"/>
      <c r="F461" s="32"/>
      <c r="G461" s="32"/>
      <c r="H461" s="206"/>
      <c r="I461" s="5"/>
      <c r="J461" s="5"/>
      <c r="K461" s="32"/>
      <c r="L461" s="5"/>
      <c r="M461" s="6"/>
      <c r="N461" s="6"/>
      <c r="O461" s="5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spans="1:26" ht="12.75" customHeight="1" x14ac:dyDescent="0.2">
      <c r="A462" s="32"/>
      <c r="B462" s="32"/>
      <c r="C462" s="32"/>
      <c r="D462" s="32"/>
      <c r="E462" s="32"/>
      <c r="F462" s="32"/>
      <c r="G462" s="32"/>
      <c r="H462" s="206"/>
      <c r="I462" s="5"/>
      <c r="J462" s="5"/>
      <c r="K462" s="32"/>
      <c r="L462" s="5"/>
      <c r="M462" s="6"/>
      <c r="N462" s="6"/>
      <c r="O462" s="5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spans="1:26" ht="12.75" customHeight="1" x14ac:dyDescent="0.2">
      <c r="A463" s="32"/>
      <c r="B463" s="32"/>
      <c r="C463" s="32"/>
      <c r="D463" s="32"/>
      <c r="E463" s="32"/>
      <c r="F463" s="32"/>
      <c r="G463" s="32"/>
      <c r="H463" s="206"/>
      <c r="I463" s="5"/>
      <c r="J463" s="5"/>
      <c r="K463" s="32"/>
      <c r="L463" s="5"/>
      <c r="M463" s="6"/>
      <c r="N463" s="6"/>
      <c r="O463" s="5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spans="1:26" ht="12.75" customHeight="1" x14ac:dyDescent="0.2">
      <c r="A464" s="32"/>
      <c r="B464" s="32"/>
      <c r="C464" s="32"/>
      <c r="D464" s="32"/>
      <c r="E464" s="32"/>
      <c r="F464" s="32"/>
      <c r="G464" s="32"/>
      <c r="H464" s="206"/>
      <c r="I464" s="5"/>
      <c r="J464" s="5"/>
      <c r="K464" s="32"/>
      <c r="L464" s="5"/>
      <c r="M464" s="6"/>
      <c r="N464" s="6"/>
      <c r="O464" s="5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spans="1:26" ht="12.75" customHeight="1" x14ac:dyDescent="0.2">
      <c r="A465" s="32"/>
      <c r="B465" s="32"/>
      <c r="C465" s="32"/>
      <c r="D465" s="32"/>
      <c r="E465" s="32"/>
      <c r="F465" s="32"/>
      <c r="G465" s="32"/>
      <c r="H465" s="206"/>
      <c r="I465" s="5"/>
      <c r="J465" s="5"/>
      <c r="K465" s="32"/>
      <c r="L465" s="5"/>
      <c r="M465" s="6"/>
      <c r="N465" s="6"/>
      <c r="O465" s="5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spans="1:26" ht="12.75" customHeight="1" x14ac:dyDescent="0.2">
      <c r="A466" s="32"/>
      <c r="B466" s="32"/>
      <c r="C466" s="32"/>
      <c r="D466" s="32"/>
      <c r="E466" s="32"/>
      <c r="F466" s="32"/>
      <c r="G466" s="32"/>
      <c r="H466" s="206"/>
      <c r="I466" s="5"/>
      <c r="J466" s="5"/>
      <c r="K466" s="32"/>
      <c r="L466" s="5"/>
      <c r="M466" s="6"/>
      <c r="N466" s="6"/>
      <c r="O466" s="5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spans="1:26" ht="12.75" customHeight="1" x14ac:dyDescent="0.2">
      <c r="A467" s="32"/>
      <c r="B467" s="32"/>
      <c r="C467" s="32"/>
      <c r="D467" s="32"/>
      <c r="E467" s="32"/>
      <c r="F467" s="32"/>
      <c r="G467" s="32"/>
      <c r="H467" s="206"/>
      <c r="I467" s="5"/>
      <c r="J467" s="5"/>
      <c r="K467" s="32"/>
      <c r="L467" s="5"/>
      <c r="M467" s="6"/>
      <c r="N467" s="6"/>
      <c r="O467" s="5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spans="1:26" ht="12.75" customHeight="1" x14ac:dyDescent="0.2">
      <c r="A468" s="32"/>
      <c r="B468" s="32"/>
      <c r="C468" s="32"/>
      <c r="D468" s="32"/>
      <c r="E468" s="32"/>
      <c r="F468" s="32"/>
      <c r="G468" s="32"/>
      <c r="H468" s="206"/>
      <c r="I468" s="5"/>
      <c r="J468" s="5"/>
      <c r="K468" s="32"/>
      <c r="L468" s="5"/>
      <c r="M468" s="6"/>
      <c r="N468" s="6"/>
      <c r="O468" s="5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spans="1:26" ht="12.75" customHeight="1" x14ac:dyDescent="0.2">
      <c r="A469" s="32"/>
      <c r="B469" s="32"/>
      <c r="C469" s="32"/>
      <c r="D469" s="32"/>
      <c r="E469" s="32"/>
      <c r="F469" s="32"/>
      <c r="G469" s="32"/>
      <c r="H469" s="206"/>
      <c r="I469" s="5"/>
      <c r="J469" s="5"/>
      <c r="K469" s="32"/>
      <c r="L469" s="5"/>
      <c r="M469" s="6"/>
      <c r="N469" s="6"/>
      <c r="O469" s="5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spans="1:26" ht="12.75" customHeight="1" x14ac:dyDescent="0.2">
      <c r="A470" s="32"/>
      <c r="B470" s="32"/>
      <c r="C470" s="32"/>
      <c r="D470" s="32"/>
      <c r="E470" s="32"/>
      <c r="F470" s="32"/>
      <c r="G470" s="32"/>
      <c r="H470" s="206"/>
      <c r="I470" s="5"/>
      <c r="J470" s="5"/>
      <c r="K470" s="32"/>
      <c r="L470" s="5"/>
      <c r="M470" s="6"/>
      <c r="N470" s="6"/>
      <c r="O470" s="5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spans="1:26" ht="12.75" customHeight="1" x14ac:dyDescent="0.2">
      <c r="A471" s="32"/>
      <c r="B471" s="32"/>
      <c r="C471" s="32"/>
      <c r="D471" s="32"/>
      <c r="E471" s="32"/>
      <c r="F471" s="32"/>
      <c r="G471" s="32"/>
      <c r="H471" s="206"/>
      <c r="I471" s="5"/>
      <c r="J471" s="5"/>
      <c r="K471" s="32"/>
      <c r="L471" s="5"/>
      <c r="M471" s="6"/>
      <c r="N471" s="6"/>
      <c r="O471" s="5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spans="1:26" ht="12.75" customHeight="1" x14ac:dyDescent="0.2">
      <c r="A472" s="32"/>
      <c r="B472" s="32"/>
      <c r="C472" s="32"/>
      <c r="D472" s="32"/>
      <c r="E472" s="32"/>
      <c r="F472" s="32"/>
      <c r="G472" s="32"/>
      <c r="H472" s="206"/>
      <c r="I472" s="5"/>
      <c r="J472" s="5"/>
      <c r="K472" s="32"/>
      <c r="L472" s="5"/>
      <c r="M472" s="6"/>
      <c r="N472" s="6"/>
      <c r="O472" s="5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spans="1:26" ht="12.75" customHeight="1" x14ac:dyDescent="0.2">
      <c r="A473" s="32"/>
      <c r="B473" s="32"/>
      <c r="C473" s="32"/>
      <c r="D473" s="32"/>
      <c r="E473" s="32"/>
      <c r="F473" s="32"/>
      <c r="G473" s="32"/>
      <c r="H473" s="206"/>
      <c r="I473" s="5"/>
      <c r="J473" s="5"/>
      <c r="K473" s="32"/>
      <c r="L473" s="5"/>
      <c r="M473" s="6"/>
      <c r="N473" s="6"/>
      <c r="O473" s="5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spans="1:26" ht="12.75" customHeight="1" x14ac:dyDescent="0.2">
      <c r="A474" s="32"/>
      <c r="B474" s="32"/>
      <c r="C474" s="32"/>
      <c r="D474" s="32"/>
      <c r="E474" s="32"/>
      <c r="F474" s="32"/>
      <c r="G474" s="32"/>
      <c r="H474" s="206"/>
      <c r="I474" s="5"/>
      <c r="J474" s="5"/>
      <c r="K474" s="32"/>
      <c r="L474" s="5"/>
      <c r="M474" s="6"/>
      <c r="N474" s="6"/>
      <c r="O474" s="5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spans="1:26" ht="12.75" customHeight="1" x14ac:dyDescent="0.2">
      <c r="A475" s="32"/>
      <c r="B475" s="32"/>
      <c r="C475" s="32"/>
      <c r="D475" s="32"/>
      <c r="E475" s="32"/>
      <c r="F475" s="32"/>
      <c r="G475" s="32"/>
      <c r="H475" s="206"/>
      <c r="I475" s="5"/>
      <c r="J475" s="5"/>
      <c r="K475" s="32"/>
      <c r="L475" s="5"/>
      <c r="M475" s="6"/>
      <c r="N475" s="6"/>
      <c r="O475" s="5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spans="1:26" ht="12.75" customHeight="1" x14ac:dyDescent="0.2">
      <c r="A476" s="32"/>
      <c r="B476" s="32"/>
      <c r="C476" s="32"/>
      <c r="D476" s="32"/>
      <c r="E476" s="32"/>
      <c r="F476" s="32"/>
      <c r="G476" s="32"/>
      <c r="H476" s="206"/>
      <c r="I476" s="5"/>
      <c r="J476" s="5"/>
      <c r="K476" s="32"/>
      <c r="L476" s="5"/>
      <c r="M476" s="6"/>
      <c r="N476" s="6"/>
      <c r="O476" s="5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spans="1:26" ht="12.75" customHeight="1" x14ac:dyDescent="0.2">
      <c r="A477" s="32"/>
      <c r="B477" s="32"/>
      <c r="C477" s="32"/>
      <c r="D477" s="32"/>
      <c r="E477" s="32"/>
      <c r="F477" s="32"/>
      <c r="G477" s="32"/>
      <c r="H477" s="206"/>
      <c r="I477" s="5"/>
      <c r="J477" s="5"/>
      <c r="K477" s="32"/>
      <c r="L477" s="5"/>
      <c r="M477" s="6"/>
      <c r="N477" s="6"/>
      <c r="O477" s="5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spans="1:26" ht="12.75" customHeight="1" x14ac:dyDescent="0.2">
      <c r="A478" s="32"/>
      <c r="B478" s="32"/>
      <c r="C478" s="32"/>
      <c r="D478" s="32"/>
      <c r="E478" s="32"/>
      <c r="F478" s="32"/>
      <c r="G478" s="32"/>
      <c r="H478" s="206"/>
      <c r="I478" s="5"/>
      <c r="J478" s="5"/>
      <c r="K478" s="32"/>
      <c r="L478" s="5"/>
      <c r="M478" s="6"/>
      <c r="N478" s="6"/>
      <c r="O478" s="5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spans="1:26" ht="12.75" customHeight="1" x14ac:dyDescent="0.2">
      <c r="A479" s="32"/>
      <c r="B479" s="32"/>
      <c r="C479" s="32"/>
      <c r="D479" s="32"/>
      <c r="E479" s="32"/>
      <c r="F479" s="32"/>
      <c r="G479" s="32"/>
      <c r="H479" s="206"/>
      <c r="I479" s="5"/>
      <c r="J479" s="5"/>
      <c r="K479" s="32"/>
      <c r="L479" s="5"/>
      <c r="M479" s="6"/>
      <c r="N479" s="6"/>
      <c r="O479" s="5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spans="1:26" ht="12.75" customHeight="1" x14ac:dyDescent="0.2">
      <c r="A480" s="32"/>
      <c r="B480" s="32"/>
      <c r="C480" s="32"/>
      <c r="D480" s="32"/>
      <c r="E480" s="32"/>
      <c r="F480" s="32"/>
      <c r="G480" s="32"/>
      <c r="H480" s="206"/>
      <c r="I480" s="5"/>
      <c r="J480" s="5"/>
      <c r="K480" s="32"/>
      <c r="L480" s="5"/>
      <c r="M480" s="6"/>
      <c r="N480" s="6"/>
      <c r="O480" s="5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spans="1:26" ht="12.75" customHeight="1" x14ac:dyDescent="0.2">
      <c r="A481" s="32"/>
      <c r="B481" s="32"/>
      <c r="C481" s="32"/>
      <c r="D481" s="32"/>
      <c r="E481" s="32"/>
      <c r="F481" s="32"/>
      <c r="G481" s="32"/>
      <c r="H481" s="206"/>
      <c r="I481" s="5"/>
      <c r="J481" s="5"/>
      <c r="K481" s="32"/>
      <c r="L481" s="5"/>
      <c r="M481" s="6"/>
      <c r="N481" s="6"/>
      <c r="O481" s="5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spans="1:26" ht="12.75" customHeight="1" x14ac:dyDescent="0.2">
      <c r="A482" s="32"/>
      <c r="B482" s="32"/>
      <c r="C482" s="32"/>
      <c r="D482" s="32"/>
      <c r="E482" s="32"/>
      <c r="F482" s="32"/>
      <c r="G482" s="32"/>
      <c r="H482" s="206"/>
      <c r="I482" s="5"/>
      <c r="J482" s="5"/>
      <c r="K482" s="32"/>
      <c r="L482" s="5"/>
      <c r="M482" s="6"/>
      <c r="N482" s="6"/>
      <c r="O482" s="5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spans="1:26" ht="12.75" customHeight="1" x14ac:dyDescent="0.2">
      <c r="A483" s="32"/>
      <c r="B483" s="32"/>
      <c r="C483" s="32"/>
      <c r="D483" s="32"/>
      <c r="E483" s="32"/>
      <c r="F483" s="32"/>
      <c r="G483" s="32"/>
      <c r="H483" s="206"/>
      <c r="I483" s="5"/>
      <c r="J483" s="5"/>
      <c r="K483" s="32"/>
      <c r="L483" s="5"/>
      <c r="M483" s="6"/>
      <c r="N483" s="6"/>
      <c r="O483" s="5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spans="1:26" ht="12.75" customHeight="1" x14ac:dyDescent="0.2">
      <c r="A484" s="32"/>
      <c r="B484" s="32"/>
      <c r="C484" s="32"/>
      <c r="D484" s="32"/>
      <c r="E484" s="32"/>
      <c r="F484" s="32"/>
      <c r="G484" s="32"/>
      <c r="H484" s="206"/>
      <c r="I484" s="5"/>
      <c r="J484" s="5"/>
      <c r="K484" s="32"/>
      <c r="L484" s="5"/>
      <c r="M484" s="6"/>
      <c r="N484" s="6"/>
      <c r="O484" s="5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spans="1:26" ht="12.75" customHeight="1" x14ac:dyDescent="0.2">
      <c r="A485" s="32"/>
      <c r="B485" s="32"/>
      <c r="C485" s="32"/>
      <c r="D485" s="32"/>
      <c r="E485" s="32"/>
      <c r="F485" s="32"/>
      <c r="G485" s="32"/>
      <c r="H485" s="206"/>
      <c r="I485" s="5"/>
      <c r="J485" s="5"/>
      <c r="K485" s="32"/>
      <c r="L485" s="5"/>
      <c r="M485" s="6"/>
      <c r="N485" s="6"/>
      <c r="O485" s="5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spans="1:26" ht="12.75" customHeight="1" x14ac:dyDescent="0.2">
      <c r="A486" s="32"/>
      <c r="B486" s="32"/>
      <c r="C486" s="32"/>
      <c r="D486" s="32"/>
      <c r="E486" s="32"/>
      <c r="F486" s="32"/>
      <c r="G486" s="32"/>
      <c r="H486" s="206"/>
      <c r="I486" s="5"/>
      <c r="J486" s="5"/>
      <c r="K486" s="32"/>
      <c r="L486" s="5"/>
      <c r="M486" s="6"/>
      <c r="N486" s="6"/>
      <c r="O486" s="5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spans="1:26" ht="12.75" customHeight="1" x14ac:dyDescent="0.2">
      <c r="A487" s="32"/>
      <c r="B487" s="32"/>
      <c r="C487" s="32"/>
      <c r="D487" s="32"/>
      <c r="E487" s="32"/>
      <c r="F487" s="32"/>
      <c r="G487" s="32"/>
      <c r="H487" s="206"/>
      <c r="I487" s="5"/>
      <c r="J487" s="5"/>
      <c r="K487" s="32"/>
      <c r="L487" s="5"/>
      <c r="M487" s="6"/>
      <c r="N487" s="6"/>
      <c r="O487" s="5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spans="1:26" ht="12.75" customHeight="1" x14ac:dyDescent="0.2">
      <c r="A488" s="32"/>
      <c r="B488" s="32"/>
      <c r="C488" s="32"/>
      <c r="D488" s="32"/>
      <c r="E488" s="32"/>
      <c r="F488" s="32"/>
      <c r="G488" s="32"/>
      <c r="H488" s="206"/>
      <c r="I488" s="5"/>
      <c r="J488" s="5"/>
      <c r="K488" s="32"/>
      <c r="L488" s="5"/>
      <c r="M488" s="6"/>
      <c r="N488" s="6"/>
      <c r="O488" s="5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spans="1:26" ht="12.75" customHeight="1" x14ac:dyDescent="0.2">
      <c r="A489" s="32"/>
      <c r="B489" s="32"/>
      <c r="C489" s="32"/>
      <c r="D489" s="32"/>
      <c r="E489" s="32"/>
      <c r="F489" s="32"/>
      <c r="G489" s="32"/>
      <c r="H489" s="206"/>
      <c r="I489" s="5"/>
      <c r="J489" s="5"/>
      <c r="K489" s="32"/>
      <c r="L489" s="5"/>
      <c r="M489" s="6"/>
      <c r="N489" s="6"/>
      <c r="O489" s="5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spans="1:26" ht="12.75" customHeight="1" x14ac:dyDescent="0.2">
      <c r="A490" s="32"/>
      <c r="B490" s="32"/>
      <c r="C490" s="32"/>
      <c r="D490" s="32"/>
      <c r="E490" s="32"/>
      <c r="F490" s="32"/>
      <c r="G490" s="32"/>
      <c r="H490" s="206"/>
      <c r="I490" s="5"/>
      <c r="J490" s="5"/>
      <c r="K490" s="32"/>
      <c r="L490" s="5"/>
      <c r="M490" s="6"/>
      <c r="N490" s="6"/>
      <c r="O490" s="5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spans="1:26" ht="12.75" customHeight="1" x14ac:dyDescent="0.2">
      <c r="A491" s="32"/>
      <c r="B491" s="32"/>
      <c r="C491" s="32"/>
      <c r="D491" s="32"/>
      <c r="E491" s="32"/>
      <c r="F491" s="32"/>
      <c r="G491" s="32"/>
      <c r="H491" s="206"/>
      <c r="I491" s="5"/>
      <c r="J491" s="5"/>
      <c r="K491" s="32"/>
      <c r="L491" s="5"/>
      <c r="M491" s="6"/>
      <c r="N491" s="6"/>
      <c r="O491" s="5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spans="1:26" ht="12.75" customHeight="1" x14ac:dyDescent="0.2">
      <c r="A492" s="32"/>
      <c r="B492" s="32"/>
      <c r="C492" s="32"/>
      <c r="D492" s="32"/>
      <c r="E492" s="32"/>
      <c r="F492" s="32"/>
      <c r="G492" s="32"/>
      <c r="H492" s="206"/>
      <c r="I492" s="5"/>
      <c r="J492" s="5"/>
      <c r="K492" s="32"/>
      <c r="L492" s="5"/>
      <c r="M492" s="6"/>
      <c r="N492" s="6"/>
      <c r="O492" s="5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spans="1:26" ht="12.75" customHeight="1" x14ac:dyDescent="0.2">
      <c r="A493" s="32"/>
      <c r="B493" s="32"/>
      <c r="C493" s="32"/>
      <c r="D493" s="32"/>
      <c r="E493" s="32"/>
      <c r="F493" s="32"/>
      <c r="G493" s="32"/>
      <c r="H493" s="206"/>
      <c r="I493" s="5"/>
      <c r="J493" s="5"/>
      <c r="K493" s="32"/>
      <c r="L493" s="5"/>
      <c r="M493" s="6"/>
      <c r="N493" s="6"/>
      <c r="O493" s="5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spans="1:26" ht="12.75" customHeight="1" x14ac:dyDescent="0.2">
      <c r="A494" s="32"/>
      <c r="B494" s="32"/>
      <c r="C494" s="32"/>
      <c r="D494" s="32"/>
      <c r="E494" s="32"/>
      <c r="F494" s="32"/>
      <c r="G494" s="32"/>
      <c r="H494" s="206"/>
      <c r="I494" s="5"/>
      <c r="J494" s="5"/>
      <c r="K494" s="32"/>
      <c r="L494" s="5"/>
      <c r="M494" s="6"/>
      <c r="N494" s="6"/>
      <c r="O494" s="5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spans="1:26" ht="12.75" customHeight="1" x14ac:dyDescent="0.2">
      <c r="A495" s="32"/>
      <c r="B495" s="32"/>
      <c r="C495" s="32"/>
      <c r="D495" s="32"/>
      <c r="E495" s="32"/>
      <c r="F495" s="32"/>
      <c r="G495" s="32"/>
      <c r="H495" s="206"/>
      <c r="I495" s="5"/>
      <c r="J495" s="5"/>
      <c r="K495" s="32"/>
      <c r="L495" s="5"/>
      <c r="M495" s="6"/>
      <c r="N495" s="6"/>
      <c r="O495" s="5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spans="1:26" ht="12.75" customHeight="1" x14ac:dyDescent="0.2">
      <c r="A496" s="32"/>
      <c r="B496" s="32"/>
      <c r="C496" s="32"/>
      <c r="D496" s="32"/>
      <c r="E496" s="32"/>
      <c r="F496" s="32"/>
      <c r="G496" s="32"/>
      <c r="H496" s="206"/>
      <c r="I496" s="5"/>
      <c r="J496" s="5"/>
      <c r="K496" s="32"/>
      <c r="L496" s="5"/>
      <c r="M496" s="6"/>
      <c r="N496" s="6"/>
      <c r="O496" s="5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spans="1:26" ht="12.75" customHeight="1" x14ac:dyDescent="0.2">
      <c r="A497" s="32"/>
      <c r="B497" s="32"/>
      <c r="C497" s="32"/>
      <c r="D497" s="32"/>
      <c r="E497" s="32"/>
      <c r="F497" s="32"/>
      <c r="G497" s="32"/>
      <c r="H497" s="206"/>
      <c r="I497" s="5"/>
      <c r="J497" s="5"/>
      <c r="K497" s="32"/>
      <c r="L497" s="5"/>
      <c r="M497" s="6"/>
      <c r="N497" s="6"/>
      <c r="O497" s="5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spans="1:26" ht="12.75" customHeight="1" x14ac:dyDescent="0.2">
      <c r="A498" s="32"/>
      <c r="B498" s="32"/>
      <c r="C498" s="32"/>
      <c r="D498" s="32"/>
      <c r="E498" s="32"/>
      <c r="F498" s="32"/>
      <c r="G498" s="32"/>
      <c r="H498" s="206"/>
      <c r="I498" s="5"/>
      <c r="J498" s="5"/>
      <c r="K498" s="32"/>
      <c r="L498" s="5"/>
      <c r="M498" s="6"/>
      <c r="N498" s="6"/>
      <c r="O498" s="5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spans="1:26" ht="12.75" customHeight="1" x14ac:dyDescent="0.2">
      <c r="A499" s="32"/>
      <c r="B499" s="32"/>
      <c r="C499" s="32"/>
      <c r="D499" s="32"/>
      <c r="E499" s="32"/>
      <c r="F499" s="32"/>
      <c r="G499" s="32"/>
      <c r="H499" s="206"/>
      <c r="I499" s="5"/>
      <c r="J499" s="5"/>
      <c r="K499" s="32"/>
      <c r="L499" s="5"/>
      <c r="M499" s="6"/>
      <c r="N499" s="6"/>
      <c r="O499" s="5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spans="1:26" ht="12.75" customHeight="1" x14ac:dyDescent="0.2">
      <c r="A500" s="32"/>
      <c r="B500" s="32"/>
      <c r="C500" s="32"/>
      <c r="D500" s="32"/>
      <c r="E500" s="32"/>
      <c r="F500" s="32"/>
      <c r="G500" s="32"/>
      <c r="H500" s="206"/>
      <c r="I500" s="5"/>
      <c r="J500" s="5"/>
      <c r="K500" s="32"/>
      <c r="L500" s="5"/>
      <c r="M500" s="6"/>
      <c r="N500" s="6"/>
      <c r="O500" s="5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spans="1:26" ht="12.75" customHeight="1" x14ac:dyDescent="0.2">
      <c r="A501" s="32"/>
      <c r="B501" s="32"/>
      <c r="C501" s="32"/>
      <c r="D501" s="32"/>
      <c r="E501" s="32"/>
      <c r="F501" s="32"/>
      <c r="G501" s="32"/>
      <c r="H501" s="206"/>
      <c r="I501" s="5"/>
      <c r="J501" s="5"/>
      <c r="K501" s="32"/>
      <c r="L501" s="5"/>
      <c r="M501" s="6"/>
      <c r="N501" s="6"/>
      <c r="O501" s="5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spans="1:26" ht="12.75" customHeight="1" x14ac:dyDescent="0.2">
      <c r="A502" s="32"/>
      <c r="B502" s="32"/>
      <c r="C502" s="32"/>
      <c r="D502" s="32"/>
      <c r="E502" s="32"/>
      <c r="F502" s="32"/>
      <c r="G502" s="32"/>
      <c r="H502" s="206"/>
      <c r="I502" s="5"/>
      <c r="J502" s="5"/>
      <c r="K502" s="32"/>
      <c r="L502" s="5"/>
      <c r="M502" s="6"/>
      <c r="N502" s="6"/>
      <c r="O502" s="5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spans="1:26" ht="12.75" customHeight="1" x14ac:dyDescent="0.2">
      <c r="A503" s="32"/>
      <c r="B503" s="32"/>
      <c r="C503" s="32"/>
      <c r="D503" s="32"/>
      <c r="E503" s="32"/>
      <c r="F503" s="32"/>
      <c r="G503" s="32"/>
      <c r="H503" s="206"/>
      <c r="I503" s="5"/>
      <c r="J503" s="5"/>
      <c r="K503" s="32"/>
      <c r="L503" s="5"/>
      <c r="M503" s="6"/>
      <c r="N503" s="6"/>
      <c r="O503" s="5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spans="1:26" ht="12.75" customHeight="1" x14ac:dyDescent="0.2">
      <c r="A504" s="32"/>
      <c r="B504" s="32"/>
      <c r="C504" s="32"/>
      <c r="D504" s="32"/>
      <c r="E504" s="32"/>
      <c r="F504" s="32"/>
      <c r="G504" s="32"/>
      <c r="H504" s="206"/>
      <c r="I504" s="5"/>
      <c r="J504" s="5"/>
      <c r="K504" s="32"/>
      <c r="L504" s="5"/>
      <c r="M504" s="6"/>
      <c r="N504" s="6"/>
      <c r="O504" s="5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spans="1:26" ht="12.75" customHeight="1" x14ac:dyDescent="0.2">
      <c r="A505" s="32"/>
      <c r="B505" s="32"/>
      <c r="C505" s="32"/>
      <c r="D505" s="32"/>
      <c r="E505" s="32"/>
      <c r="F505" s="32"/>
      <c r="G505" s="32"/>
      <c r="H505" s="206"/>
      <c r="I505" s="5"/>
      <c r="J505" s="5"/>
      <c r="K505" s="32"/>
      <c r="L505" s="5"/>
      <c r="M505" s="6"/>
      <c r="N505" s="6"/>
      <c r="O505" s="5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spans="1:26" ht="12.75" customHeight="1" x14ac:dyDescent="0.2">
      <c r="A506" s="32"/>
      <c r="B506" s="32"/>
      <c r="C506" s="32"/>
      <c r="D506" s="32"/>
      <c r="E506" s="32"/>
      <c r="F506" s="32"/>
      <c r="G506" s="32"/>
      <c r="H506" s="206"/>
      <c r="I506" s="5"/>
      <c r="J506" s="5"/>
      <c r="K506" s="32"/>
      <c r="L506" s="5"/>
      <c r="M506" s="6"/>
      <c r="N506" s="6"/>
      <c r="O506" s="5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spans="1:26" ht="12.75" customHeight="1" x14ac:dyDescent="0.2">
      <c r="A507" s="32"/>
      <c r="B507" s="32"/>
      <c r="C507" s="32"/>
      <c r="D507" s="32"/>
      <c r="E507" s="32"/>
      <c r="F507" s="32"/>
      <c r="G507" s="32"/>
      <c r="H507" s="206"/>
      <c r="I507" s="5"/>
      <c r="J507" s="5"/>
      <c r="K507" s="32"/>
      <c r="L507" s="5"/>
      <c r="M507" s="6"/>
      <c r="N507" s="6"/>
      <c r="O507" s="5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spans="1:26" ht="12.75" customHeight="1" x14ac:dyDescent="0.2">
      <c r="A508" s="32"/>
      <c r="B508" s="32"/>
      <c r="C508" s="32"/>
      <c r="D508" s="32"/>
      <c r="E508" s="32"/>
      <c r="F508" s="32"/>
      <c r="G508" s="32"/>
      <c r="H508" s="206"/>
      <c r="I508" s="5"/>
      <c r="J508" s="5"/>
      <c r="K508" s="32"/>
      <c r="L508" s="5"/>
      <c r="M508" s="6"/>
      <c r="N508" s="6"/>
      <c r="O508" s="5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spans="1:26" ht="12.75" customHeight="1" x14ac:dyDescent="0.2">
      <c r="A509" s="32"/>
      <c r="B509" s="32"/>
      <c r="C509" s="32"/>
      <c r="D509" s="32"/>
      <c r="E509" s="32"/>
      <c r="F509" s="32"/>
      <c r="G509" s="32"/>
      <c r="H509" s="206"/>
      <c r="I509" s="5"/>
      <c r="J509" s="5"/>
      <c r="K509" s="32"/>
      <c r="L509" s="5"/>
      <c r="M509" s="6"/>
      <c r="N509" s="6"/>
      <c r="O509" s="5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spans="1:26" ht="12.75" customHeight="1" x14ac:dyDescent="0.2">
      <c r="A510" s="32"/>
      <c r="B510" s="32"/>
      <c r="C510" s="32"/>
      <c r="D510" s="32"/>
      <c r="E510" s="32"/>
      <c r="F510" s="32"/>
      <c r="G510" s="32"/>
      <c r="H510" s="206"/>
      <c r="I510" s="5"/>
      <c r="J510" s="5"/>
      <c r="K510" s="32"/>
      <c r="L510" s="5"/>
      <c r="M510" s="6"/>
      <c r="N510" s="6"/>
      <c r="O510" s="5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spans="1:26" ht="12.75" customHeight="1" x14ac:dyDescent="0.2">
      <c r="A511" s="32"/>
      <c r="B511" s="32"/>
      <c r="C511" s="32"/>
      <c r="D511" s="32"/>
      <c r="E511" s="32"/>
      <c r="F511" s="32"/>
      <c r="G511" s="32"/>
      <c r="H511" s="206"/>
      <c r="I511" s="5"/>
      <c r="J511" s="5"/>
      <c r="K511" s="32"/>
      <c r="L511" s="5"/>
      <c r="M511" s="6"/>
      <c r="N511" s="6"/>
      <c r="O511" s="5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spans="1:26" ht="12.75" customHeight="1" x14ac:dyDescent="0.2">
      <c r="A512" s="32"/>
      <c r="B512" s="32"/>
      <c r="C512" s="32"/>
      <c r="D512" s="32"/>
      <c r="E512" s="32"/>
      <c r="F512" s="32"/>
      <c r="G512" s="32"/>
      <c r="H512" s="206"/>
      <c r="I512" s="5"/>
      <c r="J512" s="5"/>
      <c r="K512" s="32"/>
      <c r="L512" s="5"/>
      <c r="M512" s="6"/>
      <c r="N512" s="6"/>
      <c r="O512" s="5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spans="1:26" ht="12.75" customHeight="1" x14ac:dyDescent="0.2">
      <c r="A513" s="32"/>
      <c r="B513" s="32"/>
      <c r="C513" s="32"/>
      <c r="D513" s="32"/>
      <c r="E513" s="32"/>
      <c r="F513" s="32"/>
      <c r="G513" s="32"/>
      <c r="H513" s="206"/>
      <c r="I513" s="5"/>
      <c r="J513" s="5"/>
      <c r="K513" s="32"/>
      <c r="L513" s="5"/>
      <c r="M513" s="6"/>
      <c r="N513" s="6"/>
      <c r="O513" s="5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spans="1:26" ht="12.75" customHeight="1" x14ac:dyDescent="0.2">
      <c r="A514" s="32"/>
      <c r="B514" s="32"/>
      <c r="C514" s="32"/>
      <c r="D514" s="32"/>
      <c r="E514" s="32"/>
      <c r="F514" s="32"/>
      <c r="G514" s="32"/>
      <c r="H514" s="206"/>
      <c r="I514" s="5"/>
      <c r="J514" s="5"/>
      <c r="K514" s="32"/>
      <c r="L514" s="5"/>
      <c r="M514" s="6"/>
      <c r="N514" s="6"/>
      <c r="O514" s="5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spans="1:26" ht="12.75" customHeight="1" x14ac:dyDescent="0.2">
      <c r="A515" s="32"/>
      <c r="B515" s="32"/>
      <c r="C515" s="32"/>
      <c r="D515" s="32"/>
      <c r="E515" s="32"/>
      <c r="F515" s="32"/>
      <c r="G515" s="32"/>
      <c r="H515" s="206"/>
      <c r="I515" s="5"/>
      <c r="J515" s="5"/>
      <c r="K515" s="32"/>
      <c r="L515" s="5"/>
      <c r="M515" s="6"/>
      <c r="N515" s="6"/>
      <c r="O515" s="5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spans="1:26" ht="12.75" customHeight="1" x14ac:dyDescent="0.2">
      <c r="A516" s="32"/>
      <c r="B516" s="32"/>
      <c r="C516" s="32"/>
      <c r="D516" s="32"/>
      <c r="E516" s="32"/>
      <c r="F516" s="32"/>
      <c r="G516" s="32"/>
      <c r="H516" s="206"/>
      <c r="I516" s="5"/>
      <c r="J516" s="5"/>
      <c r="K516" s="32"/>
      <c r="L516" s="5"/>
      <c r="M516" s="6"/>
      <c r="N516" s="6"/>
      <c r="O516" s="5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spans="1:26" ht="12.75" customHeight="1" x14ac:dyDescent="0.2">
      <c r="A517" s="32"/>
      <c r="B517" s="32"/>
      <c r="C517" s="32"/>
      <c r="D517" s="32"/>
      <c r="E517" s="32"/>
      <c r="F517" s="32"/>
      <c r="G517" s="32"/>
      <c r="H517" s="206"/>
      <c r="I517" s="5"/>
      <c r="J517" s="5"/>
      <c r="K517" s="32"/>
      <c r="L517" s="5"/>
      <c r="M517" s="6"/>
      <c r="N517" s="6"/>
      <c r="O517" s="5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spans="1:26" ht="12.75" customHeight="1" x14ac:dyDescent="0.2">
      <c r="A518" s="32"/>
      <c r="B518" s="32"/>
      <c r="C518" s="32"/>
      <c r="D518" s="32"/>
      <c r="E518" s="32"/>
      <c r="F518" s="32"/>
      <c r="G518" s="32"/>
      <c r="H518" s="206"/>
      <c r="I518" s="5"/>
      <c r="J518" s="5"/>
      <c r="K518" s="32"/>
      <c r="L518" s="5"/>
      <c r="M518" s="6"/>
      <c r="N518" s="6"/>
      <c r="O518" s="5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spans="1:26" ht="12.75" customHeight="1" x14ac:dyDescent="0.2">
      <c r="A519" s="32"/>
      <c r="B519" s="32"/>
      <c r="C519" s="32"/>
      <c r="D519" s="32"/>
      <c r="E519" s="32"/>
      <c r="F519" s="32"/>
      <c r="G519" s="32"/>
      <c r="H519" s="206"/>
      <c r="I519" s="5"/>
      <c r="J519" s="5"/>
      <c r="K519" s="32"/>
      <c r="L519" s="5"/>
      <c r="M519" s="6"/>
      <c r="N519" s="6"/>
      <c r="O519" s="5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spans="1:26" ht="12.75" customHeight="1" x14ac:dyDescent="0.2">
      <c r="A520" s="32"/>
      <c r="B520" s="32"/>
      <c r="C520" s="32"/>
      <c r="D520" s="32"/>
      <c r="E520" s="32"/>
      <c r="F520" s="32"/>
      <c r="G520" s="32"/>
      <c r="H520" s="206"/>
      <c r="I520" s="5"/>
      <c r="J520" s="5"/>
      <c r="K520" s="32"/>
      <c r="L520" s="5"/>
      <c r="M520" s="6"/>
      <c r="N520" s="6"/>
      <c r="O520" s="5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spans="1:26" ht="12.75" customHeight="1" x14ac:dyDescent="0.2">
      <c r="A521" s="32"/>
      <c r="B521" s="32"/>
      <c r="C521" s="32"/>
      <c r="D521" s="32"/>
      <c r="E521" s="32"/>
      <c r="F521" s="32"/>
      <c r="G521" s="32"/>
      <c r="H521" s="206"/>
      <c r="I521" s="5"/>
      <c r="J521" s="5"/>
      <c r="K521" s="32"/>
      <c r="L521" s="5"/>
      <c r="M521" s="6"/>
      <c r="N521" s="6"/>
      <c r="O521" s="5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spans="1:26" ht="12.75" customHeight="1" x14ac:dyDescent="0.2">
      <c r="A522" s="32"/>
      <c r="B522" s="32"/>
      <c r="C522" s="32"/>
      <c r="D522" s="32"/>
      <c r="E522" s="32"/>
      <c r="F522" s="32"/>
      <c r="G522" s="32"/>
      <c r="H522" s="206"/>
      <c r="I522" s="5"/>
      <c r="J522" s="5"/>
      <c r="K522" s="32"/>
      <c r="L522" s="5"/>
      <c r="M522" s="6"/>
      <c r="N522" s="6"/>
      <c r="O522" s="5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spans="1:26" ht="12.75" customHeight="1" x14ac:dyDescent="0.2">
      <c r="A523" s="32"/>
      <c r="B523" s="32"/>
      <c r="C523" s="32"/>
      <c r="D523" s="32"/>
      <c r="E523" s="32"/>
      <c r="F523" s="32"/>
      <c r="G523" s="32"/>
      <c r="H523" s="206"/>
      <c r="I523" s="5"/>
      <c r="J523" s="5"/>
      <c r="K523" s="32"/>
      <c r="L523" s="5"/>
      <c r="M523" s="6"/>
      <c r="N523" s="6"/>
      <c r="O523" s="5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spans="1:26" ht="12.75" customHeight="1" x14ac:dyDescent="0.2">
      <c r="A524" s="32"/>
      <c r="B524" s="32"/>
      <c r="C524" s="32"/>
      <c r="D524" s="32"/>
      <c r="E524" s="32"/>
      <c r="F524" s="32"/>
      <c r="G524" s="32"/>
      <c r="H524" s="206"/>
      <c r="I524" s="5"/>
      <c r="J524" s="5"/>
      <c r="K524" s="32"/>
      <c r="L524" s="5"/>
      <c r="M524" s="6"/>
      <c r="N524" s="6"/>
      <c r="O524" s="5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spans="1:26" ht="12.75" customHeight="1" x14ac:dyDescent="0.2">
      <c r="A525" s="32"/>
      <c r="B525" s="32"/>
      <c r="C525" s="32"/>
      <c r="D525" s="32"/>
      <c r="E525" s="32"/>
      <c r="F525" s="32"/>
      <c r="G525" s="32"/>
      <c r="H525" s="206"/>
      <c r="I525" s="5"/>
      <c r="J525" s="5"/>
      <c r="K525" s="32"/>
      <c r="L525" s="5"/>
      <c r="M525" s="6"/>
      <c r="N525" s="6"/>
      <c r="O525" s="5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spans="1:26" ht="12.75" customHeight="1" x14ac:dyDescent="0.2">
      <c r="A526" s="32"/>
      <c r="B526" s="32"/>
      <c r="C526" s="32"/>
      <c r="D526" s="32"/>
      <c r="E526" s="32"/>
      <c r="F526" s="32"/>
      <c r="G526" s="32"/>
      <c r="H526" s="206"/>
      <c r="I526" s="5"/>
      <c r="J526" s="5"/>
      <c r="K526" s="32"/>
      <c r="L526" s="5"/>
      <c r="M526" s="6"/>
      <c r="N526" s="6"/>
      <c r="O526" s="5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spans="1:26" ht="12.75" customHeight="1" x14ac:dyDescent="0.2">
      <c r="A527" s="32"/>
      <c r="B527" s="32"/>
      <c r="C527" s="32"/>
      <c r="D527" s="32"/>
      <c r="E527" s="32"/>
      <c r="F527" s="32"/>
      <c r="G527" s="32"/>
      <c r="H527" s="206"/>
      <c r="I527" s="5"/>
      <c r="J527" s="5"/>
      <c r="K527" s="32"/>
      <c r="L527" s="5"/>
      <c r="M527" s="6"/>
      <c r="N527" s="6"/>
      <c r="O527" s="5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spans="1:26" ht="12.75" customHeight="1" x14ac:dyDescent="0.2">
      <c r="A528" s="32"/>
      <c r="B528" s="32"/>
      <c r="C528" s="32"/>
      <c r="D528" s="32"/>
      <c r="E528" s="32"/>
      <c r="F528" s="32"/>
      <c r="G528" s="32"/>
      <c r="H528" s="206"/>
      <c r="I528" s="5"/>
      <c r="J528" s="5"/>
      <c r="K528" s="32"/>
      <c r="L528" s="5"/>
      <c r="M528" s="6"/>
      <c r="N528" s="6"/>
      <c r="O528" s="5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spans="1:26" ht="12.75" customHeight="1" x14ac:dyDescent="0.2">
      <c r="A529" s="32"/>
      <c r="B529" s="32"/>
      <c r="C529" s="32"/>
      <c r="D529" s="32"/>
      <c r="E529" s="32"/>
      <c r="F529" s="32"/>
      <c r="G529" s="32"/>
      <c r="H529" s="206"/>
      <c r="I529" s="5"/>
      <c r="J529" s="5"/>
      <c r="K529" s="32"/>
      <c r="L529" s="5"/>
      <c r="M529" s="6"/>
      <c r="N529" s="6"/>
      <c r="O529" s="5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spans="1:26" ht="12.75" customHeight="1" x14ac:dyDescent="0.2">
      <c r="A530" s="32"/>
      <c r="B530" s="32"/>
      <c r="C530" s="32"/>
      <c r="D530" s="32"/>
      <c r="E530" s="32"/>
      <c r="F530" s="32"/>
      <c r="G530" s="32"/>
      <c r="H530" s="206"/>
      <c r="I530" s="5"/>
      <c r="J530" s="5"/>
      <c r="K530" s="32"/>
      <c r="L530" s="5"/>
      <c r="M530" s="6"/>
      <c r="N530" s="6"/>
      <c r="O530" s="5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spans="1:26" ht="12.75" customHeight="1" x14ac:dyDescent="0.2">
      <c r="A531" s="32"/>
      <c r="B531" s="32"/>
      <c r="C531" s="32"/>
      <c r="D531" s="32"/>
      <c r="E531" s="32"/>
      <c r="F531" s="32"/>
      <c r="G531" s="32"/>
      <c r="H531" s="206"/>
      <c r="I531" s="5"/>
      <c r="J531" s="5"/>
      <c r="K531" s="32"/>
      <c r="L531" s="5"/>
      <c r="M531" s="6"/>
      <c r="N531" s="6"/>
      <c r="O531" s="5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spans="1:26" ht="12.75" customHeight="1" x14ac:dyDescent="0.2">
      <c r="A532" s="32"/>
      <c r="B532" s="32"/>
      <c r="C532" s="32"/>
      <c r="D532" s="32"/>
      <c r="E532" s="32"/>
      <c r="F532" s="32"/>
      <c r="G532" s="32"/>
      <c r="H532" s="206"/>
      <c r="I532" s="5"/>
      <c r="J532" s="5"/>
      <c r="K532" s="32"/>
      <c r="L532" s="5"/>
      <c r="M532" s="6"/>
      <c r="N532" s="6"/>
      <c r="O532" s="5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spans="1:26" ht="12.75" customHeight="1" x14ac:dyDescent="0.2">
      <c r="A533" s="32"/>
      <c r="B533" s="32"/>
      <c r="C533" s="32"/>
      <c r="D533" s="32"/>
      <c r="E533" s="32"/>
      <c r="F533" s="32"/>
      <c r="G533" s="32"/>
      <c r="H533" s="206"/>
      <c r="I533" s="5"/>
      <c r="J533" s="5"/>
      <c r="K533" s="32"/>
      <c r="L533" s="5"/>
      <c r="M533" s="6"/>
      <c r="N533" s="6"/>
      <c r="O533" s="5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spans="1:26" ht="12.75" customHeight="1" x14ac:dyDescent="0.2">
      <c r="A534" s="32"/>
      <c r="B534" s="32"/>
      <c r="C534" s="32"/>
      <c r="D534" s="32"/>
      <c r="E534" s="32"/>
      <c r="F534" s="32"/>
      <c r="G534" s="32"/>
      <c r="H534" s="206"/>
      <c r="I534" s="5"/>
      <c r="J534" s="5"/>
      <c r="K534" s="32"/>
      <c r="L534" s="5"/>
      <c r="M534" s="6"/>
      <c r="N534" s="6"/>
      <c r="O534" s="5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spans="1:26" ht="12.75" customHeight="1" x14ac:dyDescent="0.2">
      <c r="A535" s="32"/>
      <c r="B535" s="32"/>
      <c r="C535" s="32"/>
      <c r="D535" s="32"/>
      <c r="E535" s="32"/>
      <c r="F535" s="32"/>
      <c r="G535" s="32"/>
      <c r="H535" s="206"/>
      <c r="I535" s="5"/>
      <c r="J535" s="5"/>
      <c r="K535" s="32"/>
      <c r="L535" s="5"/>
      <c r="M535" s="6"/>
      <c r="N535" s="6"/>
      <c r="O535" s="5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spans="1:26" ht="12.75" customHeight="1" x14ac:dyDescent="0.2">
      <c r="A536" s="32"/>
      <c r="B536" s="32"/>
      <c r="C536" s="32"/>
      <c r="D536" s="32"/>
      <c r="E536" s="32"/>
      <c r="F536" s="32"/>
      <c r="G536" s="32"/>
      <c r="H536" s="206"/>
      <c r="I536" s="5"/>
      <c r="J536" s="5"/>
      <c r="K536" s="32"/>
      <c r="L536" s="5"/>
      <c r="M536" s="6"/>
      <c r="N536" s="6"/>
      <c r="O536" s="5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spans="1:26" ht="12.75" customHeight="1" x14ac:dyDescent="0.2">
      <c r="A537" s="32"/>
      <c r="B537" s="32"/>
      <c r="C537" s="32"/>
      <c r="D537" s="32"/>
      <c r="E537" s="32"/>
      <c r="F537" s="32"/>
      <c r="G537" s="32"/>
      <c r="H537" s="206"/>
      <c r="I537" s="5"/>
      <c r="J537" s="5"/>
      <c r="K537" s="32"/>
      <c r="L537" s="5"/>
      <c r="M537" s="6"/>
      <c r="N537" s="6"/>
      <c r="O537" s="5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spans="1:26" ht="12.75" customHeight="1" x14ac:dyDescent="0.2">
      <c r="A538" s="32"/>
      <c r="B538" s="32"/>
      <c r="C538" s="32"/>
      <c r="D538" s="32"/>
      <c r="E538" s="32"/>
      <c r="F538" s="32"/>
      <c r="G538" s="32"/>
      <c r="H538" s="206"/>
      <c r="I538" s="5"/>
      <c r="J538" s="5"/>
      <c r="K538" s="32"/>
      <c r="L538" s="5"/>
      <c r="M538" s="6"/>
      <c r="N538" s="6"/>
      <c r="O538" s="5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spans="1:26" ht="12.75" customHeight="1" x14ac:dyDescent="0.2">
      <c r="A539" s="32"/>
      <c r="B539" s="32"/>
      <c r="C539" s="32"/>
      <c r="D539" s="32"/>
      <c r="E539" s="32"/>
      <c r="F539" s="32"/>
      <c r="G539" s="32"/>
      <c r="H539" s="206"/>
      <c r="I539" s="5"/>
      <c r="J539" s="5"/>
      <c r="K539" s="32"/>
      <c r="L539" s="5"/>
      <c r="M539" s="6"/>
      <c r="N539" s="6"/>
      <c r="O539" s="5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spans="1:26" ht="12.75" customHeight="1" x14ac:dyDescent="0.2">
      <c r="A540" s="32"/>
      <c r="B540" s="32"/>
      <c r="C540" s="32"/>
      <c r="D540" s="32"/>
      <c r="E540" s="32"/>
      <c r="F540" s="32"/>
      <c r="G540" s="32"/>
      <c r="H540" s="206"/>
      <c r="I540" s="5"/>
      <c r="J540" s="5"/>
      <c r="K540" s="32"/>
      <c r="L540" s="5"/>
      <c r="M540" s="6"/>
      <c r="N540" s="6"/>
      <c r="O540" s="5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spans="1:26" ht="12.75" customHeight="1" x14ac:dyDescent="0.2">
      <c r="A541" s="32"/>
      <c r="B541" s="32"/>
      <c r="C541" s="32"/>
      <c r="D541" s="32"/>
      <c r="E541" s="32"/>
      <c r="F541" s="32"/>
      <c r="G541" s="32"/>
      <c r="H541" s="206"/>
      <c r="I541" s="5"/>
      <c r="J541" s="5"/>
      <c r="K541" s="32"/>
      <c r="L541" s="5"/>
      <c r="M541" s="6"/>
      <c r="N541" s="6"/>
      <c r="O541" s="5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spans="1:26" ht="12.75" customHeight="1" x14ac:dyDescent="0.2">
      <c r="A542" s="32"/>
      <c r="B542" s="32"/>
      <c r="C542" s="32"/>
      <c r="D542" s="32"/>
      <c r="E542" s="32"/>
      <c r="F542" s="32"/>
      <c r="G542" s="32"/>
      <c r="H542" s="206"/>
      <c r="I542" s="5"/>
      <c r="J542" s="5"/>
      <c r="K542" s="32"/>
      <c r="L542" s="5"/>
      <c r="M542" s="6"/>
      <c r="N542" s="6"/>
      <c r="O542" s="5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spans="1:26" ht="12.75" customHeight="1" x14ac:dyDescent="0.2">
      <c r="A543" s="32"/>
      <c r="B543" s="32"/>
      <c r="C543" s="32"/>
      <c r="D543" s="32"/>
      <c r="E543" s="32"/>
      <c r="F543" s="32"/>
      <c r="G543" s="32"/>
      <c r="H543" s="206"/>
      <c r="I543" s="5"/>
      <c r="J543" s="5"/>
      <c r="K543" s="32"/>
      <c r="L543" s="5"/>
      <c r="M543" s="6"/>
      <c r="N543" s="6"/>
      <c r="O543" s="5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spans="1:26" ht="12.75" customHeight="1" x14ac:dyDescent="0.2">
      <c r="A544" s="32"/>
      <c r="B544" s="32"/>
      <c r="C544" s="32"/>
      <c r="D544" s="32"/>
      <c r="E544" s="32"/>
      <c r="F544" s="32"/>
      <c r="G544" s="32"/>
      <c r="H544" s="206"/>
      <c r="I544" s="5"/>
      <c r="J544" s="5"/>
      <c r="K544" s="32"/>
      <c r="L544" s="5"/>
      <c r="M544" s="6"/>
      <c r="N544" s="6"/>
      <c r="O544" s="5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spans="1:26" ht="12.75" customHeight="1" x14ac:dyDescent="0.2">
      <c r="A545" s="32"/>
      <c r="B545" s="32"/>
      <c r="C545" s="32"/>
      <c r="D545" s="32"/>
      <c r="E545" s="32"/>
      <c r="F545" s="32"/>
      <c r="G545" s="32"/>
      <c r="H545" s="206"/>
      <c r="I545" s="5"/>
      <c r="J545" s="5"/>
      <c r="K545" s="32"/>
      <c r="L545" s="5"/>
      <c r="M545" s="6"/>
      <c r="N545" s="6"/>
      <c r="O545" s="5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spans="1:26" ht="12.75" customHeight="1" x14ac:dyDescent="0.2">
      <c r="A546" s="32"/>
      <c r="B546" s="32"/>
      <c r="C546" s="32"/>
      <c r="D546" s="32"/>
      <c r="E546" s="32"/>
      <c r="F546" s="32"/>
      <c r="G546" s="32"/>
      <c r="H546" s="206"/>
      <c r="I546" s="5"/>
      <c r="J546" s="5"/>
      <c r="K546" s="32"/>
      <c r="L546" s="5"/>
      <c r="M546" s="6"/>
      <c r="N546" s="6"/>
      <c r="O546" s="5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spans="1:26" ht="12.75" customHeight="1" x14ac:dyDescent="0.2">
      <c r="A547" s="32"/>
      <c r="B547" s="32"/>
      <c r="C547" s="32"/>
      <c r="D547" s="32"/>
      <c r="E547" s="32"/>
      <c r="F547" s="32"/>
      <c r="G547" s="32"/>
      <c r="H547" s="206"/>
      <c r="I547" s="5"/>
      <c r="J547" s="5"/>
      <c r="K547" s="32"/>
      <c r="L547" s="5"/>
      <c r="M547" s="6"/>
      <c r="N547" s="6"/>
      <c r="O547" s="5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spans="1:26" ht="12.75" customHeight="1" x14ac:dyDescent="0.2">
      <c r="A548" s="32"/>
      <c r="B548" s="32"/>
      <c r="C548" s="32"/>
      <c r="D548" s="32"/>
      <c r="E548" s="32"/>
      <c r="F548" s="32"/>
      <c r="G548" s="32"/>
      <c r="H548" s="206"/>
      <c r="I548" s="5"/>
      <c r="J548" s="5"/>
      <c r="K548" s="32"/>
      <c r="L548" s="5"/>
      <c r="M548" s="6"/>
      <c r="N548" s="6"/>
      <c r="O548" s="5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spans="1:26" ht="12.75" customHeight="1" x14ac:dyDescent="0.2">
      <c r="A549" s="32"/>
      <c r="B549" s="32"/>
      <c r="C549" s="32"/>
      <c r="D549" s="32"/>
      <c r="E549" s="32"/>
      <c r="F549" s="32"/>
      <c r="G549" s="32"/>
      <c r="H549" s="206"/>
      <c r="I549" s="5"/>
      <c r="J549" s="5"/>
      <c r="K549" s="32"/>
      <c r="L549" s="5"/>
      <c r="M549" s="6"/>
      <c r="N549" s="6"/>
      <c r="O549" s="5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spans="1:26" ht="12.75" customHeight="1" x14ac:dyDescent="0.2">
      <c r="A550" s="32"/>
      <c r="B550" s="32"/>
      <c r="C550" s="32"/>
      <c r="D550" s="32"/>
      <c r="E550" s="32"/>
      <c r="F550" s="32"/>
      <c r="G550" s="32"/>
      <c r="H550" s="206"/>
      <c r="I550" s="5"/>
      <c r="J550" s="5"/>
      <c r="K550" s="32"/>
      <c r="L550" s="5"/>
      <c r="M550" s="6"/>
      <c r="N550" s="6"/>
      <c r="O550" s="5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spans="1:26" ht="12.75" customHeight="1" x14ac:dyDescent="0.2">
      <c r="A551" s="32"/>
      <c r="B551" s="32"/>
      <c r="C551" s="32"/>
      <c r="D551" s="32"/>
      <c r="E551" s="32"/>
      <c r="F551" s="32"/>
      <c r="G551" s="32"/>
      <c r="H551" s="206"/>
      <c r="I551" s="5"/>
      <c r="J551" s="5"/>
      <c r="K551" s="32"/>
      <c r="L551" s="5"/>
      <c r="M551" s="6"/>
      <c r="N551" s="6"/>
      <c r="O551" s="5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spans="1:26" ht="12.75" customHeight="1" x14ac:dyDescent="0.2">
      <c r="A552" s="32"/>
      <c r="B552" s="32"/>
      <c r="C552" s="32"/>
      <c r="D552" s="32"/>
      <c r="E552" s="32"/>
      <c r="F552" s="32"/>
      <c r="G552" s="32"/>
      <c r="H552" s="206"/>
      <c r="I552" s="5"/>
      <c r="J552" s="5"/>
      <c r="K552" s="32"/>
      <c r="L552" s="5"/>
      <c r="M552" s="6"/>
      <c r="N552" s="6"/>
      <c r="O552" s="5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spans="1:26" ht="12.75" customHeight="1" x14ac:dyDescent="0.2">
      <c r="A553" s="32"/>
      <c r="B553" s="32"/>
      <c r="C553" s="32"/>
      <c r="D553" s="32"/>
      <c r="E553" s="32"/>
      <c r="F553" s="32"/>
      <c r="G553" s="32"/>
      <c r="H553" s="206"/>
      <c r="I553" s="5"/>
      <c r="J553" s="5"/>
      <c r="K553" s="32"/>
      <c r="L553" s="5"/>
      <c r="M553" s="6"/>
      <c r="N553" s="6"/>
      <c r="O553" s="5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spans="1:26" ht="12.75" customHeight="1" x14ac:dyDescent="0.2">
      <c r="A554" s="32"/>
      <c r="B554" s="32"/>
      <c r="C554" s="32"/>
      <c r="D554" s="32"/>
      <c r="E554" s="32"/>
      <c r="F554" s="32"/>
      <c r="G554" s="32"/>
      <c r="H554" s="206"/>
      <c r="I554" s="5"/>
      <c r="J554" s="5"/>
      <c r="K554" s="32"/>
      <c r="L554" s="5"/>
      <c r="M554" s="6"/>
      <c r="N554" s="6"/>
      <c r="O554" s="5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spans="1:26" ht="12.75" customHeight="1" x14ac:dyDescent="0.2">
      <c r="A555" s="32"/>
      <c r="B555" s="32"/>
      <c r="C555" s="32"/>
      <c r="D555" s="32"/>
      <c r="E555" s="32"/>
      <c r="F555" s="32"/>
      <c r="G555" s="32"/>
      <c r="H555" s="206"/>
      <c r="I555" s="5"/>
      <c r="J555" s="5"/>
      <c r="K555" s="32"/>
      <c r="L555" s="5"/>
      <c r="M555" s="6"/>
      <c r="N555" s="6"/>
      <c r="O555" s="5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spans="1:26" ht="12.75" customHeight="1" x14ac:dyDescent="0.2">
      <c r="A556" s="32"/>
      <c r="B556" s="32"/>
      <c r="C556" s="32"/>
      <c r="D556" s="32"/>
      <c r="E556" s="32"/>
      <c r="F556" s="32"/>
      <c r="G556" s="32"/>
      <c r="H556" s="206"/>
      <c r="I556" s="5"/>
      <c r="J556" s="5"/>
      <c r="K556" s="32"/>
      <c r="L556" s="5"/>
      <c r="M556" s="6"/>
      <c r="N556" s="6"/>
      <c r="O556" s="5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spans="1:26" ht="12.75" customHeight="1" x14ac:dyDescent="0.2">
      <c r="A557" s="32"/>
      <c r="B557" s="32"/>
      <c r="C557" s="32"/>
      <c r="D557" s="32"/>
      <c r="E557" s="32"/>
      <c r="F557" s="32"/>
      <c r="G557" s="32"/>
      <c r="H557" s="206"/>
      <c r="I557" s="5"/>
      <c r="J557" s="5"/>
      <c r="K557" s="32"/>
      <c r="L557" s="5"/>
      <c r="M557" s="6"/>
      <c r="N557" s="6"/>
      <c r="O557" s="5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spans="1:26" ht="12.75" customHeight="1" x14ac:dyDescent="0.2">
      <c r="A558" s="32"/>
      <c r="B558" s="32"/>
      <c r="C558" s="32"/>
      <c r="D558" s="32"/>
      <c r="E558" s="32"/>
      <c r="F558" s="32"/>
      <c r="G558" s="32"/>
      <c r="H558" s="206"/>
      <c r="I558" s="5"/>
      <c r="J558" s="5"/>
      <c r="K558" s="32"/>
      <c r="L558" s="5"/>
      <c r="M558" s="6"/>
      <c r="N558" s="6"/>
      <c r="O558" s="5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spans="1:26" ht="12.75" customHeight="1" x14ac:dyDescent="0.2">
      <c r="A559" s="32"/>
      <c r="B559" s="32"/>
      <c r="C559" s="32"/>
      <c r="D559" s="32"/>
      <c r="E559" s="32"/>
      <c r="F559" s="32"/>
      <c r="G559" s="32"/>
      <c r="H559" s="206"/>
      <c r="I559" s="5"/>
      <c r="J559" s="5"/>
      <c r="K559" s="32"/>
      <c r="L559" s="5"/>
      <c r="M559" s="6"/>
      <c r="N559" s="6"/>
      <c r="O559" s="5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spans="1:26" ht="12.75" customHeight="1" x14ac:dyDescent="0.2">
      <c r="A560" s="32"/>
      <c r="B560" s="32"/>
      <c r="C560" s="32"/>
      <c r="D560" s="32"/>
      <c r="E560" s="32"/>
      <c r="F560" s="32"/>
      <c r="G560" s="32"/>
      <c r="H560" s="206"/>
      <c r="I560" s="5"/>
      <c r="J560" s="5"/>
      <c r="K560" s="32"/>
      <c r="L560" s="5"/>
      <c r="M560" s="6"/>
      <c r="N560" s="6"/>
      <c r="O560" s="5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spans="1:26" ht="12.75" customHeight="1" x14ac:dyDescent="0.2">
      <c r="A561" s="32"/>
      <c r="B561" s="32"/>
      <c r="C561" s="32"/>
      <c r="D561" s="32"/>
      <c r="E561" s="32"/>
      <c r="F561" s="32"/>
      <c r="G561" s="32"/>
      <c r="H561" s="206"/>
      <c r="I561" s="5"/>
      <c r="J561" s="5"/>
      <c r="K561" s="32"/>
      <c r="L561" s="5"/>
      <c r="M561" s="6"/>
      <c r="N561" s="6"/>
      <c r="O561" s="5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spans="1:26" ht="12.75" customHeight="1" x14ac:dyDescent="0.2">
      <c r="A562" s="32"/>
      <c r="B562" s="32"/>
      <c r="C562" s="32"/>
      <c r="D562" s="32"/>
      <c r="E562" s="32"/>
      <c r="F562" s="32"/>
      <c r="G562" s="32"/>
      <c r="H562" s="206"/>
      <c r="I562" s="5"/>
      <c r="J562" s="5"/>
      <c r="K562" s="32"/>
      <c r="L562" s="5"/>
      <c r="M562" s="6"/>
      <c r="N562" s="6"/>
      <c r="O562" s="5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spans="1:26" ht="12.75" customHeight="1" x14ac:dyDescent="0.2">
      <c r="A563" s="32"/>
      <c r="B563" s="32"/>
      <c r="C563" s="32"/>
      <c r="D563" s="32"/>
      <c r="E563" s="32"/>
      <c r="F563" s="32"/>
      <c r="G563" s="32"/>
      <c r="H563" s="206"/>
      <c r="I563" s="5"/>
      <c r="J563" s="5"/>
      <c r="K563" s="32"/>
      <c r="L563" s="5"/>
      <c r="M563" s="6"/>
      <c r="N563" s="6"/>
      <c r="O563" s="5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spans="1:26" ht="12.75" customHeight="1" x14ac:dyDescent="0.2">
      <c r="A564" s="32"/>
      <c r="B564" s="32"/>
      <c r="C564" s="32"/>
      <c r="D564" s="32"/>
      <c r="E564" s="32"/>
      <c r="F564" s="32"/>
      <c r="G564" s="32"/>
      <c r="H564" s="206"/>
      <c r="I564" s="5"/>
      <c r="J564" s="5"/>
      <c r="K564" s="32"/>
      <c r="L564" s="5"/>
      <c r="M564" s="6"/>
      <c r="N564" s="6"/>
      <c r="O564" s="5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spans="1:26" ht="12.75" customHeight="1" x14ac:dyDescent="0.2">
      <c r="A565" s="32"/>
      <c r="B565" s="32"/>
      <c r="C565" s="32"/>
      <c r="D565" s="32"/>
      <c r="E565" s="32"/>
      <c r="F565" s="32"/>
      <c r="G565" s="32"/>
      <c r="H565" s="206"/>
      <c r="I565" s="5"/>
      <c r="J565" s="5"/>
      <c r="K565" s="32"/>
      <c r="L565" s="5"/>
      <c r="M565" s="6"/>
      <c r="N565" s="6"/>
      <c r="O565" s="5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spans="1:26" ht="12.75" customHeight="1" x14ac:dyDescent="0.2">
      <c r="A566" s="32"/>
      <c r="B566" s="32"/>
      <c r="C566" s="32"/>
      <c r="D566" s="32"/>
      <c r="E566" s="32"/>
      <c r="F566" s="32"/>
      <c r="G566" s="32"/>
      <c r="H566" s="206"/>
      <c r="I566" s="5"/>
      <c r="J566" s="5"/>
      <c r="K566" s="32"/>
      <c r="L566" s="5"/>
      <c r="M566" s="6"/>
      <c r="N566" s="6"/>
      <c r="O566" s="5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spans="1:26" ht="12.75" customHeight="1" x14ac:dyDescent="0.2">
      <c r="A567" s="32"/>
      <c r="B567" s="32"/>
      <c r="C567" s="32"/>
      <c r="D567" s="32"/>
      <c r="E567" s="32"/>
      <c r="F567" s="32"/>
      <c r="G567" s="32"/>
      <c r="H567" s="206"/>
      <c r="I567" s="5"/>
      <c r="J567" s="5"/>
      <c r="K567" s="32"/>
      <c r="L567" s="5"/>
      <c r="M567" s="6"/>
      <c r="N567" s="6"/>
      <c r="O567" s="5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spans="1:26" ht="12.75" customHeight="1" x14ac:dyDescent="0.2">
      <c r="A568" s="32"/>
      <c r="B568" s="32"/>
      <c r="C568" s="32"/>
      <c r="D568" s="32"/>
      <c r="E568" s="32"/>
      <c r="F568" s="32"/>
      <c r="G568" s="32"/>
      <c r="H568" s="206"/>
      <c r="I568" s="5"/>
      <c r="J568" s="5"/>
      <c r="K568" s="32"/>
      <c r="L568" s="5"/>
      <c r="M568" s="6"/>
      <c r="N568" s="6"/>
      <c r="O568" s="5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spans="1:26" ht="12.75" customHeight="1" x14ac:dyDescent="0.2">
      <c r="A569" s="32"/>
      <c r="B569" s="32"/>
      <c r="C569" s="32"/>
      <c r="D569" s="32"/>
      <c r="E569" s="32"/>
      <c r="F569" s="32"/>
      <c r="G569" s="32"/>
      <c r="H569" s="206"/>
      <c r="I569" s="5"/>
      <c r="J569" s="5"/>
      <c r="K569" s="32"/>
      <c r="L569" s="5"/>
      <c r="M569" s="6"/>
      <c r="N569" s="6"/>
      <c r="O569" s="5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spans="1:26" ht="12.75" customHeight="1" x14ac:dyDescent="0.2">
      <c r="A570" s="32"/>
      <c r="B570" s="32"/>
      <c r="C570" s="32"/>
      <c r="D570" s="32"/>
      <c r="E570" s="32"/>
      <c r="F570" s="32"/>
      <c r="G570" s="32"/>
      <c r="H570" s="206"/>
      <c r="I570" s="5"/>
      <c r="J570" s="5"/>
      <c r="K570" s="32"/>
      <c r="L570" s="5"/>
      <c r="M570" s="6"/>
      <c r="N570" s="6"/>
      <c r="O570" s="5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spans="1:26" ht="12.75" customHeight="1" x14ac:dyDescent="0.2">
      <c r="A571" s="32"/>
      <c r="B571" s="32"/>
      <c r="C571" s="32"/>
      <c r="D571" s="32"/>
      <c r="E571" s="32"/>
      <c r="F571" s="32"/>
      <c r="G571" s="32"/>
      <c r="H571" s="206"/>
      <c r="I571" s="5"/>
      <c r="J571" s="5"/>
      <c r="K571" s="32"/>
      <c r="L571" s="5"/>
      <c r="M571" s="6"/>
      <c r="N571" s="6"/>
      <c r="O571" s="5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spans="1:26" ht="12.75" customHeight="1" x14ac:dyDescent="0.2">
      <c r="A572" s="32"/>
      <c r="B572" s="32"/>
      <c r="C572" s="32"/>
      <c r="D572" s="32"/>
      <c r="E572" s="32"/>
      <c r="F572" s="32"/>
      <c r="G572" s="32"/>
      <c r="H572" s="206"/>
      <c r="I572" s="5"/>
      <c r="J572" s="5"/>
      <c r="K572" s="32"/>
      <c r="L572" s="5"/>
      <c r="M572" s="6"/>
      <c r="N572" s="6"/>
      <c r="O572" s="5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spans="1:26" ht="12.75" customHeight="1" x14ac:dyDescent="0.2">
      <c r="A573" s="32"/>
      <c r="B573" s="32"/>
      <c r="C573" s="32"/>
      <c r="D573" s="32"/>
      <c r="E573" s="32"/>
      <c r="F573" s="32"/>
      <c r="G573" s="32"/>
      <c r="H573" s="206"/>
      <c r="I573" s="5"/>
      <c r="J573" s="5"/>
      <c r="K573" s="32"/>
      <c r="L573" s="5"/>
      <c r="M573" s="6"/>
      <c r="N573" s="6"/>
      <c r="O573" s="5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spans="1:26" ht="12.75" customHeight="1" x14ac:dyDescent="0.2">
      <c r="A574" s="32"/>
      <c r="B574" s="32"/>
      <c r="C574" s="32"/>
      <c r="D574" s="32"/>
      <c r="E574" s="32"/>
      <c r="F574" s="32"/>
      <c r="G574" s="32"/>
      <c r="H574" s="206"/>
      <c r="I574" s="5"/>
      <c r="J574" s="5"/>
      <c r="K574" s="32"/>
      <c r="L574" s="5"/>
      <c r="M574" s="6"/>
      <c r="N574" s="6"/>
      <c r="O574" s="5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spans="1:26" ht="12.75" customHeight="1" x14ac:dyDescent="0.2">
      <c r="A575" s="32"/>
      <c r="B575" s="32"/>
      <c r="C575" s="32"/>
      <c r="D575" s="32"/>
      <c r="E575" s="32"/>
      <c r="F575" s="32"/>
      <c r="G575" s="32"/>
      <c r="H575" s="206"/>
      <c r="I575" s="5"/>
      <c r="J575" s="5"/>
      <c r="K575" s="32"/>
      <c r="L575" s="5"/>
      <c r="M575" s="6"/>
      <c r="N575" s="6"/>
      <c r="O575" s="5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spans="1:26" ht="12.75" customHeight="1" x14ac:dyDescent="0.2">
      <c r="A576" s="32"/>
      <c r="B576" s="32"/>
      <c r="C576" s="32"/>
      <c r="D576" s="32"/>
      <c r="E576" s="32"/>
      <c r="F576" s="32"/>
      <c r="G576" s="32"/>
      <c r="H576" s="206"/>
      <c r="I576" s="5"/>
      <c r="J576" s="5"/>
      <c r="K576" s="32"/>
      <c r="L576" s="5"/>
      <c r="M576" s="6"/>
      <c r="N576" s="6"/>
      <c r="O576" s="5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spans="1:26" ht="12.75" customHeight="1" x14ac:dyDescent="0.2">
      <c r="A577" s="32"/>
      <c r="B577" s="32"/>
      <c r="C577" s="32"/>
      <c r="D577" s="32"/>
      <c r="E577" s="32"/>
      <c r="F577" s="32"/>
      <c r="G577" s="32"/>
      <c r="H577" s="206"/>
      <c r="I577" s="5"/>
      <c r="J577" s="5"/>
      <c r="K577" s="32"/>
      <c r="L577" s="5"/>
      <c r="M577" s="6"/>
      <c r="N577" s="6"/>
      <c r="O577" s="5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spans="1:26" ht="12.75" customHeight="1" x14ac:dyDescent="0.2">
      <c r="A578" s="32"/>
      <c r="B578" s="32"/>
      <c r="C578" s="32"/>
      <c r="D578" s="32"/>
      <c r="E578" s="32"/>
      <c r="F578" s="32"/>
      <c r="G578" s="32"/>
      <c r="H578" s="206"/>
      <c r="I578" s="5"/>
      <c r="J578" s="5"/>
      <c r="K578" s="32"/>
      <c r="L578" s="5"/>
      <c r="M578" s="6"/>
      <c r="N578" s="6"/>
      <c r="O578" s="5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spans="1:26" ht="12.75" customHeight="1" x14ac:dyDescent="0.2">
      <c r="A579" s="32"/>
      <c r="B579" s="32"/>
      <c r="C579" s="32"/>
      <c r="D579" s="32"/>
      <c r="E579" s="32"/>
      <c r="F579" s="32"/>
      <c r="G579" s="32"/>
      <c r="H579" s="206"/>
      <c r="I579" s="5"/>
      <c r="J579" s="5"/>
      <c r="K579" s="32"/>
      <c r="L579" s="5"/>
      <c r="M579" s="6"/>
      <c r="N579" s="6"/>
      <c r="O579" s="5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spans="1:26" ht="12.75" customHeight="1" x14ac:dyDescent="0.2">
      <c r="A580" s="32"/>
      <c r="B580" s="32"/>
      <c r="C580" s="32"/>
      <c r="D580" s="32"/>
      <c r="E580" s="32"/>
      <c r="F580" s="32"/>
      <c r="G580" s="32"/>
      <c r="H580" s="206"/>
      <c r="I580" s="5"/>
      <c r="J580" s="5"/>
      <c r="K580" s="32"/>
      <c r="L580" s="5"/>
      <c r="M580" s="6"/>
      <c r="N580" s="6"/>
      <c r="O580" s="5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spans="1:26" ht="12.75" customHeight="1" x14ac:dyDescent="0.2">
      <c r="A581" s="32"/>
      <c r="B581" s="32"/>
      <c r="C581" s="32"/>
      <c r="D581" s="32"/>
      <c r="E581" s="32"/>
      <c r="F581" s="32"/>
      <c r="G581" s="32"/>
      <c r="H581" s="206"/>
      <c r="I581" s="5"/>
      <c r="J581" s="5"/>
      <c r="K581" s="32"/>
      <c r="L581" s="5"/>
      <c r="M581" s="6"/>
      <c r="N581" s="6"/>
      <c r="O581" s="5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spans="1:26" ht="12.75" customHeight="1" x14ac:dyDescent="0.2">
      <c r="A582" s="32"/>
      <c r="B582" s="32"/>
      <c r="C582" s="32"/>
      <c r="D582" s="32"/>
      <c r="E582" s="32"/>
      <c r="F582" s="32"/>
      <c r="G582" s="32"/>
      <c r="H582" s="206"/>
      <c r="I582" s="5"/>
      <c r="J582" s="5"/>
      <c r="K582" s="32"/>
      <c r="L582" s="5"/>
      <c r="M582" s="6"/>
      <c r="N582" s="6"/>
      <c r="O582" s="5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spans="1:26" ht="12.75" customHeight="1" x14ac:dyDescent="0.2">
      <c r="A583" s="32"/>
      <c r="B583" s="32"/>
      <c r="C583" s="32"/>
      <c r="D583" s="32"/>
      <c r="E583" s="32"/>
      <c r="F583" s="32"/>
      <c r="G583" s="32"/>
      <c r="H583" s="206"/>
      <c r="I583" s="5"/>
      <c r="J583" s="5"/>
      <c r="K583" s="32"/>
      <c r="L583" s="5"/>
      <c r="M583" s="6"/>
      <c r="N583" s="6"/>
      <c r="O583" s="5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spans="1:26" ht="12.75" customHeight="1" x14ac:dyDescent="0.2">
      <c r="A584" s="32"/>
      <c r="B584" s="32"/>
      <c r="C584" s="32"/>
      <c r="D584" s="32"/>
      <c r="E584" s="32"/>
      <c r="F584" s="32"/>
      <c r="G584" s="32"/>
      <c r="H584" s="206"/>
      <c r="I584" s="5"/>
      <c r="J584" s="5"/>
      <c r="K584" s="32"/>
      <c r="L584" s="5"/>
      <c r="M584" s="6"/>
      <c r="N584" s="6"/>
      <c r="O584" s="5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spans="1:26" ht="12.75" customHeight="1" x14ac:dyDescent="0.2">
      <c r="A585" s="32"/>
      <c r="B585" s="32"/>
      <c r="C585" s="32"/>
      <c r="D585" s="32"/>
      <c r="E585" s="32"/>
      <c r="F585" s="32"/>
      <c r="G585" s="32"/>
      <c r="H585" s="206"/>
      <c r="I585" s="5"/>
      <c r="J585" s="5"/>
      <c r="K585" s="32"/>
      <c r="L585" s="5"/>
      <c r="M585" s="6"/>
      <c r="N585" s="6"/>
      <c r="O585" s="5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spans="1:26" ht="12.75" customHeight="1" x14ac:dyDescent="0.2">
      <c r="A586" s="32"/>
      <c r="B586" s="32"/>
      <c r="C586" s="32"/>
      <c r="D586" s="32"/>
      <c r="E586" s="32"/>
      <c r="F586" s="32"/>
      <c r="G586" s="32"/>
      <c r="H586" s="206"/>
      <c r="I586" s="5"/>
      <c r="J586" s="5"/>
      <c r="K586" s="32"/>
      <c r="L586" s="5"/>
      <c r="M586" s="6"/>
      <c r="N586" s="6"/>
      <c r="O586" s="5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spans="1:26" ht="12.75" customHeight="1" x14ac:dyDescent="0.2">
      <c r="A587" s="32"/>
      <c r="B587" s="32"/>
      <c r="C587" s="32"/>
      <c r="D587" s="32"/>
      <c r="E587" s="32"/>
      <c r="F587" s="32"/>
      <c r="G587" s="32"/>
      <c r="H587" s="206"/>
      <c r="I587" s="5"/>
      <c r="J587" s="5"/>
      <c r="K587" s="32"/>
      <c r="L587" s="5"/>
      <c r="M587" s="6"/>
      <c r="N587" s="6"/>
      <c r="O587" s="5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spans="1:26" ht="12.75" customHeight="1" x14ac:dyDescent="0.2">
      <c r="A588" s="32"/>
      <c r="B588" s="32"/>
      <c r="C588" s="32"/>
      <c r="D588" s="32"/>
      <c r="E588" s="32"/>
      <c r="F588" s="32"/>
      <c r="G588" s="32"/>
      <c r="H588" s="206"/>
      <c r="I588" s="5"/>
      <c r="J588" s="5"/>
      <c r="K588" s="32"/>
      <c r="L588" s="5"/>
      <c r="M588" s="6"/>
      <c r="N588" s="6"/>
      <c r="O588" s="5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spans="1:26" ht="12.75" customHeight="1" x14ac:dyDescent="0.2">
      <c r="A589" s="32"/>
      <c r="B589" s="32"/>
      <c r="C589" s="32"/>
      <c r="D589" s="32"/>
      <c r="E589" s="32"/>
      <c r="F589" s="32"/>
      <c r="G589" s="32"/>
      <c r="H589" s="206"/>
      <c r="I589" s="5"/>
      <c r="J589" s="5"/>
      <c r="K589" s="32"/>
      <c r="L589" s="5"/>
      <c r="M589" s="6"/>
      <c r="N589" s="6"/>
      <c r="O589" s="5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spans="1:26" ht="12.75" customHeight="1" x14ac:dyDescent="0.2">
      <c r="A590" s="32"/>
      <c r="B590" s="32"/>
      <c r="C590" s="32"/>
      <c r="D590" s="32"/>
      <c r="E590" s="32"/>
      <c r="F590" s="32"/>
      <c r="G590" s="32"/>
      <c r="H590" s="206"/>
      <c r="I590" s="5"/>
      <c r="J590" s="5"/>
      <c r="K590" s="32"/>
      <c r="L590" s="5"/>
      <c r="M590" s="6"/>
      <c r="N590" s="6"/>
      <c r="O590" s="5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spans="1:26" ht="12.75" customHeight="1" x14ac:dyDescent="0.2">
      <c r="A591" s="32"/>
      <c r="B591" s="32"/>
      <c r="C591" s="32"/>
      <c r="D591" s="32"/>
      <c r="E591" s="32"/>
      <c r="F591" s="32"/>
      <c r="G591" s="32"/>
      <c r="H591" s="206"/>
      <c r="I591" s="5"/>
      <c r="J591" s="5"/>
      <c r="K591" s="32"/>
      <c r="L591" s="5"/>
      <c r="M591" s="6"/>
      <c r="N591" s="6"/>
      <c r="O591" s="5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spans="1:26" ht="12.75" customHeight="1" x14ac:dyDescent="0.2">
      <c r="A592" s="32"/>
      <c r="B592" s="32"/>
      <c r="C592" s="32"/>
      <c r="D592" s="32"/>
      <c r="E592" s="32"/>
      <c r="F592" s="32"/>
      <c r="G592" s="32"/>
      <c r="H592" s="206"/>
      <c r="I592" s="5"/>
      <c r="J592" s="5"/>
      <c r="K592" s="32"/>
      <c r="L592" s="5"/>
      <c r="M592" s="6"/>
      <c r="N592" s="6"/>
      <c r="O592" s="5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spans="1:26" ht="12.75" customHeight="1" x14ac:dyDescent="0.2">
      <c r="A593" s="32"/>
      <c r="B593" s="32"/>
      <c r="C593" s="32"/>
      <c r="D593" s="32"/>
      <c r="E593" s="32"/>
      <c r="F593" s="32"/>
      <c r="G593" s="32"/>
      <c r="H593" s="206"/>
      <c r="I593" s="5"/>
      <c r="J593" s="5"/>
      <c r="K593" s="32"/>
      <c r="L593" s="5"/>
      <c r="M593" s="6"/>
      <c r="N593" s="6"/>
      <c r="O593" s="5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spans="1:26" ht="12.75" customHeight="1" x14ac:dyDescent="0.2">
      <c r="A594" s="32"/>
      <c r="B594" s="32"/>
      <c r="C594" s="32"/>
      <c r="D594" s="32"/>
      <c r="E594" s="32"/>
      <c r="F594" s="32"/>
      <c r="G594" s="32"/>
      <c r="H594" s="206"/>
      <c r="I594" s="5"/>
      <c r="J594" s="5"/>
      <c r="K594" s="32"/>
      <c r="L594" s="5"/>
      <c r="M594" s="6"/>
      <c r="N594" s="6"/>
      <c r="O594" s="5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spans="1:26" ht="12.75" customHeight="1" x14ac:dyDescent="0.2">
      <c r="A595" s="32"/>
      <c r="B595" s="32"/>
      <c r="C595" s="32"/>
      <c r="D595" s="32"/>
      <c r="E595" s="32"/>
      <c r="F595" s="32"/>
      <c r="G595" s="32"/>
      <c r="H595" s="206"/>
      <c r="I595" s="5"/>
      <c r="J595" s="5"/>
      <c r="K595" s="32"/>
      <c r="L595" s="5"/>
      <c r="M595" s="6"/>
      <c r="N595" s="6"/>
      <c r="O595" s="5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spans="1:26" ht="12.75" customHeight="1" x14ac:dyDescent="0.2">
      <c r="A596" s="32"/>
      <c r="B596" s="32"/>
      <c r="C596" s="32"/>
      <c r="D596" s="32"/>
      <c r="E596" s="32"/>
      <c r="F596" s="32"/>
      <c r="G596" s="32"/>
      <c r="H596" s="206"/>
      <c r="I596" s="5"/>
      <c r="J596" s="5"/>
      <c r="K596" s="32"/>
      <c r="L596" s="5"/>
      <c r="M596" s="6"/>
      <c r="N596" s="6"/>
      <c r="O596" s="5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spans="1:26" ht="12.75" customHeight="1" x14ac:dyDescent="0.2">
      <c r="A597" s="32"/>
      <c r="B597" s="32"/>
      <c r="C597" s="32"/>
      <c r="D597" s="32"/>
      <c r="E597" s="32"/>
      <c r="F597" s="32"/>
      <c r="G597" s="32"/>
      <c r="H597" s="206"/>
      <c r="I597" s="5"/>
      <c r="J597" s="5"/>
      <c r="K597" s="32"/>
      <c r="L597" s="5"/>
      <c r="M597" s="6"/>
      <c r="N597" s="6"/>
      <c r="O597" s="5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spans="1:26" ht="12.75" customHeight="1" x14ac:dyDescent="0.2">
      <c r="A598" s="32"/>
      <c r="B598" s="32"/>
      <c r="C598" s="32"/>
      <c r="D598" s="32"/>
      <c r="E598" s="32"/>
      <c r="F598" s="32"/>
      <c r="G598" s="32"/>
      <c r="H598" s="206"/>
      <c r="I598" s="5"/>
      <c r="J598" s="5"/>
      <c r="K598" s="32"/>
      <c r="L598" s="5"/>
      <c r="M598" s="6"/>
      <c r="N598" s="6"/>
      <c r="O598" s="5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spans="1:26" ht="12.75" customHeight="1" x14ac:dyDescent="0.2">
      <c r="A599" s="32"/>
      <c r="B599" s="32"/>
      <c r="C599" s="32"/>
      <c r="D599" s="32"/>
      <c r="E599" s="32"/>
      <c r="F599" s="32"/>
      <c r="G599" s="32"/>
      <c r="H599" s="206"/>
      <c r="I599" s="5"/>
      <c r="J599" s="5"/>
      <c r="K599" s="32"/>
      <c r="L599" s="5"/>
      <c r="M599" s="6"/>
      <c r="N599" s="6"/>
      <c r="O599" s="5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spans="1:26" ht="12.75" customHeight="1" x14ac:dyDescent="0.2">
      <c r="A600" s="32"/>
      <c r="B600" s="32"/>
      <c r="C600" s="32"/>
      <c r="D600" s="32"/>
      <c r="E600" s="32"/>
      <c r="F600" s="32"/>
      <c r="G600" s="32"/>
      <c r="H600" s="206"/>
      <c r="I600" s="5"/>
      <c r="J600" s="5"/>
      <c r="K600" s="32"/>
      <c r="L600" s="5"/>
      <c r="M600" s="6"/>
      <c r="N600" s="6"/>
      <c r="O600" s="5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spans="1:26" ht="12.75" customHeight="1" x14ac:dyDescent="0.2">
      <c r="A601" s="32"/>
      <c r="B601" s="32"/>
      <c r="C601" s="32"/>
      <c r="D601" s="32"/>
      <c r="E601" s="32"/>
      <c r="F601" s="32"/>
      <c r="G601" s="32"/>
      <c r="H601" s="206"/>
      <c r="I601" s="5"/>
      <c r="J601" s="5"/>
      <c r="K601" s="32"/>
      <c r="L601" s="5"/>
      <c r="M601" s="6"/>
      <c r="N601" s="6"/>
      <c r="O601" s="5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spans="1:26" ht="12.75" customHeight="1" x14ac:dyDescent="0.2">
      <c r="A602" s="32"/>
      <c r="B602" s="32"/>
      <c r="C602" s="32"/>
      <c r="D602" s="32"/>
      <c r="E602" s="32"/>
      <c r="F602" s="32"/>
      <c r="G602" s="32"/>
      <c r="H602" s="206"/>
      <c r="I602" s="5"/>
      <c r="J602" s="5"/>
      <c r="K602" s="32"/>
      <c r="L602" s="5"/>
      <c r="M602" s="6"/>
      <c r="N602" s="6"/>
      <c r="O602" s="5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spans="1:26" ht="12.75" customHeight="1" x14ac:dyDescent="0.2">
      <c r="A603" s="32"/>
      <c r="B603" s="32"/>
      <c r="C603" s="32"/>
      <c r="D603" s="32"/>
      <c r="E603" s="32"/>
      <c r="F603" s="32"/>
      <c r="G603" s="32"/>
      <c r="H603" s="206"/>
      <c r="I603" s="5"/>
      <c r="J603" s="5"/>
      <c r="K603" s="32"/>
      <c r="L603" s="5"/>
      <c r="M603" s="6"/>
      <c r="N603" s="6"/>
      <c r="O603" s="5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spans="1:26" ht="12.75" customHeight="1" x14ac:dyDescent="0.2">
      <c r="A604" s="32"/>
      <c r="B604" s="32"/>
      <c r="C604" s="32"/>
      <c r="D604" s="32"/>
      <c r="E604" s="32"/>
      <c r="F604" s="32"/>
      <c r="G604" s="32"/>
      <c r="H604" s="206"/>
      <c r="I604" s="5"/>
      <c r="J604" s="5"/>
      <c r="K604" s="32"/>
      <c r="L604" s="5"/>
      <c r="M604" s="6"/>
      <c r="N604" s="6"/>
      <c r="O604" s="5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spans="1:26" ht="12.75" customHeight="1" x14ac:dyDescent="0.2">
      <c r="A605" s="32"/>
      <c r="B605" s="32"/>
      <c r="C605" s="32"/>
      <c r="D605" s="32"/>
      <c r="E605" s="32"/>
      <c r="F605" s="32"/>
      <c r="G605" s="32"/>
      <c r="H605" s="206"/>
      <c r="I605" s="5"/>
      <c r="J605" s="5"/>
      <c r="K605" s="32"/>
      <c r="L605" s="5"/>
      <c r="M605" s="6"/>
      <c r="N605" s="6"/>
      <c r="O605" s="5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spans="1:26" ht="12.75" customHeight="1" x14ac:dyDescent="0.2">
      <c r="A606" s="32"/>
      <c r="B606" s="32"/>
      <c r="C606" s="32"/>
      <c r="D606" s="32"/>
      <c r="E606" s="32"/>
      <c r="F606" s="32"/>
      <c r="G606" s="32"/>
      <c r="H606" s="206"/>
      <c r="I606" s="5"/>
      <c r="J606" s="5"/>
      <c r="K606" s="32"/>
      <c r="L606" s="5"/>
      <c r="M606" s="6"/>
      <c r="N606" s="6"/>
      <c r="O606" s="5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spans="1:26" ht="12.75" customHeight="1" x14ac:dyDescent="0.2">
      <c r="A607" s="32"/>
      <c r="B607" s="32"/>
      <c r="C607" s="32"/>
      <c r="D607" s="32"/>
      <c r="E607" s="32"/>
      <c r="F607" s="32"/>
      <c r="G607" s="32"/>
      <c r="H607" s="206"/>
      <c r="I607" s="5"/>
      <c r="J607" s="5"/>
      <c r="K607" s="32"/>
      <c r="L607" s="5"/>
      <c r="M607" s="6"/>
      <c r="N607" s="6"/>
      <c r="O607" s="5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spans="1:26" ht="12.75" customHeight="1" x14ac:dyDescent="0.2">
      <c r="A608" s="32"/>
      <c r="B608" s="32"/>
      <c r="C608" s="32"/>
      <c r="D608" s="32"/>
      <c r="E608" s="32"/>
      <c r="F608" s="32"/>
      <c r="G608" s="32"/>
      <c r="H608" s="206"/>
      <c r="I608" s="5"/>
      <c r="J608" s="5"/>
      <c r="K608" s="32"/>
      <c r="L608" s="5"/>
      <c r="M608" s="6"/>
      <c r="N608" s="6"/>
      <c r="O608" s="5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spans="1:26" ht="12.75" customHeight="1" x14ac:dyDescent="0.2">
      <c r="A609" s="32"/>
      <c r="B609" s="32"/>
      <c r="C609" s="32"/>
      <c r="D609" s="32"/>
      <c r="E609" s="32"/>
      <c r="F609" s="32"/>
      <c r="G609" s="32"/>
      <c r="H609" s="206"/>
      <c r="I609" s="5"/>
      <c r="J609" s="5"/>
      <c r="K609" s="32"/>
      <c r="L609" s="5"/>
      <c r="M609" s="6"/>
      <c r="N609" s="6"/>
      <c r="O609" s="5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spans="1:26" ht="12.75" customHeight="1" x14ac:dyDescent="0.2">
      <c r="A610" s="32"/>
      <c r="B610" s="32"/>
      <c r="C610" s="32"/>
      <c r="D610" s="32"/>
      <c r="E610" s="32"/>
      <c r="F610" s="32"/>
      <c r="G610" s="32"/>
      <c r="H610" s="206"/>
      <c r="I610" s="5"/>
      <c r="J610" s="5"/>
      <c r="K610" s="32"/>
      <c r="L610" s="5"/>
      <c r="M610" s="6"/>
      <c r="N610" s="6"/>
      <c r="O610" s="5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spans="1:26" ht="12.75" customHeight="1" x14ac:dyDescent="0.2">
      <c r="A611" s="32"/>
      <c r="B611" s="32"/>
      <c r="C611" s="32"/>
      <c r="D611" s="32"/>
      <c r="E611" s="32"/>
      <c r="F611" s="32"/>
      <c r="G611" s="32"/>
      <c r="H611" s="206"/>
      <c r="I611" s="5"/>
      <c r="J611" s="5"/>
      <c r="K611" s="32"/>
      <c r="L611" s="5"/>
      <c r="M611" s="6"/>
      <c r="N611" s="6"/>
      <c r="O611" s="5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spans="1:26" ht="12.75" customHeight="1" x14ac:dyDescent="0.2">
      <c r="A612" s="32"/>
      <c r="B612" s="32"/>
      <c r="C612" s="32"/>
      <c r="D612" s="32"/>
      <c r="E612" s="32"/>
      <c r="F612" s="32"/>
      <c r="G612" s="32"/>
      <c r="H612" s="206"/>
      <c r="I612" s="5"/>
      <c r="J612" s="5"/>
      <c r="K612" s="32"/>
      <c r="L612" s="5"/>
      <c r="M612" s="6"/>
      <c r="N612" s="6"/>
      <c r="O612" s="5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spans="1:26" ht="12.75" customHeight="1" x14ac:dyDescent="0.2">
      <c r="A613" s="32"/>
      <c r="B613" s="32"/>
      <c r="C613" s="32"/>
      <c r="D613" s="32"/>
      <c r="E613" s="32"/>
      <c r="F613" s="32"/>
      <c r="G613" s="32"/>
      <c r="H613" s="206"/>
      <c r="I613" s="5"/>
      <c r="J613" s="5"/>
      <c r="K613" s="32"/>
      <c r="L613" s="5"/>
      <c r="M613" s="6"/>
      <c r="N613" s="6"/>
      <c r="O613" s="5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spans="1:26" ht="12.75" customHeight="1" x14ac:dyDescent="0.2">
      <c r="A614" s="32"/>
      <c r="B614" s="32"/>
      <c r="C614" s="32"/>
      <c r="D614" s="32"/>
      <c r="E614" s="32"/>
      <c r="F614" s="32"/>
      <c r="G614" s="32"/>
      <c r="H614" s="206"/>
      <c r="I614" s="5"/>
      <c r="J614" s="5"/>
      <c r="K614" s="32"/>
      <c r="L614" s="5"/>
      <c r="M614" s="6"/>
      <c r="N614" s="6"/>
      <c r="O614" s="5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spans="1:26" ht="12.75" customHeight="1" x14ac:dyDescent="0.2">
      <c r="A615" s="32"/>
      <c r="B615" s="32"/>
      <c r="C615" s="32"/>
      <c r="D615" s="32"/>
      <c r="E615" s="32"/>
      <c r="F615" s="32"/>
      <c r="G615" s="32"/>
      <c r="H615" s="206"/>
      <c r="I615" s="5"/>
      <c r="J615" s="5"/>
      <c r="K615" s="32"/>
      <c r="L615" s="5"/>
      <c r="M615" s="6"/>
      <c r="N615" s="6"/>
      <c r="O615" s="5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spans="1:26" ht="12.75" customHeight="1" x14ac:dyDescent="0.2">
      <c r="A616" s="32"/>
      <c r="B616" s="32"/>
      <c r="C616" s="32"/>
      <c r="D616" s="32"/>
      <c r="E616" s="32"/>
      <c r="F616" s="32"/>
      <c r="G616" s="32"/>
      <c r="H616" s="206"/>
      <c r="I616" s="5"/>
      <c r="J616" s="5"/>
      <c r="K616" s="32"/>
      <c r="L616" s="5"/>
      <c r="M616" s="6"/>
      <c r="N616" s="6"/>
      <c r="O616" s="5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spans="1:26" ht="12.75" customHeight="1" x14ac:dyDescent="0.2">
      <c r="A617" s="32"/>
      <c r="B617" s="32"/>
      <c r="C617" s="32"/>
      <c r="D617" s="32"/>
      <c r="E617" s="32"/>
      <c r="F617" s="32"/>
      <c r="G617" s="32"/>
      <c r="H617" s="206"/>
      <c r="I617" s="5"/>
      <c r="J617" s="5"/>
      <c r="K617" s="32"/>
      <c r="L617" s="5"/>
      <c r="M617" s="6"/>
      <c r="N617" s="6"/>
      <c r="O617" s="5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spans="1:26" ht="12.75" customHeight="1" x14ac:dyDescent="0.2">
      <c r="A618" s="32"/>
      <c r="B618" s="32"/>
      <c r="C618" s="32"/>
      <c r="D618" s="32"/>
      <c r="E618" s="32"/>
      <c r="F618" s="32"/>
      <c r="G618" s="32"/>
      <c r="H618" s="206"/>
      <c r="I618" s="5"/>
      <c r="J618" s="5"/>
      <c r="K618" s="32"/>
      <c r="L618" s="5"/>
      <c r="M618" s="6"/>
      <c r="N618" s="6"/>
      <c r="O618" s="5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spans="1:26" ht="12.75" customHeight="1" x14ac:dyDescent="0.2">
      <c r="A619" s="32"/>
      <c r="B619" s="32"/>
      <c r="C619" s="32"/>
      <c r="D619" s="32"/>
      <c r="E619" s="32"/>
      <c r="F619" s="32"/>
      <c r="G619" s="32"/>
      <c r="H619" s="206"/>
      <c r="I619" s="5"/>
      <c r="J619" s="5"/>
      <c r="K619" s="32"/>
      <c r="L619" s="5"/>
      <c r="M619" s="6"/>
      <c r="N619" s="6"/>
      <c r="O619" s="5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spans="1:26" ht="12.75" customHeight="1" x14ac:dyDescent="0.2">
      <c r="A620" s="32"/>
      <c r="B620" s="32"/>
      <c r="C620" s="32"/>
      <c r="D620" s="32"/>
      <c r="E620" s="32"/>
      <c r="F620" s="32"/>
      <c r="G620" s="32"/>
      <c r="H620" s="206"/>
      <c r="I620" s="5"/>
      <c r="J620" s="5"/>
      <c r="K620" s="32"/>
      <c r="L620" s="5"/>
      <c r="M620" s="6"/>
      <c r="N620" s="6"/>
      <c r="O620" s="5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spans="1:26" ht="12.75" customHeight="1" x14ac:dyDescent="0.2">
      <c r="A621" s="32"/>
      <c r="B621" s="32"/>
      <c r="C621" s="32"/>
      <c r="D621" s="32"/>
      <c r="E621" s="32"/>
      <c r="F621" s="32"/>
      <c r="G621" s="32"/>
      <c r="H621" s="206"/>
      <c r="I621" s="5"/>
      <c r="J621" s="5"/>
      <c r="K621" s="32"/>
      <c r="L621" s="5"/>
      <c r="M621" s="6"/>
      <c r="N621" s="6"/>
      <c r="O621" s="5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spans="1:26" ht="12.75" customHeight="1" x14ac:dyDescent="0.2">
      <c r="A622" s="32"/>
      <c r="B622" s="32"/>
      <c r="C622" s="32"/>
      <c r="D622" s="32"/>
      <c r="E622" s="32"/>
      <c r="F622" s="32"/>
      <c r="G622" s="32"/>
      <c r="H622" s="206"/>
      <c r="I622" s="5"/>
      <c r="J622" s="5"/>
      <c r="K622" s="32"/>
      <c r="L622" s="5"/>
      <c r="M622" s="6"/>
      <c r="N622" s="6"/>
      <c r="O622" s="5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spans="1:26" ht="12.75" customHeight="1" x14ac:dyDescent="0.2">
      <c r="A623" s="32"/>
      <c r="B623" s="32"/>
      <c r="C623" s="32"/>
      <c r="D623" s="32"/>
      <c r="E623" s="32"/>
      <c r="F623" s="32"/>
      <c r="G623" s="32"/>
      <c r="H623" s="206"/>
      <c r="I623" s="5"/>
      <c r="J623" s="5"/>
      <c r="K623" s="32"/>
      <c r="L623" s="5"/>
      <c r="M623" s="6"/>
      <c r="N623" s="6"/>
      <c r="O623" s="5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spans="1:26" ht="12.75" customHeight="1" x14ac:dyDescent="0.2">
      <c r="A624" s="32"/>
      <c r="B624" s="32"/>
      <c r="C624" s="32"/>
      <c r="D624" s="32"/>
      <c r="E624" s="32"/>
      <c r="F624" s="32"/>
      <c r="G624" s="32"/>
      <c r="H624" s="206"/>
      <c r="I624" s="5"/>
      <c r="J624" s="5"/>
      <c r="K624" s="32"/>
      <c r="L624" s="5"/>
      <c r="M624" s="6"/>
      <c r="N624" s="6"/>
      <c r="O624" s="5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spans="1:26" ht="12.75" customHeight="1" x14ac:dyDescent="0.2">
      <c r="A625" s="32"/>
      <c r="B625" s="32"/>
      <c r="C625" s="32"/>
      <c r="D625" s="32"/>
      <c r="E625" s="32"/>
      <c r="F625" s="32"/>
      <c r="G625" s="32"/>
      <c r="H625" s="206"/>
      <c r="I625" s="5"/>
      <c r="J625" s="5"/>
      <c r="K625" s="32"/>
      <c r="L625" s="5"/>
      <c r="M625" s="6"/>
      <c r="N625" s="6"/>
      <c r="O625" s="5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spans="1:26" ht="12.75" customHeight="1" x14ac:dyDescent="0.2">
      <c r="A626" s="32"/>
      <c r="B626" s="32"/>
      <c r="C626" s="32"/>
      <c r="D626" s="32"/>
      <c r="E626" s="32"/>
      <c r="F626" s="32"/>
      <c r="G626" s="32"/>
      <c r="H626" s="206"/>
      <c r="I626" s="5"/>
      <c r="J626" s="5"/>
      <c r="K626" s="32"/>
      <c r="L626" s="5"/>
      <c r="M626" s="6"/>
      <c r="N626" s="6"/>
      <c r="O626" s="5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spans="1:26" ht="12.75" customHeight="1" x14ac:dyDescent="0.2">
      <c r="A627" s="32"/>
      <c r="B627" s="32"/>
      <c r="C627" s="32"/>
      <c r="D627" s="32"/>
      <c r="E627" s="32"/>
      <c r="F627" s="32"/>
      <c r="G627" s="32"/>
      <c r="H627" s="206"/>
      <c r="I627" s="5"/>
      <c r="J627" s="5"/>
      <c r="K627" s="32"/>
      <c r="L627" s="5"/>
      <c r="M627" s="6"/>
      <c r="N627" s="6"/>
      <c r="O627" s="5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spans="1:26" ht="12.75" customHeight="1" x14ac:dyDescent="0.2">
      <c r="A628" s="32"/>
      <c r="B628" s="32"/>
      <c r="C628" s="32"/>
      <c r="D628" s="32"/>
      <c r="E628" s="32"/>
      <c r="F628" s="32"/>
      <c r="G628" s="32"/>
      <c r="H628" s="206"/>
      <c r="I628" s="5"/>
      <c r="J628" s="5"/>
      <c r="K628" s="32"/>
      <c r="L628" s="5"/>
      <c r="M628" s="6"/>
      <c r="N628" s="6"/>
      <c r="O628" s="5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spans="1:26" ht="12.75" customHeight="1" x14ac:dyDescent="0.2">
      <c r="A629" s="32"/>
      <c r="B629" s="32"/>
      <c r="C629" s="32"/>
      <c r="D629" s="32"/>
      <c r="E629" s="32"/>
      <c r="F629" s="32"/>
      <c r="G629" s="32"/>
      <c r="H629" s="206"/>
      <c r="I629" s="5"/>
      <c r="J629" s="5"/>
      <c r="K629" s="32"/>
      <c r="L629" s="5"/>
      <c r="M629" s="6"/>
      <c r="N629" s="6"/>
      <c r="O629" s="5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spans="1:26" ht="12.75" customHeight="1" x14ac:dyDescent="0.2">
      <c r="A630" s="32"/>
      <c r="B630" s="32"/>
      <c r="C630" s="32"/>
      <c r="D630" s="32"/>
      <c r="E630" s="32"/>
      <c r="F630" s="32"/>
      <c r="G630" s="32"/>
      <c r="H630" s="206"/>
      <c r="I630" s="5"/>
      <c r="J630" s="5"/>
      <c r="K630" s="32"/>
      <c r="L630" s="5"/>
      <c r="M630" s="6"/>
      <c r="N630" s="6"/>
      <c r="O630" s="5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spans="1:26" ht="12.75" customHeight="1" x14ac:dyDescent="0.2">
      <c r="A631" s="32"/>
      <c r="B631" s="32"/>
      <c r="C631" s="32"/>
      <c r="D631" s="32"/>
      <c r="E631" s="32"/>
      <c r="F631" s="32"/>
      <c r="G631" s="32"/>
      <c r="H631" s="206"/>
      <c r="I631" s="5"/>
      <c r="J631" s="5"/>
      <c r="K631" s="32"/>
      <c r="L631" s="5"/>
      <c r="M631" s="6"/>
      <c r="N631" s="6"/>
      <c r="O631" s="5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spans="1:26" ht="12.75" customHeight="1" x14ac:dyDescent="0.2">
      <c r="A632" s="32"/>
      <c r="B632" s="32"/>
      <c r="C632" s="32"/>
      <c r="D632" s="32"/>
      <c r="E632" s="32"/>
      <c r="F632" s="32"/>
      <c r="G632" s="32"/>
      <c r="H632" s="206"/>
      <c r="I632" s="5"/>
      <c r="J632" s="5"/>
      <c r="K632" s="32"/>
      <c r="L632" s="5"/>
      <c r="M632" s="6"/>
      <c r="N632" s="6"/>
      <c r="O632" s="5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spans="1:26" ht="12.75" customHeight="1" x14ac:dyDescent="0.2">
      <c r="A633" s="32"/>
      <c r="B633" s="32"/>
      <c r="C633" s="32"/>
      <c r="D633" s="32"/>
      <c r="E633" s="32"/>
      <c r="F633" s="32"/>
      <c r="G633" s="32"/>
      <c r="H633" s="206"/>
      <c r="I633" s="5"/>
      <c r="J633" s="5"/>
      <c r="K633" s="32"/>
      <c r="L633" s="5"/>
      <c r="M633" s="6"/>
      <c r="N633" s="6"/>
      <c r="O633" s="5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spans="1:26" ht="12.75" customHeight="1" x14ac:dyDescent="0.2">
      <c r="A634" s="32"/>
      <c r="B634" s="32"/>
      <c r="C634" s="32"/>
      <c r="D634" s="32"/>
      <c r="E634" s="32"/>
      <c r="F634" s="32"/>
      <c r="G634" s="32"/>
      <c r="H634" s="206"/>
      <c r="I634" s="5"/>
      <c r="J634" s="5"/>
      <c r="K634" s="32"/>
      <c r="L634" s="5"/>
      <c r="M634" s="6"/>
      <c r="N634" s="6"/>
      <c r="O634" s="5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spans="1:26" ht="12.75" customHeight="1" x14ac:dyDescent="0.2">
      <c r="A635" s="32"/>
      <c r="B635" s="32"/>
      <c r="C635" s="32"/>
      <c r="D635" s="32"/>
      <c r="E635" s="32"/>
      <c r="F635" s="32"/>
      <c r="G635" s="32"/>
      <c r="H635" s="206"/>
      <c r="I635" s="5"/>
      <c r="J635" s="5"/>
      <c r="K635" s="32"/>
      <c r="L635" s="5"/>
      <c r="M635" s="6"/>
      <c r="N635" s="6"/>
      <c r="O635" s="5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spans="1:26" ht="12.75" customHeight="1" x14ac:dyDescent="0.2">
      <c r="A636" s="32"/>
      <c r="B636" s="32"/>
      <c r="C636" s="32"/>
      <c r="D636" s="32"/>
      <c r="E636" s="32"/>
      <c r="F636" s="32"/>
      <c r="G636" s="32"/>
      <c r="H636" s="206"/>
      <c r="I636" s="5"/>
      <c r="J636" s="5"/>
      <c r="K636" s="32"/>
      <c r="L636" s="5"/>
      <c r="M636" s="6"/>
      <c r="N636" s="6"/>
      <c r="O636" s="5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spans="1:26" ht="12.75" customHeight="1" x14ac:dyDescent="0.2">
      <c r="A637" s="32"/>
      <c r="B637" s="32"/>
      <c r="C637" s="32"/>
      <c r="D637" s="32"/>
      <c r="E637" s="32"/>
      <c r="F637" s="32"/>
      <c r="G637" s="32"/>
      <c r="H637" s="206"/>
      <c r="I637" s="5"/>
      <c r="J637" s="5"/>
      <c r="K637" s="32"/>
      <c r="L637" s="5"/>
      <c r="M637" s="6"/>
      <c r="N637" s="6"/>
      <c r="O637" s="5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spans="1:26" ht="12.75" customHeight="1" x14ac:dyDescent="0.2">
      <c r="A638" s="32"/>
      <c r="B638" s="32"/>
      <c r="C638" s="32"/>
      <c r="D638" s="32"/>
      <c r="E638" s="32"/>
      <c r="F638" s="32"/>
      <c r="G638" s="32"/>
      <c r="H638" s="206"/>
      <c r="I638" s="5"/>
      <c r="J638" s="5"/>
      <c r="K638" s="32"/>
      <c r="L638" s="5"/>
      <c r="M638" s="6"/>
      <c r="N638" s="6"/>
      <c r="O638" s="5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spans="1:26" ht="12.75" customHeight="1" x14ac:dyDescent="0.2">
      <c r="A639" s="32"/>
      <c r="B639" s="32"/>
      <c r="C639" s="32"/>
      <c r="D639" s="32"/>
      <c r="E639" s="32"/>
      <c r="F639" s="32"/>
      <c r="G639" s="32"/>
      <c r="H639" s="206"/>
      <c r="I639" s="5"/>
      <c r="J639" s="5"/>
      <c r="K639" s="32"/>
      <c r="L639" s="5"/>
      <c r="M639" s="6"/>
      <c r="N639" s="6"/>
      <c r="O639" s="5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spans="1:26" ht="12.75" customHeight="1" x14ac:dyDescent="0.2">
      <c r="A640" s="32"/>
      <c r="B640" s="32"/>
      <c r="C640" s="32"/>
      <c r="D640" s="32"/>
      <c r="E640" s="32"/>
      <c r="F640" s="32"/>
      <c r="G640" s="32"/>
      <c r="H640" s="206"/>
      <c r="I640" s="5"/>
      <c r="J640" s="5"/>
      <c r="K640" s="32"/>
      <c r="L640" s="5"/>
      <c r="M640" s="6"/>
      <c r="N640" s="6"/>
      <c r="O640" s="5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spans="1:26" ht="12.75" customHeight="1" x14ac:dyDescent="0.2">
      <c r="A641" s="32"/>
      <c r="B641" s="32"/>
      <c r="C641" s="32"/>
      <c r="D641" s="32"/>
      <c r="E641" s="32"/>
      <c r="F641" s="32"/>
      <c r="G641" s="32"/>
      <c r="H641" s="206"/>
      <c r="I641" s="5"/>
      <c r="J641" s="5"/>
      <c r="K641" s="32"/>
      <c r="L641" s="5"/>
      <c r="M641" s="6"/>
      <c r="N641" s="6"/>
      <c r="O641" s="5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spans="1:26" ht="12.75" customHeight="1" x14ac:dyDescent="0.2">
      <c r="A642" s="32"/>
      <c r="B642" s="32"/>
      <c r="C642" s="32"/>
      <c r="D642" s="32"/>
      <c r="E642" s="32"/>
      <c r="F642" s="32"/>
      <c r="G642" s="32"/>
      <c r="H642" s="206"/>
      <c r="I642" s="5"/>
      <c r="J642" s="5"/>
      <c r="K642" s="32"/>
      <c r="L642" s="5"/>
      <c r="M642" s="6"/>
      <c r="N642" s="6"/>
      <c r="O642" s="5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spans="1:26" ht="12.75" customHeight="1" x14ac:dyDescent="0.2">
      <c r="A643" s="32"/>
      <c r="B643" s="32"/>
      <c r="C643" s="32"/>
      <c r="D643" s="32"/>
      <c r="E643" s="32"/>
      <c r="F643" s="32"/>
      <c r="G643" s="32"/>
      <c r="H643" s="206"/>
      <c r="I643" s="5"/>
      <c r="J643" s="5"/>
      <c r="K643" s="32"/>
      <c r="L643" s="5"/>
      <c r="M643" s="6"/>
      <c r="N643" s="6"/>
      <c r="O643" s="5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spans="1:26" ht="12.75" customHeight="1" x14ac:dyDescent="0.2">
      <c r="A644" s="32"/>
      <c r="B644" s="32"/>
      <c r="C644" s="32"/>
      <c r="D644" s="32"/>
      <c r="E644" s="32"/>
      <c r="F644" s="32"/>
      <c r="G644" s="32"/>
      <c r="H644" s="206"/>
      <c r="I644" s="5"/>
      <c r="J644" s="5"/>
      <c r="K644" s="32"/>
      <c r="L644" s="5"/>
      <c r="M644" s="6"/>
      <c r="N644" s="6"/>
      <c r="O644" s="5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spans="1:26" ht="12.75" customHeight="1" x14ac:dyDescent="0.2">
      <c r="A645" s="32"/>
      <c r="B645" s="32"/>
      <c r="C645" s="32"/>
      <c r="D645" s="32"/>
      <c r="E645" s="32"/>
      <c r="F645" s="32"/>
      <c r="G645" s="32"/>
      <c r="H645" s="206"/>
      <c r="I645" s="5"/>
      <c r="J645" s="5"/>
      <c r="K645" s="32"/>
      <c r="L645" s="5"/>
      <c r="M645" s="6"/>
      <c r="N645" s="6"/>
      <c r="O645" s="5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spans="1:26" ht="12.75" customHeight="1" x14ac:dyDescent="0.2">
      <c r="A646" s="32"/>
      <c r="B646" s="32"/>
      <c r="C646" s="32"/>
      <c r="D646" s="32"/>
      <c r="E646" s="32"/>
      <c r="F646" s="32"/>
      <c r="G646" s="32"/>
      <c r="H646" s="206"/>
      <c r="I646" s="5"/>
      <c r="J646" s="5"/>
      <c r="K646" s="32"/>
      <c r="L646" s="5"/>
      <c r="M646" s="6"/>
      <c r="N646" s="6"/>
      <c r="O646" s="5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spans="1:26" ht="12.75" customHeight="1" x14ac:dyDescent="0.2">
      <c r="A647" s="32"/>
      <c r="B647" s="32"/>
      <c r="C647" s="32"/>
      <c r="D647" s="32"/>
      <c r="E647" s="32"/>
      <c r="F647" s="32"/>
      <c r="G647" s="32"/>
      <c r="H647" s="206"/>
      <c r="I647" s="5"/>
      <c r="J647" s="5"/>
      <c r="K647" s="32"/>
      <c r="L647" s="5"/>
      <c r="M647" s="6"/>
      <c r="N647" s="6"/>
      <c r="O647" s="5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spans="1:26" ht="12.75" customHeight="1" x14ac:dyDescent="0.2">
      <c r="A648" s="32"/>
      <c r="B648" s="32"/>
      <c r="C648" s="32"/>
      <c r="D648" s="32"/>
      <c r="E648" s="32"/>
      <c r="F648" s="32"/>
      <c r="G648" s="32"/>
      <c r="H648" s="206"/>
      <c r="I648" s="5"/>
      <c r="J648" s="5"/>
      <c r="K648" s="32"/>
      <c r="L648" s="5"/>
      <c r="M648" s="6"/>
      <c r="N648" s="6"/>
      <c r="O648" s="5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spans="1:26" ht="12.75" customHeight="1" x14ac:dyDescent="0.2">
      <c r="A649" s="32"/>
      <c r="B649" s="32"/>
      <c r="C649" s="32"/>
      <c r="D649" s="32"/>
      <c r="E649" s="32"/>
      <c r="F649" s="32"/>
      <c r="G649" s="32"/>
      <c r="H649" s="206"/>
      <c r="I649" s="5"/>
      <c r="J649" s="5"/>
      <c r="K649" s="32"/>
      <c r="L649" s="5"/>
      <c r="M649" s="6"/>
      <c r="N649" s="6"/>
      <c r="O649" s="5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spans="1:26" ht="12.75" customHeight="1" x14ac:dyDescent="0.2">
      <c r="A650" s="32"/>
      <c r="B650" s="32"/>
      <c r="C650" s="32"/>
      <c r="D650" s="32"/>
      <c r="E650" s="32"/>
      <c r="F650" s="32"/>
      <c r="G650" s="32"/>
      <c r="H650" s="206"/>
      <c r="I650" s="5"/>
      <c r="J650" s="5"/>
      <c r="K650" s="32"/>
      <c r="L650" s="5"/>
      <c r="M650" s="6"/>
      <c r="N650" s="6"/>
      <c r="O650" s="5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spans="1:26" ht="12.75" customHeight="1" x14ac:dyDescent="0.2">
      <c r="A651" s="32"/>
      <c r="B651" s="32"/>
      <c r="C651" s="32"/>
      <c r="D651" s="32"/>
      <c r="E651" s="32"/>
      <c r="F651" s="32"/>
      <c r="G651" s="32"/>
      <c r="H651" s="206"/>
      <c r="I651" s="5"/>
      <c r="J651" s="5"/>
      <c r="K651" s="32"/>
      <c r="L651" s="5"/>
      <c r="M651" s="6"/>
      <c r="N651" s="6"/>
      <c r="O651" s="5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spans="1:26" ht="12.75" customHeight="1" x14ac:dyDescent="0.2">
      <c r="A652" s="32"/>
      <c r="B652" s="32"/>
      <c r="C652" s="32"/>
      <c r="D652" s="32"/>
      <c r="E652" s="32"/>
      <c r="F652" s="32"/>
      <c r="G652" s="32"/>
      <c r="H652" s="206"/>
      <c r="I652" s="5"/>
      <c r="J652" s="5"/>
      <c r="K652" s="32"/>
      <c r="L652" s="5"/>
      <c r="M652" s="6"/>
      <c r="N652" s="6"/>
      <c r="O652" s="5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spans="1:26" ht="12.75" customHeight="1" x14ac:dyDescent="0.2">
      <c r="A653" s="32"/>
      <c r="B653" s="32"/>
      <c r="C653" s="32"/>
      <c r="D653" s="32"/>
      <c r="E653" s="32"/>
      <c r="F653" s="32"/>
      <c r="G653" s="32"/>
      <c r="H653" s="206"/>
      <c r="I653" s="5"/>
      <c r="J653" s="5"/>
      <c r="K653" s="32"/>
      <c r="L653" s="5"/>
      <c r="M653" s="6"/>
      <c r="N653" s="6"/>
      <c r="O653" s="5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spans="1:26" ht="12.75" customHeight="1" x14ac:dyDescent="0.2">
      <c r="A654" s="32"/>
      <c r="B654" s="32"/>
      <c r="C654" s="32"/>
      <c r="D654" s="32"/>
      <c r="E654" s="32"/>
      <c r="F654" s="32"/>
      <c r="G654" s="32"/>
      <c r="H654" s="206"/>
      <c r="I654" s="5"/>
      <c r="J654" s="5"/>
      <c r="K654" s="32"/>
      <c r="L654" s="5"/>
      <c r="M654" s="6"/>
      <c r="N654" s="6"/>
      <c r="O654" s="5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spans="1:26" ht="12.75" customHeight="1" x14ac:dyDescent="0.2">
      <c r="A655" s="32"/>
      <c r="B655" s="32"/>
      <c r="C655" s="32"/>
      <c r="D655" s="32"/>
      <c r="E655" s="32"/>
      <c r="F655" s="32"/>
      <c r="G655" s="32"/>
      <c r="H655" s="206"/>
      <c r="I655" s="5"/>
      <c r="J655" s="5"/>
      <c r="K655" s="32"/>
      <c r="L655" s="5"/>
      <c r="M655" s="6"/>
      <c r="N655" s="6"/>
      <c r="O655" s="5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spans="1:26" ht="12.75" customHeight="1" x14ac:dyDescent="0.2">
      <c r="A656" s="32"/>
      <c r="B656" s="32"/>
      <c r="C656" s="32"/>
      <c r="D656" s="32"/>
      <c r="E656" s="32"/>
      <c r="F656" s="32"/>
      <c r="G656" s="32"/>
      <c r="H656" s="206"/>
      <c r="I656" s="5"/>
      <c r="J656" s="5"/>
      <c r="K656" s="32"/>
      <c r="L656" s="5"/>
      <c r="M656" s="6"/>
      <c r="N656" s="6"/>
      <c r="O656" s="5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spans="1:26" ht="12.75" customHeight="1" x14ac:dyDescent="0.2">
      <c r="A657" s="32"/>
      <c r="B657" s="32"/>
      <c r="C657" s="32"/>
      <c r="D657" s="32"/>
      <c r="E657" s="32"/>
      <c r="F657" s="32"/>
      <c r="G657" s="32"/>
      <c r="H657" s="206"/>
      <c r="I657" s="5"/>
      <c r="J657" s="5"/>
      <c r="K657" s="32"/>
      <c r="L657" s="5"/>
      <c r="M657" s="6"/>
      <c r="N657" s="6"/>
      <c r="O657" s="5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spans="1:26" ht="12.75" customHeight="1" x14ac:dyDescent="0.2">
      <c r="A658" s="32"/>
      <c r="B658" s="32"/>
      <c r="C658" s="32"/>
      <c r="D658" s="32"/>
      <c r="E658" s="32"/>
      <c r="F658" s="32"/>
      <c r="G658" s="32"/>
      <c r="H658" s="206"/>
      <c r="I658" s="5"/>
      <c r="J658" s="5"/>
      <c r="K658" s="32"/>
      <c r="L658" s="5"/>
      <c r="M658" s="6"/>
      <c r="N658" s="6"/>
      <c r="O658" s="5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spans="1:26" ht="12.75" customHeight="1" x14ac:dyDescent="0.2">
      <c r="A659" s="32"/>
      <c r="B659" s="32"/>
      <c r="C659" s="32"/>
      <c r="D659" s="32"/>
      <c r="E659" s="32"/>
      <c r="F659" s="32"/>
      <c r="G659" s="32"/>
      <c r="H659" s="206"/>
      <c r="I659" s="5"/>
      <c r="J659" s="5"/>
      <c r="K659" s="32"/>
      <c r="L659" s="5"/>
      <c r="M659" s="6"/>
      <c r="N659" s="6"/>
      <c r="O659" s="5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spans="1:26" ht="12.75" customHeight="1" x14ac:dyDescent="0.2">
      <c r="A660" s="32"/>
      <c r="B660" s="32"/>
      <c r="C660" s="32"/>
      <c r="D660" s="32"/>
      <c r="E660" s="32"/>
      <c r="F660" s="32"/>
      <c r="G660" s="32"/>
      <c r="H660" s="206"/>
      <c r="I660" s="5"/>
      <c r="J660" s="5"/>
      <c r="K660" s="32"/>
      <c r="L660" s="5"/>
      <c r="M660" s="6"/>
      <c r="N660" s="6"/>
      <c r="O660" s="5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spans="1:26" ht="12.75" customHeight="1" x14ac:dyDescent="0.2">
      <c r="A661" s="32"/>
      <c r="B661" s="32"/>
      <c r="C661" s="32"/>
      <c r="D661" s="32"/>
      <c r="E661" s="32"/>
      <c r="F661" s="32"/>
      <c r="G661" s="32"/>
      <c r="H661" s="206"/>
      <c r="I661" s="5"/>
      <c r="J661" s="5"/>
      <c r="K661" s="32"/>
      <c r="L661" s="5"/>
      <c r="M661" s="6"/>
      <c r="N661" s="6"/>
      <c r="O661" s="5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spans="1:26" ht="12.75" customHeight="1" x14ac:dyDescent="0.2">
      <c r="A662" s="32"/>
      <c r="B662" s="32"/>
      <c r="C662" s="32"/>
      <c r="D662" s="32"/>
      <c r="E662" s="32"/>
      <c r="F662" s="32"/>
      <c r="G662" s="32"/>
      <c r="H662" s="206"/>
      <c r="I662" s="5"/>
      <c r="J662" s="5"/>
      <c r="K662" s="32"/>
      <c r="L662" s="5"/>
      <c r="M662" s="6"/>
      <c r="N662" s="6"/>
      <c r="O662" s="5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spans="1:26" ht="12.75" customHeight="1" x14ac:dyDescent="0.2">
      <c r="A663" s="32"/>
      <c r="B663" s="32"/>
      <c r="C663" s="32"/>
      <c r="D663" s="32"/>
      <c r="E663" s="32"/>
      <c r="F663" s="32"/>
      <c r="G663" s="32"/>
      <c r="H663" s="206"/>
      <c r="I663" s="5"/>
      <c r="J663" s="5"/>
      <c r="K663" s="32"/>
      <c r="L663" s="5"/>
      <c r="M663" s="6"/>
      <c r="N663" s="6"/>
      <c r="O663" s="5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spans="1:26" ht="12.75" customHeight="1" x14ac:dyDescent="0.2">
      <c r="A664" s="32"/>
      <c r="B664" s="32"/>
      <c r="C664" s="32"/>
      <c r="D664" s="32"/>
      <c r="E664" s="32"/>
      <c r="F664" s="32"/>
      <c r="G664" s="32"/>
      <c r="H664" s="206"/>
      <c r="I664" s="5"/>
      <c r="J664" s="5"/>
      <c r="K664" s="32"/>
      <c r="L664" s="5"/>
      <c r="M664" s="6"/>
      <c r="N664" s="6"/>
      <c r="O664" s="5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spans="1:26" ht="12.75" customHeight="1" x14ac:dyDescent="0.2">
      <c r="A665" s="32"/>
      <c r="B665" s="32"/>
      <c r="C665" s="32"/>
      <c r="D665" s="32"/>
      <c r="E665" s="32"/>
      <c r="F665" s="32"/>
      <c r="G665" s="32"/>
      <c r="H665" s="206"/>
      <c r="I665" s="5"/>
      <c r="J665" s="5"/>
      <c r="K665" s="32"/>
      <c r="L665" s="5"/>
      <c r="M665" s="6"/>
      <c r="N665" s="6"/>
      <c r="O665" s="5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spans="1:26" ht="12.75" customHeight="1" x14ac:dyDescent="0.2">
      <c r="A666" s="32"/>
      <c r="B666" s="32"/>
      <c r="C666" s="32"/>
      <c r="D666" s="32"/>
      <c r="E666" s="32"/>
      <c r="F666" s="32"/>
      <c r="G666" s="32"/>
      <c r="H666" s="206"/>
      <c r="I666" s="5"/>
      <c r="J666" s="5"/>
      <c r="K666" s="32"/>
      <c r="L666" s="5"/>
      <c r="M666" s="6"/>
      <c r="N666" s="6"/>
      <c r="O666" s="5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spans="1:26" ht="12.75" customHeight="1" x14ac:dyDescent="0.2">
      <c r="A667" s="32"/>
      <c r="B667" s="32"/>
      <c r="C667" s="32"/>
      <c r="D667" s="32"/>
      <c r="E667" s="32"/>
      <c r="F667" s="32"/>
      <c r="G667" s="32"/>
      <c r="H667" s="206"/>
      <c r="I667" s="5"/>
      <c r="J667" s="5"/>
      <c r="K667" s="32"/>
      <c r="L667" s="5"/>
      <c r="M667" s="6"/>
      <c r="N667" s="6"/>
      <c r="O667" s="5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spans="1:26" ht="12.75" customHeight="1" x14ac:dyDescent="0.2">
      <c r="A668" s="32"/>
      <c r="B668" s="32"/>
      <c r="C668" s="32"/>
      <c r="D668" s="32"/>
      <c r="E668" s="32"/>
      <c r="F668" s="32"/>
      <c r="G668" s="32"/>
      <c r="H668" s="206"/>
      <c r="I668" s="5"/>
      <c r="J668" s="5"/>
      <c r="K668" s="32"/>
      <c r="L668" s="5"/>
      <c r="M668" s="6"/>
      <c r="N668" s="6"/>
      <c r="O668" s="5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spans="1:26" ht="12.75" customHeight="1" x14ac:dyDescent="0.2">
      <c r="A669" s="32"/>
      <c r="B669" s="32"/>
      <c r="C669" s="32"/>
      <c r="D669" s="32"/>
      <c r="E669" s="32"/>
      <c r="F669" s="32"/>
      <c r="G669" s="32"/>
      <c r="H669" s="206"/>
      <c r="I669" s="5"/>
      <c r="J669" s="5"/>
      <c r="K669" s="32"/>
      <c r="L669" s="5"/>
      <c r="M669" s="6"/>
      <c r="N669" s="6"/>
      <c r="O669" s="5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spans="1:26" ht="12.75" customHeight="1" x14ac:dyDescent="0.2">
      <c r="A670" s="32"/>
      <c r="B670" s="32"/>
      <c r="C670" s="32"/>
      <c r="D670" s="32"/>
      <c r="E670" s="32"/>
      <c r="F670" s="32"/>
      <c r="G670" s="32"/>
      <c r="H670" s="206"/>
      <c r="I670" s="5"/>
      <c r="J670" s="5"/>
      <c r="K670" s="32"/>
      <c r="L670" s="5"/>
      <c r="M670" s="6"/>
      <c r="N670" s="6"/>
      <c r="O670" s="5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spans="1:26" ht="12.75" customHeight="1" x14ac:dyDescent="0.2">
      <c r="A671" s="32"/>
      <c r="B671" s="32"/>
      <c r="C671" s="32"/>
      <c r="D671" s="32"/>
      <c r="E671" s="32"/>
      <c r="F671" s="32"/>
      <c r="G671" s="32"/>
      <c r="H671" s="206"/>
      <c r="I671" s="5"/>
      <c r="J671" s="5"/>
      <c r="K671" s="32"/>
      <c r="L671" s="5"/>
      <c r="M671" s="6"/>
      <c r="N671" s="6"/>
      <c r="O671" s="5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spans="1:26" ht="12.75" customHeight="1" x14ac:dyDescent="0.2">
      <c r="A672" s="32"/>
      <c r="B672" s="32"/>
      <c r="C672" s="32"/>
      <c r="D672" s="32"/>
      <c r="E672" s="32"/>
      <c r="F672" s="32"/>
      <c r="G672" s="32"/>
      <c r="H672" s="206"/>
      <c r="I672" s="5"/>
      <c r="J672" s="5"/>
      <c r="K672" s="32"/>
      <c r="L672" s="5"/>
      <c r="M672" s="6"/>
      <c r="N672" s="6"/>
      <c r="O672" s="5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spans="1:26" ht="12.75" customHeight="1" x14ac:dyDescent="0.2">
      <c r="A673" s="32"/>
      <c r="B673" s="32"/>
      <c r="C673" s="32"/>
      <c r="D673" s="32"/>
      <c r="E673" s="32"/>
      <c r="F673" s="32"/>
      <c r="G673" s="32"/>
      <c r="H673" s="206"/>
      <c r="I673" s="5"/>
      <c r="J673" s="5"/>
      <c r="K673" s="32"/>
      <c r="L673" s="5"/>
      <c r="M673" s="6"/>
      <c r="N673" s="6"/>
      <c r="O673" s="5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spans="1:26" ht="12.75" customHeight="1" x14ac:dyDescent="0.2">
      <c r="A674" s="32"/>
      <c r="B674" s="32"/>
      <c r="C674" s="32"/>
      <c r="D674" s="32"/>
      <c r="E674" s="32"/>
      <c r="F674" s="32"/>
      <c r="G674" s="32"/>
      <c r="H674" s="206"/>
      <c r="I674" s="5"/>
      <c r="J674" s="5"/>
      <c r="K674" s="32"/>
      <c r="L674" s="5"/>
      <c r="M674" s="6"/>
      <c r="N674" s="6"/>
      <c r="O674" s="5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spans="1:26" ht="12.75" customHeight="1" x14ac:dyDescent="0.2">
      <c r="A675" s="32"/>
      <c r="B675" s="32"/>
      <c r="C675" s="32"/>
      <c r="D675" s="32"/>
      <c r="E675" s="32"/>
      <c r="F675" s="32"/>
      <c r="G675" s="32"/>
      <c r="H675" s="206"/>
      <c r="I675" s="5"/>
      <c r="J675" s="5"/>
      <c r="K675" s="32"/>
      <c r="L675" s="5"/>
      <c r="M675" s="6"/>
      <c r="N675" s="6"/>
      <c r="O675" s="5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spans="1:26" ht="12.75" customHeight="1" x14ac:dyDescent="0.2">
      <c r="A676" s="32"/>
      <c r="B676" s="32"/>
      <c r="C676" s="32"/>
      <c r="D676" s="32"/>
      <c r="E676" s="32"/>
      <c r="F676" s="32"/>
      <c r="G676" s="32"/>
      <c r="H676" s="206"/>
      <c r="I676" s="5"/>
      <c r="J676" s="5"/>
      <c r="K676" s="32"/>
      <c r="L676" s="5"/>
      <c r="M676" s="6"/>
      <c r="N676" s="6"/>
      <c r="O676" s="5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spans="1:26" ht="12.75" customHeight="1" x14ac:dyDescent="0.2">
      <c r="A677" s="32"/>
      <c r="B677" s="32"/>
      <c r="C677" s="32"/>
      <c r="D677" s="32"/>
      <c r="E677" s="32"/>
      <c r="F677" s="32"/>
      <c r="G677" s="32"/>
      <c r="H677" s="206"/>
      <c r="I677" s="5"/>
      <c r="J677" s="5"/>
      <c r="K677" s="32"/>
      <c r="L677" s="5"/>
      <c r="M677" s="6"/>
      <c r="N677" s="6"/>
      <c r="O677" s="5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spans="1:26" ht="12.75" customHeight="1" x14ac:dyDescent="0.2">
      <c r="A678" s="32"/>
      <c r="B678" s="32"/>
      <c r="C678" s="32"/>
      <c r="D678" s="32"/>
      <c r="E678" s="32"/>
      <c r="F678" s="32"/>
      <c r="G678" s="32"/>
      <c r="H678" s="206"/>
      <c r="I678" s="5"/>
      <c r="J678" s="5"/>
      <c r="K678" s="32"/>
      <c r="L678" s="5"/>
      <c r="M678" s="6"/>
      <c r="N678" s="6"/>
      <c r="O678" s="5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spans="1:26" ht="12.75" customHeight="1" x14ac:dyDescent="0.2">
      <c r="A679" s="32"/>
      <c r="B679" s="32"/>
      <c r="C679" s="32"/>
      <c r="D679" s="32"/>
      <c r="E679" s="32"/>
      <c r="F679" s="32"/>
      <c r="G679" s="32"/>
      <c r="H679" s="206"/>
      <c r="I679" s="5"/>
      <c r="J679" s="5"/>
      <c r="K679" s="32"/>
      <c r="L679" s="5"/>
      <c r="M679" s="6"/>
      <c r="N679" s="6"/>
      <c r="O679" s="5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spans="1:26" ht="12.75" customHeight="1" x14ac:dyDescent="0.2">
      <c r="A680" s="32"/>
      <c r="B680" s="32"/>
      <c r="C680" s="32"/>
      <c r="D680" s="32"/>
      <c r="E680" s="32"/>
      <c r="F680" s="32"/>
      <c r="G680" s="32"/>
      <c r="H680" s="206"/>
      <c r="I680" s="5"/>
      <c r="J680" s="5"/>
      <c r="K680" s="32"/>
      <c r="L680" s="5"/>
      <c r="M680" s="6"/>
      <c r="N680" s="6"/>
      <c r="O680" s="5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spans="1:26" ht="12.75" customHeight="1" x14ac:dyDescent="0.2">
      <c r="A681" s="32"/>
      <c r="B681" s="32"/>
      <c r="C681" s="32"/>
      <c r="D681" s="32"/>
      <c r="E681" s="32"/>
      <c r="F681" s="32"/>
      <c r="G681" s="32"/>
      <c r="H681" s="206"/>
      <c r="I681" s="5"/>
      <c r="J681" s="5"/>
      <c r="K681" s="32"/>
      <c r="L681" s="5"/>
      <c r="M681" s="6"/>
      <c r="N681" s="6"/>
      <c r="O681" s="5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spans="1:26" ht="12.75" customHeight="1" x14ac:dyDescent="0.2">
      <c r="A682" s="32"/>
      <c r="B682" s="32"/>
      <c r="C682" s="32"/>
      <c r="D682" s="32"/>
      <c r="E682" s="32"/>
      <c r="F682" s="32"/>
      <c r="G682" s="32"/>
      <c r="H682" s="206"/>
      <c r="I682" s="5"/>
      <c r="J682" s="5"/>
      <c r="K682" s="32"/>
      <c r="L682" s="5"/>
      <c r="M682" s="6"/>
      <c r="N682" s="6"/>
      <c r="O682" s="5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spans="1:26" ht="12.75" customHeight="1" x14ac:dyDescent="0.2">
      <c r="A683" s="32"/>
      <c r="B683" s="32"/>
      <c r="C683" s="32"/>
      <c r="D683" s="32"/>
      <c r="E683" s="32"/>
      <c r="F683" s="32"/>
      <c r="G683" s="32"/>
      <c r="H683" s="206"/>
      <c r="I683" s="5"/>
      <c r="J683" s="5"/>
      <c r="K683" s="32"/>
      <c r="L683" s="5"/>
      <c r="M683" s="6"/>
      <c r="N683" s="6"/>
      <c r="O683" s="5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spans="1:26" ht="12.75" customHeight="1" x14ac:dyDescent="0.2">
      <c r="A684" s="32"/>
      <c r="B684" s="32"/>
      <c r="C684" s="32"/>
      <c r="D684" s="32"/>
      <c r="E684" s="32"/>
      <c r="F684" s="32"/>
      <c r="G684" s="32"/>
      <c r="H684" s="206"/>
      <c r="I684" s="5"/>
      <c r="J684" s="5"/>
      <c r="K684" s="32"/>
      <c r="L684" s="5"/>
      <c r="M684" s="6"/>
      <c r="N684" s="6"/>
      <c r="O684" s="5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spans="1:26" ht="12.75" customHeight="1" x14ac:dyDescent="0.2">
      <c r="A685" s="32"/>
      <c r="B685" s="32"/>
      <c r="C685" s="32"/>
      <c r="D685" s="32"/>
      <c r="E685" s="32"/>
      <c r="F685" s="32"/>
      <c r="G685" s="32"/>
      <c r="H685" s="206"/>
      <c r="I685" s="5"/>
      <c r="J685" s="5"/>
      <c r="K685" s="32"/>
      <c r="L685" s="5"/>
      <c r="M685" s="6"/>
      <c r="N685" s="6"/>
      <c r="O685" s="5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spans="1:26" ht="12.75" customHeight="1" x14ac:dyDescent="0.2">
      <c r="A686" s="32"/>
      <c r="B686" s="32"/>
      <c r="C686" s="32"/>
      <c r="D686" s="32"/>
      <c r="E686" s="32"/>
      <c r="F686" s="32"/>
      <c r="G686" s="32"/>
      <c r="H686" s="206"/>
      <c r="I686" s="5"/>
      <c r="J686" s="5"/>
      <c r="K686" s="32"/>
      <c r="L686" s="5"/>
      <c r="M686" s="6"/>
      <c r="N686" s="6"/>
      <c r="O686" s="5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spans="1:26" ht="12.75" customHeight="1" x14ac:dyDescent="0.2">
      <c r="A687" s="32"/>
      <c r="B687" s="32"/>
      <c r="C687" s="32"/>
      <c r="D687" s="32"/>
      <c r="E687" s="32"/>
      <c r="F687" s="32"/>
      <c r="G687" s="32"/>
      <c r="H687" s="206"/>
      <c r="I687" s="5"/>
      <c r="J687" s="5"/>
      <c r="K687" s="32"/>
      <c r="L687" s="5"/>
      <c r="M687" s="6"/>
      <c r="N687" s="6"/>
      <c r="O687" s="5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spans="1:26" ht="12.75" customHeight="1" x14ac:dyDescent="0.2">
      <c r="A688" s="32"/>
      <c r="B688" s="32"/>
      <c r="C688" s="32"/>
      <c r="D688" s="32"/>
      <c r="E688" s="32"/>
      <c r="F688" s="32"/>
      <c r="G688" s="32"/>
      <c r="H688" s="206"/>
      <c r="I688" s="5"/>
      <c r="J688" s="5"/>
      <c r="K688" s="32"/>
      <c r="L688" s="5"/>
      <c r="M688" s="6"/>
      <c r="N688" s="6"/>
      <c r="O688" s="5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spans="1:26" ht="12.75" customHeight="1" x14ac:dyDescent="0.2">
      <c r="A689" s="32"/>
      <c r="B689" s="32"/>
      <c r="C689" s="32"/>
      <c r="D689" s="32"/>
      <c r="E689" s="32"/>
      <c r="F689" s="32"/>
      <c r="G689" s="32"/>
      <c r="H689" s="206"/>
      <c r="I689" s="5"/>
      <c r="J689" s="5"/>
      <c r="K689" s="32"/>
      <c r="L689" s="5"/>
      <c r="M689" s="6"/>
      <c r="N689" s="6"/>
      <c r="O689" s="5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spans="1:26" ht="12.75" customHeight="1" x14ac:dyDescent="0.2">
      <c r="A690" s="32"/>
      <c r="B690" s="32"/>
      <c r="C690" s="32"/>
      <c r="D690" s="32"/>
      <c r="E690" s="32"/>
      <c r="F690" s="32"/>
      <c r="G690" s="32"/>
      <c r="H690" s="206"/>
      <c r="I690" s="5"/>
      <c r="J690" s="5"/>
      <c r="K690" s="32"/>
      <c r="L690" s="5"/>
      <c r="M690" s="6"/>
      <c r="N690" s="6"/>
      <c r="O690" s="5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spans="1:26" ht="12.75" customHeight="1" x14ac:dyDescent="0.2">
      <c r="A691" s="32"/>
      <c r="B691" s="32"/>
      <c r="C691" s="32"/>
      <c r="D691" s="32"/>
      <c r="E691" s="32"/>
      <c r="F691" s="32"/>
      <c r="G691" s="32"/>
      <c r="H691" s="206"/>
      <c r="I691" s="5"/>
      <c r="J691" s="5"/>
      <c r="K691" s="32"/>
      <c r="L691" s="5"/>
      <c r="M691" s="6"/>
      <c r="N691" s="6"/>
      <c r="O691" s="5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spans="1:26" ht="12.75" customHeight="1" x14ac:dyDescent="0.2">
      <c r="A692" s="32"/>
      <c r="B692" s="32"/>
      <c r="C692" s="32"/>
      <c r="D692" s="32"/>
      <c r="E692" s="32"/>
      <c r="F692" s="32"/>
      <c r="G692" s="32"/>
      <c r="H692" s="206"/>
      <c r="I692" s="5"/>
      <c r="J692" s="5"/>
      <c r="K692" s="32"/>
      <c r="L692" s="5"/>
      <c r="M692" s="6"/>
      <c r="N692" s="6"/>
      <c r="O692" s="5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spans="1:26" ht="12.75" customHeight="1" x14ac:dyDescent="0.2">
      <c r="A693" s="32"/>
      <c r="B693" s="32"/>
      <c r="C693" s="32"/>
      <c r="D693" s="32"/>
      <c r="E693" s="32"/>
      <c r="F693" s="32"/>
      <c r="G693" s="32"/>
      <c r="H693" s="206"/>
      <c r="I693" s="5"/>
      <c r="J693" s="5"/>
      <c r="K693" s="32"/>
      <c r="L693" s="5"/>
      <c r="M693" s="6"/>
      <c r="N693" s="6"/>
      <c r="O693" s="5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spans="1:26" ht="12.75" customHeight="1" x14ac:dyDescent="0.2">
      <c r="A694" s="32"/>
      <c r="B694" s="32"/>
      <c r="C694" s="32"/>
      <c r="D694" s="32"/>
      <c r="E694" s="32"/>
      <c r="F694" s="32"/>
      <c r="G694" s="32"/>
      <c r="H694" s="206"/>
      <c r="I694" s="5"/>
      <c r="J694" s="5"/>
      <c r="K694" s="32"/>
      <c r="L694" s="5"/>
      <c r="M694" s="6"/>
      <c r="N694" s="6"/>
      <c r="O694" s="5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spans="1:26" ht="12.75" customHeight="1" x14ac:dyDescent="0.2">
      <c r="A695" s="32"/>
      <c r="B695" s="32"/>
      <c r="C695" s="32"/>
      <c r="D695" s="32"/>
      <c r="E695" s="32"/>
      <c r="F695" s="32"/>
      <c r="G695" s="32"/>
      <c r="H695" s="206"/>
      <c r="I695" s="5"/>
      <c r="J695" s="5"/>
      <c r="K695" s="32"/>
      <c r="L695" s="5"/>
      <c r="M695" s="6"/>
      <c r="N695" s="6"/>
      <c r="O695" s="5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spans="1:26" ht="12.75" customHeight="1" x14ac:dyDescent="0.2">
      <c r="A696" s="32"/>
      <c r="B696" s="32"/>
      <c r="C696" s="32"/>
      <c r="D696" s="32"/>
      <c r="E696" s="32"/>
      <c r="F696" s="32"/>
      <c r="G696" s="32"/>
      <c r="H696" s="206"/>
      <c r="I696" s="5"/>
      <c r="J696" s="5"/>
      <c r="K696" s="32"/>
      <c r="L696" s="5"/>
      <c r="M696" s="6"/>
      <c r="N696" s="6"/>
      <c r="O696" s="5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spans="1:26" ht="12.75" customHeight="1" x14ac:dyDescent="0.2">
      <c r="A697" s="32"/>
      <c r="B697" s="32"/>
      <c r="C697" s="32"/>
      <c r="D697" s="32"/>
      <c r="E697" s="32"/>
      <c r="F697" s="32"/>
      <c r="G697" s="32"/>
      <c r="H697" s="206"/>
      <c r="I697" s="5"/>
      <c r="J697" s="5"/>
      <c r="K697" s="32"/>
      <c r="L697" s="5"/>
      <c r="M697" s="6"/>
      <c r="N697" s="6"/>
      <c r="O697" s="5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spans="1:26" ht="12.75" customHeight="1" x14ac:dyDescent="0.2">
      <c r="A698" s="32"/>
      <c r="B698" s="32"/>
      <c r="C698" s="32"/>
      <c r="D698" s="32"/>
      <c r="E698" s="32"/>
      <c r="F698" s="32"/>
      <c r="G698" s="32"/>
      <c r="H698" s="206"/>
      <c r="I698" s="5"/>
      <c r="J698" s="5"/>
      <c r="K698" s="32"/>
      <c r="L698" s="5"/>
      <c r="M698" s="6"/>
      <c r="N698" s="6"/>
      <c r="O698" s="5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spans="1:26" ht="12.75" customHeight="1" x14ac:dyDescent="0.2">
      <c r="A699" s="32"/>
      <c r="B699" s="32"/>
      <c r="C699" s="32"/>
      <c r="D699" s="32"/>
      <c r="E699" s="32"/>
      <c r="F699" s="32"/>
      <c r="G699" s="32"/>
      <c r="H699" s="206"/>
      <c r="I699" s="5"/>
      <c r="J699" s="5"/>
      <c r="K699" s="32"/>
      <c r="L699" s="5"/>
      <c r="M699" s="6"/>
      <c r="N699" s="6"/>
      <c r="O699" s="5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spans="1:26" ht="12.75" customHeight="1" x14ac:dyDescent="0.2">
      <c r="A700" s="32"/>
      <c r="B700" s="32"/>
      <c r="C700" s="32"/>
      <c r="D700" s="32"/>
      <c r="E700" s="32"/>
      <c r="F700" s="32"/>
      <c r="G700" s="32"/>
      <c r="H700" s="206"/>
      <c r="I700" s="5"/>
      <c r="J700" s="5"/>
      <c r="K700" s="32"/>
      <c r="L700" s="5"/>
      <c r="M700" s="6"/>
      <c r="N700" s="6"/>
      <c r="O700" s="5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spans="1:26" ht="12.75" customHeight="1" x14ac:dyDescent="0.2">
      <c r="A701" s="32"/>
      <c r="B701" s="32"/>
      <c r="C701" s="32"/>
      <c r="D701" s="32"/>
      <c r="E701" s="32"/>
      <c r="F701" s="32"/>
      <c r="G701" s="32"/>
      <c r="H701" s="206"/>
      <c r="I701" s="5"/>
      <c r="J701" s="5"/>
      <c r="K701" s="32"/>
      <c r="L701" s="5"/>
      <c r="M701" s="6"/>
      <c r="N701" s="6"/>
      <c r="O701" s="5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spans="1:26" ht="12.75" customHeight="1" x14ac:dyDescent="0.2">
      <c r="A702" s="32"/>
      <c r="B702" s="32"/>
      <c r="C702" s="32"/>
      <c r="D702" s="32"/>
      <c r="E702" s="32"/>
      <c r="F702" s="32"/>
      <c r="G702" s="32"/>
      <c r="H702" s="206"/>
      <c r="I702" s="5"/>
      <c r="J702" s="5"/>
      <c r="K702" s="32"/>
      <c r="L702" s="5"/>
      <c r="M702" s="6"/>
      <c r="N702" s="6"/>
      <c r="O702" s="5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spans="1:26" ht="12.75" customHeight="1" x14ac:dyDescent="0.2">
      <c r="A703" s="32"/>
      <c r="B703" s="32"/>
      <c r="C703" s="32"/>
      <c r="D703" s="32"/>
      <c r="E703" s="32"/>
      <c r="F703" s="32"/>
      <c r="G703" s="32"/>
      <c r="H703" s="206"/>
      <c r="I703" s="5"/>
      <c r="J703" s="5"/>
      <c r="K703" s="32"/>
      <c r="L703" s="5"/>
      <c r="M703" s="6"/>
      <c r="N703" s="6"/>
      <c r="O703" s="5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spans="1:26" ht="12.75" customHeight="1" x14ac:dyDescent="0.2">
      <c r="A704" s="32"/>
      <c r="B704" s="32"/>
      <c r="C704" s="32"/>
      <c r="D704" s="32"/>
      <c r="E704" s="32"/>
      <c r="F704" s="32"/>
      <c r="G704" s="32"/>
      <c r="H704" s="206"/>
      <c r="I704" s="5"/>
      <c r="J704" s="5"/>
      <c r="K704" s="32"/>
      <c r="L704" s="5"/>
      <c r="M704" s="6"/>
      <c r="N704" s="6"/>
      <c r="O704" s="5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spans="1:26" ht="12.75" customHeight="1" x14ac:dyDescent="0.2">
      <c r="A705" s="32"/>
      <c r="B705" s="32"/>
      <c r="C705" s="32"/>
      <c r="D705" s="32"/>
      <c r="E705" s="32"/>
      <c r="F705" s="32"/>
      <c r="G705" s="32"/>
      <c r="H705" s="206"/>
      <c r="I705" s="5"/>
      <c r="J705" s="5"/>
      <c r="K705" s="32"/>
      <c r="L705" s="5"/>
      <c r="M705" s="6"/>
      <c r="N705" s="6"/>
      <c r="O705" s="5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spans="1:26" ht="12.75" customHeight="1" x14ac:dyDescent="0.2">
      <c r="A706" s="32"/>
      <c r="B706" s="32"/>
      <c r="C706" s="32"/>
      <c r="D706" s="32"/>
      <c r="E706" s="32"/>
      <c r="F706" s="32"/>
      <c r="G706" s="32"/>
      <c r="H706" s="206"/>
      <c r="I706" s="5"/>
      <c r="J706" s="5"/>
      <c r="K706" s="32"/>
      <c r="L706" s="5"/>
      <c r="M706" s="6"/>
      <c r="N706" s="6"/>
      <c r="O706" s="5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spans="1:26" ht="12.75" customHeight="1" x14ac:dyDescent="0.2">
      <c r="A707" s="32"/>
      <c r="B707" s="32"/>
      <c r="C707" s="32"/>
      <c r="D707" s="32"/>
      <c r="E707" s="32"/>
      <c r="F707" s="32"/>
      <c r="G707" s="32"/>
      <c r="H707" s="206"/>
      <c r="I707" s="5"/>
      <c r="J707" s="5"/>
      <c r="K707" s="32"/>
      <c r="L707" s="5"/>
      <c r="M707" s="6"/>
      <c r="N707" s="6"/>
      <c r="O707" s="5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spans="1:26" ht="12.75" customHeight="1" x14ac:dyDescent="0.2">
      <c r="A708" s="32"/>
      <c r="B708" s="32"/>
      <c r="C708" s="32"/>
      <c r="D708" s="32"/>
      <c r="E708" s="32"/>
      <c r="F708" s="32"/>
      <c r="G708" s="32"/>
      <c r="H708" s="206"/>
      <c r="I708" s="5"/>
      <c r="J708" s="5"/>
      <c r="K708" s="32"/>
      <c r="L708" s="5"/>
      <c r="M708" s="6"/>
      <c r="N708" s="6"/>
      <c r="O708" s="5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spans="1:26" ht="12.75" customHeight="1" x14ac:dyDescent="0.2">
      <c r="A709" s="32"/>
      <c r="B709" s="32"/>
      <c r="C709" s="32"/>
      <c r="D709" s="32"/>
      <c r="E709" s="32"/>
      <c r="F709" s="32"/>
      <c r="G709" s="32"/>
      <c r="H709" s="206"/>
      <c r="I709" s="5"/>
      <c r="J709" s="5"/>
      <c r="K709" s="32"/>
      <c r="L709" s="5"/>
      <c r="M709" s="6"/>
      <c r="N709" s="6"/>
      <c r="O709" s="5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spans="1:26" ht="12.75" customHeight="1" x14ac:dyDescent="0.2">
      <c r="A710" s="32"/>
      <c r="B710" s="32"/>
      <c r="C710" s="32"/>
      <c r="D710" s="32"/>
      <c r="E710" s="32"/>
      <c r="F710" s="32"/>
      <c r="G710" s="32"/>
      <c r="H710" s="206"/>
      <c r="I710" s="5"/>
      <c r="J710" s="5"/>
      <c r="K710" s="32"/>
      <c r="L710" s="5"/>
      <c r="M710" s="6"/>
      <c r="N710" s="6"/>
      <c r="O710" s="5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spans="1:26" ht="12.75" customHeight="1" x14ac:dyDescent="0.2">
      <c r="A711" s="32"/>
      <c r="B711" s="32"/>
      <c r="C711" s="32"/>
      <c r="D711" s="32"/>
      <c r="E711" s="32"/>
      <c r="F711" s="32"/>
      <c r="G711" s="32"/>
      <c r="H711" s="206"/>
      <c r="I711" s="5"/>
      <c r="J711" s="5"/>
      <c r="K711" s="32"/>
      <c r="L711" s="5"/>
      <c r="M711" s="6"/>
      <c r="N711" s="6"/>
      <c r="O711" s="5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spans="1:26" ht="12.75" customHeight="1" x14ac:dyDescent="0.2">
      <c r="A712" s="32"/>
      <c r="B712" s="32"/>
      <c r="C712" s="32"/>
      <c r="D712" s="32"/>
      <c r="E712" s="32"/>
      <c r="F712" s="32"/>
      <c r="G712" s="32"/>
      <c r="H712" s="206"/>
      <c r="I712" s="5"/>
      <c r="J712" s="5"/>
      <c r="K712" s="32"/>
      <c r="L712" s="5"/>
      <c r="M712" s="6"/>
      <c r="N712" s="6"/>
      <c r="O712" s="5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spans="1:26" ht="12.75" customHeight="1" x14ac:dyDescent="0.2">
      <c r="A713" s="32"/>
      <c r="B713" s="32"/>
      <c r="C713" s="32"/>
      <c r="D713" s="32"/>
      <c r="E713" s="32"/>
      <c r="F713" s="32"/>
      <c r="G713" s="32"/>
      <c r="H713" s="206"/>
      <c r="I713" s="5"/>
      <c r="J713" s="5"/>
      <c r="K713" s="32"/>
      <c r="L713" s="5"/>
      <c r="M713" s="6"/>
      <c r="N713" s="6"/>
      <c r="O713" s="5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spans="1:26" ht="12.75" customHeight="1" x14ac:dyDescent="0.2">
      <c r="A714" s="32"/>
      <c r="B714" s="32"/>
      <c r="C714" s="32"/>
      <c r="D714" s="32"/>
      <c r="E714" s="32"/>
      <c r="F714" s="32"/>
      <c r="G714" s="32"/>
      <c r="H714" s="206"/>
      <c r="I714" s="5"/>
      <c r="J714" s="5"/>
      <c r="K714" s="32"/>
      <c r="L714" s="5"/>
      <c r="M714" s="6"/>
      <c r="N714" s="6"/>
      <c r="O714" s="5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spans="1:26" ht="12.75" customHeight="1" x14ac:dyDescent="0.2">
      <c r="A715" s="32"/>
      <c r="B715" s="32"/>
      <c r="C715" s="32"/>
      <c r="D715" s="32"/>
      <c r="E715" s="32"/>
      <c r="F715" s="32"/>
      <c r="G715" s="32"/>
      <c r="H715" s="206"/>
      <c r="I715" s="5"/>
      <c r="J715" s="5"/>
      <c r="K715" s="32"/>
      <c r="L715" s="5"/>
      <c r="M715" s="6"/>
      <c r="N715" s="6"/>
      <c r="O715" s="5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spans="1:26" ht="12.75" customHeight="1" x14ac:dyDescent="0.2">
      <c r="A716" s="32"/>
      <c r="B716" s="32"/>
      <c r="C716" s="32"/>
      <c r="D716" s="32"/>
      <c r="E716" s="32"/>
      <c r="F716" s="32"/>
      <c r="G716" s="32"/>
      <c r="H716" s="206"/>
      <c r="I716" s="5"/>
      <c r="J716" s="5"/>
      <c r="K716" s="32"/>
      <c r="L716" s="5"/>
      <c r="M716" s="6"/>
      <c r="N716" s="6"/>
      <c r="O716" s="5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spans="1:26" ht="12.75" customHeight="1" x14ac:dyDescent="0.2">
      <c r="A717" s="32"/>
      <c r="B717" s="32"/>
      <c r="C717" s="32"/>
      <c r="D717" s="32"/>
      <c r="E717" s="32"/>
      <c r="F717" s="32"/>
      <c r="G717" s="32"/>
      <c r="H717" s="206"/>
      <c r="I717" s="5"/>
      <c r="J717" s="5"/>
      <c r="K717" s="32"/>
      <c r="L717" s="5"/>
      <c r="M717" s="6"/>
      <c r="N717" s="6"/>
      <c r="O717" s="5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spans="1:26" ht="12.75" customHeight="1" x14ac:dyDescent="0.2">
      <c r="A718" s="32"/>
      <c r="B718" s="32"/>
      <c r="C718" s="32"/>
      <c r="D718" s="32"/>
      <c r="E718" s="32"/>
      <c r="F718" s="32"/>
      <c r="G718" s="32"/>
      <c r="H718" s="206"/>
      <c r="I718" s="5"/>
      <c r="J718" s="5"/>
      <c r="K718" s="32"/>
      <c r="L718" s="5"/>
      <c r="M718" s="6"/>
      <c r="N718" s="6"/>
      <c r="O718" s="5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spans="1:26" ht="12.75" customHeight="1" x14ac:dyDescent="0.2">
      <c r="A719" s="32"/>
      <c r="B719" s="32"/>
      <c r="C719" s="32"/>
      <c r="D719" s="32"/>
      <c r="E719" s="32"/>
      <c r="F719" s="32"/>
      <c r="G719" s="32"/>
      <c r="H719" s="206"/>
      <c r="I719" s="5"/>
      <c r="J719" s="5"/>
      <c r="K719" s="32"/>
      <c r="L719" s="5"/>
      <c r="M719" s="6"/>
      <c r="N719" s="6"/>
      <c r="O719" s="5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spans="1:26" ht="12.75" customHeight="1" x14ac:dyDescent="0.2">
      <c r="A720" s="32"/>
      <c r="B720" s="32"/>
      <c r="C720" s="32"/>
      <c r="D720" s="32"/>
      <c r="E720" s="32"/>
      <c r="F720" s="32"/>
      <c r="G720" s="32"/>
      <c r="H720" s="206"/>
      <c r="I720" s="5"/>
      <c r="J720" s="5"/>
      <c r="K720" s="32"/>
      <c r="L720" s="5"/>
      <c r="M720" s="6"/>
      <c r="N720" s="6"/>
      <c r="O720" s="5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spans="1:26" ht="12.75" customHeight="1" x14ac:dyDescent="0.2">
      <c r="A721" s="32"/>
      <c r="B721" s="32"/>
      <c r="C721" s="32"/>
      <c r="D721" s="32"/>
      <c r="E721" s="32"/>
      <c r="F721" s="32"/>
      <c r="G721" s="32"/>
      <c r="H721" s="206"/>
      <c r="I721" s="5"/>
      <c r="J721" s="5"/>
      <c r="K721" s="32"/>
      <c r="L721" s="5"/>
      <c r="M721" s="6"/>
      <c r="N721" s="6"/>
      <c r="O721" s="5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spans="1:26" ht="12.75" customHeight="1" x14ac:dyDescent="0.2">
      <c r="A722" s="32"/>
      <c r="B722" s="32"/>
      <c r="C722" s="32"/>
      <c r="D722" s="32"/>
      <c r="E722" s="32"/>
      <c r="F722" s="32"/>
      <c r="G722" s="32"/>
      <c r="H722" s="206"/>
      <c r="I722" s="5"/>
      <c r="J722" s="5"/>
      <c r="K722" s="32"/>
      <c r="L722" s="5"/>
      <c r="M722" s="6"/>
      <c r="N722" s="6"/>
      <c r="O722" s="5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spans="1:26" ht="12.75" customHeight="1" x14ac:dyDescent="0.2">
      <c r="A723" s="32"/>
      <c r="B723" s="32"/>
      <c r="C723" s="32"/>
      <c r="D723" s="32"/>
      <c r="E723" s="32"/>
      <c r="F723" s="32"/>
      <c r="G723" s="32"/>
      <c r="H723" s="206"/>
      <c r="I723" s="5"/>
      <c r="J723" s="5"/>
      <c r="K723" s="32"/>
      <c r="L723" s="5"/>
      <c r="M723" s="6"/>
      <c r="N723" s="6"/>
      <c r="O723" s="5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spans="1:26" ht="12.75" customHeight="1" x14ac:dyDescent="0.2">
      <c r="A724" s="32"/>
      <c r="B724" s="32"/>
      <c r="C724" s="32"/>
      <c r="D724" s="32"/>
      <c r="E724" s="32"/>
      <c r="F724" s="32"/>
      <c r="G724" s="32"/>
      <c r="H724" s="206"/>
      <c r="I724" s="5"/>
      <c r="J724" s="5"/>
      <c r="K724" s="32"/>
      <c r="L724" s="5"/>
      <c r="M724" s="6"/>
      <c r="N724" s="6"/>
      <c r="O724" s="5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spans="1:26" ht="12.75" customHeight="1" x14ac:dyDescent="0.2">
      <c r="A725" s="32"/>
      <c r="B725" s="32"/>
      <c r="C725" s="32"/>
      <c r="D725" s="32"/>
      <c r="E725" s="32"/>
      <c r="F725" s="32"/>
      <c r="G725" s="32"/>
      <c r="H725" s="206"/>
      <c r="I725" s="5"/>
      <c r="J725" s="5"/>
      <c r="K725" s="32"/>
      <c r="L725" s="5"/>
      <c r="M725" s="6"/>
      <c r="N725" s="6"/>
      <c r="O725" s="5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spans="1:26" ht="12.75" customHeight="1" x14ac:dyDescent="0.2">
      <c r="A726" s="32"/>
      <c r="B726" s="32"/>
      <c r="C726" s="32"/>
      <c r="D726" s="32"/>
      <c r="E726" s="32"/>
      <c r="F726" s="32"/>
      <c r="G726" s="32"/>
      <c r="H726" s="206"/>
      <c r="I726" s="5"/>
      <c r="J726" s="5"/>
      <c r="K726" s="32"/>
      <c r="L726" s="5"/>
      <c r="M726" s="6"/>
      <c r="N726" s="6"/>
      <c r="O726" s="5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spans="1:26" ht="12.75" customHeight="1" x14ac:dyDescent="0.2">
      <c r="A727" s="32"/>
      <c r="B727" s="32"/>
      <c r="C727" s="32"/>
      <c r="D727" s="32"/>
      <c r="E727" s="32"/>
      <c r="F727" s="32"/>
      <c r="G727" s="32"/>
      <c r="H727" s="206"/>
      <c r="I727" s="5"/>
      <c r="J727" s="5"/>
      <c r="K727" s="32"/>
      <c r="L727" s="5"/>
      <c r="M727" s="6"/>
      <c r="N727" s="6"/>
      <c r="O727" s="5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spans="1:26" ht="12.75" customHeight="1" x14ac:dyDescent="0.2">
      <c r="A728" s="32"/>
      <c r="B728" s="32"/>
      <c r="C728" s="32"/>
      <c r="D728" s="32"/>
      <c r="E728" s="32"/>
      <c r="F728" s="32"/>
      <c r="G728" s="32"/>
      <c r="H728" s="206"/>
      <c r="I728" s="5"/>
      <c r="J728" s="5"/>
      <c r="K728" s="32"/>
      <c r="L728" s="5"/>
      <c r="M728" s="6"/>
      <c r="N728" s="6"/>
      <c r="O728" s="5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spans="1:26" ht="12.75" customHeight="1" x14ac:dyDescent="0.2">
      <c r="A729" s="32"/>
      <c r="B729" s="32"/>
      <c r="C729" s="32"/>
      <c r="D729" s="32"/>
      <c r="E729" s="32"/>
      <c r="F729" s="32"/>
      <c r="G729" s="32"/>
      <c r="H729" s="206"/>
      <c r="I729" s="5"/>
      <c r="J729" s="5"/>
      <c r="K729" s="32"/>
      <c r="L729" s="5"/>
      <c r="M729" s="6"/>
      <c r="N729" s="6"/>
      <c r="O729" s="5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spans="1:26" ht="12.75" customHeight="1" x14ac:dyDescent="0.2">
      <c r="A730" s="32"/>
      <c r="B730" s="32"/>
      <c r="C730" s="32"/>
      <c r="D730" s="32"/>
      <c r="E730" s="32"/>
      <c r="F730" s="32"/>
      <c r="G730" s="32"/>
      <c r="H730" s="206"/>
      <c r="I730" s="5"/>
      <c r="J730" s="5"/>
      <c r="K730" s="32"/>
      <c r="L730" s="5"/>
      <c r="M730" s="6"/>
      <c r="N730" s="6"/>
      <c r="O730" s="5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spans="1:26" ht="12.75" customHeight="1" x14ac:dyDescent="0.2">
      <c r="A731" s="32"/>
      <c r="B731" s="32"/>
      <c r="C731" s="32"/>
      <c r="D731" s="32"/>
      <c r="E731" s="32"/>
      <c r="F731" s="32"/>
      <c r="G731" s="32"/>
      <c r="H731" s="206"/>
      <c r="I731" s="5"/>
      <c r="J731" s="5"/>
      <c r="K731" s="32"/>
      <c r="L731" s="5"/>
      <c r="M731" s="6"/>
      <c r="N731" s="6"/>
      <c r="O731" s="5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spans="1:26" ht="12.75" customHeight="1" x14ac:dyDescent="0.2">
      <c r="A732" s="32"/>
      <c r="B732" s="32"/>
      <c r="C732" s="32"/>
      <c r="D732" s="32"/>
      <c r="E732" s="32"/>
      <c r="F732" s="32"/>
      <c r="G732" s="32"/>
      <c r="H732" s="206"/>
      <c r="I732" s="5"/>
      <c r="J732" s="5"/>
      <c r="K732" s="32"/>
      <c r="L732" s="5"/>
      <c r="M732" s="6"/>
      <c r="N732" s="6"/>
      <c r="O732" s="5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spans="1:26" ht="12.75" customHeight="1" x14ac:dyDescent="0.2">
      <c r="A733" s="32"/>
      <c r="B733" s="32"/>
      <c r="C733" s="32"/>
      <c r="D733" s="32"/>
      <c r="E733" s="32"/>
      <c r="F733" s="32"/>
      <c r="G733" s="32"/>
      <c r="H733" s="206"/>
      <c r="I733" s="5"/>
      <c r="J733" s="5"/>
      <c r="K733" s="32"/>
      <c r="L733" s="5"/>
      <c r="M733" s="6"/>
      <c r="N733" s="6"/>
      <c r="O733" s="5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spans="1:26" ht="12.75" customHeight="1" x14ac:dyDescent="0.2">
      <c r="A734" s="32"/>
      <c r="B734" s="32"/>
      <c r="C734" s="32"/>
      <c r="D734" s="32"/>
      <c r="E734" s="32"/>
      <c r="F734" s="32"/>
      <c r="G734" s="32"/>
      <c r="H734" s="206"/>
      <c r="I734" s="5"/>
      <c r="J734" s="5"/>
      <c r="K734" s="32"/>
      <c r="L734" s="5"/>
      <c r="M734" s="6"/>
      <c r="N734" s="6"/>
      <c r="O734" s="5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spans="1:26" ht="12.75" customHeight="1" x14ac:dyDescent="0.2">
      <c r="A735" s="32"/>
      <c r="B735" s="32"/>
      <c r="C735" s="32"/>
      <c r="D735" s="32"/>
      <c r="E735" s="32"/>
      <c r="F735" s="32"/>
      <c r="G735" s="32"/>
      <c r="H735" s="206"/>
      <c r="I735" s="5"/>
      <c r="J735" s="5"/>
      <c r="K735" s="32"/>
      <c r="L735" s="5"/>
      <c r="M735" s="6"/>
      <c r="N735" s="6"/>
      <c r="O735" s="5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spans="1:26" ht="12.75" customHeight="1" x14ac:dyDescent="0.2">
      <c r="A736" s="32"/>
      <c r="B736" s="32"/>
      <c r="C736" s="32"/>
      <c r="D736" s="32"/>
      <c r="E736" s="32"/>
      <c r="F736" s="32"/>
      <c r="G736" s="32"/>
      <c r="H736" s="206"/>
      <c r="I736" s="5"/>
      <c r="J736" s="5"/>
      <c r="K736" s="32"/>
      <c r="L736" s="5"/>
      <c r="M736" s="6"/>
      <c r="N736" s="6"/>
      <c r="O736" s="5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spans="1:26" ht="12.75" customHeight="1" x14ac:dyDescent="0.2">
      <c r="A737" s="32"/>
      <c r="B737" s="32"/>
      <c r="C737" s="32"/>
      <c r="D737" s="32"/>
      <c r="E737" s="32"/>
      <c r="F737" s="32"/>
      <c r="G737" s="32"/>
      <c r="H737" s="206"/>
      <c r="I737" s="5"/>
      <c r="J737" s="5"/>
      <c r="K737" s="32"/>
      <c r="L737" s="5"/>
      <c r="M737" s="6"/>
      <c r="N737" s="6"/>
      <c r="O737" s="5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spans="1:26" ht="12.75" customHeight="1" x14ac:dyDescent="0.2">
      <c r="A738" s="32"/>
      <c r="B738" s="32"/>
      <c r="C738" s="32"/>
      <c r="D738" s="32"/>
      <c r="E738" s="32"/>
      <c r="F738" s="32"/>
      <c r="G738" s="32"/>
      <c r="H738" s="206"/>
      <c r="I738" s="5"/>
      <c r="J738" s="5"/>
      <c r="K738" s="32"/>
      <c r="L738" s="5"/>
      <c r="M738" s="6"/>
      <c r="N738" s="6"/>
      <c r="O738" s="5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spans="1:26" ht="12.75" customHeight="1" x14ac:dyDescent="0.2">
      <c r="A739" s="32"/>
      <c r="B739" s="32"/>
      <c r="C739" s="32"/>
      <c r="D739" s="32"/>
      <c r="E739" s="32"/>
      <c r="F739" s="32"/>
      <c r="G739" s="32"/>
      <c r="H739" s="206"/>
      <c r="I739" s="5"/>
      <c r="J739" s="5"/>
      <c r="K739" s="32"/>
      <c r="L739" s="5"/>
      <c r="M739" s="6"/>
      <c r="N739" s="6"/>
      <c r="O739" s="5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spans="1:26" ht="12.75" customHeight="1" x14ac:dyDescent="0.2">
      <c r="A740" s="32"/>
      <c r="B740" s="32"/>
      <c r="C740" s="32"/>
      <c r="D740" s="32"/>
      <c r="E740" s="32"/>
      <c r="F740" s="32"/>
      <c r="G740" s="32"/>
      <c r="H740" s="206"/>
      <c r="I740" s="5"/>
      <c r="J740" s="5"/>
      <c r="K740" s="32"/>
      <c r="L740" s="5"/>
      <c r="M740" s="6"/>
      <c r="N740" s="6"/>
      <c r="O740" s="5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spans="1:26" ht="12.75" customHeight="1" x14ac:dyDescent="0.2">
      <c r="A741" s="32"/>
      <c r="B741" s="32"/>
      <c r="C741" s="32"/>
      <c r="D741" s="32"/>
      <c r="E741" s="32"/>
      <c r="F741" s="32"/>
      <c r="G741" s="32"/>
      <c r="H741" s="206"/>
      <c r="I741" s="5"/>
      <c r="J741" s="5"/>
      <c r="K741" s="32"/>
      <c r="L741" s="5"/>
      <c r="M741" s="6"/>
      <c r="N741" s="6"/>
      <c r="O741" s="5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spans="1:26" ht="12.75" customHeight="1" x14ac:dyDescent="0.2">
      <c r="A742" s="32"/>
      <c r="B742" s="32"/>
      <c r="C742" s="32"/>
      <c r="D742" s="32"/>
      <c r="E742" s="32"/>
      <c r="F742" s="32"/>
      <c r="G742" s="32"/>
      <c r="H742" s="206"/>
      <c r="I742" s="5"/>
      <c r="J742" s="5"/>
      <c r="K742" s="32"/>
      <c r="L742" s="5"/>
      <c r="M742" s="6"/>
      <c r="N742" s="6"/>
      <c r="O742" s="5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spans="1:26" ht="12.75" customHeight="1" x14ac:dyDescent="0.2">
      <c r="A743" s="32"/>
      <c r="B743" s="32"/>
      <c r="C743" s="32"/>
      <c r="D743" s="32"/>
      <c r="E743" s="32"/>
      <c r="F743" s="32"/>
      <c r="G743" s="32"/>
      <c r="H743" s="206"/>
      <c r="I743" s="5"/>
      <c r="J743" s="5"/>
      <c r="K743" s="32"/>
      <c r="L743" s="5"/>
      <c r="M743" s="6"/>
      <c r="N743" s="6"/>
      <c r="O743" s="5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spans="1:26" ht="12.75" customHeight="1" x14ac:dyDescent="0.2">
      <c r="A744" s="32"/>
      <c r="B744" s="32"/>
      <c r="C744" s="32"/>
      <c r="D744" s="32"/>
      <c r="E744" s="32"/>
      <c r="F744" s="32"/>
      <c r="G744" s="32"/>
      <c r="H744" s="206"/>
      <c r="I744" s="5"/>
      <c r="J744" s="5"/>
      <c r="K744" s="32"/>
      <c r="L744" s="5"/>
      <c r="M744" s="6"/>
      <c r="N744" s="6"/>
      <c r="O744" s="5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spans="1:26" ht="12.75" customHeight="1" x14ac:dyDescent="0.2">
      <c r="A745" s="32"/>
      <c r="B745" s="32"/>
      <c r="C745" s="32"/>
      <c r="D745" s="32"/>
      <c r="E745" s="32"/>
      <c r="F745" s="32"/>
      <c r="G745" s="32"/>
      <c r="H745" s="206"/>
      <c r="I745" s="5"/>
      <c r="J745" s="5"/>
      <c r="K745" s="32"/>
      <c r="L745" s="5"/>
      <c r="M745" s="6"/>
      <c r="N745" s="6"/>
      <c r="O745" s="5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spans="1:26" ht="12.75" customHeight="1" x14ac:dyDescent="0.2">
      <c r="A746" s="32"/>
      <c r="B746" s="32"/>
      <c r="C746" s="32"/>
      <c r="D746" s="32"/>
      <c r="E746" s="32"/>
      <c r="F746" s="32"/>
      <c r="G746" s="32"/>
      <c r="H746" s="206"/>
      <c r="I746" s="5"/>
      <c r="J746" s="5"/>
      <c r="K746" s="32"/>
      <c r="L746" s="5"/>
      <c r="M746" s="6"/>
      <c r="N746" s="6"/>
      <c r="O746" s="5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spans="1:26" ht="12.75" customHeight="1" x14ac:dyDescent="0.2">
      <c r="A747" s="32"/>
      <c r="B747" s="32"/>
      <c r="C747" s="32"/>
      <c r="D747" s="32"/>
      <c r="E747" s="32"/>
      <c r="F747" s="32"/>
      <c r="G747" s="32"/>
      <c r="H747" s="206"/>
      <c r="I747" s="5"/>
      <c r="J747" s="5"/>
      <c r="K747" s="32"/>
      <c r="L747" s="5"/>
      <c r="M747" s="6"/>
      <c r="N747" s="6"/>
      <c r="O747" s="5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spans="1:26" ht="12.75" customHeight="1" x14ac:dyDescent="0.2">
      <c r="A748" s="32"/>
      <c r="B748" s="32"/>
      <c r="C748" s="32"/>
      <c r="D748" s="32"/>
      <c r="E748" s="32"/>
      <c r="F748" s="32"/>
      <c r="G748" s="32"/>
      <c r="H748" s="206"/>
      <c r="I748" s="5"/>
      <c r="J748" s="5"/>
      <c r="K748" s="32"/>
      <c r="L748" s="5"/>
      <c r="M748" s="6"/>
      <c r="N748" s="6"/>
      <c r="O748" s="5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spans="1:26" ht="12.75" customHeight="1" x14ac:dyDescent="0.2">
      <c r="A749" s="32"/>
      <c r="B749" s="32"/>
      <c r="C749" s="32"/>
      <c r="D749" s="32"/>
      <c r="E749" s="32"/>
      <c r="F749" s="32"/>
      <c r="G749" s="32"/>
      <c r="H749" s="206"/>
      <c r="I749" s="5"/>
      <c r="J749" s="5"/>
      <c r="K749" s="32"/>
      <c r="L749" s="5"/>
      <c r="M749" s="6"/>
      <c r="N749" s="6"/>
      <c r="O749" s="5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spans="1:26" ht="12.75" customHeight="1" x14ac:dyDescent="0.2">
      <c r="A750" s="32"/>
      <c r="B750" s="32"/>
      <c r="C750" s="32"/>
      <c r="D750" s="32"/>
      <c r="E750" s="32"/>
      <c r="F750" s="32"/>
      <c r="G750" s="32"/>
      <c r="H750" s="206"/>
      <c r="I750" s="5"/>
      <c r="J750" s="5"/>
      <c r="K750" s="32"/>
      <c r="L750" s="5"/>
      <c r="M750" s="6"/>
      <c r="N750" s="6"/>
      <c r="O750" s="5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spans="1:26" ht="12.75" customHeight="1" x14ac:dyDescent="0.2">
      <c r="A751" s="32"/>
      <c r="B751" s="32"/>
      <c r="C751" s="32"/>
      <c r="D751" s="32"/>
      <c r="E751" s="32"/>
      <c r="F751" s="32"/>
      <c r="G751" s="32"/>
      <c r="H751" s="206"/>
      <c r="I751" s="5"/>
      <c r="J751" s="5"/>
      <c r="K751" s="32"/>
      <c r="L751" s="5"/>
      <c r="M751" s="6"/>
      <c r="N751" s="6"/>
      <c r="O751" s="5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spans="1:26" ht="12.75" customHeight="1" x14ac:dyDescent="0.2">
      <c r="A752" s="32"/>
      <c r="B752" s="32"/>
      <c r="C752" s="32"/>
      <c r="D752" s="32"/>
      <c r="E752" s="32"/>
      <c r="F752" s="32"/>
      <c r="G752" s="32"/>
      <c r="H752" s="206"/>
      <c r="I752" s="5"/>
      <c r="J752" s="5"/>
      <c r="K752" s="32"/>
      <c r="L752" s="5"/>
      <c r="M752" s="6"/>
      <c r="N752" s="6"/>
      <c r="O752" s="5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spans="1:26" ht="12.75" customHeight="1" x14ac:dyDescent="0.2">
      <c r="A753" s="32"/>
      <c r="B753" s="32"/>
      <c r="C753" s="32"/>
      <c r="D753" s="32"/>
      <c r="E753" s="32"/>
      <c r="F753" s="32"/>
      <c r="G753" s="32"/>
      <c r="H753" s="206"/>
      <c r="I753" s="5"/>
      <c r="J753" s="5"/>
      <c r="K753" s="32"/>
      <c r="L753" s="5"/>
      <c r="M753" s="6"/>
      <c r="N753" s="6"/>
      <c r="O753" s="5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spans="1:26" ht="12.75" customHeight="1" x14ac:dyDescent="0.2">
      <c r="A754" s="32"/>
      <c r="B754" s="32"/>
      <c r="C754" s="32"/>
      <c r="D754" s="32"/>
      <c r="E754" s="32"/>
      <c r="F754" s="32"/>
      <c r="G754" s="32"/>
      <c r="H754" s="206"/>
      <c r="I754" s="5"/>
      <c r="J754" s="5"/>
      <c r="K754" s="32"/>
      <c r="L754" s="5"/>
      <c r="M754" s="6"/>
      <c r="N754" s="6"/>
      <c r="O754" s="5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spans="1:26" ht="12.75" customHeight="1" x14ac:dyDescent="0.2">
      <c r="A755" s="32"/>
      <c r="B755" s="32"/>
      <c r="C755" s="32"/>
      <c r="D755" s="32"/>
      <c r="E755" s="32"/>
      <c r="F755" s="32"/>
      <c r="G755" s="32"/>
      <c r="H755" s="206"/>
      <c r="I755" s="5"/>
      <c r="J755" s="5"/>
      <c r="K755" s="32"/>
      <c r="L755" s="5"/>
      <c r="M755" s="6"/>
      <c r="N755" s="6"/>
      <c r="O755" s="5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spans="1:26" ht="12.75" customHeight="1" x14ac:dyDescent="0.2">
      <c r="A756" s="32"/>
      <c r="B756" s="32"/>
      <c r="C756" s="32"/>
      <c r="D756" s="32"/>
      <c r="E756" s="32"/>
      <c r="F756" s="32"/>
      <c r="G756" s="32"/>
      <c r="H756" s="206"/>
      <c r="I756" s="5"/>
      <c r="J756" s="5"/>
      <c r="K756" s="32"/>
      <c r="L756" s="5"/>
      <c r="M756" s="6"/>
      <c r="N756" s="6"/>
      <c r="O756" s="5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spans="1:26" ht="12.75" customHeight="1" x14ac:dyDescent="0.2">
      <c r="A757" s="32"/>
      <c r="B757" s="32"/>
      <c r="C757" s="32"/>
      <c r="D757" s="32"/>
      <c r="E757" s="32"/>
      <c r="F757" s="32"/>
      <c r="G757" s="32"/>
      <c r="H757" s="206"/>
      <c r="I757" s="5"/>
      <c r="J757" s="5"/>
      <c r="K757" s="32"/>
      <c r="L757" s="5"/>
      <c r="M757" s="6"/>
      <c r="N757" s="6"/>
      <c r="O757" s="5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spans="1:26" ht="12.75" customHeight="1" x14ac:dyDescent="0.2">
      <c r="A758" s="32"/>
      <c r="B758" s="32"/>
      <c r="C758" s="32"/>
      <c r="D758" s="32"/>
      <c r="E758" s="32"/>
      <c r="F758" s="32"/>
      <c r="G758" s="32"/>
      <c r="H758" s="206"/>
      <c r="I758" s="5"/>
      <c r="J758" s="5"/>
      <c r="K758" s="32"/>
      <c r="L758" s="5"/>
      <c r="M758" s="6"/>
      <c r="N758" s="6"/>
      <c r="O758" s="5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spans="1:26" ht="12.75" customHeight="1" x14ac:dyDescent="0.2">
      <c r="A759" s="32"/>
      <c r="B759" s="32"/>
      <c r="C759" s="32"/>
      <c r="D759" s="32"/>
      <c r="E759" s="32"/>
      <c r="F759" s="32"/>
      <c r="G759" s="32"/>
      <c r="H759" s="206"/>
      <c r="I759" s="5"/>
      <c r="J759" s="5"/>
      <c r="K759" s="32"/>
      <c r="L759" s="5"/>
      <c r="M759" s="6"/>
      <c r="N759" s="6"/>
      <c r="O759" s="5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spans="1:26" ht="12.75" customHeight="1" x14ac:dyDescent="0.2">
      <c r="A760" s="32"/>
      <c r="B760" s="32"/>
      <c r="C760" s="32"/>
      <c r="D760" s="32"/>
      <c r="E760" s="32"/>
      <c r="F760" s="32"/>
      <c r="G760" s="32"/>
      <c r="H760" s="206"/>
      <c r="I760" s="5"/>
      <c r="J760" s="5"/>
      <c r="K760" s="32"/>
      <c r="L760" s="5"/>
      <c r="M760" s="6"/>
      <c r="N760" s="6"/>
      <c r="O760" s="5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spans="1:26" ht="12.75" customHeight="1" x14ac:dyDescent="0.2">
      <c r="A761" s="32"/>
      <c r="B761" s="32"/>
      <c r="C761" s="32"/>
      <c r="D761" s="32"/>
      <c r="E761" s="32"/>
      <c r="F761" s="32"/>
      <c r="G761" s="32"/>
      <c r="H761" s="206"/>
      <c r="I761" s="5"/>
      <c r="J761" s="5"/>
      <c r="K761" s="32"/>
      <c r="L761" s="5"/>
      <c r="M761" s="6"/>
      <c r="N761" s="6"/>
      <c r="O761" s="5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spans="1:26" ht="12.75" customHeight="1" x14ac:dyDescent="0.2">
      <c r="A762" s="32"/>
      <c r="B762" s="32"/>
      <c r="C762" s="32"/>
      <c r="D762" s="32"/>
      <c r="E762" s="32"/>
      <c r="F762" s="32"/>
      <c r="G762" s="32"/>
      <c r="H762" s="206"/>
      <c r="I762" s="5"/>
      <c r="J762" s="5"/>
      <c r="K762" s="32"/>
      <c r="L762" s="5"/>
      <c r="M762" s="6"/>
      <c r="N762" s="6"/>
      <c r="O762" s="5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spans="1:26" ht="12.75" customHeight="1" x14ac:dyDescent="0.2">
      <c r="A763" s="32"/>
      <c r="B763" s="32"/>
      <c r="C763" s="32"/>
      <c r="D763" s="32"/>
      <c r="E763" s="32"/>
      <c r="F763" s="32"/>
      <c r="G763" s="32"/>
      <c r="H763" s="206"/>
      <c r="I763" s="5"/>
      <c r="J763" s="5"/>
      <c r="K763" s="32"/>
      <c r="L763" s="5"/>
      <c r="M763" s="6"/>
      <c r="N763" s="6"/>
      <c r="O763" s="5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spans="1:26" ht="12.75" customHeight="1" x14ac:dyDescent="0.2">
      <c r="A764" s="32"/>
      <c r="B764" s="32"/>
      <c r="C764" s="32"/>
      <c r="D764" s="32"/>
      <c r="E764" s="32"/>
      <c r="F764" s="32"/>
      <c r="G764" s="32"/>
      <c r="H764" s="206"/>
      <c r="I764" s="5"/>
      <c r="J764" s="5"/>
      <c r="K764" s="32"/>
      <c r="L764" s="5"/>
      <c r="M764" s="6"/>
      <c r="N764" s="6"/>
      <c r="O764" s="5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spans="1:26" ht="12.75" customHeight="1" x14ac:dyDescent="0.2">
      <c r="A765" s="32"/>
      <c r="B765" s="32"/>
      <c r="C765" s="32"/>
      <c r="D765" s="32"/>
      <c r="E765" s="32"/>
      <c r="F765" s="32"/>
      <c r="G765" s="32"/>
      <c r="H765" s="206"/>
      <c r="I765" s="5"/>
      <c r="J765" s="5"/>
      <c r="K765" s="32"/>
      <c r="L765" s="5"/>
      <c r="M765" s="6"/>
      <c r="N765" s="6"/>
      <c r="O765" s="5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spans="1:26" ht="12.75" customHeight="1" x14ac:dyDescent="0.2">
      <c r="A766" s="32"/>
      <c r="B766" s="32"/>
      <c r="C766" s="32"/>
      <c r="D766" s="32"/>
      <c r="E766" s="32"/>
      <c r="F766" s="32"/>
      <c r="G766" s="32"/>
      <c r="H766" s="206"/>
      <c r="I766" s="5"/>
      <c r="J766" s="5"/>
      <c r="K766" s="32"/>
      <c r="L766" s="5"/>
      <c r="M766" s="6"/>
      <c r="N766" s="6"/>
      <c r="O766" s="5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spans="1:26" ht="12.75" customHeight="1" x14ac:dyDescent="0.2">
      <c r="A767" s="32"/>
      <c r="B767" s="32"/>
      <c r="C767" s="32"/>
      <c r="D767" s="32"/>
      <c r="E767" s="32"/>
      <c r="F767" s="32"/>
      <c r="G767" s="32"/>
      <c r="H767" s="206"/>
      <c r="I767" s="5"/>
      <c r="J767" s="5"/>
      <c r="K767" s="32"/>
      <c r="L767" s="5"/>
      <c r="M767" s="6"/>
      <c r="N767" s="6"/>
      <c r="O767" s="5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spans="1:26" ht="12.75" customHeight="1" x14ac:dyDescent="0.2">
      <c r="A768" s="32"/>
      <c r="B768" s="32"/>
      <c r="C768" s="32"/>
      <c r="D768" s="32"/>
      <c r="E768" s="32"/>
      <c r="F768" s="32"/>
      <c r="G768" s="32"/>
      <c r="H768" s="206"/>
      <c r="I768" s="5"/>
      <c r="J768" s="5"/>
      <c r="K768" s="32"/>
      <c r="L768" s="5"/>
      <c r="M768" s="6"/>
      <c r="N768" s="6"/>
      <c r="O768" s="5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spans="1:26" ht="12.75" customHeight="1" x14ac:dyDescent="0.2">
      <c r="A769" s="32"/>
      <c r="B769" s="32"/>
      <c r="C769" s="32"/>
      <c r="D769" s="32"/>
      <c r="E769" s="32"/>
      <c r="F769" s="32"/>
      <c r="G769" s="32"/>
      <c r="H769" s="206"/>
      <c r="I769" s="5"/>
      <c r="J769" s="5"/>
      <c r="K769" s="32"/>
      <c r="L769" s="5"/>
      <c r="M769" s="6"/>
      <c r="N769" s="6"/>
      <c r="O769" s="5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spans="1:26" ht="12.75" customHeight="1" x14ac:dyDescent="0.2">
      <c r="A770" s="32"/>
      <c r="B770" s="32"/>
      <c r="C770" s="32"/>
      <c r="D770" s="32"/>
      <c r="E770" s="32"/>
      <c r="F770" s="32"/>
      <c r="G770" s="32"/>
      <c r="H770" s="206"/>
      <c r="I770" s="5"/>
      <c r="J770" s="5"/>
      <c r="K770" s="32"/>
      <c r="L770" s="5"/>
      <c r="M770" s="6"/>
      <c r="N770" s="6"/>
      <c r="O770" s="5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spans="1:26" ht="12.75" customHeight="1" x14ac:dyDescent="0.2">
      <c r="A771" s="32"/>
      <c r="B771" s="32"/>
      <c r="C771" s="32"/>
      <c r="D771" s="32"/>
      <c r="E771" s="32"/>
      <c r="F771" s="32"/>
      <c r="G771" s="32"/>
      <c r="H771" s="206"/>
      <c r="I771" s="5"/>
      <c r="J771" s="5"/>
      <c r="K771" s="32"/>
      <c r="L771" s="5"/>
      <c r="M771" s="6"/>
      <c r="N771" s="6"/>
      <c r="O771" s="5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spans="1:26" ht="12.75" customHeight="1" x14ac:dyDescent="0.2">
      <c r="A772" s="32"/>
      <c r="B772" s="32"/>
      <c r="C772" s="32"/>
      <c r="D772" s="32"/>
      <c r="E772" s="32"/>
      <c r="F772" s="32"/>
      <c r="G772" s="32"/>
      <c r="H772" s="206"/>
      <c r="I772" s="5"/>
      <c r="J772" s="5"/>
      <c r="K772" s="32"/>
      <c r="L772" s="5"/>
      <c r="M772" s="6"/>
      <c r="N772" s="6"/>
      <c r="O772" s="5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spans="1:26" ht="12.75" customHeight="1" x14ac:dyDescent="0.2">
      <c r="A773" s="32"/>
      <c r="B773" s="32"/>
      <c r="C773" s="32"/>
      <c r="D773" s="32"/>
      <c r="E773" s="32"/>
      <c r="F773" s="32"/>
      <c r="G773" s="32"/>
      <c r="H773" s="206"/>
      <c r="I773" s="5"/>
      <c r="J773" s="5"/>
      <c r="K773" s="32"/>
      <c r="L773" s="5"/>
      <c r="M773" s="6"/>
      <c r="N773" s="6"/>
      <c r="O773" s="5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spans="1:26" ht="12.75" customHeight="1" x14ac:dyDescent="0.2">
      <c r="A774" s="32"/>
      <c r="B774" s="32"/>
      <c r="C774" s="32"/>
      <c r="D774" s="32"/>
      <c r="E774" s="32"/>
      <c r="F774" s="32"/>
      <c r="G774" s="32"/>
      <c r="H774" s="206"/>
      <c r="I774" s="5"/>
      <c r="J774" s="5"/>
      <c r="K774" s="32"/>
      <c r="L774" s="5"/>
      <c r="M774" s="6"/>
      <c r="N774" s="6"/>
      <c r="O774" s="5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spans="1:26" ht="12.75" customHeight="1" x14ac:dyDescent="0.2">
      <c r="A775" s="32"/>
      <c r="B775" s="32"/>
      <c r="C775" s="32"/>
      <c r="D775" s="32"/>
      <c r="E775" s="32"/>
      <c r="F775" s="32"/>
      <c r="G775" s="32"/>
      <c r="H775" s="206"/>
      <c r="I775" s="5"/>
      <c r="J775" s="5"/>
      <c r="K775" s="32"/>
      <c r="L775" s="5"/>
      <c r="M775" s="6"/>
      <c r="N775" s="6"/>
      <c r="O775" s="5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spans="1:26" ht="12.75" customHeight="1" x14ac:dyDescent="0.2">
      <c r="A776" s="32"/>
      <c r="B776" s="32"/>
      <c r="C776" s="32"/>
      <c r="D776" s="32"/>
      <c r="E776" s="32"/>
      <c r="F776" s="32"/>
      <c r="G776" s="32"/>
      <c r="H776" s="206"/>
      <c r="I776" s="5"/>
      <c r="J776" s="5"/>
      <c r="K776" s="32"/>
      <c r="L776" s="5"/>
      <c r="M776" s="6"/>
      <c r="N776" s="6"/>
      <c r="O776" s="5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spans="1:26" ht="12.75" customHeight="1" x14ac:dyDescent="0.2">
      <c r="A777" s="32"/>
      <c r="B777" s="32"/>
      <c r="C777" s="32"/>
      <c r="D777" s="32"/>
      <c r="E777" s="32"/>
      <c r="F777" s="32"/>
      <c r="G777" s="32"/>
      <c r="H777" s="206"/>
      <c r="I777" s="5"/>
      <c r="J777" s="5"/>
      <c r="K777" s="32"/>
      <c r="L777" s="5"/>
      <c r="M777" s="6"/>
      <c r="N777" s="6"/>
      <c r="O777" s="5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spans="1:26" ht="12.75" customHeight="1" x14ac:dyDescent="0.2">
      <c r="A778" s="32"/>
      <c r="B778" s="32"/>
      <c r="C778" s="32"/>
      <c r="D778" s="32"/>
      <c r="E778" s="32"/>
      <c r="F778" s="32"/>
      <c r="G778" s="32"/>
      <c r="H778" s="206"/>
      <c r="I778" s="5"/>
      <c r="J778" s="5"/>
      <c r="K778" s="32"/>
      <c r="L778" s="5"/>
      <c r="M778" s="6"/>
      <c r="N778" s="6"/>
      <c r="O778" s="5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spans="1:26" ht="12.75" customHeight="1" x14ac:dyDescent="0.2">
      <c r="A779" s="32"/>
      <c r="B779" s="32"/>
      <c r="C779" s="32"/>
      <c r="D779" s="32"/>
      <c r="E779" s="32"/>
      <c r="F779" s="32"/>
      <c r="G779" s="32"/>
      <c r="H779" s="206"/>
      <c r="I779" s="5"/>
      <c r="J779" s="5"/>
      <c r="K779" s="32"/>
      <c r="L779" s="5"/>
      <c r="M779" s="6"/>
      <c r="N779" s="6"/>
      <c r="O779" s="5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spans="1:26" ht="12.75" customHeight="1" x14ac:dyDescent="0.2">
      <c r="A780" s="32"/>
      <c r="B780" s="32"/>
      <c r="C780" s="32"/>
      <c r="D780" s="32"/>
      <c r="E780" s="32"/>
      <c r="F780" s="32"/>
      <c r="G780" s="32"/>
      <c r="H780" s="206"/>
      <c r="I780" s="5"/>
      <c r="J780" s="5"/>
      <c r="K780" s="32"/>
      <c r="L780" s="5"/>
      <c r="M780" s="6"/>
      <c r="N780" s="6"/>
      <c r="O780" s="5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spans="1:26" ht="12.75" customHeight="1" x14ac:dyDescent="0.2">
      <c r="A781" s="32"/>
      <c r="B781" s="32"/>
      <c r="C781" s="32"/>
      <c r="D781" s="32"/>
      <c r="E781" s="32"/>
      <c r="F781" s="32"/>
      <c r="G781" s="32"/>
      <c r="H781" s="206"/>
      <c r="I781" s="5"/>
      <c r="J781" s="5"/>
      <c r="K781" s="32"/>
      <c r="L781" s="5"/>
      <c r="M781" s="6"/>
      <c r="N781" s="6"/>
      <c r="O781" s="5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spans="1:26" ht="12.75" customHeight="1" x14ac:dyDescent="0.2">
      <c r="A782" s="32"/>
      <c r="B782" s="32"/>
      <c r="C782" s="32"/>
      <c r="D782" s="32"/>
      <c r="E782" s="32"/>
      <c r="F782" s="32"/>
      <c r="G782" s="32"/>
      <c r="H782" s="206"/>
      <c r="I782" s="5"/>
      <c r="J782" s="5"/>
      <c r="K782" s="32"/>
      <c r="L782" s="5"/>
      <c r="M782" s="6"/>
      <c r="N782" s="6"/>
      <c r="O782" s="5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spans="1:26" ht="12.75" customHeight="1" x14ac:dyDescent="0.2">
      <c r="A783" s="32"/>
      <c r="B783" s="32"/>
      <c r="C783" s="32"/>
      <c r="D783" s="32"/>
      <c r="E783" s="32"/>
      <c r="F783" s="32"/>
      <c r="G783" s="32"/>
      <c r="H783" s="206"/>
      <c r="I783" s="5"/>
      <c r="J783" s="5"/>
      <c r="K783" s="32"/>
      <c r="L783" s="5"/>
      <c r="M783" s="6"/>
      <c r="N783" s="6"/>
      <c r="O783" s="5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spans="1:26" ht="12.75" customHeight="1" x14ac:dyDescent="0.2">
      <c r="A784" s="32"/>
      <c r="B784" s="32"/>
      <c r="C784" s="32"/>
      <c r="D784" s="32"/>
      <c r="E784" s="32"/>
      <c r="F784" s="32"/>
      <c r="G784" s="32"/>
      <c r="H784" s="206"/>
      <c r="I784" s="5"/>
      <c r="J784" s="5"/>
      <c r="K784" s="32"/>
      <c r="L784" s="5"/>
      <c r="M784" s="6"/>
      <c r="N784" s="6"/>
      <c r="O784" s="5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spans="1:26" ht="12.75" customHeight="1" x14ac:dyDescent="0.2">
      <c r="A785" s="32"/>
      <c r="B785" s="32"/>
      <c r="C785" s="32"/>
      <c r="D785" s="32"/>
      <c r="E785" s="32"/>
      <c r="F785" s="32"/>
      <c r="G785" s="32"/>
      <c r="H785" s="206"/>
      <c r="I785" s="5"/>
      <c r="J785" s="5"/>
      <c r="K785" s="32"/>
      <c r="L785" s="5"/>
      <c r="M785" s="6"/>
      <c r="N785" s="6"/>
      <c r="O785" s="5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spans="1:26" ht="12.75" customHeight="1" x14ac:dyDescent="0.2">
      <c r="A786" s="32"/>
      <c r="B786" s="32"/>
      <c r="C786" s="32"/>
      <c r="D786" s="32"/>
      <c r="E786" s="32"/>
      <c r="F786" s="32"/>
      <c r="G786" s="32"/>
      <c r="H786" s="206"/>
      <c r="I786" s="5"/>
      <c r="J786" s="5"/>
      <c r="K786" s="32"/>
      <c r="L786" s="5"/>
      <c r="M786" s="6"/>
      <c r="N786" s="6"/>
      <c r="O786" s="5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spans="1:26" ht="12.75" customHeight="1" x14ac:dyDescent="0.2">
      <c r="A787" s="32"/>
      <c r="B787" s="32"/>
      <c r="C787" s="32"/>
      <c r="D787" s="32"/>
      <c r="E787" s="32"/>
      <c r="F787" s="32"/>
      <c r="G787" s="32"/>
      <c r="H787" s="206"/>
      <c r="I787" s="5"/>
      <c r="J787" s="5"/>
      <c r="K787" s="32"/>
      <c r="L787" s="5"/>
      <c r="M787" s="6"/>
      <c r="N787" s="6"/>
      <c r="O787" s="5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spans="1:26" ht="12.75" customHeight="1" x14ac:dyDescent="0.2">
      <c r="A788" s="32"/>
      <c r="B788" s="32"/>
      <c r="C788" s="32"/>
      <c r="D788" s="32"/>
      <c r="E788" s="32"/>
      <c r="F788" s="32"/>
      <c r="G788" s="32"/>
      <c r="H788" s="206"/>
      <c r="I788" s="5"/>
      <c r="J788" s="5"/>
      <c r="K788" s="32"/>
      <c r="L788" s="5"/>
      <c r="M788" s="6"/>
      <c r="N788" s="6"/>
      <c r="O788" s="5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spans="1:26" ht="12.75" customHeight="1" x14ac:dyDescent="0.2">
      <c r="A789" s="32"/>
      <c r="B789" s="32"/>
      <c r="C789" s="32"/>
      <c r="D789" s="32"/>
      <c r="E789" s="32"/>
      <c r="F789" s="32"/>
      <c r="G789" s="32"/>
      <c r="H789" s="206"/>
      <c r="I789" s="5"/>
      <c r="J789" s="5"/>
      <c r="K789" s="32"/>
      <c r="L789" s="5"/>
      <c r="M789" s="6"/>
      <c r="N789" s="6"/>
      <c r="O789" s="5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spans="1:26" ht="12.75" customHeight="1" x14ac:dyDescent="0.2">
      <c r="A790" s="32"/>
      <c r="B790" s="32"/>
      <c r="C790" s="32"/>
      <c r="D790" s="32"/>
      <c r="E790" s="32"/>
      <c r="F790" s="32"/>
      <c r="G790" s="32"/>
      <c r="H790" s="206"/>
      <c r="I790" s="5"/>
      <c r="J790" s="5"/>
      <c r="K790" s="32"/>
      <c r="L790" s="5"/>
      <c r="M790" s="6"/>
      <c r="N790" s="6"/>
      <c r="O790" s="5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spans="1:26" ht="12.75" customHeight="1" x14ac:dyDescent="0.2">
      <c r="A791" s="32"/>
      <c r="B791" s="32"/>
      <c r="C791" s="32"/>
      <c r="D791" s="32"/>
      <c r="E791" s="32"/>
      <c r="F791" s="32"/>
      <c r="G791" s="32"/>
      <c r="H791" s="206"/>
      <c r="I791" s="5"/>
      <c r="J791" s="5"/>
      <c r="K791" s="32"/>
      <c r="L791" s="5"/>
      <c r="M791" s="6"/>
      <c r="N791" s="6"/>
      <c r="O791" s="5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spans="1:26" ht="12.75" customHeight="1" x14ac:dyDescent="0.2">
      <c r="A792" s="32"/>
      <c r="B792" s="32"/>
      <c r="C792" s="32"/>
      <c r="D792" s="32"/>
      <c r="E792" s="32"/>
      <c r="F792" s="32"/>
      <c r="G792" s="32"/>
      <c r="H792" s="206"/>
      <c r="I792" s="5"/>
      <c r="J792" s="5"/>
      <c r="K792" s="32"/>
      <c r="L792" s="5"/>
      <c r="M792" s="6"/>
      <c r="N792" s="6"/>
      <c r="O792" s="5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spans="1:26" ht="12.75" customHeight="1" x14ac:dyDescent="0.2">
      <c r="A793" s="32"/>
      <c r="B793" s="32"/>
      <c r="C793" s="32"/>
      <c r="D793" s="32"/>
      <c r="E793" s="32"/>
      <c r="F793" s="32"/>
      <c r="G793" s="32"/>
      <c r="H793" s="206"/>
      <c r="I793" s="5"/>
      <c r="J793" s="5"/>
      <c r="K793" s="32"/>
      <c r="L793" s="5"/>
      <c r="M793" s="6"/>
      <c r="N793" s="6"/>
      <c r="O793" s="5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spans="1:26" ht="12.75" customHeight="1" x14ac:dyDescent="0.2">
      <c r="A794" s="32"/>
      <c r="B794" s="32"/>
      <c r="C794" s="32"/>
      <c r="D794" s="32"/>
      <c r="E794" s="32"/>
      <c r="F794" s="32"/>
      <c r="G794" s="32"/>
      <c r="H794" s="206"/>
      <c r="I794" s="5"/>
      <c r="J794" s="5"/>
      <c r="K794" s="32"/>
      <c r="L794" s="5"/>
      <c r="M794" s="6"/>
      <c r="N794" s="6"/>
      <c r="O794" s="5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spans="1:26" ht="12.75" customHeight="1" x14ac:dyDescent="0.2">
      <c r="A795" s="32"/>
      <c r="B795" s="32"/>
      <c r="C795" s="32"/>
      <c r="D795" s="32"/>
      <c r="E795" s="32"/>
      <c r="F795" s="32"/>
      <c r="G795" s="32"/>
      <c r="H795" s="206"/>
      <c r="I795" s="5"/>
      <c r="J795" s="5"/>
      <c r="K795" s="32"/>
      <c r="L795" s="5"/>
      <c r="M795" s="6"/>
      <c r="N795" s="6"/>
      <c r="O795" s="5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spans="1:26" ht="12.75" customHeight="1" x14ac:dyDescent="0.2">
      <c r="A796" s="32"/>
      <c r="B796" s="32"/>
      <c r="C796" s="32"/>
      <c r="D796" s="32"/>
      <c r="E796" s="32"/>
      <c r="F796" s="32"/>
      <c r="G796" s="32"/>
      <c r="H796" s="206"/>
      <c r="I796" s="5"/>
      <c r="J796" s="5"/>
      <c r="K796" s="32"/>
      <c r="L796" s="5"/>
      <c r="M796" s="6"/>
      <c r="N796" s="6"/>
      <c r="O796" s="5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spans="1:26" ht="12.75" customHeight="1" x14ac:dyDescent="0.2">
      <c r="A797" s="32"/>
      <c r="B797" s="32"/>
      <c r="C797" s="32"/>
      <c r="D797" s="32"/>
      <c r="E797" s="32"/>
      <c r="F797" s="32"/>
      <c r="G797" s="32"/>
      <c r="H797" s="206"/>
      <c r="I797" s="5"/>
      <c r="J797" s="5"/>
      <c r="K797" s="32"/>
      <c r="L797" s="5"/>
      <c r="M797" s="6"/>
      <c r="N797" s="6"/>
      <c r="O797" s="5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spans="1:26" ht="12.75" customHeight="1" x14ac:dyDescent="0.2">
      <c r="A798" s="32"/>
      <c r="B798" s="32"/>
      <c r="C798" s="32"/>
      <c r="D798" s="32"/>
      <c r="E798" s="32"/>
      <c r="F798" s="32"/>
      <c r="G798" s="32"/>
      <c r="H798" s="206"/>
      <c r="I798" s="5"/>
      <c r="J798" s="5"/>
      <c r="K798" s="32"/>
      <c r="L798" s="5"/>
      <c r="M798" s="6"/>
      <c r="N798" s="6"/>
      <c r="O798" s="5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spans="1:26" ht="12.75" customHeight="1" x14ac:dyDescent="0.2">
      <c r="A799" s="32"/>
      <c r="B799" s="32"/>
      <c r="C799" s="32"/>
      <c r="D799" s="32"/>
      <c r="E799" s="32"/>
      <c r="F799" s="32"/>
      <c r="G799" s="32"/>
      <c r="H799" s="206"/>
      <c r="I799" s="5"/>
      <c r="J799" s="5"/>
      <c r="K799" s="32"/>
      <c r="L799" s="5"/>
      <c r="M799" s="6"/>
      <c r="N799" s="6"/>
      <c r="O799" s="5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spans="1:26" ht="12.75" customHeight="1" x14ac:dyDescent="0.2">
      <c r="A800" s="32"/>
      <c r="B800" s="32"/>
      <c r="C800" s="32"/>
      <c r="D800" s="32"/>
      <c r="E800" s="32"/>
      <c r="F800" s="32"/>
      <c r="G800" s="32"/>
      <c r="H800" s="206"/>
      <c r="I800" s="5"/>
      <c r="J800" s="5"/>
      <c r="K800" s="32"/>
      <c r="L800" s="5"/>
      <c r="M800" s="6"/>
      <c r="N800" s="6"/>
      <c r="O800" s="5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spans="1:26" ht="12.75" customHeight="1" x14ac:dyDescent="0.2">
      <c r="A801" s="32"/>
      <c r="B801" s="32"/>
      <c r="C801" s="32"/>
      <c r="D801" s="32"/>
      <c r="E801" s="32"/>
      <c r="F801" s="32"/>
      <c r="G801" s="32"/>
      <c r="H801" s="206"/>
      <c r="I801" s="5"/>
      <c r="J801" s="5"/>
      <c r="K801" s="32"/>
      <c r="L801" s="5"/>
      <c r="M801" s="6"/>
      <c r="N801" s="6"/>
      <c r="O801" s="5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spans="1:26" ht="12.75" customHeight="1" x14ac:dyDescent="0.2">
      <c r="A802" s="32"/>
      <c r="B802" s="32"/>
      <c r="C802" s="32"/>
      <c r="D802" s="32"/>
      <c r="E802" s="32"/>
      <c r="F802" s="32"/>
      <c r="G802" s="32"/>
      <c r="H802" s="206"/>
      <c r="I802" s="5"/>
      <c r="J802" s="5"/>
      <c r="K802" s="32"/>
      <c r="L802" s="5"/>
      <c r="M802" s="6"/>
      <c r="N802" s="6"/>
      <c r="O802" s="5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spans="1:26" ht="12.75" customHeight="1" x14ac:dyDescent="0.2">
      <c r="A803" s="32"/>
      <c r="B803" s="32"/>
      <c r="C803" s="32"/>
      <c r="D803" s="32"/>
      <c r="E803" s="32"/>
      <c r="F803" s="32"/>
      <c r="G803" s="32"/>
      <c r="H803" s="206"/>
      <c r="I803" s="5"/>
      <c r="J803" s="5"/>
      <c r="K803" s="32"/>
      <c r="L803" s="5"/>
      <c r="M803" s="6"/>
      <c r="N803" s="6"/>
      <c r="O803" s="5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spans="1:26" ht="12.75" customHeight="1" x14ac:dyDescent="0.2">
      <c r="A804" s="32"/>
      <c r="B804" s="32"/>
      <c r="C804" s="32"/>
      <c r="D804" s="32"/>
      <c r="E804" s="32"/>
      <c r="F804" s="32"/>
      <c r="G804" s="32"/>
      <c r="H804" s="206"/>
      <c r="I804" s="5"/>
      <c r="J804" s="5"/>
      <c r="K804" s="32"/>
      <c r="L804" s="5"/>
      <c r="M804" s="6"/>
      <c r="N804" s="6"/>
      <c r="O804" s="5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spans="1:26" ht="12.75" customHeight="1" x14ac:dyDescent="0.2">
      <c r="A805" s="32"/>
      <c r="B805" s="32"/>
      <c r="C805" s="32"/>
      <c r="D805" s="32"/>
      <c r="E805" s="32"/>
      <c r="F805" s="32"/>
      <c r="G805" s="32"/>
      <c r="H805" s="206"/>
      <c r="I805" s="5"/>
      <c r="J805" s="5"/>
      <c r="K805" s="32"/>
      <c r="L805" s="5"/>
      <c r="M805" s="6"/>
      <c r="N805" s="6"/>
      <c r="O805" s="5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spans="1:26" ht="12.75" customHeight="1" x14ac:dyDescent="0.2">
      <c r="A806" s="32"/>
      <c r="B806" s="32"/>
      <c r="C806" s="32"/>
      <c r="D806" s="32"/>
      <c r="E806" s="32"/>
      <c r="F806" s="32"/>
      <c r="G806" s="32"/>
      <c r="H806" s="206"/>
      <c r="I806" s="5"/>
      <c r="J806" s="5"/>
      <c r="K806" s="32"/>
      <c r="L806" s="5"/>
      <c r="M806" s="6"/>
      <c r="N806" s="6"/>
      <c r="O806" s="5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spans="1:26" ht="12.75" customHeight="1" x14ac:dyDescent="0.2">
      <c r="A807" s="32"/>
      <c r="B807" s="32"/>
      <c r="C807" s="32"/>
      <c r="D807" s="32"/>
      <c r="E807" s="32"/>
      <c r="F807" s="32"/>
      <c r="G807" s="32"/>
      <c r="H807" s="206"/>
      <c r="I807" s="5"/>
      <c r="J807" s="5"/>
      <c r="K807" s="32"/>
      <c r="L807" s="5"/>
      <c r="M807" s="6"/>
      <c r="N807" s="6"/>
      <c r="O807" s="5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spans="1:26" ht="12.75" customHeight="1" x14ac:dyDescent="0.2">
      <c r="A808" s="32"/>
      <c r="B808" s="32"/>
      <c r="C808" s="32"/>
      <c r="D808" s="32"/>
      <c r="E808" s="32"/>
      <c r="F808" s="32"/>
      <c r="G808" s="32"/>
      <c r="H808" s="206"/>
      <c r="I808" s="5"/>
      <c r="J808" s="5"/>
      <c r="K808" s="32"/>
      <c r="L808" s="5"/>
      <c r="M808" s="6"/>
      <c r="N808" s="6"/>
      <c r="O808" s="5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spans="1:26" ht="12.75" customHeight="1" x14ac:dyDescent="0.2">
      <c r="A809" s="32"/>
      <c r="B809" s="32"/>
      <c r="C809" s="32"/>
      <c r="D809" s="32"/>
      <c r="E809" s="32"/>
      <c r="F809" s="32"/>
      <c r="G809" s="32"/>
      <c r="H809" s="206"/>
      <c r="I809" s="5"/>
      <c r="J809" s="5"/>
      <c r="K809" s="32"/>
      <c r="L809" s="5"/>
      <c r="M809" s="6"/>
      <c r="N809" s="6"/>
      <c r="O809" s="5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spans="1:26" ht="12.75" customHeight="1" x14ac:dyDescent="0.2">
      <c r="A810" s="32"/>
      <c r="B810" s="32"/>
      <c r="C810" s="32"/>
      <c r="D810" s="32"/>
      <c r="E810" s="32"/>
      <c r="F810" s="32"/>
      <c r="G810" s="32"/>
      <c r="H810" s="206"/>
      <c r="I810" s="5"/>
      <c r="J810" s="5"/>
      <c r="K810" s="32"/>
      <c r="L810" s="5"/>
      <c r="M810" s="6"/>
      <c r="N810" s="6"/>
      <c r="O810" s="5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spans="1:26" ht="12.75" customHeight="1" x14ac:dyDescent="0.2">
      <c r="A811" s="32"/>
      <c r="B811" s="32"/>
      <c r="C811" s="32"/>
      <c r="D811" s="32"/>
      <c r="E811" s="32"/>
      <c r="F811" s="32"/>
      <c r="G811" s="32"/>
      <c r="H811" s="206"/>
      <c r="I811" s="5"/>
      <c r="J811" s="5"/>
      <c r="K811" s="32"/>
      <c r="L811" s="5"/>
      <c r="M811" s="6"/>
      <c r="N811" s="6"/>
      <c r="O811" s="5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spans="1:26" ht="12.75" customHeight="1" x14ac:dyDescent="0.2">
      <c r="A812" s="32"/>
      <c r="B812" s="32"/>
      <c r="C812" s="32"/>
      <c r="D812" s="32"/>
      <c r="E812" s="32"/>
      <c r="F812" s="32"/>
      <c r="G812" s="32"/>
      <c r="H812" s="206"/>
      <c r="I812" s="5"/>
      <c r="J812" s="5"/>
      <c r="K812" s="32"/>
      <c r="L812" s="5"/>
      <c r="M812" s="6"/>
      <c r="N812" s="6"/>
      <c r="O812" s="5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spans="1:26" ht="12.75" customHeight="1" x14ac:dyDescent="0.2">
      <c r="A813" s="32"/>
      <c r="B813" s="32"/>
      <c r="C813" s="32"/>
      <c r="D813" s="32"/>
      <c r="E813" s="32"/>
      <c r="F813" s="32"/>
      <c r="G813" s="32"/>
      <c r="H813" s="206"/>
      <c r="I813" s="5"/>
      <c r="J813" s="5"/>
      <c r="K813" s="32"/>
      <c r="L813" s="5"/>
      <c r="M813" s="6"/>
      <c r="N813" s="6"/>
      <c r="O813" s="5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spans="1:26" ht="12.75" customHeight="1" x14ac:dyDescent="0.2">
      <c r="A814" s="32"/>
      <c r="B814" s="32"/>
      <c r="C814" s="32"/>
      <c r="D814" s="32"/>
      <c r="E814" s="32"/>
      <c r="F814" s="32"/>
      <c r="G814" s="32"/>
      <c r="H814" s="206"/>
      <c r="I814" s="5"/>
      <c r="J814" s="5"/>
      <c r="K814" s="32"/>
      <c r="L814" s="5"/>
      <c r="M814" s="6"/>
      <c r="N814" s="6"/>
      <c r="O814" s="5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spans="1:26" ht="12.75" customHeight="1" x14ac:dyDescent="0.2">
      <c r="A815" s="32"/>
      <c r="B815" s="32"/>
      <c r="C815" s="32"/>
      <c r="D815" s="32"/>
      <c r="E815" s="32"/>
      <c r="F815" s="32"/>
      <c r="G815" s="32"/>
      <c r="H815" s="206"/>
      <c r="I815" s="5"/>
      <c r="J815" s="5"/>
      <c r="K815" s="32"/>
      <c r="L815" s="5"/>
      <c r="M815" s="6"/>
      <c r="N815" s="6"/>
      <c r="O815" s="5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spans="1:26" ht="12.75" customHeight="1" x14ac:dyDescent="0.2">
      <c r="A816" s="32"/>
      <c r="B816" s="32"/>
      <c r="C816" s="32"/>
      <c r="D816" s="32"/>
      <c r="E816" s="32"/>
      <c r="F816" s="32"/>
      <c r="G816" s="32"/>
      <c r="H816" s="206"/>
      <c r="I816" s="5"/>
      <c r="J816" s="5"/>
      <c r="K816" s="32"/>
      <c r="L816" s="5"/>
      <c r="M816" s="6"/>
      <c r="N816" s="6"/>
      <c r="O816" s="5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spans="1:26" ht="12.75" customHeight="1" x14ac:dyDescent="0.2">
      <c r="A817" s="32"/>
      <c r="B817" s="32"/>
      <c r="C817" s="32"/>
      <c r="D817" s="32"/>
      <c r="E817" s="32"/>
      <c r="F817" s="32"/>
      <c r="G817" s="32"/>
      <c r="H817" s="206"/>
      <c r="I817" s="5"/>
      <c r="J817" s="5"/>
      <c r="K817" s="32"/>
      <c r="L817" s="5"/>
      <c r="M817" s="6"/>
      <c r="N817" s="6"/>
      <c r="O817" s="5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spans="1:26" ht="12.75" customHeight="1" x14ac:dyDescent="0.2">
      <c r="A818" s="32"/>
      <c r="B818" s="32"/>
      <c r="C818" s="32"/>
      <c r="D818" s="32"/>
      <c r="E818" s="32"/>
      <c r="F818" s="32"/>
      <c r="G818" s="32"/>
      <c r="H818" s="206"/>
      <c r="I818" s="5"/>
      <c r="J818" s="5"/>
      <c r="K818" s="32"/>
      <c r="L818" s="5"/>
      <c r="M818" s="6"/>
      <c r="N818" s="6"/>
      <c r="O818" s="5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spans="1:26" ht="12.75" customHeight="1" x14ac:dyDescent="0.2">
      <c r="A819" s="32"/>
      <c r="B819" s="32"/>
      <c r="C819" s="32"/>
      <c r="D819" s="32"/>
      <c r="E819" s="32"/>
      <c r="F819" s="32"/>
      <c r="G819" s="32"/>
      <c r="H819" s="206"/>
      <c r="I819" s="5"/>
      <c r="J819" s="5"/>
      <c r="K819" s="32"/>
      <c r="L819" s="5"/>
      <c r="M819" s="6"/>
      <c r="N819" s="6"/>
      <c r="O819" s="5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spans="1:26" ht="12.75" customHeight="1" x14ac:dyDescent="0.2">
      <c r="A820" s="32"/>
      <c r="B820" s="32"/>
      <c r="C820" s="32"/>
      <c r="D820" s="32"/>
      <c r="E820" s="32"/>
      <c r="F820" s="32"/>
      <c r="G820" s="32"/>
      <c r="H820" s="206"/>
      <c r="I820" s="5"/>
      <c r="J820" s="5"/>
      <c r="K820" s="32"/>
      <c r="L820" s="5"/>
      <c r="M820" s="6"/>
      <c r="N820" s="6"/>
      <c r="O820" s="5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spans="1:26" ht="12.75" customHeight="1" x14ac:dyDescent="0.2">
      <c r="A821" s="32"/>
      <c r="B821" s="32"/>
      <c r="C821" s="32"/>
      <c r="D821" s="32"/>
      <c r="E821" s="32"/>
      <c r="F821" s="32"/>
      <c r="G821" s="32"/>
      <c r="H821" s="206"/>
      <c r="I821" s="5"/>
      <c r="J821" s="5"/>
      <c r="K821" s="32"/>
      <c r="L821" s="5"/>
      <c r="M821" s="6"/>
      <c r="N821" s="6"/>
      <c r="O821" s="5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spans="1:26" ht="12.75" customHeight="1" x14ac:dyDescent="0.2">
      <c r="A822" s="32"/>
      <c r="B822" s="32"/>
      <c r="C822" s="32"/>
      <c r="D822" s="32"/>
      <c r="E822" s="32"/>
      <c r="F822" s="32"/>
      <c r="G822" s="32"/>
      <c r="H822" s="206"/>
      <c r="I822" s="5"/>
      <c r="J822" s="5"/>
      <c r="K822" s="32"/>
      <c r="L822" s="5"/>
      <c r="M822" s="6"/>
      <c r="N822" s="6"/>
      <c r="O822" s="5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spans="1:26" ht="12.75" customHeight="1" x14ac:dyDescent="0.2">
      <c r="A823" s="32"/>
      <c r="B823" s="32"/>
      <c r="C823" s="32"/>
      <c r="D823" s="32"/>
      <c r="E823" s="32"/>
      <c r="F823" s="32"/>
      <c r="G823" s="32"/>
      <c r="H823" s="206"/>
      <c r="I823" s="5"/>
      <c r="J823" s="5"/>
      <c r="K823" s="32"/>
      <c r="L823" s="5"/>
      <c r="M823" s="6"/>
      <c r="N823" s="6"/>
      <c r="O823" s="5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spans="1:26" ht="12.75" customHeight="1" x14ac:dyDescent="0.2">
      <c r="A824" s="32"/>
      <c r="B824" s="32"/>
      <c r="C824" s="32"/>
      <c r="D824" s="32"/>
      <c r="E824" s="32"/>
      <c r="F824" s="32"/>
      <c r="G824" s="32"/>
      <c r="H824" s="206"/>
      <c r="I824" s="5"/>
      <c r="J824" s="5"/>
      <c r="K824" s="32"/>
      <c r="L824" s="5"/>
      <c r="M824" s="6"/>
      <c r="N824" s="6"/>
      <c r="O824" s="5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spans="1:26" ht="12.75" customHeight="1" x14ac:dyDescent="0.2">
      <c r="A825" s="32"/>
      <c r="B825" s="32"/>
      <c r="C825" s="32"/>
      <c r="D825" s="32"/>
      <c r="E825" s="32"/>
      <c r="F825" s="32"/>
      <c r="G825" s="32"/>
      <c r="H825" s="206"/>
      <c r="I825" s="5"/>
      <c r="J825" s="5"/>
      <c r="K825" s="32"/>
      <c r="L825" s="5"/>
      <c r="M825" s="6"/>
      <c r="N825" s="6"/>
      <c r="O825" s="5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spans="1:26" ht="12.75" customHeight="1" x14ac:dyDescent="0.2">
      <c r="A826" s="32"/>
      <c r="B826" s="32"/>
      <c r="C826" s="32"/>
      <c r="D826" s="32"/>
      <c r="E826" s="32"/>
      <c r="F826" s="32"/>
      <c r="G826" s="32"/>
      <c r="H826" s="206"/>
      <c r="I826" s="5"/>
      <c r="J826" s="5"/>
      <c r="K826" s="32"/>
      <c r="L826" s="5"/>
      <c r="M826" s="6"/>
      <c r="N826" s="6"/>
      <c r="O826" s="5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spans="1:26" ht="12.75" customHeight="1" x14ac:dyDescent="0.2">
      <c r="A827" s="32"/>
      <c r="B827" s="32"/>
      <c r="C827" s="32"/>
      <c r="D827" s="32"/>
      <c r="E827" s="32"/>
      <c r="F827" s="32"/>
      <c r="G827" s="32"/>
      <c r="H827" s="206"/>
      <c r="I827" s="5"/>
      <c r="J827" s="5"/>
      <c r="K827" s="32"/>
      <c r="L827" s="5"/>
      <c r="M827" s="6"/>
      <c r="N827" s="6"/>
      <c r="O827" s="5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spans="1:26" ht="12.75" customHeight="1" x14ac:dyDescent="0.2">
      <c r="A828" s="32"/>
      <c r="B828" s="32"/>
      <c r="C828" s="32"/>
      <c r="D828" s="32"/>
      <c r="E828" s="32"/>
      <c r="F828" s="32"/>
      <c r="G828" s="32"/>
      <c r="H828" s="206"/>
      <c r="I828" s="5"/>
      <c r="J828" s="5"/>
      <c r="K828" s="32"/>
      <c r="L828" s="5"/>
      <c r="M828" s="6"/>
      <c r="N828" s="6"/>
      <c r="O828" s="5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spans="1:26" ht="12.75" customHeight="1" x14ac:dyDescent="0.2">
      <c r="A829" s="32"/>
      <c r="B829" s="32"/>
      <c r="C829" s="32"/>
      <c r="D829" s="32"/>
      <c r="E829" s="32"/>
      <c r="F829" s="32"/>
      <c r="G829" s="32"/>
      <c r="H829" s="206"/>
      <c r="I829" s="5"/>
      <c r="J829" s="5"/>
      <c r="K829" s="32"/>
      <c r="L829" s="5"/>
      <c r="M829" s="6"/>
      <c r="N829" s="6"/>
      <c r="O829" s="5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spans="1:26" ht="12.75" customHeight="1" x14ac:dyDescent="0.2">
      <c r="A830" s="32"/>
      <c r="B830" s="32"/>
      <c r="C830" s="32"/>
      <c r="D830" s="32"/>
      <c r="E830" s="32"/>
      <c r="F830" s="32"/>
      <c r="G830" s="32"/>
      <c r="H830" s="206"/>
      <c r="I830" s="5"/>
      <c r="J830" s="5"/>
      <c r="K830" s="32"/>
      <c r="L830" s="5"/>
      <c r="M830" s="6"/>
      <c r="N830" s="6"/>
      <c r="O830" s="5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spans="1:26" ht="12.75" customHeight="1" x14ac:dyDescent="0.2">
      <c r="A831" s="32"/>
      <c r="B831" s="32"/>
      <c r="C831" s="32"/>
      <c r="D831" s="32"/>
      <c r="E831" s="32"/>
      <c r="F831" s="32"/>
      <c r="G831" s="32"/>
      <c r="H831" s="206"/>
      <c r="I831" s="5"/>
      <c r="J831" s="5"/>
      <c r="K831" s="32"/>
      <c r="L831" s="5"/>
      <c r="M831" s="6"/>
      <c r="N831" s="6"/>
      <c r="O831" s="5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spans="1:26" ht="12.75" customHeight="1" x14ac:dyDescent="0.2">
      <c r="A832" s="32"/>
      <c r="B832" s="32"/>
      <c r="C832" s="32"/>
      <c r="D832" s="32"/>
      <c r="E832" s="32"/>
      <c r="F832" s="32"/>
      <c r="G832" s="32"/>
      <c r="H832" s="206"/>
      <c r="I832" s="5"/>
      <c r="J832" s="5"/>
      <c r="K832" s="32"/>
      <c r="L832" s="5"/>
      <c r="M832" s="6"/>
      <c r="N832" s="6"/>
      <c r="O832" s="5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spans="1:26" ht="12.75" customHeight="1" x14ac:dyDescent="0.2">
      <c r="A833" s="32"/>
      <c r="B833" s="32"/>
      <c r="C833" s="32"/>
      <c r="D833" s="32"/>
      <c r="E833" s="32"/>
      <c r="F833" s="32"/>
      <c r="G833" s="32"/>
      <c r="H833" s="206"/>
      <c r="I833" s="5"/>
      <c r="J833" s="5"/>
      <c r="K833" s="32"/>
      <c r="L833" s="5"/>
      <c r="M833" s="6"/>
      <c r="N833" s="6"/>
      <c r="O833" s="5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spans="1:26" ht="12.75" customHeight="1" x14ac:dyDescent="0.2">
      <c r="A834" s="32"/>
      <c r="B834" s="32"/>
      <c r="C834" s="32"/>
      <c r="D834" s="32"/>
      <c r="E834" s="32"/>
      <c r="F834" s="32"/>
      <c r="G834" s="32"/>
      <c r="H834" s="206"/>
      <c r="I834" s="5"/>
      <c r="J834" s="5"/>
      <c r="K834" s="32"/>
      <c r="L834" s="5"/>
      <c r="M834" s="6"/>
      <c r="N834" s="6"/>
      <c r="O834" s="5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spans="1:26" ht="12.75" customHeight="1" x14ac:dyDescent="0.2">
      <c r="A835" s="32"/>
      <c r="B835" s="32"/>
      <c r="C835" s="32"/>
      <c r="D835" s="32"/>
      <c r="E835" s="32"/>
      <c r="F835" s="32"/>
      <c r="G835" s="32"/>
      <c r="H835" s="206"/>
      <c r="I835" s="5"/>
      <c r="J835" s="5"/>
      <c r="K835" s="32"/>
      <c r="L835" s="5"/>
      <c r="M835" s="6"/>
      <c r="N835" s="6"/>
      <c r="O835" s="5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spans="1:26" ht="12.75" customHeight="1" x14ac:dyDescent="0.2">
      <c r="A836" s="32"/>
      <c r="B836" s="32"/>
      <c r="C836" s="32"/>
      <c r="D836" s="32"/>
      <c r="E836" s="32"/>
      <c r="F836" s="32"/>
      <c r="G836" s="32"/>
      <c r="H836" s="206"/>
      <c r="I836" s="5"/>
      <c r="J836" s="5"/>
      <c r="K836" s="32"/>
      <c r="L836" s="5"/>
      <c r="M836" s="6"/>
      <c r="N836" s="6"/>
      <c r="O836" s="5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spans="1:26" ht="12.75" customHeight="1" x14ac:dyDescent="0.2">
      <c r="A837" s="32"/>
      <c r="B837" s="32"/>
      <c r="C837" s="32"/>
      <c r="D837" s="32"/>
      <c r="E837" s="32"/>
      <c r="F837" s="32"/>
      <c r="G837" s="32"/>
      <c r="H837" s="206"/>
      <c r="I837" s="5"/>
      <c r="J837" s="5"/>
      <c r="K837" s="32"/>
      <c r="L837" s="5"/>
      <c r="M837" s="6"/>
      <c r="N837" s="6"/>
      <c r="O837" s="5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spans="1:26" ht="12.75" customHeight="1" x14ac:dyDescent="0.2">
      <c r="A838" s="32"/>
      <c r="B838" s="32"/>
      <c r="C838" s="32"/>
      <c r="D838" s="32"/>
      <c r="E838" s="32"/>
      <c r="F838" s="32"/>
      <c r="G838" s="32"/>
      <c r="H838" s="206"/>
      <c r="I838" s="5"/>
      <c r="J838" s="5"/>
      <c r="K838" s="32"/>
      <c r="L838" s="5"/>
      <c r="M838" s="6"/>
      <c r="N838" s="6"/>
      <c r="O838" s="5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spans="1:26" ht="12.75" customHeight="1" x14ac:dyDescent="0.2">
      <c r="A839" s="32"/>
      <c r="B839" s="32"/>
      <c r="C839" s="32"/>
      <c r="D839" s="32"/>
      <c r="E839" s="32"/>
      <c r="F839" s="32"/>
      <c r="G839" s="32"/>
      <c r="H839" s="206"/>
      <c r="I839" s="5"/>
      <c r="J839" s="5"/>
      <c r="K839" s="32"/>
      <c r="L839" s="5"/>
      <c r="M839" s="6"/>
      <c r="N839" s="6"/>
      <c r="O839" s="5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spans="1:26" ht="12.75" customHeight="1" x14ac:dyDescent="0.2">
      <c r="A840" s="32"/>
      <c r="B840" s="32"/>
      <c r="C840" s="32"/>
      <c r="D840" s="32"/>
      <c r="E840" s="32"/>
      <c r="F840" s="32"/>
      <c r="G840" s="32"/>
      <c r="H840" s="206"/>
      <c r="I840" s="5"/>
      <c r="J840" s="5"/>
      <c r="K840" s="32"/>
      <c r="L840" s="5"/>
      <c r="M840" s="6"/>
      <c r="N840" s="6"/>
      <c r="O840" s="5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spans="1:26" ht="12.75" customHeight="1" x14ac:dyDescent="0.2">
      <c r="A841" s="32"/>
      <c r="B841" s="32"/>
      <c r="C841" s="32"/>
      <c r="D841" s="32"/>
      <c r="E841" s="32"/>
      <c r="F841" s="32"/>
      <c r="G841" s="32"/>
      <c r="H841" s="206"/>
      <c r="I841" s="5"/>
      <c r="J841" s="5"/>
      <c r="K841" s="32"/>
      <c r="L841" s="5"/>
      <c r="M841" s="6"/>
      <c r="N841" s="6"/>
      <c r="O841" s="5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spans="1:26" ht="12.75" customHeight="1" x14ac:dyDescent="0.2">
      <c r="A842" s="32"/>
      <c r="B842" s="32"/>
      <c r="C842" s="32"/>
      <c r="D842" s="32"/>
      <c r="E842" s="32"/>
      <c r="F842" s="32"/>
      <c r="G842" s="32"/>
      <c r="H842" s="206"/>
      <c r="I842" s="5"/>
      <c r="J842" s="5"/>
      <c r="K842" s="32"/>
      <c r="L842" s="5"/>
      <c r="M842" s="6"/>
      <c r="N842" s="6"/>
      <c r="O842" s="5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spans="1:26" ht="12.75" customHeight="1" x14ac:dyDescent="0.2">
      <c r="A843" s="32"/>
      <c r="B843" s="32"/>
      <c r="C843" s="32"/>
      <c r="D843" s="32"/>
      <c r="E843" s="32"/>
      <c r="F843" s="32"/>
      <c r="G843" s="32"/>
      <c r="H843" s="206"/>
      <c r="I843" s="5"/>
      <c r="J843" s="5"/>
      <c r="K843" s="32"/>
      <c r="L843" s="5"/>
      <c r="M843" s="6"/>
      <c r="N843" s="6"/>
      <c r="O843" s="5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spans="1:26" ht="12.75" customHeight="1" x14ac:dyDescent="0.2">
      <c r="A844" s="32"/>
      <c r="B844" s="32"/>
      <c r="C844" s="32"/>
      <c r="D844" s="32"/>
      <c r="E844" s="32"/>
      <c r="F844" s="32"/>
      <c r="G844" s="32"/>
      <c r="H844" s="206"/>
      <c r="I844" s="5"/>
      <c r="J844" s="5"/>
      <c r="K844" s="32"/>
      <c r="L844" s="5"/>
      <c r="M844" s="6"/>
      <c r="N844" s="6"/>
      <c r="O844" s="5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spans="1:26" ht="12.75" customHeight="1" x14ac:dyDescent="0.2">
      <c r="A845" s="32"/>
      <c r="B845" s="32"/>
      <c r="C845" s="32"/>
      <c r="D845" s="32"/>
      <c r="E845" s="32"/>
      <c r="F845" s="32"/>
      <c r="G845" s="32"/>
      <c r="H845" s="206"/>
      <c r="I845" s="5"/>
      <c r="J845" s="5"/>
      <c r="K845" s="32"/>
      <c r="L845" s="5"/>
      <c r="M845" s="6"/>
      <c r="N845" s="6"/>
      <c r="O845" s="5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spans="1:26" ht="12.75" customHeight="1" x14ac:dyDescent="0.2">
      <c r="A846" s="32"/>
      <c r="B846" s="32"/>
      <c r="C846" s="32"/>
      <c r="D846" s="32"/>
      <c r="E846" s="32"/>
      <c r="F846" s="32"/>
      <c r="G846" s="32"/>
      <c r="H846" s="206"/>
      <c r="I846" s="5"/>
      <c r="J846" s="5"/>
      <c r="K846" s="32"/>
      <c r="L846" s="5"/>
      <c r="M846" s="6"/>
      <c r="N846" s="6"/>
      <c r="O846" s="5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spans="1:26" ht="12.75" customHeight="1" x14ac:dyDescent="0.2">
      <c r="A847" s="32"/>
      <c r="B847" s="32"/>
      <c r="C847" s="32"/>
      <c r="D847" s="32"/>
      <c r="E847" s="32"/>
      <c r="F847" s="32"/>
      <c r="G847" s="32"/>
      <c r="H847" s="206"/>
      <c r="I847" s="5"/>
      <c r="J847" s="5"/>
      <c r="K847" s="32"/>
      <c r="L847" s="5"/>
      <c r="M847" s="6"/>
      <c r="N847" s="6"/>
      <c r="O847" s="5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spans="1:26" ht="12.75" customHeight="1" x14ac:dyDescent="0.2">
      <c r="A848" s="32"/>
      <c r="B848" s="32"/>
      <c r="C848" s="32"/>
      <c r="D848" s="32"/>
      <c r="E848" s="32"/>
      <c r="F848" s="32"/>
      <c r="G848" s="32"/>
      <c r="H848" s="206"/>
      <c r="I848" s="5"/>
      <c r="J848" s="5"/>
      <c r="K848" s="32"/>
      <c r="L848" s="5"/>
      <c r="M848" s="6"/>
      <c r="N848" s="6"/>
      <c r="O848" s="5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spans="1:26" ht="12.75" customHeight="1" x14ac:dyDescent="0.2">
      <c r="A849" s="32"/>
      <c r="B849" s="32"/>
      <c r="C849" s="32"/>
      <c r="D849" s="32"/>
      <c r="E849" s="32"/>
      <c r="F849" s="32"/>
      <c r="G849" s="32"/>
      <c r="H849" s="206"/>
      <c r="I849" s="5"/>
      <c r="J849" s="5"/>
      <c r="K849" s="32"/>
      <c r="L849" s="5"/>
      <c r="M849" s="6"/>
      <c r="N849" s="6"/>
      <c r="O849" s="5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spans="1:26" ht="12.75" customHeight="1" x14ac:dyDescent="0.2">
      <c r="A850" s="32"/>
      <c r="B850" s="32"/>
      <c r="C850" s="32"/>
      <c r="D850" s="32"/>
      <c r="E850" s="32"/>
      <c r="F850" s="32"/>
      <c r="G850" s="32"/>
      <c r="H850" s="206"/>
      <c r="I850" s="5"/>
      <c r="J850" s="5"/>
      <c r="K850" s="32"/>
      <c r="L850" s="5"/>
      <c r="M850" s="6"/>
      <c r="N850" s="6"/>
      <c r="O850" s="5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spans="1:26" ht="12.75" customHeight="1" x14ac:dyDescent="0.2">
      <c r="A851" s="32"/>
      <c r="B851" s="32"/>
      <c r="C851" s="32"/>
      <c r="D851" s="32"/>
      <c r="E851" s="32"/>
      <c r="F851" s="32"/>
      <c r="G851" s="32"/>
      <c r="H851" s="206"/>
      <c r="I851" s="5"/>
      <c r="J851" s="5"/>
      <c r="K851" s="32"/>
      <c r="L851" s="5"/>
      <c r="M851" s="6"/>
      <c r="N851" s="6"/>
      <c r="O851" s="5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spans="1:26" ht="12.75" customHeight="1" x14ac:dyDescent="0.2">
      <c r="A852" s="32"/>
      <c r="B852" s="32"/>
      <c r="C852" s="32"/>
      <c r="D852" s="32"/>
      <c r="E852" s="32"/>
      <c r="F852" s="32"/>
      <c r="G852" s="32"/>
      <c r="H852" s="206"/>
      <c r="I852" s="5"/>
      <c r="J852" s="5"/>
      <c r="K852" s="32"/>
      <c r="L852" s="5"/>
      <c r="M852" s="6"/>
      <c r="N852" s="6"/>
      <c r="O852" s="5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spans="1:26" ht="12.75" customHeight="1" x14ac:dyDescent="0.2">
      <c r="A853" s="32"/>
      <c r="B853" s="32"/>
      <c r="C853" s="32"/>
      <c r="D853" s="32"/>
      <c r="E853" s="32"/>
      <c r="F853" s="32"/>
      <c r="G853" s="32"/>
      <c r="H853" s="206"/>
      <c r="I853" s="5"/>
      <c r="J853" s="5"/>
      <c r="K853" s="32"/>
      <c r="L853" s="5"/>
      <c r="M853" s="6"/>
      <c r="N853" s="6"/>
      <c r="O853" s="5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spans="1:26" ht="12.75" customHeight="1" x14ac:dyDescent="0.2">
      <c r="A854" s="32"/>
      <c r="B854" s="32"/>
      <c r="C854" s="32"/>
      <c r="D854" s="32"/>
      <c r="E854" s="32"/>
      <c r="F854" s="32"/>
      <c r="G854" s="32"/>
      <c r="H854" s="206"/>
      <c r="I854" s="5"/>
      <c r="J854" s="5"/>
      <c r="K854" s="32"/>
      <c r="L854" s="5"/>
      <c r="M854" s="6"/>
      <c r="N854" s="6"/>
      <c r="O854" s="5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spans="1:26" ht="12.75" customHeight="1" x14ac:dyDescent="0.2">
      <c r="A855" s="32"/>
      <c r="B855" s="32"/>
      <c r="C855" s="32"/>
      <c r="D855" s="32"/>
      <c r="E855" s="32"/>
      <c r="F855" s="32"/>
      <c r="G855" s="32"/>
      <c r="H855" s="206"/>
      <c r="I855" s="5"/>
      <c r="J855" s="5"/>
      <c r="K855" s="32"/>
      <c r="L855" s="5"/>
      <c r="M855" s="6"/>
      <c r="N855" s="6"/>
      <c r="O855" s="5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spans="1:26" ht="12.75" customHeight="1" x14ac:dyDescent="0.2">
      <c r="A856" s="32"/>
      <c r="B856" s="32"/>
      <c r="C856" s="32"/>
      <c r="D856" s="32"/>
      <c r="E856" s="32"/>
      <c r="F856" s="32"/>
      <c r="G856" s="32"/>
      <c r="H856" s="206"/>
      <c r="I856" s="5"/>
      <c r="J856" s="5"/>
      <c r="K856" s="32"/>
      <c r="L856" s="5"/>
      <c r="M856" s="6"/>
      <c r="N856" s="6"/>
      <c r="O856" s="5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spans="1:26" ht="12.75" customHeight="1" x14ac:dyDescent="0.2">
      <c r="A857" s="32"/>
      <c r="B857" s="32"/>
      <c r="C857" s="32"/>
      <c r="D857" s="32"/>
      <c r="E857" s="32"/>
      <c r="F857" s="32"/>
      <c r="G857" s="32"/>
      <c r="H857" s="206"/>
      <c r="I857" s="5"/>
      <c r="J857" s="5"/>
      <c r="K857" s="32"/>
      <c r="L857" s="5"/>
      <c r="M857" s="6"/>
      <c r="N857" s="6"/>
      <c r="O857" s="5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spans="1:26" ht="12.75" customHeight="1" x14ac:dyDescent="0.2">
      <c r="A858" s="32"/>
      <c r="B858" s="32"/>
      <c r="C858" s="32"/>
      <c r="D858" s="32"/>
      <c r="E858" s="32"/>
      <c r="F858" s="32"/>
      <c r="G858" s="32"/>
      <c r="H858" s="206"/>
      <c r="I858" s="5"/>
      <c r="J858" s="5"/>
      <c r="K858" s="32"/>
      <c r="L858" s="5"/>
      <c r="M858" s="6"/>
      <c r="N858" s="6"/>
      <c r="O858" s="5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spans="1:26" ht="12.75" customHeight="1" x14ac:dyDescent="0.2">
      <c r="A859" s="32"/>
      <c r="B859" s="32"/>
      <c r="C859" s="32"/>
      <c r="D859" s="32"/>
      <c r="E859" s="32"/>
      <c r="F859" s="32"/>
      <c r="G859" s="32"/>
      <c r="H859" s="206"/>
      <c r="I859" s="5"/>
      <c r="J859" s="5"/>
      <c r="K859" s="32"/>
      <c r="L859" s="5"/>
      <c r="M859" s="6"/>
      <c r="N859" s="6"/>
      <c r="O859" s="5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spans="1:26" ht="12.75" customHeight="1" x14ac:dyDescent="0.2">
      <c r="A860" s="32"/>
      <c r="B860" s="32"/>
      <c r="C860" s="32"/>
      <c r="D860" s="32"/>
      <c r="E860" s="32"/>
      <c r="F860" s="32"/>
      <c r="G860" s="32"/>
      <c r="H860" s="206"/>
      <c r="I860" s="5"/>
      <c r="J860" s="5"/>
      <c r="K860" s="32"/>
      <c r="L860" s="5"/>
      <c r="M860" s="6"/>
      <c r="N860" s="6"/>
      <c r="O860" s="5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spans="1:26" ht="12.75" customHeight="1" x14ac:dyDescent="0.2">
      <c r="A861" s="32"/>
      <c r="B861" s="32"/>
      <c r="C861" s="32"/>
      <c r="D861" s="32"/>
      <c r="E861" s="32"/>
      <c r="F861" s="32"/>
      <c r="G861" s="32"/>
      <c r="H861" s="206"/>
      <c r="I861" s="5"/>
      <c r="J861" s="5"/>
      <c r="K861" s="32"/>
      <c r="L861" s="5"/>
      <c r="M861" s="6"/>
      <c r="N861" s="6"/>
      <c r="O861" s="5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spans="1:26" ht="12.75" customHeight="1" x14ac:dyDescent="0.2">
      <c r="A862" s="32"/>
      <c r="B862" s="32"/>
      <c r="C862" s="32"/>
      <c r="D862" s="32"/>
      <c r="E862" s="32"/>
      <c r="F862" s="32"/>
      <c r="G862" s="32"/>
      <c r="H862" s="206"/>
      <c r="I862" s="5"/>
      <c r="J862" s="5"/>
      <c r="K862" s="32"/>
      <c r="L862" s="5"/>
      <c r="M862" s="6"/>
      <c r="N862" s="6"/>
      <c r="O862" s="5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spans="1:26" ht="12.75" customHeight="1" x14ac:dyDescent="0.2">
      <c r="A863" s="32"/>
      <c r="B863" s="32"/>
      <c r="C863" s="32"/>
      <c r="D863" s="32"/>
      <c r="E863" s="32"/>
      <c r="F863" s="32"/>
      <c r="G863" s="32"/>
      <c r="H863" s="206"/>
      <c r="I863" s="5"/>
      <c r="J863" s="5"/>
      <c r="K863" s="32"/>
      <c r="L863" s="5"/>
      <c r="M863" s="6"/>
      <c r="N863" s="6"/>
      <c r="O863" s="5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spans="1:26" ht="12.75" customHeight="1" x14ac:dyDescent="0.2">
      <c r="A864" s="32"/>
      <c r="B864" s="32"/>
      <c r="C864" s="32"/>
      <c r="D864" s="32"/>
      <c r="E864" s="32"/>
      <c r="F864" s="32"/>
      <c r="G864" s="32"/>
      <c r="H864" s="206"/>
      <c r="I864" s="5"/>
      <c r="J864" s="5"/>
      <c r="K864" s="32"/>
      <c r="L864" s="5"/>
      <c r="M864" s="6"/>
      <c r="N864" s="6"/>
      <c r="O864" s="5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spans="1:26" ht="12.75" customHeight="1" x14ac:dyDescent="0.2">
      <c r="A865" s="32"/>
      <c r="B865" s="32"/>
      <c r="C865" s="32"/>
      <c r="D865" s="32"/>
      <c r="E865" s="32"/>
      <c r="F865" s="32"/>
      <c r="G865" s="32"/>
      <c r="H865" s="206"/>
      <c r="I865" s="5"/>
      <c r="J865" s="5"/>
      <c r="K865" s="32"/>
      <c r="L865" s="5"/>
      <c r="M865" s="6"/>
      <c r="N865" s="6"/>
      <c r="O865" s="5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spans="1:26" ht="12.75" customHeight="1" x14ac:dyDescent="0.2">
      <c r="A866" s="32"/>
      <c r="B866" s="32"/>
      <c r="C866" s="32"/>
      <c r="D866" s="32"/>
      <c r="E866" s="32"/>
      <c r="F866" s="32"/>
      <c r="G866" s="32"/>
      <c r="H866" s="206"/>
      <c r="I866" s="5"/>
      <c r="J866" s="5"/>
      <c r="K866" s="32"/>
      <c r="L866" s="5"/>
      <c r="M866" s="6"/>
      <c r="N866" s="6"/>
      <c r="O866" s="5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spans="1:26" ht="12.75" customHeight="1" x14ac:dyDescent="0.2">
      <c r="A867" s="32"/>
      <c r="B867" s="32"/>
      <c r="C867" s="32"/>
      <c r="D867" s="32"/>
      <c r="E867" s="32"/>
      <c r="F867" s="32"/>
      <c r="G867" s="32"/>
      <c r="H867" s="206"/>
      <c r="I867" s="5"/>
      <c r="J867" s="5"/>
      <c r="K867" s="32"/>
      <c r="L867" s="5"/>
      <c r="M867" s="6"/>
      <c r="N867" s="6"/>
      <c r="O867" s="5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spans="1:26" ht="12.75" customHeight="1" x14ac:dyDescent="0.2">
      <c r="A868" s="32"/>
      <c r="B868" s="32"/>
      <c r="C868" s="32"/>
      <c r="D868" s="32"/>
      <c r="E868" s="32"/>
      <c r="F868" s="32"/>
      <c r="G868" s="32"/>
      <c r="H868" s="206"/>
      <c r="I868" s="5"/>
      <c r="J868" s="5"/>
      <c r="K868" s="32"/>
      <c r="L868" s="5"/>
      <c r="M868" s="6"/>
      <c r="N868" s="6"/>
      <c r="O868" s="5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spans="1:26" ht="12.75" customHeight="1" x14ac:dyDescent="0.2">
      <c r="A869" s="32"/>
      <c r="B869" s="32"/>
      <c r="C869" s="32"/>
      <c r="D869" s="32"/>
      <c r="E869" s="32"/>
      <c r="F869" s="32"/>
      <c r="G869" s="32"/>
      <c r="H869" s="206"/>
      <c r="I869" s="5"/>
      <c r="J869" s="5"/>
      <c r="K869" s="32"/>
      <c r="L869" s="5"/>
      <c r="M869" s="6"/>
      <c r="N869" s="6"/>
      <c r="O869" s="5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spans="1:26" ht="12.75" customHeight="1" x14ac:dyDescent="0.2">
      <c r="A870" s="32"/>
      <c r="B870" s="32"/>
      <c r="C870" s="32"/>
      <c r="D870" s="32"/>
      <c r="E870" s="32"/>
      <c r="F870" s="32"/>
      <c r="G870" s="32"/>
      <c r="H870" s="206"/>
      <c r="I870" s="5"/>
      <c r="J870" s="5"/>
      <c r="K870" s="32"/>
      <c r="L870" s="5"/>
      <c r="M870" s="6"/>
      <c r="N870" s="6"/>
      <c r="O870" s="5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spans="1:26" ht="12.75" customHeight="1" x14ac:dyDescent="0.2">
      <c r="A871" s="32"/>
      <c r="B871" s="32"/>
      <c r="C871" s="32"/>
      <c r="D871" s="32"/>
      <c r="E871" s="32"/>
      <c r="F871" s="32"/>
      <c r="G871" s="32"/>
      <c r="H871" s="206"/>
      <c r="I871" s="5"/>
      <c r="J871" s="5"/>
      <c r="K871" s="32"/>
      <c r="L871" s="5"/>
      <c r="M871" s="6"/>
      <c r="N871" s="6"/>
      <c r="O871" s="5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spans="1:26" ht="12.75" customHeight="1" x14ac:dyDescent="0.2">
      <c r="A872" s="32"/>
      <c r="B872" s="32"/>
      <c r="C872" s="32"/>
      <c r="D872" s="32"/>
      <c r="E872" s="32"/>
      <c r="F872" s="32"/>
      <c r="G872" s="32"/>
      <c r="H872" s="206"/>
      <c r="I872" s="5"/>
      <c r="J872" s="5"/>
      <c r="K872" s="32"/>
      <c r="L872" s="5"/>
      <c r="M872" s="6"/>
      <c r="N872" s="6"/>
      <c r="O872" s="5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spans="1:26" ht="12.75" customHeight="1" x14ac:dyDescent="0.2">
      <c r="A873" s="32"/>
      <c r="B873" s="32"/>
      <c r="C873" s="32"/>
      <c r="D873" s="32"/>
      <c r="E873" s="32"/>
      <c r="F873" s="32"/>
      <c r="G873" s="32"/>
      <c r="H873" s="206"/>
      <c r="I873" s="5"/>
      <c r="J873" s="5"/>
      <c r="K873" s="32"/>
      <c r="L873" s="5"/>
      <c r="M873" s="6"/>
      <c r="N873" s="6"/>
      <c r="O873" s="5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spans="1:26" ht="12.75" customHeight="1" x14ac:dyDescent="0.2">
      <c r="A874" s="32"/>
      <c r="B874" s="32"/>
      <c r="C874" s="32"/>
      <c r="D874" s="32"/>
      <c r="E874" s="32"/>
      <c r="F874" s="32"/>
      <c r="G874" s="32"/>
      <c r="H874" s="206"/>
      <c r="I874" s="5"/>
      <c r="J874" s="5"/>
      <c r="K874" s="32"/>
      <c r="L874" s="5"/>
      <c r="M874" s="6"/>
      <c r="N874" s="6"/>
      <c r="O874" s="5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spans="1:26" ht="12.75" customHeight="1" x14ac:dyDescent="0.2">
      <c r="A875" s="32"/>
      <c r="B875" s="32"/>
      <c r="C875" s="32"/>
      <c r="D875" s="32"/>
      <c r="E875" s="32"/>
      <c r="F875" s="32"/>
      <c r="G875" s="32"/>
      <c r="H875" s="206"/>
      <c r="I875" s="5"/>
      <c r="J875" s="5"/>
      <c r="K875" s="32"/>
      <c r="L875" s="5"/>
      <c r="M875" s="6"/>
      <c r="N875" s="6"/>
      <c r="O875" s="5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spans="1:26" ht="12.75" customHeight="1" x14ac:dyDescent="0.2">
      <c r="A876" s="32"/>
      <c r="B876" s="32"/>
      <c r="C876" s="32"/>
      <c r="D876" s="32"/>
      <c r="E876" s="32"/>
      <c r="F876" s="32"/>
      <c r="G876" s="32"/>
      <c r="H876" s="206"/>
      <c r="I876" s="5"/>
      <c r="J876" s="5"/>
      <c r="K876" s="32"/>
      <c r="L876" s="5"/>
      <c r="M876" s="6"/>
      <c r="N876" s="6"/>
      <c r="O876" s="5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spans="1:26" ht="12.75" customHeight="1" x14ac:dyDescent="0.2">
      <c r="A877" s="32"/>
      <c r="B877" s="32"/>
      <c r="C877" s="32"/>
      <c r="D877" s="32"/>
      <c r="E877" s="32"/>
      <c r="F877" s="32"/>
      <c r="G877" s="32"/>
      <c r="H877" s="206"/>
      <c r="I877" s="5"/>
      <c r="J877" s="5"/>
      <c r="K877" s="32"/>
      <c r="L877" s="5"/>
      <c r="M877" s="6"/>
      <c r="N877" s="6"/>
      <c r="O877" s="5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spans="1:26" ht="12.75" customHeight="1" x14ac:dyDescent="0.2">
      <c r="A878" s="32"/>
      <c r="B878" s="32"/>
      <c r="C878" s="32"/>
      <c r="D878" s="32"/>
      <c r="E878" s="32"/>
      <c r="F878" s="32"/>
      <c r="G878" s="32"/>
      <c r="H878" s="206"/>
      <c r="I878" s="5"/>
      <c r="J878" s="5"/>
      <c r="K878" s="32"/>
      <c r="L878" s="5"/>
      <c r="M878" s="6"/>
      <c r="N878" s="6"/>
      <c r="O878" s="5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spans="1:26" ht="12.75" customHeight="1" x14ac:dyDescent="0.2">
      <c r="A879" s="32"/>
      <c r="B879" s="32"/>
      <c r="C879" s="32"/>
      <c r="D879" s="32"/>
      <c r="E879" s="32"/>
      <c r="F879" s="32"/>
      <c r="G879" s="32"/>
      <c r="H879" s="206"/>
      <c r="I879" s="5"/>
      <c r="J879" s="5"/>
      <c r="K879" s="32"/>
      <c r="L879" s="5"/>
      <c r="M879" s="6"/>
      <c r="N879" s="6"/>
      <c r="O879" s="5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spans="1:26" ht="12.75" customHeight="1" x14ac:dyDescent="0.2">
      <c r="A880" s="32"/>
      <c r="B880" s="32"/>
      <c r="C880" s="32"/>
      <c r="D880" s="32"/>
      <c r="E880" s="32"/>
      <c r="F880" s="32"/>
      <c r="G880" s="32"/>
      <c r="H880" s="206"/>
      <c r="I880" s="5"/>
      <c r="J880" s="5"/>
      <c r="K880" s="32"/>
      <c r="L880" s="5"/>
      <c r="M880" s="6"/>
      <c r="N880" s="6"/>
      <c r="O880" s="5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spans="1:26" ht="12.75" customHeight="1" x14ac:dyDescent="0.2">
      <c r="A881" s="32"/>
      <c r="B881" s="32"/>
      <c r="C881" s="32"/>
      <c r="D881" s="32"/>
      <c r="E881" s="32"/>
      <c r="F881" s="32"/>
      <c r="G881" s="32"/>
      <c r="H881" s="206"/>
      <c r="I881" s="5"/>
      <c r="J881" s="5"/>
      <c r="K881" s="32"/>
      <c r="L881" s="5"/>
      <c r="M881" s="6"/>
      <c r="N881" s="6"/>
      <c r="O881" s="5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spans="1:26" ht="12.75" customHeight="1" x14ac:dyDescent="0.2">
      <c r="A882" s="32"/>
      <c r="B882" s="32"/>
      <c r="C882" s="32"/>
      <c r="D882" s="32"/>
      <c r="E882" s="32"/>
      <c r="F882" s="32"/>
      <c r="G882" s="32"/>
      <c r="H882" s="206"/>
      <c r="I882" s="5"/>
      <c r="J882" s="5"/>
      <c r="K882" s="32"/>
      <c r="L882" s="5"/>
      <c r="M882" s="6"/>
      <c r="N882" s="6"/>
      <c r="O882" s="5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spans="1:26" ht="12.75" customHeight="1" x14ac:dyDescent="0.2">
      <c r="A883" s="32"/>
      <c r="B883" s="32"/>
      <c r="C883" s="32"/>
      <c r="D883" s="32"/>
      <c r="E883" s="32"/>
      <c r="F883" s="32"/>
      <c r="G883" s="32"/>
      <c r="H883" s="206"/>
      <c r="I883" s="5"/>
      <c r="J883" s="5"/>
      <c r="K883" s="32"/>
      <c r="L883" s="5"/>
      <c r="M883" s="6"/>
      <c r="N883" s="6"/>
      <c r="O883" s="5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spans="1:26" ht="12.75" customHeight="1" x14ac:dyDescent="0.2">
      <c r="A884" s="32"/>
      <c r="B884" s="32"/>
      <c r="C884" s="32"/>
      <c r="D884" s="32"/>
      <c r="E884" s="32"/>
      <c r="F884" s="32"/>
      <c r="G884" s="32"/>
      <c r="H884" s="206"/>
      <c r="I884" s="5"/>
      <c r="J884" s="5"/>
      <c r="K884" s="32"/>
      <c r="L884" s="5"/>
      <c r="M884" s="6"/>
      <c r="N884" s="6"/>
      <c r="O884" s="5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spans="1:26" ht="12.75" customHeight="1" x14ac:dyDescent="0.2">
      <c r="A885" s="32"/>
      <c r="B885" s="32"/>
      <c r="C885" s="32"/>
      <c r="D885" s="32"/>
      <c r="E885" s="32"/>
      <c r="F885" s="32"/>
      <c r="G885" s="32"/>
      <c r="H885" s="206"/>
      <c r="I885" s="5"/>
      <c r="J885" s="5"/>
      <c r="K885" s="32"/>
      <c r="L885" s="5"/>
      <c r="M885" s="6"/>
      <c r="N885" s="6"/>
      <c r="O885" s="5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spans="1:26" ht="12.75" customHeight="1" x14ac:dyDescent="0.2">
      <c r="A886" s="32"/>
      <c r="B886" s="32"/>
      <c r="C886" s="32"/>
      <c r="D886" s="32"/>
      <c r="E886" s="32"/>
      <c r="F886" s="32"/>
      <c r="G886" s="32"/>
      <c r="H886" s="206"/>
      <c r="I886" s="5"/>
      <c r="J886" s="5"/>
      <c r="K886" s="32"/>
      <c r="L886" s="5"/>
      <c r="M886" s="6"/>
      <c r="N886" s="6"/>
      <c r="O886" s="5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spans="1:26" ht="12.75" customHeight="1" x14ac:dyDescent="0.2">
      <c r="A887" s="32"/>
      <c r="B887" s="32"/>
      <c r="C887" s="32"/>
      <c r="D887" s="32"/>
      <c r="E887" s="32"/>
      <c r="F887" s="32"/>
      <c r="G887" s="32"/>
      <c r="H887" s="206"/>
      <c r="I887" s="5"/>
      <c r="J887" s="5"/>
      <c r="K887" s="32"/>
      <c r="L887" s="5"/>
      <c r="M887" s="6"/>
      <c r="N887" s="6"/>
      <c r="O887" s="5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spans="1:26" ht="12.75" customHeight="1" x14ac:dyDescent="0.2">
      <c r="A888" s="32"/>
      <c r="B888" s="32"/>
      <c r="C888" s="32"/>
      <c r="D888" s="32"/>
      <c r="E888" s="32"/>
      <c r="F888" s="32"/>
      <c r="G888" s="32"/>
      <c r="H888" s="206"/>
      <c r="I888" s="5"/>
      <c r="J888" s="5"/>
      <c r="K888" s="32"/>
      <c r="L888" s="5"/>
      <c r="M888" s="6"/>
      <c r="N888" s="6"/>
      <c r="O888" s="5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spans="1:26" ht="12.75" customHeight="1" x14ac:dyDescent="0.2">
      <c r="A889" s="32"/>
      <c r="B889" s="32"/>
      <c r="C889" s="32"/>
      <c r="D889" s="32"/>
      <c r="E889" s="32"/>
      <c r="F889" s="32"/>
      <c r="G889" s="32"/>
      <c r="H889" s="206"/>
      <c r="I889" s="5"/>
      <c r="J889" s="5"/>
      <c r="K889" s="32"/>
      <c r="L889" s="5"/>
      <c r="M889" s="6"/>
      <c r="N889" s="6"/>
      <c r="O889" s="5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spans="1:26" ht="12.75" customHeight="1" x14ac:dyDescent="0.2">
      <c r="A890" s="32"/>
      <c r="B890" s="32"/>
      <c r="C890" s="32"/>
      <c r="D890" s="32"/>
      <c r="E890" s="32"/>
      <c r="F890" s="32"/>
      <c r="G890" s="32"/>
      <c r="H890" s="206"/>
      <c r="I890" s="5"/>
      <c r="J890" s="5"/>
      <c r="K890" s="32"/>
      <c r="L890" s="5"/>
      <c r="M890" s="6"/>
      <c r="N890" s="6"/>
      <c r="O890" s="5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spans="1:26" ht="12.75" customHeight="1" x14ac:dyDescent="0.2">
      <c r="A891" s="32"/>
      <c r="B891" s="32"/>
      <c r="C891" s="32"/>
      <c r="D891" s="32"/>
      <c r="E891" s="32"/>
      <c r="F891" s="32"/>
      <c r="G891" s="32"/>
      <c r="H891" s="206"/>
      <c r="I891" s="5"/>
      <c r="J891" s="5"/>
      <c r="K891" s="32"/>
      <c r="L891" s="5"/>
      <c r="M891" s="6"/>
      <c r="N891" s="6"/>
      <c r="O891" s="5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spans="1:26" ht="12.75" customHeight="1" x14ac:dyDescent="0.2">
      <c r="A892" s="32"/>
      <c r="B892" s="32"/>
      <c r="C892" s="32"/>
      <c r="D892" s="32"/>
      <c r="E892" s="32"/>
      <c r="F892" s="32"/>
      <c r="G892" s="32"/>
      <c r="H892" s="206"/>
      <c r="I892" s="5"/>
      <c r="J892" s="5"/>
      <c r="K892" s="32"/>
      <c r="L892" s="5"/>
      <c r="M892" s="6"/>
      <c r="N892" s="6"/>
      <c r="O892" s="5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spans="1:26" ht="12.75" customHeight="1" x14ac:dyDescent="0.2">
      <c r="A893" s="32"/>
      <c r="B893" s="32"/>
      <c r="C893" s="32"/>
      <c r="D893" s="32"/>
      <c r="E893" s="32"/>
      <c r="F893" s="32"/>
      <c r="G893" s="32"/>
      <c r="H893" s="206"/>
      <c r="I893" s="5"/>
      <c r="J893" s="5"/>
      <c r="K893" s="32"/>
      <c r="L893" s="5"/>
      <c r="M893" s="6"/>
      <c r="N893" s="6"/>
      <c r="O893" s="5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spans="1:26" ht="12.75" customHeight="1" x14ac:dyDescent="0.2">
      <c r="A894" s="32"/>
      <c r="B894" s="32"/>
      <c r="C894" s="32"/>
      <c r="D894" s="32"/>
      <c r="E894" s="32"/>
      <c r="F894" s="32"/>
      <c r="G894" s="32"/>
      <c r="H894" s="206"/>
      <c r="I894" s="5"/>
      <c r="J894" s="5"/>
      <c r="K894" s="32"/>
      <c r="L894" s="5"/>
      <c r="M894" s="6"/>
      <c r="N894" s="6"/>
      <c r="O894" s="5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spans="1:26" ht="12.75" customHeight="1" x14ac:dyDescent="0.2">
      <c r="A895" s="32"/>
      <c r="B895" s="32"/>
      <c r="C895" s="32"/>
      <c r="D895" s="32"/>
      <c r="E895" s="32"/>
      <c r="F895" s="32"/>
      <c r="G895" s="32"/>
      <c r="H895" s="206"/>
      <c r="I895" s="5"/>
      <c r="J895" s="5"/>
      <c r="K895" s="32"/>
      <c r="L895" s="5"/>
      <c r="M895" s="6"/>
      <c r="N895" s="6"/>
      <c r="O895" s="5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spans="1:26" ht="12.75" customHeight="1" x14ac:dyDescent="0.2">
      <c r="A896" s="32"/>
      <c r="B896" s="32"/>
      <c r="C896" s="32"/>
      <c r="D896" s="32"/>
      <c r="E896" s="32"/>
      <c r="F896" s="32"/>
      <c r="G896" s="32"/>
      <c r="H896" s="206"/>
      <c r="I896" s="5"/>
      <c r="J896" s="5"/>
      <c r="K896" s="32"/>
      <c r="L896" s="5"/>
      <c r="M896" s="6"/>
      <c r="N896" s="6"/>
      <c r="O896" s="5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spans="1:26" ht="12.75" customHeight="1" x14ac:dyDescent="0.2">
      <c r="A897" s="32"/>
      <c r="B897" s="32"/>
      <c r="C897" s="32"/>
      <c r="D897" s="32"/>
      <c r="E897" s="32"/>
      <c r="F897" s="32"/>
      <c r="G897" s="32"/>
      <c r="H897" s="206"/>
      <c r="I897" s="5"/>
      <c r="J897" s="5"/>
      <c r="K897" s="32"/>
      <c r="L897" s="5"/>
      <c r="M897" s="6"/>
      <c r="N897" s="6"/>
      <c r="O897" s="5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spans="1:26" ht="12.75" customHeight="1" x14ac:dyDescent="0.2">
      <c r="A898" s="32"/>
      <c r="B898" s="32"/>
      <c r="C898" s="32"/>
      <c r="D898" s="32"/>
      <c r="E898" s="32"/>
      <c r="F898" s="32"/>
      <c r="G898" s="32"/>
      <c r="H898" s="206"/>
      <c r="I898" s="5"/>
      <c r="J898" s="5"/>
      <c r="K898" s="32"/>
      <c r="L898" s="5"/>
      <c r="M898" s="6"/>
      <c r="N898" s="6"/>
      <c r="O898" s="5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spans="1:26" ht="12.75" customHeight="1" x14ac:dyDescent="0.2">
      <c r="A899" s="32"/>
      <c r="B899" s="32"/>
      <c r="C899" s="32"/>
      <c r="D899" s="32"/>
      <c r="E899" s="32"/>
      <c r="F899" s="32"/>
      <c r="G899" s="32"/>
      <c r="H899" s="206"/>
      <c r="I899" s="5"/>
      <c r="J899" s="5"/>
      <c r="K899" s="32"/>
      <c r="L899" s="5"/>
      <c r="M899" s="6"/>
      <c r="N899" s="6"/>
      <c r="O899" s="5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spans="1:26" ht="12.75" customHeight="1" x14ac:dyDescent="0.2">
      <c r="A900" s="32"/>
      <c r="B900" s="32"/>
      <c r="C900" s="32"/>
      <c r="D900" s="32"/>
      <c r="E900" s="32"/>
      <c r="F900" s="32"/>
      <c r="G900" s="32"/>
      <c r="H900" s="206"/>
      <c r="I900" s="5"/>
      <c r="J900" s="5"/>
      <c r="K900" s="32"/>
      <c r="L900" s="5"/>
      <c r="M900" s="6"/>
      <c r="N900" s="6"/>
      <c r="O900" s="5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spans="1:26" ht="12.75" customHeight="1" x14ac:dyDescent="0.2">
      <c r="A901" s="32"/>
      <c r="B901" s="32"/>
      <c r="C901" s="32"/>
      <c r="D901" s="32"/>
      <c r="E901" s="32"/>
      <c r="F901" s="32"/>
      <c r="G901" s="32"/>
      <c r="H901" s="206"/>
      <c r="I901" s="5"/>
      <c r="J901" s="5"/>
      <c r="K901" s="32"/>
      <c r="L901" s="5"/>
      <c r="M901" s="6"/>
      <c r="N901" s="6"/>
      <c r="O901" s="5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spans="1:26" ht="12.75" customHeight="1" x14ac:dyDescent="0.2">
      <c r="A902" s="32"/>
      <c r="B902" s="32"/>
      <c r="C902" s="32"/>
      <c r="D902" s="32"/>
      <c r="E902" s="32"/>
      <c r="F902" s="32"/>
      <c r="G902" s="32"/>
      <c r="H902" s="206"/>
      <c r="I902" s="5"/>
      <c r="J902" s="5"/>
      <c r="K902" s="32"/>
      <c r="L902" s="5"/>
      <c r="M902" s="6"/>
      <c r="N902" s="6"/>
      <c r="O902" s="5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spans="1:26" ht="12.75" customHeight="1" x14ac:dyDescent="0.2">
      <c r="A903" s="32"/>
      <c r="B903" s="32"/>
      <c r="C903" s="32"/>
      <c r="D903" s="32"/>
      <c r="E903" s="32"/>
      <c r="F903" s="32"/>
      <c r="G903" s="32"/>
      <c r="H903" s="206"/>
      <c r="I903" s="5"/>
      <c r="J903" s="5"/>
      <c r="K903" s="32"/>
      <c r="L903" s="5"/>
      <c r="M903" s="6"/>
      <c r="N903" s="6"/>
      <c r="O903" s="5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spans="1:26" ht="12.75" customHeight="1" x14ac:dyDescent="0.2">
      <c r="A904" s="32"/>
      <c r="B904" s="32"/>
      <c r="C904" s="32"/>
      <c r="D904" s="32"/>
      <c r="E904" s="32"/>
      <c r="F904" s="32"/>
      <c r="G904" s="32"/>
      <c r="H904" s="206"/>
      <c r="I904" s="5"/>
      <c r="J904" s="5"/>
      <c r="K904" s="32"/>
      <c r="L904" s="5"/>
      <c r="M904" s="6"/>
      <c r="N904" s="6"/>
      <c r="O904" s="5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spans="1:26" ht="12.75" customHeight="1" x14ac:dyDescent="0.2">
      <c r="A905" s="32"/>
      <c r="B905" s="32"/>
      <c r="C905" s="32"/>
      <c r="D905" s="32"/>
      <c r="E905" s="32"/>
      <c r="F905" s="32"/>
      <c r="G905" s="32"/>
      <c r="H905" s="206"/>
      <c r="I905" s="5"/>
      <c r="J905" s="5"/>
      <c r="K905" s="32"/>
      <c r="L905" s="5"/>
      <c r="M905" s="6"/>
      <c r="N905" s="6"/>
      <c r="O905" s="5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spans="1:26" ht="12.75" customHeight="1" x14ac:dyDescent="0.2">
      <c r="A906" s="32"/>
      <c r="B906" s="32"/>
      <c r="C906" s="32"/>
      <c r="D906" s="32"/>
      <c r="E906" s="32"/>
      <c r="F906" s="32"/>
      <c r="G906" s="32"/>
      <c r="H906" s="206"/>
      <c r="I906" s="5"/>
      <c r="J906" s="5"/>
      <c r="K906" s="32"/>
      <c r="L906" s="5"/>
      <c r="M906" s="6"/>
      <c r="N906" s="6"/>
      <c r="O906" s="5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spans="1:26" ht="12.75" customHeight="1" x14ac:dyDescent="0.2">
      <c r="A907" s="32"/>
      <c r="B907" s="32"/>
      <c r="C907" s="32"/>
      <c r="D907" s="32"/>
      <c r="E907" s="32"/>
      <c r="F907" s="32"/>
      <c r="G907" s="32"/>
      <c r="H907" s="206"/>
      <c r="I907" s="5"/>
      <c r="J907" s="5"/>
      <c r="K907" s="32"/>
      <c r="L907" s="5"/>
      <c r="M907" s="6"/>
      <c r="N907" s="6"/>
      <c r="O907" s="5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spans="1:26" ht="12.75" customHeight="1" x14ac:dyDescent="0.2">
      <c r="A908" s="32"/>
      <c r="B908" s="32"/>
      <c r="C908" s="32"/>
      <c r="D908" s="32"/>
      <c r="E908" s="32"/>
      <c r="F908" s="32"/>
      <c r="G908" s="32"/>
      <c r="H908" s="206"/>
      <c r="I908" s="5"/>
      <c r="J908" s="5"/>
      <c r="K908" s="32"/>
      <c r="L908" s="5"/>
      <c r="M908" s="6"/>
      <c r="N908" s="6"/>
      <c r="O908" s="5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spans="1:26" ht="12.75" customHeight="1" x14ac:dyDescent="0.2">
      <c r="A909" s="32"/>
      <c r="B909" s="32"/>
      <c r="C909" s="32"/>
      <c r="D909" s="32"/>
      <c r="E909" s="32"/>
      <c r="F909" s="32"/>
      <c r="G909" s="32"/>
      <c r="H909" s="206"/>
      <c r="I909" s="5"/>
      <c r="J909" s="5"/>
      <c r="K909" s="32"/>
      <c r="L909" s="5"/>
      <c r="M909" s="6"/>
      <c r="N909" s="6"/>
      <c r="O909" s="5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spans="1:26" ht="12.75" customHeight="1" x14ac:dyDescent="0.2">
      <c r="A910" s="32"/>
      <c r="B910" s="32"/>
      <c r="C910" s="32"/>
      <c r="D910" s="32"/>
      <c r="E910" s="32"/>
      <c r="F910" s="32"/>
      <c r="G910" s="32"/>
      <c r="H910" s="206"/>
      <c r="I910" s="5"/>
      <c r="J910" s="5"/>
      <c r="K910" s="32"/>
      <c r="L910" s="5"/>
      <c r="M910" s="6"/>
      <c r="N910" s="6"/>
      <c r="O910" s="5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spans="1:26" ht="12.75" customHeight="1" x14ac:dyDescent="0.2">
      <c r="A911" s="32"/>
      <c r="B911" s="32"/>
      <c r="C911" s="32"/>
      <c r="D911" s="32"/>
      <c r="E911" s="32"/>
      <c r="F911" s="32"/>
      <c r="G911" s="32"/>
      <c r="H911" s="206"/>
      <c r="I911" s="5"/>
      <c r="J911" s="5"/>
      <c r="K911" s="32"/>
      <c r="L911" s="5"/>
      <c r="M911" s="6"/>
      <c r="N911" s="6"/>
      <c r="O911" s="5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spans="1:26" ht="12.75" customHeight="1" x14ac:dyDescent="0.2">
      <c r="A912" s="32"/>
      <c r="B912" s="32"/>
      <c r="C912" s="32"/>
      <c r="D912" s="32"/>
      <c r="E912" s="32"/>
      <c r="F912" s="32"/>
      <c r="G912" s="32"/>
      <c r="H912" s="206"/>
      <c r="I912" s="5"/>
      <c r="J912" s="5"/>
      <c r="K912" s="32"/>
      <c r="L912" s="5"/>
      <c r="M912" s="6"/>
      <c r="N912" s="6"/>
      <c r="O912" s="5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spans="1:26" ht="12.75" customHeight="1" x14ac:dyDescent="0.2">
      <c r="A913" s="32"/>
      <c r="B913" s="32"/>
      <c r="C913" s="32"/>
      <c r="D913" s="32"/>
      <c r="E913" s="32"/>
      <c r="F913" s="32"/>
      <c r="G913" s="32"/>
      <c r="H913" s="206"/>
      <c r="I913" s="5"/>
      <c r="J913" s="5"/>
      <c r="K913" s="32"/>
      <c r="L913" s="5"/>
      <c r="M913" s="6"/>
      <c r="N913" s="6"/>
      <c r="O913" s="5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spans="1:26" ht="12.75" customHeight="1" x14ac:dyDescent="0.2">
      <c r="A914" s="32"/>
      <c r="B914" s="32"/>
      <c r="C914" s="32"/>
      <c r="D914" s="32"/>
      <c r="E914" s="32"/>
      <c r="F914" s="32"/>
      <c r="G914" s="32"/>
      <c r="H914" s="206"/>
      <c r="I914" s="5"/>
      <c r="J914" s="5"/>
      <c r="K914" s="32"/>
      <c r="L914" s="5"/>
      <c r="M914" s="6"/>
      <c r="N914" s="6"/>
      <c r="O914" s="5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spans="1:26" ht="12.75" customHeight="1" x14ac:dyDescent="0.2">
      <c r="A915" s="32"/>
      <c r="B915" s="32"/>
      <c r="C915" s="32"/>
      <c r="D915" s="32"/>
      <c r="E915" s="32"/>
      <c r="F915" s="32"/>
      <c r="G915" s="32"/>
      <c r="H915" s="206"/>
      <c r="I915" s="5"/>
      <c r="J915" s="5"/>
      <c r="K915" s="32"/>
      <c r="L915" s="5"/>
      <c r="M915" s="6"/>
      <c r="N915" s="6"/>
      <c r="O915" s="5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spans="1:26" ht="12.75" customHeight="1" x14ac:dyDescent="0.2">
      <c r="A916" s="32"/>
      <c r="B916" s="32"/>
      <c r="C916" s="32"/>
      <c r="D916" s="32"/>
      <c r="E916" s="32"/>
      <c r="F916" s="32"/>
      <c r="G916" s="32"/>
      <c r="H916" s="206"/>
      <c r="I916" s="5"/>
      <c r="J916" s="5"/>
      <c r="K916" s="32"/>
      <c r="L916" s="5"/>
      <c r="M916" s="6"/>
      <c r="N916" s="6"/>
      <c r="O916" s="5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spans="1:26" ht="12.75" customHeight="1" x14ac:dyDescent="0.2">
      <c r="A917" s="32"/>
      <c r="B917" s="32"/>
      <c r="C917" s="32"/>
      <c r="D917" s="32"/>
      <c r="E917" s="32"/>
      <c r="F917" s="32"/>
      <c r="G917" s="32"/>
      <c r="H917" s="206"/>
      <c r="I917" s="5"/>
      <c r="J917" s="5"/>
      <c r="K917" s="32"/>
      <c r="L917" s="5"/>
      <c r="M917" s="6"/>
      <c r="N917" s="6"/>
      <c r="O917" s="5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spans="1:26" ht="12.75" customHeight="1" x14ac:dyDescent="0.2">
      <c r="A918" s="32"/>
      <c r="B918" s="32"/>
      <c r="C918" s="32"/>
      <c r="D918" s="32"/>
      <c r="E918" s="32"/>
      <c r="F918" s="32"/>
      <c r="G918" s="32"/>
      <c r="H918" s="206"/>
      <c r="I918" s="5"/>
      <c r="J918" s="5"/>
      <c r="K918" s="32"/>
      <c r="L918" s="5"/>
      <c r="M918" s="6"/>
      <c r="N918" s="6"/>
      <c r="O918" s="5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spans="1:26" ht="12.75" customHeight="1" x14ac:dyDescent="0.2">
      <c r="A919" s="32"/>
      <c r="B919" s="32"/>
      <c r="C919" s="32"/>
      <c r="D919" s="32"/>
      <c r="E919" s="32"/>
      <c r="F919" s="32"/>
      <c r="G919" s="32"/>
      <c r="H919" s="206"/>
      <c r="I919" s="5"/>
      <c r="J919" s="5"/>
      <c r="K919" s="32"/>
      <c r="L919" s="5"/>
      <c r="M919" s="6"/>
      <c r="N919" s="6"/>
      <c r="O919" s="5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spans="1:26" ht="12.75" customHeight="1" x14ac:dyDescent="0.2">
      <c r="A920" s="32"/>
      <c r="B920" s="32"/>
      <c r="C920" s="32"/>
      <c r="D920" s="32"/>
      <c r="E920" s="32"/>
      <c r="F920" s="32"/>
      <c r="G920" s="32"/>
      <c r="H920" s="206"/>
      <c r="I920" s="5"/>
      <c r="J920" s="5"/>
      <c r="K920" s="32"/>
      <c r="L920" s="5"/>
      <c r="M920" s="6"/>
      <c r="N920" s="6"/>
      <c r="O920" s="5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spans="1:26" ht="12.75" customHeight="1" x14ac:dyDescent="0.2">
      <c r="A921" s="32"/>
      <c r="B921" s="32"/>
      <c r="C921" s="32"/>
      <c r="D921" s="32"/>
      <c r="E921" s="32"/>
      <c r="F921" s="32"/>
      <c r="G921" s="32"/>
      <c r="H921" s="206"/>
      <c r="I921" s="5"/>
      <c r="J921" s="5"/>
      <c r="K921" s="32"/>
      <c r="L921" s="5"/>
      <c r="M921" s="6"/>
      <c r="N921" s="6"/>
      <c r="O921" s="5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spans="1:26" ht="12.75" customHeight="1" x14ac:dyDescent="0.2">
      <c r="A922" s="32"/>
      <c r="B922" s="32"/>
      <c r="C922" s="32"/>
      <c r="D922" s="32"/>
      <c r="E922" s="32"/>
      <c r="F922" s="32"/>
      <c r="G922" s="32"/>
      <c r="H922" s="206"/>
      <c r="I922" s="5"/>
      <c r="J922" s="5"/>
      <c r="K922" s="32"/>
      <c r="L922" s="5"/>
      <c r="M922" s="6"/>
      <c r="N922" s="6"/>
      <c r="O922" s="5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spans="1:26" ht="12.75" customHeight="1" x14ac:dyDescent="0.2">
      <c r="A923" s="32"/>
      <c r="B923" s="32"/>
      <c r="C923" s="32"/>
      <c r="D923" s="32"/>
      <c r="E923" s="32"/>
      <c r="F923" s="32"/>
      <c r="G923" s="32"/>
      <c r="H923" s="206"/>
      <c r="I923" s="5"/>
      <c r="J923" s="5"/>
      <c r="K923" s="32"/>
      <c r="L923" s="5"/>
      <c r="M923" s="6"/>
      <c r="N923" s="6"/>
      <c r="O923" s="5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spans="1:26" ht="12.75" customHeight="1" x14ac:dyDescent="0.2">
      <c r="A924" s="32"/>
      <c r="B924" s="32"/>
      <c r="C924" s="32"/>
      <c r="D924" s="32"/>
      <c r="E924" s="32"/>
      <c r="F924" s="32"/>
      <c r="G924" s="32"/>
      <c r="H924" s="206"/>
      <c r="I924" s="5"/>
      <c r="J924" s="5"/>
      <c r="K924" s="32"/>
      <c r="L924" s="5"/>
      <c r="M924" s="6"/>
      <c r="N924" s="6"/>
      <c r="O924" s="5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spans="1:26" ht="12.75" customHeight="1" x14ac:dyDescent="0.2">
      <c r="A925" s="32"/>
      <c r="B925" s="32"/>
      <c r="C925" s="32"/>
      <c r="D925" s="32"/>
      <c r="E925" s="32"/>
      <c r="F925" s="32"/>
      <c r="G925" s="32"/>
      <c r="H925" s="206"/>
      <c r="I925" s="5"/>
      <c r="J925" s="5"/>
      <c r="K925" s="32"/>
      <c r="L925" s="5"/>
      <c r="M925" s="6"/>
      <c r="N925" s="6"/>
      <c r="O925" s="5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spans="1:26" ht="12.75" customHeight="1" x14ac:dyDescent="0.2">
      <c r="A926" s="32"/>
      <c r="B926" s="32"/>
      <c r="C926" s="32"/>
      <c r="D926" s="32"/>
      <c r="E926" s="32"/>
      <c r="F926" s="32"/>
      <c r="G926" s="32"/>
      <c r="H926" s="206"/>
      <c r="I926" s="5"/>
      <c r="J926" s="5"/>
      <c r="K926" s="32"/>
      <c r="L926" s="5"/>
      <c r="M926" s="6"/>
      <c r="N926" s="6"/>
      <c r="O926" s="5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spans="1:26" ht="12.75" customHeight="1" x14ac:dyDescent="0.2">
      <c r="A927" s="32"/>
      <c r="B927" s="32"/>
      <c r="C927" s="32"/>
      <c r="D927" s="32"/>
      <c r="E927" s="32"/>
      <c r="F927" s="32"/>
      <c r="G927" s="32"/>
      <c r="H927" s="206"/>
      <c r="I927" s="5"/>
      <c r="J927" s="5"/>
      <c r="K927" s="32"/>
      <c r="L927" s="5"/>
      <c r="M927" s="6"/>
      <c r="N927" s="6"/>
      <c r="O927" s="5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spans="1:26" ht="12.75" customHeight="1" x14ac:dyDescent="0.2">
      <c r="A928" s="32"/>
      <c r="B928" s="32"/>
      <c r="C928" s="32"/>
      <c r="D928" s="32"/>
      <c r="E928" s="32"/>
      <c r="F928" s="32"/>
      <c r="G928" s="32"/>
      <c r="H928" s="206"/>
      <c r="I928" s="5"/>
      <c r="J928" s="5"/>
      <c r="K928" s="32"/>
      <c r="L928" s="5"/>
      <c r="M928" s="6"/>
      <c r="N928" s="6"/>
      <c r="O928" s="5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spans="1:26" ht="12.75" customHeight="1" x14ac:dyDescent="0.2">
      <c r="A929" s="32"/>
      <c r="B929" s="32"/>
      <c r="C929" s="32"/>
      <c r="D929" s="32"/>
      <c r="E929" s="32"/>
      <c r="F929" s="32"/>
      <c r="G929" s="32"/>
      <c r="H929" s="206"/>
      <c r="I929" s="5"/>
      <c r="J929" s="5"/>
      <c r="K929" s="32"/>
      <c r="L929" s="5"/>
      <c r="M929" s="6"/>
      <c r="N929" s="6"/>
      <c r="O929" s="5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spans="1:26" ht="12.75" customHeight="1" x14ac:dyDescent="0.2">
      <c r="A930" s="32"/>
      <c r="B930" s="32"/>
      <c r="C930" s="32"/>
      <c r="D930" s="32"/>
      <c r="E930" s="32"/>
      <c r="F930" s="32"/>
      <c r="G930" s="32"/>
      <c r="H930" s="206"/>
      <c r="I930" s="5"/>
      <c r="J930" s="5"/>
      <c r="K930" s="32"/>
      <c r="L930" s="5"/>
      <c r="M930" s="6"/>
      <c r="N930" s="6"/>
      <c r="O930" s="5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spans="1:26" ht="12.75" customHeight="1" x14ac:dyDescent="0.2">
      <c r="A931" s="32"/>
      <c r="B931" s="32"/>
      <c r="C931" s="32"/>
      <c r="D931" s="32"/>
      <c r="E931" s="32"/>
      <c r="F931" s="32"/>
      <c r="G931" s="32"/>
      <c r="H931" s="206"/>
      <c r="I931" s="5"/>
      <c r="J931" s="5"/>
      <c r="K931" s="32"/>
      <c r="L931" s="5"/>
      <c r="M931" s="6"/>
      <c r="N931" s="6"/>
      <c r="O931" s="5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spans="1:26" ht="12.75" customHeight="1" x14ac:dyDescent="0.2">
      <c r="A932" s="32"/>
      <c r="B932" s="32"/>
      <c r="C932" s="32"/>
      <c r="D932" s="32"/>
      <c r="E932" s="32"/>
      <c r="F932" s="32"/>
      <c r="G932" s="32"/>
      <c r="H932" s="206"/>
      <c r="I932" s="5"/>
      <c r="J932" s="5"/>
      <c r="K932" s="32"/>
      <c r="L932" s="5"/>
      <c r="M932" s="6"/>
      <c r="N932" s="6"/>
      <c r="O932" s="5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spans="1:26" ht="12.75" customHeight="1" x14ac:dyDescent="0.2">
      <c r="A933" s="32"/>
      <c r="B933" s="32"/>
      <c r="C933" s="32"/>
      <c r="D933" s="32"/>
      <c r="E933" s="32"/>
      <c r="F933" s="32"/>
      <c r="G933" s="32"/>
      <c r="H933" s="206"/>
      <c r="I933" s="5"/>
      <c r="J933" s="5"/>
      <c r="K933" s="32"/>
      <c r="L933" s="5"/>
      <c r="M933" s="6"/>
      <c r="N933" s="6"/>
      <c r="O933" s="5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spans="1:26" ht="12.75" customHeight="1" x14ac:dyDescent="0.2">
      <c r="A934" s="32"/>
      <c r="B934" s="32"/>
      <c r="C934" s="32"/>
      <c r="D934" s="32"/>
      <c r="E934" s="32"/>
      <c r="F934" s="32"/>
      <c r="G934" s="32"/>
      <c r="H934" s="206"/>
      <c r="I934" s="5"/>
      <c r="J934" s="5"/>
      <c r="K934" s="32"/>
      <c r="L934" s="5"/>
      <c r="M934" s="6"/>
      <c r="N934" s="6"/>
      <c r="O934" s="5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spans="1:26" ht="12.75" customHeight="1" x14ac:dyDescent="0.2">
      <c r="A935" s="32"/>
      <c r="B935" s="32"/>
      <c r="C935" s="32"/>
      <c r="D935" s="32"/>
      <c r="E935" s="32"/>
      <c r="F935" s="32"/>
      <c r="G935" s="32"/>
      <c r="H935" s="206"/>
      <c r="I935" s="5"/>
      <c r="J935" s="5"/>
      <c r="K935" s="32"/>
      <c r="L935" s="5"/>
      <c r="M935" s="6"/>
      <c r="N935" s="6"/>
      <c r="O935" s="5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spans="1:26" ht="12.75" customHeight="1" x14ac:dyDescent="0.2">
      <c r="A936" s="32"/>
      <c r="B936" s="32"/>
      <c r="C936" s="32"/>
      <c r="D936" s="32"/>
      <c r="E936" s="32"/>
      <c r="F936" s="32"/>
      <c r="G936" s="32"/>
      <c r="H936" s="206"/>
      <c r="I936" s="5"/>
      <c r="J936" s="5"/>
      <c r="K936" s="32"/>
      <c r="L936" s="5"/>
      <c r="M936" s="6"/>
      <c r="N936" s="6"/>
      <c r="O936" s="5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spans="1:26" ht="12.75" customHeight="1" x14ac:dyDescent="0.2">
      <c r="A937" s="32"/>
      <c r="B937" s="32"/>
      <c r="C937" s="32"/>
      <c r="D937" s="32"/>
      <c r="E937" s="32"/>
      <c r="F937" s="32"/>
      <c r="G937" s="32"/>
      <c r="H937" s="206"/>
      <c r="I937" s="5"/>
      <c r="J937" s="5"/>
      <c r="K937" s="32"/>
      <c r="L937" s="5"/>
      <c r="M937" s="6"/>
      <c r="N937" s="6"/>
      <c r="O937" s="5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spans="1:26" ht="12.75" customHeight="1" x14ac:dyDescent="0.2">
      <c r="A938" s="32"/>
      <c r="B938" s="32"/>
      <c r="C938" s="32"/>
      <c r="D938" s="32"/>
      <c r="E938" s="32"/>
      <c r="F938" s="32"/>
      <c r="G938" s="32"/>
      <c r="H938" s="206"/>
      <c r="I938" s="5"/>
      <c r="J938" s="5"/>
      <c r="K938" s="32"/>
      <c r="L938" s="5"/>
      <c r="M938" s="6"/>
      <c r="N938" s="6"/>
      <c r="O938" s="5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spans="1:26" ht="12.75" customHeight="1" x14ac:dyDescent="0.2">
      <c r="A939" s="32"/>
      <c r="B939" s="32"/>
      <c r="C939" s="32"/>
      <c r="D939" s="32"/>
      <c r="E939" s="32"/>
      <c r="F939" s="32"/>
      <c r="G939" s="32"/>
      <c r="H939" s="206"/>
      <c r="I939" s="5"/>
      <c r="J939" s="5"/>
      <c r="K939" s="32"/>
      <c r="L939" s="5"/>
      <c r="M939" s="6"/>
      <c r="N939" s="6"/>
      <c r="O939" s="5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spans="1:26" ht="12.75" customHeight="1" x14ac:dyDescent="0.2">
      <c r="A940" s="32"/>
      <c r="B940" s="32"/>
      <c r="C940" s="32"/>
      <c r="D940" s="32"/>
      <c r="E940" s="32"/>
      <c r="F940" s="32"/>
      <c r="G940" s="32"/>
      <c r="H940" s="206"/>
      <c r="I940" s="5"/>
      <c r="J940" s="5"/>
      <c r="K940" s="32"/>
      <c r="L940" s="5"/>
      <c r="M940" s="6"/>
      <c r="N940" s="6"/>
      <c r="O940" s="5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spans="1:26" ht="12.75" customHeight="1" x14ac:dyDescent="0.2">
      <c r="A941" s="32"/>
      <c r="B941" s="32"/>
      <c r="C941" s="32"/>
      <c r="D941" s="32"/>
      <c r="E941" s="32"/>
      <c r="F941" s="32"/>
      <c r="G941" s="32"/>
      <c r="H941" s="206"/>
      <c r="I941" s="5"/>
      <c r="J941" s="5"/>
      <c r="K941" s="32"/>
      <c r="L941" s="5"/>
      <c r="M941" s="6"/>
      <c r="N941" s="6"/>
      <c r="O941" s="5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spans="1:26" ht="12.75" customHeight="1" x14ac:dyDescent="0.2">
      <c r="A942" s="32"/>
      <c r="B942" s="32"/>
      <c r="C942" s="32"/>
      <c r="D942" s="32"/>
      <c r="E942" s="32"/>
      <c r="F942" s="32"/>
      <c r="G942" s="32"/>
      <c r="H942" s="206"/>
      <c r="I942" s="5"/>
      <c r="J942" s="5"/>
      <c r="K942" s="32"/>
      <c r="L942" s="5"/>
      <c r="M942" s="6"/>
      <c r="N942" s="6"/>
      <c r="O942" s="5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spans="1:26" ht="12.75" customHeight="1" x14ac:dyDescent="0.2">
      <c r="A943" s="32"/>
      <c r="B943" s="32"/>
      <c r="C943" s="32"/>
      <c r="D943" s="32"/>
      <c r="E943" s="32"/>
      <c r="F943" s="32"/>
      <c r="G943" s="32"/>
      <c r="H943" s="206"/>
      <c r="I943" s="5"/>
      <c r="J943" s="5"/>
      <c r="K943" s="32"/>
      <c r="L943" s="5"/>
      <c r="M943" s="6"/>
      <c r="N943" s="6"/>
      <c r="O943" s="5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spans="1:26" ht="12.75" customHeight="1" x14ac:dyDescent="0.2">
      <c r="A944" s="32"/>
      <c r="B944" s="32"/>
      <c r="C944" s="32"/>
      <c r="D944" s="32"/>
      <c r="E944" s="32"/>
      <c r="F944" s="32"/>
      <c r="G944" s="32"/>
      <c r="H944" s="206"/>
      <c r="I944" s="5"/>
      <c r="J944" s="5"/>
      <c r="K944" s="32"/>
      <c r="L944" s="5"/>
      <c r="M944" s="6"/>
      <c r="N944" s="6"/>
      <c r="O944" s="5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spans="1:26" ht="12.75" customHeight="1" x14ac:dyDescent="0.2">
      <c r="A945" s="32"/>
      <c r="B945" s="32"/>
      <c r="C945" s="32"/>
      <c r="D945" s="32"/>
      <c r="E945" s="32"/>
      <c r="F945" s="32"/>
      <c r="G945" s="32"/>
      <c r="H945" s="206"/>
      <c r="I945" s="5"/>
      <c r="J945" s="5"/>
      <c r="K945" s="32"/>
      <c r="L945" s="5"/>
      <c r="M945" s="6"/>
      <c r="N945" s="6"/>
      <c r="O945" s="5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spans="1:26" ht="12.75" customHeight="1" x14ac:dyDescent="0.2">
      <c r="A946" s="32"/>
      <c r="B946" s="32"/>
      <c r="C946" s="32"/>
      <c r="D946" s="32"/>
      <c r="E946" s="32"/>
      <c r="F946" s="32"/>
      <c r="G946" s="32"/>
      <c r="H946" s="206"/>
      <c r="I946" s="5"/>
      <c r="J946" s="5"/>
      <c r="K946" s="32"/>
      <c r="L946" s="5"/>
      <c r="M946" s="6"/>
      <c r="N946" s="6"/>
      <c r="O946" s="5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spans="1:26" ht="12.75" customHeight="1" x14ac:dyDescent="0.2">
      <c r="A947" s="32"/>
      <c r="B947" s="32"/>
      <c r="C947" s="32"/>
      <c r="D947" s="32"/>
      <c r="E947" s="32"/>
      <c r="F947" s="32"/>
      <c r="G947" s="32"/>
      <c r="H947" s="206"/>
      <c r="I947" s="5"/>
      <c r="J947" s="5"/>
      <c r="K947" s="32"/>
      <c r="L947" s="5"/>
      <c r="M947" s="6"/>
      <c r="N947" s="6"/>
      <c r="O947" s="5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spans="1:26" ht="12.75" customHeight="1" x14ac:dyDescent="0.2">
      <c r="A948" s="32"/>
      <c r="B948" s="32"/>
      <c r="C948" s="32"/>
      <c r="D948" s="32"/>
      <c r="E948" s="32"/>
      <c r="F948" s="32"/>
      <c r="G948" s="32"/>
      <c r="H948" s="206"/>
      <c r="I948" s="5"/>
      <c r="J948" s="5"/>
      <c r="K948" s="32"/>
      <c r="L948" s="5"/>
      <c r="M948" s="6"/>
      <c r="N948" s="6"/>
      <c r="O948" s="5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spans="1:26" ht="12.75" customHeight="1" x14ac:dyDescent="0.2">
      <c r="A949" s="32"/>
      <c r="B949" s="32"/>
      <c r="C949" s="32"/>
      <c r="D949" s="32"/>
      <c r="E949" s="32"/>
      <c r="F949" s="32"/>
      <c r="G949" s="32"/>
      <c r="H949" s="206"/>
      <c r="I949" s="5"/>
      <c r="J949" s="5"/>
      <c r="K949" s="32"/>
      <c r="L949" s="5"/>
      <c r="M949" s="6"/>
      <c r="N949" s="6"/>
      <c r="O949" s="5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spans="1:26" ht="12.75" customHeight="1" x14ac:dyDescent="0.2">
      <c r="A950" s="32"/>
      <c r="B950" s="32"/>
      <c r="C950" s="32"/>
      <c r="D950" s="32"/>
      <c r="E950" s="32"/>
      <c r="F950" s="32"/>
      <c r="G950" s="32"/>
      <c r="H950" s="206"/>
      <c r="I950" s="5"/>
      <c r="J950" s="5"/>
      <c r="K950" s="32"/>
      <c r="L950" s="5"/>
      <c r="M950" s="6"/>
      <c r="N950" s="6"/>
      <c r="O950" s="5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spans="1:26" ht="12.75" customHeight="1" x14ac:dyDescent="0.2">
      <c r="A951" s="32"/>
      <c r="B951" s="32"/>
      <c r="C951" s="32"/>
      <c r="D951" s="32"/>
      <c r="E951" s="32"/>
      <c r="F951" s="32"/>
      <c r="G951" s="32"/>
      <c r="H951" s="206"/>
      <c r="I951" s="5"/>
      <c r="J951" s="5"/>
      <c r="K951" s="32"/>
      <c r="L951" s="5"/>
      <c r="M951" s="6"/>
      <c r="N951" s="6"/>
      <c r="O951" s="5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spans="1:26" ht="12.75" customHeight="1" x14ac:dyDescent="0.2">
      <c r="A952" s="32"/>
      <c r="B952" s="32"/>
      <c r="C952" s="32"/>
      <c r="D952" s="32"/>
      <c r="E952" s="32"/>
      <c r="F952" s="32"/>
      <c r="G952" s="32"/>
      <c r="H952" s="206"/>
      <c r="I952" s="5"/>
      <c r="J952" s="5"/>
      <c r="K952" s="32"/>
      <c r="L952" s="5"/>
      <c r="M952" s="6"/>
      <c r="N952" s="6"/>
      <c r="O952" s="5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spans="1:26" ht="12.75" customHeight="1" x14ac:dyDescent="0.2">
      <c r="A953" s="32"/>
      <c r="B953" s="32"/>
      <c r="C953" s="32"/>
      <c r="D953" s="32"/>
      <c r="E953" s="32"/>
      <c r="F953" s="32"/>
      <c r="G953" s="32"/>
      <c r="H953" s="206"/>
      <c r="I953" s="5"/>
      <c r="J953" s="5"/>
      <c r="K953" s="32"/>
      <c r="L953" s="5"/>
      <c r="M953" s="6"/>
      <c r="N953" s="6"/>
      <c r="O953" s="5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spans="1:26" ht="12.75" customHeight="1" x14ac:dyDescent="0.2">
      <c r="A954" s="32"/>
      <c r="B954" s="32"/>
      <c r="C954" s="32"/>
      <c r="D954" s="32"/>
      <c r="E954" s="32"/>
      <c r="F954" s="32"/>
      <c r="G954" s="32"/>
      <c r="H954" s="206"/>
      <c r="I954" s="5"/>
      <c r="J954" s="5"/>
      <c r="K954" s="32"/>
      <c r="L954" s="5"/>
      <c r="M954" s="6"/>
      <c r="N954" s="6"/>
      <c r="O954" s="5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spans="1:26" ht="12.75" customHeight="1" x14ac:dyDescent="0.2">
      <c r="A955" s="32"/>
      <c r="B955" s="32"/>
      <c r="C955" s="32"/>
      <c r="D955" s="32"/>
      <c r="E955" s="32"/>
      <c r="F955" s="32"/>
      <c r="G955" s="32"/>
      <c r="H955" s="206"/>
      <c r="I955" s="5"/>
      <c r="J955" s="5"/>
      <c r="K955" s="32"/>
      <c r="L955" s="5"/>
      <c r="M955" s="6"/>
      <c r="N955" s="6"/>
      <c r="O955" s="5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spans="1:26" ht="12.75" customHeight="1" x14ac:dyDescent="0.2">
      <c r="A956" s="32"/>
      <c r="B956" s="32"/>
      <c r="C956" s="32"/>
      <c r="D956" s="32"/>
      <c r="E956" s="32"/>
      <c r="F956" s="32"/>
      <c r="G956" s="32"/>
      <c r="H956" s="206"/>
      <c r="I956" s="5"/>
      <c r="J956" s="5"/>
      <c r="K956" s="32"/>
      <c r="L956" s="5"/>
      <c r="M956" s="6"/>
      <c r="N956" s="6"/>
      <c r="O956" s="5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spans="1:26" ht="12.75" customHeight="1" x14ac:dyDescent="0.2">
      <c r="A957" s="32"/>
      <c r="B957" s="32"/>
      <c r="C957" s="32"/>
      <c r="D957" s="32"/>
      <c r="E957" s="32"/>
      <c r="F957" s="32"/>
      <c r="G957" s="32"/>
      <c r="H957" s="206"/>
      <c r="I957" s="5"/>
      <c r="J957" s="5"/>
      <c r="K957" s="32"/>
      <c r="L957" s="5"/>
      <c r="M957" s="6"/>
      <c r="N957" s="6"/>
      <c r="O957" s="5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spans="1:26" ht="12.75" customHeight="1" x14ac:dyDescent="0.2">
      <c r="A958" s="32"/>
      <c r="B958" s="32"/>
      <c r="C958" s="32"/>
      <c r="D958" s="32"/>
      <c r="E958" s="32"/>
      <c r="F958" s="32"/>
      <c r="G958" s="32"/>
      <c r="H958" s="206"/>
      <c r="I958" s="5"/>
      <c r="J958" s="5"/>
      <c r="K958" s="32"/>
      <c r="L958" s="5"/>
      <c r="M958" s="6"/>
      <c r="N958" s="6"/>
      <c r="O958" s="5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spans="1:26" ht="12.75" customHeight="1" x14ac:dyDescent="0.2">
      <c r="A959" s="32"/>
      <c r="B959" s="32"/>
      <c r="C959" s="32"/>
      <c r="D959" s="32"/>
      <c r="E959" s="32"/>
      <c r="F959" s="32"/>
      <c r="G959" s="32"/>
      <c r="H959" s="206"/>
      <c r="I959" s="5"/>
      <c r="J959" s="5"/>
      <c r="K959" s="32"/>
      <c r="L959" s="5"/>
      <c r="M959" s="6"/>
      <c r="N959" s="6"/>
      <c r="O959" s="5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spans="1:26" ht="12.75" customHeight="1" x14ac:dyDescent="0.2">
      <c r="A960" s="32"/>
      <c r="B960" s="32"/>
      <c r="C960" s="32"/>
      <c r="D960" s="32"/>
      <c r="E960" s="32"/>
      <c r="F960" s="32"/>
      <c r="G960" s="32"/>
      <c r="H960" s="206"/>
      <c r="I960" s="5"/>
      <c r="J960" s="5"/>
      <c r="K960" s="32"/>
      <c r="L960" s="5"/>
      <c r="M960" s="6"/>
      <c r="N960" s="6"/>
      <c r="O960" s="5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spans="1:26" ht="12.75" customHeight="1" x14ac:dyDescent="0.2">
      <c r="A961" s="32"/>
      <c r="B961" s="32"/>
      <c r="C961" s="32"/>
      <c r="D961" s="32"/>
      <c r="E961" s="32"/>
      <c r="F961" s="32"/>
      <c r="G961" s="32"/>
      <c r="H961" s="206"/>
      <c r="I961" s="5"/>
      <c r="J961" s="5"/>
      <c r="K961" s="32"/>
      <c r="L961" s="5"/>
      <c r="M961" s="6"/>
      <c r="N961" s="6"/>
      <c r="O961" s="5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spans="1:26" ht="12.75" customHeight="1" x14ac:dyDescent="0.2">
      <c r="A962" s="32"/>
      <c r="B962" s="32"/>
      <c r="C962" s="32"/>
      <c r="D962" s="32"/>
      <c r="E962" s="32"/>
      <c r="F962" s="32"/>
      <c r="G962" s="32"/>
      <c r="H962" s="206"/>
      <c r="I962" s="5"/>
      <c r="J962" s="5"/>
      <c r="K962" s="32"/>
      <c r="L962" s="5"/>
      <c r="M962" s="6"/>
      <c r="N962" s="6"/>
      <c r="O962" s="5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spans="1:26" ht="12.75" customHeight="1" x14ac:dyDescent="0.2">
      <c r="A963" s="32"/>
      <c r="B963" s="32"/>
      <c r="C963" s="32"/>
      <c r="D963" s="32"/>
      <c r="E963" s="32"/>
      <c r="F963" s="32"/>
      <c r="G963" s="32"/>
      <c r="H963" s="206"/>
      <c r="I963" s="5"/>
      <c r="J963" s="5"/>
      <c r="K963" s="32"/>
      <c r="L963" s="5"/>
      <c r="M963" s="6"/>
      <c r="N963" s="6"/>
      <c r="O963" s="5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spans="1:26" ht="12.75" customHeight="1" x14ac:dyDescent="0.2">
      <c r="A964" s="32"/>
      <c r="B964" s="32"/>
      <c r="C964" s="32"/>
      <c r="D964" s="32"/>
      <c r="E964" s="32"/>
      <c r="F964" s="32"/>
      <c r="G964" s="32"/>
      <c r="H964" s="206"/>
      <c r="I964" s="5"/>
      <c r="J964" s="5"/>
      <c r="K964" s="32"/>
      <c r="L964" s="5"/>
      <c r="M964" s="6"/>
      <c r="N964" s="6"/>
      <c r="O964" s="5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spans="1:26" ht="12.75" customHeight="1" x14ac:dyDescent="0.2">
      <c r="A965" s="32"/>
      <c r="B965" s="32"/>
      <c r="C965" s="32"/>
      <c r="D965" s="32"/>
      <c r="E965" s="32"/>
      <c r="F965" s="32"/>
      <c r="G965" s="32"/>
      <c r="H965" s="206"/>
      <c r="I965" s="5"/>
      <c r="J965" s="5"/>
      <c r="K965" s="32"/>
      <c r="L965" s="5"/>
      <c r="M965" s="6"/>
      <c r="N965" s="6"/>
      <c r="O965" s="5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spans="1:26" ht="12.75" customHeight="1" x14ac:dyDescent="0.2">
      <c r="A966" s="32"/>
      <c r="B966" s="32"/>
      <c r="C966" s="32"/>
      <c r="D966" s="32"/>
      <c r="E966" s="32"/>
      <c r="F966" s="32"/>
      <c r="G966" s="32"/>
      <c r="H966" s="206"/>
      <c r="I966" s="5"/>
      <c r="J966" s="5"/>
      <c r="K966" s="32"/>
      <c r="L966" s="5"/>
      <c r="M966" s="6"/>
      <c r="N966" s="6"/>
      <c r="O966" s="5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spans="1:26" ht="12.75" customHeight="1" x14ac:dyDescent="0.2">
      <c r="A967" s="32"/>
      <c r="B967" s="32"/>
      <c r="C967" s="32"/>
      <c r="D967" s="32"/>
      <c r="E967" s="32"/>
      <c r="F967" s="32"/>
      <c r="G967" s="32"/>
      <c r="H967" s="206"/>
      <c r="I967" s="5"/>
      <c r="J967" s="5"/>
      <c r="K967" s="32"/>
      <c r="L967" s="5"/>
      <c r="M967" s="6"/>
      <c r="N967" s="6"/>
      <c r="O967" s="5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spans="1:26" ht="12.75" customHeight="1" x14ac:dyDescent="0.2">
      <c r="A968" s="32"/>
      <c r="B968" s="32"/>
      <c r="C968" s="32"/>
      <c r="D968" s="32"/>
      <c r="E968" s="32"/>
      <c r="F968" s="32"/>
      <c r="G968" s="32"/>
      <c r="H968" s="206"/>
      <c r="I968" s="5"/>
      <c r="J968" s="5"/>
      <c r="K968" s="32"/>
      <c r="L968" s="5"/>
      <c r="M968" s="6"/>
      <c r="N968" s="6"/>
      <c r="O968" s="5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spans="1:26" ht="12.75" customHeight="1" x14ac:dyDescent="0.2">
      <c r="A969" s="32"/>
      <c r="B969" s="32"/>
      <c r="C969" s="32"/>
      <c r="D969" s="32"/>
      <c r="E969" s="32"/>
      <c r="F969" s="32"/>
      <c r="G969" s="32"/>
      <c r="H969" s="206"/>
      <c r="I969" s="5"/>
      <c r="J969" s="5"/>
      <c r="K969" s="32"/>
      <c r="L969" s="5"/>
      <c r="M969" s="6"/>
      <c r="N969" s="6"/>
      <c r="O969" s="5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spans="1:26" ht="12.75" customHeight="1" x14ac:dyDescent="0.2">
      <c r="A970" s="32"/>
      <c r="B970" s="32"/>
      <c r="C970" s="32"/>
      <c r="D970" s="32"/>
      <c r="E970" s="32"/>
      <c r="F970" s="32"/>
      <c r="G970" s="32"/>
      <c r="H970" s="206"/>
      <c r="I970" s="5"/>
      <c r="J970" s="5"/>
      <c r="K970" s="32"/>
      <c r="L970" s="5"/>
      <c r="M970" s="6"/>
      <c r="N970" s="6"/>
      <c r="O970" s="5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spans="1:26" ht="12.75" customHeight="1" x14ac:dyDescent="0.2">
      <c r="A971" s="32"/>
      <c r="B971" s="32"/>
      <c r="C971" s="32"/>
      <c r="D971" s="32"/>
      <c r="E971" s="32"/>
      <c r="F971" s="32"/>
      <c r="G971" s="32"/>
      <c r="H971" s="206"/>
      <c r="I971" s="5"/>
      <c r="J971" s="5"/>
      <c r="K971" s="32"/>
      <c r="L971" s="5"/>
      <c r="M971" s="6"/>
      <c r="N971" s="6"/>
      <c r="O971" s="5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spans="1:26" ht="12.75" customHeight="1" x14ac:dyDescent="0.2">
      <c r="A972" s="32"/>
      <c r="B972" s="32"/>
      <c r="C972" s="32"/>
      <c r="D972" s="32"/>
      <c r="E972" s="32"/>
      <c r="F972" s="32"/>
      <c r="G972" s="32"/>
      <c r="H972" s="206"/>
      <c r="I972" s="5"/>
      <c r="J972" s="5"/>
      <c r="K972" s="32"/>
      <c r="L972" s="5"/>
      <c r="M972" s="6"/>
      <c r="N972" s="6"/>
      <c r="O972" s="5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spans="1:26" ht="12.75" customHeight="1" x14ac:dyDescent="0.2">
      <c r="A973" s="32"/>
      <c r="B973" s="32"/>
      <c r="C973" s="32"/>
      <c r="D973" s="32"/>
      <c r="E973" s="32"/>
      <c r="F973" s="32"/>
      <c r="G973" s="32"/>
      <c r="H973" s="206"/>
      <c r="I973" s="5"/>
      <c r="J973" s="5"/>
      <c r="K973" s="32"/>
      <c r="L973" s="5"/>
      <c r="M973" s="6"/>
      <c r="N973" s="6"/>
      <c r="O973" s="5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spans="1:26" ht="12.75" customHeight="1" x14ac:dyDescent="0.2">
      <c r="A974" s="32"/>
      <c r="B974" s="32"/>
      <c r="C974" s="32"/>
      <c r="D974" s="32"/>
      <c r="E974" s="32"/>
      <c r="F974" s="32"/>
      <c r="G974" s="32"/>
      <c r="H974" s="206"/>
      <c r="I974" s="5"/>
      <c r="J974" s="5"/>
      <c r="K974" s="32"/>
      <c r="L974" s="5"/>
      <c r="M974" s="6"/>
      <c r="N974" s="6"/>
      <c r="O974" s="5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spans="1:26" ht="12.75" customHeight="1" x14ac:dyDescent="0.2">
      <c r="A975" s="32"/>
      <c r="B975" s="32"/>
      <c r="C975" s="32"/>
      <c r="D975" s="32"/>
      <c r="E975" s="32"/>
      <c r="F975" s="32"/>
      <c r="G975" s="32"/>
      <c r="H975" s="206"/>
      <c r="I975" s="5"/>
      <c r="J975" s="5"/>
      <c r="K975" s="32"/>
      <c r="L975" s="5"/>
      <c r="M975" s="6"/>
      <c r="N975" s="6"/>
      <c r="O975" s="5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spans="1:26" ht="12.75" customHeight="1" x14ac:dyDescent="0.2">
      <c r="A976" s="32"/>
      <c r="B976" s="32"/>
      <c r="C976" s="32"/>
      <c r="D976" s="32"/>
      <c r="E976" s="32"/>
      <c r="F976" s="32"/>
      <c r="G976" s="32"/>
      <c r="H976" s="206"/>
      <c r="I976" s="5"/>
      <c r="J976" s="5"/>
      <c r="K976" s="32"/>
      <c r="L976" s="5"/>
      <c r="M976" s="6"/>
      <c r="N976" s="6"/>
      <c r="O976" s="5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spans="1:26" ht="12.75" customHeight="1" x14ac:dyDescent="0.2">
      <c r="A977" s="32"/>
      <c r="B977" s="32"/>
      <c r="C977" s="32"/>
      <c r="D977" s="32"/>
      <c r="E977" s="32"/>
      <c r="F977" s="32"/>
      <c r="G977" s="32"/>
      <c r="H977" s="206"/>
      <c r="I977" s="5"/>
      <c r="J977" s="5"/>
      <c r="K977" s="32"/>
      <c r="L977" s="5"/>
      <c r="M977" s="6"/>
      <c r="N977" s="6"/>
      <c r="O977" s="5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spans="1:26" ht="12.75" customHeight="1" x14ac:dyDescent="0.2">
      <c r="A978" s="32"/>
      <c r="B978" s="32"/>
      <c r="C978" s="32"/>
      <c r="D978" s="32"/>
      <c r="E978" s="32"/>
      <c r="F978" s="32"/>
      <c r="G978" s="32"/>
      <c r="H978" s="206"/>
      <c r="I978" s="5"/>
      <c r="J978" s="5"/>
      <c r="K978" s="32"/>
      <c r="L978" s="5"/>
      <c r="M978" s="6"/>
      <c r="N978" s="6"/>
      <c r="O978" s="5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spans="1:26" ht="12.75" customHeight="1" x14ac:dyDescent="0.2">
      <c r="A979" s="32"/>
      <c r="B979" s="32"/>
      <c r="C979" s="32"/>
      <c r="D979" s="32"/>
      <c r="E979" s="32"/>
      <c r="F979" s="32"/>
      <c r="G979" s="32"/>
      <c r="H979" s="206"/>
      <c r="I979" s="5"/>
      <c r="J979" s="5"/>
      <c r="K979" s="32"/>
      <c r="L979" s="5"/>
      <c r="M979" s="6"/>
      <c r="N979" s="6"/>
      <c r="O979" s="5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spans="1:26" ht="12.75" customHeight="1" x14ac:dyDescent="0.2">
      <c r="A980" s="32"/>
      <c r="B980" s="32"/>
      <c r="C980" s="32"/>
      <c r="D980" s="32"/>
      <c r="E980" s="32"/>
      <c r="F980" s="32"/>
      <c r="G980" s="32"/>
      <c r="H980" s="206"/>
      <c r="I980" s="5"/>
      <c r="J980" s="5"/>
      <c r="K980" s="32"/>
      <c r="L980" s="5"/>
      <c r="M980" s="6"/>
      <c r="N980" s="6"/>
      <c r="O980" s="5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spans="1:26" ht="12.75" customHeight="1" x14ac:dyDescent="0.2">
      <c r="A981" s="32"/>
      <c r="B981" s="32"/>
      <c r="C981" s="32"/>
      <c r="D981" s="32"/>
      <c r="E981" s="32"/>
      <c r="F981" s="32"/>
      <c r="G981" s="32"/>
      <c r="H981" s="206"/>
      <c r="I981" s="5"/>
      <c r="J981" s="5"/>
      <c r="K981" s="32"/>
      <c r="L981" s="5"/>
      <c r="M981" s="6"/>
      <c r="N981" s="6"/>
      <c r="O981" s="5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spans="1:26" ht="12.75" customHeight="1" x14ac:dyDescent="0.2">
      <c r="A982" s="32"/>
      <c r="B982" s="32"/>
      <c r="C982" s="32"/>
      <c r="D982" s="32"/>
      <c r="E982" s="32"/>
      <c r="F982" s="32"/>
      <c r="G982" s="32"/>
      <c r="H982" s="206"/>
      <c r="I982" s="5"/>
      <c r="J982" s="5"/>
      <c r="K982" s="32"/>
      <c r="L982" s="5"/>
      <c r="M982" s="6"/>
      <c r="N982" s="6"/>
      <c r="O982" s="5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spans="1:26" ht="12.75" customHeight="1" x14ac:dyDescent="0.2">
      <c r="A983" s="32"/>
      <c r="B983" s="32"/>
      <c r="C983" s="32"/>
      <c r="D983" s="32"/>
      <c r="E983" s="32"/>
      <c r="F983" s="32"/>
      <c r="G983" s="32"/>
      <c r="H983" s="206"/>
      <c r="I983" s="5"/>
      <c r="J983" s="5"/>
      <c r="K983" s="32"/>
      <c r="L983" s="5"/>
      <c r="M983" s="6"/>
      <c r="N983" s="6"/>
      <c r="O983" s="5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spans="1:26" ht="12.75" customHeight="1" x14ac:dyDescent="0.2">
      <c r="A984" s="32"/>
      <c r="B984" s="32"/>
      <c r="C984" s="32"/>
      <c r="D984" s="32"/>
      <c r="E984" s="32"/>
      <c r="F984" s="32"/>
      <c r="G984" s="32"/>
      <c r="H984" s="206"/>
      <c r="I984" s="5"/>
      <c r="J984" s="5"/>
      <c r="K984" s="32"/>
      <c r="L984" s="5"/>
      <c r="M984" s="6"/>
      <c r="N984" s="6"/>
      <c r="O984" s="5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spans="1:26" ht="12.75" customHeight="1" x14ac:dyDescent="0.2">
      <c r="A985" s="32"/>
      <c r="B985" s="32"/>
      <c r="C985" s="32"/>
      <c r="D985" s="32"/>
      <c r="E985" s="32"/>
      <c r="F985" s="32"/>
      <c r="G985" s="32"/>
      <c r="H985" s="206"/>
      <c r="I985" s="5"/>
      <c r="J985" s="5"/>
      <c r="K985" s="32"/>
      <c r="L985" s="5"/>
      <c r="M985" s="6"/>
      <c r="N985" s="6"/>
      <c r="O985" s="5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spans="1:26" ht="12.75" customHeight="1" x14ac:dyDescent="0.2">
      <c r="A986" s="32"/>
      <c r="B986" s="32"/>
      <c r="C986" s="32"/>
      <c r="D986" s="32"/>
      <c r="E986" s="32"/>
      <c r="F986" s="32"/>
      <c r="G986" s="32"/>
      <c r="H986" s="206"/>
      <c r="I986" s="5"/>
      <c r="J986" s="5"/>
      <c r="K986" s="32"/>
      <c r="L986" s="5"/>
      <c r="M986" s="6"/>
      <c r="N986" s="6"/>
      <c r="O986" s="5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spans="1:26" ht="12.75" customHeight="1" x14ac:dyDescent="0.2">
      <c r="A987" s="32"/>
      <c r="B987" s="32"/>
      <c r="C987" s="32"/>
      <c r="D987" s="32"/>
      <c r="E987" s="32"/>
      <c r="F987" s="32"/>
      <c r="G987" s="32"/>
      <c r="H987" s="206"/>
      <c r="I987" s="5"/>
      <c r="J987" s="5"/>
      <c r="K987" s="32"/>
      <c r="L987" s="5"/>
      <c r="M987" s="6"/>
      <c r="N987" s="6"/>
      <c r="O987" s="5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spans="1:26" ht="12.75" customHeight="1" x14ac:dyDescent="0.2">
      <c r="A988" s="32"/>
      <c r="B988" s="32"/>
      <c r="C988" s="32"/>
      <c r="D988" s="32"/>
      <c r="E988" s="32"/>
      <c r="F988" s="32"/>
      <c r="G988" s="32"/>
      <c r="H988" s="206"/>
      <c r="I988" s="5"/>
      <c r="J988" s="5"/>
      <c r="K988" s="32"/>
      <c r="L988" s="5"/>
      <c r="M988" s="6"/>
      <c r="N988" s="6"/>
      <c r="O988" s="5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spans="1:26" ht="12.75" customHeight="1" x14ac:dyDescent="0.2">
      <c r="A989" s="32"/>
      <c r="B989" s="32"/>
      <c r="C989" s="32"/>
      <c r="D989" s="32"/>
      <c r="E989" s="32"/>
      <c r="F989" s="32"/>
      <c r="G989" s="32"/>
      <c r="H989" s="206"/>
      <c r="I989" s="5"/>
      <c r="J989" s="5"/>
      <c r="K989" s="32"/>
      <c r="L989" s="5"/>
      <c r="M989" s="6"/>
      <c r="N989" s="6"/>
      <c r="O989" s="5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spans="1:26" ht="12.75" customHeight="1" x14ac:dyDescent="0.2">
      <c r="A990" s="32"/>
      <c r="B990" s="32"/>
      <c r="C990" s="32"/>
      <c r="D990" s="32"/>
      <c r="E990" s="32"/>
      <c r="F990" s="32"/>
      <c r="G990" s="32"/>
      <c r="H990" s="206"/>
      <c r="I990" s="5"/>
      <c r="J990" s="5"/>
      <c r="K990" s="32"/>
      <c r="L990" s="5"/>
      <c r="M990" s="6"/>
      <c r="N990" s="6"/>
      <c r="O990" s="5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spans="1:26" ht="12.75" customHeight="1" x14ac:dyDescent="0.2">
      <c r="A991" s="32"/>
      <c r="B991" s="32"/>
      <c r="C991" s="32"/>
      <c r="D991" s="32"/>
      <c r="E991" s="32"/>
      <c r="F991" s="32"/>
      <c r="G991" s="32"/>
      <c r="H991" s="206"/>
      <c r="I991" s="5"/>
      <c r="J991" s="5"/>
      <c r="K991" s="32"/>
      <c r="L991" s="5"/>
      <c r="M991" s="6"/>
      <c r="N991" s="6"/>
      <c r="O991" s="5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spans="1:26" ht="12.75" customHeight="1" x14ac:dyDescent="0.2">
      <c r="A992" s="32"/>
      <c r="B992" s="32"/>
      <c r="C992" s="32"/>
      <c r="D992" s="32"/>
      <c r="E992" s="32"/>
      <c r="F992" s="32"/>
      <c r="G992" s="32"/>
      <c r="H992" s="206"/>
      <c r="I992" s="5"/>
      <c r="J992" s="5"/>
      <c r="K992" s="32"/>
      <c r="L992" s="5"/>
      <c r="M992" s="6"/>
      <c r="N992" s="6"/>
      <c r="O992" s="5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spans="1:26" ht="12.75" customHeight="1" x14ac:dyDescent="0.2">
      <c r="A993" s="32"/>
      <c r="B993" s="32"/>
      <c r="C993" s="32"/>
      <c r="D993" s="32"/>
      <c r="E993" s="32"/>
      <c r="F993" s="32"/>
      <c r="G993" s="32"/>
      <c r="H993" s="206"/>
      <c r="I993" s="5"/>
      <c r="J993" s="5"/>
      <c r="K993" s="32"/>
      <c r="L993" s="5"/>
      <c r="M993" s="6"/>
      <c r="N993" s="6"/>
      <c r="O993" s="5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spans="1:26" ht="12.75" customHeight="1" x14ac:dyDescent="0.2">
      <c r="A994" s="32"/>
      <c r="B994" s="32"/>
      <c r="C994" s="32"/>
      <c r="D994" s="32"/>
      <c r="E994" s="32"/>
      <c r="F994" s="32"/>
      <c r="G994" s="32"/>
      <c r="H994" s="206"/>
      <c r="I994" s="5"/>
      <c r="J994" s="5"/>
      <c r="K994" s="32"/>
      <c r="L994" s="5"/>
      <c r="M994" s="6"/>
      <c r="N994" s="6"/>
      <c r="O994" s="5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spans="1:26" ht="12.75" customHeight="1" x14ac:dyDescent="0.2">
      <c r="A995" s="32"/>
      <c r="B995" s="32"/>
      <c r="C995" s="32"/>
      <c r="D995" s="32"/>
      <c r="E995" s="32"/>
      <c r="F995" s="32"/>
      <c r="G995" s="32"/>
      <c r="H995" s="206"/>
      <c r="I995" s="5"/>
      <c r="J995" s="5"/>
      <c r="K995" s="32"/>
      <c r="L995" s="5"/>
      <c r="M995" s="6"/>
      <c r="N995" s="6"/>
      <c r="O995" s="5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spans="1:26" ht="12.75" customHeight="1" x14ac:dyDescent="0.2">
      <c r="A996" s="32"/>
      <c r="B996" s="32"/>
      <c r="C996" s="32"/>
      <c r="D996" s="32"/>
      <c r="E996" s="32"/>
      <c r="F996" s="32"/>
      <c r="G996" s="32"/>
      <c r="H996" s="206"/>
      <c r="I996" s="5"/>
      <c r="J996" s="5"/>
      <c r="K996" s="32"/>
      <c r="L996" s="5"/>
      <c r="M996" s="6"/>
      <c r="N996" s="6"/>
      <c r="O996" s="5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spans="1:26" ht="12.75" customHeight="1" x14ac:dyDescent="0.2">
      <c r="A997" s="32"/>
      <c r="B997" s="32"/>
      <c r="C997" s="32"/>
      <c r="D997" s="32"/>
      <c r="E997" s="32"/>
      <c r="F997" s="32"/>
      <c r="G997" s="32"/>
      <c r="H997" s="206"/>
      <c r="I997" s="5"/>
      <c r="J997" s="5"/>
      <c r="K997" s="32"/>
      <c r="L997" s="5"/>
      <c r="M997" s="6"/>
      <c r="N997" s="6"/>
      <c r="O997" s="5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spans="1:26" ht="12.75" customHeight="1" x14ac:dyDescent="0.2">
      <c r="A998" s="32"/>
      <c r="B998" s="32"/>
      <c r="C998" s="32"/>
      <c r="D998" s="32"/>
      <c r="E998" s="32"/>
      <c r="F998" s="32"/>
      <c r="G998" s="32"/>
      <c r="H998" s="206"/>
      <c r="I998" s="5"/>
      <c r="J998" s="5"/>
      <c r="K998" s="32"/>
      <c r="L998" s="5"/>
      <c r="M998" s="6"/>
      <c r="N998" s="6"/>
      <c r="O998" s="5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spans="1:26" ht="12.75" customHeight="1" x14ac:dyDescent="0.2">
      <c r="A999" s="32"/>
      <c r="B999" s="32"/>
      <c r="C999" s="32"/>
      <c r="D999" s="32"/>
      <c r="E999" s="32"/>
      <c r="F999" s="32"/>
      <c r="G999" s="32"/>
      <c r="H999" s="206"/>
      <c r="I999" s="5"/>
      <c r="J999" s="5"/>
      <c r="K999" s="32"/>
      <c r="L999" s="5"/>
      <c r="M999" s="6"/>
      <c r="N999" s="6"/>
      <c r="O999" s="5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spans="1:26" ht="12.75" customHeight="1" x14ac:dyDescent="0.2">
      <c r="A1000" s="32"/>
      <c r="B1000" s="32"/>
      <c r="C1000" s="32"/>
      <c r="D1000" s="32"/>
      <c r="E1000" s="32"/>
      <c r="F1000" s="32"/>
      <c r="G1000" s="32"/>
      <c r="H1000" s="206"/>
      <c r="I1000" s="5"/>
      <c r="J1000" s="5"/>
      <c r="K1000" s="32"/>
      <c r="L1000" s="5"/>
      <c r="M1000" s="6"/>
      <c r="N1000" s="6"/>
      <c r="O1000" s="5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  <row r="1001" spans="1:26" ht="12.75" customHeight="1" x14ac:dyDescent="0.2">
      <c r="A1001" s="32"/>
      <c r="B1001" s="32"/>
      <c r="C1001" s="32"/>
      <c r="D1001" s="32"/>
      <c r="E1001" s="32"/>
      <c r="F1001" s="32"/>
      <c r="G1001" s="32"/>
      <c r="H1001" s="206"/>
      <c r="I1001" s="5"/>
      <c r="J1001" s="5"/>
      <c r="K1001" s="32"/>
      <c r="L1001" s="5"/>
      <c r="M1001" s="6"/>
      <c r="N1001" s="6"/>
      <c r="O1001" s="5"/>
      <c r="P1001" s="32"/>
      <c r="Q1001" s="32"/>
      <c r="R1001" s="32"/>
      <c r="S1001" s="32"/>
      <c r="T1001" s="32"/>
      <c r="U1001" s="32"/>
      <c r="V1001" s="32"/>
      <c r="W1001" s="32"/>
      <c r="X1001" s="32"/>
      <c r="Y1001" s="32"/>
      <c r="Z1001" s="32"/>
    </row>
    <row r="1002" spans="1:26" ht="12.75" customHeight="1" x14ac:dyDescent="0.2">
      <c r="A1002" s="32"/>
      <c r="B1002" s="32"/>
      <c r="C1002" s="32"/>
      <c r="D1002" s="32"/>
      <c r="E1002" s="32"/>
      <c r="F1002" s="32"/>
      <c r="G1002" s="32"/>
      <c r="H1002" s="206"/>
      <c r="I1002" s="5"/>
      <c r="J1002" s="5"/>
      <c r="K1002" s="32"/>
      <c r="L1002" s="5"/>
      <c r="M1002" s="6"/>
      <c r="N1002" s="6"/>
      <c r="O1002" s="5"/>
      <c r="P1002" s="32"/>
      <c r="Q1002" s="32"/>
      <c r="R1002" s="32"/>
      <c r="S1002" s="32"/>
      <c r="T1002" s="32"/>
      <c r="U1002" s="32"/>
      <c r="V1002" s="32"/>
      <c r="W1002" s="32"/>
      <c r="X1002" s="32"/>
      <c r="Y1002" s="32"/>
      <c r="Z1002" s="32"/>
    </row>
    <row r="1003" spans="1:26" ht="12.75" customHeight="1" x14ac:dyDescent="0.2">
      <c r="A1003" s="32"/>
      <c r="B1003" s="32"/>
      <c r="C1003" s="32"/>
      <c r="D1003" s="32"/>
      <c r="E1003" s="32"/>
      <c r="F1003" s="32"/>
      <c r="G1003" s="32"/>
      <c r="H1003" s="206"/>
      <c r="I1003" s="5"/>
      <c r="J1003" s="5"/>
      <c r="K1003" s="32"/>
      <c r="L1003" s="5"/>
      <c r="M1003" s="6"/>
      <c r="N1003" s="6"/>
      <c r="O1003" s="5"/>
      <c r="P1003" s="32"/>
      <c r="Q1003" s="32"/>
      <c r="R1003" s="32"/>
      <c r="S1003" s="32"/>
      <c r="T1003" s="32"/>
      <c r="U1003" s="32"/>
      <c r="V1003" s="32"/>
      <c r="W1003" s="32"/>
      <c r="X1003" s="32"/>
      <c r="Y1003" s="32"/>
      <c r="Z1003" s="32"/>
    </row>
    <row r="1004" spans="1:26" ht="12.75" customHeight="1" x14ac:dyDescent="0.2">
      <c r="A1004" s="32"/>
      <c r="B1004" s="32"/>
      <c r="C1004" s="32"/>
      <c r="D1004" s="32"/>
      <c r="E1004" s="32"/>
      <c r="F1004" s="32"/>
      <c r="G1004" s="32"/>
      <c r="H1004" s="206"/>
      <c r="I1004" s="5"/>
      <c r="J1004" s="5"/>
      <c r="K1004" s="32"/>
      <c r="L1004" s="5"/>
      <c r="M1004" s="6"/>
      <c r="N1004" s="6"/>
      <c r="O1004" s="5"/>
      <c r="P1004" s="32"/>
      <c r="Q1004" s="32"/>
      <c r="R1004" s="32"/>
      <c r="S1004" s="32"/>
      <c r="T1004" s="32"/>
      <c r="U1004" s="32"/>
      <c r="V1004" s="32"/>
      <c r="W1004" s="32"/>
      <c r="X1004" s="32"/>
      <c r="Y1004" s="32"/>
      <c r="Z1004" s="32"/>
    </row>
    <row r="1005" spans="1:26" ht="12.75" customHeight="1" x14ac:dyDescent="0.2">
      <c r="A1005" s="32"/>
      <c r="B1005" s="32"/>
      <c r="C1005" s="32"/>
      <c r="D1005" s="32"/>
      <c r="E1005" s="32"/>
      <c r="F1005" s="32"/>
      <c r="G1005" s="32"/>
      <c r="H1005" s="206"/>
      <c r="I1005" s="5"/>
      <c r="J1005" s="5"/>
      <c r="K1005" s="32"/>
      <c r="L1005" s="5"/>
      <c r="M1005" s="6"/>
      <c r="N1005" s="6"/>
      <c r="O1005" s="5"/>
      <c r="P1005" s="32"/>
      <c r="Q1005" s="32"/>
      <c r="R1005" s="32"/>
      <c r="S1005" s="32"/>
      <c r="T1005" s="32"/>
      <c r="U1005" s="32"/>
      <c r="V1005" s="32"/>
      <c r="W1005" s="32"/>
      <c r="X1005" s="32"/>
      <c r="Y1005" s="32"/>
      <c r="Z1005" s="32"/>
    </row>
    <row r="1006" spans="1:26" ht="12.75" customHeight="1" x14ac:dyDescent="0.2">
      <c r="A1006" s="32"/>
      <c r="B1006" s="32"/>
      <c r="C1006" s="32"/>
      <c r="D1006" s="32"/>
      <c r="E1006" s="32"/>
      <c r="F1006" s="32"/>
      <c r="G1006" s="32"/>
      <c r="H1006" s="206"/>
      <c r="I1006" s="5"/>
      <c r="J1006" s="5"/>
      <c r="K1006" s="32"/>
      <c r="L1006" s="5"/>
      <c r="M1006" s="6"/>
      <c r="N1006" s="6"/>
      <c r="O1006" s="5"/>
      <c r="P1006" s="32"/>
      <c r="Q1006" s="32"/>
      <c r="R1006" s="32"/>
      <c r="S1006" s="32"/>
      <c r="T1006" s="32"/>
      <c r="U1006" s="32"/>
      <c r="V1006" s="32"/>
      <c r="W1006" s="32"/>
      <c r="X1006" s="32"/>
      <c r="Y1006" s="32"/>
      <c r="Z1006" s="32"/>
    </row>
    <row r="1007" spans="1:26" ht="12.75" customHeight="1" x14ac:dyDescent="0.2">
      <c r="A1007" s="32"/>
      <c r="B1007" s="32"/>
      <c r="C1007" s="32"/>
      <c r="D1007" s="32"/>
      <c r="E1007" s="32"/>
      <c r="F1007" s="32"/>
      <c r="G1007" s="32"/>
      <c r="H1007" s="206"/>
      <c r="I1007" s="5"/>
      <c r="J1007" s="5"/>
      <c r="K1007" s="32"/>
      <c r="L1007" s="5"/>
      <c r="M1007" s="6"/>
      <c r="N1007" s="6"/>
      <c r="O1007" s="5"/>
      <c r="P1007" s="32"/>
      <c r="Q1007" s="32"/>
      <c r="R1007" s="32"/>
      <c r="S1007" s="32"/>
      <c r="T1007" s="32"/>
      <c r="U1007" s="32"/>
      <c r="V1007" s="32"/>
      <c r="W1007" s="32"/>
      <c r="X1007" s="32"/>
      <c r="Y1007" s="32"/>
      <c r="Z1007" s="32"/>
    </row>
    <row r="1008" spans="1:26" ht="12.75" customHeight="1" x14ac:dyDescent="0.2">
      <c r="A1008" s="32"/>
      <c r="B1008" s="32"/>
      <c r="C1008" s="32"/>
      <c r="D1008" s="32"/>
      <c r="E1008" s="32"/>
      <c r="F1008" s="32"/>
      <c r="G1008" s="32"/>
      <c r="H1008" s="206"/>
      <c r="I1008" s="5"/>
      <c r="J1008" s="5"/>
      <c r="K1008" s="32"/>
      <c r="L1008" s="5"/>
      <c r="M1008" s="6"/>
      <c r="N1008" s="6"/>
      <c r="O1008" s="5"/>
      <c r="P1008" s="32"/>
      <c r="Q1008" s="32"/>
      <c r="R1008" s="32"/>
      <c r="S1008" s="32"/>
      <c r="T1008" s="32"/>
      <c r="U1008" s="32"/>
      <c r="V1008" s="32"/>
      <c r="W1008" s="32"/>
      <c r="X1008" s="32"/>
      <c r="Y1008" s="32"/>
      <c r="Z1008" s="32"/>
    </row>
    <row r="1009" spans="1:26" ht="12.75" customHeight="1" x14ac:dyDescent="0.2">
      <c r="A1009" s="32"/>
      <c r="B1009" s="32"/>
      <c r="C1009" s="32"/>
      <c r="D1009" s="32"/>
      <c r="E1009" s="32"/>
      <c r="F1009" s="32"/>
      <c r="G1009" s="32"/>
      <c r="H1009" s="206"/>
      <c r="I1009" s="5"/>
      <c r="J1009" s="5"/>
      <c r="K1009" s="32"/>
      <c r="L1009" s="5"/>
      <c r="M1009" s="6"/>
      <c r="N1009" s="6"/>
      <c r="O1009" s="5"/>
      <c r="P1009" s="32"/>
      <c r="Q1009" s="32"/>
      <c r="R1009" s="32"/>
      <c r="S1009" s="32"/>
      <c r="T1009" s="32"/>
      <c r="U1009" s="32"/>
      <c r="V1009" s="32"/>
      <c r="W1009" s="32"/>
      <c r="X1009" s="32"/>
      <c r="Y1009" s="32"/>
      <c r="Z1009" s="32"/>
    </row>
    <row r="1010" spans="1:26" ht="12.75" customHeight="1" x14ac:dyDescent="0.2">
      <c r="A1010" s="32"/>
      <c r="B1010" s="32"/>
      <c r="C1010" s="32"/>
      <c r="D1010" s="32"/>
      <c r="E1010" s="32"/>
      <c r="F1010" s="32"/>
      <c r="G1010" s="32"/>
      <c r="H1010" s="206"/>
      <c r="I1010" s="5"/>
      <c r="J1010" s="5"/>
      <c r="K1010" s="32"/>
      <c r="L1010" s="5"/>
      <c r="M1010" s="6"/>
      <c r="N1010" s="6"/>
      <c r="O1010" s="5"/>
      <c r="P1010" s="32"/>
      <c r="Q1010" s="32"/>
      <c r="R1010" s="32"/>
      <c r="S1010" s="32"/>
      <c r="T1010" s="32"/>
      <c r="U1010" s="32"/>
      <c r="V1010" s="32"/>
      <c r="W1010" s="32"/>
      <c r="X1010" s="32"/>
      <c r="Y1010" s="32"/>
      <c r="Z1010" s="32"/>
    </row>
    <row r="1011" spans="1:26" ht="12.75" customHeight="1" x14ac:dyDescent="0.2">
      <c r="A1011" s="32"/>
      <c r="B1011" s="32"/>
      <c r="C1011" s="32"/>
      <c r="D1011" s="32"/>
      <c r="E1011" s="32"/>
      <c r="F1011" s="32"/>
      <c r="G1011" s="32"/>
      <c r="H1011" s="206"/>
      <c r="I1011" s="5"/>
      <c r="J1011" s="5"/>
      <c r="K1011" s="32"/>
      <c r="L1011" s="5"/>
      <c r="M1011" s="6"/>
      <c r="N1011" s="6"/>
      <c r="O1011" s="5"/>
      <c r="P1011" s="32"/>
      <c r="Q1011" s="32"/>
      <c r="R1011" s="32"/>
      <c r="S1011" s="32"/>
      <c r="T1011" s="32"/>
      <c r="U1011" s="32"/>
      <c r="V1011" s="32"/>
      <c r="W1011" s="32"/>
      <c r="X1011" s="32"/>
      <c r="Y1011" s="32"/>
      <c r="Z1011" s="32"/>
    </row>
    <row r="1012" spans="1:26" ht="12.75" customHeight="1" x14ac:dyDescent="0.2">
      <c r="A1012" s="32"/>
      <c r="B1012" s="32"/>
      <c r="C1012" s="32"/>
      <c r="D1012" s="32"/>
      <c r="E1012" s="32"/>
      <c r="F1012" s="32"/>
      <c r="G1012" s="32"/>
      <c r="H1012" s="206"/>
      <c r="I1012" s="5"/>
      <c r="J1012" s="5"/>
      <c r="K1012" s="32"/>
      <c r="L1012" s="5"/>
      <c r="M1012" s="6"/>
      <c r="N1012" s="6"/>
      <c r="O1012" s="5"/>
      <c r="P1012" s="32"/>
      <c r="Q1012" s="32"/>
      <c r="R1012" s="32"/>
      <c r="S1012" s="32"/>
      <c r="T1012" s="32"/>
      <c r="U1012" s="32"/>
      <c r="V1012" s="32"/>
      <c r="W1012" s="32"/>
      <c r="X1012" s="32"/>
      <c r="Y1012" s="32"/>
      <c r="Z1012" s="32"/>
    </row>
    <row r="1013" spans="1:26" ht="12.75" customHeight="1" x14ac:dyDescent="0.2">
      <c r="A1013" s="32"/>
      <c r="B1013" s="32"/>
      <c r="C1013" s="32"/>
      <c r="D1013" s="32"/>
      <c r="E1013" s="32"/>
      <c r="F1013" s="32"/>
      <c r="G1013" s="32"/>
      <c r="H1013" s="206"/>
      <c r="I1013" s="5"/>
      <c r="J1013" s="5"/>
      <c r="K1013" s="32"/>
      <c r="L1013" s="5"/>
      <c r="M1013" s="6"/>
      <c r="N1013" s="6"/>
      <c r="O1013" s="5"/>
      <c r="P1013" s="32"/>
      <c r="Q1013" s="32"/>
      <c r="R1013" s="32"/>
      <c r="S1013" s="32"/>
      <c r="T1013" s="32"/>
      <c r="U1013" s="32"/>
      <c r="V1013" s="32"/>
      <c r="W1013" s="32"/>
      <c r="X1013" s="32"/>
      <c r="Y1013" s="32"/>
      <c r="Z1013" s="32"/>
    </row>
  </sheetData>
  <mergeCells count="32">
    <mergeCell ref="B89:G89"/>
    <mergeCell ref="B101:G101"/>
    <mergeCell ref="K122:K123"/>
    <mergeCell ref="B112:G112"/>
    <mergeCell ref="B121:G121"/>
    <mergeCell ref="B16:G16"/>
    <mergeCell ref="B31:G31"/>
    <mergeCell ref="B46:G46"/>
    <mergeCell ref="B60:G60"/>
    <mergeCell ref="B75:G75"/>
    <mergeCell ref="A122:A123"/>
    <mergeCell ref="B122:G122"/>
    <mergeCell ref="H122:H123"/>
    <mergeCell ref="M138:M139"/>
    <mergeCell ref="N138:N139"/>
    <mergeCell ref="L122:L123"/>
    <mergeCell ref="M122:M123"/>
    <mergeCell ref="I122:I123"/>
    <mergeCell ref="J122:J123"/>
    <mergeCell ref="A138:A139"/>
    <mergeCell ref="B138:G138"/>
    <mergeCell ref="H138:H139"/>
    <mergeCell ref="K138:K139"/>
    <mergeCell ref="L138:L139"/>
    <mergeCell ref="I138:I139"/>
    <mergeCell ref="J138:J139"/>
    <mergeCell ref="B150:G150"/>
    <mergeCell ref="B137:G137"/>
    <mergeCell ref="O138:O139"/>
    <mergeCell ref="N122:N123"/>
    <mergeCell ref="O122:O123"/>
    <mergeCell ref="B134:G134"/>
  </mergeCells>
  <pageMargins left="0.7" right="0.7" top="0.75" bottom="0.75" header="0" footer="0"/>
  <pageSetup orientation="landscape"/>
  <ignoredErrors>
    <ignoredError sqref="A125:A133 A146:A149" numberStoredAsText="1"/>
  </ignoredError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</sheetPr>
  <dimension ref="A1:Z1005"/>
  <sheetViews>
    <sheetView topLeftCell="A96" workbookViewId="0">
      <selection activeCell="T31" sqref="T31"/>
    </sheetView>
  </sheetViews>
  <sheetFormatPr baseColWidth="10" defaultColWidth="12.5703125" defaultRowHeight="15" customHeight="1" x14ac:dyDescent="0.2"/>
  <cols>
    <col min="1" max="1" width="8.5703125" customWidth="1"/>
    <col min="2" max="7" width="7.140625" customWidth="1"/>
    <col min="8" max="8" width="15.7109375" style="200" bestFit="1" customWidth="1"/>
    <col min="9" max="15" width="12.85546875" customWidth="1"/>
    <col min="16" max="17" width="11.42578125" customWidth="1"/>
    <col min="18" max="26" width="10" customWidth="1"/>
  </cols>
  <sheetData>
    <row r="1" spans="1:26" s="212" customFormat="1" ht="15" customHeight="1" x14ac:dyDescent="0.2">
      <c r="H1" s="200"/>
    </row>
    <row r="2" spans="1:26" s="212" customFormat="1" ht="15" customHeight="1" x14ac:dyDescent="0.2">
      <c r="H2" s="200"/>
    </row>
    <row r="3" spans="1:26" s="212" customFormat="1" ht="15" customHeight="1" x14ac:dyDescent="0.2">
      <c r="H3" s="200"/>
    </row>
    <row r="4" spans="1:26" s="212" customFormat="1" ht="15" customHeight="1" x14ac:dyDescent="0.2">
      <c r="H4" s="200"/>
    </row>
    <row r="5" spans="1:26" s="212" customFormat="1" ht="15" customHeight="1" x14ac:dyDescent="0.2">
      <c r="H5" s="200"/>
    </row>
    <row r="6" spans="1:26" s="212" customFormat="1" ht="15" customHeight="1" x14ac:dyDescent="0.2">
      <c r="H6" s="200"/>
    </row>
    <row r="7" spans="1:26" s="212" customFormat="1" ht="15" customHeight="1" x14ac:dyDescent="0.2">
      <c r="H7" s="200"/>
    </row>
    <row r="8" spans="1:26" s="212" customFormat="1" ht="15" customHeight="1" x14ac:dyDescent="0.2">
      <c r="H8" s="200"/>
    </row>
    <row r="9" spans="1:26" s="212" customFormat="1" ht="15" customHeight="1" x14ac:dyDescent="0.2">
      <c r="H9" s="200"/>
    </row>
    <row r="10" spans="1:26" s="212" customFormat="1" ht="15" customHeight="1" x14ac:dyDescent="0.2">
      <c r="H10" s="200"/>
    </row>
    <row r="11" spans="1:26" s="212" customFormat="1" ht="15" customHeight="1" x14ac:dyDescent="0.2">
      <c r="H11" s="200"/>
    </row>
    <row r="12" spans="1:26" s="212" customFormat="1" ht="15" customHeight="1" x14ac:dyDescent="0.2">
      <c r="H12" s="200"/>
    </row>
    <row r="13" spans="1:26" s="212" customFormat="1" ht="12.75" customHeight="1" x14ac:dyDescent="0.2">
      <c r="A13" s="32"/>
      <c r="B13" s="32"/>
      <c r="C13" s="32"/>
      <c r="D13" s="32"/>
      <c r="E13" s="32"/>
      <c r="F13" s="32"/>
      <c r="G13" s="32"/>
      <c r="H13" s="206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2.75" customHeight="1" x14ac:dyDescent="0.2">
      <c r="A14" s="32"/>
      <c r="B14" s="32"/>
      <c r="C14" s="32"/>
      <c r="D14" s="32"/>
      <c r="E14" s="32"/>
      <c r="F14" s="32"/>
      <c r="G14" s="32"/>
      <c r="H14" s="206"/>
      <c r="I14" s="5"/>
      <c r="J14" s="5"/>
      <c r="K14" s="32"/>
      <c r="L14" s="5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26.25" x14ac:dyDescent="0.4">
      <c r="A15" s="4"/>
      <c r="B15" s="220" t="s">
        <v>99</v>
      </c>
      <c r="C15" s="221"/>
      <c r="D15" s="221"/>
      <c r="E15" s="221"/>
      <c r="F15" s="221"/>
      <c r="G15" s="221"/>
      <c r="H15" s="72">
        <v>1402</v>
      </c>
      <c r="I15" s="73"/>
      <c r="J15" s="73"/>
      <c r="K15" s="73"/>
      <c r="L15" s="73"/>
      <c r="M15" s="73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20.25" x14ac:dyDescent="0.2">
      <c r="A16" s="222" t="s">
        <v>9</v>
      </c>
      <c r="B16" s="223" t="s">
        <v>100</v>
      </c>
      <c r="C16" s="224"/>
      <c r="D16" s="224"/>
      <c r="E16" s="224"/>
      <c r="F16" s="224"/>
      <c r="G16" s="224"/>
      <c r="H16" s="225" t="s">
        <v>10</v>
      </c>
      <c r="I16" s="219" t="s">
        <v>2</v>
      </c>
      <c r="J16" s="219" t="s">
        <v>3</v>
      </c>
      <c r="K16" s="227" t="s">
        <v>4</v>
      </c>
      <c r="L16" s="219" t="s">
        <v>5</v>
      </c>
      <c r="M16" s="217" t="s">
        <v>6</v>
      </c>
      <c r="N16" s="217" t="s">
        <v>7</v>
      </c>
      <c r="O16" s="219" t="s">
        <v>8</v>
      </c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spans="1:26" ht="15.75" customHeight="1" x14ac:dyDescent="0.25">
      <c r="A17" s="218"/>
      <c r="B17" s="74" t="s">
        <v>101</v>
      </c>
      <c r="C17" s="74" t="s">
        <v>102</v>
      </c>
      <c r="D17" s="74" t="s">
        <v>103</v>
      </c>
      <c r="E17" s="74" t="s">
        <v>104</v>
      </c>
      <c r="F17" s="74" t="s">
        <v>105</v>
      </c>
      <c r="G17" s="74" t="s">
        <v>106</v>
      </c>
      <c r="H17" s="226"/>
      <c r="I17" s="218"/>
      <c r="J17" s="218"/>
      <c r="K17" s="218"/>
      <c r="L17" s="218"/>
      <c r="M17" s="218"/>
      <c r="N17" s="218"/>
      <c r="O17" s="218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15.75" customHeight="1" x14ac:dyDescent="0.25">
      <c r="A18" s="75" t="s">
        <v>90</v>
      </c>
      <c r="B18" s="139">
        <v>148</v>
      </c>
      <c r="C18" s="139"/>
      <c r="D18" s="139"/>
      <c r="E18" s="139"/>
      <c r="F18" s="139"/>
      <c r="G18" s="139"/>
      <c r="H18" s="140"/>
      <c r="I18" s="141"/>
      <c r="J18" s="142"/>
      <c r="K18" s="143"/>
      <c r="L18" s="144"/>
      <c r="M18" s="145">
        <v>148</v>
      </c>
      <c r="N18" s="146"/>
      <c r="O18" s="144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5.75" customHeight="1" x14ac:dyDescent="0.25">
      <c r="A19" s="75" t="s">
        <v>92</v>
      </c>
      <c r="B19" s="139"/>
      <c r="C19" s="139">
        <v>139</v>
      </c>
      <c r="D19" s="139"/>
      <c r="E19" s="139"/>
      <c r="F19" s="139"/>
      <c r="G19" s="139"/>
      <c r="H19" s="140"/>
      <c r="I19" s="147"/>
      <c r="J19" s="148"/>
      <c r="K19" s="149"/>
      <c r="L19" s="150">
        <f>IF(C19=0,"",C19/B18)</f>
        <v>0.93918918918918914</v>
      </c>
      <c r="M19" s="151">
        <v>139</v>
      </c>
      <c r="N19" s="152">
        <f t="shared" ref="N19:N23" si="0">IF(M19=0,"",M19/M18)</f>
        <v>0.93918918918918914</v>
      </c>
      <c r="O19" s="152">
        <f t="shared" ref="O19:O23" si="1">IF(M19=0,"",100%-N19)</f>
        <v>6.0810810810810856E-2</v>
      </c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5.75" customHeight="1" x14ac:dyDescent="0.25">
      <c r="A20" s="75" t="s">
        <v>94</v>
      </c>
      <c r="B20" s="139"/>
      <c r="C20" s="139"/>
      <c r="D20" s="139">
        <v>124</v>
      </c>
      <c r="E20" s="139"/>
      <c r="F20" s="139"/>
      <c r="G20" s="139"/>
      <c r="H20" s="140"/>
      <c r="I20" s="147"/>
      <c r="J20" s="148"/>
      <c r="K20" s="149"/>
      <c r="L20" s="153">
        <f>IF(D20=0,"",D20/C19)</f>
        <v>0.8920863309352518</v>
      </c>
      <c r="M20" s="151">
        <v>133</v>
      </c>
      <c r="N20" s="154">
        <f t="shared" si="0"/>
        <v>0.95683453237410077</v>
      </c>
      <c r="O20" s="154">
        <f t="shared" si="1"/>
        <v>4.3165467625899234E-2</v>
      </c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5.75" customHeight="1" x14ac:dyDescent="0.25">
      <c r="A21" s="75" t="s">
        <v>83</v>
      </c>
      <c r="B21" s="139"/>
      <c r="C21" s="139"/>
      <c r="D21" s="139"/>
      <c r="E21" s="139">
        <v>223</v>
      </c>
      <c r="F21" s="139"/>
      <c r="G21" s="139"/>
      <c r="H21" s="140"/>
      <c r="I21" s="147"/>
      <c r="J21" s="148"/>
      <c r="K21" s="149"/>
      <c r="L21" s="153">
        <f>IF(E21=0,"",E21/D20)</f>
        <v>1.7983870967741935</v>
      </c>
      <c r="M21" s="151">
        <v>236</v>
      </c>
      <c r="N21" s="154">
        <f t="shared" si="0"/>
        <v>1.7744360902255638</v>
      </c>
      <c r="O21" s="154">
        <f t="shared" si="1"/>
        <v>-0.77443609022556381</v>
      </c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5.75" customHeight="1" x14ac:dyDescent="0.25">
      <c r="A22" s="75" t="s">
        <v>97</v>
      </c>
      <c r="B22" s="139"/>
      <c r="C22" s="139"/>
      <c r="D22" s="139"/>
      <c r="E22" s="139"/>
      <c r="F22" s="139">
        <v>228</v>
      </c>
      <c r="G22" s="139"/>
      <c r="H22" s="140">
        <v>5</v>
      </c>
      <c r="I22" s="147"/>
      <c r="J22" s="148"/>
      <c r="K22" s="149"/>
      <c r="L22" s="153">
        <f>IF(F22=0,"",F22/E21)</f>
        <v>1.0224215246636772</v>
      </c>
      <c r="M22" s="151">
        <v>233</v>
      </c>
      <c r="N22" s="154">
        <f t="shared" si="0"/>
        <v>0.98728813559322037</v>
      </c>
      <c r="O22" s="154">
        <f t="shared" si="1"/>
        <v>1.2711864406779627E-2</v>
      </c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5.75" customHeight="1" x14ac:dyDescent="0.25">
      <c r="A23" s="75" t="s">
        <v>121</v>
      </c>
      <c r="B23" s="139"/>
      <c r="C23" s="139"/>
      <c r="D23" s="139"/>
      <c r="E23" s="139"/>
      <c r="F23" s="139"/>
      <c r="G23" s="139">
        <v>122</v>
      </c>
      <c r="H23" s="140">
        <v>96</v>
      </c>
      <c r="I23" s="147"/>
      <c r="J23" s="148"/>
      <c r="K23" s="149"/>
      <c r="L23" s="153">
        <f>IF(G23=0,"",G23/F22)</f>
        <v>0.53508771929824561</v>
      </c>
      <c r="M23" s="155">
        <v>126</v>
      </c>
      <c r="N23" s="154">
        <f t="shared" si="0"/>
        <v>0.54077253218884125</v>
      </c>
      <c r="O23" s="154">
        <f t="shared" si="1"/>
        <v>0.45922746781115875</v>
      </c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5.75" customHeight="1" x14ac:dyDescent="0.25">
      <c r="A24" s="75" t="s">
        <v>107</v>
      </c>
      <c r="B24" s="139"/>
      <c r="C24" s="139"/>
      <c r="D24" s="139"/>
      <c r="E24" s="139"/>
      <c r="F24" s="139"/>
      <c r="G24" s="139">
        <v>8</v>
      </c>
      <c r="H24" s="140">
        <v>5</v>
      </c>
      <c r="I24" s="147"/>
      <c r="J24" s="148"/>
      <c r="K24" s="156"/>
      <c r="L24" s="157"/>
      <c r="M24" s="155">
        <v>10</v>
      </c>
      <c r="N24" s="158"/>
      <c r="O24" s="159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5.75" customHeight="1" x14ac:dyDescent="0.25">
      <c r="A25" s="75" t="s">
        <v>108</v>
      </c>
      <c r="B25" s="139"/>
      <c r="C25" s="139"/>
      <c r="D25" s="139"/>
      <c r="E25" s="139"/>
      <c r="F25" s="139"/>
      <c r="G25" s="139"/>
      <c r="H25" s="140"/>
      <c r="I25" s="147"/>
      <c r="J25" s="148"/>
      <c r="K25" s="156"/>
      <c r="L25" s="157"/>
      <c r="M25" s="155"/>
      <c r="N25" s="158"/>
      <c r="O25" s="159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5.75" customHeight="1" x14ac:dyDescent="0.25">
      <c r="A26" s="75" t="s">
        <v>109</v>
      </c>
      <c r="B26" s="139"/>
      <c r="C26" s="139"/>
      <c r="D26" s="139"/>
      <c r="E26" s="139"/>
      <c r="F26" s="139"/>
      <c r="G26" s="139"/>
      <c r="H26" s="140"/>
      <c r="I26" s="147"/>
      <c r="J26" s="148"/>
      <c r="K26" s="156"/>
      <c r="L26" s="157"/>
      <c r="M26" s="155"/>
      <c r="N26" s="158"/>
      <c r="O26" s="159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5.75" customHeight="1" x14ac:dyDescent="0.25">
      <c r="A27" s="75" t="s">
        <v>110</v>
      </c>
      <c r="B27" s="160"/>
      <c r="C27" s="160"/>
      <c r="D27" s="160"/>
      <c r="E27" s="160"/>
      <c r="F27" s="160"/>
      <c r="G27" s="160"/>
      <c r="H27" s="140"/>
      <c r="I27" s="161"/>
      <c r="J27" s="162"/>
      <c r="K27" s="163"/>
      <c r="L27" s="164"/>
      <c r="M27" s="155"/>
      <c r="N27" s="165"/>
      <c r="O27" s="166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8" x14ac:dyDescent="0.25">
      <c r="A28" s="31"/>
      <c r="B28" s="232" t="s">
        <v>114</v>
      </c>
      <c r="C28" s="232"/>
      <c r="D28" s="232"/>
      <c r="E28" s="232"/>
      <c r="F28" s="232"/>
      <c r="G28" s="232"/>
      <c r="H28" s="138">
        <f>SUM(H18:H27)</f>
        <v>106</v>
      </c>
      <c r="I28" s="77">
        <f>IF(SUM(H22:H23)=0,"",SUM(H22:H23)/B18)</f>
        <v>0.68243243243243246</v>
      </c>
      <c r="J28" s="77">
        <f>IF(H28=0,"",H28/B18)</f>
        <v>0.71621621621621623</v>
      </c>
      <c r="K28" s="77">
        <f>IF(H23=0,"",J28-I28)</f>
        <v>3.3783783783783772E-2</v>
      </c>
      <c r="L28" s="5"/>
      <c r="M28" s="32"/>
      <c r="N28" s="23"/>
      <c r="O28" s="5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2.75" customHeight="1" x14ac:dyDescent="0.2">
      <c r="A29" s="32"/>
      <c r="B29" s="32"/>
      <c r="C29" s="32"/>
      <c r="D29" s="32"/>
      <c r="E29" s="32"/>
      <c r="F29" s="32"/>
      <c r="G29" s="32"/>
      <c r="H29" s="206"/>
      <c r="I29" s="5"/>
      <c r="J29" s="5"/>
      <c r="K29" s="32"/>
      <c r="L29" s="5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2.75" customHeight="1" x14ac:dyDescent="0.2">
      <c r="A30" s="32"/>
      <c r="B30" s="32"/>
      <c r="C30" s="32"/>
      <c r="D30" s="32"/>
      <c r="E30" s="32"/>
      <c r="F30" s="32"/>
      <c r="G30" s="32"/>
      <c r="H30" s="206"/>
      <c r="I30" s="5"/>
      <c r="J30" s="5"/>
      <c r="K30" s="32"/>
      <c r="L30" s="5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26.25" x14ac:dyDescent="0.4">
      <c r="A31" s="4"/>
      <c r="B31" s="220" t="s">
        <v>99</v>
      </c>
      <c r="C31" s="221"/>
      <c r="D31" s="221"/>
      <c r="E31" s="221"/>
      <c r="F31" s="221"/>
      <c r="G31" s="221"/>
      <c r="H31" s="72">
        <v>1501</v>
      </c>
      <c r="I31" s="73"/>
      <c r="J31" s="73"/>
      <c r="K31" s="73"/>
      <c r="L31" s="73"/>
      <c r="M31" s="73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20.25" x14ac:dyDescent="0.2">
      <c r="A32" s="222" t="s">
        <v>9</v>
      </c>
      <c r="B32" s="223" t="s">
        <v>100</v>
      </c>
      <c r="C32" s="224"/>
      <c r="D32" s="224"/>
      <c r="E32" s="224"/>
      <c r="F32" s="224"/>
      <c r="G32" s="224"/>
      <c r="H32" s="225" t="s">
        <v>10</v>
      </c>
      <c r="I32" s="219" t="s">
        <v>2</v>
      </c>
      <c r="J32" s="219" t="s">
        <v>3</v>
      </c>
      <c r="K32" s="227" t="s">
        <v>4</v>
      </c>
      <c r="L32" s="219" t="s">
        <v>5</v>
      </c>
      <c r="M32" s="217" t="s">
        <v>6</v>
      </c>
      <c r="N32" s="217" t="s">
        <v>7</v>
      </c>
      <c r="O32" s="219" t="s">
        <v>8</v>
      </c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5.75" x14ac:dyDescent="0.25">
      <c r="A33" s="218"/>
      <c r="B33" s="74" t="s">
        <v>101</v>
      </c>
      <c r="C33" s="74" t="s">
        <v>102</v>
      </c>
      <c r="D33" s="74" t="s">
        <v>103</v>
      </c>
      <c r="E33" s="74" t="s">
        <v>104</v>
      </c>
      <c r="F33" s="74" t="s">
        <v>105</v>
      </c>
      <c r="G33" s="74" t="s">
        <v>106</v>
      </c>
      <c r="H33" s="226"/>
      <c r="I33" s="218"/>
      <c r="J33" s="218"/>
      <c r="K33" s="218"/>
      <c r="L33" s="218"/>
      <c r="M33" s="218"/>
      <c r="N33" s="218"/>
      <c r="O33" s="218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15.75" customHeight="1" x14ac:dyDescent="0.25">
      <c r="A34" s="75" t="s">
        <v>92</v>
      </c>
      <c r="B34" s="139">
        <v>25</v>
      </c>
      <c r="C34" s="139"/>
      <c r="D34" s="139"/>
      <c r="E34" s="139"/>
      <c r="F34" s="139"/>
      <c r="G34" s="139"/>
      <c r="H34" s="140"/>
      <c r="I34" s="141"/>
      <c r="J34" s="142"/>
      <c r="K34" s="143"/>
      <c r="L34" s="144"/>
      <c r="M34" s="145">
        <v>25</v>
      </c>
      <c r="N34" s="146"/>
      <c r="O34" s="144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5.75" customHeight="1" x14ac:dyDescent="0.25">
      <c r="A35" s="75" t="s">
        <v>94</v>
      </c>
      <c r="B35" s="139"/>
      <c r="C35" s="139">
        <v>13</v>
      </c>
      <c r="D35" s="139"/>
      <c r="E35" s="139"/>
      <c r="F35" s="139"/>
      <c r="G35" s="139"/>
      <c r="H35" s="140"/>
      <c r="I35" s="147"/>
      <c r="J35" s="148"/>
      <c r="K35" s="149"/>
      <c r="L35" s="150">
        <f>IF(C35=0,"",C35/B34)</f>
        <v>0.52</v>
      </c>
      <c r="M35" s="151">
        <v>13</v>
      </c>
      <c r="N35" s="152">
        <f t="shared" ref="N35:N39" si="2">IF(M35=0,"",M35/M34)</f>
        <v>0.52</v>
      </c>
      <c r="O35" s="152">
        <f t="shared" ref="O35:O39" si="3">IF(M35=0,"",100%-N35)</f>
        <v>0.48</v>
      </c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5.75" customHeight="1" x14ac:dyDescent="0.25">
      <c r="A36" s="75" t="s">
        <v>83</v>
      </c>
      <c r="B36" s="139"/>
      <c r="C36" s="139"/>
      <c r="D36" s="139">
        <v>10</v>
      </c>
      <c r="E36" s="139"/>
      <c r="F36" s="139"/>
      <c r="G36" s="139"/>
      <c r="H36" s="140"/>
      <c r="I36" s="147"/>
      <c r="J36" s="148"/>
      <c r="K36" s="149"/>
      <c r="L36" s="153">
        <f>IF(D36=0,"",D36/C35)</f>
        <v>0.76923076923076927</v>
      </c>
      <c r="M36" s="151">
        <v>10</v>
      </c>
      <c r="N36" s="154">
        <f t="shared" si="2"/>
        <v>0.76923076923076927</v>
      </c>
      <c r="O36" s="154">
        <f t="shared" si="3"/>
        <v>0.23076923076923073</v>
      </c>
      <c r="P36" s="11">
        <f>M36/M34</f>
        <v>0.4</v>
      </c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5.75" customHeight="1" x14ac:dyDescent="0.25">
      <c r="A37" s="75" t="s">
        <v>97</v>
      </c>
      <c r="B37" s="139"/>
      <c r="C37" s="139"/>
      <c r="D37" s="139"/>
      <c r="E37" s="139">
        <v>10</v>
      </c>
      <c r="F37" s="139"/>
      <c r="G37" s="139"/>
      <c r="H37" s="140"/>
      <c r="I37" s="147"/>
      <c r="J37" s="148"/>
      <c r="K37" s="149"/>
      <c r="L37" s="153">
        <f>IF(E37=0,"",E37/D36)</f>
        <v>1</v>
      </c>
      <c r="M37" s="151">
        <v>10</v>
      </c>
      <c r="N37" s="154">
        <f t="shared" si="2"/>
        <v>1</v>
      </c>
      <c r="O37" s="154">
        <f t="shared" si="3"/>
        <v>0</v>
      </c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5.75" customHeight="1" x14ac:dyDescent="0.25">
      <c r="A38" s="75" t="s">
        <v>121</v>
      </c>
      <c r="B38" s="139"/>
      <c r="C38" s="139"/>
      <c r="D38" s="139"/>
      <c r="E38" s="139"/>
      <c r="F38" s="139">
        <v>8</v>
      </c>
      <c r="G38" s="139"/>
      <c r="H38" s="140"/>
      <c r="I38" s="147"/>
      <c r="J38" s="148"/>
      <c r="K38" s="149"/>
      <c r="L38" s="153">
        <f>IF(F38=0,"",F38/E37)</f>
        <v>0.8</v>
      </c>
      <c r="M38" s="151">
        <v>8</v>
      </c>
      <c r="N38" s="154">
        <f t="shared" si="2"/>
        <v>0.8</v>
      </c>
      <c r="O38" s="154">
        <f t="shared" si="3"/>
        <v>0.19999999999999996</v>
      </c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5.75" customHeight="1" x14ac:dyDescent="0.25">
      <c r="A39" s="75" t="s">
        <v>107</v>
      </c>
      <c r="B39" s="139"/>
      <c r="C39" s="139"/>
      <c r="D39" s="139"/>
      <c r="E39" s="139"/>
      <c r="F39" s="139"/>
      <c r="G39" s="139">
        <v>8</v>
      </c>
      <c r="H39" s="140">
        <v>8</v>
      </c>
      <c r="I39" s="147"/>
      <c r="J39" s="148"/>
      <c r="K39" s="149"/>
      <c r="L39" s="153">
        <f>IF(G39=0,"",G39/F38)</f>
        <v>1</v>
      </c>
      <c r="M39" s="155">
        <v>8</v>
      </c>
      <c r="N39" s="154">
        <f t="shared" si="2"/>
        <v>1</v>
      </c>
      <c r="O39" s="154">
        <f t="shared" si="3"/>
        <v>0</v>
      </c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5.75" customHeight="1" x14ac:dyDescent="0.25">
      <c r="A40" s="75" t="s">
        <v>108</v>
      </c>
      <c r="B40" s="139"/>
      <c r="C40" s="139"/>
      <c r="D40" s="139"/>
      <c r="E40" s="139"/>
      <c r="F40" s="139"/>
      <c r="G40" s="139"/>
      <c r="H40" s="140"/>
      <c r="I40" s="147"/>
      <c r="J40" s="148"/>
      <c r="K40" s="156"/>
      <c r="L40" s="157"/>
      <c r="M40" s="155"/>
      <c r="N40" s="158"/>
      <c r="O40" s="159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5.75" customHeight="1" x14ac:dyDescent="0.25">
      <c r="A41" s="75" t="s">
        <v>109</v>
      </c>
      <c r="B41" s="139"/>
      <c r="C41" s="139"/>
      <c r="D41" s="139"/>
      <c r="E41" s="139"/>
      <c r="F41" s="139"/>
      <c r="G41" s="139"/>
      <c r="H41" s="140"/>
      <c r="I41" s="147"/>
      <c r="J41" s="148"/>
      <c r="K41" s="156"/>
      <c r="L41" s="157"/>
      <c r="M41" s="155"/>
      <c r="N41" s="158"/>
      <c r="O41" s="159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5.75" customHeight="1" x14ac:dyDescent="0.25">
      <c r="A42" s="75" t="s">
        <v>110</v>
      </c>
      <c r="B42" s="139"/>
      <c r="C42" s="139"/>
      <c r="D42" s="139"/>
      <c r="E42" s="139"/>
      <c r="F42" s="139"/>
      <c r="G42" s="139"/>
      <c r="H42" s="140"/>
      <c r="I42" s="147"/>
      <c r="J42" s="148"/>
      <c r="K42" s="156"/>
      <c r="L42" s="157"/>
      <c r="M42" s="155"/>
      <c r="N42" s="158"/>
      <c r="O42" s="159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5.75" customHeight="1" x14ac:dyDescent="0.25">
      <c r="A43" s="75" t="s">
        <v>122</v>
      </c>
      <c r="B43" s="160"/>
      <c r="C43" s="160"/>
      <c r="D43" s="160"/>
      <c r="E43" s="160"/>
      <c r="F43" s="160"/>
      <c r="G43" s="160"/>
      <c r="H43" s="140"/>
      <c r="I43" s="161"/>
      <c r="J43" s="162"/>
      <c r="K43" s="163"/>
      <c r="L43" s="164"/>
      <c r="M43" s="155"/>
      <c r="N43" s="165"/>
      <c r="O43" s="166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8" customHeight="1" x14ac:dyDescent="0.25">
      <c r="A44" s="31"/>
      <c r="B44" s="232" t="s">
        <v>114</v>
      </c>
      <c r="C44" s="232"/>
      <c r="D44" s="232"/>
      <c r="E44" s="232"/>
      <c r="F44" s="232"/>
      <c r="G44" s="232"/>
      <c r="H44" s="138">
        <f>SUM(H34:H43)</f>
        <v>8</v>
      </c>
      <c r="I44" s="77">
        <f>IF(H39=0,"",H39/B34)</f>
        <v>0.32</v>
      </c>
      <c r="J44" s="77">
        <f>IF(H44=0,"",H44/B34)</f>
        <v>0.32</v>
      </c>
      <c r="K44" s="77">
        <f>J44-I44</f>
        <v>0</v>
      </c>
      <c r="L44" s="5"/>
      <c r="M44" s="32"/>
      <c r="N44" s="23"/>
      <c r="O44" s="5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2.75" customHeight="1" x14ac:dyDescent="0.2">
      <c r="A45" s="32"/>
      <c r="B45" s="32"/>
      <c r="C45" s="32"/>
      <c r="D45" s="32"/>
      <c r="E45" s="32"/>
      <c r="F45" s="32"/>
      <c r="G45" s="32"/>
      <c r="H45" s="206"/>
      <c r="I45" s="5"/>
      <c r="J45" s="5"/>
      <c r="K45" s="32"/>
      <c r="L45" s="5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2.75" customHeight="1" x14ac:dyDescent="0.2">
      <c r="A46" s="32"/>
      <c r="B46" s="32"/>
      <c r="C46" s="32"/>
      <c r="D46" s="32"/>
      <c r="E46" s="32"/>
      <c r="F46" s="32"/>
      <c r="G46" s="32"/>
      <c r="H46" s="206"/>
      <c r="I46" s="5"/>
      <c r="J46" s="5"/>
      <c r="K46" s="32"/>
      <c r="L46" s="5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26.25" customHeight="1" x14ac:dyDescent="0.4">
      <c r="A47" s="4"/>
      <c r="B47" s="220" t="s">
        <v>99</v>
      </c>
      <c r="C47" s="221"/>
      <c r="D47" s="221"/>
      <c r="E47" s="221"/>
      <c r="F47" s="221"/>
      <c r="G47" s="221"/>
      <c r="H47" s="72">
        <v>1502</v>
      </c>
      <c r="I47" s="73"/>
      <c r="J47" s="73"/>
      <c r="K47" s="73"/>
      <c r="L47" s="73"/>
      <c r="M47" s="73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20.25" x14ac:dyDescent="0.2">
      <c r="A48" s="222" t="s">
        <v>9</v>
      </c>
      <c r="B48" s="223" t="s">
        <v>100</v>
      </c>
      <c r="C48" s="224"/>
      <c r="D48" s="224"/>
      <c r="E48" s="224"/>
      <c r="F48" s="224"/>
      <c r="G48" s="224"/>
      <c r="H48" s="225" t="s">
        <v>10</v>
      </c>
      <c r="I48" s="219" t="s">
        <v>2</v>
      </c>
      <c r="J48" s="219" t="s">
        <v>3</v>
      </c>
      <c r="K48" s="227" t="s">
        <v>4</v>
      </c>
      <c r="L48" s="219" t="s">
        <v>5</v>
      </c>
      <c r="M48" s="217" t="s">
        <v>6</v>
      </c>
      <c r="N48" s="217" t="s">
        <v>7</v>
      </c>
      <c r="O48" s="219" t="s">
        <v>8</v>
      </c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5.75" customHeight="1" x14ac:dyDescent="0.25">
      <c r="A49" s="218"/>
      <c r="B49" s="74" t="s">
        <v>101</v>
      </c>
      <c r="C49" s="74" t="s">
        <v>102</v>
      </c>
      <c r="D49" s="74" t="s">
        <v>103</v>
      </c>
      <c r="E49" s="74" t="s">
        <v>104</v>
      </c>
      <c r="F49" s="74" t="s">
        <v>105</v>
      </c>
      <c r="G49" s="74" t="s">
        <v>106</v>
      </c>
      <c r="H49" s="226"/>
      <c r="I49" s="218"/>
      <c r="J49" s="218"/>
      <c r="K49" s="218"/>
      <c r="L49" s="218"/>
      <c r="M49" s="218"/>
      <c r="N49" s="218"/>
      <c r="O49" s="218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5.75" customHeight="1" x14ac:dyDescent="0.25">
      <c r="A50" s="75" t="s">
        <v>94</v>
      </c>
      <c r="B50" s="139">
        <v>198</v>
      </c>
      <c r="C50" s="139"/>
      <c r="D50" s="139"/>
      <c r="E50" s="139"/>
      <c r="F50" s="139"/>
      <c r="G50" s="139"/>
      <c r="H50" s="140"/>
      <c r="I50" s="141"/>
      <c r="J50" s="142"/>
      <c r="K50" s="143"/>
      <c r="L50" s="144"/>
      <c r="M50" s="145">
        <v>198</v>
      </c>
      <c r="N50" s="146"/>
      <c r="O50" s="144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5.75" customHeight="1" x14ac:dyDescent="0.25">
      <c r="A51" s="75" t="s">
        <v>83</v>
      </c>
      <c r="B51" s="139"/>
      <c r="C51" s="139">
        <v>326</v>
      </c>
      <c r="D51" s="139"/>
      <c r="E51" s="139"/>
      <c r="F51" s="139"/>
      <c r="G51" s="139"/>
      <c r="H51" s="140"/>
      <c r="I51" s="147"/>
      <c r="J51" s="148"/>
      <c r="K51" s="149"/>
      <c r="L51" s="150">
        <f>IF(C51=0,"",C51/B50)</f>
        <v>1.6464646464646464</v>
      </c>
      <c r="M51" s="151">
        <v>327</v>
      </c>
      <c r="N51" s="152">
        <f t="shared" ref="N51:N55" si="4">IF(M51=0,"",M51/M50)</f>
        <v>1.6515151515151516</v>
      </c>
      <c r="O51" s="152">
        <f t="shared" ref="O51:O55" si="5">IF(M51=0,"",100%-N51)</f>
        <v>-0.6515151515151516</v>
      </c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 ht="15.75" customHeight="1" x14ac:dyDescent="0.25">
      <c r="A52" s="75" t="s">
        <v>97</v>
      </c>
      <c r="B52" s="139"/>
      <c r="C52" s="139"/>
      <c r="D52" s="139">
        <v>306</v>
      </c>
      <c r="E52" s="139"/>
      <c r="F52" s="139"/>
      <c r="G52" s="139"/>
      <c r="H52" s="140"/>
      <c r="I52" s="147"/>
      <c r="J52" s="148"/>
      <c r="K52" s="149"/>
      <c r="L52" s="153">
        <f>IF(D52=0,"",D52/C51)</f>
        <v>0.93865030674846628</v>
      </c>
      <c r="M52" s="151">
        <v>310</v>
      </c>
      <c r="N52" s="154">
        <f t="shared" si="4"/>
        <v>0.94801223241590216</v>
      </c>
      <c r="O52" s="154">
        <f t="shared" si="5"/>
        <v>5.1987767584097844E-2</v>
      </c>
      <c r="P52" s="11">
        <v>0.8</v>
      </c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5.75" customHeight="1" x14ac:dyDescent="0.25">
      <c r="A53" s="75" t="s">
        <v>121</v>
      </c>
      <c r="B53" s="139"/>
      <c r="C53" s="139"/>
      <c r="D53" s="139"/>
      <c r="E53" s="139">
        <v>266</v>
      </c>
      <c r="F53" s="139"/>
      <c r="G53" s="139"/>
      <c r="H53" s="140"/>
      <c r="I53" s="147"/>
      <c r="J53" s="148"/>
      <c r="K53" s="149"/>
      <c r="L53" s="153">
        <f>IF(E53=0,"",E53/D52)</f>
        <v>0.86928104575163401</v>
      </c>
      <c r="M53" s="151">
        <v>270</v>
      </c>
      <c r="N53" s="154">
        <f t="shared" si="4"/>
        <v>0.87096774193548387</v>
      </c>
      <c r="O53" s="154">
        <f t="shared" si="5"/>
        <v>0.12903225806451613</v>
      </c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5.75" customHeight="1" x14ac:dyDescent="0.25">
      <c r="A54" s="75" t="s">
        <v>107</v>
      </c>
      <c r="B54" s="139"/>
      <c r="C54" s="139"/>
      <c r="D54" s="139"/>
      <c r="E54" s="139"/>
      <c r="F54" s="139">
        <v>159</v>
      </c>
      <c r="G54" s="139"/>
      <c r="H54" s="140">
        <v>8</v>
      </c>
      <c r="I54" s="147"/>
      <c r="J54" s="148"/>
      <c r="K54" s="149"/>
      <c r="L54" s="153">
        <f>IF(F54=0,"",F54/E53)</f>
        <v>0.59774436090225569</v>
      </c>
      <c r="M54" s="151">
        <v>168</v>
      </c>
      <c r="N54" s="154">
        <f t="shared" si="4"/>
        <v>0.62222222222222223</v>
      </c>
      <c r="O54" s="154">
        <f t="shared" si="5"/>
        <v>0.37777777777777777</v>
      </c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5.75" customHeight="1" x14ac:dyDescent="0.25">
      <c r="A55" s="75" t="s">
        <v>108</v>
      </c>
      <c r="B55" s="139"/>
      <c r="C55" s="139"/>
      <c r="D55" s="139"/>
      <c r="E55" s="139"/>
      <c r="F55" s="139"/>
      <c r="G55" s="139"/>
      <c r="H55" s="140"/>
      <c r="I55" s="147"/>
      <c r="J55" s="148"/>
      <c r="K55" s="149"/>
      <c r="L55" s="153" t="str">
        <f>IF(G55=0,"",G55/F54)</f>
        <v/>
      </c>
      <c r="M55" s="155"/>
      <c r="N55" s="154" t="str">
        <f t="shared" si="4"/>
        <v/>
      </c>
      <c r="O55" s="154" t="str">
        <f t="shared" si="5"/>
        <v/>
      </c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5.75" customHeight="1" x14ac:dyDescent="0.25">
      <c r="A56" s="75" t="s">
        <v>109</v>
      </c>
      <c r="B56" s="139"/>
      <c r="C56" s="139"/>
      <c r="D56" s="139"/>
      <c r="E56" s="139"/>
      <c r="F56" s="139"/>
      <c r="G56" s="139"/>
      <c r="H56" s="140"/>
      <c r="I56" s="147"/>
      <c r="J56" s="148"/>
      <c r="K56" s="156"/>
      <c r="L56" s="157"/>
      <c r="M56" s="155"/>
      <c r="N56" s="158"/>
      <c r="O56" s="159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5.75" customHeight="1" x14ac:dyDescent="0.25">
      <c r="A57" s="75" t="s">
        <v>110</v>
      </c>
      <c r="B57" s="139"/>
      <c r="C57" s="139"/>
      <c r="D57" s="139"/>
      <c r="E57" s="139"/>
      <c r="F57" s="139"/>
      <c r="G57" s="139"/>
      <c r="H57" s="140"/>
      <c r="I57" s="147"/>
      <c r="J57" s="148"/>
      <c r="K57" s="156"/>
      <c r="L57" s="157"/>
      <c r="M57" s="155"/>
      <c r="N57" s="158"/>
      <c r="O57" s="159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5.75" customHeight="1" x14ac:dyDescent="0.25">
      <c r="A58" s="75" t="s">
        <v>122</v>
      </c>
      <c r="B58" s="139"/>
      <c r="C58" s="139"/>
      <c r="D58" s="139"/>
      <c r="E58" s="139"/>
      <c r="F58" s="139"/>
      <c r="G58" s="139"/>
      <c r="H58" s="140"/>
      <c r="I58" s="147"/>
      <c r="J58" s="148"/>
      <c r="K58" s="156"/>
      <c r="L58" s="157"/>
      <c r="M58" s="155"/>
      <c r="N58" s="158"/>
      <c r="O58" s="159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5.75" customHeight="1" x14ac:dyDescent="0.25">
      <c r="A59" s="75" t="s">
        <v>111</v>
      </c>
      <c r="B59" s="160"/>
      <c r="C59" s="160"/>
      <c r="D59" s="160"/>
      <c r="E59" s="160"/>
      <c r="F59" s="160"/>
      <c r="G59" s="160"/>
      <c r="H59" s="140"/>
      <c r="I59" s="161"/>
      <c r="J59" s="162"/>
      <c r="K59" s="163"/>
      <c r="L59" s="164"/>
      <c r="M59" s="155"/>
      <c r="N59" s="165"/>
      <c r="O59" s="166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8.75" customHeight="1" x14ac:dyDescent="0.25">
      <c r="A60" s="31"/>
      <c r="B60" s="232" t="s">
        <v>114</v>
      </c>
      <c r="C60" s="232"/>
      <c r="D60" s="232"/>
      <c r="E60" s="232"/>
      <c r="F60" s="232"/>
      <c r="G60" s="232"/>
      <c r="H60" s="138">
        <f>SUM(H50:H59)</f>
        <v>8</v>
      </c>
      <c r="I60" s="77">
        <f>IF(SUM(H54:H55)=0,"",SUM(H54:H55)/B50)</f>
        <v>4.0404040404040407E-2</v>
      </c>
      <c r="J60" s="77">
        <f>IF(H60=0,"",H60/B50)</f>
        <v>4.0404040404040407E-2</v>
      </c>
      <c r="K60" s="77">
        <f>J60-I60</f>
        <v>0</v>
      </c>
      <c r="L60" s="5"/>
      <c r="M60" s="32"/>
      <c r="N60" s="23"/>
      <c r="O60" s="5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2.75" customHeight="1" x14ac:dyDescent="0.2">
      <c r="A61" s="32"/>
      <c r="B61" s="32"/>
      <c r="C61" s="32"/>
      <c r="D61" s="32"/>
      <c r="E61" s="32"/>
      <c r="F61" s="32"/>
      <c r="G61" s="32"/>
      <c r="H61" s="206"/>
      <c r="I61" s="5"/>
      <c r="J61" s="5"/>
      <c r="K61" s="32"/>
      <c r="L61" s="5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2.75" customHeight="1" x14ac:dyDescent="0.2">
      <c r="A62" s="32"/>
      <c r="B62" s="32"/>
      <c r="C62" s="32"/>
      <c r="D62" s="32"/>
      <c r="E62" s="32"/>
      <c r="F62" s="32"/>
      <c r="G62" s="32"/>
      <c r="H62" s="206"/>
      <c r="I62" s="5"/>
      <c r="J62" s="5"/>
      <c r="K62" s="32"/>
      <c r="L62" s="5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26.25" customHeight="1" x14ac:dyDescent="0.4">
      <c r="A63" s="4"/>
      <c r="B63" s="220" t="s">
        <v>99</v>
      </c>
      <c r="C63" s="221"/>
      <c r="D63" s="221"/>
      <c r="E63" s="221"/>
      <c r="F63" s="221"/>
      <c r="G63" s="221"/>
      <c r="H63" s="72">
        <v>1601</v>
      </c>
      <c r="I63" s="73"/>
      <c r="J63" s="73"/>
      <c r="K63" s="73"/>
      <c r="L63" s="73"/>
      <c r="M63" s="73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20.25" x14ac:dyDescent="0.2">
      <c r="A64" s="222" t="s">
        <v>9</v>
      </c>
      <c r="B64" s="223" t="s">
        <v>100</v>
      </c>
      <c r="C64" s="224"/>
      <c r="D64" s="224"/>
      <c r="E64" s="224"/>
      <c r="F64" s="224"/>
      <c r="G64" s="224"/>
      <c r="H64" s="225" t="s">
        <v>10</v>
      </c>
      <c r="I64" s="219" t="s">
        <v>2</v>
      </c>
      <c r="J64" s="219" t="s">
        <v>3</v>
      </c>
      <c r="K64" s="227" t="s">
        <v>4</v>
      </c>
      <c r="L64" s="219" t="s">
        <v>5</v>
      </c>
      <c r="M64" s="217" t="s">
        <v>6</v>
      </c>
      <c r="N64" s="217" t="s">
        <v>7</v>
      </c>
      <c r="O64" s="219" t="s">
        <v>8</v>
      </c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spans="1:26" ht="15.75" customHeight="1" x14ac:dyDescent="0.25">
      <c r="A65" s="218"/>
      <c r="B65" s="74" t="s">
        <v>101</v>
      </c>
      <c r="C65" s="74" t="s">
        <v>102</v>
      </c>
      <c r="D65" s="74" t="s">
        <v>103</v>
      </c>
      <c r="E65" s="74" t="s">
        <v>104</v>
      </c>
      <c r="F65" s="74" t="s">
        <v>105</v>
      </c>
      <c r="G65" s="74" t="s">
        <v>106</v>
      </c>
      <c r="H65" s="226"/>
      <c r="I65" s="218"/>
      <c r="J65" s="218"/>
      <c r="K65" s="218"/>
      <c r="L65" s="218"/>
      <c r="M65" s="218"/>
      <c r="N65" s="218"/>
      <c r="O65" s="218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5.75" customHeight="1" x14ac:dyDescent="0.25">
      <c r="A66" s="75" t="s">
        <v>83</v>
      </c>
      <c r="B66" s="139">
        <v>28</v>
      </c>
      <c r="C66" s="139"/>
      <c r="D66" s="139"/>
      <c r="E66" s="139"/>
      <c r="F66" s="139"/>
      <c r="G66" s="139"/>
      <c r="H66" s="140"/>
      <c r="I66" s="141"/>
      <c r="J66" s="142"/>
      <c r="K66" s="143"/>
      <c r="L66" s="144"/>
      <c r="M66" s="145">
        <v>28</v>
      </c>
      <c r="N66" s="146"/>
      <c r="O66" s="144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5.75" customHeight="1" x14ac:dyDescent="0.25">
      <c r="A67" s="75" t="s">
        <v>97</v>
      </c>
      <c r="B67" s="139"/>
      <c r="C67" s="139">
        <v>27</v>
      </c>
      <c r="D67" s="139"/>
      <c r="E67" s="139"/>
      <c r="F67" s="139"/>
      <c r="G67" s="139"/>
      <c r="H67" s="140"/>
      <c r="I67" s="147"/>
      <c r="J67" s="148"/>
      <c r="K67" s="149"/>
      <c r="L67" s="150">
        <f>IF(C67=0,"",C67/B66)</f>
        <v>0.9642857142857143</v>
      </c>
      <c r="M67" s="151">
        <v>27</v>
      </c>
      <c r="N67" s="152">
        <f t="shared" ref="N67:N71" si="6">IF(M67=0,"",M67/M66)</f>
        <v>0.9642857142857143</v>
      </c>
      <c r="O67" s="152">
        <f t="shared" ref="O67:O71" si="7">IF(M67=0,"",100%-N67)</f>
        <v>3.5714285714285698E-2</v>
      </c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5.75" customHeight="1" x14ac:dyDescent="0.25">
      <c r="A68" s="75" t="s">
        <v>121</v>
      </c>
      <c r="B68" s="139"/>
      <c r="C68" s="139"/>
      <c r="D68" s="139">
        <v>25</v>
      </c>
      <c r="E68" s="139"/>
      <c r="F68" s="139"/>
      <c r="G68" s="139"/>
      <c r="H68" s="140"/>
      <c r="I68" s="147"/>
      <c r="J68" s="148"/>
      <c r="K68" s="149"/>
      <c r="L68" s="153">
        <f>IF(D68=0,"",D68/C67)</f>
        <v>0.92592592592592593</v>
      </c>
      <c r="M68" s="151">
        <v>25</v>
      </c>
      <c r="N68" s="154">
        <f t="shared" si="6"/>
        <v>0.92592592592592593</v>
      </c>
      <c r="O68" s="154">
        <f t="shared" si="7"/>
        <v>7.407407407407407E-2</v>
      </c>
      <c r="P68" s="11">
        <f>M68/M66</f>
        <v>0.8928571428571429</v>
      </c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5.75" customHeight="1" x14ac:dyDescent="0.25">
      <c r="A69" s="75" t="s">
        <v>107</v>
      </c>
      <c r="B69" s="139"/>
      <c r="C69" s="139"/>
      <c r="D69" s="139"/>
      <c r="E69" s="139">
        <v>22</v>
      </c>
      <c r="F69" s="139"/>
      <c r="G69" s="139"/>
      <c r="H69" s="140"/>
      <c r="I69" s="147"/>
      <c r="J69" s="148"/>
      <c r="K69" s="149"/>
      <c r="L69" s="153">
        <f>IF(E69=0,"",E69/D68)</f>
        <v>0.88</v>
      </c>
      <c r="M69" s="151">
        <v>23</v>
      </c>
      <c r="N69" s="154">
        <f t="shared" si="6"/>
        <v>0.92</v>
      </c>
      <c r="O69" s="154">
        <f t="shared" si="7"/>
        <v>7.999999999999996E-2</v>
      </c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5.75" customHeight="1" x14ac:dyDescent="0.25">
      <c r="A70" s="75" t="s">
        <v>108</v>
      </c>
      <c r="B70" s="139"/>
      <c r="C70" s="139"/>
      <c r="D70" s="139"/>
      <c r="E70" s="139"/>
      <c r="F70" s="139"/>
      <c r="G70" s="139"/>
      <c r="H70" s="140"/>
      <c r="I70" s="147"/>
      <c r="J70" s="148"/>
      <c r="K70" s="149"/>
      <c r="L70" s="153" t="str">
        <f>IF(F70=0,"",F70/E69)</f>
        <v/>
      </c>
      <c r="M70" s="151"/>
      <c r="N70" s="154" t="str">
        <f t="shared" si="6"/>
        <v/>
      </c>
      <c r="O70" s="154" t="str">
        <f t="shared" si="7"/>
        <v/>
      </c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5.75" customHeight="1" x14ac:dyDescent="0.25">
      <c r="A71" s="75" t="s">
        <v>109</v>
      </c>
      <c r="B71" s="139"/>
      <c r="C71" s="139"/>
      <c r="D71" s="139"/>
      <c r="E71" s="139"/>
      <c r="F71" s="139"/>
      <c r="G71" s="139"/>
      <c r="H71" s="140"/>
      <c r="I71" s="147"/>
      <c r="J71" s="148"/>
      <c r="K71" s="149"/>
      <c r="L71" s="153" t="str">
        <f>IF(G71=0,"",G71/F70)</f>
        <v/>
      </c>
      <c r="M71" s="155"/>
      <c r="N71" s="154" t="str">
        <f t="shared" si="6"/>
        <v/>
      </c>
      <c r="O71" s="154" t="str">
        <f t="shared" si="7"/>
        <v/>
      </c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5.75" customHeight="1" x14ac:dyDescent="0.25">
      <c r="A72" s="75" t="s">
        <v>110</v>
      </c>
      <c r="B72" s="139"/>
      <c r="C72" s="139"/>
      <c r="D72" s="139"/>
      <c r="E72" s="139"/>
      <c r="F72" s="139"/>
      <c r="G72" s="139"/>
      <c r="H72" s="140"/>
      <c r="I72" s="147"/>
      <c r="J72" s="148"/>
      <c r="K72" s="156"/>
      <c r="L72" s="157"/>
      <c r="M72" s="155"/>
      <c r="N72" s="158"/>
      <c r="O72" s="159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5.75" customHeight="1" x14ac:dyDescent="0.25">
      <c r="A73" s="75" t="s">
        <v>122</v>
      </c>
      <c r="B73" s="139"/>
      <c r="C73" s="139"/>
      <c r="D73" s="139"/>
      <c r="E73" s="139"/>
      <c r="F73" s="139"/>
      <c r="G73" s="139"/>
      <c r="H73" s="140"/>
      <c r="I73" s="147"/>
      <c r="J73" s="148"/>
      <c r="K73" s="156"/>
      <c r="L73" s="157"/>
      <c r="M73" s="155"/>
      <c r="N73" s="158"/>
      <c r="O73" s="159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5.75" customHeight="1" x14ac:dyDescent="0.25">
      <c r="A74" s="75" t="s">
        <v>111</v>
      </c>
      <c r="B74" s="139"/>
      <c r="C74" s="139"/>
      <c r="D74" s="139"/>
      <c r="E74" s="139"/>
      <c r="F74" s="139"/>
      <c r="G74" s="139"/>
      <c r="H74" s="140"/>
      <c r="I74" s="147"/>
      <c r="J74" s="148"/>
      <c r="K74" s="156"/>
      <c r="L74" s="157"/>
      <c r="M74" s="155"/>
      <c r="N74" s="158"/>
      <c r="O74" s="159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spans="1:26" ht="15.75" customHeight="1" x14ac:dyDescent="0.25">
      <c r="A75" s="75" t="s">
        <v>112</v>
      </c>
      <c r="B75" s="160"/>
      <c r="C75" s="160"/>
      <c r="D75" s="160"/>
      <c r="E75" s="160"/>
      <c r="F75" s="160"/>
      <c r="G75" s="160"/>
      <c r="H75" s="140"/>
      <c r="I75" s="161"/>
      <c r="J75" s="162"/>
      <c r="K75" s="163"/>
      <c r="L75" s="164"/>
      <c r="M75" s="155"/>
      <c r="N75" s="165"/>
      <c r="O75" s="166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8" x14ac:dyDescent="0.25">
      <c r="A76" s="31"/>
      <c r="B76" s="232" t="s">
        <v>114</v>
      </c>
      <c r="C76" s="232"/>
      <c r="D76" s="232"/>
      <c r="E76" s="232"/>
      <c r="F76" s="232"/>
      <c r="G76" s="232"/>
      <c r="H76" s="138">
        <f>SUM(H66:H75)</f>
        <v>0</v>
      </c>
      <c r="I76" s="77" t="str">
        <f>IF(H74=0,"",H74/B66)</f>
        <v/>
      </c>
      <c r="J76" s="77" t="str">
        <f>IF(H76=0,"",H76/B66)</f>
        <v/>
      </c>
      <c r="K76" s="77" t="str">
        <f>IF(H74=0,"",J76-I76)</f>
        <v/>
      </c>
      <c r="L76" s="5"/>
      <c r="M76" s="32"/>
      <c r="N76" s="23"/>
      <c r="O76" s="5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spans="1:26" ht="12.75" customHeight="1" x14ac:dyDescent="0.2">
      <c r="A77" s="32"/>
      <c r="B77" s="32"/>
      <c r="C77" s="32"/>
      <c r="D77" s="32"/>
      <c r="E77" s="32"/>
      <c r="F77" s="32"/>
      <c r="G77" s="32"/>
      <c r="H77" s="206"/>
      <c r="I77" s="5"/>
      <c r="J77" s="5"/>
      <c r="K77" s="32"/>
      <c r="L77" s="5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spans="1:26" ht="12.75" customHeight="1" x14ac:dyDescent="0.2">
      <c r="A78" s="32"/>
      <c r="B78" s="32"/>
      <c r="C78" s="32"/>
      <c r="D78" s="32"/>
      <c r="E78" s="32"/>
      <c r="F78" s="32"/>
      <c r="G78" s="32"/>
      <c r="H78" s="206"/>
      <c r="I78" s="5"/>
      <c r="J78" s="5"/>
      <c r="K78" s="32"/>
      <c r="L78" s="5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26.25" customHeight="1" x14ac:dyDescent="0.4">
      <c r="A79" s="4"/>
      <c r="B79" s="220" t="s">
        <v>99</v>
      </c>
      <c r="C79" s="221"/>
      <c r="D79" s="221"/>
      <c r="E79" s="221"/>
      <c r="F79" s="221"/>
      <c r="G79" s="221"/>
      <c r="H79" s="72">
        <v>1602</v>
      </c>
      <c r="I79" s="73"/>
      <c r="J79" s="73"/>
      <c r="K79" s="73"/>
      <c r="L79" s="73"/>
      <c r="M79" s="73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 ht="20.25" x14ac:dyDescent="0.2">
      <c r="A80" s="222" t="s">
        <v>9</v>
      </c>
      <c r="B80" s="223" t="s">
        <v>100</v>
      </c>
      <c r="C80" s="224"/>
      <c r="D80" s="224"/>
      <c r="E80" s="224"/>
      <c r="F80" s="224"/>
      <c r="G80" s="224"/>
      <c r="H80" s="225" t="s">
        <v>10</v>
      </c>
      <c r="I80" s="219" t="s">
        <v>2</v>
      </c>
      <c r="J80" s="219" t="s">
        <v>3</v>
      </c>
      <c r="K80" s="227" t="s">
        <v>4</v>
      </c>
      <c r="L80" s="219" t="s">
        <v>5</v>
      </c>
      <c r="M80" s="217" t="s">
        <v>6</v>
      </c>
      <c r="N80" s="217" t="s">
        <v>7</v>
      </c>
      <c r="O80" s="219" t="s">
        <v>8</v>
      </c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5.75" customHeight="1" x14ac:dyDescent="0.25">
      <c r="A81" s="218"/>
      <c r="B81" s="74" t="s">
        <v>101</v>
      </c>
      <c r="C81" s="74" t="s">
        <v>102</v>
      </c>
      <c r="D81" s="74" t="s">
        <v>103</v>
      </c>
      <c r="E81" s="74" t="s">
        <v>104</v>
      </c>
      <c r="F81" s="74" t="s">
        <v>105</v>
      </c>
      <c r="G81" s="74" t="s">
        <v>106</v>
      </c>
      <c r="H81" s="226"/>
      <c r="I81" s="218"/>
      <c r="J81" s="218"/>
      <c r="K81" s="218"/>
      <c r="L81" s="218"/>
      <c r="M81" s="218"/>
      <c r="N81" s="218"/>
      <c r="O81" s="218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5.75" customHeight="1" x14ac:dyDescent="0.25">
      <c r="A82" s="75" t="s">
        <v>97</v>
      </c>
      <c r="B82" s="139">
        <v>377</v>
      </c>
      <c r="C82" s="139"/>
      <c r="D82" s="139"/>
      <c r="E82" s="139"/>
      <c r="F82" s="139"/>
      <c r="G82" s="139"/>
      <c r="H82" s="140"/>
      <c r="I82" s="141"/>
      <c r="J82" s="142"/>
      <c r="K82" s="143"/>
      <c r="L82" s="144"/>
      <c r="M82" s="145">
        <f>B82</f>
        <v>377</v>
      </c>
      <c r="N82" s="146"/>
      <c r="O82" s="144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5.75" customHeight="1" x14ac:dyDescent="0.25">
      <c r="A83" s="75" t="s">
        <v>121</v>
      </c>
      <c r="B83" s="139"/>
      <c r="C83" s="139">
        <v>344</v>
      </c>
      <c r="D83" s="139"/>
      <c r="E83" s="139"/>
      <c r="F83" s="139"/>
      <c r="G83" s="139"/>
      <c r="H83" s="140"/>
      <c r="I83" s="147"/>
      <c r="J83" s="148"/>
      <c r="K83" s="149"/>
      <c r="L83" s="150">
        <f>IF(C83=0,"",C83/B82)</f>
        <v>0.91246684350132623</v>
      </c>
      <c r="M83" s="151">
        <v>344</v>
      </c>
      <c r="N83" s="152">
        <f t="shared" ref="N83:N87" si="8">IF(M83=0,"",M83/M82)</f>
        <v>0.91246684350132623</v>
      </c>
      <c r="O83" s="152">
        <f t="shared" ref="O83:O87" si="9">IF(M83=0,"",100%-N83)</f>
        <v>8.753315649867377E-2</v>
      </c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5.75" customHeight="1" x14ac:dyDescent="0.25">
      <c r="A84" s="75" t="s">
        <v>107</v>
      </c>
      <c r="B84" s="139"/>
      <c r="C84" s="139"/>
      <c r="D84" s="139">
        <v>174</v>
      </c>
      <c r="E84" s="139"/>
      <c r="F84" s="139"/>
      <c r="G84" s="139"/>
      <c r="H84" s="140"/>
      <c r="I84" s="147"/>
      <c r="J84" s="148"/>
      <c r="K84" s="149"/>
      <c r="L84" s="153">
        <f>IF(D84=0,"",D84/C83)</f>
        <v>0.5058139534883721</v>
      </c>
      <c r="M84" s="151">
        <v>177</v>
      </c>
      <c r="N84" s="154">
        <f t="shared" si="8"/>
        <v>0.51453488372093026</v>
      </c>
      <c r="O84" s="154">
        <f t="shared" si="9"/>
        <v>0.48546511627906974</v>
      </c>
      <c r="P84" s="11">
        <f>M84/M82</f>
        <v>0.46949602122015915</v>
      </c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5.75" customHeight="1" x14ac:dyDescent="0.25">
      <c r="A85" s="75" t="s">
        <v>108</v>
      </c>
      <c r="B85" s="139"/>
      <c r="C85" s="139"/>
      <c r="D85" s="139"/>
      <c r="E85" s="139"/>
      <c r="F85" s="139"/>
      <c r="G85" s="139"/>
      <c r="H85" s="140"/>
      <c r="I85" s="147"/>
      <c r="J85" s="148"/>
      <c r="K85" s="149"/>
      <c r="L85" s="153" t="str">
        <f>IF(E85=0,"",E85/D84)</f>
        <v/>
      </c>
      <c r="M85" s="151"/>
      <c r="N85" s="154" t="str">
        <f t="shared" si="8"/>
        <v/>
      </c>
      <c r="O85" s="154" t="str">
        <f t="shared" si="9"/>
        <v/>
      </c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5.75" customHeight="1" x14ac:dyDescent="0.25">
      <c r="A86" s="75" t="s">
        <v>109</v>
      </c>
      <c r="B86" s="139"/>
      <c r="C86" s="139"/>
      <c r="D86" s="139"/>
      <c r="E86" s="139"/>
      <c r="F86" s="139"/>
      <c r="G86" s="139"/>
      <c r="H86" s="140"/>
      <c r="I86" s="147"/>
      <c r="J86" s="148"/>
      <c r="K86" s="149"/>
      <c r="L86" s="153" t="str">
        <f>IF(F86=0,"",F86/E85)</f>
        <v/>
      </c>
      <c r="M86" s="151"/>
      <c r="N86" s="154" t="str">
        <f t="shared" si="8"/>
        <v/>
      </c>
      <c r="O86" s="154" t="str">
        <f t="shared" si="9"/>
        <v/>
      </c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5.75" customHeight="1" x14ac:dyDescent="0.25">
      <c r="A87" s="75" t="s">
        <v>110</v>
      </c>
      <c r="B87" s="139"/>
      <c r="C87" s="139"/>
      <c r="D87" s="139"/>
      <c r="E87" s="139"/>
      <c r="F87" s="139"/>
      <c r="G87" s="139"/>
      <c r="H87" s="140"/>
      <c r="I87" s="147"/>
      <c r="J87" s="148"/>
      <c r="K87" s="149"/>
      <c r="L87" s="153" t="str">
        <f>IF(G87=0,"",G87/F86)</f>
        <v/>
      </c>
      <c r="M87" s="155"/>
      <c r="N87" s="154" t="str">
        <f t="shared" si="8"/>
        <v/>
      </c>
      <c r="O87" s="154" t="str">
        <f t="shared" si="9"/>
        <v/>
      </c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spans="1:26" ht="15.75" customHeight="1" x14ac:dyDescent="0.25">
      <c r="A88" s="75" t="s">
        <v>122</v>
      </c>
      <c r="B88" s="139"/>
      <c r="C88" s="139"/>
      <c r="D88" s="139"/>
      <c r="E88" s="139"/>
      <c r="F88" s="139"/>
      <c r="G88" s="139"/>
      <c r="H88" s="140"/>
      <c r="I88" s="147"/>
      <c r="J88" s="148"/>
      <c r="K88" s="156"/>
      <c r="L88" s="157"/>
      <c r="M88" s="155"/>
      <c r="N88" s="158"/>
      <c r="O88" s="159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5.75" customHeight="1" x14ac:dyDescent="0.25">
      <c r="A89" s="75" t="s">
        <v>111</v>
      </c>
      <c r="B89" s="139"/>
      <c r="C89" s="139"/>
      <c r="D89" s="139"/>
      <c r="E89" s="139"/>
      <c r="F89" s="139"/>
      <c r="G89" s="139"/>
      <c r="H89" s="140"/>
      <c r="I89" s="147"/>
      <c r="J89" s="148"/>
      <c r="K89" s="156"/>
      <c r="L89" s="157"/>
      <c r="M89" s="155"/>
      <c r="N89" s="158"/>
      <c r="O89" s="159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5.75" customHeight="1" x14ac:dyDescent="0.25">
      <c r="A90" s="75" t="s">
        <v>112</v>
      </c>
      <c r="B90" s="139"/>
      <c r="C90" s="139"/>
      <c r="D90" s="139"/>
      <c r="E90" s="139"/>
      <c r="F90" s="139"/>
      <c r="G90" s="139"/>
      <c r="H90" s="140"/>
      <c r="I90" s="147"/>
      <c r="J90" s="148"/>
      <c r="K90" s="156"/>
      <c r="L90" s="157"/>
      <c r="M90" s="155"/>
      <c r="N90" s="158"/>
      <c r="O90" s="159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5.75" customHeight="1" x14ac:dyDescent="0.25">
      <c r="A91" s="75" t="s">
        <v>113</v>
      </c>
      <c r="B91" s="160"/>
      <c r="C91" s="160"/>
      <c r="D91" s="160"/>
      <c r="E91" s="160"/>
      <c r="F91" s="160"/>
      <c r="G91" s="160"/>
      <c r="H91" s="140"/>
      <c r="I91" s="161"/>
      <c r="J91" s="162"/>
      <c r="K91" s="163"/>
      <c r="L91" s="164"/>
      <c r="M91" s="155"/>
      <c r="N91" s="165"/>
      <c r="O91" s="166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8.75" customHeight="1" x14ac:dyDescent="0.25">
      <c r="A92" s="31"/>
      <c r="B92" s="232" t="s">
        <v>114</v>
      </c>
      <c r="C92" s="232"/>
      <c r="D92" s="232"/>
      <c r="E92" s="232"/>
      <c r="F92" s="232"/>
      <c r="G92" s="232"/>
      <c r="H92" s="138">
        <f>SUM(H82:H91)</f>
        <v>0</v>
      </c>
      <c r="I92" s="77" t="str">
        <f>IF(H90=0,"",H90/B82)</f>
        <v/>
      </c>
      <c r="J92" s="77" t="str">
        <f>IF(H92=0,"",H92/B82)</f>
        <v/>
      </c>
      <c r="K92" s="77" t="str">
        <f>IF(H90=0,"",J92-I92)</f>
        <v/>
      </c>
      <c r="L92" s="5"/>
      <c r="M92" s="32"/>
      <c r="N92" s="23"/>
      <c r="O92" s="5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2.75" customHeight="1" x14ac:dyDescent="0.2">
      <c r="A93" s="32"/>
      <c r="B93" s="32"/>
      <c r="C93" s="32"/>
      <c r="D93" s="32"/>
      <c r="E93" s="32"/>
      <c r="F93" s="32"/>
      <c r="G93" s="32"/>
      <c r="H93" s="206"/>
      <c r="I93" s="5"/>
      <c r="J93" s="5"/>
      <c r="K93" s="32"/>
      <c r="L93" s="5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2.75" customHeight="1" x14ac:dyDescent="0.2">
      <c r="A94" s="32"/>
      <c r="B94" s="32"/>
      <c r="C94" s="32"/>
      <c r="D94" s="32"/>
      <c r="E94" s="32"/>
      <c r="F94" s="32"/>
      <c r="G94" s="32"/>
      <c r="H94" s="206"/>
      <c r="I94" s="5"/>
      <c r="J94" s="5"/>
      <c r="K94" s="32"/>
      <c r="L94" s="5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26.25" customHeight="1" x14ac:dyDescent="0.4">
      <c r="A95" s="4"/>
      <c r="B95" s="220" t="s">
        <v>99</v>
      </c>
      <c r="C95" s="221"/>
      <c r="D95" s="221"/>
      <c r="E95" s="221"/>
      <c r="F95" s="221"/>
      <c r="G95" s="221"/>
      <c r="H95" s="72">
        <v>1701</v>
      </c>
      <c r="I95" s="73"/>
      <c r="J95" s="73"/>
      <c r="K95" s="73"/>
      <c r="L95" s="73"/>
      <c r="M95" s="73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20.25" customHeight="1" x14ac:dyDescent="0.2">
      <c r="A96" s="222" t="s">
        <v>9</v>
      </c>
      <c r="B96" s="223" t="s">
        <v>100</v>
      </c>
      <c r="C96" s="224"/>
      <c r="D96" s="224"/>
      <c r="E96" s="224"/>
      <c r="F96" s="224"/>
      <c r="G96" s="224"/>
      <c r="H96" s="225" t="s">
        <v>10</v>
      </c>
      <c r="I96" s="219" t="s">
        <v>2</v>
      </c>
      <c r="J96" s="219" t="s">
        <v>3</v>
      </c>
      <c r="K96" s="227" t="s">
        <v>4</v>
      </c>
      <c r="L96" s="219" t="s">
        <v>5</v>
      </c>
      <c r="M96" s="217" t="s">
        <v>6</v>
      </c>
      <c r="N96" s="217" t="s">
        <v>7</v>
      </c>
      <c r="O96" s="219" t="s">
        <v>8</v>
      </c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5.75" customHeight="1" x14ac:dyDescent="0.25">
      <c r="A97" s="218"/>
      <c r="B97" s="74" t="s">
        <v>101</v>
      </c>
      <c r="C97" s="74" t="s">
        <v>102</v>
      </c>
      <c r="D97" s="74" t="s">
        <v>103</v>
      </c>
      <c r="E97" s="74" t="s">
        <v>104</v>
      </c>
      <c r="F97" s="74" t="s">
        <v>105</v>
      </c>
      <c r="G97" s="74" t="s">
        <v>106</v>
      </c>
      <c r="H97" s="226"/>
      <c r="I97" s="218"/>
      <c r="J97" s="218"/>
      <c r="K97" s="218"/>
      <c r="L97" s="218"/>
      <c r="M97" s="218"/>
      <c r="N97" s="218"/>
      <c r="O97" s="218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5.75" customHeight="1" x14ac:dyDescent="0.25">
      <c r="A98" s="74">
        <v>1701</v>
      </c>
      <c r="B98" s="139">
        <v>33</v>
      </c>
      <c r="C98" s="139"/>
      <c r="D98" s="139"/>
      <c r="E98" s="139"/>
      <c r="F98" s="139"/>
      <c r="G98" s="139"/>
      <c r="H98" s="140"/>
      <c r="I98" s="141"/>
      <c r="J98" s="142"/>
      <c r="K98" s="143"/>
      <c r="L98" s="144"/>
      <c r="M98" s="145">
        <f>B98</f>
        <v>33</v>
      </c>
      <c r="N98" s="146"/>
      <c r="O98" s="144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spans="1:26" ht="15.75" customHeight="1" x14ac:dyDescent="0.25">
      <c r="A99" s="74" t="s">
        <v>107</v>
      </c>
      <c r="B99" s="139"/>
      <c r="C99" s="139">
        <v>28</v>
      </c>
      <c r="D99" s="139"/>
      <c r="E99" s="139"/>
      <c r="F99" s="139"/>
      <c r="G99" s="139"/>
      <c r="H99" s="140"/>
      <c r="I99" s="147"/>
      <c r="J99" s="148"/>
      <c r="K99" s="149"/>
      <c r="L99" s="150">
        <f>IF(C99=0,"",C99/B98)</f>
        <v>0.84848484848484851</v>
      </c>
      <c r="M99" s="151">
        <v>29</v>
      </c>
      <c r="N99" s="152">
        <f t="shared" ref="N99:N103" si="10">IF(M99=0,"",M99/M98)</f>
        <v>0.87878787878787878</v>
      </c>
      <c r="O99" s="152">
        <f t="shared" ref="O99:O103" si="11">IF(M99=0,"",100%-N99)</f>
        <v>0.12121212121212122</v>
      </c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5.75" customHeight="1" x14ac:dyDescent="0.25">
      <c r="A100" s="74" t="s">
        <v>108</v>
      </c>
      <c r="B100" s="139"/>
      <c r="C100" s="139"/>
      <c r="D100" s="139"/>
      <c r="E100" s="139"/>
      <c r="F100" s="139"/>
      <c r="G100" s="139"/>
      <c r="H100" s="140"/>
      <c r="I100" s="147"/>
      <c r="J100" s="148"/>
      <c r="K100" s="149"/>
      <c r="L100" s="153" t="str">
        <f>IF(D100=0,"",D100/C99)</f>
        <v/>
      </c>
      <c r="M100" s="151"/>
      <c r="N100" s="154" t="str">
        <f t="shared" si="10"/>
        <v/>
      </c>
      <c r="O100" s="154" t="str">
        <f t="shared" si="11"/>
        <v/>
      </c>
      <c r="P100" s="11">
        <f>M100/M98</f>
        <v>0</v>
      </c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5.75" customHeight="1" x14ac:dyDescent="0.25">
      <c r="A101" s="74" t="s">
        <v>109</v>
      </c>
      <c r="B101" s="139"/>
      <c r="C101" s="139"/>
      <c r="D101" s="139"/>
      <c r="E101" s="139"/>
      <c r="F101" s="139"/>
      <c r="G101" s="139"/>
      <c r="H101" s="140"/>
      <c r="I101" s="147"/>
      <c r="J101" s="148"/>
      <c r="K101" s="149"/>
      <c r="L101" s="153" t="str">
        <f>IF(E101=0,"",E101/D100)</f>
        <v/>
      </c>
      <c r="M101" s="151"/>
      <c r="N101" s="154" t="str">
        <f t="shared" si="10"/>
        <v/>
      </c>
      <c r="O101" s="154" t="str">
        <f t="shared" si="11"/>
        <v/>
      </c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5.75" customHeight="1" x14ac:dyDescent="0.25">
      <c r="A102" s="74" t="s">
        <v>110</v>
      </c>
      <c r="B102" s="139"/>
      <c r="C102" s="139"/>
      <c r="D102" s="139"/>
      <c r="E102" s="139"/>
      <c r="F102" s="139"/>
      <c r="G102" s="139"/>
      <c r="H102" s="140"/>
      <c r="I102" s="147"/>
      <c r="J102" s="148"/>
      <c r="K102" s="149"/>
      <c r="L102" s="153" t="str">
        <f>IF(F102=0,"",F102/E101)</f>
        <v/>
      </c>
      <c r="M102" s="151"/>
      <c r="N102" s="154" t="str">
        <f t="shared" si="10"/>
        <v/>
      </c>
      <c r="O102" s="154" t="str">
        <f t="shared" si="11"/>
        <v/>
      </c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5.75" customHeight="1" x14ac:dyDescent="0.25">
      <c r="A103" s="74">
        <v>1902</v>
      </c>
      <c r="B103" s="139"/>
      <c r="C103" s="139"/>
      <c r="D103" s="139"/>
      <c r="E103" s="139"/>
      <c r="F103" s="139"/>
      <c r="G103" s="139"/>
      <c r="H103" s="140"/>
      <c r="I103" s="147"/>
      <c r="J103" s="148"/>
      <c r="K103" s="149"/>
      <c r="L103" s="153" t="str">
        <f>IF(G103=0,"",G103/F102)</f>
        <v/>
      </c>
      <c r="M103" s="155"/>
      <c r="N103" s="154" t="str">
        <f t="shared" si="10"/>
        <v/>
      </c>
      <c r="O103" s="154" t="str">
        <f t="shared" si="11"/>
        <v/>
      </c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5.75" customHeight="1" x14ac:dyDescent="0.25">
      <c r="A104" s="75" t="s">
        <v>111</v>
      </c>
      <c r="B104" s="139"/>
      <c r="C104" s="139"/>
      <c r="D104" s="139"/>
      <c r="E104" s="139"/>
      <c r="F104" s="139"/>
      <c r="G104" s="139"/>
      <c r="H104" s="140"/>
      <c r="I104" s="147"/>
      <c r="J104" s="148"/>
      <c r="K104" s="156"/>
      <c r="L104" s="157"/>
      <c r="M104" s="155"/>
      <c r="N104" s="158"/>
      <c r="O104" s="159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5.75" customHeight="1" x14ac:dyDescent="0.25">
      <c r="A105" s="75" t="s">
        <v>112</v>
      </c>
      <c r="B105" s="139"/>
      <c r="C105" s="139"/>
      <c r="D105" s="139"/>
      <c r="E105" s="139"/>
      <c r="F105" s="139"/>
      <c r="G105" s="139"/>
      <c r="H105" s="140"/>
      <c r="I105" s="147"/>
      <c r="J105" s="148"/>
      <c r="K105" s="156"/>
      <c r="L105" s="157"/>
      <c r="M105" s="155"/>
      <c r="N105" s="158"/>
      <c r="O105" s="159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5.75" customHeight="1" x14ac:dyDescent="0.25">
      <c r="A106" s="75" t="s">
        <v>113</v>
      </c>
      <c r="B106" s="139"/>
      <c r="C106" s="139"/>
      <c r="D106" s="139"/>
      <c r="E106" s="139"/>
      <c r="F106" s="139"/>
      <c r="G106" s="139"/>
      <c r="H106" s="140"/>
      <c r="I106" s="147"/>
      <c r="J106" s="148"/>
      <c r="K106" s="156"/>
      <c r="L106" s="157"/>
      <c r="M106" s="155"/>
      <c r="N106" s="158"/>
      <c r="O106" s="159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5.75" customHeight="1" x14ac:dyDescent="0.25">
      <c r="A107" s="75" t="s">
        <v>115</v>
      </c>
      <c r="B107" s="160"/>
      <c r="C107" s="160"/>
      <c r="D107" s="160"/>
      <c r="E107" s="160"/>
      <c r="F107" s="160"/>
      <c r="G107" s="160"/>
      <c r="H107" s="140"/>
      <c r="I107" s="161"/>
      <c r="J107" s="162"/>
      <c r="K107" s="163"/>
      <c r="L107" s="164"/>
      <c r="M107" s="155"/>
      <c r="N107" s="165"/>
      <c r="O107" s="166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8" customHeight="1" x14ac:dyDescent="0.25">
      <c r="A108" s="31"/>
      <c r="B108" s="232" t="s">
        <v>114</v>
      </c>
      <c r="C108" s="232"/>
      <c r="D108" s="232"/>
      <c r="E108" s="232"/>
      <c r="F108" s="232"/>
      <c r="G108" s="232"/>
      <c r="H108" s="138">
        <f>SUM(H98:H107)</f>
        <v>0</v>
      </c>
      <c r="I108" s="77" t="str">
        <f>IF(H106=0,"",H106/B98)</f>
        <v/>
      </c>
      <c r="J108" s="77" t="str">
        <f>IF(H108=0,"",H108/B98)</f>
        <v/>
      </c>
      <c r="K108" s="77" t="str">
        <f>IF(H106=0,"",J108-I108)</f>
        <v/>
      </c>
      <c r="L108" s="5"/>
      <c r="M108" s="32"/>
      <c r="N108" s="23"/>
      <c r="O108" s="5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2.75" customHeight="1" x14ac:dyDescent="0.2">
      <c r="A109" s="32"/>
      <c r="B109" s="32"/>
      <c r="C109" s="32"/>
      <c r="D109" s="32"/>
      <c r="E109" s="32"/>
      <c r="F109" s="32"/>
      <c r="G109" s="32"/>
      <c r="H109" s="206"/>
      <c r="I109" s="5"/>
      <c r="J109" s="5"/>
      <c r="K109" s="32"/>
      <c r="L109" s="5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2.75" customHeight="1" x14ac:dyDescent="0.2">
      <c r="A110" s="32"/>
      <c r="B110" s="32"/>
      <c r="C110" s="32"/>
      <c r="D110" s="32"/>
      <c r="E110" s="32"/>
      <c r="F110" s="32"/>
      <c r="G110" s="32"/>
      <c r="H110" s="206"/>
      <c r="I110" s="5"/>
      <c r="J110" s="5"/>
      <c r="K110" s="32"/>
      <c r="L110" s="5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26.25" customHeight="1" x14ac:dyDescent="0.4">
      <c r="A111" s="4"/>
      <c r="B111" s="220" t="s">
        <v>99</v>
      </c>
      <c r="C111" s="221"/>
      <c r="D111" s="221"/>
      <c r="E111" s="221"/>
      <c r="F111" s="221"/>
      <c r="G111" s="221"/>
      <c r="H111" s="72">
        <v>1702</v>
      </c>
      <c r="I111" s="73"/>
      <c r="J111" s="73"/>
      <c r="K111" s="73"/>
      <c r="L111" s="73"/>
      <c r="M111" s="73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20.25" x14ac:dyDescent="0.2">
      <c r="A112" s="222" t="s">
        <v>9</v>
      </c>
      <c r="B112" s="223" t="s">
        <v>100</v>
      </c>
      <c r="C112" s="224"/>
      <c r="D112" s="224"/>
      <c r="E112" s="224"/>
      <c r="F112" s="224"/>
      <c r="G112" s="224"/>
      <c r="H112" s="225" t="s">
        <v>10</v>
      </c>
      <c r="I112" s="219" t="s">
        <v>2</v>
      </c>
      <c r="J112" s="219" t="s">
        <v>3</v>
      </c>
      <c r="K112" s="227" t="s">
        <v>4</v>
      </c>
      <c r="L112" s="219" t="s">
        <v>5</v>
      </c>
      <c r="M112" s="217" t="s">
        <v>6</v>
      </c>
      <c r="N112" s="217" t="s">
        <v>7</v>
      </c>
      <c r="O112" s="219" t="s">
        <v>8</v>
      </c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5.75" x14ac:dyDescent="0.25">
      <c r="A113" s="218"/>
      <c r="B113" s="74" t="s">
        <v>101</v>
      </c>
      <c r="C113" s="74" t="s">
        <v>102</v>
      </c>
      <c r="D113" s="74" t="s">
        <v>103</v>
      </c>
      <c r="E113" s="74" t="s">
        <v>104</v>
      </c>
      <c r="F113" s="74" t="s">
        <v>105</v>
      </c>
      <c r="G113" s="74" t="s">
        <v>106</v>
      </c>
      <c r="H113" s="226"/>
      <c r="I113" s="218"/>
      <c r="J113" s="218"/>
      <c r="K113" s="218"/>
      <c r="L113" s="218"/>
      <c r="M113" s="218"/>
      <c r="N113" s="218"/>
      <c r="O113" s="218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5.75" customHeight="1" x14ac:dyDescent="0.25">
      <c r="A114" s="74">
        <v>1702</v>
      </c>
      <c r="B114" s="139">
        <v>373</v>
      </c>
      <c r="C114" s="139"/>
      <c r="D114" s="139"/>
      <c r="E114" s="139"/>
      <c r="F114" s="139"/>
      <c r="G114" s="139"/>
      <c r="H114" s="140"/>
      <c r="I114" s="141"/>
      <c r="J114" s="142"/>
      <c r="K114" s="143"/>
      <c r="L114" s="144"/>
      <c r="M114" s="145">
        <f>B114</f>
        <v>373</v>
      </c>
      <c r="N114" s="146"/>
      <c r="O114" s="144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5.75" customHeight="1" x14ac:dyDescent="0.25">
      <c r="A115" s="74">
        <v>1801</v>
      </c>
      <c r="B115" s="139"/>
      <c r="C115" s="139"/>
      <c r="D115" s="139"/>
      <c r="E115" s="139"/>
      <c r="F115" s="139"/>
      <c r="G115" s="139"/>
      <c r="H115" s="140"/>
      <c r="I115" s="147"/>
      <c r="J115" s="148"/>
      <c r="K115" s="149"/>
      <c r="L115" s="150" t="str">
        <f>IF(C115=0,"",C115/B114)</f>
        <v/>
      </c>
      <c r="M115" s="151"/>
      <c r="N115" s="152" t="str">
        <f t="shared" ref="N115:N119" si="12">IF(M115=0,"",M115/M114)</f>
        <v/>
      </c>
      <c r="O115" s="152" t="str">
        <f t="shared" ref="O115:O119" si="13">IF(M115=0,"",100%-N115)</f>
        <v/>
      </c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5.75" customHeight="1" x14ac:dyDescent="0.25">
      <c r="A116" s="74">
        <v>1802</v>
      </c>
      <c r="B116" s="139"/>
      <c r="C116" s="139"/>
      <c r="D116" s="139"/>
      <c r="E116" s="139"/>
      <c r="F116" s="139"/>
      <c r="G116" s="139"/>
      <c r="H116" s="140"/>
      <c r="I116" s="147"/>
      <c r="J116" s="148"/>
      <c r="K116" s="149"/>
      <c r="L116" s="153" t="str">
        <f>IF(D116=0,"",D116/C115)</f>
        <v/>
      </c>
      <c r="M116" s="151"/>
      <c r="N116" s="154" t="str">
        <f t="shared" si="12"/>
        <v/>
      </c>
      <c r="O116" s="154" t="str">
        <f t="shared" si="13"/>
        <v/>
      </c>
      <c r="P116" s="11">
        <f>M116/M114</f>
        <v>0</v>
      </c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5.75" customHeight="1" x14ac:dyDescent="0.25">
      <c r="A117" s="74">
        <v>1901</v>
      </c>
      <c r="B117" s="139"/>
      <c r="C117" s="139"/>
      <c r="D117" s="139"/>
      <c r="E117" s="139"/>
      <c r="F117" s="139"/>
      <c r="G117" s="139"/>
      <c r="H117" s="140"/>
      <c r="I117" s="147"/>
      <c r="J117" s="148"/>
      <c r="K117" s="149"/>
      <c r="L117" s="153" t="str">
        <f>IF(E117=0,"",E117/D116)</f>
        <v/>
      </c>
      <c r="M117" s="151"/>
      <c r="N117" s="154" t="str">
        <f t="shared" si="12"/>
        <v/>
      </c>
      <c r="O117" s="154" t="str">
        <f t="shared" si="13"/>
        <v/>
      </c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5.75" customHeight="1" x14ac:dyDescent="0.25">
      <c r="A118" s="74">
        <v>1902</v>
      </c>
      <c r="B118" s="139"/>
      <c r="C118" s="139"/>
      <c r="D118" s="139"/>
      <c r="E118" s="139"/>
      <c r="F118" s="139"/>
      <c r="G118" s="139"/>
      <c r="H118" s="140"/>
      <c r="I118" s="147"/>
      <c r="J118" s="148"/>
      <c r="K118" s="149"/>
      <c r="L118" s="153" t="str">
        <f>IF(F118=0,"",F118/E117)</f>
        <v/>
      </c>
      <c r="M118" s="151"/>
      <c r="N118" s="154" t="str">
        <f t="shared" si="12"/>
        <v/>
      </c>
      <c r="O118" s="154" t="str">
        <f t="shared" si="13"/>
        <v/>
      </c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5.75" customHeight="1" x14ac:dyDescent="0.25">
      <c r="A119" s="74">
        <v>2001</v>
      </c>
      <c r="B119" s="139"/>
      <c r="C119" s="139"/>
      <c r="D119" s="139"/>
      <c r="E119" s="139"/>
      <c r="F119" s="139"/>
      <c r="G119" s="139"/>
      <c r="H119" s="140"/>
      <c r="I119" s="147"/>
      <c r="J119" s="148"/>
      <c r="K119" s="149"/>
      <c r="L119" s="153" t="str">
        <f>IF(G119=0,"",G119/F118)</f>
        <v/>
      </c>
      <c r="M119" s="155"/>
      <c r="N119" s="154" t="str">
        <f t="shared" si="12"/>
        <v/>
      </c>
      <c r="O119" s="154" t="str">
        <f t="shared" si="13"/>
        <v/>
      </c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5.75" customHeight="1" x14ac:dyDescent="0.25">
      <c r="A120" s="75" t="s">
        <v>112</v>
      </c>
      <c r="B120" s="139"/>
      <c r="C120" s="139"/>
      <c r="D120" s="139"/>
      <c r="E120" s="139"/>
      <c r="F120" s="139"/>
      <c r="G120" s="139"/>
      <c r="H120" s="140"/>
      <c r="I120" s="147"/>
      <c r="J120" s="148"/>
      <c r="K120" s="156"/>
      <c r="L120" s="157"/>
      <c r="M120" s="155"/>
      <c r="N120" s="158"/>
      <c r="O120" s="159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5.75" customHeight="1" x14ac:dyDescent="0.25">
      <c r="A121" s="75" t="s">
        <v>113</v>
      </c>
      <c r="B121" s="139"/>
      <c r="C121" s="139"/>
      <c r="D121" s="139"/>
      <c r="E121" s="139"/>
      <c r="F121" s="139"/>
      <c r="G121" s="139"/>
      <c r="H121" s="140"/>
      <c r="I121" s="147"/>
      <c r="J121" s="148"/>
      <c r="K121" s="156"/>
      <c r="L121" s="157"/>
      <c r="M121" s="155"/>
      <c r="N121" s="158"/>
      <c r="O121" s="159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5.75" customHeight="1" x14ac:dyDescent="0.25">
      <c r="A122" s="75" t="s">
        <v>115</v>
      </c>
      <c r="B122" s="139"/>
      <c r="C122" s="139"/>
      <c r="D122" s="139"/>
      <c r="E122" s="139"/>
      <c r="F122" s="139"/>
      <c r="G122" s="139"/>
      <c r="H122" s="140"/>
      <c r="I122" s="147"/>
      <c r="J122" s="148"/>
      <c r="K122" s="156"/>
      <c r="L122" s="157"/>
      <c r="M122" s="155"/>
      <c r="N122" s="158"/>
      <c r="O122" s="159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5.75" customHeight="1" x14ac:dyDescent="0.25">
      <c r="A123" s="75" t="s">
        <v>116</v>
      </c>
      <c r="B123" s="139"/>
      <c r="C123" s="139"/>
      <c r="D123" s="139"/>
      <c r="E123" s="139"/>
      <c r="F123" s="139"/>
      <c r="G123" s="139"/>
      <c r="H123" s="140"/>
      <c r="I123" s="161"/>
      <c r="J123" s="162"/>
      <c r="K123" s="163"/>
      <c r="L123" s="164"/>
      <c r="M123" s="155"/>
      <c r="N123" s="165"/>
      <c r="O123" s="166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8" customHeight="1" x14ac:dyDescent="0.25">
      <c r="A124" s="31"/>
      <c r="B124" s="244" t="s">
        <v>114</v>
      </c>
      <c r="C124" s="224"/>
      <c r="D124" s="224"/>
      <c r="E124" s="224"/>
      <c r="F124" s="224"/>
      <c r="G124" s="245"/>
      <c r="H124" s="76">
        <f>SUM(H114:H123)</f>
        <v>0</v>
      </c>
      <c r="I124" s="77" t="str">
        <f>IF(H122=0,"",H122/B114)</f>
        <v/>
      </c>
      <c r="J124" s="77" t="str">
        <f>IF(H124=0,"",H124/B114)</f>
        <v/>
      </c>
      <c r="K124" s="77" t="str">
        <f>IF(H122=0,"",J124-I124)</f>
        <v/>
      </c>
      <c r="L124" s="5"/>
      <c r="M124" s="32"/>
      <c r="N124" s="23"/>
      <c r="O124" s="5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2.75" customHeight="1" x14ac:dyDescent="0.2">
      <c r="A125" s="32"/>
      <c r="B125" s="32"/>
      <c r="C125" s="32"/>
      <c r="D125" s="32"/>
      <c r="E125" s="32"/>
      <c r="F125" s="32"/>
      <c r="G125" s="32"/>
      <c r="H125" s="206"/>
      <c r="I125" s="5"/>
      <c r="J125" s="5"/>
      <c r="K125" s="32"/>
      <c r="L125" s="5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2.75" customHeight="1" x14ac:dyDescent="0.2">
      <c r="A126" s="32"/>
      <c r="B126" s="32"/>
      <c r="C126" s="32"/>
      <c r="D126" s="32"/>
      <c r="E126" s="32"/>
      <c r="F126" s="32"/>
      <c r="G126" s="32"/>
      <c r="H126" s="206"/>
      <c r="I126" s="5"/>
      <c r="J126" s="5"/>
      <c r="K126" s="32"/>
      <c r="L126" s="5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2.75" customHeight="1" x14ac:dyDescent="0.2">
      <c r="A127" s="32"/>
      <c r="B127" s="32"/>
      <c r="C127" s="32"/>
      <c r="D127" s="32"/>
      <c r="E127" s="32"/>
      <c r="F127" s="32"/>
      <c r="G127" s="32"/>
      <c r="H127" s="206"/>
      <c r="I127" s="5"/>
      <c r="J127" s="5"/>
      <c r="K127" s="32"/>
      <c r="L127" s="5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2.75" customHeight="1" x14ac:dyDescent="0.2">
      <c r="A128" s="32"/>
      <c r="B128" s="32"/>
      <c r="C128" s="32"/>
      <c r="D128" s="32"/>
      <c r="E128" s="32"/>
      <c r="F128" s="32"/>
      <c r="G128" s="32"/>
      <c r="H128" s="206"/>
      <c r="I128" s="5"/>
      <c r="J128" s="5"/>
      <c r="K128" s="32"/>
      <c r="L128" s="5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2.75" customHeight="1" x14ac:dyDescent="0.2">
      <c r="A129" s="32"/>
      <c r="B129" s="32"/>
      <c r="C129" s="32"/>
      <c r="D129" s="32"/>
      <c r="E129" s="32"/>
      <c r="F129" s="32"/>
      <c r="G129" s="32"/>
      <c r="H129" s="206"/>
      <c r="I129" s="5"/>
      <c r="J129" s="5"/>
      <c r="K129" s="32"/>
      <c r="L129" s="5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2.75" customHeight="1" x14ac:dyDescent="0.2">
      <c r="A130" s="32"/>
      <c r="B130" s="32"/>
      <c r="C130" s="32"/>
      <c r="D130" s="32"/>
      <c r="E130" s="32"/>
      <c r="F130" s="32"/>
      <c r="G130" s="32"/>
      <c r="H130" s="206"/>
      <c r="I130" s="5"/>
      <c r="J130" s="5"/>
      <c r="K130" s="32"/>
      <c r="L130" s="5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2.75" customHeight="1" x14ac:dyDescent="0.2">
      <c r="A131" s="32"/>
      <c r="B131" s="32"/>
      <c r="C131" s="32"/>
      <c r="D131" s="32"/>
      <c r="E131" s="32"/>
      <c r="F131" s="32"/>
      <c r="G131" s="32"/>
      <c r="H131" s="206"/>
      <c r="I131" s="5"/>
      <c r="J131" s="5"/>
      <c r="K131" s="32"/>
      <c r="L131" s="5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2.75" customHeight="1" x14ac:dyDescent="0.2">
      <c r="A132" s="32"/>
      <c r="B132" s="32"/>
      <c r="C132" s="32"/>
      <c r="D132" s="32"/>
      <c r="E132" s="32"/>
      <c r="F132" s="32"/>
      <c r="G132" s="32"/>
      <c r="H132" s="206"/>
      <c r="I132" s="5"/>
      <c r="J132" s="5"/>
      <c r="K132" s="32"/>
      <c r="L132" s="5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2.75" customHeight="1" x14ac:dyDescent="0.2">
      <c r="A133" s="32"/>
      <c r="B133" s="32"/>
      <c r="C133" s="32"/>
      <c r="D133" s="32"/>
      <c r="E133" s="32"/>
      <c r="F133" s="32"/>
      <c r="G133" s="32"/>
      <c r="H133" s="206"/>
      <c r="I133" s="5"/>
      <c r="J133" s="5"/>
      <c r="K133" s="32"/>
      <c r="L133" s="5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2.75" customHeight="1" x14ac:dyDescent="0.2">
      <c r="A134" s="32"/>
      <c r="B134" s="32"/>
      <c r="C134" s="32"/>
      <c r="D134" s="32"/>
      <c r="E134" s="32"/>
      <c r="F134" s="32"/>
      <c r="G134" s="32"/>
      <c r="H134" s="206"/>
      <c r="I134" s="5"/>
      <c r="J134" s="5"/>
      <c r="K134" s="32"/>
      <c r="L134" s="5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12.75" customHeight="1" x14ac:dyDescent="0.2">
      <c r="A135" s="32"/>
      <c r="B135" s="32"/>
      <c r="C135" s="32"/>
      <c r="D135" s="32"/>
      <c r="E135" s="32"/>
      <c r="F135" s="32"/>
      <c r="G135" s="32"/>
      <c r="H135" s="206"/>
      <c r="I135" s="5"/>
      <c r="J135" s="5"/>
      <c r="K135" s="32"/>
      <c r="L135" s="5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2.75" customHeight="1" x14ac:dyDescent="0.2">
      <c r="A136" s="32"/>
      <c r="B136" s="32"/>
      <c r="C136" s="32"/>
      <c r="D136" s="32"/>
      <c r="E136" s="32"/>
      <c r="F136" s="32"/>
      <c r="G136" s="32"/>
      <c r="H136" s="206"/>
      <c r="I136" s="5"/>
      <c r="J136" s="5"/>
      <c r="K136" s="32"/>
      <c r="L136" s="5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2.75" customHeight="1" x14ac:dyDescent="0.2">
      <c r="A137" s="32"/>
      <c r="B137" s="32"/>
      <c r="C137" s="32"/>
      <c r="D137" s="32"/>
      <c r="E137" s="32"/>
      <c r="F137" s="32"/>
      <c r="G137" s="32"/>
      <c r="H137" s="206"/>
      <c r="I137" s="5"/>
      <c r="J137" s="5"/>
      <c r="K137" s="32"/>
      <c r="L137" s="5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2.75" customHeight="1" x14ac:dyDescent="0.2">
      <c r="A138" s="32"/>
      <c r="B138" s="32"/>
      <c r="C138" s="32"/>
      <c r="D138" s="32"/>
      <c r="E138" s="32"/>
      <c r="F138" s="32"/>
      <c r="G138" s="32"/>
      <c r="H138" s="206"/>
      <c r="I138" s="5"/>
      <c r="J138" s="5"/>
      <c r="K138" s="32"/>
      <c r="L138" s="5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2.75" customHeight="1" x14ac:dyDescent="0.2">
      <c r="A139" s="32"/>
      <c r="B139" s="32"/>
      <c r="C139" s="32"/>
      <c r="D139" s="32"/>
      <c r="E139" s="32"/>
      <c r="F139" s="32"/>
      <c r="G139" s="32"/>
      <c r="H139" s="206"/>
      <c r="I139" s="5"/>
      <c r="J139" s="5"/>
      <c r="K139" s="32"/>
      <c r="L139" s="5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2.75" customHeight="1" x14ac:dyDescent="0.2">
      <c r="A140" s="32"/>
      <c r="B140" s="32"/>
      <c r="C140" s="32"/>
      <c r="D140" s="32"/>
      <c r="E140" s="32"/>
      <c r="F140" s="32"/>
      <c r="G140" s="32"/>
      <c r="H140" s="206"/>
      <c r="I140" s="5"/>
      <c r="J140" s="5"/>
      <c r="K140" s="32"/>
      <c r="L140" s="5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2.75" customHeight="1" x14ac:dyDescent="0.2">
      <c r="A141" s="32"/>
      <c r="B141" s="32"/>
      <c r="C141" s="32"/>
      <c r="D141" s="32"/>
      <c r="E141" s="32"/>
      <c r="F141" s="32"/>
      <c r="G141" s="32"/>
      <c r="H141" s="206"/>
      <c r="I141" s="5"/>
      <c r="J141" s="5"/>
      <c r="K141" s="32"/>
      <c r="L141" s="5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2.75" customHeight="1" x14ac:dyDescent="0.2">
      <c r="A142" s="32"/>
      <c r="B142" s="32"/>
      <c r="C142" s="32"/>
      <c r="D142" s="32"/>
      <c r="E142" s="32"/>
      <c r="F142" s="32"/>
      <c r="G142" s="32"/>
      <c r="H142" s="206"/>
      <c r="I142" s="5"/>
      <c r="J142" s="5"/>
      <c r="K142" s="32"/>
      <c r="L142" s="5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2.75" customHeight="1" x14ac:dyDescent="0.2">
      <c r="A143" s="32"/>
      <c r="B143" s="32"/>
      <c r="C143" s="32"/>
      <c r="D143" s="32"/>
      <c r="E143" s="32"/>
      <c r="F143" s="32"/>
      <c r="G143" s="32"/>
      <c r="H143" s="206"/>
      <c r="I143" s="5"/>
      <c r="J143" s="5"/>
      <c r="K143" s="32"/>
      <c r="L143" s="5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2.75" customHeight="1" x14ac:dyDescent="0.2">
      <c r="A144" s="32"/>
      <c r="B144" s="32"/>
      <c r="C144" s="32"/>
      <c r="D144" s="32"/>
      <c r="E144" s="32"/>
      <c r="F144" s="32"/>
      <c r="G144" s="32"/>
      <c r="H144" s="206"/>
      <c r="I144" s="5"/>
      <c r="J144" s="5"/>
      <c r="K144" s="32"/>
      <c r="L144" s="5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2.75" customHeight="1" x14ac:dyDescent="0.2">
      <c r="A145" s="32"/>
      <c r="B145" s="32"/>
      <c r="C145" s="32"/>
      <c r="D145" s="32"/>
      <c r="E145" s="32"/>
      <c r="F145" s="32"/>
      <c r="G145" s="32"/>
      <c r="H145" s="206"/>
      <c r="I145" s="5"/>
      <c r="J145" s="5"/>
      <c r="K145" s="32"/>
      <c r="L145" s="5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2.75" customHeight="1" x14ac:dyDescent="0.2">
      <c r="A146" s="32"/>
      <c r="B146" s="32"/>
      <c r="C146" s="32"/>
      <c r="D146" s="32"/>
      <c r="E146" s="32"/>
      <c r="F146" s="32"/>
      <c r="G146" s="32"/>
      <c r="H146" s="206"/>
      <c r="I146" s="5"/>
      <c r="J146" s="5"/>
      <c r="K146" s="32"/>
      <c r="L146" s="5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2.75" customHeight="1" x14ac:dyDescent="0.2">
      <c r="A147" s="32"/>
      <c r="B147" s="32"/>
      <c r="C147" s="32"/>
      <c r="D147" s="32"/>
      <c r="E147" s="32"/>
      <c r="F147" s="32"/>
      <c r="G147" s="32"/>
      <c r="H147" s="206"/>
      <c r="I147" s="5"/>
      <c r="J147" s="5"/>
      <c r="K147" s="32"/>
      <c r="L147" s="5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2.75" customHeight="1" x14ac:dyDescent="0.2">
      <c r="A148" s="32"/>
      <c r="B148" s="32"/>
      <c r="C148" s="32"/>
      <c r="D148" s="32"/>
      <c r="E148" s="32"/>
      <c r="F148" s="32"/>
      <c r="G148" s="32"/>
      <c r="H148" s="206"/>
      <c r="I148" s="5"/>
      <c r="J148" s="5"/>
      <c r="K148" s="32"/>
      <c r="L148" s="5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2.75" customHeight="1" x14ac:dyDescent="0.2">
      <c r="A149" s="32"/>
      <c r="B149" s="32"/>
      <c r="C149" s="32"/>
      <c r="D149" s="32"/>
      <c r="E149" s="32"/>
      <c r="F149" s="32"/>
      <c r="G149" s="32"/>
      <c r="H149" s="206"/>
      <c r="I149" s="5"/>
      <c r="J149" s="5"/>
      <c r="K149" s="32"/>
      <c r="L149" s="5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2.75" customHeight="1" x14ac:dyDescent="0.2">
      <c r="A150" s="32"/>
      <c r="B150" s="32"/>
      <c r="C150" s="32"/>
      <c r="D150" s="32"/>
      <c r="E150" s="32"/>
      <c r="F150" s="32"/>
      <c r="G150" s="32"/>
      <c r="H150" s="206"/>
      <c r="I150" s="5"/>
      <c r="J150" s="5"/>
      <c r="K150" s="32"/>
      <c r="L150" s="5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2.75" customHeight="1" x14ac:dyDescent="0.2">
      <c r="A151" s="32"/>
      <c r="B151" s="32"/>
      <c r="C151" s="32"/>
      <c r="D151" s="32"/>
      <c r="E151" s="32"/>
      <c r="F151" s="32"/>
      <c r="G151" s="32"/>
      <c r="H151" s="206"/>
      <c r="I151" s="5"/>
      <c r="J151" s="5"/>
      <c r="K151" s="32"/>
      <c r="L151" s="5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2.75" customHeight="1" x14ac:dyDescent="0.2">
      <c r="A152" s="32"/>
      <c r="B152" s="32"/>
      <c r="C152" s="32"/>
      <c r="D152" s="32"/>
      <c r="E152" s="32"/>
      <c r="F152" s="32"/>
      <c r="G152" s="32"/>
      <c r="H152" s="206"/>
      <c r="I152" s="5"/>
      <c r="J152" s="5"/>
      <c r="K152" s="32"/>
      <c r="L152" s="5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2.75" customHeight="1" x14ac:dyDescent="0.2">
      <c r="A153" s="32"/>
      <c r="B153" s="32"/>
      <c r="C153" s="32"/>
      <c r="D153" s="32"/>
      <c r="E153" s="32"/>
      <c r="F153" s="32"/>
      <c r="G153" s="32"/>
      <c r="H153" s="206"/>
      <c r="I153" s="5"/>
      <c r="J153" s="5"/>
      <c r="K153" s="32"/>
      <c r="L153" s="5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2.75" customHeight="1" x14ac:dyDescent="0.2">
      <c r="A154" s="32"/>
      <c r="B154" s="32"/>
      <c r="C154" s="32"/>
      <c r="D154" s="32"/>
      <c r="E154" s="32"/>
      <c r="F154" s="32"/>
      <c r="G154" s="32"/>
      <c r="H154" s="206"/>
      <c r="I154" s="5"/>
      <c r="J154" s="5"/>
      <c r="K154" s="32"/>
      <c r="L154" s="5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2.75" customHeight="1" x14ac:dyDescent="0.2">
      <c r="A155" s="32"/>
      <c r="B155" s="32"/>
      <c r="C155" s="32"/>
      <c r="D155" s="32"/>
      <c r="E155" s="32"/>
      <c r="F155" s="32"/>
      <c r="G155" s="32"/>
      <c r="H155" s="206"/>
      <c r="I155" s="5"/>
      <c r="J155" s="5"/>
      <c r="K155" s="32"/>
      <c r="L155" s="5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2.75" customHeight="1" x14ac:dyDescent="0.2">
      <c r="A156" s="32"/>
      <c r="B156" s="32"/>
      <c r="C156" s="32"/>
      <c r="D156" s="32"/>
      <c r="E156" s="32"/>
      <c r="F156" s="32"/>
      <c r="G156" s="32"/>
      <c r="H156" s="206"/>
      <c r="I156" s="5"/>
      <c r="J156" s="5"/>
      <c r="K156" s="32"/>
      <c r="L156" s="5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2.75" customHeight="1" x14ac:dyDescent="0.2">
      <c r="A157" s="32"/>
      <c r="B157" s="32"/>
      <c r="C157" s="32"/>
      <c r="D157" s="32"/>
      <c r="E157" s="32"/>
      <c r="F157" s="32"/>
      <c r="G157" s="32"/>
      <c r="H157" s="206"/>
      <c r="I157" s="5"/>
      <c r="J157" s="5"/>
      <c r="K157" s="32"/>
      <c r="L157" s="5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2.75" customHeight="1" x14ac:dyDescent="0.2">
      <c r="A158" s="32"/>
      <c r="B158" s="32"/>
      <c r="C158" s="32"/>
      <c r="D158" s="32"/>
      <c r="E158" s="32"/>
      <c r="F158" s="32"/>
      <c r="G158" s="32"/>
      <c r="H158" s="206"/>
      <c r="I158" s="5"/>
      <c r="J158" s="5"/>
      <c r="K158" s="32"/>
      <c r="L158" s="5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2.75" customHeight="1" x14ac:dyDescent="0.2">
      <c r="A159" s="32"/>
      <c r="B159" s="32"/>
      <c r="C159" s="32"/>
      <c r="D159" s="32"/>
      <c r="E159" s="32"/>
      <c r="F159" s="32"/>
      <c r="G159" s="32"/>
      <c r="H159" s="206"/>
      <c r="I159" s="5"/>
      <c r="J159" s="5"/>
      <c r="K159" s="32"/>
      <c r="L159" s="5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2.75" customHeight="1" x14ac:dyDescent="0.2">
      <c r="A160" s="32"/>
      <c r="B160" s="32"/>
      <c r="C160" s="32"/>
      <c r="D160" s="32"/>
      <c r="E160" s="32"/>
      <c r="F160" s="32"/>
      <c r="G160" s="32"/>
      <c r="H160" s="206"/>
      <c r="I160" s="5"/>
      <c r="J160" s="5"/>
      <c r="K160" s="32"/>
      <c r="L160" s="5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2.75" customHeight="1" x14ac:dyDescent="0.2">
      <c r="A161" s="32"/>
      <c r="B161" s="32"/>
      <c r="C161" s="32"/>
      <c r="D161" s="32"/>
      <c r="E161" s="32"/>
      <c r="F161" s="32"/>
      <c r="G161" s="32"/>
      <c r="H161" s="206"/>
      <c r="I161" s="5"/>
      <c r="J161" s="5"/>
      <c r="K161" s="32"/>
      <c r="L161" s="5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2.75" customHeight="1" x14ac:dyDescent="0.2">
      <c r="A162" s="32"/>
      <c r="B162" s="32"/>
      <c r="C162" s="32"/>
      <c r="D162" s="32"/>
      <c r="E162" s="32"/>
      <c r="F162" s="32"/>
      <c r="G162" s="32"/>
      <c r="H162" s="206"/>
      <c r="I162" s="5"/>
      <c r="J162" s="5"/>
      <c r="K162" s="32"/>
      <c r="L162" s="5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2.75" customHeight="1" x14ac:dyDescent="0.2">
      <c r="A163" s="32"/>
      <c r="B163" s="32"/>
      <c r="C163" s="32"/>
      <c r="D163" s="32"/>
      <c r="E163" s="32"/>
      <c r="F163" s="32"/>
      <c r="G163" s="32"/>
      <c r="H163" s="206"/>
      <c r="I163" s="5"/>
      <c r="J163" s="5"/>
      <c r="K163" s="32"/>
      <c r="L163" s="5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2.75" customHeight="1" x14ac:dyDescent="0.2">
      <c r="A164" s="32"/>
      <c r="B164" s="32"/>
      <c r="C164" s="32"/>
      <c r="D164" s="32"/>
      <c r="E164" s="32"/>
      <c r="F164" s="32"/>
      <c r="G164" s="32"/>
      <c r="H164" s="206"/>
      <c r="I164" s="5"/>
      <c r="J164" s="5"/>
      <c r="K164" s="32"/>
      <c r="L164" s="5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2.75" customHeight="1" x14ac:dyDescent="0.2">
      <c r="A165" s="32"/>
      <c r="B165" s="32"/>
      <c r="C165" s="32"/>
      <c r="D165" s="32"/>
      <c r="E165" s="32"/>
      <c r="F165" s="32"/>
      <c r="G165" s="32"/>
      <c r="H165" s="206"/>
      <c r="I165" s="5"/>
      <c r="J165" s="5"/>
      <c r="K165" s="32"/>
      <c r="L165" s="5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2.75" customHeight="1" x14ac:dyDescent="0.2">
      <c r="A166" s="32"/>
      <c r="B166" s="32"/>
      <c r="C166" s="32"/>
      <c r="D166" s="32"/>
      <c r="E166" s="32"/>
      <c r="F166" s="32"/>
      <c r="G166" s="32"/>
      <c r="H166" s="206"/>
      <c r="I166" s="5"/>
      <c r="J166" s="5"/>
      <c r="K166" s="32"/>
      <c r="L166" s="5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2.75" customHeight="1" x14ac:dyDescent="0.2">
      <c r="A167" s="32"/>
      <c r="B167" s="32"/>
      <c r="C167" s="32"/>
      <c r="D167" s="32"/>
      <c r="E167" s="32"/>
      <c r="F167" s="32"/>
      <c r="G167" s="32"/>
      <c r="H167" s="206"/>
      <c r="I167" s="5"/>
      <c r="J167" s="5"/>
      <c r="K167" s="32"/>
      <c r="L167" s="5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2.75" customHeight="1" x14ac:dyDescent="0.2">
      <c r="A168" s="32"/>
      <c r="B168" s="32"/>
      <c r="C168" s="32"/>
      <c r="D168" s="32"/>
      <c r="E168" s="32"/>
      <c r="F168" s="32"/>
      <c r="G168" s="32"/>
      <c r="H168" s="206"/>
      <c r="I168" s="5"/>
      <c r="J168" s="5"/>
      <c r="K168" s="32"/>
      <c r="L168" s="5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2.75" customHeight="1" x14ac:dyDescent="0.2">
      <c r="A169" s="32"/>
      <c r="B169" s="32"/>
      <c r="C169" s="32"/>
      <c r="D169" s="32"/>
      <c r="E169" s="32"/>
      <c r="F169" s="32"/>
      <c r="G169" s="32"/>
      <c r="H169" s="206"/>
      <c r="I169" s="5"/>
      <c r="J169" s="5"/>
      <c r="K169" s="32"/>
      <c r="L169" s="5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2.75" customHeight="1" x14ac:dyDescent="0.2">
      <c r="A170" s="32"/>
      <c r="B170" s="32"/>
      <c r="C170" s="32"/>
      <c r="D170" s="32"/>
      <c r="E170" s="32"/>
      <c r="F170" s="32"/>
      <c r="G170" s="32"/>
      <c r="H170" s="206"/>
      <c r="I170" s="5"/>
      <c r="J170" s="5"/>
      <c r="K170" s="32"/>
      <c r="L170" s="5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2.75" customHeight="1" x14ac:dyDescent="0.2">
      <c r="A171" s="32"/>
      <c r="B171" s="32"/>
      <c r="C171" s="32"/>
      <c r="D171" s="32"/>
      <c r="E171" s="32"/>
      <c r="F171" s="32"/>
      <c r="G171" s="32"/>
      <c r="H171" s="206"/>
      <c r="I171" s="5"/>
      <c r="J171" s="5"/>
      <c r="K171" s="32"/>
      <c r="L171" s="5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2.75" customHeight="1" x14ac:dyDescent="0.2">
      <c r="A172" s="32"/>
      <c r="B172" s="32"/>
      <c r="C172" s="32"/>
      <c r="D172" s="32"/>
      <c r="E172" s="32"/>
      <c r="F172" s="32"/>
      <c r="G172" s="32"/>
      <c r="H172" s="206"/>
      <c r="I172" s="5"/>
      <c r="J172" s="5"/>
      <c r="K172" s="32"/>
      <c r="L172" s="5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2.75" customHeight="1" x14ac:dyDescent="0.2">
      <c r="A173" s="32"/>
      <c r="B173" s="32"/>
      <c r="C173" s="32"/>
      <c r="D173" s="32"/>
      <c r="E173" s="32"/>
      <c r="F173" s="32"/>
      <c r="G173" s="32"/>
      <c r="H173" s="206"/>
      <c r="I173" s="5"/>
      <c r="J173" s="5"/>
      <c r="K173" s="32"/>
      <c r="L173" s="5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2.75" customHeight="1" x14ac:dyDescent="0.2">
      <c r="A174" s="32"/>
      <c r="B174" s="32"/>
      <c r="C174" s="32"/>
      <c r="D174" s="32"/>
      <c r="E174" s="32"/>
      <c r="F174" s="32"/>
      <c r="G174" s="32"/>
      <c r="H174" s="206"/>
      <c r="I174" s="5"/>
      <c r="J174" s="5"/>
      <c r="K174" s="32"/>
      <c r="L174" s="5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2.75" customHeight="1" x14ac:dyDescent="0.2">
      <c r="A175" s="32"/>
      <c r="B175" s="32"/>
      <c r="C175" s="32"/>
      <c r="D175" s="32"/>
      <c r="E175" s="32"/>
      <c r="F175" s="32"/>
      <c r="G175" s="32"/>
      <c r="H175" s="206"/>
      <c r="I175" s="5"/>
      <c r="J175" s="5"/>
      <c r="K175" s="32"/>
      <c r="L175" s="5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2.75" customHeight="1" x14ac:dyDescent="0.2">
      <c r="A176" s="32"/>
      <c r="B176" s="32"/>
      <c r="C176" s="32"/>
      <c r="D176" s="32"/>
      <c r="E176" s="32"/>
      <c r="F176" s="32"/>
      <c r="G176" s="32"/>
      <c r="H176" s="206"/>
      <c r="I176" s="5"/>
      <c r="J176" s="5"/>
      <c r="K176" s="32"/>
      <c r="L176" s="5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2.75" customHeight="1" x14ac:dyDescent="0.2">
      <c r="A177" s="32"/>
      <c r="B177" s="32"/>
      <c r="C177" s="32"/>
      <c r="D177" s="32"/>
      <c r="E177" s="32"/>
      <c r="F177" s="32"/>
      <c r="G177" s="32"/>
      <c r="H177" s="206"/>
      <c r="I177" s="5"/>
      <c r="J177" s="5"/>
      <c r="K177" s="32"/>
      <c r="L177" s="5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2.75" customHeight="1" x14ac:dyDescent="0.2">
      <c r="A178" s="32"/>
      <c r="B178" s="32"/>
      <c r="C178" s="32"/>
      <c r="D178" s="32"/>
      <c r="E178" s="32"/>
      <c r="F178" s="32"/>
      <c r="G178" s="32"/>
      <c r="H178" s="206"/>
      <c r="I178" s="5"/>
      <c r="J178" s="5"/>
      <c r="K178" s="32"/>
      <c r="L178" s="5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2.75" customHeight="1" x14ac:dyDescent="0.2">
      <c r="A179" s="32"/>
      <c r="B179" s="32"/>
      <c r="C179" s="32"/>
      <c r="D179" s="32"/>
      <c r="E179" s="32"/>
      <c r="F179" s="32"/>
      <c r="G179" s="32"/>
      <c r="H179" s="206"/>
      <c r="I179" s="5"/>
      <c r="J179" s="5"/>
      <c r="K179" s="32"/>
      <c r="L179" s="5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2.75" customHeight="1" x14ac:dyDescent="0.2">
      <c r="A180" s="32"/>
      <c r="B180" s="32"/>
      <c r="C180" s="32"/>
      <c r="D180" s="32"/>
      <c r="E180" s="32"/>
      <c r="F180" s="32"/>
      <c r="G180" s="32"/>
      <c r="H180" s="206"/>
      <c r="I180" s="5"/>
      <c r="J180" s="5"/>
      <c r="K180" s="32"/>
      <c r="L180" s="5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2.75" customHeight="1" x14ac:dyDescent="0.2">
      <c r="A181" s="32"/>
      <c r="B181" s="32"/>
      <c r="C181" s="32"/>
      <c r="D181" s="32"/>
      <c r="E181" s="32"/>
      <c r="F181" s="32"/>
      <c r="G181" s="32"/>
      <c r="H181" s="206"/>
      <c r="I181" s="5"/>
      <c r="J181" s="5"/>
      <c r="K181" s="32"/>
      <c r="L181" s="5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2.75" customHeight="1" x14ac:dyDescent="0.2">
      <c r="A182" s="32"/>
      <c r="B182" s="32"/>
      <c r="C182" s="32"/>
      <c r="D182" s="32"/>
      <c r="E182" s="32"/>
      <c r="F182" s="32"/>
      <c r="G182" s="32"/>
      <c r="H182" s="206"/>
      <c r="I182" s="5"/>
      <c r="J182" s="5"/>
      <c r="K182" s="32"/>
      <c r="L182" s="5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2.75" customHeight="1" x14ac:dyDescent="0.2">
      <c r="A183" s="32"/>
      <c r="B183" s="32"/>
      <c r="C183" s="32"/>
      <c r="D183" s="32"/>
      <c r="E183" s="32"/>
      <c r="F183" s="32"/>
      <c r="G183" s="32"/>
      <c r="H183" s="206"/>
      <c r="I183" s="5"/>
      <c r="J183" s="5"/>
      <c r="K183" s="32"/>
      <c r="L183" s="5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2.75" customHeight="1" x14ac:dyDescent="0.2">
      <c r="A184" s="32"/>
      <c r="B184" s="32"/>
      <c r="C184" s="32"/>
      <c r="D184" s="32"/>
      <c r="E184" s="32"/>
      <c r="F184" s="32"/>
      <c r="G184" s="32"/>
      <c r="H184" s="206"/>
      <c r="I184" s="5"/>
      <c r="J184" s="5"/>
      <c r="K184" s="32"/>
      <c r="L184" s="5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2.75" customHeight="1" x14ac:dyDescent="0.2">
      <c r="A185" s="32"/>
      <c r="B185" s="32"/>
      <c r="C185" s="32"/>
      <c r="D185" s="32"/>
      <c r="E185" s="32"/>
      <c r="F185" s="32"/>
      <c r="G185" s="32"/>
      <c r="H185" s="206"/>
      <c r="I185" s="5"/>
      <c r="J185" s="5"/>
      <c r="K185" s="32"/>
      <c r="L185" s="5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2.75" customHeight="1" x14ac:dyDescent="0.2">
      <c r="A186" s="32"/>
      <c r="B186" s="32"/>
      <c r="C186" s="32"/>
      <c r="D186" s="32"/>
      <c r="E186" s="32"/>
      <c r="F186" s="32"/>
      <c r="G186" s="32"/>
      <c r="H186" s="206"/>
      <c r="I186" s="5"/>
      <c r="J186" s="5"/>
      <c r="K186" s="32"/>
      <c r="L186" s="5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2.75" customHeight="1" x14ac:dyDescent="0.2">
      <c r="A187" s="32"/>
      <c r="B187" s="32"/>
      <c r="C187" s="32"/>
      <c r="D187" s="32"/>
      <c r="E187" s="32"/>
      <c r="F187" s="32"/>
      <c r="G187" s="32"/>
      <c r="H187" s="206"/>
      <c r="I187" s="5"/>
      <c r="J187" s="5"/>
      <c r="K187" s="32"/>
      <c r="L187" s="5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2.75" customHeight="1" x14ac:dyDescent="0.2">
      <c r="A188" s="32"/>
      <c r="B188" s="32"/>
      <c r="C188" s="32"/>
      <c r="D188" s="32"/>
      <c r="E188" s="32"/>
      <c r="F188" s="32"/>
      <c r="G188" s="32"/>
      <c r="H188" s="206"/>
      <c r="I188" s="5"/>
      <c r="J188" s="5"/>
      <c r="K188" s="32"/>
      <c r="L188" s="5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2.75" customHeight="1" x14ac:dyDescent="0.2">
      <c r="A189" s="32"/>
      <c r="B189" s="32"/>
      <c r="C189" s="32"/>
      <c r="D189" s="32"/>
      <c r="E189" s="32"/>
      <c r="F189" s="32"/>
      <c r="G189" s="32"/>
      <c r="H189" s="206"/>
      <c r="I189" s="5"/>
      <c r="J189" s="5"/>
      <c r="K189" s="32"/>
      <c r="L189" s="5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2.75" customHeight="1" x14ac:dyDescent="0.2">
      <c r="A190" s="32"/>
      <c r="B190" s="32"/>
      <c r="C190" s="32"/>
      <c r="D190" s="32"/>
      <c r="E190" s="32"/>
      <c r="F190" s="32"/>
      <c r="G190" s="32"/>
      <c r="H190" s="206"/>
      <c r="I190" s="5"/>
      <c r="J190" s="5"/>
      <c r="K190" s="32"/>
      <c r="L190" s="5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2.75" customHeight="1" x14ac:dyDescent="0.2">
      <c r="A191" s="32"/>
      <c r="B191" s="32"/>
      <c r="C191" s="32"/>
      <c r="D191" s="32"/>
      <c r="E191" s="32"/>
      <c r="F191" s="32"/>
      <c r="G191" s="32"/>
      <c r="H191" s="206"/>
      <c r="I191" s="5"/>
      <c r="J191" s="5"/>
      <c r="K191" s="32"/>
      <c r="L191" s="5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2.75" customHeight="1" x14ac:dyDescent="0.2">
      <c r="A192" s="32"/>
      <c r="B192" s="32"/>
      <c r="C192" s="32"/>
      <c r="D192" s="32"/>
      <c r="E192" s="32"/>
      <c r="F192" s="32"/>
      <c r="G192" s="32"/>
      <c r="H192" s="206"/>
      <c r="I192" s="5"/>
      <c r="J192" s="5"/>
      <c r="K192" s="32"/>
      <c r="L192" s="5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2.75" customHeight="1" x14ac:dyDescent="0.2">
      <c r="A193" s="32"/>
      <c r="B193" s="32"/>
      <c r="C193" s="32"/>
      <c r="D193" s="32"/>
      <c r="E193" s="32"/>
      <c r="F193" s="32"/>
      <c r="G193" s="32"/>
      <c r="H193" s="206"/>
      <c r="I193" s="5"/>
      <c r="J193" s="5"/>
      <c r="K193" s="32"/>
      <c r="L193" s="5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2.75" customHeight="1" x14ac:dyDescent="0.2">
      <c r="A194" s="32"/>
      <c r="B194" s="32"/>
      <c r="C194" s="32"/>
      <c r="D194" s="32"/>
      <c r="E194" s="32"/>
      <c r="F194" s="32"/>
      <c r="G194" s="32"/>
      <c r="H194" s="206"/>
      <c r="I194" s="5"/>
      <c r="J194" s="5"/>
      <c r="K194" s="32"/>
      <c r="L194" s="5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2.75" customHeight="1" x14ac:dyDescent="0.2">
      <c r="A195" s="32"/>
      <c r="B195" s="32"/>
      <c r="C195" s="32"/>
      <c r="D195" s="32"/>
      <c r="E195" s="32"/>
      <c r="F195" s="32"/>
      <c r="G195" s="32"/>
      <c r="H195" s="206"/>
      <c r="I195" s="5"/>
      <c r="J195" s="5"/>
      <c r="K195" s="32"/>
      <c r="L195" s="5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2.75" customHeight="1" x14ac:dyDescent="0.2">
      <c r="A196" s="32"/>
      <c r="B196" s="32"/>
      <c r="C196" s="32"/>
      <c r="D196" s="32"/>
      <c r="E196" s="32"/>
      <c r="F196" s="32"/>
      <c r="G196" s="32"/>
      <c r="H196" s="206"/>
      <c r="I196" s="5"/>
      <c r="J196" s="5"/>
      <c r="K196" s="32"/>
      <c r="L196" s="5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2.75" customHeight="1" x14ac:dyDescent="0.2">
      <c r="A197" s="32"/>
      <c r="B197" s="32"/>
      <c r="C197" s="32"/>
      <c r="D197" s="32"/>
      <c r="E197" s="32"/>
      <c r="F197" s="32"/>
      <c r="G197" s="32"/>
      <c r="H197" s="206"/>
      <c r="I197" s="5"/>
      <c r="J197" s="5"/>
      <c r="K197" s="32"/>
      <c r="L197" s="5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2.75" customHeight="1" x14ac:dyDescent="0.2">
      <c r="A198" s="32"/>
      <c r="B198" s="32"/>
      <c r="C198" s="32"/>
      <c r="D198" s="32"/>
      <c r="E198" s="32"/>
      <c r="F198" s="32"/>
      <c r="G198" s="32"/>
      <c r="H198" s="206"/>
      <c r="I198" s="5"/>
      <c r="J198" s="5"/>
      <c r="K198" s="32"/>
      <c r="L198" s="5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2.75" customHeight="1" x14ac:dyDescent="0.2">
      <c r="A199" s="32"/>
      <c r="B199" s="32"/>
      <c r="C199" s="32"/>
      <c r="D199" s="32"/>
      <c r="E199" s="32"/>
      <c r="F199" s="32"/>
      <c r="G199" s="32"/>
      <c r="H199" s="206"/>
      <c r="I199" s="5"/>
      <c r="J199" s="5"/>
      <c r="K199" s="32"/>
      <c r="L199" s="5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2.75" customHeight="1" x14ac:dyDescent="0.2">
      <c r="A200" s="32"/>
      <c r="B200" s="32"/>
      <c r="C200" s="32"/>
      <c r="D200" s="32"/>
      <c r="E200" s="32"/>
      <c r="F200" s="32"/>
      <c r="G200" s="32"/>
      <c r="H200" s="206"/>
      <c r="I200" s="5"/>
      <c r="J200" s="5"/>
      <c r="K200" s="32"/>
      <c r="L200" s="5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2.75" customHeight="1" x14ac:dyDescent="0.2">
      <c r="A201" s="32"/>
      <c r="B201" s="32"/>
      <c r="C201" s="32"/>
      <c r="D201" s="32"/>
      <c r="E201" s="32"/>
      <c r="F201" s="32"/>
      <c r="G201" s="32"/>
      <c r="H201" s="206"/>
      <c r="I201" s="5"/>
      <c r="J201" s="5"/>
      <c r="K201" s="32"/>
      <c r="L201" s="5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2.75" customHeight="1" x14ac:dyDescent="0.2">
      <c r="A202" s="32"/>
      <c r="B202" s="32"/>
      <c r="C202" s="32"/>
      <c r="D202" s="32"/>
      <c r="E202" s="32"/>
      <c r="F202" s="32"/>
      <c r="G202" s="32"/>
      <c r="H202" s="206"/>
      <c r="I202" s="5"/>
      <c r="J202" s="5"/>
      <c r="K202" s="32"/>
      <c r="L202" s="5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2.75" customHeight="1" x14ac:dyDescent="0.2">
      <c r="A203" s="32"/>
      <c r="B203" s="32"/>
      <c r="C203" s="32"/>
      <c r="D203" s="32"/>
      <c r="E203" s="32"/>
      <c r="F203" s="32"/>
      <c r="G203" s="32"/>
      <c r="H203" s="206"/>
      <c r="I203" s="5"/>
      <c r="J203" s="5"/>
      <c r="K203" s="32"/>
      <c r="L203" s="5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2.75" customHeight="1" x14ac:dyDescent="0.2">
      <c r="A204" s="32"/>
      <c r="B204" s="32"/>
      <c r="C204" s="32"/>
      <c r="D204" s="32"/>
      <c r="E204" s="32"/>
      <c r="F204" s="32"/>
      <c r="G204" s="32"/>
      <c r="H204" s="206"/>
      <c r="I204" s="5"/>
      <c r="J204" s="5"/>
      <c r="K204" s="32"/>
      <c r="L204" s="5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2.75" customHeight="1" x14ac:dyDescent="0.2">
      <c r="A205" s="32"/>
      <c r="B205" s="32"/>
      <c r="C205" s="32"/>
      <c r="D205" s="32"/>
      <c r="E205" s="32"/>
      <c r="F205" s="32"/>
      <c r="G205" s="32"/>
      <c r="H205" s="206"/>
      <c r="I205" s="5"/>
      <c r="J205" s="5"/>
      <c r="K205" s="32"/>
      <c r="L205" s="5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2.75" customHeight="1" x14ac:dyDescent="0.2">
      <c r="A206" s="32"/>
      <c r="B206" s="32"/>
      <c r="C206" s="32"/>
      <c r="D206" s="32"/>
      <c r="E206" s="32"/>
      <c r="F206" s="32"/>
      <c r="G206" s="32"/>
      <c r="H206" s="206"/>
      <c r="I206" s="5"/>
      <c r="J206" s="5"/>
      <c r="K206" s="32"/>
      <c r="L206" s="5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2.75" customHeight="1" x14ac:dyDescent="0.2">
      <c r="A207" s="32"/>
      <c r="B207" s="32"/>
      <c r="C207" s="32"/>
      <c r="D207" s="32"/>
      <c r="E207" s="32"/>
      <c r="F207" s="32"/>
      <c r="G207" s="32"/>
      <c r="H207" s="206"/>
      <c r="I207" s="5"/>
      <c r="J207" s="5"/>
      <c r="K207" s="32"/>
      <c r="L207" s="5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2.75" customHeight="1" x14ac:dyDescent="0.2">
      <c r="A208" s="32"/>
      <c r="B208" s="32"/>
      <c r="C208" s="32"/>
      <c r="D208" s="32"/>
      <c r="E208" s="32"/>
      <c r="F208" s="32"/>
      <c r="G208" s="32"/>
      <c r="H208" s="206"/>
      <c r="I208" s="5"/>
      <c r="J208" s="5"/>
      <c r="K208" s="32"/>
      <c r="L208" s="5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2.75" customHeight="1" x14ac:dyDescent="0.2">
      <c r="A209" s="32"/>
      <c r="B209" s="32"/>
      <c r="C209" s="32"/>
      <c r="D209" s="32"/>
      <c r="E209" s="32"/>
      <c r="F209" s="32"/>
      <c r="G209" s="32"/>
      <c r="H209" s="206"/>
      <c r="I209" s="5"/>
      <c r="J209" s="5"/>
      <c r="K209" s="32"/>
      <c r="L209" s="5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2.75" customHeight="1" x14ac:dyDescent="0.2">
      <c r="A210" s="32"/>
      <c r="B210" s="32"/>
      <c r="C210" s="32"/>
      <c r="D210" s="32"/>
      <c r="E210" s="32"/>
      <c r="F210" s="32"/>
      <c r="G210" s="32"/>
      <c r="H210" s="206"/>
      <c r="I210" s="5"/>
      <c r="J210" s="5"/>
      <c r="K210" s="32"/>
      <c r="L210" s="5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2.75" customHeight="1" x14ac:dyDescent="0.2">
      <c r="A211" s="32"/>
      <c r="B211" s="32"/>
      <c r="C211" s="32"/>
      <c r="D211" s="32"/>
      <c r="E211" s="32"/>
      <c r="F211" s="32"/>
      <c r="G211" s="32"/>
      <c r="H211" s="206"/>
      <c r="I211" s="5"/>
      <c r="J211" s="5"/>
      <c r="K211" s="32"/>
      <c r="L211" s="5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2.75" customHeight="1" x14ac:dyDescent="0.2">
      <c r="A212" s="32"/>
      <c r="B212" s="32"/>
      <c r="C212" s="32"/>
      <c r="D212" s="32"/>
      <c r="E212" s="32"/>
      <c r="F212" s="32"/>
      <c r="G212" s="32"/>
      <c r="H212" s="206"/>
      <c r="I212" s="5"/>
      <c r="J212" s="5"/>
      <c r="K212" s="32"/>
      <c r="L212" s="5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2.75" customHeight="1" x14ac:dyDescent="0.2">
      <c r="A213" s="32"/>
      <c r="B213" s="32"/>
      <c r="C213" s="32"/>
      <c r="D213" s="32"/>
      <c r="E213" s="32"/>
      <c r="F213" s="32"/>
      <c r="G213" s="32"/>
      <c r="H213" s="206"/>
      <c r="I213" s="5"/>
      <c r="J213" s="5"/>
      <c r="K213" s="32"/>
      <c r="L213" s="5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2.75" customHeight="1" x14ac:dyDescent="0.2">
      <c r="A214" s="32"/>
      <c r="B214" s="32"/>
      <c r="C214" s="32"/>
      <c r="D214" s="32"/>
      <c r="E214" s="32"/>
      <c r="F214" s="32"/>
      <c r="G214" s="32"/>
      <c r="H214" s="206"/>
      <c r="I214" s="5"/>
      <c r="J214" s="5"/>
      <c r="K214" s="32"/>
      <c r="L214" s="5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2.75" customHeight="1" x14ac:dyDescent="0.2">
      <c r="A215" s="32"/>
      <c r="B215" s="32"/>
      <c r="C215" s="32"/>
      <c r="D215" s="32"/>
      <c r="E215" s="32"/>
      <c r="F215" s="32"/>
      <c r="G215" s="32"/>
      <c r="H215" s="206"/>
      <c r="I215" s="5"/>
      <c r="J215" s="5"/>
      <c r="K215" s="32"/>
      <c r="L215" s="5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2.75" customHeight="1" x14ac:dyDescent="0.2">
      <c r="A216" s="32"/>
      <c r="B216" s="32"/>
      <c r="C216" s="32"/>
      <c r="D216" s="32"/>
      <c r="E216" s="32"/>
      <c r="F216" s="32"/>
      <c r="G216" s="32"/>
      <c r="H216" s="206"/>
      <c r="I216" s="5"/>
      <c r="J216" s="5"/>
      <c r="K216" s="32"/>
      <c r="L216" s="5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2.75" customHeight="1" x14ac:dyDescent="0.2">
      <c r="A217" s="32"/>
      <c r="B217" s="32"/>
      <c r="C217" s="32"/>
      <c r="D217" s="32"/>
      <c r="E217" s="32"/>
      <c r="F217" s="32"/>
      <c r="G217" s="32"/>
      <c r="H217" s="206"/>
      <c r="I217" s="5"/>
      <c r="J217" s="5"/>
      <c r="K217" s="32"/>
      <c r="L217" s="5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2.75" customHeight="1" x14ac:dyDescent="0.2">
      <c r="A218" s="32"/>
      <c r="B218" s="32"/>
      <c r="C218" s="32"/>
      <c r="D218" s="32"/>
      <c r="E218" s="32"/>
      <c r="F218" s="32"/>
      <c r="G218" s="32"/>
      <c r="H218" s="206"/>
      <c r="I218" s="5"/>
      <c r="J218" s="5"/>
      <c r="K218" s="32"/>
      <c r="L218" s="5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2.75" customHeight="1" x14ac:dyDescent="0.2">
      <c r="A219" s="32"/>
      <c r="B219" s="32"/>
      <c r="C219" s="32"/>
      <c r="D219" s="32"/>
      <c r="E219" s="32"/>
      <c r="F219" s="32"/>
      <c r="G219" s="32"/>
      <c r="H219" s="206"/>
      <c r="I219" s="5"/>
      <c r="J219" s="5"/>
      <c r="K219" s="32"/>
      <c r="L219" s="5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2.75" customHeight="1" x14ac:dyDescent="0.2">
      <c r="A220" s="32"/>
      <c r="B220" s="32"/>
      <c r="C220" s="32"/>
      <c r="D220" s="32"/>
      <c r="E220" s="32"/>
      <c r="F220" s="32"/>
      <c r="G220" s="32"/>
      <c r="H220" s="206"/>
      <c r="I220" s="5"/>
      <c r="J220" s="5"/>
      <c r="K220" s="32"/>
      <c r="L220" s="5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2.75" customHeight="1" x14ac:dyDescent="0.2">
      <c r="A221" s="32"/>
      <c r="B221" s="32"/>
      <c r="C221" s="32"/>
      <c r="D221" s="32"/>
      <c r="E221" s="32"/>
      <c r="F221" s="32"/>
      <c r="G221" s="32"/>
      <c r="H221" s="206"/>
      <c r="I221" s="5"/>
      <c r="J221" s="5"/>
      <c r="K221" s="32"/>
      <c r="L221" s="5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2.75" customHeight="1" x14ac:dyDescent="0.2">
      <c r="A222" s="32"/>
      <c r="B222" s="32"/>
      <c r="C222" s="32"/>
      <c r="D222" s="32"/>
      <c r="E222" s="32"/>
      <c r="F222" s="32"/>
      <c r="G222" s="32"/>
      <c r="H222" s="206"/>
      <c r="I222" s="5"/>
      <c r="J222" s="5"/>
      <c r="K222" s="32"/>
      <c r="L222" s="5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2.75" customHeight="1" x14ac:dyDescent="0.2">
      <c r="A223" s="32"/>
      <c r="B223" s="32"/>
      <c r="C223" s="32"/>
      <c r="D223" s="32"/>
      <c r="E223" s="32"/>
      <c r="F223" s="32"/>
      <c r="G223" s="32"/>
      <c r="H223" s="206"/>
      <c r="I223" s="5"/>
      <c r="J223" s="5"/>
      <c r="K223" s="32"/>
      <c r="L223" s="5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2.75" customHeight="1" x14ac:dyDescent="0.2">
      <c r="A224" s="32"/>
      <c r="B224" s="32"/>
      <c r="C224" s="32"/>
      <c r="D224" s="32"/>
      <c r="E224" s="32"/>
      <c r="F224" s="32"/>
      <c r="G224" s="32"/>
      <c r="H224" s="206"/>
      <c r="I224" s="5"/>
      <c r="J224" s="5"/>
      <c r="K224" s="32"/>
      <c r="L224" s="5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2.75" customHeight="1" x14ac:dyDescent="0.2">
      <c r="A225" s="32"/>
      <c r="B225" s="32"/>
      <c r="C225" s="32"/>
      <c r="D225" s="32"/>
      <c r="E225" s="32"/>
      <c r="F225" s="32"/>
      <c r="G225" s="32"/>
      <c r="H225" s="206"/>
      <c r="I225" s="5"/>
      <c r="J225" s="5"/>
      <c r="K225" s="32"/>
      <c r="L225" s="5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2.75" customHeight="1" x14ac:dyDescent="0.2">
      <c r="A226" s="32"/>
      <c r="B226" s="32"/>
      <c r="C226" s="32"/>
      <c r="D226" s="32"/>
      <c r="E226" s="32"/>
      <c r="F226" s="32"/>
      <c r="G226" s="32"/>
      <c r="H226" s="206"/>
      <c r="I226" s="5"/>
      <c r="J226" s="5"/>
      <c r="K226" s="32"/>
      <c r="L226" s="5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2.75" customHeight="1" x14ac:dyDescent="0.2">
      <c r="A227" s="32"/>
      <c r="B227" s="32"/>
      <c r="C227" s="32"/>
      <c r="D227" s="32"/>
      <c r="E227" s="32"/>
      <c r="F227" s="32"/>
      <c r="G227" s="32"/>
      <c r="H227" s="206"/>
      <c r="I227" s="5"/>
      <c r="J227" s="5"/>
      <c r="K227" s="32"/>
      <c r="L227" s="5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2.75" customHeight="1" x14ac:dyDescent="0.2">
      <c r="A228" s="32"/>
      <c r="B228" s="32"/>
      <c r="C228" s="32"/>
      <c r="D228" s="32"/>
      <c r="E228" s="32"/>
      <c r="F228" s="32"/>
      <c r="G228" s="32"/>
      <c r="H228" s="206"/>
      <c r="I228" s="5"/>
      <c r="J228" s="5"/>
      <c r="K228" s="32"/>
      <c r="L228" s="5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2.75" customHeight="1" x14ac:dyDescent="0.2">
      <c r="A229" s="32"/>
      <c r="B229" s="32"/>
      <c r="C229" s="32"/>
      <c r="D229" s="32"/>
      <c r="E229" s="32"/>
      <c r="F229" s="32"/>
      <c r="G229" s="32"/>
      <c r="H229" s="206"/>
      <c r="I229" s="5"/>
      <c r="J229" s="5"/>
      <c r="K229" s="32"/>
      <c r="L229" s="5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2.75" customHeight="1" x14ac:dyDescent="0.2">
      <c r="A230" s="32"/>
      <c r="B230" s="32"/>
      <c r="C230" s="32"/>
      <c r="D230" s="32"/>
      <c r="E230" s="32"/>
      <c r="F230" s="32"/>
      <c r="G230" s="32"/>
      <c r="H230" s="206"/>
      <c r="I230" s="5"/>
      <c r="J230" s="5"/>
      <c r="K230" s="32"/>
      <c r="L230" s="5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2.75" customHeight="1" x14ac:dyDescent="0.2">
      <c r="A231" s="32"/>
      <c r="B231" s="32"/>
      <c r="C231" s="32"/>
      <c r="D231" s="32"/>
      <c r="E231" s="32"/>
      <c r="F231" s="32"/>
      <c r="G231" s="32"/>
      <c r="H231" s="206"/>
      <c r="I231" s="5"/>
      <c r="J231" s="5"/>
      <c r="K231" s="32"/>
      <c r="L231" s="5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2.75" customHeight="1" x14ac:dyDescent="0.2">
      <c r="A232" s="32"/>
      <c r="B232" s="32"/>
      <c r="C232" s="32"/>
      <c r="D232" s="32"/>
      <c r="E232" s="32"/>
      <c r="F232" s="32"/>
      <c r="G232" s="32"/>
      <c r="H232" s="206"/>
      <c r="I232" s="5"/>
      <c r="J232" s="5"/>
      <c r="K232" s="32"/>
      <c r="L232" s="5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2.75" customHeight="1" x14ac:dyDescent="0.2">
      <c r="A233" s="32"/>
      <c r="B233" s="32"/>
      <c r="C233" s="32"/>
      <c r="D233" s="32"/>
      <c r="E233" s="32"/>
      <c r="F233" s="32"/>
      <c r="G233" s="32"/>
      <c r="H233" s="206"/>
      <c r="I233" s="5"/>
      <c r="J233" s="5"/>
      <c r="K233" s="32"/>
      <c r="L233" s="5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2.75" customHeight="1" x14ac:dyDescent="0.2">
      <c r="A234" s="32"/>
      <c r="B234" s="32"/>
      <c r="C234" s="32"/>
      <c r="D234" s="32"/>
      <c r="E234" s="32"/>
      <c r="F234" s="32"/>
      <c r="G234" s="32"/>
      <c r="H234" s="206"/>
      <c r="I234" s="5"/>
      <c r="J234" s="5"/>
      <c r="K234" s="32"/>
      <c r="L234" s="5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2.75" customHeight="1" x14ac:dyDescent="0.2">
      <c r="A235" s="32"/>
      <c r="B235" s="32"/>
      <c r="C235" s="32"/>
      <c r="D235" s="32"/>
      <c r="E235" s="32"/>
      <c r="F235" s="32"/>
      <c r="G235" s="32"/>
      <c r="H235" s="206"/>
      <c r="I235" s="5"/>
      <c r="J235" s="5"/>
      <c r="K235" s="32"/>
      <c r="L235" s="5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2.75" customHeight="1" x14ac:dyDescent="0.2">
      <c r="A236" s="32"/>
      <c r="B236" s="32"/>
      <c r="C236" s="32"/>
      <c r="D236" s="32"/>
      <c r="E236" s="32"/>
      <c r="F236" s="32"/>
      <c r="G236" s="32"/>
      <c r="H236" s="206"/>
      <c r="I236" s="5"/>
      <c r="J236" s="5"/>
      <c r="K236" s="32"/>
      <c r="L236" s="5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2.75" customHeight="1" x14ac:dyDescent="0.2">
      <c r="A237" s="32"/>
      <c r="B237" s="32"/>
      <c r="C237" s="32"/>
      <c r="D237" s="32"/>
      <c r="E237" s="32"/>
      <c r="F237" s="32"/>
      <c r="G237" s="32"/>
      <c r="H237" s="206"/>
      <c r="I237" s="5"/>
      <c r="J237" s="5"/>
      <c r="K237" s="32"/>
      <c r="L237" s="5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2.75" customHeight="1" x14ac:dyDescent="0.2">
      <c r="A238" s="32"/>
      <c r="B238" s="32"/>
      <c r="C238" s="32"/>
      <c r="D238" s="32"/>
      <c r="E238" s="32"/>
      <c r="F238" s="32"/>
      <c r="G238" s="32"/>
      <c r="H238" s="206"/>
      <c r="I238" s="5"/>
      <c r="J238" s="5"/>
      <c r="K238" s="32"/>
      <c r="L238" s="5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2.75" customHeight="1" x14ac:dyDescent="0.2">
      <c r="A239" s="32"/>
      <c r="B239" s="32"/>
      <c r="C239" s="32"/>
      <c r="D239" s="32"/>
      <c r="E239" s="32"/>
      <c r="F239" s="32"/>
      <c r="G239" s="32"/>
      <c r="H239" s="206"/>
      <c r="I239" s="5"/>
      <c r="J239" s="5"/>
      <c r="K239" s="32"/>
      <c r="L239" s="5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2.75" customHeight="1" x14ac:dyDescent="0.2">
      <c r="A240" s="32"/>
      <c r="B240" s="32"/>
      <c r="C240" s="32"/>
      <c r="D240" s="32"/>
      <c r="E240" s="32"/>
      <c r="F240" s="32"/>
      <c r="G240" s="32"/>
      <c r="H240" s="206"/>
      <c r="I240" s="5"/>
      <c r="J240" s="5"/>
      <c r="K240" s="32"/>
      <c r="L240" s="5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2.75" customHeight="1" x14ac:dyDescent="0.2">
      <c r="A241" s="32"/>
      <c r="B241" s="32"/>
      <c r="C241" s="32"/>
      <c r="D241" s="32"/>
      <c r="E241" s="32"/>
      <c r="F241" s="32"/>
      <c r="G241" s="32"/>
      <c r="H241" s="206"/>
      <c r="I241" s="5"/>
      <c r="J241" s="5"/>
      <c r="K241" s="32"/>
      <c r="L241" s="5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2.75" customHeight="1" x14ac:dyDescent="0.2">
      <c r="A242" s="32"/>
      <c r="B242" s="32"/>
      <c r="C242" s="32"/>
      <c r="D242" s="32"/>
      <c r="E242" s="32"/>
      <c r="F242" s="32"/>
      <c r="G242" s="32"/>
      <c r="H242" s="206"/>
      <c r="I242" s="5"/>
      <c r="J242" s="5"/>
      <c r="K242" s="32"/>
      <c r="L242" s="5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2.75" customHeight="1" x14ac:dyDescent="0.2">
      <c r="A243" s="32"/>
      <c r="B243" s="32"/>
      <c r="C243" s="32"/>
      <c r="D243" s="32"/>
      <c r="E243" s="32"/>
      <c r="F243" s="32"/>
      <c r="G243" s="32"/>
      <c r="H243" s="206"/>
      <c r="I243" s="5"/>
      <c r="J243" s="5"/>
      <c r="K243" s="32"/>
      <c r="L243" s="5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2.75" customHeight="1" x14ac:dyDescent="0.2">
      <c r="A244" s="32"/>
      <c r="B244" s="32"/>
      <c r="C244" s="32"/>
      <c r="D244" s="32"/>
      <c r="E244" s="32"/>
      <c r="F244" s="32"/>
      <c r="G244" s="32"/>
      <c r="H244" s="206"/>
      <c r="I244" s="5"/>
      <c r="J244" s="5"/>
      <c r="K244" s="32"/>
      <c r="L244" s="5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2.75" customHeight="1" x14ac:dyDescent="0.2">
      <c r="A245" s="32"/>
      <c r="B245" s="32"/>
      <c r="C245" s="32"/>
      <c r="D245" s="32"/>
      <c r="E245" s="32"/>
      <c r="F245" s="32"/>
      <c r="G245" s="32"/>
      <c r="H245" s="206"/>
      <c r="I245" s="5"/>
      <c r="J245" s="5"/>
      <c r="K245" s="32"/>
      <c r="L245" s="5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2.75" customHeight="1" x14ac:dyDescent="0.2">
      <c r="A246" s="32"/>
      <c r="B246" s="32"/>
      <c r="C246" s="32"/>
      <c r="D246" s="32"/>
      <c r="E246" s="32"/>
      <c r="F246" s="32"/>
      <c r="G246" s="32"/>
      <c r="H246" s="206"/>
      <c r="I246" s="5"/>
      <c r="J246" s="5"/>
      <c r="K246" s="32"/>
      <c r="L246" s="5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2.75" customHeight="1" x14ac:dyDescent="0.2">
      <c r="A247" s="32"/>
      <c r="B247" s="32"/>
      <c r="C247" s="32"/>
      <c r="D247" s="32"/>
      <c r="E247" s="32"/>
      <c r="F247" s="32"/>
      <c r="G247" s="32"/>
      <c r="H247" s="206"/>
      <c r="I247" s="5"/>
      <c r="J247" s="5"/>
      <c r="K247" s="32"/>
      <c r="L247" s="5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2.75" customHeight="1" x14ac:dyDescent="0.2">
      <c r="A248" s="32"/>
      <c r="B248" s="32"/>
      <c r="C248" s="32"/>
      <c r="D248" s="32"/>
      <c r="E248" s="32"/>
      <c r="F248" s="32"/>
      <c r="G248" s="32"/>
      <c r="H248" s="206"/>
      <c r="I248" s="5"/>
      <c r="J248" s="5"/>
      <c r="K248" s="32"/>
      <c r="L248" s="5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2.75" customHeight="1" x14ac:dyDescent="0.2">
      <c r="A249" s="32"/>
      <c r="B249" s="32"/>
      <c r="C249" s="32"/>
      <c r="D249" s="32"/>
      <c r="E249" s="32"/>
      <c r="F249" s="32"/>
      <c r="G249" s="32"/>
      <c r="H249" s="206"/>
      <c r="I249" s="5"/>
      <c r="J249" s="5"/>
      <c r="K249" s="32"/>
      <c r="L249" s="5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2.75" customHeight="1" x14ac:dyDescent="0.2">
      <c r="A250" s="32"/>
      <c r="B250" s="32"/>
      <c r="C250" s="32"/>
      <c r="D250" s="32"/>
      <c r="E250" s="32"/>
      <c r="F250" s="32"/>
      <c r="G250" s="32"/>
      <c r="H250" s="206"/>
      <c r="I250" s="5"/>
      <c r="J250" s="5"/>
      <c r="K250" s="32"/>
      <c r="L250" s="5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2.75" customHeight="1" x14ac:dyDescent="0.2">
      <c r="A251" s="32"/>
      <c r="B251" s="32"/>
      <c r="C251" s="32"/>
      <c r="D251" s="32"/>
      <c r="E251" s="32"/>
      <c r="F251" s="32"/>
      <c r="G251" s="32"/>
      <c r="H251" s="206"/>
      <c r="I251" s="5"/>
      <c r="J251" s="5"/>
      <c r="K251" s="32"/>
      <c r="L251" s="5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2.75" customHeight="1" x14ac:dyDescent="0.2">
      <c r="A252" s="32"/>
      <c r="B252" s="32"/>
      <c r="C252" s="32"/>
      <c r="D252" s="32"/>
      <c r="E252" s="32"/>
      <c r="F252" s="32"/>
      <c r="G252" s="32"/>
      <c r="H252" s="206"/>
      <c r="I252" s="5"/>
      <c r="J252" s="5"/>
      <c r="K252" s="32"/>
      <c r="L252" s="5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2.75" customHeight="1" x14ac:dyDescent="0.2">
      <c r="A253" s="32"/>
      <c r="B253" s="32"/>
      <c r="C253" s="32"/>
      <c r="D253" s="32"/>
      <c r="E253" s="32"/>
      <c r="F253" s="32"/>
      <c r="G253" s="32"/>
      <c r="H253" s="206"/>
      <c r="I253" s="5"/>
      <c r="J253" s="5"/>
      <c r="K253" s="32"/>
      <c r="L253" s="5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2.75" customHeight="1" x14ac:dyDescent="0.2">
      <c r="A254" s="32"/>
      <c r="B254" s="32"/>
      <c r="C254" s="32"/>
      <c r="D254" s="32"/>
      <c r="E254" s="32"/>
      <c r="F254" s="32"/>
      <c r="G254" s="32"/>
      <c r="H254" s="206"/>
      <c r="I254" s="5"/>
      <c r="J254" s="5"/>
      <c r="K254" s="32"/>
      <c r="L254" s="5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2.75" customHeight="1" x14ac:dyDescent="0.2">
      <c r="A255" s="32"/>
      <c r="B255" s="32"/>
      <c r="C255" s="32"/>
      <c r="D255" s="32"/>
      <c r="E255" s="32"/>
      <c r="F255" s="32"/>
      <c r="G255" s="32"/>
      <c r="H255" s="206"/>
      <c r="I255" s="5"/>
      <c r="J255" s="5"/>
      <c r="K255" s="32"/>
      <c r="L255" s="5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2.75" customHeight="1" x14ac:dyDescent="0.2">
      <c r="A256" s="32"/>
      <c r="B256" s="32"/>
      <c r="C256" s="32"/>
      <c r="D256" s="32"/>
      <c r="E256" s="32"/>
      <c r="F256" s="32"/>
      <c r="G256" s="32"/>
      <c r="H256" s="206"/>
      <c r="I256" s="5"/>
      <c r="J256" s="5"/>
      <c r="K256" s="32"/>
      <c r="L256" s="5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2.75" customHeight="1" x14ac:dyDescent="0.2">
      <c r="A257" s="32"/>
      <c r="B257" s="32"/>
      <c r="C257" s="32"/>
      <c r="D257" s="32"/>
      <c r="E257" s="32"/>
      <c r="F257" s="32"/>
      <c r="G257" s="32"/>
      <c r="H257" s="206"/>
      <c r="I257" s="5"/>
      <c r="J257" s="5"/>
      <c r="K257" s="32"/>
      <c r="L257" s="5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2.75" customHeight="1" x14ac:dyDescent="0.2">
      <c r="A258" s="32"/>
      <c r="B258" s="32"/>
      <c r="C258" s="32"/>
      <c r="D258" s="32"/>
      <c r="E258" s="32"/>
      <c r="F258" s="32"/>
      <c r="G258" s="32"/>
      <c r="H258" s="206"/>
      <c r="I258" s="5"/>
      <c r="J258" s="5"/>
      <c r="K258" s="32"/>
      <c r="L258" s="5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2.75" customHeight="1" x14ac:dyDescent="0.2">
      <c r="A259" s="32"/>
      <c r="B259" s="32"/>
      <c r="C259" s="32"/>
      <c r="D259" s="32"/>
      <c r="E259" s="32"/>
      <c r="F259" s="32"/>
      <c r="G259" s="32"/>
      <c r="H259" s="206"/>
      <c r="I259" s="5"/>
      <c r="J259" s="5"/>
      <c r="K259" s="32"/>
      <c r="L259" s="5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2.75" customHeight="1" x14ac:dyDescent="0.2">
      <c r="A260" s="32"/>
      <c r="B260" s="32"/>
      <c r="C260" s="32"/>
      <c r="D260" s="32"/>
      <c r="E260" s="32"/>
      <c r="F260" s="32"/>
      <c r="G260" s="32"/>
      <c r="H260" s="206"/>
      <c r="I260" s="5"/>
      <c r="J260" s="5"/>
      <c r="K260" s="32"/>
      <c r="L260" s="5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2.75" customHeight="1" x14ac:dyDescent="0.2">
      <c r="A261" s="32"/>
      <c r="B261" s="32"/>
      <c r="C261" s="32"/>
      <c r="D261" s="32"/>
      <c r="E261" s="32"/>
      <c r="F261" s="32"/>
      <c r="G261" s="32"/>
      <c r="H261" s="206"/>
      <c r="I261" s="5"/>
      <c r="J261" s="5"/>
      <c r="K261" s="32"/>
      <c r="L261" s="5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2.75" customHeight="1" x14ac:dyDescent="0.2">
      <c r="A262" s="32"/>
      <c r="B262" s="32"/>
      <c r="C262" s="32"/>
      <c r="D262" s="32"/>
      <c r="E262" s="32"/>
      <c r="F262" s="32"/>
      <c r="G262" s="32"/>
      <c r="H262" s="206"/>
      <c r="I262" s="5"/>
      <c r="J262" s="5"/>
      <c r="K262" s="32"/>
      <c r="L262" s="5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2.75" customHeight="1" x14ac:dyDescent="0.2">
      <c r="A263" s="32"/>
      <c r="B263" s="32"/>
      <c r="C263" s="32"/>
      <c r="D263" s="32"/>
      <c r="E263" s="32"/>
      <c r="F263" s="32"/>
      <c r="G263" s="32"/>
      <c r="H263" s="206"/>
      <c r="I263" s="5"/>
      <c r="J263" s="5"/>
      <c r="K263" s="32"/>
      <c r="L263" s="5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spans="1:26" ht="12.75" customHeight="1" x14ac:dyDescent="0.2">
      <c r="A264" s="32"/>
      <c r="B264" s="32"/>
      <c r="C264" s="32"/>
      <c r="D264" s="32"/>
      <c r="E264" s="32"/>
      <c r="F264" s="32"/>
      <c r="G264" s="32"/>
      <c r="H264" s="206"/>
      <c r="I264" s="5"/>
      <c r="J264" s="5"/>
      <c r="K264" s="32"/>
      <c r="L264" s="5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spans="1:26" ht="12.75" customHeight="1" x14ac:dyDescent="0.2">
      <c r="A265" s="32"/>
      <c r="B265" s="32"/>
      <c r="C265" s="32"/>
      <c r="D265" s="32"/>
      <c r="E265" s="32"/>
      <c r="F265" s="32"/>
      <c r="G265" s="32"/>
      <c r="H265" s="206"/>
      <c r="I265" s="5"/>
      <c r="J265" s="5"/>
      <c r="K265" s="32"/>
      <c r="L265" s="5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spans="1:26" ht="12.75" customHeight="1" x14ac:dyDescent="0.2">
      <c r="A266" s="32"/>
      <c r="B266" s="32"/>
      <c r="C266" s="32"/>
      <c r="D266" s="32"/>
      <c r="E266" s="32"/>
      <c r="F266" s="32"/>
      <c r="G266" s="32"/>
      <c r="H266" s="206"/>
      <c r="I266" s="5"/>
      <c r="J266" s="5"/>
      <c r="K266" s="32"/>
      <c r="L266" s="5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spans="1:26" ht="12.75" customHeight="1" x14ac:dyDescent="0.2">
      <c r="A267" s="32"/>
      <c r="B267" s="32"/>
      <c r="C267" s="32"/>
      <c r="D267" s="32"/>
      <c r="E267" s="32"/>
      <c r="F267" s="32"/>
      <c r="G267" s="32"/>
      <c r="H267" s="206"/>
      <c r="I267" s="5"/>
      <c r="J267" s="5"/>
      <c r="K267" s="32"/>
      <c r="L267" s="5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spans="1:26" ht="12.75" customHeight="1" x14ac:dyDescent="0.2">
      <c r="A268" s="32"/>
      <c r="B268" s="32"/>
      <c r="C268" s="32"/>
      <c r="D268" s="32"/>
      <c r="E268" s="32"/>
      <c r="F268" s="32"/>
      <c r="G268" s="32"/>
      <c r="H268" s="206"/>
      <c r="I268" s="5"/>
      <c r="J268" s="5"/>
      <c r="K268" s="32"/>
      <c r="L268" s="5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spans="1:26" ht="12.75" customHeight="1" x14ac:dyDescent="0.2">
      <c r="A269" s="32"/>
      <c r="B269" s="32"/>
      <c r="C269" s="32"/>
      <c r="D269" s="32"/>
      <c r="E269" s="32"/>
      <c r="F269" s="32"/>
      <c r="G269" s="32"/>
      <c r="H269" s="206"/>
      <c r="I269" s="5"/>
      <c r="J269" s="5"/>
      <c r="K269" s="32"/>
      <c r="L269" s="5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spans="1:26" ht="12.75" customHeight="1" x14ac:dyDescent="0.2">
      <c r="A270" s="32"/>
      <c r="B270" s="32"/>
      <c r="C270" s="32"/>
      <c r="D270" s="32"/>
      <c r="E270" s="32"/>
      <c r="F270" s="32"/>
      <c r="G270" s="32"/>
      <c r="H270" s="206"/>
      <c r="I270" s="5"/>
      <c r="J270" s="5"/>
      <c r="K270" s="32"/>
      <c r="L270" s="5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spans="1:26" ht="12.75" customHeight="1" x14ac:dyDescent="0.2">
      <c r="A271" s="32"/>
      <c r="B271" s="32"/>
      <c r="C271" s="32"/>
      <c r="D271" s="32"/>
      <c r="E271" s="32"/>
      <c r="F271" s="32"/>
      <c r="G271" s="32"/>
      <c r="H271" s="206"/>
      <c r="I271" s="5"/>
      <c r="J271" s="5"/>
      <c r="K271" s="32"/>
      <c r="L271" s="5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spans="1:26" ht="12.75" customHeight="1" x14ac:dyDescent="0.2">
      <c r="A272" s="32"/>
      <c r="B272" s="32"/>
      <c r="C272" s="32"/>
      <c r="D272" s="32"/>
      <c r="E272" s="32"/>
      <c r="F272" s="32"/>
      <c r="G272" s="32"/>
      <c r="H272" s="206"/>
      <c r="I272" s="5"/>
      <c r="J272" s="5"/>
      <c r="K272" s="32"/>
      <c r="L272" s="5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spans="1:26" ht="12.75" customHeight="1" x14ac:dyDescent="0.2">
      <c r="A273" s="32"/>
      <c r="B273" s="32"/>
      <c r="C273" s="32"/>
      <c r="D273" s="32"/>
      <c r="E273" s="32"/>
      <c r="F273" s="32"/>
      <c r="G273" s="32"/>
      <c r="H273" s="206"/>
      <c r="I273" s="5"/>
      <c r="J273" s="5"/>
      <c r="K273" s="32"/>
      <c r="L273" s="5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spans="1:26" ht="12.75" customHeight="1" x14ac:dyDescent="0.2">
      <c r="A274" s="32"/>
      <c r="B274" s="32"/>
      <c r="C274" s="32"/>
      <c r="D274" s="32"/>
      <c r="E274" s="32"/>
      <c r="F274" s="32"/>
      <c r="G274" s="32"/>
      <c r="H274" s="206"/>
      <c r="I274" s="5"/>
      <c r="J274" s="5"/>
      <c r="K274" s="32"/>
      <c r="L274" s="5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spans="1:26" ht="12.75" customHeight="1" x14ac:dyDescent="0.2">
      <c r="A275" s="32"/>
      <c r="B275" s="32"/>
      <c r="C275" s="32"/>
      <c r="D275" s="32"/>
      <c r="E275" s="32"/>
      <c r="F275" s="32"/>
      <c r="G275" s="32"/>
      <c r="H275" s="206"/>
      <c r="I275" s="5"/>
      <c r="J275" s="5"/>
      <c r="K275" s="32"/>
      <c r="L275" s="5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spans="1:26" ht="12.75" customHeight="1" x14ac:dyDescent="0.2">
      <c r="A276" s="32"/>
      <c r="B276" s="32"/>
      <c r="C276" s="32"/>
      <c r="D276" s="32"/>
      <c r="E276" s="32"/>
      <c r="F276" s="32"/>
      <c r="G276" s="32"/>
      <c r="H276" s="206"/>
      <c r="I276" s="5"/>
      <c r="J276" s="5"/>
      <c r="K276" s="32"/>
      <c r="L276" s="5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spans="1:26" ht="12.75" customHeight="1" x14ac:dyDescent="0.2">
      <c r="A277" s="32"/>
      <c r="B277" s="32"/>
      <c r="C277" s="32"/>
      <c r="D277" s="32"/>
      <c r="E277" s="32"/>
      <c r="F277" s="32"/>
      <c r="G277" s="32"/>
      <c r="H277" s="206"/>
      <c r="I277" s="5"/>
      <c r="J277" s="5"/>
      <c r="K277" s="32"/>
      <c r="L277" s="5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spans="1:26" ht="12.75" customHeight="1" x14ac:dyDescent="0.2">
      <c r="A278" s="32"/>
      <c r="B278" s="32"/>
      <c r="C278" s="32"/>
      <c r="D278" s="32"/>
      <c r="E278" s="32"/>
      <c r="F278" s="32"/>
      <c r="G278" s="32"/>
      <c r="H278" s="206"/>
      <c r="I278" s="5"/>
      <c r="J278" s="5"/>
      <c r="K278" s="32"/>
      <c r="L278" s="5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spans="1:26" ht="12.75" customHeight="1" x14ac:dyDescent="0.2">
      <c r="A279" s="32"/>
      <c r="B279" s="32"/>
      <c r="C279" s="32"/>
      <c r="D279" s="32"/>
      <c r="E279" s="32"/>
      <c r="F279" s="32"/>
      <c r="G279" s="32"/>
      <c r="H279" s="206"/>
      <c r="I279" s="5"/>
      <c r="J279" s="5"/>
      <c r="K279" s="32"/>
      <c r="L279" s="5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spans="1:26" ht="12.75" customHeight="1" x14ac:dyDescent="0.2">
      <c r="A280" s="32"/>
      <c r="B280" s="32"/>
      <c r="C280" s="32"/>
      <c r="D280" s="32"/>
      <c r="E280" s="32"/>
      <c r="F280" s="32"/>
      <c r="G280" s="32"/>
      <c r="H280" s="206"/>
      <c r="I280" s="5"/>
      <c r="J280" s="5"/>
      <c r="K280" s="32"/>
      <c r="L280" s="5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spans="1:26" ht="12.75" customHeight="1" x14ac:dyDescent="0.2">
      <c r="A281" s="32"/>
      <c r="B281" s="32"/>
      <c r="C281" s="32"/>
      <c r="D281" s="32"/>
      <c r="E281" s="32"/>
      <c r="F281" s="32"/>
      <c r="G281" s="32"/>
      <c r="H281" s="206"/>
      <c r="I281" s="5"/>
      <c r="J281" s="5"/>
      <c r="K281" s="32"/>
      <c r="L281" s="5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spans="1:26" ht="12.75" customHeight="1" x14ac:dyDescent="0.2">
      <c r="A282" s="32"/>
      <c r="B282" s="32"/>
      <c r="C282" s="32"/>
      <c r="D282" s="32"/>
      <c r="E282" s="32"/>
      <c r="F282" s="32"/>
      <c r="G282" s="32"/>
      <c r="H282" s="206"/>
      <c r="I282" s="5"/>
      <c r="J282" s="5"/>
      <c r="K282" s="32"/>
      <c r="L282" s="5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spans="1:26" ht="12.75" customHeight="1" x14ac:dyDescent="0.2">
      <c r="A283" s="32"/>
      <c r="B283" s="32"/>
      <c r="C283" s="32"/>
      <c r="D283" s="32"/>
      <c r="E283" s="32"/>
      <c r="F283" s="32"/>
      <c r="G283" s="32"/>
      <c r="H283" s="206"/>
      <c r="I283" s="5"/>
      <c r="J283" s="5"/>
      <c r="K283" s="32"/>
      <c r="L283" s="5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spans="1:26" ht="12.75" customHeight="1" x14ac:dyDescent="0.2">
      <c r="A284" s="32"/>
      <c r="B284" s="32"/>
      <c r="C284" s="32"/>
      <c r="D284" s="32"/>
      <c r="E284" s="32"/>
      <c r="F284" s="32"/>
      <c r="G284" s="32"/>
      <c r="H284" s="206"/>
      <c r="I284" s="5"/>
      <c r="J284" s="5"/>
      <c r="K284" s="32"/>
      <c r="L284" s="5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spans="1:26" ht="12.75" customHeight="1" x14ac:dyDescent="0.2">
      <c r="A285" s="32"/>
      <c r="B285" s="32"/>
      <c r="C285" s="32"/>
      <c r="D285" s="32"/>
      <c r="E285" s="32"/>
      <c r="F285" s="32"/>
      <c r="G285" s="32"/>
      <c r="H285" s="206"/>
      <c r="I285" s="5"/>
      <c r="J285" s="5"/>
      <c r="K285" s="32"/>
      <c r="L285" s="5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spans="1:26" ht="12.75" customHeight="1" x14ac:dyDescent="0.2">
      <c r="A286" s="32"/>
      <c r="B286" s="32"/>
      <c r="C286" s="32"/>
      <c r="D286" s="32"/>
      <c r="E286" s="32"/>
      <c r="F286" s="32"/>
      <c r="G286" s="32"/>
      <c r="H286" s="206"/>
      <c r="I286" s="5"/>
      <c r="J286" s="5"/>
      <c r="K286" s="32"/>
      <c r="L286" s="5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spans="1:26" ht="12.75" customHeight="1" x14ac:dyDescent="0.2">
      <c r="A287" s="32"/>
      <c r="B287" s="32"/>
      <c r="C287" s="32"/>
      <c r="D287" s="32"/>
      <c r="E287" s="32"/>
      <c r="F287" s="32"/>
      <c r="G287" s="32"/>
      <c r="H287" s="206"/>
      <c r="I287" s="5"/>
      <c r="J287" s="5"/>
      <c r="K287" s="32"/>
      <c r="L287" s="5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spans="1:26" ht="12.75" customHeight="1" x14ac:dyDescent="0.2">
      <c r="A288" s="32"/>
      <c r="B288" s="32"/>
      <c r="C288" s="32"/>
      <c r="D288" s="32"/>
      <c r="E288" s="32"/>
      <c r="F288" s="32"/>
      <c r="G288" s="32"/>
      <c r="H288" s="206"/>
      <c r="I288" s="5"/>
      <c r="J288" s="5"/>
      <c r="K288" s="32"/>
      <c r="L288" s="5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spans="1:26" ht="12.75" customHeight="1" x14ac:dyDescent="0.2">
      <c r="A289" s="32"/>
      <c r="B289" s="32"/>
      <c r="C289" s="32"/>
      <c r="D289" s="32"/>
      <c r="E289" s="32"/>
      <c r="F289" s="32"/>
      <c r="G289" s="32"/>
      <c r="H289" s="206"/>
      <c r="I289" s="5"/>
      <c r="J289" s="5"/>
      <c r="K289" s="32"/>
      <c r="L289" s="5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spans="1:26" ht="12.75" customHeight="1" x14ac:dyDescent="0.2">
      <c r="A290" s="32"/>
      <c r="B290" s="32"/>
      <c r="C290" s="32"/>
      <c r="D290" s="32"/>
      <c r="E290" s="32"/>
      <c r="F290" s="32"/>
      <c r="G290" s="32"/>
      <c r="H290" s="206"/>
      <c r="I290" s="5"/>
      <c r="J290" s="5"/>
      <c r="K290" s="32"/>
      <c r="L290" s="5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spans="1:26" ht="12.75" customHeight="1" x14ac:dyDescent="0.2">
      <c r="A291" s="32"/>
      <c r="B291" s="32"/>
      <c r="C291" s="32"/>
      <c r="D291" s="32"/>
      <c r="E291" s="32"/>
      <c r="F291" s="32"/>
      <c r="G291" s="32"/>
      <c r="H291" s="206"/>
      <c r="I291" s="5"/>
      <c r="J291" s="5"/>
      <c r="K291" s="32"/>
      <c r="L291" s="5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spans="1:26" ht="12.75" customHeight="1" x14ac:dyDescent="0.2">
      <c r="A292" s="32"/>
      <c r="B292" s="32"/>
      <c r="C292" s="32"/>
      <c r="D292" s="32"/>
      <c r="E292" s="32"/>
      <c r="F292" s="32"/>
      <c r="G292" s="32"/>
      <c r="H292" s="206"/>
      <c r="I292" s="5"/>
      <c r="J292" s="5"/>
      <c r="K292" s="32"/>
      <c r="L292" s="5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spans="1:26" ht="12.75" customHeight="1" x14ac:dyDescent="0.2">
      <c r="A293" s="32"/>
      <c r="B293" s="32"/>
      <c r="C293" s="32"/>
      <c r="D293" s="32"/>
      <c r="E293" s="32"/>
      <c r="F293" s="32"/>
      <c r="G293" s="32"/>
      <c r="H293" s="206"/>
      <c r="I293" s="5"/>
      <c r="J293" s="5"/>
      <c r="K293" s="32"/>
      <c r="L293" s="5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spans="1:26" ht="12.75" customHeight="1" x14ac:dyDescent="0.2">
      <c r="A294" s="32"/>
      <c r="B294" s="32"/>
      <c r="C294" s="32"/>
      <c r="D294" s="32"/>
      <c r="E294" s="32"/>
      <c r="F294" s="32"/>
      <c r="G294" s="32"/>
      <c r="H294" s="206"/>
      <c r="I294" s="5"/>
      <c r="J294" s="5"/>
      <c r="K294" s="32"/>
      <c r="L294" s="5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spans="1:26" ht="12.75" customHeight="1" x14ac:dyDescent="0.2">
      <c r="A295" s="32"/>
      <c r="B295" s="32"/>
      <c r="C295" s="32"/>
      <c r="D295" s="32"/>
      <c r="E295" s="32"/>
      <c r="F295" s="32"/>
      <c r="G295" s="32"/>
      <c r="H295" s="206"/>
      <c r="I295" s="5"/>
      <c r="J295" s="5"/>
      <c r="K295" s="32"/>
      <c r="L295" s="5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spans="1:26" ht="12.75" customHeight="1" x14ac:dyDescent="0.2">
      <c r="A296" s="32"/>
      <c r="B296" s="32"/>
      <c r="C296" s="32"/>
      <c r="D296" s="32"/>
      <c r="E296" s="32"/>
      <c r="F296" s="32"/>
      <c r="G296" s="32"/>
      <c r="H296" s="206"/>
      <c r="I296" s="5"/>
      <c r="J296" s="5"/>
      <c r="K296" s="32"/>
      <c r="L296" s="5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spans="1:26" ht="12.75" customHeight="1" x14ac:dyDescent="0.2">
      <c r="A297" s="32"/>
      <c r="B297" s="32"/>
      <c r="C297" s="32"/>
      <c r="D297" s="32"/>
      <c r="E297" s="32"/>
      <c r="F297" s="32"/>
      <c r="G297" s="32"/>
      <c r="H297" s="206"/>
      <c r="I297" s="5"/>
      <c r="J297" s="5"/>
      <c r="K297" s="32"/>
      <c r="L297" s="5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spans="1:26" ht="12.75" customHeight="1" x14ac:dyDescent="0.2">
      <c r="A298" s="32"/>
      <c r="B298" s="32"/>
      <c r="C298" s="32"/>
      <c r="D298" s="32"/>
      <c r="E298" s="32"/>
      <c r="F298" s="32"/>
      <c r="G298" s="32"/>
      <c r="H298" s="206"/>
      <c r="I298" s="5"/>
      <c r="J298" s="5"/>
      <c r="K298" s="32"/>
      <c r="L298" s="5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spans="1:26" ht="12.75" customHeight="1" x14ac:dyDescent="0.2">
      <c r="A299" s="32"/>
      <c r="B299" s="32"/>
      <c r="C299" s="32"/>
      <c r="D299" s="32"/>
      <c r="E299" s="32"/>
      <c r="F299" s="32"/>
      <c r="G299" s="32"/>
      <c r="H299" s="206"/>
      <c r="I299" s="5"/>
      <c r="J299" s="5"/>
      <c r="K299" s="32"/>
      <c r="L299" s="5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spans="1:26" ht="12.75" customHeight="1" x14ac:dyDescent="0.2">
      <c r="A300" s="32"/>
      <c r="B300" s="32"/>
      <c r="C300" s="32"/>
      <c r="D300" s="32"/>
      <c r="E300" s="32"/>
      <c r="F300" s="32"/>
      <c r="G300" s="32"/>
      <c r="H300" s="206"/>
      <c r="I300" s="5"/>
      <c r="J300" s="5"/>
      <c r="K300" s="32"/>
      <c r="L300" s="5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spans="1:26" ht="12.75" customHeight="1" x14ac:dyDescent="0.2">
      <c r="A301" s="32"/>
      <c r="B301" s="32"/>
      <c r="C301" s="32"/>
      <c r="D301" s="32"/>
      <c r="E301" s="32"/>
      <c r="F301" s="32"/>
      <c r="G301" s="32"/>
      <c r="H301" s="206"/>
      <c r="I301" s="5"/>
      <c r="J301" s="5"/>
      <c r="K301" s="32"/>
      <c r="L301" s="5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spans="1:26" ht="12.75" customHeight="1" x14ac:dyDescent="0.2">
      <c r="A302" s="32"/>
      <c r="B302" s="32"/>
      <c r="C302" s="32"/>
      <c r="D302" s="32"/>
      <c r="E302" s="32"/>
      <c r="F302" s="32"/>
      <c r="G302" s="32"/>
      <c r="H302" s="206"/>
      <c r="I302" s="5"/>
      <c r="J302" s="5"/>
      <c r="K302" s="32"/>
      <c r="L302" s="5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spans="1:26" ht="12.75" customHeight="1" x14ac:dyDescent="0.2">
      <c r="A303" s="32"/>
      <c r="B303" s="32"/>
      <c r="C303" s="32"/>
      <c r="D303" s="32"/>
      <c r="E303" s="32"/>
      <c r="F303" s="32"/>
      <c r="G303" s="32"/>
      <c r="H303" s="206"/>
      <c r="I303" s="5"/>
      <c r="J303" s="5"/>
      <c r="K303" s="32"/>
      <c r="L303" s="5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spans="1:26" ht="12.75" customHeight="1" x14ac:dyDescent="0.2">
      <c r="A304" s="32"/>
      <c r="B304" s="32"/>
      <c r="C304" s="32"/>
      <c r="D304" s="32"/>
      <c r="E304" s="32"/>
      <c r="F304" s="32"/>
      <c r="G304" s="32"/>
      <c r="H304" s="206"/>
      <c r="I304" s="5"/>
      <c r="J304" s="5"/>
      <c r="K304" s="32"/>
      <c r="L304" s="5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spans="1:26" ht="12.75" customHeight="1" x14ac:dyDescent="0.2">
      <c r="A305" s="32"/>
      <c r="B305" s="32"/>
      <c r="C305" s="32"/>
      <c r="D305" s="32"/>
      <c r="E305" s="32"/>
      <c r="F305" s="32"/>
      <c r="G305" s="32"/>
      <c r="H305" s="206"/>
      <c r="I305" s="5"/>
      <c r="J305" s="5"/>
      <c r="K305" s="32"/>
      <c r="L305" s="5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spans="1:26" ht="12.75" customHeight="1" x14ac:dyDescent="0.2">
      <c r="A306" s="32"/>
      <c r="B306" s="32"/>
      <c r="C306" s="32"/>
      <c r="D306" s="32"/>
      <c r="E306" s="32"/>
      <c r="F306" s="32"/>
      <c r="G306" s="32"/>
      <c r="H306" s="206"/>
      <c r="I306" s="5"/>
      <c r="J306" s="5"/>
      <c r="K306" s="32"/>
      <c r="L306" s="5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spans="1:26" ht="12.75" customHeight="1" x14ac:dyDescent="0.2">
      <c r="A307" s="32"/>
      <c r="B307" s="32"/>
      <c r="C307" s="32"/>
      <c r="D307" s="32"/>
      <c r="E307" s="32"/>
      <c r="F307" s="32"/>
      <c r="G307" s="32"/>
      <c r="H307" s="206"/>
      <c r="I307" s="5"/>
      <c r="J307" s="5"/>
      <c r="K307" s="32"/>
      <c r="L307" s="5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spans="1:26" ht="12.75" customHeight="1" x14ac:dyDescent="0.2">
      <c r="A308" s="32"/>
      <c r="B308" s="32"/>
      <c r="C308" s="32"/>
      <c r="D308" s="32"/>
      <c r="E308" s="32"/>
      <c r="F308" s="32"/>
      <c r="G308" s="32"/>
      <c r="H308" s="206"/>
      <c r="I308" s="5"/>
      <c r="J308" s="5"/>
      <c r="K308" s="32"/>
      <c r="L308" s="5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spans="1:26" ht="12.75" customHeight="1" x14ac:dyDescent="0.2">
      <c r="A309" s="32"/>
      <c r="B309" s="32"/>
      <c r="C309" s="32"/>
      <c r="D309" s="32"/>
      <c r="E309" s="32"/>
      <c r="F309" s="32"/>
      <c r="G309" s="32"/>
      <c r="H309" s="206"/>
      <c r="I309" s="5"/>
      <c r="J309" s="5"/>
      <c r="K309" s="32"/>
      <c r="L309" s="5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spans="1:26" ht="12.75" customHeight="1" x14ac:dyDescent="0.2">
      <c r="A310" s="32"/>
      <c r="B310" s="32"/>
      <c r="C310" s="32"/>
      <c r="D310" s="32"/>
      <c r="E310" s="32"/>
      <c r="F310" s="32"/>
      <c r="G310" s="32"/>
      <c r="H310" s="206"/>
      <c r="I310" s="5"/>
      <c r="J310" s="5"/>
      <c r="K310" s="32"/>
      <c r="L310" s="5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spans="1:26" ht="12.75" customHeight="1" x14ac:dyDescent="0.2">
      <c r="A311" s="32"/>
      <c r="B311" s="32"/>
      <c r="C311" s="32"/>
      <c r="D311" s="32"/>
      <c r="E311" s="32"/>
      <c r="F311" s="32"/>
      <c r="G311" s="32"/>
      <c r="H311" s="206"/>
      <c r="I311" s="5"/>
      <c r="J311" s="5"/>
      <c r="K311" s="32"/>
      <c r="L311" s="5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spans="1:26" ht="12.75" customHeight="1" x14ac:dyDescent="0.2">
      <c r="A312" s="32"/>
      <c r="B312" s="32"/>
      <c r="C312" s="32"/>
      <c r="D312" s="32"/>
      <c r="E312" s="32"/>
      <c r="F312" s="32"/>
      <c r="G312" s="32"/>
      <c r="H312" s="206"/>
      <c r="I312" s="5"/>
      <c r="J312" s="5"/>
      <c r="K312" s="32"/>
      <c r="L312" s="5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spans="1:26" ht="12.75" customHeight="1" x14ac:dyDescent="0.2">
      <c r="A313" s="32"/>
      <c r="B313" s="32"/>
      <c r="C313" s="32"/>
      <c r="D313" s="32"/>
      <c r="E313" s="32"/>
      <c r="F313" s="32"/>
      <c r="G313" s="32"/>
      <c r="H313" s="206"/>
      <c r="I313" s="5"/>
      <c r="J313" s="5"/>
      <c r="K313" s="32"/>
      <c r="L313" s="5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spans="1:26" ht="12.75" customHeight="1" x14ac:dyDescent="0.2">
      <c r="A314" s="32"/>
      <c r="B314" s="32"/>
      <c r="C314" s="32"/>
      <c r="D314" s="32"/>
      <c r="E314" s="32"/>
      <c r="F314" s="32"/>
      <c r="G314" s="32"/>
      <c r="H314" s="206"/>
      <c r="I314" s="5"/>
      <c r="J314" s="5"/>
      <c r="K314" s="32"/>
      <c r="L314" s="5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spans="1:26" ht="12.75" customHeight="1" x14ac:dyDescent="0.2">
      <c r="A315" s="32"/>
      <c r="B315" s="32"/>
      <c r="C315" s="32"/>
      <c r="D315" s="32"/>
      <c r="E315" s="32"/>
      <c r="F315" s="32"/>
      <c r="G315" s="32"/>
      <c r="H315" s="206"/>
      <c r="I315" s="5"/>
      <c r="J315" s="5"/>
      <c r="K315" s="32"/>
      <c r="L315" s="5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spans="1:26" ht="12.75" customHeight="1" x14ac:dyDescent="0.2">
      <c r="A316" s="32"/>
      <c r="B316" s="32"/>
      <c r="C316" s="32"/>
      <c r="D316" s="32"/>
      <c r="E316" s="32"/>
      <c r="F316" s="32"/>
      <c r="G316" s="32"/>
      <c r="H316" s="206"/>
      <c r="I316" s="5"/>
      <c r="J316" s="5"/>
      <c r="K316" s="32"/>
      <c r="L316" s="5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spans="1:26" ht="12.75" customHeight="1" x14ac:dyDescent="0.2">
      <c r="A317" s="32"/>
      <c r="B317" s="32"/>
      <c r="C317" s="32"/>
      <c r="D317" s="32"/>
      <c r="E317" s="32"/>
      <c r="F317" s="32"/>
      <c r="G317" s="32"/>
      <c r="H317" s="206"/>
      <c r="I317" s="5"/>
      <c r="J317" s="5"/>
      <c r="K317" s="32"/>
      <c r="L317" s="5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spans="1:26" ht="12.75" customHeight="1" x14ac:dyDescent="0.2">
      <c r="A318" s="32"/>
      <c r="B318" s="32"/>
      <c r="C318" s="32"/>
      <c r="D318" s="32"/>
      <c r="E318" s="32"/>
      <c r="F318" s="32"/>
      <c r="G318" s="32"/>
      <c r="H318" s="206"/>
      <c r="I318" s="5"/>
      <c r="J318" s="5"/>
      <c r="K318" s="32"/>
      <c r="L318" s="5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spans="1:26" ht="12.75" customHeight="1" x14ac:dyDescent="0.2">
      <c r="A319" s="32"/>
      <c r="B319" s="32"/>
      <c r="C319" s="32"/>
      <c r="D319" s="32"/>
      <c r="E319" s="32"/>
      <c r="F319" s="32"/>
      <c r="G319" s="32"/>
      <c r="H319" s="206"/>
      <c r="I319" s="5"/>
      <c r="J319" s="5"/>
      <c r="K319" s="32"/>
      <c r="L319" s="5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spans="1:26" ht="12.75" customHeight="1" x14ac:dyDescent="0.2">
      <c r="A320" s="32"/>
      <c r="B320" s="32"/>
      <c r="C320" s="32"/>
      <c r="D320" s="32"/>
      <c r="E320" s="32"/>
      <c r="F320" s="32"/>
      <c r="G320" s="32"/>
      <c r="H320" s="206"/>
      <c r="I320" s="5"/>
      <c r="J320" s="5"/>
      <c r="K320" s="32"/>
      <c r="L320" s="5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spans="1:26" ht="12.75" customHeight="1" x14ac:dyDescent="0.2">
      <c r="A321" s="32"/>
      <c r="B321" s="32"/>
      <c r="C321" s="32"/>
      <c r="D321" s="32"/>
      <c r="E321" s="32"/>
      <c r="F321" s="32"/>
      <c r="G321" s="32"/>
      <c r="H321" s="206"/>
      <c r="I321" s="5"/>
      <c r="J321" s="5"/>
      <c r="K321" s="32"/>
      <c r="L321" s="5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spans="1:26" ht="12.75" customHeight="1" x14ac:dyDescent="0.2">
      <c r="A322" s="32"/>
      <c r="B322" s="32"/>
      <c r="C322" s="32"/>
      <c r="D322" s="32"/>
      <c r="E322" s="32"/>
      <c r="F322" s="32"/>
      <c r="G322" s="32"/>
      <c r="H322" s="206"/>
      <c r="I322" s="5"/>
      <c r="J322" s="5"/>
      <c r="K322" s="32"/>
      <c r="L322" s="5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spans="1:26" ht="12.75" customHeight="1" x14ac:dyDescent="0.2">
      <c r="A323" s="32"/>
      <c r="B323" s="32"/>
      <c r="C323" s="32"/>
      <c r="D323" s="32"/>
      <c r="E323" s="32"/>
      <c r="F323" s="32"/>
      <c r="G323" s="32"/>
      <c r="H323" s="206"/>
      <c r="I323" s="5"/>
      <c r="J323" s="5"/>
      <c r="K323" s="32"/>
      <c r="L323" s="5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spans="1:26" ht="12.75" customHeight="1" x14ac:dyDescent="0.2">
      <c r="A324" s="32"/>
      <c r="B324" s="32"/>
      <c r="C324" s="32"/>
      <c r="D324" s="32"/>
      <c r="E324" s="32"/>
      <c r="F324" s="32"/>
      <c r="G324" s="32"/>
      <c r="H324" s="206"/>
      <c r="I324" s="5"/>
      <c r="J324" s="5"/>
      <c r="K324" s="32"/>
      <c r="L324" s="5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spans="1:26" ht="12.75" customHeight="1" x14ac:dyDescent="0.2">
      <c r="A325" s="32"/>
      <c r="B325" s="32"/>
      <c r="C325" s="32"/>
      <c r="D325" s="32"/>
      <c r="E325" s="32"/>
      <c r="F325" s="32"/>
      <c r="G325" s="32"/>
      <c r="H325" s="206"/>
      <c r="I325" s="5"/>
      <c r="J325" s="5"/>
      <c r="K325" s="32"/>
      <c r="L325" s="5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spans="1:26" ht="12.75" customHeight="1" x14ac:dyDescent="0.2">
      <c r="A326" s="32"/>
      <c r="B326" s="32"/>
      <c r="C326" s="32"/>
      <c r="D326" s="32"/>
      <c r="E326" s="32"/>
      <c r="F326" s="32"/>
      <c r="G326" s="32"/>
      <c r="H326" s="206"/>
      <c r="I326" s="5"/>
      <c r="J326" s="5"/>
      <c r="K326" s="32"/>
      <c r="L326" s="5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spans="1:26" ht="12.75" customHeight="1" x14ac:dyDescent="0.2">
      <c r="A327" s="32"/>
      <c r="B327" s="32"/>
      <c r="C327" s="32"/>
      <c r="D327" s="32"/>
      <c r="E327" s="32"/>
      <c r="F327" s="32"/>
      <c r="G327" s="32"/>
      <c r="H327" s="206"/>
      <c r="I327" s="5"/>
      <c r="J327" s="5"/>
      <c r="K327" s="32"/>
      <c r="L327" s="5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spans="1:26" ht="12.75" customHeight="1" x14ac:dyDescent="0.2">
      <c r="A328" s="32"/>
      <c r="B328" s="32"/>
      <c r="C328" s="32"/>
      <c r="D328" s="32"/>
      <c r="E328" s="32"/>
      <c r="F328" s="32"/>
      <c r="G328" s="32"/>
      <c r="H328" s="206"/>
      <c r="I328" s="5"/>
      <c r="J328" s="5"/>
      <c r="K328" s="32"/>
      <c r="L328" s="5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spans="1:26" ht="12.75" customHeight="1" x14ac:dyDescent="0.2">
      <c r="A329" s="32"/>
      <c r="B329" s="32"/>
      <c r="C329" s="32"/>
      <c r="D329" s="32"/>
      <c r="E329" s="32"/>
      <c r="F329" s="32"/>
      <c r="G329" s="32"/>
      <c r="H329" s="206"/>
      <c r="I329" s="5"/>
      <c r="J329" s="5"/>
      <c r="K329" s="32"/>
      <c r="L329" s="5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spans="1:26" ht="12.75" customHeight="1" x14ac:dyDescent="0.2">
      <c r="A330" s="32"/>
      <c r="B330" s="32"/>
      <c r="C330" s="32"/>
      <c r="D330" s="32"/>
      <c r="E330" s="32"/>
      <c r="F330" s="32"/>
      <c r="G330" s="32"/>
      <c r="H330" s="206"/>
      <c r="I330" s="5"/>
      <c r="J330" s="5"/>
      <c r="K330" s="32"/>
      <c r="L330" s="5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spans="1:26" ht="12.75" customHeight="1" x14ac:dyDescent="0.2">
      <c r="A331" s="32"/>
      <c r="B331" s="32"/>
      <c r="C331" s="32"/>
      <c r="D331" s="32"/>
      <c r="E331" s="32"/>
      <c r="F331" s="32"/>
      <c r="G331" s="32"/>
      <c r="H331" s="206"/>
      <c r="I331" s="5"/>
      <c r="J331" s="5"/>
      <c r="K331" s="32"/>
      <c r="L331" s="5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spans="1:26" ht="12.75" customHeight="1" x14ac:dyDescent="0.2">
      <c r="A332" s="32"/>
      <c r="B332" s="32"/>
      <c r="C332" s="32"/>
      <c r="D332" s="32"/>
      <c r="E332" s="32"/>
      <c r="F332" s="32"/>
      <c r="G332" s="32"/>
      <c r="H332" s="206"/>
      <c r="I332" s="5"/>
      <c r="J332" s="5"/>
      <c r="K332" s="32"/>
      <c r="L332" s="5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spans="1:26" ht="12.75" customHeight="1" x14ac:dyDescent="0.2">
      <c r="A333" s="32"/>
      <c r="B333" s="32"/>
      <c r="C333" s="32"/>
      <c r="D333" s="32"/>
      <c r="E333" s="32"/>
      <c r="F333" s="32"/>
      <c r="G333" s="32"/>
      <c r="H333" s="206"/>
      <c r="I333" s="5"/>
      <c r="J333" s="5"/>
      <c r="K333" s="32"/>
      <c r="L333" s="5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spans="1:26" ht="12.75" customHeight="1" x14ac:dyDescent="0.2">
      <c r="A334" s="32"/>
      <c r="B334" s="32"/>
      <c r="C334" s="32"/>
      <c r="D334" s="32"/>
      <c r="E334" s="32"/>
      <c r="F334" s="32"/>
      <c r="G334" s="32"/>
      <c r="H334" s="206"/>
      <c r="I334" s="5"/>
      <c r="J334" s="5"/>
      <c r="K334" s="32"/>
      <c r="L334" s="5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spans="1:26" ht="12.75" customHeight="1" x14ac:dyDescent="0.2">
      <c r="A335" s="32"/>
      <c r="B335" s="32"/>
      <c r="C335" s="32"/>
      <c r="D335" s="32"/>
      <c r="E335" s="32"/>
      <c r="F335" s="32"/>
      <c r="G335" s="32"/>
      <c r="H335" s="206"/>
      <c r="I335" s="5"/>
      <c r="J335" s="5"/>
      <c r="K335" s="32"/>
      <c r="L335" s="5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spans="1:26" ht="12.75" customHeight="1" x14ac:dyDescent="0.2">
      <c r="A336" s="32"/>
      <c r="B336" s="32"/>
      <c r="C336" s="32"/>
      <c r="D336" s="32"/>
      <c r="E336" s="32"/>
      <c r="F336" s="32"/>
      <c r="G336" s="32"/>
      <c r="H336" s="206"/>
      <c r="I336" s="5"/>
      <c r="J336" s="5"/>
      <c r="K336" s="32"/>
      <c r="L336" s="5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spans="1:26" ht="12.75" customHeight="1" x14ac:dyDescent="0.2">
      <c r="A337" s="32"/>
      <c r="B337" s="32"/>
      <c r="C337" s="32"/>
      <c r="D337" s="32"/>
      <c r="E337" s="32"/>
      <c r="F337" s="32"/>
      <c r="G337" s="32"/>
      <c r="H337" s="206"/>
      <c r="I337" s="5"/>
      <c r="J337" s="5"/>
      <c r="K337" s="32"/>
      <c r="L337" s="5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spans="1:26" ht="12.75" customHeight="1" x14ac:dyDescent="0.2">
      <c r="A338" s="32"/>
      <c r="B338" s="32"/>
      <c r="C338" s="32"/>
      <c r="D338" s="32"/>
      <c r="E338" s="32"/>
      <c r="F338" s="32"/>
      <c r="G338" s="32"/>
      <c r="H338" s="206"/>
      <c r="I338" s="5"/>
      <c r="J338" s="5"/>
      <c r="K338" s="32"/>
      <c r="L338" s="5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spans="1:26" ht="12.75" customHeight="1" x14ac:dyDescent="0.2">
      <c r="A339" s="32"/>
      <c r="B339" s="32"/>
      <c r="C339" s="32"/>
      <c r="D339" s="32"/>
      <c r="E339" s="32"/>
      <c r="F339" s="32"/>
      <c r="G339" s="32"/>
      <c r="H339" s="206"/>
      <c r="I339" s="5"/>
      <c r="J339" s="5"/>
      <c r="K339" s="32"/>
      <c r="L339" s="5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spans="1:26" ht="12.75" customHeight="1" x14ac:dyDescent="0.2">
      <c r="A340" s="32"/>
      <c r="B340" s="32"/>
      <c r="C340" s="32"/>
      <c r="D340" s="32"/>
      <c r="E340" s="32"/>
      <c r="F340" s="32"/>
      <c r="G340" s="32"/>
      <c r="H340" s="206"/>
      <c r="I340" s="5"/>
      <c r="J340" s="5"/>
      <c r="K340" s="32"/>
      <c r="L340" s="5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spans="1:26" ht="12.75" customHeight="1" x14ac:dyDescent="0.2">
      <c r="A341" s="32"/>
      <c r="B341" s="32"/>
      <c r="C341" s="32"/>
      <c r="D341" s="32"/>
      <c r="E341" s="32"/>
      <c r="F341" s="32"/>
      <c r="G341" s="32"/>
      <c r="H341" s="206"/>
      <c r="I341" s="5"/>
      <c r="J341" s="5"/>
      <c r="K341" s="32"/>
      <c r="L341" s="5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spans="1:26" ht="12.75" customHeight="1" x14ac:dyDescent="0.2">
      <c r="A342" s="32"/>
      <c r="B342" s="32"/>
      <c r="C342" s="32"/>
      <c r="D342" s="32"/>
      <c r="E342" s="32"/>
      <c r="F342" s="32"/>
      <c r="G342" s="32"/>
      <c r="H342" s="206"/>
      <c r="I342" s="5"/>
      <c r="J342" s="5"/>
      <c r="K342" s="32"/>
      <c r="L342" s="5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spans="1:26" ht="12.75" customHeight="1" x14ac:dyDescent="0.2">
      <c r="A343" s="32"/>
      <c r="B343" s="32"/>
      <c r="C343" s="32"/>
      <c r="D343" s="32"/>
      <c r="E343" s="32"/>
      <c r="F343" s="32"/>
      <c r="G343" s="32"/>
      <c r="H343" s="206"/>
      <c r="I343" s="5"/>
      <c r="J343" s="5"/>
      <c r="K343" s="32"/>
      <c r="L343" s="5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spans="1:26" ht="12.75" customHeight="1" x14ac:dyDescent="0.2">
      <c r="A344" s="32"/>
      <c r="B344" s="32"/>
      <c r="C344" s="32"/>
      <c r="D344" s="32"/>
      <c r="E344" s="32"/>
      <c r="F344" s="32"/>
      <c r="G344" s="32"/>
      <c r="H344" s="206"/>
      <c r="I344" s="5"/>
      <c r="J344" s="5"/>
      <c r="K344" s="32"/>
      <c r="L344" s="5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spans="1:26" ht="12.75" customHeight="1" x14ac:dyDescent="0.2">
      <c r="A345" s="32"/>
      <c r="B345" s="32"/>
      <c r="C345" s="32"/>
      <c r="D345" s="32"/>
      <c r="E345" s="32"/>
      <c r="F345" s="32"/>
      <c r="G345" s="32"/>
      <c r="H345" s="206"/>
      <c r="I345" s="5"/>
      <c r="J345" s="5"/>
      <c r="K345" s="32"/>
      <c r="L345" s="5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spans="1:26" ht="12.75" customHeight="1" x14ac:dyDescent="0.2">
      <c r="A346" s="32"/>
      <c r="B346" s="32"/>
      <c r="C346" s="32"/>
      <c r="D346" s="32"/>
      <c r="E346" s="32"/>
      <c r="F346" s="32"/>
      <c r="G346" s="32"/>
      <c r="H346" s="206"/>
      <c r="I346" s="5"/>
      <c r="J346" s="5"/>
      <c r="K346" s="32"/>
      <c r="L346" s="5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spans="1:26" ht="12.75" customHeight="1" x14ac:dyDescent="0.2">
      <c r="A347" s="32"/>
      <c r="B347" s="32"/>
      <c r="C347" s="32"/>
      <c r="D347" s="32"/>
      <c r="E347" s="32"/>
      <c r="F347" s="32"/>
      <c r="G347" s="32"/>
      <c r="H347" s="206"/>
      <c r="I347" s="5"/>
      <c r="J347" s="5"/>
      <c r="K347" s="32"/>
      <c r="L347" s="5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spans="1:26" ht="12.75" customHeight="1" x14ac:dyDescent="0.2">
      <c r="A348" s="32"/>
      <c r="B348" s="32"/>
      <c r="C348" s="32"/>
      <c r="D348" s="32"/>
      <c r="E348" s="32"/>
      <c r="F348" s="32"/>
      <c r="G348" s="32"/>
      <c r="H348" s="206"/>
      <c r="I348" s="5"/>
      <c r="J348" s="5"/>
      <c r="K348" s="32"/>
      <c r="L348" s="5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spans="1:26" ht="12.75" customHeight="1" x14ac:dyDescent="0.2">
      <c r="A349" s="32"/>
      <c r="B349" s="32"/>
      <c r="C349" s="32"/>
      <c r="D349" s="32"/>
      <c r="E349" s="32"/>
      <c r="F349" s="32"/>
      <c r="G349" s="32"/>
      <c r="H349" s="206"/>
      <c r="I349" s="5"/>
      <c r="J349" s="5"/>
      <c r="K349" s="32"/>
      <c r="L349" s="5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spans="1:26" ht="12.75" customHeight="1" x14ac:dyDescent="0.2">
      <c r="A350" s="32"/>
      <c r="B350" s="32"/>
      <c r="C350" s="32"/>
      <c r="D350" s="32"/>
      <c r="E350" s="32"/>
      <c r="F350" s="32"/>
      <c r="G350" s="32"/>
      <c r="H350" s="206"/>
      <c r="I350" s="5"/>
      <c r="J350" s="5"/>
      <c r="K350" s="32"/>
      <c r="L350" s="5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spans="1:26" ht="12.75" customHeight="1" x14ac:dyDescent="0.2">
      <c r="A351" s="32"/>
      <c r="B351" s="32"/>
      <c r="C351" s="32"/>
      <c r="D351" s="32"/>
      <c r="E351" s="32"/>
      <c r="F351" s="32"/>
      <c r="G351" s="32"/>
      <c r="H351" s="206"/>
      <c r="I351" s="5"/>
      <c r="J351" s="5"/>
      <c r="K351" s="32"/>
      <c r="L351" s="5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spans="1:26" ht="12.75" customHeight="1" x14ac:dyDescent="0.2">
      <c r="A352" s="32"/>
      <c r="B352" s="32"/>
      <c r="C352" s="32"/>
      <c r="D352" s="32"/>
      <c r="E352" s="32"/>
      <c r="F352" s="32"/>
      <c r="G352" s="32"/>
      <c r="H352" s="206"/>
      <c r="I352" s="5"/>
      <c r="J352" s="5"/>
      <c r="K352" s="32"/>
      <c r="L352" s="5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spans="1:26" ht="12.75" customHeight="1" x14ac:dyDescent="0.2">
      <c r="A353" s="32"/>
      <c r="B353" s="32"/>
      <c r="C353" s="32"/>
      <c r="D353" s="32"/>
      <c r="E353" s="32"/>
      <c r="F353" s="32"/>
      <c r="G353" s="32"/>
      <c r="H353" s="206"/>
      <c r="I353" s="5"/>
      <c r="J353" s="5"/>
      <c r="K353" s="32"/>
      <c r="L353" s="5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spans="1:26" ht="12.75" customHeight="1" x14ac:dyDescent="0.2">
      <c r="A354" s="32"/>
      <c r="B354" s="32"/>
      <c r="C354" s="32"/>
      <c r="D354" s="32"/>
      <c r="E354" s="32"/>
      <c r="F354" s="32"/>
      <c r="G354" s="32"/>
      <c r="H354" s="206"/>
      <c r="I354" s="5"/>
      <c r="J354" s="5"/>
      <c r="K354" s="32"/>
      <c r="L354" s="5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spans="1:26" ht="12.75" customHeight="1" x14ac:dyDescent="0.2">
      <c r="A355" s="32"/>
      <c r="B355" s="32"/>
      <c r="C355" s="32"/>
      <c r="D355" s="32"/>
      <c r="E355" s="32"/>
      <c r="F355" s="32"/>
      <c r="G355" s="32"/>
      <c r="H355" s="206"/>
      <c r="I355" s="5"/>
      <c r="J355" s="5"/>
      <c r="K355" s="32"/>
      <c r="L355" s="5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spans="1:26" ht="12.75" customHeight="1" x14ac:dyDescent="0.2">
      <c r="A356" s="32"/>
      <c r="B356" s="32"/>
      <c r="C356" s="32"/>
      <c r="D356" s="32"/>
      <c r="E356" s="32"/>
      <c r="F356" s="32"/>
      <c r="G356" s="32"/>
      <c r="H356" s="206"/>
      <c r="I356" s="5"/>
      <c r="J356" s="5"/>
      <c r="K356" s="32"/>
      <c r="L356" s="5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spans="1:26" ht="12.75" customHeight="1" x14ac:dyDescent="0.2">
      <c r="A357" s="32"/>
      <c r="B357" s="32"/>
      <c r="C357" s="32"/>
      <c r="D357" s="32"/>
      <c r="E357" s="32"/>
      <c r="F357" s="32"/>
      <c r="G357" s="32"/>
      <c r="H357" s="206"/>
      <c r="I357" s="5"/>
      <c r="J357" s="5"/>
      <c r="K357" s="32"/>
      <c r="L357" s="5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spans="1:26" ht="12.75" customHeight="1" x14ac:dyDescent="0.2">
      <c r="A358" s="32"/>
      <c r="B358" s="32"/>
      <c r="C358" s="32"/>
      <c r="D358" s="32"/>
      <c r="E358" s="32"/>
      <c r="F358" s="32"/>
      <c r="G358" s="32"/>
      <c r="H358" s="206"/>
      <c r="I358" s="5"/>
      <c r="J358" s="5"/>
      <c r="K358" s="32"/>
      <c r="L358" s="5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spans="1:26" ht="12.75" customHeight="1" x14ac:dyDescent="0.2">
      <c r="A359" s="32"/>
      <c r="B359" s="32"/>
      <c r="C359" s="32"/>
      <c r="D359" s="32"/>
      <c r="E359" s="32"/>
      <c r="F359" s="32"/>
      <c r="G359" s="32"/>
      <c r="H359" s="206"/>
      <c r="I359" s="5"/>
      <c r="J359" s="5"/>
      <c r="K359" s="32"/>
      <c r="L359" s="5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spans="1:26" ht="12.75" customHeight="1" x14ac:dyDescent="0.2">
      <c r="A360" s="32"/>
      <c r="B360" s="32"/>
      <c r="C360" s="32"/>
      <c r="D360" s="32"/>
      <c r="E360" s="32"/>
      <c r="F360" s="32"/>
      <c r="G360" s="32"/>
      <c r="H360" s="206"/>
      <c r="I360" s="5"/>
      <c r="J360" s="5"/>
      <c r="K360" s="32"/>
      <c r="L360" s="5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spans="1:26" ht="12.75" customHeight="1" x14ac:dyDescent="0.2">
      <c r="A361" s="32"/>
      <c r="B361" s="32"/>
      <c r="C361" s="32"/>
      <c r="D361" s="32"/>
      <c r="E361" s="32"/>
      <c r="F361" s="32"/>
      <c r="G361" s="32"/>
      <c r="H361" s="206"/>
      <c r="I361" s="5"/>
      <c r="J361" s="5"/>
      <c r="K361" s="32"/>
      <c r="L361" s="5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spans="1:26" ht="12.75" customHeight="1" x14ac:dyDescent="0.2">
      <c r="A362" s="32"/>
      <c r="B362" s="32"/>
      <c r="C362" s="32"/>
      <c r="D362" s="32"/>
      <c r="E362" s="32"/>
      <c r="F362" s="32"/>
      <c r="G362" s="32"/>
      <c r="H362" s="206"/>
      <c r="I362" s="5"/>
      <c r="J362" s="5"/>
      <c r="K362" s="32"/>
      <c r="L362" s="5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spans="1:26" ht="12.75" customHeight="1" x14ac:dyDescent="0.2">
      <c r="A363" s="32"/>
      <c r="B363" s="32"/>
      <c r="C363" s="32"/>
      <c r="D363" s="32"/>
      <c r="E363" s="32"/>
      <c r="F363" s="32"/>
      <c r="G363" s="32"/>
      <c r="H363" s="206"/>
      <c r="I363" s="5"/>
      <c r="J363" s="5"/>
      <c r="K363" s="32"/>
      <c r="L363" s="5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spans="1:26" ht="12.75" customHeight="1" x14ac:dyDescent="0.2">
      <c r="A364" s="32"/>
      <c r="B364" s="32"/>
      <c r="C364" s="32"/>
      <c r="D364" s="32"/>
      <c r="E364" s="32"/>
      <c r="F364" s="32"/>
      <c r="G364" s="32"/>
      <c r="H364" s="206"/>
      <c r="I364" s="5"/>
      <c r="J364" s="5"/>
      <c r="K364" s="32"/>
      <c r="L364" s="5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spans="1:26" ht="12.75" customHeight="1" x14ac:dyDescent="0.2">
      <c r="A365" s="32"/>
      <c r="B365" s="32"/>
      <c r="C365" s="32"/>
      <c r="D365" s="32"/>
      <c r="E365" s="32"/>
      <c r="F365" s="32"/>
      <c r="G365" s="32"/>
      <c r="H365" s="206"/>
      <c r="I365" s="5"/>
      <c r="J365" s="5"/>
      <c r="K365" s="32"/>
      <c r="L365" s="5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spans="1:26" ht="12.75" customHeight="1" x14ac:dyDescent="0.2">
      <c r="A366" s="32"/>
      <c r="B366" s="32"/>
      <c r="C366" s="32"/>
      <c r="D366" s="32"/>
      <c r="E366" s="32"/>
      <c r="F366" s="32"/>
      <c r="G366" s="32"/>
      <c r="H366" s="206"/>
      <c r="I366" s="5"/>
      <c r="J366" s="5"/>
      <c r="K366" s="32"/>
      <c r="L366" s="5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spans="1:26" ht="12.75" customHeight="1" x14ac:dyDescent="0.2">
      <c r="A367" s="32"/>
      <c r="B367" s="32"/>
      <c r="C367" s="32"/>
      <c r="D367" s="32"/>
      <c r="E367" s="32"/>
      <c r="F367" s="32"/>
      <c r="G367" s="32"/>
      <c r="H367" s="206"/>
      <c r="I367" s="5"/>
      <c r="J367" s="5"/>
      <c r="K367" s="32"/>
      <c r="L367" s="5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spans="1:26" ht="12.75" customHeight="1" x14ac:dyDescent="0.2">
      <c r="A368" s="32"/>
      <c r="B368" s="32"/>
      <c r="C368" s="32"/>
      <c r="D368" s="32"/>
      <c r="E368" s="32"/>
      <c r="F368" s="32"/>
      <c r="G368" s="32"/>
      <c r="H368" s="206"/>
      <c r="I368" s="5"/>
      <c r="J368" s="5"/>
      <c r="K368" s="32"/>
      <c r="L368" s="5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spans="1:26" ht="12.75" customHeight="1" x14ac:dyDescent="0.2">
      <c r="A369" s="32"/>
      <c r="B369" s="32"/>
      <c r="C369" s="32"/>
      <c r="D369" s="32"/>
      <c r="E369" s="32"/>
      <c r="F369" s="32"/>
      <c r="G369" s="32"/>
      <c r="H369" s="206"/>
      <c r="I369" s="5"/>
      <c r="J369" s="5"/>
      <c r="K369" s="32"/>
      <c r="L369" s="5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spans="1:26" ht="12.75" customHeight="1" x14ac:dyDescent="0.2">
      <c r="A370" s="32"/>
      <c r="B370" s="32"/>
      <c r="C370" s="32"/>
      <c r="D370" s="32"/>
      <c r="E370" s="32"/>
      <c r="F370" s="32"/>
      <c r="G370" s="32"/>
      <c r="H370" s="206"/>
      <c r="I370" s="5"/>
      <c r="J370" s="5"/>
      <c r="K370" s="32"/>
      <c r="L370" s="5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spans="1:26" ht="12.75" customHeight="1" x14ac:dyDescent="0.2">
      <c r="A371" s="32"/>
      <c r="B371" s="32"/>
      <c r="C371" s="32"/>
      <c r="D371" s="32"/>
      <c r="E371" s="32"/>
      <c r="F371" s="32"/>
      <c r="G371" s="32"/>
      <c r="H371" s="206"/>
      <c r="I371" s="5"/>
      <c r="J371" s="5"/>
      <c r="K371" s="32"/>
      <c r="L371" s="5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spans="1:26" ht="12.75" customHeight="1" x14ac:dyDescent="0.2">
      <c r="A372" s="32"/>
      <c r="B372" s="32"/>
      <c r="C372" s="32"/>
      <c r="D372" s="32"/>
      <c r="E372" s="32"/>
      <c r="F372" s="32"/>
      <c r="G372" s="32"/>
      <c r="H372" s="206"/>
      <c r="I372" s="5"/>
      <c r="J372" s="5"/>
      <c r="K372" s="32"/>
      <c r="L372" s="5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spans="1:26" ht="12.75" customHeight="1" x14ac:dyDescent="0.2">
      <c r="A373" s="32"/>
      <c r="B373" s="32"/>
      <c r="C373" s="32"/>
      <c r="D373" s="32"/>
      <c r="E373" s="32"/>
      <c r="F373" s="32"/>
      <c r="G373" s="32"/>
      <c r="H373" s="206"/>
      <c r="I373" s="5"/>
      <c r="J373" s="5"/>
      <c r="K373" s="32"/>
      <c r="L373" s="5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spans="1:26" ht="12.75" customHeight="1" x14ac:dyDescent="0.2">
      <c r="A374" s="32"/>
      <c r="B374" s="32"/>
      <c r="C374" s="32"/>
      <c r="D374" s="32"/>
      <c r="E374" s="32"/>
      <c r="F374" s="32"/>
      <c r="G374" s="32"/>
      <c r="H374" s="206"/>
      <c r="I374" s="5"/>
      <c r="J374" s="5"/>
      <c r="K374" s="32"/>
      <c r="L374" s="5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spans="1:26" ht="12.75" customHeight="1" x14ac:dyDescent="0.2">
      <c r="A375" s="32"/>
      <c r="B375" s="32"/>
      <c r="C375" s="32"/>
      <c r="D375" s="32"/>
      <c r="E375" s="32"/>
      <c r="F375" s="32"/>
      <c r="G375" s="32"/>
      <c r="H375" s="206"/>
      <c r="I375" s="5"/>
      <c r="J375" s="5"/>
      <c r="K375" s="32"/>
      <c r="L375" s="5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spans="1:26" ht="12.75" customHeight="1" x14ac:dyDescent="0.2">
      <c r="A376" s="32"/>
      <c r="B376" s="32"/>
      <c r="C376" s="32"/>
      <c r="D376" s="32"/>
      <c r="E376" s="32"/>
      <c r="F376" s="32"/>
      <c r="G376" s="32"/>
      <c r="H376" s="206"/>
      <c r="I376" s="5"/>
      <c r="J376" s="5"/>
      <c r="K376" s="32"/>
      <c r="L376" s="5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spans="1:26" ht="12.75" customHeight="1" x14ac:dyDescent="0.2">
      <c r="A377" s="32"/>
      <c r="B377" s="32"/>
      <c r="C377" s="32"/>
      <c r="D377" s="32"/>
      <c r="E377" s="32"/>
      <c r="F377" s="32"/>
      <c r="G377" s="32"/>
      <c r="H377" s="206"/>
      <c r="I377" s="5"/>
      <c r="J377" s="5"/>
      <c r="K377" s="32"/>
      <c r="L377" s="5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spans="1:26" ht="12.75" customHeight="1" x14ac:dyDescent="0.2">
      <c r="A378" s="32"/>
      <c r="B378" s="32"/>
      <c r="C378" s="32"/>
      <c r="D378" s="32"/>
      <c r="E378" s="32"/>
      <c r="F378" s="32"/>
      <c r="G378" s="32"/>
      <c r="H378" s="206"/>
      <c r="I378" s="5"/>
      <c r="J378" s="5"/>
      <c r="K378" s="32"/>
      <c r="L378" s="5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spans="1:26" ht="12.75" customHeight="1" x14ac:dyDescent="0.2">
      <c r="A379" s="32"/>
      <c r="B379" s="32"/>
      <c r="C379" s="32"/>
      <c r="D379" s="32"/>
      <c r="E379" s="32"/>
      <c r="F379" s="32"/>
      <c r="G379" s="32"/>
      <c r="H379" s="206"/>
      <c r="I379" s="5"/>
      <c r="J379" s="5"/>
      <c r="K379" s="32"/>
      <c r="L379" s="5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spans="1:26" ht="12.75" customHeight="1" x14ac:dyDescent="0.2">
      <c r="A380" s="32"/>
      <c r="B380" s="32"/>
      <c r="C380" s="32"/>
      <c r="D380" s="32"/>
      <c r="E380" s="32"/>
      <c r="F380" s="32"/>
      <c r="G380" s="32"/>
      <c r="H380" s="206"/>
      <c r="I380" s="5"/>
      <c r="J380" s="5"/>
      <c r="K380" s="32"/>
      <c r="L380" s="5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spans="1:26" ht="12.75" customHeight="1" x14ac:dyDescent="0.2">
      <c r="A381" s="32"/>
      <c r="B381" s="32"/>
      <c r="C381" s="32"/>
      <c r="D381" s="32"/>
      <c r="E381" s="32"/>
      <c r="F381" s="32"/>
      <c r="G381" s="32"/>
      <c r="H381" s="206"/>
      <c r="I381" s="5"/>
      <c r="J381" s="5"/>
      <c r="K381" s="32"/>
      <c r="L381" s="5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spans="1:26" ht="12.75" customHeight="1" x14ac:dyDescent="0.2">
      <c r="A382" s="32"/>
      <c r="B382" s="32"/>
      <c r="C382" s="32"/>
      <c r="D382" s="32"/>
      <c r="E382" s="32"/>
      <c r="F382" s="32"/>
      <c r="G382" s="32"/>
      <c r="H382" s="206"/>
      <c r="I382" s="5"/>
      <c r="J382" s="5"/>
      <c r="K382" s="32"/>
      <c r="L382" s="5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spans="1:26" ht="12.75" customHeight="1" x14ac:dyDescent="0.2">
      <c r="A383" s="32"/>
      <c r="B383" s="32"/>
      <c r="C383" s="32"/>
      <c r="D383" s="32"/>
      <c r="E383" s="32"/>
      <c r="F383" s="32"/>
      <c r="G383" s="32"/>
      <c r="H383" s="206"/>
      <c r="I383" s="5"/>
      <c r="J383" s="5"/>
      <c r="K383" s="32"/>
      <c r="L383" s="5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spans="1:26" ht="12.75" customHeight="1" x14ac:dyDescent="0.2">
      <c r="A384" s="32"/>
      <c r="B384" s="32"/>
      <c r="C384" s="32"/>
      <c r="D384" s="32"/>
      <c r="E384" s="32"/>
      <c r="F384" s="32"/>
      <c r="G384" s="32"/>
      <c r="H384" s="206"/>
      <c r="I384" s="5"/>
      <c r="J384" s="5"/>
      <c r="K384" s="32"/>
      <c r="L384" s="5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spans="1:26" ht="12.75" customHeight="1" x14ac:dyDescent="0.2">
      <c r="A385" s="32"/>
      <c r="B385" s="32"/>
      <c r="C385" s="32"/>
      <c r="D385" s="32"/>
      <c r="E385" s="32"/>
      <c r="F385" s="32"/>
      <c r="G385" s="32"/>
      <c r="H385" s="206"/>
      <c r="I385" s="5"/>
      <c r="J385" s="5"/>
      <c r="K385" s="32"/>
      <c r="L385" s="5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spans="1:26" ht="12.75" customHeight="1" x14ac:dyDescent="0.2">
      <c r="A386" s="32"/>
      <c r="B386" s="32"/>
      <c r="C386" s="32"/>
      <c r="D386" s="32"/>
      <c r="E386" s="32"/>
      <c r="F386" s="32"/>
      <c r="G386" s="32"/>
      <c r="H386" s="206"/>
      <c r="I386" s="5"/>
      <c r="J386" s="5"/>
      <c r="K386" s="32"/>
      <c r="L386" s="5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spans="1:26" ht="12.75" customHeight="1" x14ac:dyDescent="0.2">
      <c r="A387" s="32"/>
      <c r="B387" s="32"/>
      <c r="C387" s="32"/>
      <c r="D387" s="32"/>
      <c r="E387" s="32"/>
      <c r="F387" s="32"/>
      <c r="G387" s="32"/>
      <c r="H387" s="206"/>
      <c r="I387" s="5"/>
      <c r="J387" s="5"/>
      <c r="K387" s="32"/>
      <c r="L387" s="5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spans="1:26" ht="12.75" customHeight="1" x14ac:dyDescent="0.2">
      <c r="A388" s="32"/>
      <c r="B388" s="32"/>
      <c r="C388" s="32"/>
      <c r="D388" s="32"/>
      <c r="E388" s="32"/>
      <c r="F388" s="32"/>
      <c r="G388" s="32"/>
      <c r="H388" s="206"/>
      <c r="I388" s="5"/>
      <c r="J388" s="5"/>
      <c r="K388" s="32"/>
      <c r="L388" s="5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spans="1:26" ht="12.75" customHeight="1" x14ac:dyDescent="0.2">
      <c r="A389" s="32"/>
      <c r="B389" s="32"/>
      <c r="C389" s="32"/>
      <c r="D389" s="32"/>
      <c r="E389" s="32"/>
      <c r="F389" s="32"/>
      <c r="G389" s="32"/>
      <c r="H389" s="206"/>
      <c r="I389" s="5"/>
      <c r="J389" s="5"/>
      <c r="K389" s="32"/>
      <c r="L389" s="5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spans="1:26" ht="12.75" customHeight="1" x14ac:dyDescent="0.2">
      <c r="A390" s="32"/>
      <c r="B390" s="32"/>
      <c r="C390" s="32"/>
      <c r="D390" s="32"/>
      <c r="E390" s="32"/>
      <c r="F390" s="32"/>
      <c r="G390" s="32"/>
      <c r="H390" s="206"/>
      <c r="I390" s="5"/>
      <c r="J390" s="5"/>
      <c r="K390" s="32"/>
      <c r="L390" s="5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spans="1:26" ht="12.75" customHeight="1" x14ac:dyDescent="0.2">
      <c r="A391" s="32"/>
      <c r="B391" s="32"/>
      <c r="C391" s="32"/>
      <c r="D391" s="32"/>
      <c r="E391" s="32"/>
      <c r="F391" s="32"/>
      <c r="G391" s="32"/>
      <c r="H391" s="206"/>
      <c r="I391" s="5"/>
      <c r="J391" s="5"/>
      <c r="K391" s="32"/>
      <c r="L391" s="5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spans="1:26" ht="12.75" customHeight="1" x14ac:dyDescent="0.2">
      <c r="A392" s="32"/>
      <c r="B392" s="32"/>
      <c r="C392" s="32"/>
      <c r="D392" s="32"/>
      <c r="E392" s="32"/>
      <c r="F392" s="32"/>
      <c r="G392" s="32"/>
      <c r="H392" s="206"/>
      <c r="I392" s="5"/>
      <c r="J392" s="5"/>
      <c r="K392" s="32"/>
      <c r="L392" s="5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spans="1:26" ht="12.75" customHeight="1" x14ac:dyDescent="0.2">
      <c r="A393" s="32"/>
      <c r="B393" s="32"/>
      <c r="C393" s="32"/>
      <c r="D393" s="32"/>
      <c r="E393" s="32"/>
      <c r="F393" s="32"/>
      <c r="G393" s="32"/>
      <c r="H393" s="206"/>
      <c r="I393" s="5"/>
      <c r="J393" s="5"/>
      <c r="K393" s="32"/>
      <c r="L393" s="5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spans="1:26" ht="12.75" customHeight="1" x14ac:dyDescent="0.2">
      <c r="A394" s="32"/>
      <c r="B394" s="32"/>
      <c r="C394" s="32"/>
      <c r="D394" s="32"/>
      <c r="E394" s="32"/>
      <c r="F394" s="32"/>
      <c r="G394" s="32"/>
      <c r="H394" s="206"/>
      <c r="I394" s="5"/>
      <c r="J394" s="5"/>
      <c r="K394" s="32"/>
      <c r="L394" s="5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spans="1:26" ht="12.75" customHeight="1" x14ac:dyDescent="0.2">
      <c r="A395" s="32"/>
      <c r="B395" s="32"/>
      <c r="C395" s="32"/>
      <c r="D395" s="32"/>
      <c r="E395" s="32"/>
      <c r="F395" s="32"/>
      <c r="G395" s="32"/>
      <c r="H395" s="206"/>
      <c r="I395" s="5"/>
      <c r="J395" s="5"/>
      <c r="K395" s="32"/>
      <c r="L395" s="5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spans="1:26" ht="12.75" customHeight="1" x14ac:dyDescent="0.2">
      <c r="A396" s="32"/>
      <c r="B396" s="32"/>
      <c r="C396" s="32"/>
      <c r="D396" s="32"/>
      <c r="E396" s="32"/>
      <c r="F396" s="32"/>
      <c r="G396" s="32"/>
      <c r="H396" s="206"/>
      <c r="I396" s="5"/>
      <c r="J396" s="5"/>
      <c r="K396" s="32"/>
      <c r="L396" s="5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spans="1:26" ht="12.75" customHeight="1" x14ac:dyDescent="0.2">
      <c r="A397" s="32"/>
      <c r="B397" s="32"/>
      <c r="C397" s="32"/>
      <c r="D397" s="32"/>
      <c r="E397" s="32"/>
      <c r="F397" s="32"/>
      <c r="G397" s="32"/>
      <c r="H397" s="206"/>
      <c r="I397" s="5"/>
      <c r="J397" s="5"/>
      <c r="K397" s="32"/>
      <c r="L397" s="5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spans="1:26" ht="12.75" customHeight="1" x14ac:dyDescent="0.2">
      <c r="A398" s="32"/>
      <c r="B398" s="32"/>
      <c r="C398" s="32"/>
      <c r="D398" s="32"/>
      <c r="E398" s="32"/>
      <c r="F398" s="32"/>
      <c r="G398" s="32"/>
      <c r="H398" s="206"/>
      <c r="I398" s="5"/>
      <c r="J398" s="5"/>
      <c r="K398" s="32"/>
      <c r="L398" s="5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spans="1:26" ht="12.75" customHeight="1" x14ac:dyDescent="0.2">
      <c r="A399" s="32"/>
      <c r="B399" s="32"/>
      <c r="C399" s="32"/>
      <c r="D399" s="32"/>
      <c r="E399" s="32"/>
      <c r="F399" s="32"/>
      <c r="G399" s="32"/>
      <c r="H399" s="206"/>
      <c r="I399" s="5"/>
      <c r="J399" s="5"/>
      <c r="K399" s="32"/>
      <c r="L399" s="5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spans="1:26" ht="12.75" customHeight="1" x14ac:dyDescent="0.2">
      <c r="A400" s="32"/>
      <c r="B400" s="32"/>
      <c r="C400" s="32"/>
      <c r="D400" s="32"/>
      <c r="E400" s="32"/>
      <c r="F400" s="32"/>
      <c r="G400" s="32"/>
      <c r="H400" s="206"/>
      <c r="I400" s="5"/>
      <c r="J400" s="5"/>
      <c r="K400" s="32"/>
      <c r="L400" s="5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spans="1:26" ht="12.75" customHeight="1" x14ac:dyDescent="0.2">
      <c r="A401" s="32"/>
      <c r="B401" s="32"/>
      <c r="C401" s="32"/>
      <c r="D401" s="32"/>
      <c r="E401" s="32"/>
      <c r="F401" s="32"/>
      <c r="G401" s="32"/>
      <c r="H401" s="206"/>
      <c r="I401" s="5"/>
      <c r="J401" s="5"/>
      <c r="K401" s="32"/>
      <c r="L401" s="5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spans="1:26" ht="12.75" customHeight="1" x14ac:dyDescent="0.2">
      <c r="A402" s="32"/>
      <c r="B402" s="32"/>
      <c r="C402" s="32"/>
      <c r="D402" s="32"/>
      <c r="E402" s="32"/>
      <c r="F402" s="32"/>
      <c r="G402" s="32"/>
      <c r="H402" s="206"/>
      <c r="I402" s="5"/>
      <c r="J402" s="5"/>
      <c r="K402" s="32"/>
      <c r="L402" s="5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spans="1:26" ht="12.75" customHeight="1" x14ac:dyDescent="0.2">
      <c r="A403" s="32"/>
      <c r="B403" s="32"/>
      <c r="C403" s="32"/>
      <c r="D403" s="32"/>
      <c r="E403" s="32"/>
      <c r="F403" s="32"/>
      <c r="G403" s="32"/>
      <c r="H403" s="206"/>
      <c r="I403" s="5"/>
      <c r="J403" s="5"/>
      <c r="K403" s="32"/>
      <c r="L403" s="5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spans="1:26" ht="12.75" customHeight="1" x14ac:dyDescent="0.2">
      <c r="A404" s="32"/>
      <c r="B404" s="32"/>
      <c r="C404" s="32"/>
      <c r="D404" s="32"/>
      <c r="E404" s="32"/>
      <c r="F404" s="32"/>
      <c r="G404" s="32"/>
      <c r="H404" s="206"/>
      <c r="I404" s="5"/>
      <c r="J404" s="5"/>
      <c r="K404" s="32"/>
      <c r="L404" s="5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spans="1:26" ht="12.75" customHeight="1" x14ac:dyDescent="0.2">
      <c r="A405" s="32"/>
      <c r="B405" s="32"/>
      <c r="C405" s="32"/>
      <c r="D405" s="32"/>
      <c r="E405" s="32"/>
      <c r="F405" s="32"/>
      <c r="G405" s="32"/>
      <c r="H405" s="206"/>
      <c r="I405" s="5"/>
      <c r="J405" s="5"/>
      <c r="K405" s="32"/>
      <c r="L405" s="5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spans="1:26" ht="12.75" customHeight="1" x14ac:dyDescent="0.2">
      <c r="A406" s="32"/>
      <c r="B406" s="32"/>
      <c r="C406" s="32"/>
      <c r="D406" s="32"/>
      <c r="E406" s="32"/>
      <c r="F406" s="32"/>
      <c r="G406" s="32"/>
      <c r="H406" s="206"/>
      <c r="I406" s="5"/>
      <c r="J406" s="5"/>
      <c r="K406" s="32"/>
      <c r="L406" s="5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spans="1:26" ht="12.75" customHeight="1" x14ac:dyDescent="0.2">
      <c r="A407" s="32"/>
      <c r="B407" s="32"/>
      <c r="C407" s="32"/>
      <c r="D407" s="32"/>
      <c r="E407" s="32"/>
      <c r="F407" s="32"/>
      <c r="G407" s="32"/>
      <c r="H407" s="206"/>
      <c r="I407" s="5"/>
      <c r="J407" s="5"/>
      <c r="K407" s="32"/>
      <c r="L407" s="5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spans="1:26" ht="12.75" customHeight="1" x14ac:dyDescent="0.2">
      <c r="A408" s="32"/>
      <c r="B408" s="32"/>
      <c r="C408" s="32"/>
      <c r="D408" s="32"/>
      <c r="E408" s="32"/>
      <c r="F408" s="32"/>
      <c r="G408" s="32"/>
      <c r="H408" s="206"/>
      <c r="I408" s="5"/>
      <c r="J408" s="5"/>
      <c r="K408" s="32"/>
      <c r="L408" s="5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spans="1:26" ht="12.75" customHeight="1" x14ac:dyDescent="0.2">
      <c r="A409" s="32"/>
      <c r="B409" s="32"/>
      <c r="C409" s="32"/>
      <c r="D409" s="32"/>
      <c r="E409" s="32"/>
      <c r="F409" s="32"/>
      <c r="G409" s="32"/>
      <c r="H409" s="206"/>
      <c r="I409" s="5"/>
      <c r="J409" s="5"/>
      <c r="K409" s="32"/>
      <c r="L409" s="5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spans="1:26" ht="12.75" customHeight="1" x14ac:dyDescent="0.2">
      <c r="A410" s="32"/>
      <c r="B410" s="32"/>
      <c r="C410" s="32"/>
      <c r="D410" s="32"/>
      <c r="E410" s="32"/>
      <c r="F410" s="32"/>
      <c r="G410" s="32"/>
      <c r="H410" s="206"/>
      <c r="I410" s="5"/>
      <c r="J410" s="5"/>
      <c r="K410" s="32"/>
      <c r="L410" s="5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spans="1:26" ht="12.75" customHeight="1" x14ac:dyDescent="0.2">
      <c r="A411" s="32"/>
      <c r="B411" s="32"/>
      <c r="C411" s="32"/>
      <c r="D411" s="32"/>
      <c r="E411" s="32"/>
      <c r="F411" s="32"/>
      <c r="G411" s="32"/>
      <c r="H411" s="206"/>
      <c r="I411" s="5"/>
      <c r="J411" s="5"/>
      <c r="K411" s="32"/>
      <c r="L411" s="5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spans="1:26" ht="12.75" customHeight="1" x14ac:dyDescent="0.2">
      <c r="A412" s="32"/>
      <c r="B412" s="32"/>
      <c r="C412" s="32"/>
      <c r="D412" s="32"/>
      <c r="E412" s="32"/>
      <c r="F412" s="32"/>
      <c r="G412" s="32"/>
      <c r="H412" s="206"/>
      <c r="I412" s="5"/>
      <c r="J412" s="5"/>
      <c r="K412" s="32"/>
      <c r="L412" s="5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spans="1:26" ht="12.75" customHeight="1" x14ac:dyDescent="0.2">
      <c r="A413" s="32"/>
      <c r="B413" s="32"/>
      <c r="C413" s="32"/>
      <c r="D413" s="32"/>
      <c r="E413" s="32"/>
      <c r="F413" s="32"/>
      <c r="G413" s="32"/>
      <c r="H413" s="206"/>
      <c r="I413" s="5"/>
      <c r="J413" s="5"/>
      <c r="K413" s="32"/>
      <c r="L413" s="5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spans="1:26" ht="12.75" customHeight="1" x14ac:dyDescent="0.2">
      <c r="A414" s="32"/>
      <c r="B414" s="32"/>
      <c r="C414" s="32"/>
      <c r="D414" s="32"/>
      <c r="E414" s="32"/>
      <c r="F414" s="32"/>
      <c r="G414" s="32"/>
      <c r="H414" s="206"/>
      <c r="I414" s="5"/>
      <c r="J414" s="5"/>
      <c r="K414" s="32"/>
      <c r="L414" s="5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spans="1:26" ht="12.75" customHeight="1" x14ac:dyDescent="0.2">
      <c r="A415" s="32"/>
      <c r="B415" s="32"/>
      <c r="C415" s="32"/>
      <c r="D415" s="32"/>
      <c r="E415" s="32"/>
      <c r="F415" s="32"/>
      <c r="G415" s="32"/>
      <c r="H415" s="206"/>
      <c r="I415" s="5"/>
      <c r="J415" s="5"/>
      <c r="K415" s="32"/>
      <c r="L415" s="5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spans="1:26" ht="12.75" customHeight="1" x14ac:dyDescent="0.2">
      <c r="A416" s="32"/>
      <c r="B416" s="32"/>
      <c r="C416" s="32"/>
      <c r="D416" s="32"/>
      <c r="E416" s="32"/>
      <c r="F416" s="32"/>
      <c r="G416" s="32"/>
      <c r="H416" s="206"/>
      <c r="I416" s="5"/>
      <c r="J416" s="5"/>
      <c r="K416" s="32"/>
      <c r="L416" s="5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spans="1:26" ht="12.75" customHeight="1" x14ac:dyDescent="0.2">
      <c r="A417" s="32"/>
      <c r="B417" s="32"/>
      <c r="C417" s="32"/>
      <c r="D417" s="32"/>
      <c r="E417" s="32"/>
      <c r="F417" s="32"/>
      <c r="G417" s="32"/>
      <c r="H417" s="206"/>
      <c r="I417" s="5"/>
      <c r="J417" s="5"/>
      <c r="K417" s="32"/>
      <c r="L417" s="5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spans="1:26" ht="12.75" customHeight="1" x14ac:dyDescent="0.2">
      <c r="A418" s="32"/>
      <c r="B418" s="32"/>
      <c r="C418" s="32"/>
      <c r="D418" s="32"/>
      <c r="E418" s="32"/>
      <c r="F418" s="32"/>
      <c r="G418" s="32"/>
      <c r="H418" s="206"/>
      <c r="I418" s="5"/>
      <c r="J418" s="5"/>
      <c r="K418" s="32"/>
      <c r="L418" s="5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spans="1:26" ht="12.75" customHeight="1" x14ac:dyDescent="0.2">
      <c r="A419" s="32"/>
      <c r="B419" s="32"/>
      <c r="C419" s="32"/>
      <c r="D419" s="32"/>
      <c r="E419" s="32"/>
      <c r="F419" s="32"/>
      <c r="G419" s="32"/>
      <c r="H419" s="206"/>
      <c r="I419" s="5"/>
      <c r="J419" s="5"/>
      <c r="K419" s="32"/>
      <c r="L419" s="5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spans="1:26" ht="12.75" customHeight="1" x14ac:dyDescent="0.2">
      <c r="A420" s="32"/>
      <c r="B420" s="32"/>
      <c r="C420" s="32"/>
      <c r="D420" s="32"/>
      <c r="E420" s="32"/>
      <c r="F420" s="32"/>
      <c r="G420" s="32"/>
      <c r="H420" s="206"/>
      <c r="I420" s="5"/>
      <c r="J420" s="5"/>
      <c r="K420" s="32"/>
      <c r="L420" s="5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spans="1:26" ht="12.75" customHeight="1" x14ac:dyDescent="0.2">
      <c r="A421" s="32"/>
      <c r="B421" s="32"/>
      <c r="C421" s="32"/>
      <c r="D421" s="32"/>
      <c r="E421" s="32"/>
      <c r="F421" s="32"/>
      <c r="G421" s="32"/>
      <c r="H421" s="206"/>
      <c r="I421" s="5"/>
      <c r="J421" s="5"/>
      <c r="K421" s="32"/>
      <c r="L421" s="5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spans="1:26" ht="12.75" customHeight="1" x14ac:dyDescent="0.2">
      <c r="A422" s="32"/>
      <c r="B422" s="32"/>
      <c r="C422" s="32"/>
      <c r="D422" s="32"/>
      <c r="E422" s="32"/>
      <c r="F422" s="32"/>
      <c r="G422" s="32"/>
      <c r="H422" s="206"/>
      <c r="I422" s="5"/>
      <c r="J422" s="5"/>
      <c r="K422" s="32"/>
      <c r="L422" s="5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spans="1:26" ht="12.75" customHeight="1" x14ac:dyDescent="0.2">
      <c r="A423" s="32"/>
      <c r="B423" s="32"/>
      <c r="C423" s="32"/>
      <c r="D423" s="32"/>
      <c r="E423" s="32"/>
      <c r="F423" s="32"/>
      <c r="G423" s="32"/>
      <c r="H423" s="206"/>
      <c r="I423" s="5"/>
      <c r="J423" s="5"/>
      <c r="K423" s="32"/>
      <c r="L423" s="5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spans="1:26" ht="12.75" customHeight="1" x14ac:dyDescent="0.2">
      <c r="A424" s="32"/>
      <c r="B424" s="32"/>
      <c r="C424" s="32"/>
      <c r="D424" s="32"/>
      <c r="E424" s="32"/>
      <c r="F424" s="32"/>
      <c r="G424" s="32"/>
      <c r="H424" s="206"/>
      <c r="I424" s="5"/>
      <c r="J424" s="5"/>
      <c r="K424" s="32"/>
      <c r="L424" s="5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spans="1:26" ht="12.75" customHeight="1" x14ac:dyDescent="0.2">
      <c r="A425" s="32"/>
      <c r="B425" s="32"/>
      <c r="C425" s="32"/>
      <c r="D425" s="32"/>
      <c r="E425" s="32"/>
      <c r="F425" s="32"/>
      <c r="G425" s="32"/>
      <c r="H425" s="206"/>
      <c r="I425" s="5"/>
      <c r="J425" s="5"/>
      <c r="K425" s="32"/>
      <c r="L425" s="5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spans="1:26" ht="12.75" customHeight="1" x14ac:dyDescent="0.2">
      <c r="A426" s="32"/>
      <c r="B426" s="32"/>
      <c r="C426" s="32"/>
      <c r="D426" s="32"/>
      <c r="E426" s="32"/>
      <c r="F426" s="32"/>
      <c r="G426" s="32"/>
      <c r="H426" s="206"/>
      <c r="I426" s="5"/>
      <c r="J426" s="5"/>
      <c r="K426" s="32"/>
      <c r="L426" s="5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spans="1:26" ht="12.75" customHeight="1" x14ac:dyDescent="0.2">
      <c r="A427" s="32"/>
      <c r="B427" s="32"/>
      <c r="C427" s="32"/>
      <c r="D427" s="32"/>
      <c r="E427" s="32"/>
      <c r="F427" s="32"/>
      <c r="G427" s="32"/>
      <c r="H427" s="206"/>
      <c r="I427" s="5"/>
      <c r="J427" s="5"/>
      <c r="K427" s="32"/>
      <c r="L427" s="5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spans="1:26" ht="12.75" customHeight="1" x14ac:dyDescent="0.2">
      <c r="A428" s="32"/>
      <c r="B428" s="32"/>
      <c r="C428" s="32"/>
      <c r="D428" s="32"/>
      <c r="E428" s="32"/>
      <c r="F428" s="32"/>
      <c r="G428" s="32"/>
      <c r="H428" s="206"/>
      <c r="I428" s="5"/>
      <c r="J428" s="5"/>
      <c r="K428" s="32"/>
      <c r="L428" s="5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spans="1:26" ht="12.75" customHeight="1" x14ac:dyDescent="0.2">
      <c r="A429" s="32"/>
      <c r="B429" s="32"/>
      <c r="C429" s="32"/>
      <c r="D429" s="32"/>
      <c r="E429" s="32"/>
      <c r="F429" s="32"/>
      <c r="G429" s="32"/>
      <c r="H429" s="206"/>
      <c r="I429" s="5"/>
      <c r="J429" s="5"/>
      <c r="K429" s="32"/>
      <c r="L429" s="5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spans="1:26" ht="12.75" customHeight="1" x14ac:dyDescent="0.2">
      <c r="A430" s="32"/>
      <c r="B430" s="32"/>
      <c r="C430" s="32"/>
      <c r="D430" s="32"/>
      <c r="E430" s="32"/>
      <c r="F430" s="32"/>
      <c r="G430" s="32"/>
      <c r="H430" s="206"/>
      <c r="I430" s="5"/>
      <c r="J430" s="5"/>
      <c r="K430" s="32"/>
      <c r="L430" s="5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spans="1:26" ht="12.75" customHeight="1" x14ac:dyDescent="0.2">
      <c r="A431" s="32"/>
      <c r="B431" s="32"/>
      <c r="C431" s="32"/>
      <c r="D431" s="32"/>
      <c r="E431" s="32"/>
      <c r="F431" s="32"/>
      <c r="G431" s="32"/>
      <c r="H431" s="206"/>
      <c r="I431" s="5"/>
      <c r="J431" s="5"/>
      <c r="K431" s="32"/>
      <c r="L431" s="5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spans="1:26" ht="12.75" customHeight="1" x14ac:dyDescent="0.2">
      <c r="A432" s="32"/>
      <c r="B432" s="32"/>
      <c r="C432" s="32"/>
      <c r="D432" s="32"/>
      <c r="E432" s="32"/>
      <c r="F432" s="32"/>
      <c r="G432" s="32"/>
      <c r="H432" s="206"/>
      <c r="I432" s="5"/>
      <c r="J432" s="5"/>
      <c r="K432" s="32"/>
      <c r="L432" s="5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spans="1:26" ht="12.75" customHeight="1" x14ac:dyDescent="0.2">
      <c r="A433" s="32"/>
      <c r="B433" s="32"/>
      <c r="C433" s="32"/>
      <c r="D433" s="32"/>
      <c r="E433" s="32"/>
      <c r="F433" s="32"/>
      <c r="G433" s="32"/>
      <c r="H433" s="206"/>
      <c r="I433" s="5"/>
      <c r="J433" s="5"/>
      <c r="K433" s="32"/>
      <c r="L433" s="5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spans="1:26" ht="12.75" customHeight="1" x14ac:dyDescent="0.2">
      <c r="A434" s="32"/>
      <c r="B434" s="32"/>
      <c r="C434" s="32"/>
      <c r="D434" s="32"/>
      <c r="E434" s="32"/>
      <c r="F434" s="32"/>
      <c r="G434" s="32"/>
      <c r="H434" s="206"/>
      <c r="I434" s="5"/>
      <c r="J434" s="5"/>
      <c r="K434" s="32"/>
      <c r="L434" s="5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spans="1:26" ht="12.75" customHeight="1" x14ac:dyDescent="0.2">
      <c r="A435" s="32"/>
      <c r="B435" s="32"/>
      <c r="C435" s="32"/>
      <c r="D435" s="32"/>
      <c r="E435" s="32"/>
      <c r="F435" s="32"/>
      <c r="G435" s="32"/>
      <c r="H435" s="206"/>
      <c r="I435" s="5"/>
      <c r="J435" s="5"/>
      <c r="K435" s="32"/>
      <c r="L435" s="5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spans="1:26" ht="12.75" customHeight="1" x14ac:dyDescent="0.2">
      <c r="A436" s="32"/>
      <c r="B436" s="32"/>
      <c r="C436" s="32"/>
      <c r="D436" s="32"/>
      <c r="E436" s="32"/>
      <c r="F436" s="32"/>
      <c r="G436" s="32"/>
      <c r="H436" s="206"/>
      <c r="I436" s="5"/>
      <c r="J436" s="5"/>
      <c r="K436" s="32"/>
      <c r="L436" s="5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spans="1:26" ht="12.75" customHeight="1" x14ac:dyDescent="0.2">
      <c r="A437" s="32"/>
      <c r="B437" s="32"/>
      <c r="C437" s="32"/>
      <c r="D437" s="32"/>
      <c r="E437" s="32"/>
      <c r="F437" s="32"/>
      <c r="G437" s="32"/>
      <c r="H437" s="206"/>
      <c r="I437" s="5"/>
      <c r="J437" s="5"/>
      <c r="K437" s="32"/>
      <c r="L437" s="5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spans="1:26" ht="12.75" customHeight="1" x14ac:dyDescent="0.2">
      <c r="A438" s="32"/>
      <c r="B438" s="32"/>
      <c r="C438" s="32"/>
      <c r="D438" s="32"/>
      <c r="E438" s="32"/>
      <c r="F438" s="32"/>
      <c r="G438" s="32"/>
      <c r="H438" s="206"/>
      <c r="I438" s="5"/>
      <c r="J438" s="5"/>
      <c r="K438" s="32"/>
      <c r="L438" s="5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spans="1:26" ht="12.75" customHeight="1" x14ac:dyDescent="0.2">
      <c r="A439" s="32"/>
      <c r="B439" s="32"/>
      <c r="C439" s="32"/>
      <c r="D439" s="32"/>
      <c r="E439" s="32"/>
      <c r="F439" s="32"/>
      <c r="G439" s="32"/>
      <c r="H439" s="206"/>
      <c r="I439" s="5"/>
      <c r="J439" s="5"/>
      <c r="K439" s="32"/>
      <c r="L439" s="5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spans="1:26" ht="12.75" customHeight="1" x14ac:dyDescent="0.2">
      <c r="A440" s="32"/>
      <c r="B440" s="32"/>
      <c r="C440" s="32"/>
      <c r="D440" s="32"/>
      <c r="E440" s="32"/>
      <c r="F440" s="32"/>
      <c r="G440" s="32"/>
      <c r="H440" s="206"/>
      <c r="I440" s="5"/>
      <c r="J440" s="5"/>
      <c r="K440" s="32"/>
      <c r="L440" s="5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spans="1:26" ht="12.75" customHeight="1" x14ac:dyDescent="0.2">
      <c r="A441" s="32"/>
      <c r="B441" s="32"/>
      <c r="C441" s="32"/>
      <c r="D441" s="32"/>
      <c r="E441" s="32"/>
      <c r="F441" s="32"/>
      <c r="G441" s="32"/>
      <c r="H441" s="206"/>
      <c r="I441" s="5"/>
      <c r="J441" s="5"/>
      <c r="K441" s="32"/>
      <c r="L441" s="5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spans="1:26" ht="12.75" customHeight="1" x14ac:dyDescent="0.2">
      <c r="A442" s="32"/>
      <c r="B442" s="32"/>
      <c r="C442" s="32"/>
      <c r="D442" s="32"/>
      <c r="E442" s="32"/>
      <c r="F442" s="32"/>
      <c r="G442" s="32"/>
      <c r="H442" s="206"/>
      <c r="I442" s="5"/>
      <c r="J442" s="5"/>
      <c r="K442" s="32"/>
      <c r="L442" s="5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spans="1:26" ht="12.75" customHeight="1" x14ac:dyDescent="0.2">
      <c r="A443" s="32"/>
      <c r="B443" s="32"/>
      <c r="C443" s="32"/>
      <c r="D443" s="32"/>
      <c r="E443" s="32"/>
      <c r="F443" s="32"/>
      <c r="G443" s="32"/>
      <c r="H443" s="206"/>
      <c r="I443" s="5"/>
      <c r="J443" s="5"/>
      <c r="K443" s="32"/>
      <c r="L443" s="5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spans="1:26" ht="12.75" customHeight="1" x14ac:dyDescent="0.2">
      <c r="A444" s="32"/>
      <c r="B444" s="32"/>
      <c r="C444" s="32"/>
      <c r="D444" s="32"/>
      <c r="E444" s="32"/>
      <c r="F444" s="32"/>
      <c r="G444" s="32"/>
      <c r="H444" s="206"/>
      <c r="I444" s="5"/>
      <c r="J444" s="5"/>
      <c r="K444" s="32"/>
      <c r="L444" s="5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spans="1:26" ht="12.75" customHeight="1" x14ac:dyDescent="0.2">
      <c r="A445" s="32"/>
      <c r="B445" s="32"/>
      <c r="C445" s="32"/>
      <c r="D445" s="32"/>
      <c r="E445" s="32"/>
      <c r="F445" s="32"/>
      <c r="G445" s="32"/>
      <c r="H445" s="206"/>
      <c r="I445" s="5"/>
      <c r="J445" s="5"/>
      <c r="K445" s="32"/>
      <c r="L445" s="5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spans="1:26" ht="12.75" customHeight="1" x14ac:dyDescent="0.2">
      <c r="A446" s="32"/>
      <c r="B446" s="32"/>
      <c r="C446" s="32"/>
      <c r="D446" s="32"/>
      <c r="E446" s="32"/>
      <c r="F446" s="32"/>
      <c r="G446" s="32"/>
      <c r="H446" s="206"/>
      <c r="I446" s="5"/>
      <c r="J446" s="5"/>
      <c r="K446" s="32"/>
      <c r="L446" s="5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spans="1:26" ht="12.75" customHeight="1" x14ac:dyDescent="0.2">
      <c r="A447" s="32"/>
      <c r="B447" s="32"/>
      <c r="C447" s="32"/>
      <c r="D447" s="32"/>
      <c r="E447" s="32"/>
      <c r="F447" s="32"/>
      <c r="G447" s="32"/>
      <c r="H447" s="206"/>
      <c r="I447" s="5"/>
      <c r="J447" s="5"/>
      <c r="K447" s="32"/>
      <c r="L447" s="5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spans="1:26" ht="12.75" customHeight="1" x14ac:dyDescent="0.2">
      <c r="A448" s="32"/>
      <c r="B448" s="32"/>
      <c r="C448" s="32"/>
      <c r="D448" s="32"/>
      <c r="E448" s="32"/>
      <c r="F448" s="32"/>
      <c r="G448" s="32"/>
      <c r="H448" s="206"/>
      <c r="I448" s="5"/>
      <c r="J448" s="5"/>
      <c r="K448" s="32"/>
      <c r="L448" s="5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spans="1:26" ht="12.75" customHeight="1" x14ac:dyDescent="0.2">
      <c r="A449" s="32"/>
      <c r="B449" s="32"/>
      <c r="C449" s="32"/>
      <c r="D449" s="32"/>
      <c r="E449" s="32"/>
      <c r="F449" s="32"/>
      <c r="G449" s="32"/>
      <c r="H449" s="206"/>
      <c r="I449" s="5"/>
      <c r="J449" s="5"/>
      <c r="K449" s="32"/>
      <c r="L449" s="5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spans="1:26" ht="12.75" customHeight="1" x14ac:dyDescent="0.2">
      <c r="A450" s="32"/>
      <c r="B450" s="32"/>
      <c r="C450" s="32"/>
      <c r="D450" s="32"/>
      <c r="E450" s="32"/>
      <c r="F450" s="32"/>
      <c r="G450" s="32"/>
      <c r="H450" s="206"/>
      <c r="I450" s="5"/>
      <c r="J450" s="5"/>
      <c r="K450" s="32"/>
      <c r="L450" s="5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spans="1:26" ht="12.75" customHeight="1" x14ac:dyDescent="0.2">
      <c r="A451" s="32"/>
      <c r="B451" s="32"/>
      <c r="C451" s="32"/>
      <c r="D451" s="32"/>
      <c r="E451" s="32"/>
      <c r="F451" s="32"/>
      <c r="G451" s="32"/>
      <c r="H451" s="206"/>
      <c r="I451" s="5"/>
      <c r="J451" s="5"/>
      <c r="K451" s="32"/>
      <c r="L451" s="5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spans="1:26" ht="12.75" customHeight="1" x14ac:dyDescent="0.2">
      <c r="A452" s="32"/>
      <c r="B452" s="32"/>
      <c r="C452" s="32"/>
      <c r="D452" s="32"/>
      <c r="E452" s="32"/>
      <c r="F452" s="32"/>
      <c r="G452" s="32"/>
      <c r="H452" s="206"/>
      <c r="I452" s="5"/>
      <c r="J452" s="5"/>
      <c r="K452" s="32"/>
      <c r="L452" s="5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spans="1:26" ht="12.75" customHeight="1" x14ac:dyDescent="0.2">
      <c r="A453" s="32"/>
      <c r="B453" s="32"/>
      <c r="C453" s="32"/>
      <c r="D453" s="32"/>
      <c r="E453" s="32"/>
      <c r="F453" s="32"/>
      <c r="G453" s="32"/>
      <c r="H453" s="206"/>
      <c r="I453" s="5"/>
      <c r="J453" s="5"/>
      <c r="K453" s="32"/>
      <c r="L453" s="5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spans="1:26" ht="12.75" customHeight="1" x14ac:dyDescent="0.2">
      <c r="A454" s="32"/>
      <c r="B454" s="32"/>
      <c r="C454" s="32"/>
      <c r="D454" s="32"/>
      <c r="E454" s="32"/>
      <c r="F454" s="32"/>
      <c r="G454" s="32"/>
      <c r="H454" s="206"/>
      <c r="I454" s="5"/>
      <c r="J454" s="5"/>
      <c r="K454" s="32"/>
      <c r="L454" s="5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spans="1:26" ht="12.75" customHeight="1" x14ac:dyDescent="0.2">
      <c r="A455" s="32"/>
      <c r="B455" s="32"/>
      <c r="C455" s="32"/>
      <c r="D455" s="32"/>
      <c r="E455" s="32"/>
      <c r="F455" s="32"/>
      <c r="G455" s="32"/>
      <c r="H455" s="206"/>
      <c r="I455" s="5"/>
      <c r="J455" s="5"/>
      <c r="K455" s="32"/>
      <c r="L455" s="5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spans="1:26" ht="12.75" customHeight="1" x14ac:dyDescent="0.2">
      <c r="A456" s="32"/>
      <c r="B456" s="32"/>
      <c r="C456" s="32"/>
      <c r="D456" s="32"/>
      <c r="E456" s="32"/>
      <c r="F456" s="32"/>
      <c r="G456" s="32"/>
      <c r="H456" s="206"/>
      <c r="I456" s="5"/>
      <c r="J456" s="5"/>
      <c r="K456" s="32"/>
      <c r="L456" s="5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spans="1:26" ht="12.75" customHeight="1" x14ac:dyDescent="0.2">
      <c r="A457" s="32"/>
      <c r="B457" s="32"/>
      <c r="C457" s="32"/>
      <c r="D457" s="32"/>
      <c r="E457" s="32"/>
      <c r="F457" s="32"/>
      <c r="G457" s="32"/>
      <c r="H457" s="206"/>
      <c r="I457" s="5"/>
      <c r="J457" s="5"/>
      <c r="K457" s="32"/>
      <c r="L457" s="5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spans="1:26" ht="12.75" customHeight="1" x14ac:dyDescent="0.2">
      <c r="A458" s="32"/>
      <c r="B458" s="32"/>
      <c r="C458" s="32"/>
      <c r="D458" s="32"/>
      <c r="E458" s="32"/>
      <c r="F458" s="32"/>
      <c r="G458" s="32"/>
      <c r="H458" s="206"/>
      <c r="I458" s="5"/>
      <c r="J458" s="5"/>
      <c r="K458" s="32"/>
      <c r="L458" s="5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spans="1:26" ht="12.75" customHeight="1" x14ac:dyDescent="0.2">
      <c r="A459" s="32"/>
      <c r="B459" s="32"/>
      <c r="C459" s="32"/>
      <c r="D459" s="32"/>
      <c r="E459" s="32"/>
      <c r="F459" s="32"/>
      <c r="G459" s="32"/>
      <c r="H459" s="206"/>
      <c r="I459" s="5"/>
      <c r="J459" s="5"/>
      <c r="K459" s="32"/>
      <c r="L459" s="5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spans="1:26" ht="12.75" customHeight="1" x14ac:dyDescent="0.2">
      <c r="A460" s="32"/>
      <c r="B460" s="32"/>
      <c r="C460" s="32"/>
      <c r="D460" s="32"/>
      <c r="E460" s="32"/>
      <c r="F460" s="32"/>
      <c r="G460" s="32"/>
      <c r="H460" s="206"/>
      <c r="I460" s="5"/>
      <c r="J460" s="5"/>
      <c r="K460" s="32"/>
      <c r="L460" s="5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spans="1:26" ht="12.75" customHeight="1" x14ac:dyDescent="0.2">
      <c r="A461" s="32"/>
      <c r="B461" s="32"/>
      <c r="C461" s="32"/>
      <c r="D461" s="32"/>
      <c r="E461" s="32"/>
      <c r="F461" s="32"/>
      <c r="G461" s="32"/>
      <c r="H461" s="206"/>
      <c r="I461" s="5"/>
      <c r="J461" s="5"/>
      <c r="K461" s="32"/>
      <c r="L461" s="5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spans="1:26" ht="12.75" customHeight="1" x14ac:dyDescent="0.2">
      <c r="A462" s="32"/>
      <c r="B462" s="32"/>
      <c r="C462" s="32"/>
      <c r="D462" s="32"/>
      <c r="E462" s="32"/>
      <c r="F462" s="32"/>
      <c r="G462" s="32"/>
      <c r="H462" s="206"/>
      <c r="I462" s="5"/>
      <c r="J462" s="5"/>
      <c r="K462" s="32"/>
      <c r="L462" s="5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spans="1:26" ht="12.75" customHeight="1" x14ac:dyDescent="0.2">
      <c r="A463" s="32"/>
      <c r="B463" s="32"/>
      <c r="C463" s="32"/>
      <c r="D463" s="32"/>
      <c r="E463" s="32"/>
      <c r="F463" s="32"/>
      <c r="G463" s="32"/>
      <c r="H463" s="206"/>
      <c r="I463" s="5"/>
      <c r="J463" s="5"/>
      <c r="K463" s="32"/>
      <c r="L463" s="5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spans="1:26" ht="12.75" customHeight="1" x14ac:dyDescent="0.2">
      <c r="A464" s="32"/>
      <c r="B464" s="32"/>
      <c r="C464" s="32"/>
      <c r="D464" s="32"/>
      <c r="E464" s="32"/>
      <c r="F464" s="32"/>
      <c r="G464" s="32"/>
      <c r="H464" s="206"/>
      <c r="I464" s="5"/>
      <c r="J464" s="5"/>
      <c r="K464" s="32"/>
      <c r="L464" s="5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spans="1:26" ht="12.75" customHeight="1" x14ac:dyDescent="0.2">
      <c r="A465" s="32"/>
      <c r="B465" s="32"/>
      <c r="C465" s="32"/>
      <c r="D465" s="32"/>
      <c r="E465" s="32"/>
      <c r="F465" s="32"/>
      <c r="G465" s="32"/>
      <c r="H465" s="206"/>
      <c r="I465" s="5"/>
      <c r="J465" s="5"/>
      <c r="K465" s="32"/>
      <c r="L465" s="5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spans="1:26" ht="12.75" customHeight="1" x14ac:dyDescent="0.2">
      <c r="A466" s="32"/>
      <c r="B466" s="32"/>
      <c r="C466" s="32"/>
      <c r="D466" s="32"/>
      <c r="E466" s="32"/>
      <c r="F466" s="32"/>
      <c r="G466" s="32"/>
      <c r="H466" s="206"/>
      <c r="I466" s="5"/>
      <c r="J466" s="5"/>
      <c r="K466" s="32"/>
      <c r="L466" s="5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spans="1:26" ht="12.75" customHeight="1" x14ac:dyDescent="0.2">
      <c r="A467" s="32"/>
      <c r="B467" s="32"/>
      <c r="C467" s="32"/>
      <c r="D467" s="32"/>
      <c r="E467" s="32"/>
      <c r="F467" s="32"/>
      <c r="G467" s="32"/>
      <c r="H467" s="206"/>
      <c r="I467" s="5"/>
      <c r="J467" s="5"/>
      <c r="K467" s="32"/>
      <c r="L467" s="5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spans="1:26" ht="12.75" customHeight="1" x14ac:dyDescent="0.2">
      <c r="A468" s="32"/>
      <c r="B468" s="32"/>
      <c r="C468" s="32"/>
      <c r="D468" s="32"/>
      <c r="E468" s="32"/>
      <c r="F468" s="32"/>
      <c r="G468" s="32"/>
      <c r="H468" s="206"/>
      <c r="I468" s="5"/>
      <c r="J468" s="5"/>
      <c r="K468" s="32"/>
      <c r="L468" s="5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spans="1:26" ht="12.75" customHeight="1" x14ac:dyDescent="0.2">
      <c r="A469" s="32"/>
      <c r="B469" s="32"/>
      <c r="C469" s="32"/>
      <c r="D469" s="32"/>
      <c r="E469" s="32"/>
      <c r="F469" s="32"/>
      <c r="G469" s="32"/>
      <c r="H469" s="206"/>
      <c r="I469" s="5"/>
      <c r="J469" s="5"/>
      <c r="K469" s="32"/>
      <c r="L469" s="5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spans="1:26" ht="12.75" customHeight="1" x14ac:dyDescent="0.2">
      <c r="A470" s="32"/>
      <c r="B470" s="32"/>
      <c r="C470" s="32"/>
      <c r="D470" s="32"/>
      <c r="E470" s="32"/>
      <c r="F470" s="32"/>
      <c r="G470" s="32"/>
      <c r="H470" s="206"/>
      <c r="I470" s="5"/>
      <c r="J470" s="5"/>
      <c r="K470" s="32"/>
      <c r="L470" s="5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spans="1:26" ht="12.75" customHeight="1" x14ac:dyDescent="0.2">
      <c r="A471" s="32"/>
      <c r="B471" s="32"/>
      <c r="C471" s="32"/>
      <c r="D471" s="32"/>
      <c r="E471" s="32"/>
      <c r="F471" s="32"/>
      <c r="G471" s="32"/>
      <c r="H471" s="206"/>
      <c r="I471" s="5"/>
      <c r="J471" s="5"/>
      <c r="K471" s="32"/>
      <c r="L471" s="5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spans="1:26" ht="12.75" customHeight="1" x14ac:dyDescent="0.2">
      <c r="A472" s="32"/>
      <c r="B472" s="32"/>
      <c r="C472" s="32"/>
      <c r="D472" s="32"/>
      <c r="E472" s="32"/>
      <c r="F472" s="32"/>
      <c r="G472" s="32"/>
      <c r="H472" s="206"/>
      <c r="I472" s="5"/>
      <c r="J472" s="5"/>
      <c r="K472" s="32"/>
      <c r="L472" s="5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spans="1:26" ht="12.75" customHeight="1" x14ac:dyDescent="0.2">
      <c r="A473" s="32"/>
      <c r="B473" s="32"/>
      <c r="C473" s="32"/>
      <c r="D473" s="32"/>
      <c r="E473" s="32"/>
      <c r="F473" s="32"/>
      <c r="G473" s="32"/>
      <c r="H473" s="206"/>
      <c r="I473" s="5"/>
      <c r="J473" s="5"/>
      <c r="K473" s="32"/>
      <c r="L473" s="5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spans="1:26" ht="12.75" customHeight="1" x14ac:dyDescent="0.2">
      <c r="A474" s="32"/>
      <c r="B474" s="32"/>
      <c r="C474" s="32"/>
      <c r="D474" s="32"/>
      <c r="E474" s="32"/>
      <c r="F474" s="32"/>
      <c r="G474" s="32"/>
      <c r="H474" s="206"/>
      <c r="I474" s="5"/>
      <c r="J474" s="5"/>
      <c r="K474" s="32"/>
      <c r="L474" s="5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spans="1:26" ht="12.75" customHeight="1" x14ac:dyDescent="0.2">
      <c r="A475" s="32"/>
      <c r="B475" s="32"/>
      <c r="C475" s="32"/>
      <c r="D475" s="32"/>
      <c r="E475" s="32"/>
      <c r="F475" s="32"/>
      <c r="G475" s="32"/>
      <c r="H475" s="206"/>
      <c r="I475" s="5"/>
      <c r="J475" s="5"/>
      <c r="K475" s="32"/>
      <c r="L475" s="5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spans="1:26" ht="12.75" customHeight="1" x14ac:dyDescent="0.2">
      <c r="A476" s="32"/>
      <c r="B476" s="32"/>
      <c r="C476" s="32"/>
      <c r="D476" s="32"/>
      <c r="E476" s="32"/>
      <c r="F476" s="32"/>
      <c r="G476" s="32"/>
      <c r="H476" s="206"/>
      <c r="I476" s="5"/>
      <c r="J476" s="5"/>
      <c r="K476" s="32"/>
      <c r="L476" s="5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spans="1:26" ht="12.75" customHeight="1" x14ac:dyDescent="0.2">
      <c r="A477" s="32"/>
      <c r="B477" s="32"/>
      <c r="C477" s="32"/>
      <c r="D477" s="32"/>
      <c r="E477" s="32"/>
      <c r="F477" s="32"/>
      <c r="G477" s="32"/>
      <c r="H477" s="206"/>
      <c r="I477" s="5"/>
      <c r="J477" s="5"/>
      <c r="K477" s="32"/>
      <c r="L477" s="5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spans="1:26" ht="12.75" customHeight="1" x14ac:dyDescent="0.2">
      <c r="A478" s="32"/>
      <c r="B478" s="32"/>
      <c r="C478" s="32"/>
      <c r="D478" s="32"/>
      <c r="E478" s="32"/>
      <c r="F478" s="32"/>
      <c r="G478" s="32"/>
      <c r="H478" s="206"/>
      <c r="I478" s="5"/>
      <c r="J478" s="5"/>
      <c r="K478" s="32"/>
      <c r="L478" s="5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spans="1:26" ht="12.75" customHeight="1" x14ac:dyDescent="0.2">
      <c r="A479" s="32"/>
      <c r="B479" s="32"/>
      <c r="C479" s="32"/>
      <c r="D479" s="32"/>
      <c r="E479" s="32"/>
      <c r="F479" s="32"/>
      <c r="G479" s="32"/>
      <c r="H479" s="206"/>
      <c r="I479" s="5"/>
      <c r="J479" s="5"/>
      <c r="K479" s="32"/>
      <c r="L479" s="5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spans="1:26" ht="12.75" customHeight="1" x14ac:dyDescent="0.2">
      <c r="A480" s="32"/>
      <c r="B480" s="32"/>
      <c r="C480" s="32"/>
      <c r="D480" s="32"/>
      <c r="E480" s="32"/>
      <c r="F480" s="32"/>
      <c r="G480" s="32"/>
      <c r="H480" s="206"/>
      <c r="I480" s="5"/>
      <c r="J480" s="5"/>
      <c r="K480" s="32"/>
      <c r="L480" s="5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spans="1:26" ht="12.75" customHeight="1" x14ac:dyDescent="0.2">
      <c r="A481" s="32"/>
      <c r="B481" s="32"/>
      <c r="C481" s="32"/>
      <c r="D481" s="32"/>
      <c r="E481" s="32"/>
      <c r="F481" s="32"/>
      <c r="G481" s="32"/>
      <c r="H481" s="206"/>
      <c r="I481" s="5"/>
      <c r="J481" s="5"/>
      <c r="K481" s="32"/>
      <c r="L481" s="5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spans="1:26" ht="12.75" customHeight="1" x14ac:dyDescent="0.2">
      <c r="A482" s="32"/>
      <c r="B482" s="32"/>
      <c r="C482" s="32"/>
      <c r="D482" s="32"/>
      <c r="E482" s="32"/>
      <c r="F482" s="32"/>
      <c r="G482" s="32"/>
      <c r="H482" s="206"/>
      <c r="I482" s="5"/>
      <c r="J482" s="5"/>
      <c r="K482" s="32"/>
      <c r="L482" s="5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spans="1:26" ht="12.75" customHeight="1" x14ac:dyDescent="0.2">
      <c r="A483" s="32"/>
      <c r="B483" s="32"/>
      <c r="C483" s="32"/>
      <c r="D483" s="32"/>
      <c r="E483" s="32"/>
      <c r="F483" s="32"/>
      <c r="G483" s="32"/>
      <c r="H483" s="206"/>
      <c r="I483" s="5"/>
      <c r="J483" s="5"/>
      <c r="K483" s="32"/>
      <c r="L483" s="5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spans="1:26" ht="12.75" customHeight="1" x14ac:dyDescent="0.2">
      <c r="A484" s="32"/>
      <c r="B484" s="32"/>
      <c r="C484" s="32"/>
      <c r="D484" s="32"/>
      <c r="E484" s="32"/>
      <c r="F484" s="32"/>
      <c r="G484" s="32"/>
      <c r="H484" s="206"/>
      <c r="I484" s="5"/>
      <c r="J484" s="5"/>
      <c r="K484" s="32"/>
      <c r="L484" s="5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spans="1:26" ht="12.75" customHeight="1" x14ac:dyDescent="0.2">
      <c r="A485" s="32"/>
      <c r="B485" s="32"/>
      <c r="C485" s="32"/>
      <c r="D485" s="32"/>
      <c r="E485" s="32"/>
      <c r="F485" s="32"/>
      <c r="G485" s="32"/>
      <c r="H485" s="206"/>
      <c r="I485" s="5"/>
      <c r="J485" s="5"/>
      <c r="K485" s="32"/>
      <c r="L485" s="5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spans="1:26" ht="12.75" customHeight="1" x14ac:dyDescent="0.2">
      <c r="A486" s="32"/>
      <c r="B486" s="32"/>
      <c r="C486" s="32"/>
      <c r="D486" s="32"/>
      <c r="E486" s="32"/>
      <c r="F486" s="32"/>
      <c r="G486" s="32"/>
      <c r="H486" s="206"/>
      <c r="I486" s="5"/>
      <c r="J486" s="5"/>
      <c r="K486" s="32"/>
      <c r="L486" s="5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spans="1:26" ht="12.75" customHeight="1" x14ac:dyDescent="0.2">
      <c r="A487" s="32"/>
      <c r="B487" s="32"/>
      <c r="C487" s="32"/>
      <c r="D487" s="32"/>
      <c r="E487" s="32"/>
      <c r="F487" s="32"/>
      <c r="G487" s="32"/>
      <c r="H487" s="206"/>
      <c r="I487" s="5"/>
      <c r="J487" s="5"/>
      <c r="K487" s="32"/>
      <c r="L487" s="5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spans="1:26" ht="12.75" customHeight="1" x14ac:dyDescent="0.2">
      <c r="A488" s="32"/>
      <c r="B488" s="32"/>
      <c r="C488" s="32"/>
      <c r="D488" s="32"/>
      <c r="E488" s="32"/>
      <c r="F488" s="32"/>
      <c r="G488" s="32"/>
      <c r="H488" s="206"/>
      <c r="I488" s="5"/>
      <c r="J488" s="5"/>
      <c r="K488" s="32"/>
      <c r="L488" s="5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spans="1:26" ht="12.75" customHeight="1" x14ac:dyDescent="0.2">
      <c r="A489" s="32"/>
      <c r="B489" s="32"/>
      <c r="C489" s="32"/>
      <c r="D489" s="32"/>
      <c r="E489" s="32"/>
      <c r="F489" s="32"/>
      <c r="G489" s="32"/>
      <c r="H489" s="206"/>
      <c r="I489" s="5"/>
      <c r="J489" s="5"/>
      <c r="K489" s="32"/>
      <c r="L489" s="5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spans="1:26" ht="12.75" customHeight="1" x14ac:dyDescent="0.2">
      <c r="A490" s="32"/>
      <c r="B490" s="32"/>
      <c r="C490" s="32"/>
      <c r="D490" s="32"/>
      <c r="E490" s="32"/>
      <c r="F490" s="32"/>
      <c r="G490" s="32"/>
      <c r="H490" s="206"/>
      <c r="I490" s="5"/>
      <c r="J490" s="5"/>
      <c r="K490" s="32"/>
      <c r="L490" s="5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spans="1:26" ht="12.75" customHeight="1" x14ac:dyDescent="0.2">
      <c r="A491" s="32"/>
      <c r="B491" s="32"/>
      <c r="C491" s="32"/>
      <c r="D491" s="32"/>
      <c r="E491" s="32"/>
      <c r="F491" s="32"/>
      <c r="G491" s="32"/>
      <c r="H491" s="206"/>
      <c r="I491" s="5"/>
      <c r="J491" s="5"/>
      <c r="K491" s="32"/>
      <c r="L491" s="5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spans="1:26" ht="12.75" customHeight="1" x14ac:dyDescent="0.2">
      <c r="A492" s="32"/>
      <c r="B492" s="32"/>
      <c r="C492" s="32"/>
      <c r="D492" s="32"/>
      <c r="E492" s="32"/>
      <c r="F492" s="32"/>
      <c r="G492" s="32"/>
      <c r="H492" s="206"/>
      <c r="I492" s="5"/>
      <c r="J492" s="5"/>
      <c r="K492" s="32"/>
      <c r="L492" s="5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spans="1:26" ht="12.75" customHeight="1" x14ac:dyDescent="0.2">
      <c r="A493" s="32"/>
      <c r="B493" s="32"/>
      <c r="C493" s="32"/>
      <c r="D493" s="32"/>
      <c r="E493" s="32"/>
      <c r="F493" s="32"/>
      <c r="G493" s="32"/>
      <c r="H493" s="206"/>
      <c r="I493" s="5"/>
      <c r="J493" s="5"/>
      <c r="K493" s="32"/>
      <c r="L493" s="5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spans="1:26" ht="12.75" customHeight="1" x14ac:dyDescent="0.2">
      <c r="A494" s="32"/>
      <c r="B494" s="32"/>
      <c r="C494" s="32"/>
      <c r="D494" s="32"/>
      <c r="E494" s="32"/>
      <c r="F494" s="32"/>
      <c r="G494" s="32"/>
      <c r="H494" s="206"/>
      <c r="I494" s="5"/>
      <c r="J494" s="5"/>
      <c r="K494" s="32"/>
      <c r="L494" s="5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spans="1:26" ht="12.75" customHeight="1" x14ac:dyDescent="0.2">
      <c r="A495" s="32"/>
      <c r="B495" s="32"/>
      <c r="C495" s="32"/>
      <c r="D495" s="32"/>
      <c r="E495" s="32"/>
      <c r="F495" s="32"/>
      <c r="G495" s="32"/>
      <c r="H495" s="206"/>
      <c r="I495" s="5"/>
      <c r="J495" s="5"/>
      <c r="K495" s="32"/>
      <c r="L495" s="5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spans="1:26" ht="12.75" customHeight="1" x14ac:dyDescent="0.2">
      <c r="A496" s="32"/>
      <c r="B496" s="32"/>
      <c r="C496" s="32"/>
      <c r="D496" s="32"/>
      <c r="E496" s="32"/>
      <c r="F496" s="32"/>
      <c r="G496" s="32"/>
      <c r="H496" s="206"/>
      <c r="I496" s="5"/>
      <c r="J496" s="5"/>
      <c r="K496" s="32"/>
      <c r="L496" s="5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spans="1:26" ht="12.75" customHeight="1" x14ac:dyDescent="0.2">
      <c r="A497" s="32"/>
      <c r="B497" s="32"/>
      <c r="C497" s="32"/>
      <c r="D497" s="32"/>
      <c r="E497" s="32"/>
      <c r="F497" s="32"/>
      <c r="G497" s="32"/>
      <c r="H497" s="206"/>
      <c r="I497" s="5"/>
      <c r="J497" s="5"/>
      <c r="K497" s="32"/>
      <c r="L497" s="5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spans="1:26" ht="12.75" customHeight="1" x14ac:dyDescent="0.2">
      <c r="A498" s="32"/>
      <c r="B498" s="32"/>
      <c r="C498" s="32"/>
      <c r="D498" s="32"/>
      <c r="E498" s="32"/>
      <c r="F498" s="32"/>
      <c r="G498" s="32"/>
      <c r="H498" s="206"/>
      <c r="I498" s="5"/>
      <c r="J498" s="5"/>
      <c r="K498" s="32"/>
      <c r="L498" s="5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spans="1:26" ht="12.75" customHeight="1" x14ac:dyDescent="0.2">
      <c r="A499" s="32"/>
      <c r="B499" s="32"/>
      <c r="C499" s="32"/>
      <c r="D499" s="32"/>
      <c r="E499" s="32"/>
      <c r="F499" s="32"/>
      <c r="G499" s="32"/>
      <c r="H499" s="206"/>
      <c r="I499" s="5"/>
      <c r="J499" s="5"/>
      <c r="K499" s="32"/>
      <c r="L499" s="5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spans="1:26" ht="12.75" customHeight="1" x14ac:dyDescent="0.2">
      <c r="A500" s="32"/>
      <c r="B500" s="32"/>
      <c r="C500" s="32"/>
      <c r="D500" s="32"/>
      <c r="E500" s="32"/>
      <c r="F500" s="32"/>
      <c r="G500" s="32"/>
      <c r="H500" s="206"/>
      <c r="I500" s="5"/>
      <c r="J500" s="5"/>
      <c r="K500" s="32"/>
      <c r="L500" s="5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spans="1:26" ht="12.75" customHeight="1" x14ac:dyDescent="0.2">
      <c r="A501" s="32"/>
      <c r="B501" s="32"/>
      <c r="C501" s="32"/>
      <c r="D501" s="32"/>
      <c r="E501" s="32"/>
      <c r="F501" s="32"/>
      <c r="G501" s="32"/>
      <c r="H501" s="206"/>
      <c r="I501" s="5"/>
      <c r="J501" s="5"/>
      <c r="K501" s="32"/>
      <c r="L501" s="5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spans="1:26" ht="12.75" customHeight="1" x14ac:dyDescent="0.2">
      <c r="A502" s="32"/>
      <c r="B502" s="32"/>
      <c r="C502" s="32"/>
      <c r="D502" s="32"/>
      <c r="E502" s="32"/>
      <c r="F502" s="32"/>
      <c r="G502" s="32"/>
      <c r="H502" s="206"/>
      <c r="I502" s="5"/>
      <c r="J502" s="5"/>
      <c r="K502" s="32"/>
      <c r="L502" s="5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spans="1:26" ht="12.75" customHeight="1" x14ac:dyDescent="0.2">
      <c r="A503" s="32"/>
      <c r="B503" s="32"/>
      <c r="C503" s="32"/>
      <c r="D503" s="32"/>
      <c r="E503" s="32"/>
      <c r="F503" s="32"/>
      <c r="G503" s="32"/>
      <c r="H503" s="206"/>
      <c r="I503" s="5"/>
      <c r="J503" s="5"/>
      <c r="K503" s="32"/>
      <c r="L503" s="5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spans="1:26" ht="12.75" customHeight="1" x14ac:dyDescent="0.2">
      <c r="A504" s="32"/>
      <c r="B504" s="32"/>
      <c r="C504" s="32"/>
      <c r="D504" s="32"/>
      <c r="E504" s="32"/>
      <c r="F504" s="32"/>
      <c r="G504" s="32"/>
      <c r="H504" s="206"/>
      <c r="I504" s="5"/>
      <c r="J504" s="5"/>
      <c r="K504" s="32"/>
      <c r="L504" s="5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spans="1:26" ht="12.75" customHeight="1" x14ac:dyDescent="0.2">
      <c r="A505" s="32"/>
      <c r="B505" s="32"/>
      <c r="C505" s="32"/>
      <c r="D505" s="32"/>
      <c r="E505" s="32"/>
      <c r="F505" s="32"/>
      <c r="G505" s="32"/>
      <c r="H505" s="206"/>
      <c r="I505" s="5"/>
      <c r="J505" s="5"/>
      <c r="K505" s="32"/>
      <c r="L505" s="5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spans="1:26" ht="12.75" customHeight="1" x14ac:dyDescent="0.2">
      <c r="A506" s="32"/>
      <c r="B506" s="32"/>
      <c r="C506" s="32"/>
      <c r="D506" s="32"/>
      <c r="E506" s="32"/>
      <c r="F506" s="32"/>
      <c r="G506" s="32"/>
      <c r="H506" s="206"/>
      <c r="I506" s="5"/>
      <c r="J506" s="5"/>
      <c r="K506" s="32"/>
      <c r="L506" s="5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spans="1:26" ht="12.75" customHeight="1" x14ac:dyDescent="0.2">
      <c r="A507" s="32"/>
      <c r="B507" s="32"/>
      <c r="C507" s="32"/>
      <c r="D507" s="32"/>
      <c r="E507" s="32"/>
      <c r="F507" s="32"/>
      <c r="G507" s="32"/>
      <c r="H507" s="206"/>
      <c r="I507" s="5"/>
      <c r="J507" s="5"/>
      <c r="K507" s="32"/>
      <c r="L507" s="5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spans="1:26" ht="12.75" customHeight="1" x14ac:dyDescent="0.2">
      <c r="A508" s="32"/>
      <c r="B508" s="32"/>
      <c r="C508" s="32"/>
      <c r="D508" s="32"/>
      <c r="E508" s="32"/>
      <c r="F508" s="32"/>
      <c r="G508" s="32"/>
      <c r="H508" s="206"/>
      <c r="I508" s="5"/>
      <c r="J508" s="5"/>
      <c r="K508" s="32"/>
      <c r="L508" s="5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spans="1:26" ht="12.75" customHeight="1" x14ac:dyDescent="0.2">
      <c r="A509" s="32"/>
      <c r="B509" s="32"/>
      <c r="C509" s="32"/>
      <c r="D509" s="32"/>
      <c r="E509" s="32"/>
      <c r="F509" s="32"/>
      <c r="G509" s="32"/>
      <c r="H509" s="206"/>
      <c r="I509" s="5"/>
      <c r="J509" s="5"/>
      <c r="K509" s="32"/>
      <c r="L509" s="5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spans="1:26" ht="12.75" customHeight="1" x14ac:dyDescent="0.2">
      <c r="A510" s="32"/>
      <c r="B510" s="32"/>
      <c r="C510" s="32"/>
      <c r="D510" s="32"/>
      <c r="E510" s="32"/>
      <c r="F510" s="32"/>
      <c r="G510" s="32"/>
      <c r="H510" s="206"/>
      <c r="I510" s="5"/>
      <c r="J510" s="5"/>
      <c r="K510" s="32"/>
      <c r="L510" s="5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spans="1:26" ht="12.75" customHeight="1" x14ac:dyDescent="0.2">
      <c r="A511" s="32"/>
      <c r="B511" s="32"/>
      <c r="C511" s="32"/>
      <c r="D511" s="32"/>
      <c r="E511" s="32"/>
      <c r="F511" s="32"/>
      <c r="G511" s="32"/>
      <c r="H511" s="206"/>
      <c r="I511" s="5"/>
      <c r="J511" s="5"/>
      <c r="K511" s="32"/>
      <c r="L511" s="5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spans="1:26" ht="12.75" customHeight="1" x14ac:dyDescent="0.2">
      <c r="A512" s="32"/>
      <c r="B512" s="32"/>
      <c r="C512" s="32"/>
      <c r="D512" s="32"/>
      <c r="E512" s="32"/>
      <c r="F512" s="32"/>
      <c r="G512" s="32"/>
      <c r="H512" s="206"/>
      <c r="I512" s="5"/>
      <c r="J512" s="5"/>
      <c r="K512" s="32"/>
      <c r="L512" s="5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spans="1:26" ht="12.75" customHeight="1" x14ac:dyDescent="0.2">
      <c r="A513" s="32"/>
      <c r="B513" s="32"/>
      <c r="C513" s="32"/>
      <c r="D513" s="32"/>
      <c r="E513" s="32"/>
      <c r="F513" s="32"/>
      <c r="G513" s="32"/>
      <c r="H513" s="206"/>
      <c r="I513" s="5"/>
      <c r="J513" s="5"/>
      <c r="K513" s="32"/>
      <c r="L513" s="5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spans="1:26" ht="12.75" customHeight="1" x14ac:dyDescent="0.2">
      <c r="A514" s="32"/>
      <c r="B514" s="32"/>
      <c r="C514" s="32"/>
      <c r="D514" s="32"/>
      <c r="E514" s="32"/>
      <c r="F514" s="32"/>
      <c r="G514" s="32"/>
      <c r="H514" s="206"/>
      <c r="I514" s="5"/>
      <c r="J514" s="5"/>
      <c r="K514" s="32"/>
      <c r="L514" s="5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spans="1:26" ht="12.75" customHeight="1" x14ac:dyDescent="0.2">
      <c r="A515" s="32"/>
      <c r="B515" s="32"/>
      <c r="C515" s="32"/>
      <c r="D515" s="32"/>
      <c r="E515" s="32"/>
      <c r="F515" s="32"/>
      <c r="G515" s="32"/>
      <c r="H515" s="206"/>
      <c r="I515" s="5"/>
      <c r="J515" s="5"/>
      <c r="K515" s="32"/>
      <c r="L515" s="5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spans="1:26" ht="12.75" customHeight="1" x14ac:dyDescent="0.2">
      <c r="A516" s="32"/>
      <c r="B516" s="32"/>
      <c r="C516" s="32"/>
      <c r="D516" s="32"/>
      <c r="E516" s="32"/>
      <c r="F516" s="32"/>
      <c r="G516" s="32"/>
      <c r="H516" s="206"/>
      <c r="I516" s="5"/>
      <c r="J516" s="5"/>
      <c r="K516" s="32"/>
      <c r="L516" s="5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spans="1:26" ht="12.75" customHeight="1" x14ac:dyDescent="0.2">
      <c r="A517" s="32"/>
      <c r="B517" s="32"/>
      <c r="C517" s="32"/>
      <c r="D517" s="32"/>
      <c r="E517" s="32"/>
      <c r="F517" s="32"/>
      <c r="G517" s="32"/>
      <c r="H517" s="206"/>
      <c r="I517" s="5"/>
      <c r="J517" s="5"/>
      <c r="K517" s="32"/>
      <c r="L517" s="5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spans="1:26" ht="12.75" customHeight="1" x14ac:dyDescent="0.2">
      <c r="A518" s="32"/>
      <c r="B518" s="32"/>
      <c r="C518" s="32"/>
      <c r="D518" s="32"/>
      <c r="E518" s="32"/>
      <c r="F518" s="32"/>
      <c r="G518" s="32"/>
      <c r="H518" s="206"/>
      <c r="I518" s="5"/>
      <c r="J518" s="5"/>
      <c r="K518" s="32"/>
      <c r="L518" s="5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spans="1:26" ht="12.75" customHeight="1" x14ac:dyDescent="0.2">
      <c r="A519" s="32"/>
      <c r="B519" s="32"/>
      <c r="C519" s="32"/>
      <c r="D519" s="32"/>
      <c r="E519" s="32"/>
      <c r="F519" s="32"/>
      <c r="G519" s="32"/>
      <c r="H519" s="206"/>
      <c r="I519" s="5"/>
      <c r="J519" s="5"/>
      <c r="K519" s="32"/>
      <c r="L519" s="5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spans="1:26" ht="12.75" customHeight="1" x14ac:dyDescent="0.2">
      <c r="A520" s="32"/>
      <c r="B520" s="32"/>
      <c r="C520" s="32"/>
      <c r="D520" s="32"/>
      <c r="E520" s="32"/>
      <c r="F520" s="32"/>
      <c r="G520" s="32"/>
      <c r="H520" s="206"/>
      <c r="I520" s="5"/>
      <c r="J520" s="5"/>
      <c r="K520" s="32"/>
      <c r="L520" s="5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spans="1:26" ht="12.75" customHeight="1" x14ac:dyDescent="0.2">
      <c r="A521" s="32"/>
      <c r="B521" s="32"/>
      <c r="C521" s="32"/>
      <c r="D521" s="32"/>
      <c r="E521" s="32"/>
      <c r="F521" s="32"/>
      <c r="G521" s="32"/>
      <c r="H521" s="206"/>
      <c r="I521" s="5"/>
      <c r="J521" s="5"/>
      <c r="K521" s="32"/>
      <c r="L521" s="5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spans="1:26" ht="12.75" customHeight="1" x14ac:dyDescent="0.2">
      <c r="A522" s="32"/>
      <c r="B522" s="32"/>
      <c r="C522" s="32"/>
      <c r="D522" s="32"/>
      <c r="E522" s="32"/>
      <c r="F522" s="32"/>
      <c r="G522" s="32"/>
      <c r="H522" s="206"/>
      <c r="I522" s="5"/>
      <c r="J522" s="5"/>
      <c r="K522" s="32"/>
      <c r="L522" s="5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spans="1:26" ht="12.75" customHeight="1" x14ac:dyDescent="0.2">
      <c r="A523" s="32"/>
      <c r="B523" s="32"/>
      <c r="C523" s="32"/>
      <c r="D523" s="32"/>
      <c r="E523" s="32"/>
      <c r="F523" s="32"/>
      <c r="G523" s="32"/>
      <c r="H523" s="206"/>
      <c r="I523" s="5"/>
      <c r="J523" s="5"/>
      <c r="K523" s="32"/>
      <c r="L523" s="5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spans="1:26" ht="12.75" customHeight="1" x14ac:dyDescent="0.2">
      <c r="A524" s="32"/>
      <c r="B524" s="32"/>
      <c r="C524" s="32"/>
      <c r="D524" s="32"/>
      <c r="E524" s="32"/>
      <c r="F524" s="32"/>
      <c r="G524" s="32"/>
      <c r="H524" s="206"/>
      <c r="I524" s="5"/>
      <c r="J524" s="5"/>
      <c r="K524" s="32"/>
      <c r="L524" s="5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spans="1:26" ht="12.75" customHeight="1" x14ac:dyDescent="0.2">
      <c r="A525" s="32"/>
      <c r="B525" s="32"/>
      <c r="C525" s="32"/>
      <c r="D525" s="32"/>
      <c r="E525" s="32"/>
      <c r="F525" s="32"/>
      <c r="G525" s="32"/>
      <c r="H525" s="206"/>
      <c r="I525" s="5"/>
      <c r="J525" s="5"/>
      <c r="K525" s="32"/>
      <c r="L525" s="5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spans="1:26" ht="12.75" customHeight="1" x14ac:dyDescent="0.2">
      <c r="A526" s="32"/>
      <c r="B526" s="32"/>
      <c r="C526" s="32"/>
      <c r="D526" s="32"/>
      <c r="E526" s="32"/>
      <c r="F526" s="32"/>
      <c r="G526" s="32"/>
      <c r="H526" s="206"/>
      <c r="I526" s="5"/>
      <c r="J526" s="5"/>
      <c r="K526" s="32"/>
      <c r="L526" s="5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spans="1:26" ht="12.75" customHeight="1" x14ac:dyDescent="0.2">
      <c r="A527" s="32"/>
      <c r="B527" s="32"/>
      <c r="C527" s="32"/>
      <c r="D527" s="32"/>
      <c r="E527" s="32"/>
      <c r="F527" s="32"/>
      <c r="G527" s="32"/>
      <c r="H527" s="206"/>
      <c r="I527" s="5"/>
      <c r="J527" s="5"/>
      <c r="K527" s="32"/>
      <c r="L527" s="5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spans="1:26" ht="12.75" customHeight="1" x14ac:dyDescent="0.2">
      <c r="A528" s="32"/>
      <c r="B528" s="32"/>
      <c r="C528" s="32"/>
      <c r="D528" s="32"/>
      <c r="E528" s="32"/>
      <c r="F528" s="32"/>
      <c r="G528" s="32"/>
      <c r="H528" s="206"/>
      <c r="I528" s="5"/>
      <c r="J528" s="5"/>
      <c r="K528" s="32"/>
      <c r="L528" s="5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spans="1:26" ht="12.75" customHeight="1" x14ac:dyDescent="0.2">
      <c r="A529" s="32"/>
      <c r="B529" s="32"/>
      <c r="C529" s="32"/>
      <c r="D529" s="32"/>
      <c r="E529" s="32"/>
      <c r="F529" s="32"/>
      <c r="G529" s="32"/>
      <c r="H529" s="206"/>
      <c r="I529" s="5"/>
      <c r="J529" s="5"/>
      <c r="K529" s="32"/>
      <c r="L529" s="5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spans="1:26" ht="12.75" customHeight="1" x14ac:dyDescent="0.2">
      <c r="A530" s="32"/>
      <c r="B530" s="32"/>
      <c r="C530" s="32"/>
      <c r="D530" s="32"/>
      <c r="E530" s="32"/>
      <c r="F530" s="32"/>
      <c r="G530" s="32"/>
      <c r="H530" s="206"/>
      <c r="I530" s="5"/>
      <c r="J530" s="5"/>
      <c r="K530" s="32"/>
      <c r="L530" s="5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spans="1:26" ht="12.75" customHeight="1" x14ac:dyDescent="0.2">
      <c r="A531" s="32"/>
      <c r="B531" s="32"/>
      <c r="C531" s="32"/>
      <c r="D531" s="32"/>
      <c r="E531" s="32"/>
      <c r="F531" s="32"/>
      <c r="G531" s="32"/>
      <c r="H531" s="206"/>
      <c r="I531" s="5"/>
      <c r="J531" s="5"/>
      <c r="K531" s="32"/>
      <c r="L531" s="5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spans="1:26" ht="12.75" customHeight="1" x14ac:dyDescent="0.2">
      <c r="A532" s="32"/>
      <c r="B532" s="32"/>
      <c r="C532" s="32"/>
      <c r="D532" s="32"/>
      <c r="E532" s="32"/>
      <c r="F532" s="32"/>
      <c r="G532" s="32"/>
      <c r="H532" s="206"/>
      <c r="I532" s="5"/>
      <c r="J532" s="5"/>
      <c r="K532" s="32"/>
      <c r="L532" s="5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spans="1:26" ht="12.75" customHeight="1" x14ac:dyDescent="0.2">
      <c r="A533" s="32"/>
      <c r="B533" s="32"/>
      <c r="C533" s="32"/>
      <c r="D533" s="32"/>
      <c r="E533" s="32"/>
      <c r="F533" s="32"/>
      <c r="G533" s="32"/>
      <c r="H533" s="206"/>
      <c r="I533" s="5"/>
      <c r="J533" s="5"/>
      <c r="K533" s="32"/>
      <c r="L533" s="5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spans="1:26" ht="12.75" customHeight="1" x14ac:dyDescent="0.2">
      <c r="A534" s="32"/>
      <c r="B534" s="32"/>
      <c r="C534" s="32"/>
      <c r="D534" s="32"/>
      <c r="E534" s="32"/>
      <c r="F534" s="32"/>
      <c r="G534" s="32"/>
      <c r="H534" s="206"/>
      <c r="I534" s="5"/>
      <c r="J534" s="5"/>
      <c r="K534" s="32"/>
      <c r="L534" s="5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spans="1:26" ht="12.75" customHeight="1" x14ac:dyDescent="0.2">
      <c r="A535" s="32"/>
      <c r="B535" s="32"/>
      <c r="C535" s="32"/>
      <c r="D535" s="32"/>
      <c r="E535" s="32"/>
      <c r="F535" s="32"/>
      <c r="G535" s="32"/>
      <c r="H535" s="206"/>
      <c r="I535" s="5"/>
      <c r="J535" s="5"/>
      <c r="K535" s="32"/>
      <c r="L535" s="5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spans="1:26" ht="12.75" customHeight="1" x14ac:dyDescent="0.2">
      <c r="A536" s="32"/>
      <c r="B536" s="32"/>
      <c r="C536" s="32"/>
      <c r="D536" s="32"/>
      <c r="E536" s="32"/>
      <c r="F536" s="32"/>
      <c r="G536" s="32"/>
      <c r="H536" s="206"/>
      <c r="I536" s="5"/>
      <c r="J536" s="5"/>
      <c r="K536" s="32"/>
      <c r="L536" s="5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spans="1:26" ht="12.75" customHeight="1" x14ac:dyDescent="0.2">
      <c r="A537" s="32"/>
      <c r="B537" s="32"/>
      <c r="C537" s="32"/>
      <c r="D537" s="32"/>
      <c r="E537" s="32"/>
      <c r="F537" s="32"/>
      <c r="G537" s="32"/>
      <c r="H537" s="206"/>
      <c r="I537" s="5"/>
      <c r="J537" s="5"/>
      <c r="K537" s="32"/>
      <c r="L537" s="5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spans="1:26" ht="12.75" customHeight="1" x14ac:dyDescent="0.2">
      <c r="A538" s="32"/>
      <c r="B538" s="32"/>
      <c r="C538" s="32"/>
      <c r="D538" s="32"/>
      <c r="E538" s="32"/>
      <c r="F538" s="32"/>
      <c r="G538" s="32"/>
      <c r="H538" s="206"/>
      <c r="I538" s="5"/>
      <c r="J538" s="5"/>
      <c r="K538" s="32"/>
      <c r="L538" s="5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spans="1:26" ht="12.75" customHeight="1" x14ac:dyDescent="0.2">
      <c r="A539" s="32"/>
      <c r="B539" s="32"/>
      <c r="C539" s="32"/>
      <c r="D539" s="32"/>
      <c r="E539" s="32"/>
      <c r="F539" s="32"/>
      <c r="G539" s="32"/>
      <c r="H539" s="206"/>
      <c r="I539" s="5"/>
      <c r="J539" s="5"/>
      <c r="K539" s="32"/>
      <c r="L539" s="5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spans="1:26" ht="12.75" customHeight="1" x14ac:dyDescent="0.2">
      <c r="A540" s="32"/>
      <c r="B540" s="32"/>
      <c r="C540" s="32"/>
      <c r="D540" s="32"/>
      <c r="E540" s="32"/>
      <c r="F540" s="32"/>
      <c r="G540" s="32"/>
      <c r="H540" s="206"/>
      <c r="I540" s="5"/>
      <c r="J540" s="5"/>
      <c r="K540" s="32"/>
      <c r="L540" s="5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spans="1:26" ht="12.75" customHeight="1" x14ac:dyDescent="0.2">
      <c r="A541" s="32"/>
      <c r="B541" s="32"/>
      <c r="C541" s="32"/>
      <c r="D541" s="32"/>
      <c r="E541" s="32"/>
      <c r="F541" s="32"/>
      <c r="G541" s="32"/>
      <c r="H541" s="206"/>
      <c r="I541" s="5"/>
      <c r="J541" s="5"/>
      <c r="K541" s="32"/>
      <c r="L541" s="5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spans="1:26" ht="12.75" customHeight="1" x14ac:dyDescent="0.2">
      <c r="A542" s="32"/>
      <c r="B542" s="32"/>
      <c r="C542" s="32"/>
      <c r="D542" s="32"/>
      <c r="E542" s="32"/>
      <c r="F542" s="32"/>
      <c r="G542" s="32"/>
      <c r="H542" s="206"/>
      <c r="I542" s="5"/>
      <c r="J542" s="5"/>
      <c r="K542" s="32"/>
      <c r="L542" s="5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spans="1:26" ht="12.75" customHeight="1" x14ac:dyDescent="0.2">
      <c r="A543" s="32"/>
      <c r="B543" s="32"/>
      <c r="C543" s="32"/>
      <c r="D543" s="32"/>
      <c r="E543" s="32"/>
      <c r="F543" s="32"/>
      <c r="G543" s="32"/>
      <c r="H543" s="206"/>
      <c r="I543" s="5"/>
      <c r="J543" s="5"/>
      <c r="K543" s="32"/>
      <c r="L543" s="5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spans="1:26" ht="12.75" customHeight="1" x14ac:dyDescent="0.2">
      <c r="A544" s="32"/>
      <c r="B544" s="32"/>
      <c r="C544" s="32"/>
      <c r="D544" s="32"/>
      <c r="E544" s="32"/>
      <c r="F544" s="32"/>
      <c r="G544" s="32"/>
      <c r="H544" s="206"/>
      <c r="I544" s="5"/>
      <c r="J544" s="5"/>
      <c r="K544" s="32"/>
      <c r="L544" s="5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spans="1:26" ht="12.75" customHeight="1" x14ac:dyDescent="0.2">
      <c r="A545" s="32"/>
      <c r="B545" s="32"/>
      <c r="C545" s="32"/>
      <c r="D545" s="32"/>
      <c r="E545" s="32"/>
      <c r="F545" s="32"/>
      <c r="G545" s="32"/>
      <c r="H545" s="206"/>
      <c r="I545" s="5"/>
      <c r="J545" s="5"/>
      <c r="K545" s="32"/>
      <c r="L545" s="5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spans="1:26" ht="12.75" customHeight="1" x14ac:dyDescent="0.2">
      <c r="A546" s="32"/>
      <c r="B546" s="32"/>
      <c r="C546" s="32"/>
      <c r="D546" s="32"/>
      <c r="E546" s="32"/>
      <c r="F546" s="32"/>
      <c r="G546" s="32"/>
      <c r="H546" s="206"/>
      <c r="I546" s="5"/>
      <c r="J546" s="5"/>
      <c r="K546" s="32"/>
      <c r="L546" s="5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spans="1:26" ht="12.75" customHeight="1" x14ac:dyDescent="0.2">
      <c r="A547" s="32"/>
      <c r="B547" s="32"/>
      <c r="C547" s="32"/>
      <c r="D547" s="32"/>
      <c r="E547" s="32"/>
      <c r="F547" s="32"/>
      <c r="G547" s="32"/>
      <c r="H547" s="206"/>
      <c r="I547" s="5"/>
      <c r="J547" s="5"/>
      <c r="K547" s="32"/>
      <c r="L547" s="5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spans="1:26" ht="12.75" customHeight="1" x14ac:dyDescent="0.2">
      <c r="A548" s="32"/>
      <c r="B548" s="32"/>
      <c r="C548" s="32"/>
      <c r="D548" s="32"/>
      <c r="E548" s="32"/>
      <c r="F548" s="32"/>
      <c r="G548" s="32"/>
      <c r="H548" s="206"/>
      <c r="I548" s="5"/>
      <c r="J548" s="5"/>
      <c r="K548" s="32"/>
      <c r="L548" s="5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spans="1:26" ht="12.75" customHeight="1" x14ac:dyDescent="0.2">
      <c r="A549" s="32"/>
      <c r="B549" s="32"/>
      <c r="C549" s="32"/>
      <c r="D549" s="32"/>
      <c r="E549" s="32"/>
      <c r="F549" s="32"/>
      <c r="G549" s="32"/>
      <c r="H549" s="206"/>
      <c r="I549" s="5"/>
      <c r="J549" s="5"/>
      <c r="K549" s="32"/>
      <c r="L549" s="5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spans="1:26" ht="12.75" customHeight="1" x14ac:dyDescent="0.2">
      <c r="A550" s="32"/>
      <c r="B550" s="32"/>
      <c r="C550" s="32"/>
      <c r="D550" s="32"/>
      <c r="E550" s="32"/>
      <c r="F550" s="32"/>
      <c r="G550" s="32"/>
      <c r="H550" s="206"/>
      <c r="I550" s="5"/>
      <c r="J550" s="5"/>
      <c r="K550" s="32"/>
      <c r="L550" s="5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spans="1:26" ht="12.75" customHeight="1" x14ac:dyDescent="0.2">
      <c r="A551" s="32"/>
      <c r="B551" s="32"/>
      <c r="C551" s="32"/>
      <c r="D551" s="32"/>
      <c r="E551" s="32"/>
      <c r="F551" s="32"/>
      <c r="G551" s="32"/>
      <c r="H551" s="206"/>
      <c r="I551" s="5"/>
      <c r="J551" s="5"/>
      <c r="K551" s="32"/>
      <c r="L551" s="5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spans="1:26" ht="12.75" customHeight="1" x14ac:dyDescent="0.2">
      <c r="A552" s="32"/>
      <c r="B552" s="32"/>
      <c r="C552" s="32"/>
      <c r="D552" s="32"/>
      <c r="E552" s="32"/>
      <c r="F552" s="32"/>
      <c r="G552" s="32"/>
      <c r="H552" s="206"/>
      <c r="I552" s="5"/>
      <c r="J552" s="5"/>
      <c r="K552" s="32"/>
      <c r="L552" s="5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spans="1:26" ht="12.75" customHeight="1" x14ac:dyDescent="0.2">
      <c r="A553" s="32"/>
      <c r="B553" s="32"/>
      <c r="C553" s="32"/>
      <c r="D553" s="32"/>
      <c r="E553" s="32"/>
      <c r="F553" s="32"/>
      <c r="G553" s="32"/>
      <c r="H553" s="206"/>
      <c r="I553" s="5"/>
      <c r="J553" s="5"/>
      <c r="K553" s="32"/>
      <c r="L553" s="5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spans="1:26" ht="12.75" customHeight="1" x14ac:dyDescent="0.2">
      <c r="A554" s="32"/>
      <c r="B554" s="32"/>
      <c r="C554" s="32"/>
      <c r="D554" s="32"/>
      <c r="E554" s="32"/>
      <c r="F554" s="32"/>
      <c r="G554" s="32"/>
      <c r="H554" s="206"/>
      <c r="I554" s="5"/>
      <c r="J554" s="5"/>
      <c r="K554" s="32"/>
      <c r="L554" s="5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spans="1:26" ht="12.75" customHeight="1" x14ac:dyDescent="0.2">
      <c r="A555" s="32"/>
      <c r="B555" s="32"/>
      <c r="C555" s="32"/>
      <c r="D555" s="32"/>
      <c r="E555" s="32"/>
      <c r="F555" s="32"/>
      <c r="G555" s="32"/>
      <c r="H555" s="206"/>
      <c r="I555" s="5"/>
      <c r="J555" s="5"/>
      <c r="K555" s="32"/>
      <c r="L555" s="5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spans="1:26" ht="12.75" customHeight="1" x14ac:dyDescent="0.2">
      <c r="A556" s="32"/>
      <c r="B556" s="32"/>
      <c r="C556" s="32"/>
      <c r="D556" s="32"/>
      <c r="E556" s="32"/>
      <c r="F556" s="32"/>
      <c r="G556" s="32"/>
      <c r="H556" s="206"/>
      <c r="I556" s="5"/>
      <c r="J556" s="5"/>
      <c r="K556" s="32"/>
      <c r="L556" s="5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spans="1:26" ht="12.75" customHeight="1" x14ac:dyDescent="0.2">
      <c r="A557" s="32"/>
      <c r="B557" s="32"/>
      <c r="C557" s="32"/>
      <c r="D557" s="32"/>
      <c r="E557" s="32"/>
      <c r="F557" s="32"/>
      <c r="G557" s="32"/>
      <c r="H557" s="206"/>
      <c r="I557" s="5"/>
      <c r="J557" s="5"/>
      <c r="K557" s="32"/>
      <c r="L557" s="5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spans="1:26" ht="12.75" customHeight="1" x14ac:dyDescent="0.2">
      <c r="A558" s="32"/>
      <c r="B558" s="32"/>
      <c r="C558" s="32"/>
      <c r="D558" s="32"/>
      <c r="E558" s="32"/>
      <c r="F558" s="32"/>
      <c r="G558" s="32"/>
      <c r="H558" s="206"/>
      <c r="I558" s="5"/>
      <c r="J558" s="5"/>
      <c r="K558" s="32"/>
      <c r="L558" s="5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spans="1:26" ht="12.75" customHeight="1" x14ac:dyDescent="0.2">
      <c r="A559" s="32"/>
      <c r="B559" s="32"/>
      <c r="C559" s="32"/>
      <c r="D559" s="32"/>
      <c r="E559" s="32"/>
      <c r="F559" s="32"/>
      <c r="G559" s="32"/>
      <c r="H559" s="206"/>
      <c r="I559" s="5"/>
      <c r="J559" s="5"/>
      <c r="K559" s="32"/>
      <c r="L559" s="5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spans="1:26" ht="12.75" customHeight="1" x14ac:dyDescent="0.2">
      <c r="A560" s="32"/>
      <c r="B560" s="32"/>
      <c r="C560" s="32"/>
      <c r="D560" s="32"/>
      <c r="E560" s="32"/>
      <c r="F560" s="32"/>
      <c r="G560" s="32"/>
      <c r="H560" s="206"/>
      <c r="I560" s="5"/>
      <c r="J560" s="5"/>
      <c r="K560" s="32"/>
      <c r="L560" s="5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spans="1:26" ht="12.75" customHeight="1" x14ac:dyDescent="0.2">
      <c r="A561" s="32"/>
      <c r="B561" s="32"/>
      <c r="C561" s="32"/>
      <c r="D561" s="32"/>
      <c r="E561" s="32"/>
      <c r="F561" s="32"/>
      <c r="G561" s="32"/>
      <c r="H561" s="206"/>
      <c r="I561" s="5"/>
      <c r="J561" s="5"/>
      <c r="K561" s="32"/>
      <c r="L561" s="5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spans="1:26" ht="12.75" customHeight="1" x14ac:dyDescent="0.2">
      <c r="A562" s="32"/>
      <c r="B562" s="32"/>
      <c r="C562" s="32"/>
      <c r="D562" s="32"/>
      <c r="E562" s="32"/>
      <c r="F562" s="32"/>
      <c r="G562" s="32"/>
      <c r="H562" s="206"/>
      <c r="I562" s="5"/>
      <c r="J562" s="5"/>
      <c r="K562" s="32"/>
      <c r="L562" s="5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spans="1:26" ht="12.75" customHeight="1" x14ac:dyDescent="0.2">
      <c r="A563" s="32"/>
      <c r="B563" s="32"/>
      <c r="C563" s="32"/>
      <c r="D563" s="32"/>
      <c r="E563" s="32"/>
      <c r="F563" s="32"/>
      <c r="G563" s="32"/>
      <c r="H563" s="206"/>
      <c r="I563" s="5"/>
      <c r="J563" s="5"/>
      <c r="K563" s="32"/>
      <c r="L563" s="5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spans="1:26" ht="12.75" customHeight="1" x14ac:dyDescent="0.2">
      <c r="A564" s="32"/>
      <c r="B564" s="32"/>
      <c r="C564" s="32"/>
      <c r="D564" s="32"/>
      <c r="E564" s="32"/>
      <c r="F564" s="32"/>
      <c r="G564" s="32"/>
      <c r="H564" s="206"/>
      <c r="I564" s="5"/>
      <c r="J564" s="5"/>
      <c r="K564" s="32"/>
      <c r="L564" s="5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spans="1:26" ht="12.75" customHeight="1" x14ac:dyDescent="0.2">
      <c r="A565" s="32"/>
      <c r="B565" s="32"/>
      <c r="C565" s="32"/>
      <c r="D565" s="32"/>
      <c r="E565" s="32"/>
      <c r="F565" s="32"/>
      <c r="G565" s="32"/>
      <c r="H565" s="206"/>
      <c r="I565" s="5"/>
      <c r="J565" s="5"/>
      <c r="K565" s="32"/>
      <c r="L565" s="5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spans="1:26" ht="12.75" customHeight="1" x14ac:dyDescent="0.2">
      <c r="A566" s="32"/>
      <c r="B566" s="32"/>
      <c r="C566" s="32"/>
      <c r="D566" s="32"/>
      <c r="E566" s="32"/>
      <c r="F566" s="32"/>
      <c r="G566" s="32"/>
      <c r="H566" s="206"/>
      <c r="I566" s="5"/>
      <c r="J566" s="5"/>
      <c r="K566" s="32"/>
      <c r="L566" s="5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spans="1:26" ht="12.75" customHeight="1" x14ac:dyDescent="0.2">
      <c r="A567" s="32"/>
      <c r="B567" s="32"/>
      <c r="C567" s="32"/>
      <c r="D567" s="32"/>
      <c r="E567" s="32"/>
      <c r="F567" s="32"/>
      <c r="G567" s="32"/>
      <c r="H567" s="206"/>
      <c r="I567" s="5"/>
      <c r="J567" s="5"/>
      <c r="K567" s="32"/>
      <c r="L567" s="5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spans="1:26" ht="12.75" customHeight="1" x14ac:dyDescent="0.2">
      <c r="A568" s="32"/>
      <c r="B568" s="32"/>
      <c r="C568" s="32"/>
      <c r="D568" s="32"/>
      <c r="E568" s="32"/>
      <c r="F568" s="32"/>
      <c r="G568" s="32"/>
      <c r="H568" s="206"/>
      <c r="I568" s="5"/>
      <c r="J568" s="5"/>
      <c r="K568" s="32"/>
      <c r="L568" s="5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spans="1:26" ht="12.75" customHeight="1" x14ac:dyDescent="0.2">
      <c r="A569" s="32"/>
      <c r="B569" s="32"/>
      <c r="C569" s="32"/>
      <c r="D569" s="32"/>
      <c r="E569" s="32"/>
      <c r="F569" s="32"/>
      <c r="G569" s="32"/>
      <c r="H569" s="206"/>
      <c r="I569" s="5"/>
      <c r="J569" s="5"/>
      <c r="K569" s="32"/>
      <c r="L569" s="5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spans="1:26" ht="12.75" customHeight="1" x14ac:dyDescent="0.2">
      <c r="A570" s="32"/>
      <c r="B570" s="32"/>
      <c r="C570" s="32"/>
      <c r="D570" s="32"/>
      <c r="E570" s="32"/>
      <c r="F570" s="32"/>
      <c r="G570" s="32"/>
      <c r="H570" s="206"/>
      <c r="I570" s="5"/>
      <c r="J570" s="5"/>
      <c r="K570" s="32"/>
      <c r="L570" s="5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spans="1:26" ht="12.75" customHeight="1" x14ac:dyDescent="0.2">
      <c r="A571" s="32"/>
      <c r="B571" s="32"/>
      <c r="C571" s="32"/>
      <c r="D571" s="32"/>
      <c r="E571" s="32"/>
      <c r="F571" s="32"/>
      <c r="G571" s="32"/>
      <c r="H571" s="206"/>
      <c r="I571" s="5"/>
      <c r="J571" s="5"/>
      <c r="K571" s="32"/>
      <c r="L571" s="5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spans="1:26" ht="12.75" customHeight="1" x14ac:dyDescent="0.2">
      <c r="A572" s="32"/>
      <c r="B572" s="32"/>
      <c r="C572" s="32"/>
      <c r="D572" s="32"/>
      <c r="E572" s="32"/>
      <c r="F572" s="32"/>
      <c r="G572" s="32"/>
      <c r="H572" s="206"/>
      <c r="I572" s="5"/>
      <c r="J572" s="5"/>
      <c r="K572" s="32"/>
      <c r="L572" s="5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spans="1:26" ht="12.75" customHeight="1" x14ac:dyDescent="0.2">
      <c r="A573" s="32"/>
      <c r="B573" s="32"/>
      <c r="C573" s="32"/>
      <c r="D573" s="32"/>
      <c r="E573" s="32"/>
      <c r="F573" s="32"/>
      <c r="G573" s="32"/>
      <c r="H573" s="206"/>
      <c r="I573" s="5"/>
      <c r="J573" s="5"/>
      <c r="K573" s="32"/>
      <c r="L573" s="5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spans="1:26" ht="12.75" customHeight="1" x14ac:dyDescent="0.2">
      <c r="A574" s="32"/>
      <c r="B574" s="32"/>
      <c r="C574" s="32"/>
      <c r="D574" s="32"/>
      <c r="E574" s="32"/>
      <c r="F574" s="32"/>
      <c r="G574" s="32"/>
      <c r="H574" s="206"/>
      <c r="I574" s="5"/>
      <c r="J574" s="5"/>
      <c r="K574" s="32"/>
      <c r="L574" s="5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spans="1:26" ht="12.75" customHeight="1" x14ac:dyDescent="0.2">
      <c r="A575" s="32"/>
      <c r="B575" s="32"/>
      <c r="C575" s="32"/>
      <c r="D575" s="32"/>
      <c r="E575" s="32"/>
      <c r="F575" s="32"/>
      <c r="G575" s="32"/>
      <c r="H575" s="206"/>
      <c r="I575" s="5"/>
      <c r="J575" s="5"/>
      <c r="K575" s="32"/>
      <c r="L575" s="5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spans="1:26" ht="12.75" customHeight="1" x14ac:dyDescent="0.2">
      <c r="A576" s="32"/>
      <c r="B576" s="32"/>
      <c r="C576" s="32"/>
      <c r="D576" s="32"/>
      <c r="E576" s="32"/>
      <c r="F576" s="32"/>
      <c r="G576" s="32"/>
      <c r="H576" s="206"/>
      <c r="I576" s="5"/>
      <c r="J576" s="5"/>
      <c r="K576" s="32"/>
      <c r="L576" s="5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spans="1:26" ht="12.75" customHeight="1" x14ac:dyDescent="0.2">
      <c r="A577" s="32"/>
      <c r="B577" s="32"/>
      <c r="C577" s="32"/>
      <c r="D577" s="32"/>
      <c r="E577" s="32"/>
      <c r="F577" s="32"/>
      <c r="G577" s="32"/>
      <c r="H577" s="206"/>
      <c r="I577" s="5"/>
      <c r="J577" s="5"/>
      <c r="K577" s="32"/>
      <c r="L577" s="5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spans="1:26" ht="12.75" customHeight="1" x14ac:dyDescent="0.2">
      <c r="A578" s="32"/>
      <c r="B578" s="32"/>
      <c r="C578" s="32"/>
      <c r="D578" s="32"/>
      <c r="E578" s="32"/>
      <c r="F578" s="32"/>
      <c r="G578" s="32"/>
      <c r="H578" s="206"/>
      <c r="I578" s="5"/>
      <c r="J578" s="5"/>
      <c r="K578" s="32"/>
      <c r="L578" s="5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spans="1:26" ht="12.75" customHeight="1" x14ac:dyDescent="0.2">
      <c r="A579" s="32"/>
      <c r="B579" s="32"/>
      <c r="C579" s="32"/>
      <c r="D579" s="32"/>
      <c r="E579" s="32"/>
      <c r="F579" s="32"/>
      <c r="G579" s="32"/>
      <c r="H579" s="206"/>
      <c r="I579" s="5"/>
      <c r="J579" s="5"/>
      <c r="K579" s="32"/>
      <c r="L579" s="5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spans="1:26" ht="12.75" customHeight="1" x14ac:dyDescent="0.2">
      <c r="A580" s="32"/>
      <c r="B580" s="32"/>
      <c r="C580" s="32"/>
      <c r="D580" s="32"/>
      <c r="E580" s="32"/>
      <c r="F580" s="32"/>
      <c r="G580" s="32"/>
      <c r="H580" s="206"/>
      <c r="I580" s="5"/>
      <c r="J580" s="5"/>
      <c r="K580" s="32"/>
      <c r="L580" s="5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spans="1:26" ht="12.75" customHeight="1" x14ac:dyDescent="0.2">
      <c r="A581" s="32"/>
      <c r="B581" s="32"/>
      <c r="C581" s="32"/>
      <c r="D581" s="32"/>
      <c r="E581" s="32"/>
      <c r="F581" s="32"/>
      <c r="G581" s="32"/>
      <c r="H581" s="206"/>
      <c r="I581" s="5"/>
      <c r="J581" s="5"/>
      <c r="K581" s="32"/>
      <c r="L581" s="5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spans="1:26" ht="12.75" customHeight="1" x14ac:dyDescent="0.2">
      <c r="A582" s="32"/>
      <c r="B582" s="32"/>
      <c r="C582" s="32"/>
      <c r="D582" s="32"/>
      <c r="E582" s="32"/>
      <c r="F582" s="32"/>
      <c r="G582" s="32"/>
      <c r="H582" s="206"/>
      <c r="I582" s="5"/>
      <c r="J582" s="5"/>
      <c r="K582" s="32"/>
      <c r="L582" s="5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spans="1:26" ht="12.75" customHeight="1" x14ac:dyDescent="0.2">
      <c r="A583" s="32"/>
      <c r="B583" s="32"/>
      <c r="C583" s="32"/>
      <c r="D583" s="32"/>
      <c r="E583" s="32"/>
      <c r="F583" s="32"/>
      <c r="G583" s="32"/>
      <c r="H583" s="206"/>
      <c r="I583" s="5"/>
      <c r="J583" s="5"/>
      <c r="K583" s="32"/>
      <c r="L583" s="5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spans="1:26" ht="12.75" customHeight="1" x14ac:dyDescent="0.2">
      <c r="A584" s="32"/>
      <c r="B584" s="32"/>
      <c r="C584" s="32"/>
      <c r="D584" s="32"/>
      <c r="E584" s="32"/>
      <c r="F584" s="32"/>
      <c r="G584" s="32"/>
      <c r="H584" s="206"/>
      <c r="I584" s="5"/>
      <c r="J584" s="5"/>
      <c r="K584" s="32"/>
      <c r="L584" s="5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spans="1:26" ht="12.75" customHeight="1" x14ac:dyDescent="0.2">
      <c r="A585" s="32"/>
      <c r="B585" s="32"/>
      <c r="C585" s="32"/>
      <c r="D585" s="32"/>
      <c r="E585" s="32"/>
      <c r="F585" s="32"/>
      <c r="G585" s="32"/>
      <c r="H585" s="206"/>
      <c r="I585" s="5"/>
      <c r="J585" s="5"/>
      <c r="K585" s="32"/>
      <c r="L585" s="5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spans="1:26" ht="12.75" customHeight="1" x14ac:dyDescent="0.2">
      <c r="A586" s="32"/>
      <c r="B586" s="32"/>
      <c r="C586" s="32"/>
      <c r="D586" s="32"/>
      <c r="E586" s="32"/>
      <c r="F586" s="32"/>
      <c r="G586" s="32"/>
      <c r="H586" s="206"/>
      <c r="I586" s="5"/>
      <c r="J586" s="5"/>
      <c r="K586" s="32"/>
      <c r="L586" s="5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spans="1:26" ht="12.75" customHeight="1" x14ac:dyDescent="0.2">
      <c r="A587" s="32"/>
      <c r="B587" s="32"/>
      <c r="C587" s="32"/>
      <c r="D587" s="32"/>
      <c r="E587" s="32"/>
      <c r="F587" s="32"/>
      <c r="G587" s="32"/>
      <c r="H587" s="206"/>
      <c r="I587" s="5"/>
      <c r="J587" s="5"/>
      <c r="K587" s="32"/>
      <c r="L587" s="5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spans="1:26" ht="12.75" customHeight="1" x14ac:dyDescent="0.2">
      <c r="A588" s="32"/>
      <c r="B588" s="32"/>
      <c r="C588" s="32"/>
      <c r="D588" s="32"/>
      <c r="E588" s="32"/>
      <c r="F588" s="32"/>
      <c r="G588" s="32"/>
      <c r="H588" s="206"/>
      <c r="I588" s="5"/>
      <c r="J588" s="5"/>
      <c r="K588" s="32"/>
      <c r="L588" s="5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spans="1:26" ht="12.75" customHeight="1" x14ac:dyDescent="0.2">
      <c r="A589" s="32"/>
      <c r="B589" s="32"/>
      <c r="C589" s="32"/>
      <c r="D589" s="32"/>
      <c r="E589" s="32"/>
      <c r="F589" s="32"/>
      <c r="G589" s="32"/>
      <c r="H589" s="206"/>
      <c r="I589" s="5"/>
      <c r="J589" s="5"/>
      <c r="K589" s="32"/>
      <c r="L589" s="5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spans="1:26" ht="12.75" customHeight="1" x14ac:dyDescent="0.2">
      <c r="A590" s="32"/>
      <c r="B590" s="32"/>
      <c r="C590" s="32"/>
      <c r="D590" s="32"/>
      <c r="E590" s="32"/>
      <c r="F590" s="32"/>
      <c r="G590" s="32"/>
      <c r="H590" s="206"/>
      <c r="I590" s="5"/>
      <c r="J590" s="5"/>
      <c r="K590" s="32"/>
      <c r="L590" s="5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spans="1:26" ht="12.75" customHeight="1" x14ac:dyDescent="0.2">
      <c r="A591" s="32"/>
      <c r="B591" s="32"/>
      <c r="C591" s="32"/>
      <c r="D591" s="32"/>
      <c r="E591" s="32"/>
      <c r="F591" s="32"/>
      <c r="G591" s="32"/>
      <c r="H591" s="206"/>
      <c r="I591" s="5"/>
      <c r="J591" s="5"/>
      <c r="K591" s="32"/>
      <c r="L591" s="5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spans="1:26" ht="12.75" customHeight="1" x14ac:dyDescent="0.2">
      <c r="A592" s="32"/>
      <c r="B592" s="32"/>
      <c r="C592" s="32"/>
      <c r="D592" s="32"/>
      <c r="E592" s="32"/>
      <c r="F592" s="32"/>
      <c r="G592" s="32"/>
      <c r="H592" s="206"/>
      <c r="I592" s="5"/>
      <c r="J592" s="5"/>
      <c r="K592" s="32"/>
      <c r="L592" s="5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spans="1:26" ht="12.75" customHeight="1" x14ac:dyDescent="0.2">
      <c r="A593" s="32"/>
      <c r="B593" s="32"/>
      <c r="C593" s="32"/>
      <c r="D593" s="32"/>
      <c r="E593" s="32"/>
      <c r="F593" s="32"/>
      <c r="G593" s="32"/>
      <c r="H593" s="206"/>
      <c r="I593" s="5"/>
      <c r="J593" s="5"/>
      <c r="K593" s="32"/>
      <c r="L593" s="5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spans="1:26" ht="12.75" customHeight="1" x14ac:dyDescent="0.2">
      <c r="A594" s="32"/>
      <c r="B594" s="32"/>
      <c r="C594" s="32"/>
      <c r="D594" s="32"/>
      <c r="E594" s="32"/>
      <c r="F594" s="32"/>
      <c r="G594" s="32"/>
      <c r="H594" s="206"/>
      <c r="I594" s="5"/>
      <c r="J594" s="5"/>
      <c r="K594" s="32"/>
      <c r="L594" s="5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spans="1:26" ht="12.75" customHeight="1" x14ac:dyDescent="0.2">
      <c r="A595" s="32"/>
      <c r="B595" s="32"/>
      <c r="C595" s="32"/>
      <c r="D595" s="32"/>
      <c r="E595" s="32"/>
      <c r="F595" s="32"/>
      <c r="G595" s="32"/>
      <c r="H595" s="206"/>
      <c r="I595" s="5"/>
      <c r="J595" s="5"/>
      <c r="K595" s="32"/>
      <c r="L595" s="5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spans="1:26" ht="12.75" customHeight="1" x14ac:dyDescent="0.2">
      <c r="A596" s="32"/>
      <c r="B596" s="32"/>
      <c r="C596" s="32"/>
      <c r="D596" s="32"/>
      <c r="E596" s="32"/>
      <c r="F596" s="32"/>
      <c r="G596" s="32"/>
      <c r="H596" s="206"/>
      <c r="I596" s="5"/>
      <c r="J596" s="5"/>
      <c r="K596" s="32"/>
      <c r="L596" s="5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spans="1:26" ht="12.75" customHeight="1" x14ac:dyDescent="0.2">
      <c r="A597" s="32"/>
      <c r="B597" s="32"/>
      <c r="C597" s="32"/>
      <c r="D597" s="32"/>
      <c r="E597" s="32"/>
      <c r="F597" s="32"/>
      <c r="G597" s="32"/>
      <c r="H597" s="206"/>
      <c r="I597" s="5"/>
      <c r="J597" s="5"/>
      <c r="K597" s="32"/>
      <c r="L597" s="5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spans="1:26" ht="12.75" customHeight="1" x14ac:dyDescent="0.2">
      <c r="A598" s="32"/>
      <c r="B598" s="32"/>
      <c r="C598" s="32"/>
      <c r="D598" s="32"/>
      <c r="E598" s="32"/>
      <c r="F598" s="32"/>
      <c r="G598" s="32"/>
      <c r="H598" s="206"/>
      <c r="I598" s="5"/>
      <c r="J598" s="5"/>
      <c r="K598" s="32"/>
      <c r="L598" s="5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spans="1:26" ht="12.75" customHeight="1" x14ac:dyDescent="0.2">
      <c r="A599" s="32"/>
      <c r="B599" s="32"/>
      <c r="C599" s="32"/>
      <c r="D599" s="32"/>
      <c r="E599" s="32"/>
      <c r="F599" s="32"/>
      <c r="G599" s="32"/>
      <c r="H599" s="206"/>
      <c r="I599" s="5"/>
      <c r="J599" s="5"/>
      <c r="K599" s="32"/>
      <c r="L599" s="5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spans="1:26" ht="12.75" customHeight="1" x14ac:dyDescent="0.2">
      <c r="A600" s="32"/>
      <c r="B600" s="32"/>
      <c r="C600" s="32"/>
      <c r="D600" s="32"/>
      <c r="E600" s="32"/>
      <c r="F600" s="32"/>
      <c r="G600" s="32"/>
      <c r="H600" s="206"/>
      <c r="I600" s="5"/>
      <c r="J600" s="5"/>
      <c r="K600" s="32"/>
      <c r="L600" s="5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spans="1:26" ht="12.75" customHeight="1" x14ac:dyDescent="0.2">
      <c r="A601" s="32"/>
      <c r="B601" s="32"/>
      <c r="C601" s="32"/>
      <c r="D601" s="32"/>
      <c r="E601" s="32"/>
      <c r="F601" s="32"/>
      <c r="G601" s="32"/>
      <c r="H601" s="206"/>
      <c r="I601" s="5"/>
      <c r="J601" s="5"/>
      <c r="K601" s="32"/>
      <c r="L601" s="5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spans="1:26" ht="12.75" customHeight="1" x14ac:dyDescent="0.2">
      <c r="A602" s="32"/>
      <c r="B602" s="32"/>
      <c r="C602" s="32"/>
      <c r="D602" s="32"/>
      <c r="E602" s="32"/>
      <c r="F602" s="32"/>
      <c r="G602" s="32"/>
      <c r="H602" s="206"/>
      <c r="I602" s="5"/>
      <c r="J602" s="5"/>
      <c r="K602" s="32"/>
      <c r="L602" s="5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spans="1:26" ht="12.75" customHeight="1" x14ac:dyDescent="0.2">
      <c r="A603" s="32"/>
      <c r="B603" s="32"/>
      <c r="C603" s="32"/>
      <c r="D603" s="32"/>
      <c r="E603" s="32"/>
      <c r="F603" s="32"/>
      <c r="G603" s="32"/>
      <c r="H603" s="206"/>
      <c r="I603" s="5"/>
      <c r="J603" s="5"/>
      <c r="K603" s="32"/>
      <c r="L603" s="5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spans="1:26" ht="12.75" customHeight="1" x14ac:dyDescent="0.2">
      <c r="A604" s="32"/>
      <c r="B604" s="32"/>
      <c r="C604" s="32"/>
      <c r="D604" s="32"/>
      <c r="E604" s="32"/>
      <c r="F604" s="32"/>
      <c r="G604" s="32"/>
      <c r="H604" s="206"/>
      <c r="I604" s="5"/>
      <c r="J604" s="5"/>
      <c r="K604" s="32"/>
      <c r="L604" s="5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spans="1:26" ht="12.75" customHeight="1" x14ac:dyDescent="0.2">
      <c r="A605" s="32"/>
      <c r="B605" s="32"/>
      <c r="C605" s="32"/>
      <c r="D605" s="32"/>
      <c r="E605" s="32"/>
      <c r="F605" s="32"/>
      <c r="G605" s="32"/>
      <c r="H605" s="206"/>
      <c r="I605" s="5"/>
      <c r="J605" s="5"/>
      <c r="K605" s="32"/>
      <c r="L605" s="5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spans="1:26" ht="12.75" customHeight="1" x14ac:dyDescent="0.2">
      <c r="A606" s="32"/>
      <c r="B606" s="32"/>
      <c r="C606" s="32"/>
      <c r="D606" s="32"/>
      <c r="E606" s="32"/>
      <c r="F606" s="32"/>
      <c r="G606" s="32"/>
      <c r="H606" s="206"/>
      <c r="I606" s="5"/>
      <c r="J606" s="5"/>
      <c r="K606" s="32"/>
      <c r="L606" s="5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spans="1:26" ht="12.75" customHeight="1" x14ac:dyDescent="0.2">
      <c r="A607" s="32"/>
      <c r="B607" s="32"/>
      <c r="C607" s="32"/>
      <c r="D607" s="32"/>
      <c r="E607" s="32"/>
      <c r="F607" s="32"/>
      <c r="G607" s="32"/>
      <c r="H607" s="206"/>
      <c r="I607" s="5"/>
      <c r="J607" s="5"/>
      <c r="K607" s="32"/>
      <c r="L607" s="5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spans="1:26" ht="12.75" customHeight="1" x14ac:dyDescent="0.2">
      <c r="A608" s="32"/>
      <c r="B608" s="32"/>
      <c r="C608" s="32"/>
      <c r="D608" s="32"/>
      <c r="E608" s="32"/>
      <c r="F608" s="32"/>
      <c r="G608" s="32"/>
      <c r="H608" s="206"/>
      <c r="I608" s="5"/>
      <c r="J608" s="5"/>
      <c r="K608" s="32"/>
      <c r="L608" s="5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spans="1:26" ht="12.75" customHeight="1" x14ac:dyDescent="0.2">
      <c r="A609" s="32"/>
      <c r="B609" s="32"/>
      <c r="C609" s="32"/>
      <c r="D609" s="32"/>
      <c r="E609" s="32"/>
      <c r="F609" s="32"/>
      <c r="G609" s="32"/>
      <c r="H609" s="206"/>
      <c r="I609" s="5"/>
      <c r="J609" s="5"/>
      <c r="K609" s="32"/>
      <c r="L609" s="5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spans="1:26" ht="12.75" customHeight="1" x14ac:dyDescent="0.2">
      <c r="A610" s="32"/>
      <c r="B610" s="32"/>
      <c r="C610" s="32"/>
      <c r="D610" s="32"/>
      <c r="E610" s="32"/>
      <c r="F610" s="32"/>
      <c r="G610" s="32"/>
      <c r="H610" s="206"/>
      <c r="I610" s="5"/>
      <c r="J610" s="5"/>
      <c r="K610" s="32"/>
      <c r="L610" s="5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spans="1:26" ht="12.75" customHeight="1" x14ac:dyDescent="0.2">
      <c r="A611" s="32"/>
      <c r="B611" s="32"/>
      <c r="C611" s="32"/>
      <c r="D611" s="32"/>
      <c r="E611" s="32"/>
      <c r="F611" s="32"/>
      <c r="G611" s="32"/>
      <c r="H611" s="206"/>
      <c r="I611" s="5"/>
      <c r="J611" s="5"/>
      <c r="K611" s="32"/>
      <c r="L611" s="5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spans="1:26" ht="12.75" customHeight="1" x14ac:dyDescent="0.2">
      <c r="A612" s="32"/>
      <c r="B612" s="32"/>
      <c r="C612" s="32"/>
      <c r="D612" s="32"/>
      <c r="E612" s="32"/>
      <c r="F612" s="32"/>
      <c r="G612" s="32"/>
      <c r="H612" s="206"/>
      <c r="I612" s="5"/>
      <c r="J612" s="5"/>
      <c r="K612" s="32"/>
      <c r="L612" s="5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spans="1:26" ht="12.75" customHeight="1" x14ac:dyDescent="0.2">
      <c r="A613" s="32"/>
      <c r="B613" s="32"/>
      <c r="C613" s="32"/>
      <c r="D613" s="32"/>
      <c r="E613" s="32"/>
      <c r="F613" s="32"/>
      <c r="G613" s="32"/>
      <c r="H613" s="206"/>
      <c r="I613" s="5"/>
      <c r="J613" s="5"/>
      <c r="K613" s="32"/>
      <c r="L613" s="5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spans="1:26" ht="12.75" customHeight="1" x14ac:dyDescent="0.2">
      <c r="A614" s="32"/>
      <c r="B614" s="32"/>
      <c r="C614" s="32"/>
      <c r="D614" s="32"/>
      <c r="E614" s="32"/>
      <c r="F614" s="32"/>
      <c r="G614" s="32"/>
      <c r="H614" s="206"/>
      <c r="I614" s="5"/>
      <c r="J614" s="5"/>
      <c r="K614" s="32"/>
      <c r="L614" s="5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spans="1:26" ht="12.75" customHeight="1" x14ac:dyDescent="0.2">
      <c r="A615" s="32"/>
      <c r="B615" s="32"/>
      <c r="C615" s="32"/>
      <c r="D615" s="32"/>
      <c r="E615" s="32"/>
      <c r="F615" s="32"/>
      <c r="G615" s="32"/>
      <c r="H615" s="206"/>
      <c r="I615" s="5"/>
      <c r="J615" s="5"/>
      <c r="K615" s="32"/>
      <c r="L615" s="5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spans="1:26" ht="12.75" customHeight="1" x14ac:dyDescent="0.2">
      <c r="A616" s="32"/>
      <c r="B616" s="32"/>
      <c r="C616" s="32"/>
      <c r="D616" s="32"/>
      <c r="E616" s="32"/>
      <c r="F616" s="32"/>
      <c r="G616" s="32"/>
      <c r="H616" s="206"/>
      <c r="I616" s="5"/>
      <c r="J616" s="5"/>
      <c r="K616" s="32"/>
      <c r="L616" s="5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spans="1:26" ht="12.75" customHeight="1" x14ac:dyDescent="0.2">
      <c r="A617" s="32"/>
      <c r="B617" s="32"/>
      <c r="C617" s="32"/>
      <c r="D617" s="32"/>
      <c r="E617" s="32"/>
      <c r="F617" s="32"/>
      <c r="G617" s="32"/>
      <c r="H617" s="206"/>
      <c r="I617" s="5"/>
      <c r="J617" s="5"/>
      <c r="K617" s="32"/>
      <c r="L617" s="5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spans="1:26" ht="12.75" customHeight="1" x14ac:dyDescent="0.2">
      <c r="A618" s="32"/>
      <c r="B618" s="32"/>
      <c r="C618" s="32"/>
      <c r="D618" s="32"/>
      <c r="E618" s="32"/>
      <c r="F618" s="32"/>
      <c r="G618" s="32"/>
      <c r="H618" s="206"/>
      <c r="I618" s="5"/>
      <c r="J618" s="5"/>
      <c r="K618" s="32"/>
      <c r="L618" s="5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spans="1:26" ht="12.75" customHeight="1" x14ac:dyDescent="0.2">
      <c r="A619" s="32"/>
      <c r="B619" s="32"/>
      <c r="C619" s="32"/>
      <c r="D619" s="32"/>
      <c r="E619" s="32"/>
      <c r="F619" s="32"/>
      <c r="G619" s="32"/>
      <c r="H619" s="206"/>
      <c r="I619" s="5"/>
      <c r="J619" s="5"/>
      <c r="K619" s="32"/>
      <c r="L619" s="5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spans="1:26" ht="12.75" customHeight="1" x14ac:dyDescent="0.2">
      <c r="A620" s="32"/>
      <c r="B620" s="32"/>
      <c r="C620" s="32"/>
      <c r="D620" s="32"/>
      <c r="E620" s="32"/>
      <c r="F620" s="32"/>
      <c r="G620" s="32"/>
      <c r="H620" s="206"/>
      <c r="I620" s="5"/>
      <c r="J620" s="5"/>
      <c r="K620" s="32"/>
      <c r="L620" s="5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spans="1:26" ht="12.75" customHeight="1" x14ac:dyDescent="0.2">
      <c r="A621" s="32"/>
      <c r="B621" s="32"/>
      <c r="C621" s="32"/>
      <c r="D621" s="32"/>
      <c r="E621" s="32"/>
      <c r="F621" s="32"/>
      <c r="G621" s="32"/>
      <c r="H621" s="206"/>
      <c r="I621" s="5"/>
      <c r="J621" s="5"/>
      <c r="K621" s="32"/>
      <c r="L621" s="5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spans="1:26" ht="12.75" customHeight="1" x14ac:dyDescent="0.2">
      <c r="A622" s="32"/>
      <c r="B622" s="32"/>
      <c r="C622" s="32"/>
      <c r="D622" s="32"/>
      <c r="E622" s="32"/>
      <c r="F622" s="32"/>
      <c r="G622" s="32"/>
      <c r="H622" s="206"/>
      <c r="I622" s="5"/>
      <c r="J622" s="5"/>
      <c r="K622" s="32"/>
      <c r="L622" s="5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spans="1:26" ht="12.75" customHeight="1" x14ac:dyDescent="0.2">
      <c r="A623" s="32"/>
      <c r="B623" s="32"/>
      <c r="C623" s="32"/>
      <c r="D623" s="32"/>
      <c r="E623" s="32"/>
      <c r="F623" s="32"/>
      <c r="G623" s="32"/>
      <c r="H623" s="206"/>
      <c r="I623" s="5"/>
      <c r="J623" s="5"/>
      <c r="K623" s="32"/>
      <c r="L623" s="5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spans="1:26" ht="12.75" customHeight="1" x14ac:dyDescent="0.2">
      <c r="A624" s="32"/>
      <c r="B624" s="32"/>
      <c r="C624" s="32"/>
      <c r="D624" s="32"/>
      <c r="E624" s="32"/>
      <c r="F624" s="32"/>
      <c r="G624" s="32"/>
      <c r="H624" s="206"/>
      <c r="I624" s="5"/>
      <c r="J624" s="5"/>
      <c r="K624" s="32"/>
      <c r="L624" s="5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spans="1:26" ht="12.75" customHeight="1" x14ac:dyDescent="0.2">
      <c r="A625" s="32"/>
      <c r="B625" s="32"/>
      <c r="C625" s="32"/>
      <c r="D625" s="32"/>
      <c r="E625" s="32"/>
      <c r="F625" s="32"/>
      <c r="G625" s="32"/>
      <c r="H625" s="206"/>
      <c r="I625" s="5"/>
      <c r="J625" s="5"/>
      <c r="K625" s="32"/>
      <c r="L625" s="5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spans="1:26" ht="12.75" customHeight="1" x14ac:dyDescent="0.2">
      <c r="A626" s="32"/>
      <c r="B626" s="32"/>
      <c r="C626" s="32"/>
      <c r="D626" s="32"/>
      <c r="E626" s="32"/>
      <c r="F626" s="32"/>
      <c r="G626" s="32"/>
      <c r="H626" s="206"/>
      <c r="I626" s="5"/>
      <c r="J626" s="5"/>
      <c r="K626" s="32"/>
      <c r="L626" s="5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spans="1:26" ht="12.75" customHeight="1" x14ac:dyDescent="0.2">
      <c r="A627" s="32"/>
      <c r="B627" s="32"/>
      <c r="C627" s="32"/>
      <c r="D627" s="32"/>
      <c r="E627" s="32"/>
      <c r="F627" s="32"/>
      <c r="G627" s="32"/>
      <c r="H627" s="206"/>
      <c r="I627" s="5"/>
      <c r="J627" s="5"/>
      <c r="K627" s="32"/>
      <c r="L627" s="5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spans="1:26" ht="12.75" customHeight="1" x14ac:dyDescent="0.2">
      <c r="A628" s="32"/>
      <c r="B628" s="32"/>
      <c r="C628" s="32"/>
      <c r="D628" s="32"/>
      <c r="E628" s="32"/>
      <c r="F628" s="32"/>
      <c r="G628" s="32"/>
      <c r="H628" s="206"/>
      <c r="I628" s="5"/>
      <c r="J628" s="5"/>
      <c r="K628" s="32"/>
      <c r="L628" s="5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spans="1:26" ht="12.75" customHeight="1" x14ac:dyDescent="0.2">
      <c r="A629" s="32"/>
      <c r="B629" s="32"/>
      <c r="C629" s="32"/>
      <c r="D629" s="32"/>
      <c r="E629" s="32"/>
      <c r="F629" s="32"/>
      <c r="G629" s="32"/>
      <c r="H629" s="206"/>
      <c r="I629" s="5"/>
      <c r="J629" s="5"/>
      <c r="K629" s="32"/>
      <c r="L629" s="5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spans="1:26" ht="12.75" customHeight="1" x14ac:dyDescent="0.2">
      <c r="A630" s="32"/>
      <c r="B630" s="32"/>
      <c r="C630" s="32"/>
      <c r="D630" s="32"/>
      <c r="E630" s="32"/>
      <c r="F630" s="32"/>
      <c r="G630" s="32"/>
      <c r="H630" s="206"/>
      <c r="I630" s="5"/>
      <c r="J630" s="5"/>
      <c r="K630" s="32"/>
      <c r="L630" s="5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spans="1:26" ht="12.75" customHeight="1" x14ac:dyDescent="0.2">
      <c r="A631" s="32"/>
      <c r="B631" s="32"/>
      <c r="C631" s="32"/>
      <c r="D631" s="32"/>
      <c r="E631" s="32"/>
      <c r="F631" s="32"/>
      <c r="G631" s="32"/>
      <c r="H631" s="206"/>
      <c r="I631" s="5"/>
      <c r="J631" s="5"/>
      <c r="K631" s="32"/>
      <c r="L631" s="5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spans="1:26" ht="12.75" customHeight="1" x14ac:dyDescent="0.2">
      <c r="A632" s="32"/>
      <c r="B632" s="32"/>
      <c r="C632" s="32"/>
      <c r="D632" s="32"/>
      <c r="E632" s="32"/>
      <c r="F632" s="32"/>
      <c r="G632" s="32"/>
      <c r="H632" s="206"/>
      <c r="I632" s="5"/>
      <c r="J632" s="5"/>
      <c r="K632" s="32"/>
      <c r="L632" s="5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spans="1:26" ht="12.75" customHeight="1" x14ac:dyDescent="0.2">
      <c r="A633" s="32"/>
      <c r="B633" s="32"/>
      <c r="C633" s="32"/>
      <c r="D633" s="32"/>
      <c r="E633" s="32"/>
      <c r="F633" s="32"/>
      <c r="G633" s="32"/>
      <c r="H633" s="206"/>
      <c r="I633" s="5"/>
      <c r="J633" s="5"/>
      <c r="K633" s="32"/>
      <c r="L633" s="5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spans="1:26" ht="12.75" customHeight="1" x14ac:dyDescent="0.2">
      <c r="A634" s="32"/>
      <c r="B634" s="32"/>
      <c r="C634" s="32"/>
      <c r="D634" s="32"/>
      <c r="E634" s="32"/>
      <c r="F634" s="32"/>
      <c r="G634" s="32"/>
      <c r="H634" s="206"/>
      <c r="I634" s="5"/>
      <c r="J634" s="5"/>
      <c r="K634" s="32"/>
      <c r="L634" s="5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spans="1:26" ht="12.75" customHeight="1" x14ac:dyDescent="0.2">
      <c r="A635" s="32"/>
      <c r="B635" s="32"/>
      <c r="C635" s="32"/>
      <c r="D635" s="32"/>
      <c r="E635" s="32"/>
      <c r="F635" s="32"/>
      <c r="G635" s="32"/>
      <c r="H635" s="206"/>
      <c r="I635" s="5"/>
      <c r="J635" s="5"/>
      <c r="K635" s="32"/>
      <c r="L635" s="5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spans="1:26" ht="12.75" customHeight="1" x14ac:dyDescent="0.2">
      <c r="A636" s="32"/>
      <c r="B636" s="32"/>
      <c r="C636" s="32"/>
      <c r="D636" s="32"/>
      <c r="E636" s="32"/>
      <c r="F636" s="32"/>
      <c r="G636" s="32"/>
      <c r="H636" s="206"/>
      <c r="I636" s="5"/>
      <c r="J636" s="5"/>
      <c r="K636" s="32"/>
      <c r="L636" s="5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spans="1:26" ht="12.75" customHeight="1" x14ac:dyDescent="0.2">
      <c r="A637" s="32"/>
      <c r="B637" s="32"/>
      <c r="C637" s="32"/>
      <c r="D637" s="32"/>
      <c r="E637" s="32"/>
      <c r="F637" s="32"/>
      <c r="G637" s="32"/>
      <c r="H637" s="206"/>
      <c r="I637" s="5"/>
      <c r="J637" s="5"/>
      <c r="K637" s="32"/>
      <c r="L637" s="5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spans="1:26" ht="12.75" customHeight="1" x14ac:dyDescent="0.2">
      <c r="A638" s="32"/>
      <c r="B638" s="32"/>
      <c r="C638" s="32"/>
      <c r="D638" s="32"/>
      <c r="E638" s="32"/>
      <c r="F638" s="32"/>
      <c r="G638" s="32"/>
      <c r="H638" s="206"/>
      <c r="I638" s="5"/>
      <c r="J638" s="5"/>
      <c r="K638" s="32"/>
      <c r="L638" s="5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spans="1:26" ht="12.75" customHeight="1" x14ac:dyDescent="0.2">
      <c r="A639" s="32"/>
      <c r="B639" s="32"/>
      <c r="C639" s="32"/>
      <c r="D639" s="32"/>
      <c r="E639" s="32"/>
      <c r="F639" s="32"/>
      <c r="G639" s="32"/>
      <c r="H639" s="206"/>
      <c r="I639" s="5"/>
      <c r="J639" s="5"/>
      <c r="K639" s="32"/>
      <c r="L639" s="5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spans="1:26" ht="12.75" customHeight="1" x14ac:dyDescent="0.2">
      <c r="A640" s="32"/>
      <c r="B640" s="32"/>
      <c r="C640" s="32"/>
      <c r="D640" s="32"/>
      <c r="E640" s="32"/>
      <c r="F640" s="32"/>
      <c r="G640" s="32"/>
      <c r="H640" s="206"/>
      <c r="I640" s="5"/>
      <c r="J640" s="5"/>
      <c r="K640" s="32"/>
      <c r="L640" s="5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spans="1:26" ht="12.75" customHeight="1" x14ac:dyDescent="0.2">
      <c r="A641" s="32"/>
      <c r="B641" s="32"/>
      <c r="C641" s="32"/>
      <c r="D641" s="32"/>
      <c r="E641" s="32"/>
      <c r="F641" s="32"/>
      <c r="G641" s="32"/>
      <c r="H641" s="206"/>
      <c r="I641" s="5"/>
      <c r="J641" s="5"/>
      <c r="K641" s="32"/>
      <c r="L641" s="5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spans="1:26" ht="12.75" customHeight="1" x14ac:dyDescent="0.2">
      <c r="A642" s="32"/>
      <c r="B642" s="32"/>
      <c r="C642" s="32"/>
      <c r="D642" s="32"/>
      <c r="E642" s="32"/>
      <c r="F642" s="32"/>
      <c r="G642" s="32"/>
      <c r="H642" s="206"/>
      <c r="I642" s="5"/>
      <c r="J642" s="5"/>
      <c r="K642" s="32"/>
      <c r="L642" s="5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spans="1:26" ht="12.75" customHeight="1" x14ac:dyDescent="0.2">
      <c r="A643" s="32"/>
      <c r="B643" s="32"/>
      <c r="C643" s="32"/>
      <c r="D643" s="32"/>
      <c r="E643" s="32"/>
      <c r="F643" s="32"/>
      <c r="G643" s="32"/>
      <c r="H643" s="206"/>
      <c r="I643" s="5"/>
      <c r="J643" s="5"/>
      <c r="K643" s="32"/>
      <c r="L643" s="5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spans="1:26" ht="12.75" customHeight="1" x14ac:dyDescent="0.2">
      <c r="A644" s="32"/>
      <c r="B644" s="32"/>
      <c r="C644" s="32"/>
      <c r="D644" s="32"/>
      <c r="E644" s="32"/>
      <c r="F644" s="32"/>
      <c r="G644" s="32"/>
      <c r="H644" s="206"/>
      <c r="I644" s="5"/>
      <c r="J644" s="5"/>
      <c r="K644" s="32"/>
      <c r="L644" s="5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spans="1:26" ht="12.75" customHeight="1" x14ac:dyDescent="0.2">
      <c r="A645" s="32"/>
      <c r="B645" s="32"/>
      <c r="C645" s="32"/>
      <c r="D645" s="32"/>
      <c r="E645" s="32"/>
      <c r="F645" s="32"/>
      <c r="G645" s="32"/>
      <c r="H645" s="206"/>
      <c r="I645" s="5"/>
      <c r="J645" s="5"/>
      <c r="K645" s="32"/>
      <c r="L645" s="5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spans="1:26" ht="12.75" customHeight="1" x14ac:dyDescent="0.2">
      <c r="A646" s="32"/>
      <c r="B646" s="32"/>
      <c r="C646" s="32"/>
      <c r="D646" s="32"/>
      <c r="E646" s="32"/>
      <c r="F646" s="32"/>
      <c r="G646" s="32"/>
      <c r="H646" s="206"/>
      <c r="I646" s="5"/>
      <c r="J646" s="5"/>
      <c r="K646" s="32"/>
      <c r="L646" s="5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spans="1:26" ht="12.75" customHeight="1" x14ac:dyDescent="0.2">
      <c r="A647" s="32"/>
      <c r="B647" s="32"/>
      <c r="C647" s="32"/>
      <c r="D647" s="32"/>
      <c r="E647" s="32"/>
      <c r="F647" s="32"/>
      <c r="G647" s="32"/>
      <c r="H647" s="206"/>
      <c r="I647" s="5"/>
      <c r="J647" s="5"/>
      <c r="K647" s="32"/>
      <c r="L647" s="5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spans="1:26" ht="12.75" customHeight="1" x14ac:dyDescent="0.2">
      <c r="A648" s="32"/>
      <c r="B648" s="32"/>
      <c r="C648" s="32"/>
      <c r="D648" s="32"/>
      <c r="E648" s="32"/>
      <c r="F648" s="32"/>
      <c r="G648" s="32"/>
      <c r="H648" s="206"/>
      <c r="I648" s="5"/>
      <c r="J648" s="5"/>
      <c r="K648" s="32"/>
      <c r="L648" s="5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spans="1:26" ht="12.75" customHeight="1" x14ac:dyDescent="0.2">
      <c r="A649" s="32"/>
      <c r="B649" s="32"/>
      <c r="C649" s="32"/>
      <c r="D649" s="32"/>
      <c r="E649" s="32"/>
      <c r="F649" s="32"/>
      <c r="G649" s="32"/>
      <c r="H649" s="206"/>
      <c r="I649" s="5"/>
      <c r="J649" s="5"/>
      <c r="K649" s="32"/>
      <c r="L649" s="5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spans="1:26" ht="12.75" customHeight="1" x14ac:dyDescent="0.2">
      <c r="A650" s="32"/>
      <c r="B650" s="32"/>
      <c r="C650" s="32"/>
      <c r="D650" s="32"/>
      <c r="E650" s="32"/>
      <c r="F650" s="32"/>
      <c r="G650" s="32"/>
      <c r="H650" s="206"/>
      <c r="I650" s="5"/>
      <c r="J650" s="5"/>
      <c r="K650" s="32"/>
      <c r="L650" s="5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spans="1:26" ht="12.75" customHeight="1" x14ac:dyDescent="0.2">
      <c r="A651" s="32"/>
      <c r="B651" s="32"/>
      <c r="C651" s="32"/>
      <c r="D651" s="32"/>
      <c r="E651" s="32"/>
      <c r="F651" s="32"/>
      <c r="G651" s="32"/>
      <c r="H651" s="206"/>
      <c r="I651" s="5"/>
      <c r="J651" s="5"/>
      <c r="K651" s="32"/>
      <c r="L651" s="5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spans="1:26" ht="12.75" customHeight="1" x14ac:dyDescent="0.2">
      <c r="A652" s="32"/>
      <c r="B652" s="32"/>
      <c r="C652" s="32"/>
      <c r="D652" s="32"/>
      <c r="E652" s="32"/>
      <c r="F652" s="32"/>
      <c r="G652" s="32"/>
      <c r="H652" s="206"/>
      <c r="I652" s="5"/>
      <c r="J652" s="5"/>
      <c r="K652" s="32"/>
      <c r="L652" s="5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spans="1:26" ht="12.75" customHeight="1" x14ac:dyDescent="0.2">
      <c r="A653" s="32"/>
      <c r="B653" s="32"/>
      <c r="C653" s="32"/>
      <c r="D653" s="32"/>
      <c r="E653" s="32"/>
      <c r="F653" s="32"/>
      <c r="G653" s="32"/>
      <c r="H653" s="206"/>
      <c r="I653" s="5"/>
      <c r="J653" s="5"/>
      <c r="K653" s="32"/>
      <c r="L653" s="5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spans="1:26" ht="12.75" customHeight="1" x14ac:dyDescent="0.2">
      <c r="A654" s="32"/>
      <c r="B654" s="32"/>
      <c r="C654" s="32"/>
      <c r="D654" s="32"/>
      <c r="E654" s="32"/>
      <c r="F654" s="32"/>
      <c r="G654" s="32"/>
      <c r="H654" s="206"/>
      <c r="I654" s="5"/>
      <c r="J654" s="5"/>
      <c r="K654" s="32"/>
      <c r="L654" s="5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spans="1:26" ht="12.75" customHeight="1" x14ac:dyDescent="0.2">
      <c r="A655" s="32"/>
      <c r="B655" s="32"/>
      <c r="C655" s="32"/>
      <c r="D655" s="32"/>
      <c r="E655" s="32"/>
      <c r="F655" s="32"/>
      <c r="G655" s="32"/>
      <c r="H655" s="206"/>
      <c r="I655" s="5"/>
      <c r="J655" s="5"/>
      <c r="K655" s="32"/>
      <c r="L655" s="5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spans="1:26" ht="12.75" customHeight="1" x14ac:dyDescent="0.2">
      <c r="A656" s="32"/>
      <c r="B656" s="32"/>
      <c r="C656" s="32"/>
      <c r="D656" s="32"/>
      <c r="E656" s="32"/>
      <c r="F656" s="32"/>
      <c r="G656" s="32"/>
      <c r="H656" s="206"/>
      <c r="I656" s="5"/>
      <c r="J656" s="5"/>
      <c r="K656" s="32"/>
      <c r="L656" s="5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spans="1:26" ht="12.75" customHeight="1" x14ac:dyDescent="0.2">
      <c r="A657" s="32"/>
      <c r="B657" s="32"/>
      <c r="C657" s="32"/>
      <c r="D657" s="32"/>
      <c r="E657" s="32"/>
      <c r="F657" s="32"/>
      <c r="G657" s="32"/>
      <c r="H657" s="206"/>
      <c r="I657" s="5"/>
      <c r="J657" s="5"/>
      <c r="K657" s="32"/>
      <c r="L657" s="5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spans="1:26" ht="12.75" customHeight="1" x14ac:dyDescent="0.2">
      <c r="A658" s="32"/>
      <c r="B658" s="32"/>
      <c r="C658" s="32"/>
      <c r="D658" s="32"/>
      <c r="E658" s="32"/>
      <c r="F658" s="32"/>
      <c r="G658" s="32"/>
      <c r="H658" s="206"/>
      <c r="I658" s="5"/>
      <c r="J658" s="5"/>
      <c r="K658" s="32"/>
      <c r="L658" s="5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spans="1:26" ht="12.75" customHeight="1" x14ac:dyDescent="0.2">
      <c r="A659" s="32"/>
      <c r="B659" s="32"/>
      <c r="C659" s="32"/>
      <c r="D659" s="32"/>
      <c r="E659" s="32"/>
      <c r="F659" s="32"/>
      <c r="G659" s="32"/>
      <c r="H659" s="206"/>
      <c r="I659" s="5"/>
      <c r="J659" s="5"/>
      <c r="K659" s="32"/>
      <c r="L659" s="5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spans="1:26" ht="12.75" customHeight="1" x14ac:dyDescent="0.2">
      <c r="A660" s="32"/>
      <c r="B660" s="32"/>
      <c r="C660" s="32"/>
      <c r="D660" s="32"/>
      <c r="E660" s="32"/>
      <c r="F660" s="32"/>
      <c r="G660" s="32"/>
      <c r="H660" s="206"/>
      <c r="I660" s="5"/>
      <c r="J660" s="5"/>
      <c r="K660" s="32"/>
      <c r="L660" s="5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spans="1:26" ht="12.75" customHeight="1" x14ac:dyDescent="0.2">
      <c r="A661" s="32"/>
      <c r="B661" s="32"/>
      <c r="C661" s="32"/>
      <c r="D661" s="32"/>
      <c r="E661" s="32"/>
      <c r="F661" s="32"/>
      <c r="G661" s="32"/>
      <c r="H661" s="206"/>
      <c r="I661" s="5"/>
      <c r="J661" s="5"/>
      <c r="K661" s="32"/>
      <c r="L661" s="5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spans="1:26" ht="12.75" customHeight="1" x14ac:dyDescent="0.2">
      <c r="A662" s="32"/>
      <c r="B662" s="32"/>
      <c r="C662" s="32"/>
      <c r="D662" s="32"/>
      <c r="E662" s="32"/>
      <c r="F662" s="32"/>
      <c r="G662" s="32"/>
      <c r="H662" s="206"/>
      <c r="I662" s="5"/>
      <c r="J662" s="5"/>
      <c r="K662" s="32"/>
      <c r="L662" s="5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spans="1:26" ht="12.75" customHeight="1" x14ac:dyDescent="0.2">
      <c r="A663" s="32"/>
      <c r="B663" s="32"/>
      <c r="C663" s="32"/>
      <c r="D663" s="32"/>
      <c r="E663" s="32"/>
      <c r="F663" s="32"/>
      <c r="G663" s="32"/>
      <c r="H663" s="206"/>
      <c r="I663" s="5"/>
      <c r="J663" s="5"/>
      <c r="K663" s="32"/>
      <c r="L663" s="5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spans="1:26" ht="12.75" customHeight="1" x14ac:dyDescent="0.2">
      <c r="A664" s="32"/>
      <c r="B664" s="32"/>
      <c r="C664" s="32"/>
      <c r="D664" s="32"/>
      <c r="E664" s="32"/>
      <c r="F664" s="32"/>
      <c r="G664" s="32"/>
      <c r="H664" s="206"/>
      <c r="I664" s="5"/>
      <c r="J664" s="5"/>
      <c r="K664" s="32"/>
      <c r="L664" s="5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spans="1:26" ht="12.75" customHeight="1" x14ac:dyDescent="0.2">
      <c r="A665" s="32"/>
      <c r="B665" s="32"/>
      <c r="C665" s="32"/>
      <c r="D665" s="32"/>
      <c r="E665" s="32"/>
      <c r="F665" s="32"/>
      <c r="G665" s="32"/>
      <c r="H665" s="206"/>
      <c r="I665" s="5"/>
      <c r="J665" s="5"/>
      <c r="K665" s="32"/>
      <c r="L665" s="5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spans="1:26" ht="12.75" customHeight="1" x14ac:dyDescent="0.2">
      <c r="A666" s="32"/>
      <c r="B666" s="32"/>
      <c r="C666" s="32"/>
      <c r="D666" s="32"/>
      <c r="E666" s="32"/>
      <c r="F666" s="32"/>
      <c r="G666" s="32"/>
      <c r="H666" s="206"/>
      <c r="I666" s="5"/>
      <c r="J666" s="5"/>
      <c r="K666" s="32"/>
      <c r="L666" s="5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spans="1:26" ht="12.75" customHeight="1" x14ac:dyDescent="0.2">
      <c r="A667" s="32"/>
      <c r="B667" s="32"/>
      <c r="C667" s="32"/>
      <c r="D667" s="32"/>
      <c r="E667" s="32"/>
      <c r="F667" s="32"/>
      <c r="G667" s="32"/>
      <c r="H667" s="206"/>
      <c r="I667" s="5"/>
      <c r="J667" s="5"/>
      <c r="K667" s="32"/>
      <c r="L667" s="5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spans="1:26" ht="12.75" customHeight="1" x14ac:dyDescent="0.2">
      <c r="A668" s="32"/>
      <c r="B668" s="32"/>
      <c r="C668" s="32"/>
      <c r="D668" s="32"/>
      <c r="E668" s="32"/>
      <c r="F668" s="32"/>
      <c r="G668" s="32"/>
      <c r="H668" s="206"/>
      <c r="I668" s="5"/>
      <c r="J668" s="5"/>
      <c r="K668" s="32"/>
      <c r="L668" s="5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spans="1:26" ht="12.75" customHeight="1" x14ac:dyDescent="0.2">
      <c r="A669" s="32"/>
      <c r="B669" s="32"/>
      <c r="C669" s="32"/>
      <c r="D669" s="32"/>
      <c r="E669" s="32"/>
      <c r="F669" s="32"/>
      <c r="G669" s="32"/>
      <c r="H669" s="206"/>
      <c r="I669" s="5"/>
      <c r="J669" s="5"/>
      <c r="K669" s="32"/>
      <c r="L669" s="5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spans="1:26" ht="12.75" customHeight="1" x14ac:dyDescent="0.2">
      <c r="A670" s="32"/>
      <c r="B670" s="32"/>
      <c r="C670" s="32"/>
      <c r="D670" s="32"/>
      <c r="E670" s="32"/>
      <c r="F670" s="32"/>
      <c r="G670" s="32"/>
      <c r="H670" s="206"/>
      <c r="I670" s="5"/>
      <c r="J670" s="5"/>
      <c r="K670" s="32"/>
      <c r="L670" s="5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spans="1:26" ht="12.75" customHeight="1" x14ac:dyDescent="0.2">
      <c r="A671" s="32"/>
      <c r="B671" s="32"/>
      <c r="C671" s="32"/>
      <c r="D671" s="32"/>
      <c r="E671" s="32"/>
      <c r="F671" s="32"/>
      <c r="G671" s="32"/>
      <c r="H671" s="206"/>
      <c r="I671" s="5"/>
      <c r="J671" s="5"/>
      <c r="K671" s="32"/>
      <c r="L671" s="5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spans="1:26" ht="12.75" customHeight="1" x14ac:dyDescent="0.2">
      <c r="A672" s="32"/>
      <c r="B672" s="32"/>
      <c r="C672" s="32"/>
      <c r="D672" s="32"/>
      <c r="E672" s="32"/>
      <c r="F672" s="32"/>
      <c r="G672" s="32"/>
      <c r="H672" s="206"/>
      <c r="I672" s="5"/>
      <c r="J672" s="5"/>
      <c r="K672" s="32"/>
      <c r="L672" s="5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spans="1:26" ht="12.75" customHeight="1" x14ac:dyDescent="0.2">
      <c r="A673" s="32"/>
      <c r="B673" s="32"/>
      <c r="C673" s="32"/>
      <c r="D673" s="32"/>
      <c r="E673" s="32"/>
      <c r="F673" s="32"/>
      <c r="G673" s="32"/>
      <c r="H673" s="206"/>
      <c r="I673" s="5"/>
      <c r="J673" s="5"/>
      <c r="K673" s="32"/>
      <c r="L673" s="5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spans="1:26" ht="12.75" customHeight="1" x14ac:dyDescent="0.2">
      <c r="A674" s="32"/>
      <c r="B674" s="32"/>
      <c r="C674" s="32"/>
      <c r="D674" s="32"/>
      <c r="E674" s="32"/>
      <c r="F674" s="32"/>
      <c r="G674" s="32"/>
      <c r="H674" s="206"/>
      <c r="I674" s="5"/>
      <c r="J674" s="5"/>
      <c r="K674" s="32"/>
      <c r="L674" s="5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spans="1:26" ht="12.75" customHeight="1" x14ac:dyDescent="0.2">
      <c r="A675" s="32"/>
      <c r="B675" s="32"/>
      <c r="C675" s="32"/>
      <c r="D675" s="32"/>
      <c r="E675" s="32"/>
      <c r="F675" s="32"/>
      <c r="G675" s="32"/>
      <c r="H675" s="206"/>
      <c r="I675" s="5"/>
      <c r="J675" s="5"/>
      <c r="K675" s="32"/>
      <c r="L675" s="5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spans="1:26" ht="12.75" customHeight="1" x14ac:dyDescent="0.2">
      <c r="A676" s="32"/>
      <c r="B676" s="32"/>
      <c r="C676" s="32"/>
      <c r="D676" s="32"/>
      <c r="E676" s="32"/>
      <c r="F676" s="32"/>
      <c r="G676" s="32"/>
      <c r="H676" s="206"/>
      <c r="I676" s="5"/>
      <c r="J676" s="5"/>
      <c r="K676" s="32"/>
      <c r="L676" s="5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spans="1:26" ht="12.75" customHeight="1" x14ac:dyDescent="0.2">
      <c r="A677" s="32"/>
      <c r="B677" s="32"/>
      <c r="C677" s="32"/>
      <c r="D677" s="32"/>
      <c r="E677" s="32"/>
      <c r="F677" s="32"/>
      <c r="G677" s="32"/>
      <c r="H677" s="206"/>
      <c r="I677" s="5"/>
      <c r="J677" s="5"/>
      <c r="K677" s="32"/>
      <c r="L677" s="5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spans="1:26" ht="12.75" customHeight="1" x14ac:dyDescent="0.2">
      <c r="A678" s="32"/>
      <c r="B678" s="32"/>
      <c r="C678" s="32"/>
      <c r="D678" s="32"/>
      <c r="E678" s="32"/>
      <c r="F678" s="32"/>
      <c r="G678" s="32"/>
      <c r="H678" s="206"/>
      <c r="I678" s="5"/>
      <c r="J678" s="5"/>
      <c r="K678" s="32"/>
      <c r="L678" s="5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spans="1:26" ht="12.75" customHeight="1" x14ac:dyDescent="0.2">
      <c r="A679" s="32"/>
      <c r="B679" s="32"/>
      <c r="C679" s="32"/>
      <c r="D679" s="32"/>
      <c r="E679" s="32"/>
      <c r="F679" s="32"/>
      <c r="G679" s="32"/>
      <c r="H679" s="206"/>
      <c r="I679" s="5"/>
      <c r="J679" s="5"/>
      <c r="K679" s="32"/>
      <c r="L679" s="5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spans="1:26" ht="12.75" customHeight="1" x14ac:dyDescent="0.2">
      <c r="A680" s="32"/>
      <c r="B680" s="32"/>
      <c r="C680" s="32"/>
      <c r="D680" s="32"/>
      <c r="E680" s="32"/>
      <c r="F680" s="32"/>
      <c r="G680" s="32"/>
      <c r="H680" s="206"/>
      <c r="I680" s="5"/>
      <c r="J680" s="5"/>
      <c r="K680" s="32"/>
      <c r="L680" s="5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spans="1:26" ht="12.75" customHeight="1" x14ac:dyDescent="0.2">
      <c r="A681" s="32"/>
      <c r="B681" s="32"/>
      <c r="C681" s="32"/>
      <c r="D681" s="32"/>
      <c r="E681" s="32"/>
      <c r="F681" s="32"/>
      <c r="G681" s="32"/>
      <c r="H681" s="206"/>
      <c r="I681" s="5"/>
      <c r="J681" s="5"/>
      <c r="K681" s="32"/>
      <c r="L681" s="5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spans="1:26" ht="12.75" customHeight="1" x14ac:dyDescent="0.2">
      <c r="A682" s="32"/>
      <c r="B682" s="32"/>
      <c r="C682" s="32"/>
      <c r="D682" s="32"/>
      <c r="E682" s="32"/>
      <c r="F682" s="32"/>
      <c r="G682" s="32"/>
      <c r="H682" s="206"/>
      <c r="I682" s="5"/>
      <c r="J682" s="5"/>
      <c r="K682" s="32"/>
      <c r="L682" s="5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spans="1:26" ht="12.75" customHeight="1" x14ac:dyDescent="0.2">
      <c r="A683" s="32"/>
      <c r="B683" s="32"/>
      <c r="C683" s="32"/>
      <c r="D683" s="32"/>
      <c r="E683" s="32"/>
      <c r="F683" s="32"/>
      <c r="G683" s="32"/>
      <c r="H683" s="206"/>
      <c r="I683" s="5"/>
      <c r="J683" s="5"/>
      <c r="K683" s="32"/>
      <c r="L683" s="5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spans="1:26" ht="12.75" customHeight="1" x14ac:dyDescent="0.2">
      <c r="A684" s="32"/>
      <c r="B684" s="32"/>
      <c r="C684" s="32"/>
      <c r="D684" s="32"/>
      <c r="E684" s="32"/>
      <c r="F684" s="32"/>
      <c r="G684" s="32"/>
      <c r="H684" s="206"/>
      <c r="I684" s="5"/>
      <c r="J684" s="5"/>
      <c r="K684" s="32"/>
      <c r="L684" s="5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spans="1:26" ht="12.75" customHeight="1" x14ac:dyDescent="0.2">
      <c r="A685" s="32"/>
      <c r="B685" s="32"/>
      <c r="C685" s="32"/>
      <c r="D685" s="32"/>
      <c r="E685" s="32"/>
      <c r="F685" s="32"/>
      <c r="G685" s="32"/>
      <c r="H685" s="206"/>
      <c r="I685" s="5"/>
      <c r="J685" s="5"/>
      <c r="K685" s="32"/>
      <c r="L685" s="5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spans="1:26" ht="12.75" customHeight="1" x14ac:dyDescent="0.2">
      <c r="A686" s="32"/>
      <c r="B686" s="32"/>
      <c r="C686" s="32"/>
      <c r="D686" s="32"/>
      <c r="E686" s="32"/>
      <c r="F686" s="32"/>
      <c r="G686" s="32"/>
      <c r="H686" s="206"/>
      <c r="I686" s="5"/>
      <c r="J686" s="5"/>
      <c r="K686" s="32"/>
      <c r="L686" s="5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spans="1:26" ht="12.75" customHeight="1" x14ac:dyDescent="0.2">
      <c r="A687" s="32"/>
      <c r="B687" s="32"/>
      <c r="C687" s="32"/>
      <c r="D687" s="32"/>
      <c r="E687" s="32"/>
      <c r="F687" s="32"/>
      <c r="G687" s="32"/>
      <c r="H687" s="206"/>
      <c r="I687" s="5"/>
      <c r="J687" s="5"/>
      <c r="K687" s="32"/>
      <c r="L687" s="5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spans="1:26" ht="12.75" customHeight="1" x14ac:dyDescent="0.2">
      <c r="A688" s="32"/>
      <c r="B688" s="32"/>
      <c r="C688" s="32"/>
      <c r="D688" s="32"/>
      <c r="E688" s="32"/>
      <c r="F688" s="32"/>
      <c r="G688" s="32"/>
      <c r="H688" s="206"/>
      <c r="I688" s="5"/>
      <c r="J688" s="5"/>
      <c r="K688" s="32"/>
      <c r="L688" s="5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spans="1:26" ht="12.75" customHeight="1" x14ac:dyDescent="0.2">
      <c r="A689" s="32"/>
      <c r="B689" s="32"/>
      <c r="C689" s="32"/>
      <c r="D689" s="32"/>
      <c r="E689" s="32"/>
      <c r="F689" s="32"/>
      <c r="G689" s="32"/>
      <c r="H689" s="206"/>
      <c r="I689" s="5"/>
      <c r="J689" s="5"/>
      <c r="K689" s="32"/>
      <c r="L689" s="5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spans="1:26" ht="12.75" customHeight="1" x14ac:dyDescent="0.2">
      <c r="A690" s="32"/>
      <c r="B690" s="32"/>
      <c r="C690" s="32"/>
      <c r="D690" s="32"/>
      <c r="E690" s="32"/>
      <c r="F690" s="32"/>
      <c r="G690" s="32"/>
      <c r="H690" s="206"/>
      <c r="I690" s="5"/>
      <c r="J690" s="5"/>
      <c r="K690" s="32"/>
      <c r="L690" s="5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spans="1:26" ht="12.75" customHeight="1" x14ac:dyDescent="0.2">
      <c r="A691" s="32"/>
      <c r="B691" s="32"/>
      <c r="C691" s="32"/>
      <c r="D691" s="32"/>
      <c r="E691" s="32"/>
      <c r="F691" s="32"/>
      <c r="G691" s="32"/>
      <c r="H691" s="206"/>
      <c r="I691" s="5"/>
      <c r="J691" s="5"/>
      <c r="K691" s="32"/>
      <c r="L691" s="5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spans="1:26" ht="12.75" customHeight="1" x14ac:dyDescent="0.2">
      <c r="A692" s="32"/>
      <c r="B692" s="32"/>
      <c r="C692" s="32"/>
      <c r="D692" s="32"/>
      <c r="E692" s="32"/>
      <c r="F692" s="32"/>
      <c r="G692" s="32"/>
      <c r="H692" s="206"/>
      <c r="I692" s="5"/>
      <c r="J692" s="5"/>
      <c r="K692" s="32"/>
      <c r="L692" s="5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spans="1:26" ht="12.75" customHeight="1" x14ac:dyDescent="0.2">
      <c r="A693" s="32"/>
      <c r="B693" s="32"/>
      <c r="C693" s="32"/>
      <c r="D693" s="32"/>
      <c r="E693" s="32"/>
      <c r="F693" s="32"/>
      <c r="G693" s="32"/>
      <c r="H693" s="206"/>
      <c r="I693" s="5"/>
      <c r="J693" s="5"/>
      <c r="K693" s="32"/>
      <c r="L693" s="5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spans="1:26" ht="12.75" customHeight="1" x14ac:dyDescent="0.2">
      <c r="A694" s="32"/>
      <c r="B694" s="32"/>
      <c r="C694" s="32"/>
      <c r="D694" s="32"/>
      <c r="E694" s="32"/>
      <c r="F694" s="32"/>
      <c r="G694" s="32"/>
      <c r="H694" s="206"/>
      <c r="I694" s="5"/>
      <c r="J694" s="5"/>
      <c r="K694" s="32"/>
      <c r="L694" s="5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spans="1:26" ht="12.75" customHeight="1" x14ac:dyDescent="0.2">
      <c r="A695" s="32"/>
      <c r="B695" s="32"/>
      <c r="C695" s="32"/>
      <c r="D695" s="32"/>
      <c r="E695" s="32"/>
      <c r="F695" s="32"/>
      <c r="G695" s="32"/>
      <c r="H695" s="206"/>
      <c r="I695" s="5"/>
      <c r="J695" s="5"/>
      <c r="K695" s="32"/>
      <c r="L695" s="5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spans="1:26" ht="12.75" customHeight="1" x14ac:dyDescent="0.2">
      <c r="A696" s="32"/>
      <c r="B696" s="32"/>
      <c r="C696" s="32"/>
      <c r="D696" s="32"/>
      <c r="E696" s="32"/>
      <c r="F696" s="32"/>
      <c r="G696" s="32"/>
      <c r="H696" s="206"/>
      <c r="I696" s="5"/>
      <c r="J696" s="5"/>
      <c r="K696" s="32"/>
      <c r="L696" s="5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spans="1:26" ht="12.75" customHeight="1" x14ac:dyDescent="0.2">
      <c r="A697" s="32"/>
      <c r="B697" s="32"/>
      <c r="C697" s="32"/>
      <c r="D697" s="32"/>
      <c r="E697" s="32"/>
      <c r="F697" s="32"/>
      <c r="G697" s="32"/>
      <c r="H697" s="206"/>
      <c r="I697" s="5"/>
      <c r="J697" s="5"/>
      <c r="K697" s="32"/>
      <c r="L697" s="5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spans="1:26" ht="12.75" customHeight="1" x14ac:dyDescent="0.2">
      <c r="A698" s="32"/>
      <c r="B698" s="32"/>
      <c r="C698" s="32"/>
      <c r="D698" s="32"/>
      <c r="E698" s="32"/>
      <c r="F698" s="32"/>
      <c r="G698" s="32"/>
      <c r="H698" s="206"/>
      <c r="I698" s="5"/>
      <c r="J698" s="5"/>
      <c r="K698" s="32"/>
      <c r="L698" s="5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spans="1:26" ht="12.75" customHeight="1" x14ac:dyDescent="0.2">
      <c r="A699" s="32"/>
      <c r="B699" s="32"/>
      <c r="C699" s="32"/>
      <c r="D699" s="32"/>
      <c r="E699" s="32"/>
      <c r="F699" s="32"/>
      <c r="G699" s="32"/>
      <c r="H699" s="206"/>
      <c r="I699" s="5"/>
      <c r="J699" s="5"/>
      <c r="K699" s="32"/>
      <c r="L699" s="5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spans="1:26" ht="12.75" customHeight="1" x14ac:dyDescent="0.2">
      <c r="A700" s="32"/>
      <c r="B700" s="32"/>
      <c r="C700" s="32"/>
      <c r="D700" s="32"/>
      <c r="E700" s="32"/>
      <c r="F700" s="32"/>
      <c r="G700" s="32"/>
      <c r="H700" s="206"/>
      <c r="I700" s="5"/>
      <c r="J700" s="5"/>
      <c r="K700" s="32"/>
      <c r="L700" s="5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spans="1:26" ht="12.75" customHeight="1" x14ac:dyDescent="0.2">
      <c r="A701" s="32"/>
      <c r="B701" s="32"/>
      <c r="C701" s="32"/>
      <c r="D701" s="32"/>
      <c r="E701" s="32"/>
      <c r="F701" s="32"/>
      <c r="G701" s="32"/>
      <c r="H701" s="206"/>
      <c r="I701" s="5"/>
      <c r="J701" s="5"/>
      <c r="K701" s="32"/>
      <c r="L701" s="5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spans="1:26" ht="12.75" customHeight="1" x14ac:dyDescent="0.2">
      <c r="A702" s="32"/>
      <c r="B702" s="32"/>
      <c r="C702" s="32"/>
      <c r="D702" s="32"/>
      <c r="E702" s="32"/>
      <c r="F702" s="32"/>
      <c r="G702" s="32"/>
      <c r="H702" s="206"/>
      <c r="I702" s="5"/>
      <c r="J702" s="5"/>
      <c r="K702" s="32"/>
      <c r="L702" s="5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spans="1:26" ht="12.75" customHeight="1" x14ac:dyDescent="0.2">
      <c r="A703" s="32"/>
      <c r="B703" s="32"/>
      <c r="C703" s="32"/>
      <c r="D703" s="32"/>
      <c r="E703" s="32"/>
      <c r="F703" s="32"/>
      <c r="G703" s="32"/>
      <c r="H703" s="206"/>
      <c r="I703" s="5"/>
      <c r="J703" s="5"/>
      <c r="K703" s="32"/>
      <c r="L703" s="5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spans="1:26" ht="12.75" customHeight="1" x14ac:dyDescent="0.2">
      <c r="A704" s="32"/>
      <c r="B704" s="32"/>
      <c r="C704" s="32"/>
      <c r="D704" s="32"/>
      <c r="E704" s="32"/>
      <c r="F704" s="32"/>
      <c r="G704" s="32"/>
      <c r="H704" s="206"/>
      <c r="I704" s="5"/>
      <c r="J704" s="5"/>
      <c r="K704" s="32"/>
      <c r="L704" s="5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spans="1:26" ht="12.75" customHeight="1" x14ac:dyDescent="0.2">
      <c r="A705" s="32"/>
      <c r="B705" s="32"/>
      <c r="C705" s="32"/>
      <c r="D705" s="32"/>
      <c r="E705" s="32"/>
      <c r="F705" s="32"/>
      <c r="G705" s="32"/>
      <c r="H705" s="206"/>
      <c r="I705" s="5"/>
      <c r="J705" s="5"/>
      <c r="K705" s="32"/>
      <c r="L705" s="5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spans="1:26" ht="12.75" customHeight="1" x14ac:dyDescent="0.2">
      <c r="A706" s="32"/>
      <c r="B706" s="32"/>
      <c r="C706" s="32"/>
      <c r="D706" s="32"/>
      <c r="E706" s="32"/>
      <c r="F706" s="32"/>
      <c r="G706" s="32"/>
      <c r="H706" s="206"/>
      <c r="I706" s="5"/>
      <c r="J706" s="5"/>
      <c r="K706" s="32"/>
      <c r="L706" s="5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spans="1:26" ht="12.75" customHeight="1" x14ac:dyDescent="0.2">
      <c r="A707" s="32"/>
      <c r="B707" s="32"/>
      <c r="C707" s="32"/>
      <c r="D707" s="32"/>
      <c r="E707" s="32"/>
      <c r="F707" s="32"/>
      <c r="G707" s="32"/>
      <c r="H707" s="206"/>
      <c r="I707" s="5"/>
      <c r="J707" s="5"/>
      <c r="K707" s="32"/>
      <c r="L707" s="5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spans="1:26" ht="12.75" customHeight="1" x14ac:dyDescent="0.2">
      <c r="A708" s="32"/>
      <c r="B708" s="32"/>
      <c r="C708" s="32"/>
      <c r="D708" s="32"/>
      <c r="E708" s="32"/>
      <c r="F708" s="32"/>
      <c r="G708" s="32"/>
      <c r="H708" s="206"/>
      <c r="I708" s="5"/>
      <c r="J708" s="5"/>
      <c r="K708" s="32"/>
      <c r="L708" s="5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spans="1:26" ht="12.75" customHeight="1" x14ac:dyDescent="0.2">
      <c r="A709" s="32"/>
      <c r="B709" s="32"/>
      <c r="C709" s="32"/>
      <c r="D709" s="32"/>
      <c r="E709" s="32"/>
      <c r="F709" s="32"/>
      <c r="G709" s="32"/>
      <c r="H709" s="206"/>
      <c r="I709" s="5"/>
      <c r="J709" s="5"/>
      <c r="K709" s="32"/>
      <c r="L709" s="5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spans="1:26" ht="12.75" customHeight="1" x14ac:dyDescent="0.2">
      <c r="A710" s="32"/>
      <c r="B710" s="32"/>
      <c r="C710" s="32"/>
      <c r="D710" s="32"/>
      <c r="E710" s="32"/>
      <c r="F710" s="32"/>
      <c r="G710" s="32"/>
      <c r="H710" s="206"/>
      <c r="I710" s="5"/>
      <c r="J710" s="5"/>
      <c r="K710" s="32"/>
      <c r="L710" s="5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spans="1:26" ht="12.75" customHeight="1" x14ac:dyDescent="0.2">
      <c r="A711" s="32"/>
      <c r="B711" s="32"/>
      <c r="C711" s="32"/>
      <c r="D711" s="32"/>
      <c r="E711" s="32"/>
      <c r="F711" s="32"/>
      <c r="G711" s="32"/>
      <c r="H711" s="206"/>
      <c r="I711" s="5"/>
      <c r="J711" s="5"/>
      <c r="K711" s="32"/>
      <c r="L711" s="5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spans="1:26" ht="12.75" customHeight="1" x14ac:dyDescent="0.2">
      <c r="A712" s="32"/>
      <c r="B712" s="32"/>
      <c r="C712" s="32"/>
      <c r="D712" s="32"/>
      <c r="E712" s="32"/>
      <c r="F712" s="32"/>
      <c r="G712" s="32"/>
      <c r="H712" s="206"/>
      <c r="I712" s="5"/>
      <c r="J712" s="5"/>
      <c r="K712" s="32"/>
      <c r="L712" s="5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spans="1:26" ht="12.75" customHeight="1" x14ac:dyDescent="0.2">
      <c r="A713" s="32"/>
      <c r="B713" s="32"/>
      <c r="C713" s="32"/>
      <c r="D713" s="32"/>
      <c r="E713" s="32"/>
      <c r="F713" s="32"/>
      <c r="G713" s="32"/>
      <c r="H713" s="206"/>
      <c r="I713" s="5"/>
      <c r="J713" s="5"/>
      <c r="K713" s="32"/>
      <c r="L713" s="5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spans="1:26" ht="12.75" customHeight="1" x14ac:dyDescent="0.2">
      <c r="A714" s="32"/>
      <c r="B714" s="32"/>
      <c r="C714" s="32"/>
      <c r="D714" s="32"/>
      <c r="E714" s="32"/>
      <c r="F714" s="32"/>
      <c r="G714" s="32"/>
      <c r="H714" s="206"/>
      <c r="I714" s="5"/>
      <c r="J714" s="5"/>
      <c r="K714" s="32"/>
      <c r="L714" s="5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spans="1:26" ht="12.75" customHeight="1" x14ac:dyDescent="0.2">
      <c r="A715" s="32"/>
      <c r="B715" s="32"/>
      <c r="C715" s="32"/>
      <c r="D715" s="32"/>
      <c r="E715" s="32"/>
      <c r="F715" s="32"/>
      <c r="G715" s="32"/>
      <c r="H715" s="206"/>
      <c r="I715" s="5"/>
      <c r="J715" s="5"/>
      <c r="K715" s="32"/>
      <c r="L715" s="5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spans="1:26" ht="12.75" customHeight="1" x14ac:dyDescent="0.2">
      <c r="A716" s="32"/>
      <c r="B716" s="32"/>
      <c r="C716" s="32"/>
      <c r="D716" s="32"/>
      <c r="E716" s="32"/>
      <c r="F716" s="32"/>
      <c r="G716" s="32"/>
      <c r="H716" s="206"/>
      <c r="I716" s="5"/>
      <c r="J716" s="5"/>
      <c r="K716" s="32"/>
      <c r="L716" s="5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spans="1:26" ht="12.75" customHeight="1" x14ac:dyDescent="0.2">
      <c r="A717" s="32"/>
      <c r="B717" s="32"/>
      <c r="C717" s="32"/>
      <c r="D717" s="32"/>
      <c r="E717" s="32"/>
      <c r="F717" s="32"/>
      <c r="G717" s="32"/>
      <c r="H717" s="206"/>
      <c r="I717" s="5"/>
      <c r="J717" s="5"/>
      <c r="K717" s="32"/>
      <c r="L717" s="5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spans="1:26" ht="12.75" customHeight="1" x14ac:dyDescent="0.2">
      <c r="A718" s="32"/>
      <c r="B718" s="32"/>
      <c r="C718" s="32"/>
      <c r="D718" s="32"/>
      <c r="E718" s="32"/>
      <c r="F718" s="32"/>
      <c r="G718" s="32"/>
      <c r="H718" s="206"/>
      <c r="I718" s="5"/>
      <c r="J718" s="5"/>
      <c r="K718" s="32"/>
      <c r="L718" s="5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spans="1:26" ht="12.75" customHeight="1" x14ac:dyDescent="0.2">
      <c r="A719" s="32"/>
      <c r="B719" s="32"/>
      <c r="C719" s="32"/>
      <c r="D719" s="32"/>
      <c r="E719" s="32"/>
      <c r="F719" s="32"/>
      <c r="G719" s="32"/>
      <c r="H719" s="206"/>
      <c r="I719" s="5"/>
      <c r="J719" s="5"/>
      <c r="K719" s="32"/>
      <c r="L719" s="5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spans="1:26" ht="12.75" customHeight="1" x14ac:dyDescent="0.2">
      <c r="A720" s="32"/>
      <c r="B720" s="32"/>
      <c r="C720" s="32"/>
      <c r="D720" s="32"/>
      <c r="E720" s="32"/>
      <c r="F720" s="32"/>
      <c r="G720" s="32"/>
      <c r="H720" s="206"/>
      <c r="I720" s="5"/>
      <c r="J720" s="5"/>
      <c r="K720" s="32"/>
      <c r="L720" s="5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spans="1:26" ht="12.75" customHeight="1" x14ac:dyDescent="0.2">
      <c r="A721" s="32"/>
      <c r="B721" s="32"/>
      <c r="C721" s="32"/>
      <c r="D721" s="32"/>
      <c r="E721" s="32"/>
      <c r="F721" s="32"/>
      <c r="G721" s="32"/>
      <c r="H721" s="206"/>
      <c r="I721" s="5"/>
      <c r="J721" s="5"/>
      <c r="K721" s="32"/>
      <c r="L721" s="5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spans="1:26" ht="12.75" customHeight="1" x14ac:dyDescent="0.2">
      <c r="A722" s="32"/>
      <c r="B722" s="32"/>
      <c r="C722" s="32"/>
      <c r="D722" s="32"/>
      <c r="E722" s="32"/>
      <c r="F722" s="32"/>
      <c r="G722" s="32"/>
      <c r="H722" s="206"/>
      <c r="I722" s="5"/>
      <c r="J722" s="5"/>
      <c r="K722" s="32"/>
      <c r="L722" s="5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spans="1:26" ht="12.75" customHeight="1" x14ac:dyDescent="0.2">
      <c r="A723" s="32"/>
      <c r="B723" s="32"/>
      <c r="C723" s="32"/>
      <c r="D723" s="32"/>
      <c r="E723" s="32"/>
      <c r="F723" s="32"/>
      <c r="G723" s="32"/>
      <c r="H723" s="206"/>
      <c r="I723" s="5"/>
      <c r="J723" s="5"/>
      <c r="K723" s="32"/>
      <c r="L723" s="5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spans="1:26" ht="12.75" customHeight="1" x14ac:dyDescent="0.2">
      <c r="A724" s="32"/>
      <c r="B724" s="32"/>
      <c r="C724" s="32"/>
      <c r="D724" s="32"/>
      <c r="E724" s="32"/>
      <c r="F724" s="32"/>
      <c r="G724" s="32"/>
      <c r="H724" s="206"/>
      <c r="I724" s="5"/>
      <c r="J724" s="5"/>
      <c r="K724" s="32"/>
      <c r="L724" s="5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spans="1:26" ht="12.75" customHeight="1" x14ac:dyDescent="0.2">
      <c r="A725" s="32"/>
      <c r="B725" s="32"/>
      <c r="C725" s="32"/>
      <c r="D725" s="32"/>
      <c r="E725" s="32"/>
      <c r="F725" s="32"/>
      <c r="G725" s="32"/>
      <c r="H725" s="206"/>
      <c r="I725" s="5"/>
      <c r="J725" s="5"/>
      <c r="K725" s="32"/>
      <c r="L725" s="5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spans="1:26" ht="12.75" customHeight="1" x14ac:dyDescent="0.2">
      <c r="A726" s="32"/>
      <c r="B726" s="32"/>
      <c r="C726" s="32"/>
      <c r="D726" s="32"/>
      <c r="E726" s="32"/>
      <c r="F726" s="32"/>
      <c r="G726" s="32"/>
      <c r="H726" s="206"/>
      <c r="I726" s="5"/>
      <c r="J726" s="5"/>
      <c r="K726" s="32"/>
      <c r="L726" s="5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spans="1:26" ht="12.75" customHeight="1" x14ac:dyDescent="0.2">
      <c r="A727" s="32"/>
      <c r="B727" s="32"/>
      <c r="C727" s="32"/>
      <c r="D727" s="32"/>
      <c r="E727" s="32"/>
      <c r="F727" s="32"/>
      <c r="G727" s="32"/>
      <c r="H727" s="206"/>
      <c r="I727" s="5"/>
      <c r="J727" s="5"/>
      <c r="K727" s="32"/>
      <c r="L727" s="5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spans="1:26" ht="12.75" customHeight="1" x14ac:dyDescent="0.2">
      <c r="A728" s="32"/>
      <c r="B728" s="32"/>
      <c r="C728" s="32"/>
      <c r="D728" s="32"/>
      <c r="E728" s="32"/>
      <c r="F728" s="32"/>
      <c r="G728" s="32"/>
      <c r="H728" s="206"/>
      <c r="I728" s="5"/>
      <c r="J728" s="5"/>
      <c r="K728" s="32"/>
      <c r="L728" s="5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spans="1:26" ht="12.75" customHeight="1" x14ac:dyDescent="0.2">
      <c r="A729" s="32"/>
      <c r="B729" s="32"/>
      <c r="C729" s="32"/>
      <c r="D729" s="32"/>
      <c r="E729" s="32"/>
      <c r="F729" s="32"/>
      <c r="G729" s="32"/>
      <c r="H729" s="206"/>
      <c r="I729" s="5"/>
      <c r="J729" s="5"/>
      <c r="K729" s="32"/>
      <c r="L729" s="5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spans="1:26" ht="12.75" customHeight="1" x14ac:dyDescent="0.2">
      <c r="A730" s="32"/>
      <c r="B730" s="32"/>
      <c r="C730" s="32"/>
      <c r="D730" s="32"/>
      <c r="E730" s="32"/>
      <c r="F730" s="32"/>
      <c r="G730" s="32"/>
      <c r="H730" s="206"/>
      <c r="I730" s="5"/>
      <c r="J730" s="5"/>
      <c r="K730" s="32"/>
      <c r="L730" s="5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spans="1:26" ht="12.75" customHeight="1" x14ac:dyDescent="0.2">
      <c r="A731" s="32"/>
      <c r="B731" s="32"/>
      <c r="C731" s="32"/>
      <c r="D731" s="32"/>
      <c r="E731" s="32"/>
      <c r="F731" s="32"/>
      <c r="G731" s="32"/>
      <c r="H731" s="206"/>
      <c r="I731" s="5"/>
      <c r="J731" s="5"/>
      <c r="K731" s="32"/>
      <c r="L731" s="5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spans="1:26" ht="12.75" customHeight="1" x14ac:dyDescent="0.2">
      <c r="A732" s="32"/>
      <c r="B732" s="32"/>
      <c r="C732" s="32"/>
      <c r="D732" s="32"/>
      <c r="E732" s="32"/>
      <c r="F732" s="32"/>
      <c r="G732" s="32"/>
      <c r="H732" s="206"/>
      <c r="I732" s="5"/>
      <c r="J732" s="5"/>
      <c r="K732" s="32"/>
      <c r="L732" s="5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spans="1:26" ht="12.75" customHeight="1" x14ac:dyDescent="0.2">
      <c r="A733" s="32"/>
      <c r="B733" s="32"/>
      <c r="C733" s="32"/>
      <c r="D733" s="32"/>
      <c r="E733" s="32"/>
      <c r="F733" s="32"/>
      <c r="G733" s="32"/>
      <c r="H733" s="206"/>
      <c r="I733" s="5"/>
      <c r="J733" s="5"/>
      <c r="K733" s="32"/>
      <c r="L733" s="5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spans="1:26" ht="12.75" customHeight="1" x14ac:dyDescent="0.2">
      <c r="A734" s="32"/>
      <c r="B734" s="32"/>
      <c r="C734" s="32"/>
      <c r="D734" s="32"/>
      <c r="E734" s="32"/>
      <c r="F734" s="32"/>
      <c r="G734" s="32"/>
      <c r="H734" s="206"/>
      <c r="I734" s="5"/>
      <c r="J734" s="5"/>
      <c r="K734" s="32"/>
      <c r="L734" s="5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spans="1:26" ht="12.75" customHeight="1" x14ac:dyDescent="0.2">
      <c r="A735" s="32"/>
      <c r="B735" s="32"/>
      <c r="C735" s="32"/>
      <c r="D735" s="32"/>
      <c r="E735" s="32"/>
      <c r="F735" s="32"/>
      <c r="G735" s="32"/>
      <c r="H735" s="206"/>
      <c r="I735" s="5"/>
      <c r="J735" s="5"/>
      <c r="K735" s="32"/>
      <c r="L735" s="5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spans="1:26" ht="12.75" customHeight="1" x14ac:dyDescent="0.2">
      <c r="A736" s="32"/>
      <c r="B736" s="32"/>
      <c r="C736" s="32"/>
      <c r="D736" s="32"/>
      <c r="E736" s="32"/>
      <c r="F736" s="32"/>
      <c r="G736" s="32"/>
      <c r="H736" s="206"/>
      <c r="I736" s="5"/>
      <c r="J736" s="5"/>
      <c r="K736" s="32"/>
      <c r="L736" s="5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spans="1:26" ht="12.75" customHeight="1" x14ac:dyDescent="0.2">
      <c r="A737" s="32"/>
      <c r="B737" s="32"/>
      <c r="C737" s="32"/>
      <c r="D737" s="32"/>
      <c r="E737" s="32"/>
      <c r="F737" s="32"/>
      <c r="G737" s="32"/>
      <c r="H737" s="206"/>
      <c r="I737" s="5"/>
      <c r="J737" s="5"/>
      <c r="K737" s="32"/>
      <c r="L737" s="5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spans="1:26" ht="12.75" customHeight="1" x14ac:dyDescent="0.2">
      <c r="A738" s="32"/>
      <c r="B738" s="32"/>
      <c r="C738" s="32"/>
      <c r="D738" s="32"/>
      <c r="E738" s="32"/>
      <c r="F738" s="32"/>
      <c r="G738" s="32"/>
      <c r="H738" s="206"/>
      <c r="I738" s="5"/>
      <c r="J738" s="5"/>
      <c r="K738" s="32"/>
      <c r="L738" s="5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spans="1:26" ht="12.75" customHeight="1" x14ac:dyDescent="0.2">
      <c r="A739" s="32"/>
      <c r="B739" s="32"/>
      <c r="C739" s="32"/>
      <c r="D739" s="32"/>
      <c r="E739" s="32"/>
      <c r="F739" s="32"/>
      <c r="G739" s="32"/>
      <c r="H739" s="206"/>
      <c r="I739" s="5"/>
      <c r="J739" s="5"/>
      <c r="K739" s="32"/>
      <c r="L739" s="5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spans="1:26" ht="12.75" customHeight="1" x14ac:dyDescent="0.2">
      <c r="A740" s="32"/>
      <c r="B740" s="32"/>
      <c r="C740" s="32"/>
      <c r="D740" s="32"/>
      <c r="E740" s="32"/>
      <c r="F740" s="32"/>
      <c r="G740" s="32"/>
      <c r="H740" s="206"/>
      <c r="I740" s="5"/>
      <c r="J740" s="5"/>
      <c r="K740" s="32"/>
      <c r="L740" s="5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spans="1:26" ht="12.75" customHeight="1" x14ac:dyDescent="0.2">
      <c r="A741" s="32"/>
      <c r="B741" s="32"/>
      <c r="C741" s="32"/>
      <c r="D741" s="32"/>
      <c r="E741" s="32"/>
      <c r="F741" s="32"/>
      <c r="G741" s="32"/>
      <c r="H741" s="206"/>
      <c r="I741" s="5"/>
      <c r="J741" s="5"/>
      <c r="K741" s="32"/>
      <c r="L741" s="5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spans="1:26" ht="12.75" customHeight="1" x14ac:dyDescent="0.2">
      <c r="A742" s="32"/>
      <c r="B742" s="32"/>
      <c r="C742" s="32"/>
      <c r="D742" s="32"/>
      <c r="E742" s="32"/>
      <c r="F742" s="32"/>
      <c r="G742" s="32"/>
      <c r="H742" s="206"/>
      <c r="I742" s="5"/>
      <c r="J742" s="5"/>
      <c r="K742" s="32"/>
      <c r="L742" s="5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spans="1:26" ht="12.75" customHeight="1" x14ac:dyDescent="0.2">
      <c r="A743" s="32"/>
      <c r="B743" s="32"/>
      <c r="C743" s="32"/>
      <c r="D743" s="32"/>
      <c r="E743" s="32"/>
      <c r="F743" s="32"/>
      <c r="G743" s="32"/>
      <c r="H743" s="206"/>
      <c r="I743" s="5"/>
      <c r="J743" s="5"/>
      <c r="K743" s="32"/>
      <c r="L743" s="5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spans="1:26" ht="12.75" customHeight="1" x14ac:dyDescent="0.2">
      <c r="A744" s="32"/>
      <c r="B744" s="32"/>
      <c r="C744" s="32"/>
      <c r="D744" s="32"/>
      <c r="E744" s="32"/>
      <c r="F744" s="32"/>
      <c r="G744" s="32"/>
      <c r="H744" s="206"/>
      <c r="I744" s="5"/>
      <c r="J744" s="5"/>
      <c r="K744" s="32"/>
      <c r="L744" s="5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spans="1:26" ht="12.75" customHeight="1" x14ac:dyDescent="0.2">
      <c r="A745" s="32"/>
      <c r="B745" s="32"/>
      <c r="C745" s="32"/>
      <c r="D745" s="32"/>
      <c r="E745" s="32"/>
      <c r="F745" s="32"/>
      <c r="G745" s="32"/>
      <c r="H745" s="206"/>
      <c r="I745" s="5"/>
      <c r="J745" s="5"/>
      <c r="K745" s="32"/>
      <c r="L745" s="5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spans="1:26" ht="12.75" customHeight="1" x14ac:dyDescent="0.2">
      <c r="A746" s="32"/>
      <c r="B746" s="32"/>
      <c r="C746" s="32"/>
      <c r="D746" s="32"/>
      <c r="E746" s="32"/>
      <c r="F746" s="32"/>
      <c r="G746" s="32"/>
      <c r="H746" s="206"/>
      <c r="I746" s="5"/>
      <c r="J746" s="5"/>
      <c r="K746" s="32"/>
      <c r="L746" s="5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spans="1:26" ht="12.75" customHeight="1" x14ac:dyDescent="0.2">
      <c r="A747" s="32"/>
      <c r="B747" s="32"/>
      <c r="C747" s="32"/>
      <c r="D747" s="32"/>
      <c r="E747" s="32"/>
      <c r="F747" s="32"/>
      <c r="G747" s="32"/>
      <c r="H747" s="206"/>
      <c r="I747" s="5"/>
      <c r="J747" s="5"/>
      <c r="K747" s="32"/>
      <c r="L747" s="5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spans="1:26" ht="12.75" customHeight="1" x14ac:dyDescent="0.2">
      <c r="A748" s="32"/>
      <c r="B748" s="32"/>
      <c r="C748" s="32"/>
      <c r="D748" s="32"/>
      <c r="E748" s="32"/>
      <c r="F748" s="32"/>
      <c r="G748" s="32"/>
      <c r="H748" s="206"/>
      <c r="I748" s="5"/>
      <c r="J748" s="5"/>
      <c r="K748" s="32"/>
      <c r="L748" s="5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spans="1:26" ht="12.75" customHeight="1" x14ac:dyDescent="0.2">
      <c r="A749" s="32"/>
      <c r="B749" s="32"/>
      <c r="C749" s="32"/>
      <c r="D749" s="32"/>
      <c r="E749" s="32"/>
      <c r="F749" s="32"/>
      <c r="G749" s="32"/>
      <c r="H749" s="206"/>
      <c r="I749" s="5"/>
      <c r="J749" s="5"/>
      <c r="K749" s="32"/>
      <c r="L749" s="5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spans="1:26" ht="12.75" customHeight="1" x14ac:dyDescent="0.2">
      <c r="A750" s="32"/>
      <c r="B750" s="32"/>
      <c r="C750" s="32"/>
      <c r="D750" s="32"/>
      <c r="E750" s="32"/>
      <c r="F750" s="32"/>
      <c r="G750" s="32"/>
      <c r="H750" s="206"/>
      <c r="I750" s="5"/>
      <c r="J750" s="5"/>
      <c r="K750" s="32"/>
      <c r="L750" s="5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spans="1:26" ht="12.75" customHeight="1" x14ac:dyDescent="0.2">
      <c r="A751" s="32"/>
      <c r="B751" s="32"/>
      <c r="C751" s="32"/>
      <c r="D751" s="32"/>
      <c r="E751" s="32"/>
      <c r="F751" s="32"/>
      <c r="G751" s="32"/>
      <c r="H751" s="206"/>
      <c r="I751" s="5"/>
      <c r="J751" s="5"/>
      <c r="K751" s="32"/>
      <c r="L751" s="5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spans="1:26" ht="12.75" customHeight="1" x14ac:dyDescent="0.2">
      <c r="A752" s="32"/>
      <c r="B752" s="32"/>
      <c r="C752" s="32"/>
      <c r="D752" s="32"/>
      <c r="E752" s="32"/>
      <c r="F752" s="32"/>
      <c r="G752" s="32"/>
      <c r="H752" s="206"/>
      <c r="I752" s="5"/>
      <c r="J752" s="5"/>
      <c r="K752" s="32"/>
      <c r="L752" s="5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spans="1:26" ht="12.75" customHeight="1" x14ac:dyDescent="0.2">
      <c r="A753" s="32"/>
      <c r="B753" s="32"/>
      <c r="C753" s="32"/>
      <c r="D753" s="32"/>
      <c r="E753" s="32"/>
      <c r="F753" s="32"/>
      <c r="G753" s="32"/>
      <c r="H753" s="206"/>
      <c r="I753" s="5"/>
      <c r="J753" s="5"/>
      <c r="K753" s="32"/>
      <c r="L753" s="5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spans="1:26" ht="12.75" customHeight="1" x14ac:dyDescent="0.2">
      <c r="A754" s="32"/>
      <c r="B754" s="32"/>
      <c r="C754" s="32"/>
      <c r="D754" s="32"/>
      <c r="E754" s="32"/>
      <c r="F754" s="32"/>
      <c r="G754" s="32"/>
      <c r="H754" s="206"/>
      <c r="I754" s="5"/>
      <c r="J754" s="5"/>
      <c r="K754" s="32"/>
      <c r="L754" s="5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spans="1:26" ht="12.75" customHeight="1" x14ac:dyDescent="0.2">
      <c r="A755" s="32"/>
      <c r="B755" s="32"/>
      <c r="C755" s="32"/>
      <c r="D755" s="32"/>
      <c r="E755" s="32"/>
      <c r="F755" s="32"/>
      <c r="G755" s="32"/>
      <c r="H755" s="206"/>
      <c r="I755" s="5"/>
      <c r="J755" s="5"/>
      <c r="K755" s="32"/>
      <c r="L755" s="5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spans="1:26" ht="12.75" customHeight="1" x14ac:dyDescent="0.2">
      <c r="A756" s="32"/>
      <c r="B756" s="32"/>
      <c r="C756" s="32"/>
      <c r="D756" s="32"/>
      <c r="E756" s="32"/>
      <c r="F756" s="32"/>
      <c r="G756" s="32"/>
      <c r="H756" s="206"/>
      <c r="I756" s="5"/>
      <c r="J756" s="5"/>
      <c r="K756" s="32"/>
      <c r="L756" s="5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spans="1:26" ht="12.75" customHeight="1" x14ac:dyDescent="0.2">
      <c r="A757" s="32"/>
      <c r="B757" s="32"/>
      <c r="C757" s="32"/>
      <c r="D757" s="32"/>
      <c r="E757" s="32"/>
      <c r="F757" s="32"/>
      <c r="G757" s="32"/>
      <c r="H757" s="206"/>
      <c r="I757" s="5"/>
      <c r="J757" s="5"/>
      <c r="K757" s="32"/>
      <c r="L757" s="5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spans="1:26" ht="12.75" customHeight="1" x14ac:dyDescent="0.2">
      <c r="A758" s="32"/>
      <c r="B758" s="32"/>
      <c r="C758" s="32"/>
      <c r="D758" s="32"/>
      <c r="E758" s="32"/>
      <c r="F758" s="32"/>
      <c r="G758" s="32"/>
      <c r="H758" s="206"/>
      <c r="I758" s="5"/>
      <c r="J758" s="5"/>
      <c r="K758" s="32"/>
      <c r="L758" s="5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spans="1:26" ht="12.75" customHeight="1" x14ac:dyDescent="0.2">
      <c r="A759" s="32"/>
      <c r="B759" s="32"/>
      <c r="C759" s="32"/>
      <c r="D759" s="32"/>
      <c r="E759" s="32"/>
      <c r="F759" s="32"/>
      <c r="G759" s="32"/>
      <c r="H759" s="206"/>
      <c r="I759" s="5"/>
      <c r="J759" s="5"/>
      <c r="K759" s="32"/>
      <c r="L759" s="5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spans="1:26" ht="12.75" customHeight="1" x14ac:dyDescent="0.2">
      <c r="A760" s="32"/>
      <c r="B760" s="32"/>
      <c r="C760" s="32"/>
      <c r="D760" s="32"/>
      <c r="E760" s="32"/>
      <c r="F760" s="32"/>
      <c r="G760" s="32"/>
      <c r="H760" s="206"/>
      <c r="I760" s="5"/>
      <c r="J760" s="5"/>
      <c r="K760" s="32"/>
      <c r="L760" s="5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spans="1:26" ht="12.75" customHeight="1" x14ac:dyDescent="0.2">
      <c r="A761" s="32"/>
      <c r="B761" s="32"/>
      <c r="C761" s="32"/>
      <c r="D761" s="32"/>
      <c r="E761" s="32"/>
      <c r="F761" s="32"/>
      <c r="G761" s="32"/>
      <c r="H761" s="206"/>
      <c r="I761" s="5"/>
      <c r="J761" s="5"/>
      <c r="K761" s="32"/>
      <c r="L761" s="5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spans="1:26" ht="12.75" customHeight="1" x14ac:dyDescent="0.2">
      <c r="A762" s="32"/>
      <c r="B762" s="32"/>
      <c r="C762" s="32"/>
      <c r="D762" s="32"/>
      <c r="E762" s="32"/>
      <c r="F762" s="32"/>
      <c r="G762" s="32"/>
      <c r="H762" s="206"/>
      <c r="I762" s="5"/>
      <c r="J762" s="5"/>
      <c r="K762" s="32"/>
      <c r="L762" s="5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spans="1:26" ht="12.75" customHeight="1" x14ac:dyDescent="0.2">
      <c r="A763" s="32"/>
      <c r="B763" s="32"/>
      <c r="C763" s="32"/>
      <c r="D763" s="32"/>
      <c r="E763" s="32"/>
      <c r="F763" s="32"/>
      <c r="G763" s="32"/>
      <c r="H763" s="206"/>
      <c r="I763" s="5"/>
      <c r="J763" s="5"/>
      <c r="K763" s="32"/>
      <c r="L763" s="5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spans="1:26" ht="12.75" customHeight="1" x14ac:dyDescent="0.2">
      <c r="A764" s="32"/>
      <c r="B764" s="32"/>
      <c r="C764" s="32"/>
      <c r="D764" s="32"/>
      <c r="E764" s="32"/>
      <c r="F764" s="32"/>
      <c r="G764" s="32"/>
      <c r="H764" s="206"/>
      <c r="I764" s="5"/>
      <c r="J764" s="5"/>
      <c r="K764" s="32"/>
      <c r="L764" s="5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spans="1:26" ht="12.75" customHeight="1" x14ac:dyDescent="0.2">
      <c r="A765" s="32"/>
      <c r="B765" s="32"/>
      <c r="C765" s="32"/>
      <c r="D765" s="32"/>
      <c r="E765" s="32"/>
      <c r="F765" s="32"/>
      <c r="G765" s="32"/>
      <c r="H765" s="206"/>
      <c r="I765" s="5"/>
      <c r="J765" s="5"/>
      <c r="K765" s="32"/>
      <c r="L765" s="5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spans="1:26" ht="12.75" customHeight="1" x14ac:dyDescent="0.2">
      <c r="A766" s="32"/>
      <c r="B766" s="32"/>
      <c r="C766" s="32"/>
      <c r="D766" s="32"/>
      <c r="E766" s="32"/>
      <c r="F766" s="32"/>
      <c r="G766" s="32"/>
      <c r="H766" s="206"/>
      <c r="I766" s="5"/>
      <c r="J766" s="5"/>
      <c r="K766" s="32"/>
      <c r="L766" s="5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spans="1:26" ht="12.75" customHeight="1" x14ac:dyDescent="0.2">
      <c r="A767" s="32"/>
      <c r="B767" s="32"/>
      <c r="C767" s="32"/>
      <c r="D767" s="32"/>
      <c r="E767" s="32"/>
      <c r="F767" s="32"/>
      <c r="G767" s="32"/>
      <c r="H767" s="206"/>
      <c r="I767" s="5"/>
      <c r="J767" s="5"/>
      <c r="K767" s="32"/>
      <c r="L767" s="5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spans="1:26" ht="12.75" customHeight="1" x14ac:dyDescent="0.2">
      <c r="A768" s="32"/>
      <c r="B768" s="32"/>
      <c r="C768" s="32"/>
      <c r="D768" s="32"/>
      <c r="E768" s="32"/>
      <c r="F768" s="32"/>
      <c r="G768" s="32"/>
      <c r="H768" s="206"/>
      <c r="I768" s="5"/>
      <c r="J768" s="5"/>
      <c r="K768" s="32"/>
      <c r="L768" s="5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spans="1:26" ht="12.75" customHeight="1" x14ac:dyDescent="0.2">
      <c r="A769" s="32"/>
      <c r="B769" s="32"/>
      <c r="C769" s="32"/>
      <c r="D769" s="32"/>
      <c r="E769" s="32"/>
      <c r="F769" s="32"/>
      <c r="G769" s="32"/>
      <c r="H769" s="206"/>
      <c r="I769" s="5"/>
      <c r="J769" s="5"/>
      <c r="K769" s="32"/>
      <c r="L769" s="5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spans="1:26" ht="12.75" customHeight="1" x14ac:dyDescent="0.2">
      <c r="A770" s="32"/>
      <c r="B770" s="32"/>
      <c r="C770" s="32"/>
      <c r="D770" s="32"/>
      <c r="E770" s="32"/>
      <c r="F770" s="32"/>
      <c r="G770" s="32"/>
      <c r="H770" s="206"/>
      <c r="I770" s="5"/>
      <c r="J770" s="5"/>
      <c r="K770" s="32"/>
      <c r="L770" s="5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spans="1:26" ht="12.75" customHeight="1" x14ac:dyDescent="0.2">
      <c r="A771" s="32"/>
      <c r="B771" s="32"/>
      <c r="C771" s="32"/>
      <c r="D771" s="32"/>
      <c r="E771" s="32"/>
      <c r="F771" s="32"/>
      <c r="G771" s="32"/>
      <c r="H771" s="206"/>
      <c r="I771" s="5"/>
      <c r="J771" s="5"/>
      <c r="K771" s="32"/>
      <c r="L771" s="5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spans="1:26" ht="12.75" customHeight="1" x14ac:dyDescent="0.2">
      <c r="A772" s="32"/>
      <c r="B772" s="32"/>
      <c r="C772" s="32"/>
      <c r="D772" s="32"/>
      <c r="E772" s="32"/>
      <c r="F772" s="32"/>
      <c r="G772" s="32"/>
      <c r="H772" s="206"/>
      <c r="I772" s="5"/>
      <c r="J772" s="5"/>
      <c r="K772" s="32"/>
      <c r="L772" s="5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spans="1:26" ht="12.75" customHeight="1" x14ac:dyDescent="0.2">
      <c r="A773" s="32"/>
      <c r="B773" s="32"/>
      <c r="C773" s="32"/>
      <c r="D773" s="32"/>
      <c r="E773" s="32"/>
      <c r="F773" s="32"/>
      <c r="G773" s="32"/>
      <c r="H773" s="206"/>
      <c r="I773" s="5"/>
      <c r="J773" s="5"/>
      <c r="K773" s="32"/>
      <c r="L773" s="5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spans="1:26" ht="12.75" customHeight="1" x14ac:dyDescent="0.2">
      <c r="A774" s="32"/>
      <c r="B774" s="32"/>
      <c r="C774" s="32"/>
      <c r="D774" s="32"/>
      <c r="E774" s="32"/>
      <c r="F774" s="32"/>
      <c r="G774" s="32"/>
      <c r="H774" s="206"/>
      <c r="I774" s="5"/>
      <c r="J774" s="5"/>
      <c r="K774" s="32"/>
      <c r="L774" s="5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spans="1:26" ht="12.75" customHeight="1" x14ac:dyDescent="0.2">
      <c r="A775" s="32"/>
      <c r="B775" s="32"/>
      <c r="C775" s="32"/>
      <c r="D775" s="32"/>
      <c r="E775" s="32"/>
      <c r="F775" s="32"/>
      <c r="G775" s="32"/>
      <c r="H775" s="206"/>
      <c r="I775" s="5"/>
      <c r="J775" s="5"/>
      <c r="K775" s="32"/>
      <c r="L775" s="5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spans="1:26" ht="12.75" customHeight="1" x14ac:dyDescent="0.2">
      <c r="A776" s="32"/>
      <c r="B776" s="32"/>
      <c r="C776" s="32"/>
      <c r="D776" s="32"/>
      <c r="E776" s="32"/>
      <c r="F776" s="32"/>
      <c r="G776" s="32"/>
      <c r="H776" s="206"/>
      <c r="I776" s="5"/>
      <c r="J776" s="5"/>
      <c r="K776" s="32"/>
      <c r="L776" s="5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spans="1:26" ht="12.75" customHeight="1" x14ac:dyDescent="0.2">
      <c r="A777" s="32"/>
      <c r="B777" s="32"/>
      <c r="C777" s="32"/>
      <c r="D777" s="32"/>
      <c r="E777" s="32"/>
      <c r="F777" s="32"/>
      <c r="G777" s="32"/>
      <c r="H777" s="206"/>
      <c r="I777" s="5"/>
      <c r="J777" s="5"/>
      <c r="K777" s="32"/>
      <c r="L777" s="5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spans="1:26" ht="12.75" customHeight="1" x14ac:dyDescent="0.2">
      <c r="A778" s="32"/>
      <c r="B778" s="32"/>
      <c r="C778" s="32"/>
      <c r="D778" s="32"/>
      <c r="E778" s="32"/>
      <c r="F778" s="32"/>
      <c r="G778" s="32"/>
      <c r="H778" s="206"/>
      <c r="I778" s="5"/>
      <c r="J778" s="5"/>
      <c r="K778" s="32"/>
      <c r="L778" s="5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spans="1:26" ht="12.75" customHeight="1" x14ac:dyDescent="0.2">
      <c r="A779" s="32"/>
      <c r="B779" s="32"/>
      <c r="C779" s="32"/>
      <c r="D779" s="32"/>
      <c r="E779" s="32"/>
      <c r="F779" s="32"/>
      <c r="G779" s="32"/>
      <c r="H779" s="206"/>
      <c r="I779" s="5"/>
      <c r="J779" s="5"/>
      <c r="K779" s="32"/>
      <c r="L779" s="5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spans="1:26" ht="12.75" customHeight="1" x14ac:dyDescent="0.2">
      <c r="A780" s="32"/>
      <c r="B780" s="32"/>
      <c r="C780" s="32"/>
      <c r="D780" s="32"/>
      <c r="E780" s="32"/>
      <c r="F780" s="32"/>
      <c r="G780" s="32"/>
      <c r="H780" s="206"/>
      <c r="I780" s="5"/>
      <c r="J780" s="5"/>
      <c r="K780" s="32"/>
      <c r="L780" s="5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spans="1:26" ht="12.75" customHeight="1" x14ac:dyDescent="0.2">
      <c r="A781" s="32"/>
      <c r="B781" s="32"/>
      <c r="C781" s="32"/>
      <c r="D781" s="32"/>
      <c r="E781" s="32"/>
      <c r="F781" s="32"/>
      <c r="G781" s="32"/>
      <c r="H781" s="206"/>
      <c r="I781" s="5"/>
      <c r="J781" s="5"/>
      <c r="K781" s="32"/>
      <c r="L781" s="5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spans="1:26" ht="12.75" customHeight="1" x14ac:dyDescent="0.2">
      <c r="A782" s="32"/>
      <c r="B782" s="32"/>
      <c r="C782" s="32"/>
      <c r="D782" s="32"/>
      <c r="E782" s="32"/>
      <c r="F782" s="32"/>
      <c r="G782" s="32"/>
      <c r="H782" s="206"/>
      <c r="I782" s="5"/>
      <c r="J782" s="5"/>
      <c r="K782" s="32"/>
      <c r="L782" s="5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spans="1:26" ht="12.75" customHeight="1" x14ac:dyDescent="0.2">
      <c r="A783" s="32"/>
      <c r="B783" s="32"/>
      <c r="C783" s="32"/>
      <c r="D783" s="32"/>
      <c r="E783" s="32"/>
      <c r="F783" s="32"/>
      <c r="G783" s="32"/>
      <c r="H783" s="206"/>
      <c r="I783" s="5"/>
      <c r="J783" s="5"/>
      <c r="K783" s="32"/>
      <c r="L783" s="5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spans="1:26" ht="12.75" customHeight="1" x14ac:dyDescent="0.2">
      <c r="A784" s="32"/>
      <c r="B784" s="32"/>
      <c r="C784" s="32"/>
      <c r="D784" s="32"/>
      <c r="E784" s="32"/>
      <c r="F784" s="32"/>
      <c r="G784" s="32"/>
      <c r="H784" s="206"/>
      <c r="I784" s="5"/>
      <c r="J784" s="5"/>
      <c r="K784" s="32"/>
      <c r="L784" s="5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spans="1:26" ht="12.75" customHeight="1" x14ac:dyDescent="0.2">
      <c r="A785" s="32"/>
      <c r="B785" s="32"/>
      <c r="C785" s="32"/>
      <c r="D785" s="32"/>
      <c r="E785" s="32"/>
      <c r="F785" s="32"/>
      <c r="G785" s="32"/>
      <c r="H785" s="206"/>
      <c r="I785" s="5"/>
      <c r="J785" s="5"/>
      <c r="K785" s="32"/>
      <c r="L785" s="5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spans="1:26" ht="12.75" customHeight="1" x14ac:dyDescent="0.2">
      <c r="A786" s="32"/>
      <c r="B786" s="32"/>
      <c r="C786" s="32"/>
      <c r="D786" s="32"/>
      <c r="E786" s="32"/>
      <c r="F786" s="32"/>
      <c r="G786" s="32"/>
      <c r="H786" s="206"/>
      <c r="I786" s="5"/>
      <c r="J786" s="5"/>
      <c r="K786" s="32"/>
      <c r="L786" s="5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spans="1:26" ht="12.75" customHeight="1" x14ac:dyDescent="0.2">
      <c r="A787" s="32"/>
      <c r="B787" s="32"/>
      <c r="C787" s="32"/>
      <c r="D787" s="32"/>
      <c r="E787" s="32"/>
      <c r="F787" s="32"/>
      <c r="G787" s="32"/>
      <c r="H787" s="206"/>
      <c r="I787" s="5"/>
      <c r="J787" s="5"/>
      <c r="K787" s="32"/>
      <c r="L787" s="5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spans="1:26" ht="12.75" customHeight="1" x14ac:dyDescent="0.2">
      <c r="A788" s="32"/>
      <c r="B788" s="32"/>
      <c r="C788" s="32"/>
      <c r="D788" s="32"/>
      <c r="E788" s="32"/>
      <c r="F788" s="32"/>
      <c r="G788" s="32"/>
      <c r="H788" s="206"/>
      <c r="I788" s="5"/>
      <c r="J788" s="5"/>
      <c r="K788" s="32"/>
      <c r="L788" s="5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spans="1:26" ht="12.75" customHeight="1" x14ac:dyDescent="0.2">
      <c r="A789" s="32"/>
      <c r="B789" s="32"/>
      <c r="C789" s="32"/>
      <c r="D789" s="32"/>
      <c r="E789" s="32"/>
      <c r="F789" s="32"/>
      <c r="G789" s="32"/>
      <c r="H789" s="206"/>
      <c r="I789" s="5"/>
      <c r="J789" s="5"/>
      <c r="K789" s="32"/>
      <c r="L789" s="5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spans="1:26" ht="12.75" customHeight="1" x14ac:dyDescent="0.2">
      <c r="A790" s="32"/>
      <c r="B790" s="32"/>
      <c r="C790" s="32"/>
      <c r="D790" s="32"/>
      <c r="E790" s="32"/>
      <c r="F790" s="32"/>
      <c r="G790" s="32"/>
      <c r="H790" s="206"/>
      <c r="I790" s="5"/>
      <c r="J790" s="5"/>
      <c r="K790" s="32"/>
      <c r="L790" s="5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spans="1:26" ht="12.75" customHeight="1" x14ac:dyDescent="0.2">
      <c r="A791" s="32"/>
      <c r="B791" s="32"/>
      <c r="C791" s="32"/>
      <c r="D791" s="32"/>
      <c r="E791" s="32"/>
      <c r="F791" s="32"/>
      <c r="G791" s="32"/>
      <c r="H791" s="206"/>
      <c r="I791" s="5"/>
      <c r="J791" s="5"/>
      <c r="K791" s="32"/>
      <c r="L791" s="5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spans="1:26" ht="12.75" customHeight="1" x14ac:dyDescent="0.2">
      <c r="A792" s="32"/>
      <c r="B792" s="32"/>
      <c r="C792" s="32"/>
      <c r="D792" s="32"/>
      <c r="E792" s="32"/>
      <c r="F792" s="32"/>
      <c r="G792" s="32"/>
      <c r="H792" s="206"/>
      <c r="I792" s="5"/>
      <c r="J792" s="5"/>
      <c r="K792" s="32"/>
      <c r="L792" s="5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spans="1:26" ht="12.75" customHeight="1" x14ac:dyDescent="0.2">
      <c r="A793" s="32"/>
      <c r="B793" s="32"/>
      <c r="C793" s="32"/>
      <c r="D793" s="32"/>
      <c r="E793" s="32"/>
      <c r="F793" s="32"/>
      <c r="G793" s="32"/>
      <c r="H793" s="206"/>
      <c r="I793" s="5"/>
      <c r="J793" s="5"/>
      <c r="K793" s="32"/>
      <c r="L793" s="5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spans="1:26" ht="12.75" customHeight="1" x14ac:dyDescent="0.2">
      <c r="A794" s="32"/>
      <c r="B794" s="32"/>
      <c r="C794" s="32"/>
      <c r="D794" s="32"/>
      <c r="E794" s="32"/>
      <c r="F794" s="32"/>
      <c r="G794" s="32"/>
      <c r="H794" s="206"/>
      <c r="I794" s="5"/>
      <c r="J794" s="5"/>
      <c r="K794" s="32"/>
      <c r="L794" s="5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spans="1:26" ht="12.75" customHeight="1" x14ac:dyDescent="0.2">
      <c r="A795" s="32"/>
      <c r="B795" s="32"/>
      <c r="C795" s="32"/>
      <c r="D795" s="32"/>
      <c r="E795" s="32"/>
      <c r="F795" s="32"/>
      <c r="G795" s="32"/>
      <c r="H795" s="206"/>
      <c r="I795" s="5"/>
      <c r="J795" s="5"/>
      <c r="K795" s="32"/>
      <c r="L795" s="5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spans="1:26" ht="12.75" customHeight="1" x14ac:dyDescent="0.2">
      <c r="A796" s="32"/>
      <c r="B796" s="32"/>
      <c r="C796" s="32"/>
      <c r="D796" s="32"/>
      <c r="E796" s="32"/>
      <c r="F796" s="32"/>
      <c r="G796" s="32"/>
      <c r="H796" s="206"/>
      <c r="I796" s="5"/>
      <c r="J796" s="5"/>
      <c r="K796" s="32"/>
      <c r="L796" s="5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spans="1:26" ht="12.75" customHeight="1" x14ac:dyDescent="0.2">
      <c r="A797" s="32"/>
      <c r="B797" s="32"/>
      <c r="C797" s="32"/>
      <c r="D797" s="32"/>
      <c r="E797" s="32"/>
      <c r="F797" s="32"/>
      <c r="G797" s="32"/>
      <c r="H797" s="206"/>
      <c r="I797" s="5"/>
      <c r="J797" s="5"/>
      <c r="K797" s="32"/>
      <c r="L797" s="5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spans="1:26" ht="12.75" customHeight="1" x14ac:dyDescent="0.2">
      <c r="A798" s="32"/>
      <c r="B798" s="32"/>
      <c r="C798" s="32"/>
      <c r="D798" s="32"/>
      <c r="E798" s="32"/>
      <c r="F798" s="32"/>
      <c r="G798" s="32"/>
      <c r="H798" s="206"/>
      <c r="I798" s="5"/>
      <c r="J798" s="5"/>
      <c r="K798" s="32"/>
      <c r="L798" s="5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spans="1:26" ht="12.75" customHeight="1" x14ac:dyDescent="0.2">
      <c r="A799" s="32"/>
      <c r="B799" s="32"/>
      <c r="C799" s="32"/>
      <c r="D799" s="32"/>
      <c r="E799" s="32"/>
      <c r="F799" s="32"/>
      <c r="G799" s="32"/>
      <c r="H799" s="206"/>
      <c r="I799" s="5"/>
      <c r="J799" s="5"/>
      <c r="K799" s="32"/>
      <c r="L799" s="5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spans="1:26" ht="12.75" customHeight="1" x14ac:dyDescent="0.2">
      <c r="A800" s="32"/>
      <c r="B800" s="32"/>
      <c r="C800" s="32"/>
      <c r="D800" s="32"/>
      <c r="E800" s="32"/>
      <c r="F800" s="32"/>
      <c r="G800" s="32"/>
      <c r="H800" s="206"/>
      <c r="I800" s="5"/>
      <c r="J800" s="5"/>
      <c r="K800" s="32"/>
      <c r="L800" s="5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spans="1:26" ht="12.75" customHeight="1" x14ac:dyDescent="0.2">
      <c r="A801" s="32"/>
      <c r="B801" s="32"/>
      <c r="C801" s="32"/>
      <c r="D801" s="32"/>
      <c r="E801" s="32"/>
      <c r="F801" s="32"/>
      <c r="G801" s="32"/>
      <c r="H801" s="206"/>
      <c r="I801" s="5"/>
      <c r="J801" s="5"/>
      <c r="K801" s="32"/>
      <c r="L801" s="5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spans="1:26" ht="12.75" customHeight="1" x14ac:dyDescent="0.2">
      <c r="A802" s="32"/>
      <c r="B802" s="32"/>
      <c r="C802" s="32"/>
      <c r="D802" s="32"/>
      <c r="E802" s="32"/>
      <c r="F802" s="32"/>
      <c r="G802" s="32"/>
      <c r="H802" s="206"/>
      <c r="I802" s="5"/>
      <c r="J802" s="5"/>
      <c r="K802" s="32"/>
      <c r="L802" s="5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spans="1:26" ht="12.75" customHeight="1" x14ac:dyDescent="0.2">
      <c r="A803" s="32"/>
      <c r="B803" s="32"/>
      <c r="C803" s="32"/>
      <c r="D803" s="32"/>
      <c r="E803" s="32"/>
      <c r="F803" s="32"/>
      <c r="G803" s="32"/>
      <c r="H803" s="206"/>
      <c r="I803" s="5"/>
      <c r="J803" s="5"/>
      <c r="K803" s="32"/>
      <c r="L803" s="5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spans="1:26" ht="12.75" customHeight="1" x14ac:dyDescent="0.2">
      <c r="A804" s="32"/>
      <c r="B804" s="32"/>
      <c r="C804" s="32"/>
      <c r="D804" s="32"/>
      <c r="E804" s="32"/>
      <c r="F804" s="32"/>
      <c r="G804" s="32"/>
      <c r="H804" s="206"/>
      <c r="I804" s="5"/>
      <c r="J804" s="5"/>
      <c r="K804" s="32"/>
      <c r="L804" s="5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spans="1:26" ht="12.75" customHeight="1" x14ac:dyDescent="0.2">
      <c r="A805" s="32"/>
      <c r="B805" s="32"/>
      <c r="C805" s="32"/>
      <c r="D805" s="32"/>
      <c r="E805" s="32"/>
      <c r="F805" s="32"/>
      <c r="G805" s="32"/>
      <c r="H805" s="206"/>
      <c r="I805" s="5"/>
      <c r="J805" s="5"/>
      <c r="K805" s="32"/>
      <c r="L805" s="5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spans="1:26" ht="12.75" customHeight="1" x14ac:dyDescent="0.2">
      <c r="A806" s="32"/>
      <c r="B806" s="32"/>
      <c r="C806" s="32"/>
      <c r="D806" s="32"/>
      <c r="E806" s="32"/>
      <c r="F806" s="32"/>
      <c r="G806" s="32"/>
      <c r="H806" s="206"/>
      <c r="I806" s="5"/>
      <c r="J806" s="5"/>
      <c r="K806" s="32"/>
      <c r="L806" s="5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spans="1:26" ht="12.75" customHeight="1" x14ac:dyDescent="0.2">
      <c r="A807" s="32"/>
      <c r="B807" s="32"/>
      <c r="C807" s="32"/>
      <c r="D807" s="32"/>
      <c r="E807" s="32"/>
      <c r="F807" s="32"/>
      <c r="G807" s="32"/>
      <c r="H807" s="206"/>
      <c r="I807" s="5"/>
      <c r="J807" s="5"/>
      <c r="K807" s="32"/>
      <c r="L807" s="5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spans="1:26" ht="12.75" customHeight="1" x14ac:dyDescent="0.2">
      <c r="A808" s="32"/>
      <c r="B808" s="32"/>
      <c r="C808" s="32"/>
      <c r="D808" s="32"/>
      <c r="E808" s="32"/>
      <c r="F808" s="32"/>
      <c r="G808" s="32"/>
      <c r="H808" s="206"/>
      <c r="I808" s="5"/>
      <c r="J808" s="5"/>
      <c r="K808" s="32"/>
      <c r="L808" s="5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spans="1:26" ht="12.75" customHeight="1" x14ac:dyDescent="0.2">
      <c r="A809" s="32"/>
      <c r="B809" s="32"/>
      <c r="C809" s="32"/>
      <c r="D809" s="32"/>
      <c r="E809" s="32"/>
      <c r="F809" s="32"/>
      <c r="G809" s="32"/>
      <c r="H809" s="206"/>
      <c r="I809" s="5"/>
      <c r="J809" s="5"/>
      <c r="K809" s="32"/>
      <c r="L809" s="5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spans="1:26" ht="12.75" customHeight="1" x14ac:dyDescent="0.2">
      <c r="A810" s="32"/>
      <c r="B810" s="32"/>
      <c r="C810" s="32"/>
      <c r="D810" s="32"/>
      <c r="E810" s="32"/>
      <c r="F810" s="32"/>
      <c r="G810" s="32"/>
      <c r="H810" s="206"/>
      <c r="I810" s="5"/>
      <c r="J810" s="5"/>
      <c r="K810" s="32"/>
      <c r="L810" s="5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spans="1:26" ht="12.75" customHeight="1" x14ac:dyDescent="0.2">
      <c r="A811" s="32"/>
      <c r="B811" s="32"/>
      <c r="C811" s="32"/>
      <c r="D811" s="32"/>
      <c r="E811" s="32"/>
      <c r="F811" s="32"/>
      <c r="G811" s="32"/>
      <c r="H811" s="206"/>
      <c r="I811" s="5"/>
      <c r="J811" s="5"/>
      <c r="K811" s="32"/>
      <c r="L811" s="5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spans="1:26" ht="12.75" customHeight="1" x14ac:dyDescent="0.2">
      <c r="A812" s="32"/>
      <c r="B812" s="32"/>
      <c r="C812" s="32"/>
      <c r="D812" s="32"/>
      <c r="E812" s="32"/>
      <c r="F812" s="32"/>
      <c r="G812" s="32"/>
      <c r="H812" s="206"/>
      <c r="I812" s="5"/>
      <c r="J812" s="5"/>
      <c r="K812" s="32"/>
      <c r="L812" s="5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spans="1:26" ht="12.75" customHeight="1" x14ac:dyDescent="0.2">
      <c r="A813" s="32"/>
      <c r="B813" s="32"/>
      <c r="C813" s="32"/>
      <c r="D813" s="32"/>
      <c r="E813" s="32"/>
      <c r="F813" s="32"/>
      <c r="G813" s="32"/>
      <c r="H813" s="206"/>
      <c r="I813" s="5"/>
      <c r="J813" s="5"/>
      <c r="K813" s="32"/>
      <c r="L813" s="5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spans="1:26" ht="12.75" customHeight="1" x14ac:dyDescent="0.2">
      <c r="A814" s="32"/>
      <c r="B814" s="32"/>
      <c r="C814" s="32"/>
      <c r="D814" s="32"/>
      <c r="E814" s="32"/>
      <c r="F814" s="32"/>
      <c r="G814" s="32"/>
      <c r="H814" s="206"/>
      <c r="I814" s="5"/>
      <c r="J814" s="5"/>
      <c r="K814" s="32"/>
      <c r="L814" s="5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spans="1:26" ht="12.75" customHeight="1" x14ac:dyDescent="0.2">
      <c r="A815" s="32"/>
      <c r="B815" s="32"/>
      <c r="C815" s="32"/>
      <c r="D815" s="32"/>
      <c r="E815" s="32"/>
      <c r="F815" s="32"/>
      <c r="G815" s="32"/>
      <c r="H815" s="206"/>
      <c r="I815" s="5"/>
      <c r="J815" s="5"/>
      <c r="K815" s="32"/>
      <c r="L815" s="5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spans="1:26" ht="12.75" customHeight="1" x14ac:dyDescent="0.2">
      <c r="A816" s="32"/>
      <c r="B816" s="32"/>
      <c r="C816" s="32"/>
      <c r="D816" s="32"/>
      <c r="E816" s="32"/>
      <c r="F816" s="32"/>
      <c r="G816" s="32"/>
      <c r="H816" s="206"/>
      <c r="I816" s="5"/>
      <c r="J816" s="5"/>
      <c r="K816" s="32"/>
      <c r="L816" s="5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spans="1:26" ht="12.75" customHeight="1" x14ac:dyDescent="0.2">
      <c r="A817" s="32"/>
      <c r="B817" s="32"/>
      <c r="C817" s="32"/>
      <c r="D817" s="32"/>
      <c r="E817" s="32"/>
      <c r="F817" s="32"/>
      <c r="G817" s="32"/>
      <c r="H817" s="206"/>
      <c r="I817" s="5"/>
      <c r="J817" s="5"/>
      <c r="K817" s="32"/>
      <c r="L817" s="5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spans="1:26" ht="12.75" customHeight="1" x14ac:dyDescent="0.2">
      <c r="A818" s="32"/>
      <c r="B818" s="32"/>
      <c r="C818" s="32"/>
      <c r="D818" s="32"/>
      <c r="E818" s="32"/>
      <c r="F818" s="32"/>
      <c r="G818" s="32"/>
      <c r="H818" s="206"/>
      <c r="I818" s="5"/>
      <c r="J818" s="5"/>
      <c r="K818" s="32"/>
      <c r="L818" s="5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spans="1:26" ht="12.75" customHeight="1" x14ac:dyDescent="0.2">
      <c r="A819" s="32"/>
      <c r="B819" s="32"/>
      <c r="C819" s="32"/>
      <c r="D819" s="32"/>
      <c r="E819" s="32"/>
      <c r="F819" s="32"/>
      <c r="G819" s="32"/>
      <c r="H819" s="206"/>
      <c r="I819" s="5"/>
      <c r="J819" s="5"/>
      <c r="K819" s="32"/>
      <c r="L819" s="5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spans="1:26" ht="12.75" customHeight="1" x14ac:dyDescent="0.2">
      <c r="A820" s="32"/>
      <c r="B820" s="32"/>
      <c r="C820" s="32"/>
      <c r="D820" s="32"/>
      <c r="E820" s="32"/>
      <c r="F820" s="32"/>
      <c r="G820" s="32"/>
      <c r="H820" s="206"/>
      <c r="I820" s="5"/>
      <c r="J820" s="5"/>
      <c r="K820" s="32"/>
      <c r="L820" s="5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spans="1:26" ht="12.75" customHeight="1" x14ac:dyDescent="0.2">
      <c r="A821" s="32"/>
      <c r="B821" s="32"/>
      <c r="C821" s="32"/>
      <c r="D821" s="32"/>
      <c r="E821" s="32"/>
      <c r="F821" s="32"/>
      <c r="G821" s="32"/>
      <c r="H821" s="206"/>
      <c r="I821" s="5"/>
      <c r="J821" s="5"/>
      <c r="K821" s="32"/>
      <c r="L821" s="5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spans="1:26" ht="12.75" customHeight="1" x14ac:dyDescent="0.2">
      <c r="A822" s="32"/>
      <c r="B822" s="32"/>
      <c r="C822" s="32"/>
      <c r="D822" s="32"/>
      <c r="E822" s="32"/>
      <c r="F822" s="32"/>
      <c r="G822" s="32"/>
      <c r="H822" s="206"/>
      <c r="I822" s="5"/>
      <c r="J822" s="5"/>
      <c r="K822" s="32"/>
      <c r="L822" s="5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spans="1:26" ht="12.75" customHeight="1" x14ac:dyDescent="0.2">
      <c r="A823" s="32"/>
      <c r="B823" s="32"/>
      <c r="C823" s="32"/>
      <c r="D823" s="32"/>
      <c r="E823" s="32"/>
      <c r="F823" s="32"/>
      <c r="G823" s="32"/>
      <c r="H823" s="206"/>
      <c r="I823" s="5"/>
      <c r="J823" s="5"/>
      <c r="K823" s="32"/>
      <c r="L823" s="5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spans="1:26" ht="12.75" customHeight="1" x14ac:dyDescent="0.2">
      <c r="A824" s="32"/>
      <c r="B824" s="32"/>
      <c r="C824" s="32"/>
      <c r="D824" s="32"/>
      <c r="E824" s="32"/>
      <c r="F824" s="32"/>
      <c r="G824" s="32"/>
      <c r="H824" s="206"/>
      <c r="I824" s="5"/>
      <c r="J824" s="5"/>
      <c r="K824" s="32"/>
      <c r="L824" s="5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spans="1:26" ht="12.75" customHeight="1" x14ac:dyDescent="0.2">
      <c r="A825" s="32"/>
      <c r="B825" s="32"/>
      <c r="C825" s="32"/>
      <c r="D825" s="32"/>
      <c r="E825" s="32"/>
      <c r="F825" s="32"/>
      <c r="G825" s="32"/>
      <c r="H825" s="206"/>
      <c r="I825" s="5"/>
      <c r="J825" s="5"/>
      <c r="K825" s="32"/>
      <c r="L825" s="5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spans="1:26" ht="12.75" customHeight="1" x14ac:dyDescent="0.2">
      <c r="A826" s="32"/>
      <c r="B826" s="32"/>
      <c r="C826" s="32"/>
      <c r="D826" s="32"/>
      <c r="E826" s="32"/>
      <c r="F826" s="32"/>
      <c r="G826" s="32"/>
      <c r="H826" s="206"/>
      <c r="I826" s="5"/>
      <c r="J826" s="5"/>
      <c r="K826" s="32"/>
      <c r="L826" s="5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spans="1:26" ht="12.75" customHeight="1" x14ac:dyDescent="0.2">
      <c r="A827" s="32"/>
      <c r="B827" s="32"/>
      <c r="C827" s="32"/>
      <c r="D827" s="32"/>
      <c r="E827" s="32"/>
      <c r="F827" s="32"/>
      <c r="G827" s="32"/>
      <c r="H827" s="206"/>
      <c r="I827" s="5"/>
      <c r="J827" s="5"/>
      <c r="K827" s="32"/>
      <c r="L827" s="5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spans="1:26" ht="12.75" customHeight="1" x14ac:dyDescent="0.2">
      <c r="A828" s="32"/>
      <c r="B828" s="32"/>
      <c r="C828" s="32"/>
      <c r="D828" s="32"/>
      <c r="E828" s="32"/>
      <c r="F828" s="32"/>
      <c r="G828" s="32"/>
      <c r="H828" s="206"/>
      <c r="I828" s="5"/>
      <c r="J828" s="5"/>
      <c r="K828" s="32"/>
      <c r="L828" s="5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spans="1:26" ht="12.75" customHeight="1" x14ac:dyDescent="0.2">
      <c r="A829" s="32"/>
      <c r="B829" s="32"/>
      <c r="C829" s="32"/>
      <c r="D829" s="32"/>
      <c r="E829" s="32"/>
      <c r="F829" s="32"/>
      <c r="G829" s="32"/>
      <c r="H829" s="206"/>
      <c r="I829" s="5"/>
      <c r="J829" s="5"/>
      <c r="K829" s="32"/>
      <c r="L829" s="5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spans="1:26" ht="12.75" customHeight="1" x14ac:dyDescent="0.2">
      <c r="A830" s="32"/>
      <c r="B830" s="32"/>
      <c r="C830" s="32"/>
      <c r="D830" s="32"/>
      <c r="E830" s="32"/>
      <c r="F830" s="32"/>
      <c r="G830" s="32"/>
      <c r="H830" s="206"/>
      <c r="I830" s="5"/>
      <c r="J830" s="5"/>
      <c r="K830" s="32"/>
      <c r="L830" s="5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spans="1:26" ht="12.75" customHeight="1" x14ac:dyDescent="0.2">
      <c r="A831" s="32"/>
      <c r="B831" s="32"/>
      <c r="C831" s="32"/>
      <c r="D831" s="32"/>
      <c r="E831" s="32"/>
      <c r="F831" s="32"/>
      <c r="G831" s="32"/>
      <c r="H831" s="206"/>
      <c r="I831" s="5"/>
      <c r="J831" s="5"/>
      <c r="K831" s="32"/>
      <c r="L831" s="5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spans="1:26" ht="12.75" customHeight="1" x14ac:dyDescent="0.2">
      <c r="A832" s="32"/>
      <c r="B832" s="32"/>
      <c r="C832" s="32"/>
      <c r="D832" s="32"/>
      <c r="E832" s="32"/>
      <c r="F832" s="32"/>
      <c r="G832" s="32"/>
      <c r="H832" s="206"/>
      <c r="I832" s="5"/>
      <c r="J832" s="5"/>
      <c r="K832" s="32"/>
      <c r="L832" s="5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spans="1:26" ht="12.75" customHeight="1" x14ac:dyDescent="0.2">
      <c r="A833" s="32"/>
      <c r="B833" s="32"/>
      <c r="C833" s="32"/>
      <c r="D833" s="32"/>
      <c r="E833" s="32"/>
      <c r="F833" s="32"/>
      <c r="G833" s="32"/>
      <c r="H833" s="206"/>
      <c r="I833" s="5"/>
      <c r="J833" s="5"/>
      <c r="K833" s="32"/>
      <c r="L833" s="5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spans="1:26" ht="12.75" customHeight="1" x14ac:dyDescent="0.2">
      <c r="A834" s="32"/>
      <c r="B834" s="32"/>
      <c r="C834" s="32"/>
      <c r="D834" s="32"/>
      <c r="E834" s="32"/>
      <c r="F834" s="32"/>
      <c r="G834" s="32"/>
      <c r="H834" s="206"/>
      <c r="I834" s="5"/>
      <c r="J834" s="5"/>
      <c r="K834" s="32"/>
      <c r="L834" s="5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spans="1:26" ht="12.75" customHeight="1" x14ac:dyDescent="0.2">
      <c r="A835" s="32"/>
      <c r="B835" s="32"/>
      <c r="C835" s="32"/>
      <c r="D835" s="32"/>
      <c r="E835" s="32"/>
      <c r="F835" s="32"/>
      <c r="G835" s="32"/>
      <c r="H835" s="206"/>
      <c r="I835" s="5"/>
      <c r="J835" s="5"/>
      <c r="K835" s="32"/>
      <c r="L835" s="5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spans="1:26" ht="12.75" customHeight="1" x14ac:dyDescent="0.2">
      <c r="A836" s="32"/>
      <c r="B836" s="32"/>
      <c r="C836" s="32"/>
      <c r="D836" s="32"/>
      <c r="E836" s="32"/>
      <c r="F836" s="32"/>
      <c r="G836" s="32"/>
      <c r="H836" s="206"/>
      <c r="I836" s="5"/>
      <c r="J836" s="5"/>
      <c r="K836" s="32"/>
      <c r="L836" s="5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spans="1:26" ht="12.75" customHeight="1" x14ac:dyDescent="0.2">
      <c r="A837" s="32"/>
      <c r="B837" s="32"/>
      <c r="C837" s="32"/>
      <c r="D837" s="32"/>
      <c r="E837" s="32"/>
      <c r="F837" s="32"/>
      <c r="G837" s="32"/>
      <c r="H837" s="206"/>
      <c r="I837" s="5"/>
      <c r="J837" s="5"/>
      <c r="K837" s="32"/>
      <c r="L837" s="5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spans="1:26" ht="12.75" customHeight="1" x14ac:dyDescent="0.2">
      <c r="A838" s="32"/>
      <c r="B838" s="32"/>
      <c r="C838" s="32"/>
      <c r="D838" s="32"/>
      <c r="E838" s="32"/>
      <c r="F838" s="32"/>
      <c r="G838" s="32"/>
      <c r="H838" s="206"/>
      <c r="I838" s="5"/>
      <c r="J838" s="5"/>
      <c r="K838" s="32"/>
      <c r="L838" s="5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spans="1:26" ht="12.75" customHeight="1" x14ac:dyDescent="0.2">
      <c r="A839" s="32"/>
      <c r="B839" s="32"/>
      <c r="C839" s="32"/>
      <c r="D839" s="32"/>
      <c r="E839" s="32"/>
      <c r="F839" s="32"/>
      <c r="G839" s="32"/>
      <c r="H839" s="206"/>
      <c r="I839" s="5"/>
      <c r="J839" s="5"/>
      <c r="K839" s="32"/>
      <c r="L839" s="5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spans="1:26" ht="12.75" customHeight="1" x14ac:dyDescent="0.2">
      <c r="A840" s="32"/>
      <c r="B840" s="32"/>
      <c r="C840" s="32"/>
      <c r="D840" s="32"/>
      <c r="E840" s="32"/>
      <c r="F840" s="32"/>
      <c r="G840" s="32"/>
      <c r="H840" s="206"/>
      <c r="I840" s="5"/>
      <c r="J840" s="5"/>
      <c r="K840" s="32"/>
      <c r="L840" s="5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spans="1:26" ht="12.75" customHeight="1" x14ac:dyDescent="0.2">
      <c r="A841" s="32"/>
      <c r="B841" s="32"/>
      <c r="C841" s="32"/>
      <c r="D841" s="32"/>
      <c r="E841" s="32"/>
      <c r="F841" s="32"/>
      <c r="G841" s="32"/>
      <c r="H841" s="206"/>
      <c r="I841" s="5"/>
      <c r="J841" s="5"/>
      <c r="K841" s="32"/>
      <c r="L841" s="5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spans="1:26" ht="12.75" customHeight="1" x14ac:dyDescent="0.2">
      <c r="A842" s="32"/>
      <c r="B842" s="32"/>
      <c r="C842" s="32"/>
      <c r="D842" s="32"/>
      <c r="E842" s="32"/>
      <c r="F842" s="32"/>
      <c r="G842" s="32"/>
      <c r="H842" s="206"/>
      <c r="I842" s="5"/>
      <c r="J842" s="5"/>
      <c r="K842" s="32"/>
      <c r="L842" s="5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spans="1:26" ht="12.75" customHeight="1" x14ac:dyDescent="0.2">
      <c r="A843" s="32"/>
      <c r="B843" s="32"/>
      <c r="C843" s="32"/>
      <c r="D843" s="32"/>
      <c r="E843" s="32"/>
      <c r="F843" s="32"/>
      <c r="G843" s="32"/>
      <c r="H843" s="206"/>
      <c r="I843" s="5"/>
      <c r="J843" s="5"/>
      <c r="K843" s="32"/>
      <c r="L843" s="5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spans="1:26" ht="12.75" customHeight="1" x14ac:dyDescent="0.2">
      <c r="A844" s="32"/>
      <c r="B844" s="32"/>
      <c r="C844" s="32"/>
      <c r="D844" s="32"/>
      <c r="E844" s="32"/>
      <c r="F844" s="32"/>
      <c r="G844" s="32"/>
      <c r="H844" s="206"/>
      <c r="I844" s="5"/>
      <c r="J844" s="5"/>
      <c r="K844" s="32"/>
      <c r="L844" s="5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spans="1:26" ht="12.75" customHeight="1" x14ac:dyDescent="0.2">
      <c r="A845" s="32"/>
      <c r="B845" s="32"/>
      <c r="C845" s="32"/>
      <c r="D845" s="32"/>
      <c r="E845" s="32"/>
      <c r="F845" s="32"/>
      <c r="G845" s="32"/>
      <c r="H845" s="206"/>
      <c r="I845" s="5"/>
      <c r="J845" s="5"/>
      <c r="K845" s="32"/>
      <c r="L845" s="5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spans="1:26" ht="12.75" customHeight="1" x14ac:dyDescent="0.2">
      <c r="A846" s="32"/>
      <c r="B846" s="32"/>
      <c r="C846" s="32"/>
      <c r="D846" s="32"/>
      <c r="E846" s="32"/>
      <c r="F846" s="32"/>
      <c r="G846" s="32"/>
      <c r="H846" s="206"/>
      <c r="I846" s="5"/>
      <c r="J846" s="5"/>
      <c r="K846" s="32"/>
      <c r="L846" s="5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spans="1:26" ht="12.75" customHeight="1" x14ac:dyDescent="0.2">
      <c r="A847" s="32"/>
      <c r="B847" s="32"/>
      <c r="C847" s="32"/>
      <c r="D847" s="32"/>
      <c r="E847" s="32"/>
      <c r="F847" s="32"/>
      <c r="G847" s="32"/>
      <c r="H847" s="206"/>
      <c r="I847" s="5"/>
      <c r="J847" s="5"/>
      <c r="K847" s="32"/>
      <c r="L847" s="5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spans="1:26" ht="12.75" customHeight="1" x14ac:dyDescent="0.2">
      <c r="A848" s="32"/>
      <c r="B848" s="32"/>
      <c r="C848" s="32"/>
      <c r="D848" s="32"/>
      <c r="E848" s="32"/>
      <c r="F848" s="32"/>
      <c r="G848" s="32"/>
      <c r="H848" s="206"/>
      <c r="I848" s="5"/>
      <c r="J848" s="5"/>
      <c r="K848" s="32"/>
      <c r="L848" s="5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spans="1:26" ht="12.75" customHeight="1" x14ac:dyDescent="0.2">
      <c r="A849" s="32"/>
      <c r="B849" s="32"/>
      <c r="C849" s="32"/>
      <c r="D849" s="32"/>
      <c r="E849" s="32"/>
      <c r="F849" s="32"/>
      <c r="G849" s="32"/>
      <c r="H849" s="206"/>
      <c r="I849" s="5"/>
      <c r="J849" s="5"/>
      <c r="K849" s="32"/>
      <c r="L849" s="5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spans="1:26" ht="12.75" customHeight="1" x14ac:dyDescent="0.2">
      <c r="A850" s="32"/>
      <c r="B850" s="32"/>
      <c r="C850" s="32"/>
      <c r="D850" s="32"/>
      <c r="E850" s="32"/>
      <c r="F850" s="32"/>
      <c r="G850" s="32"/>
      <c r="H850" s="206"/>
      <c r="I850" s="5"/>
      <c r="J850" s="5"/>
      <c r="K850" s="32"/>
      <c r="L850" s="5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spans="1:26" ht="12.75" customHeight="1" x14ac:dyDescent="0.2">
      <c r="A851" s="32"/>
      <c r="B851" s="32"/>
      <c r="C851" s="32"/>
      <c r="D851" s="32"/>
      <c r="E851" s="32"/>
      <c r="F851" s="32"/>
      <c r="G851" s="32"/>
      <c r="H851" s="206"/>
      <c r="I851" s="5"/>
      <c r="J851" s="5"/>
      <c r="K851" s="32"/>
      <c r="L851" s="5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spans="1:26" ht="12.75" customHeight="1" x14ac:dyDescent="0.2">
      <c r="A852" s="32"/>
      <c r="B852" s="32"/>
      <c r="C852" s="32"/>
      <c r="D852" s="32"/>
      <c r="E852" s="32"/>
      <c r="F852" s="32"/>
      <c r="G852" s="32"/>
      <c r="H852" s="206"/>
      <c r="I852" s="5"/>
      <c r="J852" s="5"/>
      <c r="K852" s="32"/>
      <c r="L852" s="5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spans="1:26" ht="12.75" customHeight="1" x14ac:dyDescent="0.2">
      <c r="A853" s="32"/>
      <c r="B853" s="32"/>
      <c r="C853" s="32"/>
      <c r="D853" s="32"/>
      <c r="E853" s="32"/>
      <c r="F853" s="32"/>
      <c r="G853" s="32"/>
      <c r="H853" s="206"/>
      <c r="I853" s="5"/>
      <c r="J853" s="5"/>
      <c r="K853" s="32"/>
      <c r="L853" s="5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spans="1:26" ht="12.75" customHeight="1" x14ac:dyDescent="0.2">
      <c r="A854" s="32"/>
      <c r="B854" s="32"/>
      <c r="C854" s="32"/>
      <c r="D854" s="32"/>
      <c r="E854" s="32"/>
      <c r="F854" s="32"/>
      <c r="G854" s="32"/>
      <c r="H854" s="206"/>
      <c r="I854" s="5"/>
      <c r="J854" s="5"/>
      <c r="K854" s="32"/>
      <c r="L854" s="5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spans="1:26" ht="12.75" customHeight="1" x14ac:dyDescent="0.2">
      <c r="A855" s="32"/>
      <c r="B855" s="32"/>
      <c r="C855" s="32"/>
      <c r="D855" s="32"/>
      <c r="E855" s="32"/>
      <c r="F855" s="32"/>
      <c r="G855" s="32"/>
      <c r="H855" s="206"/>
      <c r="I855" s="5"/>
      <c r="J855" s="5"/>
      <c r="K855" s="32"/>
      <c r="L855" s="5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spans="1:26" ht="12.75" customHeight="1" x14ac:dyDescent="0.2">
      <c r="A856" s="32"/>
      <c r="B856" s="32"/>
      <c r="C856" s="32"/>
      <c r="D856" s="32"/>
      <c r="E856" s="32"/>
      <c r="F856" s="32"/>
      <c r="G856" s="32"/>
      <c r="H856" s="206"/>
      <c r="I856" s="5"/>
      <c r="J856" s="5"/>
      <c r="K856" s="32"/>
      <c r="L856" s="5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spans="1:26" ht="12.75" customHeight="1" x14ac:dyDescent="0.2">
      <c r="A857" s="32"/>
      <c r="B857" s="32"/>
      <c r="C857" s="32"/>
      <c r="D857" s="32"/>
      <c r="E857" s="32"/>
      <c r="F857" s="32"/>
      <c r="G857" s="32"/>
      <c r="H857" s="206"/>
      <c r="I857" s="5"/>
      <c r="J857" s="5"/>
      <c r="K857" s="32"/>
      <c r="L857" s="5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spans="1:26" ht="12.75" customHeight="1" x14ac:dyDescent="0.2">
      <c r="A858" s="32"/>
      <c r="B858" s="32"/>
      <c r="C858" s="32"/>
      <c r="D858" s="32"/>
      <c r="E858" s="32"/>
      <c r="F858" s="32"/>
      <c r="G858" s="32"/>
      <c r="H858" s="206"/>
      <c r="I858" s="5"/>
      <c r="J858" s="5"/>
      <c r="K858" s="32"/>
      <c r="L858" s="5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spans="1:26" ht="12.75" customHeight="1" x14ac:dyDescent="0.2">
      <c r="A859" s="32"/>
      <c r="B859" s="32"/>
      <c r="C859" s="32"/>
      <c r="D859" s="32"/>
      <c r="E859" s="32"/>
      <c r="F859" s="32"/>
      <c r="G859" s="32"/>
      <c r="H859" s="206"/>
      <c r="I859" s="5"/>
      <c r="J859" s="5"/>
      <c r="K859" s="32"/>
      <c r="L859" s="5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spans="1:26" ht="12.75" customHeight="1" x14ac:dyDescent="0.2">
      <c r="A860" s="32"/>
      <c r="B860" s="32"/>
      <c r="C860" s="32"/>
      <c r="D860" s="32"/>
      <c r="E860" s="32"/>
      <c r="F860" s="32"/>
      <c r="G860" s="32"/>
      <c r="H860" s="206"/>
      <c r="I860" s="5"/>
      <c r="J860" s="5"/>
      <c r="K860" s="32"/>
      <c r="L860" s="5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spans="1:26" ht="12.75" customHeight="1" x14ac:dyDescent="0.2">
      <c r="A861" s="32"/>
      <c r="B861" s="32"/>
      <c r="C861" s="32"/>
      <c r="D861" s="32"/>
      <c r="E861" s="32"/>
      <c r="F861" s="32"/>
      <c r="G861" s="32"/>
      <c r="H861" s="206"/>
      <c r="I861" s="5"/>
      <c r="J861" s="5"/>
      <c r="K861" s="32"/>
      <c r="L861" s="5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spans="1:26" ht="12.75" customHeight="1" x14ac:dyDescent="0.2">
      <c r="A862" s="32"/>
      <c r="B862" s="32"/>
      <c r="C862" s="32"/>
      <c r="D862" s="32"/>
      <c r="E862" s="32"/>
      <c r="F862" s="32"/>
      <c r="G862" s="32"/>
      <c r="H862" s="206"/>
      <c r="I862" s="5"/>
      <c r="J862" s="5"/>
      <c r="K862" s="32"/>
      <c r="L862" s="5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spans="1:26" ht="12.75" customHeight="1" x14ac:dyDescent="0.2">
      <c r="A863" s="32"/>
      <c r="B863" s="32"/>
      <c r="C863" s="32"/>
      <c r="D863" s="32"/>
      <c r="E863" s="32"/>
      <c r="F863" s="32"/>
      <c r="G863" s="32"/>
      <c r="H863" s="206"/>
      <c r="I863" s="5"/>
      <c r="J863" s="5"/>
      <c r="K863" s="32"/>
      <c r="L863" s="5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spans="1:26" ht="12.75" customHeight="1" x14ac:dyDescent="0.2">
      <c r="A864" s="32"/>
      <c r="B864" s="32"/>
      <c r="C864" s="32"/>
      <c r="D864" s="32"/>
      <c r="E864" s="32"/>
      <c r="F864" s="32"/>
      <c r="G864" s="32"/>
      <c r="H864" s="206"/>
      <c r="I864" s="5"/>
      <c r="J864" s="5"/>
      <c r="K864" s="32"/>
      <c r="L864" s="5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spans="1:26" ht="12.75" customHeight="1" x14ac:dyDescent="0.2">
      <c r="A865" s="32"/>
      <c r="B865" s="32"/>
      <c r="C865" s="32"/>
      <c r="D865" s="32"/>
      <c r="E865" s="32"/>
      <c r="F865" s="32"/>
      <c r="G865" s="32"/>
      <c r="H865" s="206"/>
      <c r="I865" s="5"/>
      <c r="J865" s="5"/>
      <c r="K865" s="32"/>
      <c r="L865" s="5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spans="1:26" ht="12.75" customHeight="1" x14ac:dyDescent="0.2">
      <c r="A866" s="32"/>
      <c r="B866" s="32"/>
      <c r="C866" s="32"/>
      <c r="D866" s="32"/>
      <c r="E866" s="32"/>
      <c r="F866" s="32"/>
      <c r="G866" s="32"/>
      <c r="H866" s="206"/>
      <c r="I866" s="5"/>
      <c r="J866" s="5"/>
      <c r="K866" s="32"/>
      <c r="L866" s="5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spans="1:26" ht="12.75" customHeight="1" x14ac:dyDescent="0.2">
      <c r="A867" s="32"/>
      <c r="B867" s="32"/>
      <c r="C867" s="32"/>
      <c r="D867" s="32"/>
      <c r="E867" s="32"/>
      <c r="F867" s="32"/>
      <c r="G867" s="32"/>
      <c r="H867" s="206"/>
      <c r="I867" s="5"/>
      <c r="J867" s="5"/>
      <c r="K867" s="32"/>
      <c r="L867" s="5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spans="1:26" ht="12.75" customHeight="1" x14ac:dyDescent="0.2">
      <c r="A868" s="32"/>
      <c r="B868" s="32"/>
      <c r="C868" s="32"/>
      <c r="D868" s="32"/>
      <c r="E868" s="32"/>
      <c r="F868" s="32"/>
      <c r="G868" s="32"/>
      <c r="H868" s="206"/>
      <c r="I868" s="5"/>
      <c r="J868" s="5"/>
      <c r="K868" s="32"/>
      <c r="L868" s="5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spans="1:26" ht="12.75" customHeight="1" x14ac:dyDescent="0.2">
      <c r="A869" s="32"/>
      <c r="B869" s="32"/>
      <c r="C869" s="32"/>
      <c r="D869" s="32"/>
      <c r="E869" s="32"/>
      <c r="F869" s="32"/>
      <c r="G869" s="32"/>
      <c r="H869" s="206"/>
      <c r="I869" s="5"/>
      <c r="J869" s="5"/>
      <c r="K869" s="32"/>
      <c r="L869" s="5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spans="1:26" ht="12.75" customHeight="1" x14ac:dyDescent="0.2">
      <c r="A870" s="32"/>
      <c r="B870" s="32"/>
      <c r="C870" s="32"/>
      <c r="D870" s="32"/>
      <c r="E870" s="32"/>
      <c r="F870" s="32"/>
      <c r="G870" s="32"/>
      <c r="H870" s="206"/>
      <c r="I870" s="5"/>
      <c r="J870" s="5"/>
      <c r="K870" s="32"/>
      <c r="L870" s="5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spans="1:26" ht="12.75" customHeight="1" x14ac:dyDescent="0.2">
      <c r="A871" s="32"/>
      <c r="B871" s="32"/>
      <c r="C871" s="32"/>
      <c r="D871" s="32"/>
      <c r="E871" s="32"/>
      <c r="F871" s="32"/>
      <c r="G871" s="32"/>
      <c r="H871" s="206"/>
      <c r="I871" s="5"/>
      <c r="J871" s="5"/>
      <c r="K871" s="32"/>
      <c r="L871" s="5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spans="1:26" ht="12.75" customHeight="1" x14ac:dyDescent="0.2">
      <c r="A872" s="32"/>
      <c r="B872" s="32"/>
      <c r="C872" s="32"/>
      <c r="D872" s="32"/>
      <c r="E872" s="32"/>
      <c r="F872" s="32"/>
      <c r="G872" s="32"/>
      <c r="H872" s="206"/>
      <c r="I872" s="5"/>
      <c r="J872" s="5"/>
      <c r="K872" s="32"/>
      <c r="L872" s="5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spans="1:26" ht="12.75" customHeight="1" x14ac:dyDescent="0.2">
      <c r="A873" s="32"/>
      <c r="B873" s="32"/>
      <c r="C873" s="32"/>
      <c r="D873" s="32"/>
      <c r="E873" s="32"/>
      <c r="F873" s="32"/>
      <c r="G873" s="32"/>
      <c r="H873" s="206"/>
      <c r="I873" s="5"/>
      <c r="J873" s="5"/>
      <c r="K873" s="32"/>
      <c r="L873" s="5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spans="1:26" ht="12.75" customHeight="1" x14ac:dyDescent="0.2">
      <c r="A874" s="32"/>
      <c r="B874" s="32"/>
      <c r="C874" s="32"/>
      <c r="D874" s="32"/>
      <c r="E874" s="32"/>
      <c r="F874" s="32"/>
      <c r="G874" s="32"/>
      <c r="H874" s="206"/>
      <c r="I874" s="5"/>
      <c r="J874" s="5"/>
      <c r="K874" s="32"/>
      <c r="L874" s="5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spans="1:26" ht="12.75" customHeight="1" x14ac:dyDescent="0.2">
      <c r="A875" s="32"/>
      <c r="B875" s="32"/>
      <c r="C875" s="32"/>
      <c r="D875" s="32"/>
      <c r="E875" s="32"/>
      <c r="F875" s="32"/>
      <c r="G875" s="32"/>
      <c r="H875" s="206"/>
      <c r="I875" s="5"/>
      <c r="J875" s="5"/>
      <c r="K875" s="32"/>
      <c r="L875" s="5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spans="1:26" ht="12.75" customHeight="1" x14ac:dyDescent="0.2">
      <c r="A876" s="32"/>
      <c r="B876" s="32"/>
      <c r="C876" s="32"/>
      <c r="D876" s="32"/>
      <c r="E876" s="32"/>
      <c r="F876" s="32"/>
      <c r="G876" s="32"/>
      <c r="H876" s="206"/>
      <c r="I876" s="5"/>
      <c r="J876" s="5"/>
      <c r="K876" s="32"/>
      <c r="L876" s="5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spans="1:26" ht="12.75" customHeight="1" x14ac:dyDescent="0.2">
      <c r="A877" s="32"/>
      <c r="B877" s="32"/>
      <c r="C877" s="32"/>
      <c r="D877" s="32"/>
      <c r="E877" s="32"/>
      <c r="F877" s="32"/>
      <c r="G877" s="32"/>
      <c r="H877" s="206"/>
      <c r="I877" s="5"/>
      <c r="J877" s="5"/>
      <c r="K877" s="32"/>
      <c r="L877" s="5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spans="1:26" ht="12.75" customHeight="1" x14ac:dyDescent="0.2">
      <c r="A878" s="32"/>
      <c r="B878" s="32"/>
      <c r="C878" s="32"/>
      <c r="D878" s="32"/>
      <c r="E878" s="32"/>
      <c r="F878" s="32"/>
      <c r="G878" s="32"/>
      <c r="H878" s="206"/>
      <c r="I878" s="5"/>
      <c r="J878" s="5"/>
      <c r="K878" s="32"/>
      <c r="L878" s="5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spans="1:26" ht="12.75" customHeight="1" x14ac:dyDescent="0.2">
      <c r="A879" s="32"/>
      <c r="B879" s="32"/>
      <c r="C879" s="32"/>
      <c r="D879" s="32"/>
      <c r="E879" s="32"/>
      <c r="F879" s="32"/>
      <c r="G879" s="32"/>
      <c r="H879" s="206"/>
      <c r="I879" s="5"/>
      <c r="J879" s="5"/>
      <c r="K879" s="32"/>
      <c r="L879" s="5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spans="1:26" ht="12.75" customHeight="1" x14ac:dyDescent="0.2">
      <c r="A880" s="32"/>
      <c r="B880" s="32"/>
      <c r="C880" s="32"/>
      <c r="D880" s="32"/>
      <c r="E880" s="32"/>
      <c r="F880" s="32"/>
      <c r="G880" s="32"/>
      <c r="H880" s="206"/>
      <c r="I880" s="5"/>
      <c r="J880" s="5"/>
      <c r="K880" s="32"/>
      <c r="L880" s="5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spans="1:26" ht="12.75" customHeight="1" x14ac:dyDescent="0.2">
      <c r="A881" s="32"/>
      <c r="B881" s="32"/>
      <c r="C881" s="32"/>
      <c r="D881" s="32"/>
      <c r="E881" s="32"/>
      <c r="F881" s="32"/>
      <c r="G881" s="32"/>
      <c r="H881" s="206"/>
      <c r="I881" s="5"/>
      <c r="J881" s="5"/>
      <c r="K881" s="32"/>
      <c r="L881" s="5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spans="1:26" ht="12.75" customHeight="1" x14ac:dyDescent="0.2">
      <c r="A882" s="32"/>
      <c r="B882" s="32"/>
      <c r="C882" s="32"/>
      <c r="D882" s="32"/>
      <c r="E882" s="32"/>
      <c r="F882" s="32"/>
      <c r="G882" s="32"/>
      <c r="H882" s="206"/>
      <c r="I882" s="5"/>
      <c r="J882" s="5"/>
      <c r="K882" s="32"/>
      <c r="L882" s="5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spans="1:26" ht="12.75" customHeight="1" x14ac:dyDescent="0.2">
      <c r="A883" s="32"/>
      <c r="B883" s="32"/>
      <c r="C883" s="32"/>
      <c r="D883" s="32"/>
      <c r="E883" s="32"/>
      <c r="F883" s="32"/>
      <c r="G883" s="32"/>
      <c r="H883" s="206"/>
      <c r="I883" s="5"/>
      <c r="J883" s="5"/>
      <c r="K883" s="32"/>
      <c r="L883" s="5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spans="1:26" ht="12.75" customHeight="1" x14ac:dyDescent="0.2">
      <c r="A884" s="32"/>
      <c r="B884" s="32"/>
      <c r="C884" s="32"/>
      <c r="D884" s="32"/>
      <c r="E884" s="32"/>
      <c r="F884" s="32"/>
      <c r="G884" s="32"/>
      <c r="H884" s="206"/>
      <c r="I884" s="5"/>
      <c r="J884" s="5"/>
      <c r="K884" s="32"/>
      <c r="L884" s="5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spans="1:26" ht="12.75" customHeight="1" x14ac:dyDescent="0.2">
      <c r="A885" s="32"/>
      <c r="B885" s="32"/>
      <c r="C885" s="32"/>
      <c r="D885" s="32"/>
      <c r="E885" s="32"/>
      <c r="F885" s="32"/>
      <c r="G885" s="32"/>
      <c r="H885" s="206"/>
      <c r="I885" s="5"/>
      <c r="J885" s="5"/>
      <c r="K885" s="32"/>
      <c r="L885" s="5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spans="1:26" ht="12.75" customHeight="1" x14ac:dyDescent="0.2">
      <c r="A886" s="32"/>
      <c r="B886" s="32"/>
      <c r="C886" s="32"/>
      <c r="D886" s="32"/>
      <c r="E886" s="32"/>
      <c r="F886" s="32"/>
      <c r="G886" s="32"/>
      <c r="H886" s="206"/>
      <c r="I886" s="5"/>
      <c r="J886" s="5"/>
      <c r="K886" s="32"/>
      <c r="L886" s="5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spans="1:26" ht="12.75" customHeight="1" x14ac:dyDescent="0.2">
      <c r="A887" s="32"/>
      <c r="B887" s="32"/>
      <c r="C887" s="32"/>
      <c r="D887" s="32"/>
      <c r="E887" s="32"/>
      <c r="F887" s="32"/>
      <c r="G887" s="32"/>
      <c r="H887" s="206"/>
      <c r="I887" s="5"/>
      <c r="J887" s="5"/>
      <c r="K887" s="32"/>
      <c r="L887" s="5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spans="1:26" ht="12.75" customHeight="1" x14ac:dyDescent="0.2">
      <c r="A888" s="32"/>
      <c r="B888" s="32"/>
      <c r="C888" s="32"/>
      <c r="D888" s="32"/>
      <c r="E888" s="32"/>
      <c r="F888" s="32"/>
      <c r="G888" s="32"/>
      <c r="H888" s="206"/>
      <c r="I888" s="5"/>
      <c r="J888" s="5"/>
      <c r="K888" s="32"/>
      <c r="L888" s="5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spans="1:26" ht="12.75" customHeight="1" x14ac:dyDescent="0.2">
      <c r="A889" s="32"/>
      <c r="B889" s="32"/>
      <c r="C889" s="32"/>
      <c r="D889" s="32"/>
      <c r="E889" s="32"/>
      <c r="F889" s="32"/>
      <c r="G889" s="32"/>
      <c r="H889" s="206"/>
      <c r="I889" s="5"/>
      <c r="J889" s="5"/>
      <c r="K889" s="32"/>
      <c r="L889" s="5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spans="1:26" ht="12.75" customHeight="1" x14ac:dyDescent="0.2">
      <c r="A890" s="32"/>
      <c r="B890" s="32"/>
      <c r="C890" s="32"/>
      <c r="D890" s="32"/>
      <c r="E890" s="32"/>
      <c r="F890" s="32"/>
      <c r="G890" s="32"/>
      <c r="H890" s="206"/>
      <c r="I890" s="5"/>
      <c r="J890" s="5"/>
      <c r="K890" s="32"/>
      <c r="L890" s="5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spans="1:26" ht="12.75" customHeight="1" x14ac:dyDescent="0.2">
      <c r="A891" s="32"/>
      <c r="B891" s="32"/>
      <c r="C891" s="32"/>
      <c r="D891" s="32"/>
      <c r="E891" s="32"/>
      <c r="F891" s="32"/>
      <c r="G891" s="32"/>
      <c r="H891" s="206"/>
      <c r="I891" s="5"/>
      <c r="J891" s="5"/>
      <c r="K891" s="32"/>
      <c r="L891" s="5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spans="1:26" ht="12.75" customHeight="1" x14ac:dyDescent="0.2">
      <c r="A892" s="32"/>
      <c r="B892" s="32"/>
      <c r="C892" s="32"/>
      <c r="D892" s="32"/>
      <c r="E892" s="32"/>
      <c r="F892" s="32"/>
      <c r="G892" s="32"/>
      <c r="H892" s="206"/>
      <c r="I892" s="5"/>
      <c r="J892" s="5"/>
      <c r="K892" s="32"/>
      <c r="L892" s="5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spans="1:26" ht="12.75" customHeight="1" x14ac:dyDescent="0.2">
      <c r="A893" s="32"/>
      <c r="B893" s="32"/>
      <c r="C893" s="32"/>
      <c r="D893" s="32"/>
      <c r="E893" s="32"/>
      <c r="F893" s="32"/>
      <c r="G893" s="32"/>
      <c r="H893" s="206"/>
      <c r="I893" s="5"/>
      <c r="J893" s="5"/>
      <c r="K893" s="32"/>
      <c r="L893" s="5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spans="1:26" ht="12.75" customHeight="1" x14ac:dyDescent="0.2">
      <c r="A894" s="32"/>
      <c r="B894" s="32"/>
      <c r="C894" s="32"/>
      <c r="D894" s="32"/>
      <c r="E894" s="32"/>
      <c r="F894" s="32"/>
      <c r="G894" s="32"/>
      <c r="H894" s="206"/>
      <c r="I894" s="5"/>
      <c r="J894" s="5"/>
      <c r="K894" s="32"/>
      <c r="L894" s="5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spans="1:26" ht="12.75" customHeight="1" x14ac:dyDescent="0.2">
      <c r="A895" s="32"/>
      <c r="B895" s="32"/>
      <c r="C895" s="32"/>
      <c r="D895" s="32"/>
      <c r="E895" s="32"/>
      <c r="F895" s="32"/>
      <c r="G895" s="32"/>
      <c r="H895" s="206"/>
      <c r="I895" s="5"/>
      <c r="J895" s="5"/>
      <c r="K895" s="32"/>
      <c r="L895" s="5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spans="1:26" ht="12.75" customHeight="1" x14ac:dyDescent="0.2">
      <c r="A896" s="32"/>
      <c r="B896" s="32"/>
      <c r="C896" s="32"/>
      <c r="D896" s="32"/>
      <c r="E896" s="32"/>
      <c r="F896" s="32"/>
      <c r="G896" s="32"/>
      <c r="H896" s="206"/>
      <c r="I896" s="5"/>
      <c r="J896" s="5"/>
      <c r="K896" s="32"/>
      <c r="L896" s="5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spans="1:26" ht="12.75" customHeight="1" x14ac:dyDescent="0.2">
      <c r="A897" s="32"/>
      <c r="B897" s="32"/>
      <c r="C897" s="32"/>
      <c r="D897" s="32"/>
      <c r="E897" s="32"/>
      <c r="F897" s="32"/>
      <c r="G897" s="32"/>
      <c r="H897" s="206"/>
      <c r="I897" s="5"/>
      <c r="J897" s="5"/>
      <c r="K897" s="32"/>
      <c r="L897" s="5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spans="1:26" ht="12.75" customHeight="1" x14ac:dyDescent="0.2">
      <c r="A898" s="32"/>
      <c r="B898" s="32"/>
      <c r="C898" s="32"/>
      <c r="D898" s="32"/>
      <c r="E898" s="32"/>
      <c r="F898" s="32"/>
      <c r="G898" s="32"/>
      <c r="H898" s="206"/>
      <c r="I898" s="5"/>
      <c r="J898" s="5"/>
      <c r="K898" s="32"/>
      <c r="L898" s="5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spans="1:26" ht="12.75" customHeight="1" x14ac:dyDescent="0.2">
      <c r="A899" s="32"/>
      <c r="B899" s="32"/>
      <c r="C899" s="32"/>
      <c r="D899" s="32"/>
      <c r="E899" s="32"/>
      <c r="F899" s="32"/>
      <c r="G899" s="32"/>
      <c r="H899" s="206"/>
      <c r="I899" s="5"/>
      <c r="J899" s="5"/>
      <c r="K899" s="32"/>
      <c r="L899" s="5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spans="1:26" ht="12.75" customHeight="1" x14ac:dyDescent="0.2">
      <c r="A900" s="32"/>
      <c r="B900" s="32"/>
      <c r="C900" s="32"/>
      <c r="D900" s="32"/>
      <c r="E900" s="32"/>
      <c r="F900" s="32"/>
      <c r="G900" s="32"/>
      <c r="H900" s="206"/>
      <c r="I900" s="5"/>
      <c r="J900" s="5"/>
      <c r="K900" s="32"/>
      <c r="L900" s="5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spans="1:26" ht="12.75" customHeight="1" x14ac:dyDescent="0.2">
      <c r="A901" s="32"/>
      <c r="B901" s="32"/>
      <c r="C901" s="32"/>
      <c r="D901" s="32"/>
      <c r="E901" s="32"/>
      <c r="F901" s="32"/>
      <c r="G901" s="32"/>
      <c r="H901" s="206"/>
      <c r="I901" s="5"/>
      <c r="J901" s="5"/>
      <c r="K901" s="32"/>
      <c r="L901" s="5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spans="1:26" ht="12.75" customHeight="1" x14ac:dyDescent="0.2">
      <c r="A902" s="32"/>
      <c r="B902" s="32"/>
      <c r="C902" s="32"/>
      <c r="D902" s="32"/>
      <c r="E902" s="32"/>
      <c r="F902" s="32"/>
      <c r="G902" s="32"/>
      <c r="H902" s="206"/>
      <c r="I902" s="5"/>
      <c r="J902" s="5"/>
      <c r="K902" s="32"/>
      <c r="L902" s="5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spans="1:26" ht="12.75" customHeight="1" x14ac:dyDescent="0.2">
      <c r="A903" s="32"/>
      <c r="B903" s="32"/>
      <c r="C903" s="32"/>
      <c r="D903" s="32"/>
      <c r="E903" s="32"/>
      <c r="F903" s="32"/>
      <c r="G903" s="32"/>
      <c r="H903" s="206"/>
      <c r="I903" s="5"/>
      <c r="J903" s="5"/>
      <c r="K903" s="32"/>
      <c r="L903" s="5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spans="1:26" ht="12.75" customHeight="1" x14ac:dyDescent="0.2">
      <c r="A904" s="32"/>
      <c r="B904" s="32"/>
      <c r="C904" s="32"/>
      <c r="D904" s="32"/>
      <c r="E904" s="32"/>
      <c r="F904" s="32"/>
      <c r="G904" s="32"/>
      <c r="H904" s="206"/>
      <c r="I904" s="5"/>
      <c r="J904" s="5"/>
      <c r="K904" s="32"/>
      <c r="L904" s="5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spans="1:26" ht="12.75" customHeight="1" x14ac:dyDescent="0.2">
      <c r="A905" s="32"/>
      <c r="B905" s="32"/>
      <c r="C905" s="32"/>
      <c r="D905" s="32"/>
      <c r="E905" s="32"/>
      <c r="F905" s="32"/>
      <c r="G905" s="32"/>
      <c r="H905" s="206"/>
      <c r="I905" s="5"/>
      <c r="J905" s="5"/>
      <c r="K905" s="32"/>
      <c r="L905" s="5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spans="1:26" ht="12.75" customHeight="1" x14ac:dyDescent="0.2">
      <c r="A906" s="32"/>
      <c r="B906" s="32"/>
      <c r="C906" s="32"/>
      <c r="D906" s="32"/>
      <c r="E906" s="32"/>
      <c r="F906" s="32"/>
      <c r="G906" s="32"/>
      <c r="H906" s="206"/>
      <c r="I906" s="5"/>
      <c r="J906" s="5"/>
      <c r="K906" s="32"/>
      <c r="L906" s="5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spans="1:26" ht="12.75" customHeight="1" x14ac:dyDescent="0.2">
      <c r="A907" s="32"/>
      <c r="B907" s="32"/>
      <c r="C907" s="32"/>
      <c r="D907" s="32"/>
      <c r="E907" s="32"/>
      <c r="F907" s="32"/>
      <c r="G907" s="32"/>
      <c r="H907" s="206"/>
      <c r="I907" s="5"/>
      <c r="J907" s="5"/>
      <c r="K907" s="32"/>
      <c r="L907" s="5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spans="1:26" ht="12.75" customHeight="1" x14ac:dyDescent="0.2">
      <c r="A908" s="32"/>
      <c r="B908" s="32"/>
      <c r="C908" s="32"/>
      <c r="D908" s="32"/>
      <c r="E908" s="32"/>
      <c r="F908" s="32"/>
      <c r="G908" s="32"/>
      <c r="H908" s="206"/>
      <c r="I908" s="5"/>
      <c r="J908" s="5"/>
      <c r="K908" s="32"/>
      <c r="L908" s="5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spans="1:26" ht="12.75" customHeight="1" x14ac:dyDescent="0.2">
      <c r="A909" s="32"/>
      <c r="B909" s="32"/>
      <c r="C909" s="32"/>
      <c r="D909" s="32"/>
      <c r="E909" s="32"/>
      <c r="F909" s="32"/>
      <c r="G909" s="32"/>
      <c r="H909" s="206"/>
      <c r="I909" s="5"/>
      <c r="J909" s="5"/>
      <c r="K909" s="32"/>
      <c r="L909" s="5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spans="1:26" ht="12.75" customHeight="1" x14ac:dyDescent="0.2">
      <c r="A910" s="32"/>
      <c r="B910" s="32"/>
      <c r="C910" s="32"/>
      <c r="D910" s="32"/>
      <c r="E910" s="32"/>
      <c r="F910" s="32"/>
      <c r="G910" s="32"/>
      <c r="H910" s="206"/>
      <c r="I910" s="5"/>
      <c r="J910" s="5"/>
      <c r="K910" s="32"/>
      <c r="L910" s="5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spans="1:26" ht="12.75" customHeight="1" x14ac:dyDescent="0.2">
      <c r="A911" s="32"/>
      <c r="B911" s="32"/>
      <c r="C911" s="32"/>
      <c r="D911" s="32"/>
      <c r="E911" s="32"/>
      <c r="F911" s="32"/>
      <c r="G911" s="32"/>
      <c r="H911" s="206"/>
      <c r="I911" s="5"/>
      <c r="J911" s="5"/>
      <c r="K911" s="32"/>
      <c r="L911" s="5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spans="1:26" ht="12.75" customHeight="1" x14ac:dyDescent="0.2">
      <c r="A912" s="32"/>
      <c r="B912" s="32"/>
      <c r="C912" s="32"/>
      <c r="D912" s="32"/>
      <c r="E912" s="32"/>
      <c r="F912" s="32"/>
      <c r="G912" s="32"/>
      <c r="H912" s="206"/>
      <c r="I912" s="5"/>
      <c r="J912" s="5"/>
      <c r="K912" s="32"/>
      <c r="L912" s="5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spans="1:26" ht="12.75" customHeight="1" x14ac:dyDescent="0.2">
      <c r="A913" s="32"/>
      <c r="B913" s="32"/>
      <c r="C913" s="32"/>
      <c r="D913" s="32"/>
      <c r="E913" s="32"/>
      <c r="F913" s="32"/>
      <c r="G913" s="32"/>
      <c r="H913" s="206"/>
      <c r="I913" s="5"/>
      <c r="J913" s="5"/>
      <c r="K913" s="32"/>
      <c r="L913" s="5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spans="1:26" ht="12.75" customHeight="1" x14ac:dyDescent="0.2">
      <c r="A914" s="32"/>
      <c r="B914" s="32"/>
      <c r="C914" s="32"/>
      <c r="D914" s="32"/>
      <c r="E914" s="32"/>
      <c r="F914" s="32"/>
      <c r="G914" s="32"/>
      <c r="H914" s="206"/>
      <c r="I914" s="5"/>
      <c r="J914" s="5"/>
      <c r="K914" s="32"/>
      <c r="L914" s="5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spans="1:26" ht="12.75" customHeight="1" x14ac:dyDescent="0.2">
      <c r="A915" s="32"/>
      <c r="B915" s="32"/>
      <c r="C915" s="32"/>
      <c r="D915" s="32"/>
      <c r="E915" s="32"/>
      <c r="F915" s="32"/>
      <c r="G915" s="32"/>
      <c r="H915" s="206"/>
      <c r="I915" s="5"/>
      <c r="J915" s="5"/>
      <c r="K915" s="32"/>
      <c r="L915" s="5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spans="1:26" ht="12.75" customHeight="1" x14ac:dyDescent="0.2">
      <c r="A916" s="32"/>
      <c r="B916" s="32"/>
      <c r="C916" s="32"/>
      <c r="D916" s="32"/>
      <c r="E916" s="32"/>
      <c r="F916" s="32"/>
      <c r="G916" s="32"/>
      <c r="H916" s="206"/>
      <c r="I916" s="5"/>
      <c r="J916" s="5"/>
      <c r="K916" s="32"/>
      <c r="L916" s="5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spans="1:26" ht="12.75" customHeight="1" x14ac:dyDescent="0.2">
      <c r="A917" s="32"/>
      <c r="B917" s="32"/>
      <c r="C917" s="32"/>
      <c r="D917" s="32"/>
      <c r="E917" s="32"/>
      <c r="F917" s="32"/>
      <c r="G917" s="32"/>
      <c r="H917" s="206"/>
      <c r="I917" s="5"/>
      <c r="J917" s="5"/>
      <c r="K917" s="32"/>
      <c r="L917" s="5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spans="1:26" ht="12.75" customHeight="1" x14ac:dyDescent="0.2">
      <c r="A918" s="32"/>
      <c r="B918" s="32"/>
      <c r="C918" s="32"/>
      <c r="D918" s="32"/>
      <c r="E918" s="32"/>
      <c r="F918" s="32"/>
      <c r="G918" s="32"/>
      <c r="H918" s="206"/>
      <c r="I918" s="5"/>
      <c r="J918" s="5"/>
      <c r="K918" s="32"/>
      <c r="L918" s="5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spans="1:26" ht="12.75" customHeight="1" x14ac:dyDescent="0.2">
      <c r="A919" s="32"/>
      <c r="B919" s="32"/>
      <c r="C919" s="32"/>
      <c r="D919" s="32"/>
      <c r="E919" s="32"/>
      <c r="F919" s="32"/>
      <c r="G919" s="32"/>
      <c r="H919" s="206"/>
      <c r="I919" s="5"/>
      <c r="J919" s="5"/>
      <c r="K919" s="32"/>
      <c r="L919" s="5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spans="1:26" ht="12.75" customHeight="1" x14ac:dyDescent="0.2">
      <c r="A920" s="32"/>
      <c r="B920" s="32"/>
      <c r="C920" s="32"/>
      <c r="D920" s="32"/>
      <c r="E920" s="32"/>
      <c r="F920" s="32"/>
      <c r="G920" s="32"/>
      <c r="H920" s="206"/>
      <c r="I920" s="5"/>
      <c r="J920" s="5"/>
      <c r="K920" s="32"/>
      <c r="L920" s="5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spans="1:26" ht="12.75" customHeight="1" x14ac:dyDescent="0.2">
      <c r="A921" s="32"/>
      <c r="B921" s="32"/>
      <c r="C921" s="32"/>
      <c r="D921" s="32"/>
      <c r="E921" s="32"/>
      <c r="F921" s="32"/>
      <c r="G921" s="32"/>
      <c r="H921" s="206"/>
      <c r="I921" s="5"/>
      <c r="J921" s="5"/>
      <c r="K921" s="32"/>
      <c r="L921" s="5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spans="1:26" ht="12.75" customHeight="1" x14ac:dyDescent="0.2">
      <c r="A922" s="32"/>
      <c r="B922" s="32"/>
      <c r="C922" s="32"/>
      <c r="D922" s="32"/>
      <c r="E922" s="32"/>
      <c r="F922" s="32"/>
      <c r="G922" s="32"/>
      <c r="H922" s="206"/>
      <c r="I922" s="5"/>
      <c r="J922" s="5"/>
      <c r="K922" s="32"/>
      <c r="L922" s="5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spans="1:26" ht="12.75" customHeight="1" x14ac:dyDescent="0.2">
      <c r="A923" s="32"/>
      <c r="B923" s="32"/>
      <c r="C923" s="32"/>
      <c r="D923" s="32"/>
      <c r="E923" s="32"/>
      <c r="F923" s="32"/>
      <c r="G923" s="32"/>
      <c r="H923" s="206"/>
      <c r="I923" s="5"/>
      <c r="J923" s="5"/>
      <c r="K923" s="32"/>
      <c r="L923" s="5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spans="1:26" ht="12.75" customHeight="1" x14ac:dyDescent="0.2">
      <c r="A924" s="32"/>
      <c r="B924" s="32"/>
      <c r="C924" s="32"/>
      <c r="D924" s="32"/>
      <c r="E924" s="32"/>
      <c r="F924" s="32"/>
      <c r="G924" s="32"/>
      <c r="H924" s="206"/>
      <c r="I924" s="5"/>
      <c r="J924" s="5"/>
      <c r="K924" s="32"/>
      <c r="L924" s="5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spans="1:26" ht="12.75" customHeight="1" x14ac:dyDescent="0.2">
      <c r="A925" s="32"/>
      <c r="B925" s="32"/>
      <c r="C925" s="32"/>
      <c r="D925" s="32"/>
      <c r="E925" s="32"/>
      <c r="F925" s="32"/>
      <c r="G925" s="32"/>
      <c r="H925" s="206"/>
      <c r="I925" s="5"/>
      <c r="J925" s="5"/>
      <c r="K925" s="32"/>
      <c r="L925" s="5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spans="1:26" ht="12.75" customHeight="1" x14ac:dyDescent="0.2">
      <c r="A926" s="32"/>
      <c r="B926" s="32"/>
      <c r="C926" s="32"/>
      <c r="D926" s="32"/>
      <c r="E926" s="32"/>
      <c r="F926" s="32"/>
      <c r="G926" s="32"/>
      <c r="H926" s="206"/>
      <c r="I926" s="5"/>
      <c r="J926" s="5"/>
      <c r="K926" s="32"/>
      <c r="L926" s="5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spans="1:26" ht="12.75" customHeight="1" x14ac:dyDescent="0.2">
      <c r="A927" s="32"/>
      <c r="B927" s="32"/>
      <c r="C927" s="32"/>
      <c r="D927" s="32"/>
      <c r="E927" s="32"/>
      <c r="F927" s="32"/>
      <c r="G927" s="32"/>
      <c r="H927" s="206"/>
      <c r="I927" s="5"/>
      <c r="J927" s="5"/>
      <c r="K927" s="32"/>
      <c r="L927" s="5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spans="1:26" ht="12.75" customHeight="1" x14ac:dyDescent="0.2">
      <c r="A928" s="32"/>
      <c r="B928" s="32"/>
      <c r="C928" s="32"/>
      <c r="D928" s="32"/>
      <c r="E928" s="32"/>
      <c r="F928" s="32"/>
      <c r="G928" s="32"/>
      <c r="H928" s="206"/>
      <c r="I928" s="5"/>
      <c r="J928" s="5"/>
      <c r="K928" s="32"/>
      <c r="L928" s="5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spans="1:26" ht="12.75" customHeight="1" x14ac:dyDescent="0.2">
      <c r="A929" s="32"/>
      <c r="B929" s="32"/>
      <c r="C929" s="32"/>
      <c r="D929" s="32"/>
      <c r="E929" s="32"/>
      <c r="F929" s="32"/>
      <c r="G929" s="32"/>
      <c r="H929" s="206"/>
      <c r="I929" s="5"/>
      <c r="J929" s="5"/>
      <c r="K929" s="32"/>
      <c r="L929" s="5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spans="1:26" ht="12.75" customHeight="1" x14ac:dyDescent="0.2">
      <c r="A930" s="32"/>
      <c r="B930" s="32"/>
      <c r="C930" s="32"/>
      <c r="D930" s="32"/>
      <c r="E930" s="32"/>
      <c r="F930" s="32"/>
      <c r="G930" s="32"/>
      <c r="H930" s="206"/>
      <c r="I930" s="5"/>
      <c r="J930" s="5"/>
      <c r="K930" s="32"/>
      <c r="L930" s="5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spans="1:26" ht="12.75" customHeight="1" x14ac:dyDescent="0.2">
      <c r="A931" s="32"/>
      <c r="B931" s="32"/>
      <c r="C931" s="32"/>
      <c r="D931" s="32"/>
      <c r="E931" s="32"/>
      <c r="F931" s="32"/>
      <c r="G931" s="32"/>
      <c r="H931" s="206"/>
      <c r="I931" s="5"/>
      <c r="J931" s="5"/>
      <c r="K931" s="32"/>
      <c r="L931" s="5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spans="1:26" ht="12.75" customHeight="1" x14ac:dyDescent="0.2">
      <c r="A932" s="32"/>
      <c r="B932" s="32"/>
      <c r="C932" s="32"/>
      <c r="D932" s="32"/>
      <c r="E932" s="32"/>
      <c r="F932" s="32"/>
      <c r="G932" s="32"/>
      <c r="H932" s="206"/>
      <c r="I932" s="5"/>
      <c r="J932" s="5"/>
      <c r="K932" s="32"/>
      <c r="L932" s="5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spans="1:26" ht="12.75" customHeight="1" x14ac:dyDescent="0.2">
      <c r="A933" s="32"/>
      <c r="B933" s="32"/>
      <c r="C933" s="32"/>
      <c r="D933" s="32"/>
      <c r="E933" s="32"/>
      <c r="F933" s="32"/>
      <c r="G933" s="32"/>
      <c r="H933" s="206"/>
      <c r="I933" s="5"/>
      <c r="J933" s="5"/>
      <c r="K933" s="32"/>
      <c r="L933" s="5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spans="1:26" ht="12.75" customHeight="1" x14ac:dyDescent="0.2">
      <c r="A934" s="32"/>
      <c r="B934" s="32"/>
      <c r="C934" s="32"/>
      <c r="D934" s="32"/>
      <c r="E934" s="32"/>
      <c r="F934" s="32"/>
      <c r="G934" s="32"/>
      <c r="H934" s="206"/>
      <c r="I934" s="5"/>
      <c r="J934" s="5"/>
      <c r="K934" s="32"/>
      <c r="L934" s="5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spans="1:26" ht="12.75" customHeight="1" x14ac:dyDescent="0.2">
      <c r="A935" s="32"/>
      <c r="B935" s="32"/>
      <c r="C935" s="32"/>
      <c r="D935" s="32"/>
      <c r="E935" s="32"/>
      <c r="F935" s="32"/>
      <c r="G935" s="32"/>
      <c r="H935" s="206"/>
      <c r="I935" s="5"/>
      <c r="J935" s="5"/>
      <c r="K935" s="32"/>
      <c r="L935" s="5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spans="1:26" ht="12.75" customHeight="1" x14ac:dyDescent="0.2">
      <c r="A936" s="32"/>
      <c r="B936" s="32"/>
      <c r="C936" s="32"/>
      <c r="D936" s="32"/>
      <c r="E936" s="32"/>
      <c r="F936" s="32"/>
      <c r="G936" s="32"/>
      <c r="H936" s="206"/>
      <c r="I936" s="5"/>
      <c r="J936" s="5"/>
      <c r="K936" s="32"/>
      <c r="L936" s="5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spans="1:26" ht="12.75" customHeight="1" x14ac:dyDescent="0.2">
      <c r="A937" s="32"/>
      <c r="B937" s="32"/>
      <c r="C937" s="32"/>
      <c r="D937" s="32"/>
      <c r="E937" s="32"/>
      <c r="F937" s="32"/>
      <c r="G937" s="32"/>
      <c r="H937" s="206"/>
      <c r="I937" s="5"/>
      <c r="J937" s="5"/>
      <c r="K937" s="32"/>
      <c r="L937" s="5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spans="1:26" ht="12.75" customHeight="1" x14ac:dyDescent="0.2">
      <c r="A938" s="32"/>
      <c r="B938" s="32"/>
      <c r="C938" s="32"/>
      <c r="D938" s="32"/>
      <c r="E938" s="32"/>
      <c r="F938" s="32"/>
      <c r="G938" s="32"/>
      <c r="H938" s="206"/>
      <c r="I938" s="5"/>
      <c r="J938" s="5"/>
      <c r="K938" s="32"/>
      <c r="L938" s="5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spans="1:26" ht="12.75" customHeight="1" x14ac:dyDescent="0.2">
      <c r="A939" s="32"/>
      <c r="B939" s="32"/>
      <c r="C939" s="32"/>
      <c r="D939" s="32"/>
      <c r="E939" s="32"/>
      <c r="F939" s="32"/>
      <c r="G939" s="32"/>
      <c r="H939" s="206"/>
      <c r="I939" s="5"/>
      <c r="J939" s="5"/>
      <c r="K939" s="32"/>
      <c r="L939" s="5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spans="1:26" ht="12.75" customHeight="1" x14ac:dyDescent="0.2">
      <c r="A940" s="32"/>
      <c r="B940" s="32"/>
      <c r="C940" s="32"/>
      <c r="D940" s="32"/>
      <c r="E940" s="32"/>
      <c r="F940" s="32"/>
      <c r="G940" s="32"/>
      <c r="H940" s="206"/>
      <c r="I940" s="5"/>
      <c r="J940" s="5"/>
      <c r="K940" s="32"/>
      <c r="L940" s="5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spans="1:26" ht="12.75" customHeight="1" x14ac:dyDescent="0.2">
      <c r="A941" s="32"/>
      <c r="B941" s="32"/>
      <c r="C941" s="32"/>
      <c r="D941" s="32"/>
      <c r="E941" s="32"/>
      <c r="F941" s="32"/>
      <c r="G941" s="32"/>
      <c r="H941" s="206"/>
      <c r="I941" s="5"/>
      <c r="J941" s="5"/>
      <c r="K941" s="32"/>
      <c r="L941" s="5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spans="1:26" ht="12.75" customHeight="1" x14ac:dyDescent="0.2">
      <c r="A942" s="32"/>
      <c r="B942" s="32"/>
      <c r="C942" s="32"/>
      <c r="D942" s="32"/>
      <c r="E942" s="32"/>
      <c r="F942" s="32"/>
      <c r="G942" s="32"/>
      <c r="H942" s="206"/>
      <c r="I942" s="5"/>
      <c r="J942" s="5"/>
      <c r="K942" s="32"/>
      <c r="L942" s="5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spans="1:26" ht="12.75" customHeight="1" x14ac:dyDescent="0.2">
      <c r="A943" s="32"/>
      <c r="B943" s="32"/>
      <c r="C943" s="32"/>
      <c r="D943" s="32"/>
      <c r="E943" s="32"/>
      <c r="F943" s="32"/>
      <c r="G943" s="32"/>
      <c r="H943" s="206"/>
      <c r="I943" s="5"/>
      <c r="J943" s="5"/>
      <c r="K943" s="32"/>
      <c r="L943" s="5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spans="1:26" ht="12.75" customHeight="1" x14ac:dyDescent="0.2">
      <c r="A944" s="32"/>
      <c r="B944" s="32"/>
      <c r="C944" s="32"/>
      <c r="D944" s="32"/>
      <c r="E944" s="32"/>
      <c r="F944" s="32"/>
      <c r="G944" s="32"/>
      <c r="H944" s="206"/>
      <c r="I944" s="5"/>
      <c r="J944" s="5"/>
      <c r="K944" s="32"/>
      <c r="L944" s="5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spans="1:26" ht="12.75" customHeight="1" x14ac:dyDescent="0.2">
      <c r="A945" s="32"/>
      <c r="B945" s="32"/>
      <c r="C945" s="32"/>
      <c r="D945" s="32"/>
      <c r="E945" s="32"/>
      <c r="F945" s="32"/>
      <c r="G945" s="32"/>
      <c r="H945" s="206"/>
      <c r="I945" s="5"/>
      <c r="J945" s="5"/>
      <c r="K945" s="32"/>
      <c r="L945" s="5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spans="1:26" ht="12.75" customHeight="1" x14ac:dyDescent="0.2">
      <c r="A946" s="32"/>
      <c r="B946" s="32"/>
      <c r="C946" s="32"/>
      <c r="D946" s="32"/>
      <c r="E946" s="32"/>
      <c r="F946" s="32"/>
      <c r="G946" s="32"/>
      <c r="H946" s="206"/>
      <c r="I946" s="5"/>
      <c r="J946" s="5"/>
      <c r="K946" s="32"/>
      <c r="L946" s="5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spans="1:26" ht="12.75" customHeight="1" x14ac:dyDescent="0.2">
      <c r="A947" s="32"/>
      <c r="B947" s="32"/>
      <c r="C947" s="32"/>
      <c r="D947" s="32"/>
      <c r="E947" s="32"/>
      <c r="F947" s="32"/>
      <c r="G947" s="32"/>
      <c r="H947" s="206"/>
      <c r="I947" s="5"/>
      <c r="J947" s="5"/>
      <c r="K947" s="32"/>
      <c r="L947" s="5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spans="1:26" ht="12.75" customHeight="1" x14ac:dyDescent="0.2">
      <c r="A948" s="32"/>
      <c r="B948" s="32"/>
      <c r="C948" s="32"/>
      <c r="D948" s="32"/>
      <c r="E948" s="32"/>
      <c r="F948" s="32"/>
      <c r="G948" s="32"/>
      <c r="H948" s="206"/>
      <c r="I948" s="5"/>
      <c r="J948" s="5"/>
      <c r="K948" s="32"/>
      <c r="L948" s="5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spans="1:26" ht="12.75" customHeight="1" x14ac:dyDescent="0.2">
      <c r="A949" s="32"/>
      <c r="B949" s="32"/>
      <c r="C949" s="32"/>
      <c r="D949" s="32"/>
      <c r="E949" s="32"/>
      <c r="F949" s="32"/>
      <c r="G949" s="32"/>
      <c r="H949" s="206"/>
      <c r="I949" s="5"/>
      <c r="J949" s="5"/>
      <c r="K949" s="32"/>
      <c r="L949" s="5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spans="1:26" ht="12.75" customHeight="1" x14ac:dyDescent="0.2">
      <c r="A950" s="32"/>
      <c r="B950" s="32"/>
      <c r="C950" s="32"/>
      <c r="D950" s="32"/>
      <c r="E950" s="32"/>
      <c r="F950" s="32"/>
      <c r="G950" s="32"/>
      <c r="H950" s="206"/>
      <c r="I950" s="5"/>
      <c r="J950" s="5"/>
      <c r="K950" s="32"/>
      <c r="L950" s="5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spans="1:26" ht="12.75" customHeight="1" x14ac:dyDescent="0.2">
      <c r="A951" s="32"/>
      <c r="B951" s="32"/>
      <c r="C951" s="32"/>
      <c r="D951" s="32"/>
      <c r="E951" s="32"/>
      <c r="F951" s="32"/>
      <c r="G951" s="32"/>
      <c r="H951" s="206"/>
      <c r="I951" s="5"/>
      <c r="J951" s="5"/>
      <c r="K951" s="32"/>
      <c r="L951" s="5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spans="1:26" ht="12.75" customHeight="1" x14ac:dyDescent="0.2">
      <c r="A952" s="32"/>
      <c r="B952" s="32"/>
      <c r="C952" s="32"/>
      <c r="D952" s="32"/>
      <c r="E952" s="32"/>
      <c r="F952" s="32"/>
      <c r="G952" s="32"/>
      <c r="H952" s="206"/>
      <c r="I952" s="5"/>
      <c r="J952" s="5"/>
      <c r="K952" s="32"/>
      <c r="L952" s="5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spans="1:26" ht="12.75" customHeight="1" x14ac:dyDescent="0.2">
      <c r="A953" s="32"/>
      <c r="B953" s="32"/>
      <c r="C953" s="32"/>
      <c r="D953" s="32"/>
      <c r="E953" s="32"/>
      <c r="F953" s="32"/>
      <c r="G953" s="32"/>
      <c r="H953" s="206"/>
      <c r="I953" s="5"/>
      <c r="J953" s="5"/>
      <c r="K953" s="32"/>
      <c r="L953" s="5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spans="1:26" ht="12.75" customHeight="1" x14ac:dyDescent="0.2">
      <c r="A954" s="32"/>
      <c r="B954" s="32"/>
      <c r="C954" s="32"/>
      <c r="D954" s="32"/>
      <c r="E954" s="32"/>
      <c r="F954" s="32"/>
      <c r="G954" s="32"/>
      <c r="H954" s="206"/>
      <c r="I954" s="5"/>
      <c r="J954" s="5"/>
      <c r="K954" s="32"/>
      <c r="L954" s="5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spans="1:26" ht="12.75" customHeight="1" x14ac:dyDescent="0.2">
      <c r="A955" s="32"/>
      <c r="B955" s="32"/>
      <c r="C955" s="32"/>
      <c r="D955" s="32"/>
      <c r="E955" s="32"/>
      <c r="F955" s="32"/>
      <c r="G955" s="32"/>
      <c r="H955" s="206"/>
      <c r="I955" s="5"/>
      <c r="J955" s="5"/>
      <c r="K955" s="32"/>
      <c r="L955" s="5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spans="1:26" ht="12.75" customHeight="1" x14ac:dyDescent="0.2">
      <c r="A956" s="32"/>
      <c r="B956" s="32"/>
      <c r="C956" s="32"/>
      <c r="D956" s="32"/>
      <c r="E956" s="32"/>
      <c r="F956" s="32"/>
      <c r="G956" s="32"/>
      <c r="H956" s="206"/>
      <c r="I956" s="5"/>
      <c r="J956" s="5"/>
      <c r="K956" s="32"/>
      <c r="L956" s="5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spans="1:26" ht="12.75" customHeight="1" x14ac:dyDescent="0.2">
      <c r="A957" s="32"/>
      <c r="B957" s="32"/>
      <c r="C957" s="32"/>
      <c r="D957" s="32"/>
      <c r="E957" s="32"/>
      <c r="F957" s="32"/>
      <c r="G957" s="32"/>
      <c r="H957" s="206"/>
      <c r="I957" s="5"/>
      <c r="J957" s="5"/>
      <c r="K957" s="32"/>
      <c r="L957" s="5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spans="1:26" ht="12.75" customHeight="1" x14ac:dyDescent="0.2">
      <c r="A958" s="32"/>
      <c r="B958" s="32"/>
      <c r="C958" s="32"/>
      <c r="D958" s="32"/>
      <c r="E958" s="32"/>
      <c r="F958" s="32"/>
      <c r="G958" s="32"/>
      <c r="H958" s="206"/>
      <c r="I958" s="5"/>
      <c r="J958" s="5"/>
      <c r="K958" s="32"/>
      <c r="L958" s="5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spans="1:26" ht="12.75" customHeight="1" x14ac:dyDescent="0.2">
      <c r="A959" s="32"/>
      <c r="B959" s="32"/>
      <c r="C959" s="32"/>
      <c r="D959" s="32"/>
      <c r="E959" s="32"/>
      <c r="F959" s="32"/>
      <c r="G959" s="32"/>
      <c r="H959" s="206"/>
      <c r="I959" s="5"/>
      <c r="J959" s="5"/>
      <c r="K959" s="32"/>
      <c r="L959" s="5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spans="1:26" ht="12.75" customHeight="1" x14ac:dyDescent="0.2">
      <c r="A960" s="32"/>
      <c r="B960" s="32"/>
      <c r="C960" s="32"/>
      <c r="D960" s="32"/>
      <c r="E960" s="32"/>
      <c r="F960" s="32"/>
      <c r="G960" s="32"/>
      <c r="H960" s="206"/>
      <c r="I960" s="5"/>
      <c r="J960" s="5"/>
      <c r="K960" s="32"/>
      <c r="L960" s="5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spans="1:26" ht="12.75" customHeight="1" x14ac:dyDescent="0.2">
      <c r="A961" s="32"/>
      <c r="B961" s="32"/>
      <c r="C961" s="32"/>
      <c r="D961" s="32"/>
      <c r="E961" s="32"/>
      <c r="F961" s="32"/>
      <c r="G961" s="32"/>
      <c r="H961" s="206"/>
      <c r="I961" s="5"/>
      <c r="J961" s="5"/>
      <c r="K961" s="32"/>
      <c r="L961" s="5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spans="1:26" ht="12.75" customHeight="1" x14ac:dyDescent="0.2">
      <c r="A962" s="32"/>
      <c r="B962" s="32"/>
      <c r="C962" s="32"/>
      <c r="D962" s="32"/>
      <c r="E962" s="32"/>
      <c r="F962" s="32"/>
      <c r="G962" s="32"/>
      <c r="H962" s="206"/>
      <c r="I962" s="5"/>
      <c r="J962" s="5"/>
      <c r="K962" s="32"/>
      <c r="L962" s="5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spans="1:26" ht="12.75" customHeight="1" x14ac:dyDescent="0.2">
      <c r="A963" s="32"/>
      <c r="B963" s="32"/>
      <c r="C963" s="32"/>
      <c r="D963" s="32"/>
      <c r="E963" s="32"/>
      <c r="F963" s="32"/>
      <c r="G963" s="32"/>
      <c r="H963" s="206"/>
      <c r="I963" s="5"/>
      <c r="J963" s="5"/>
      <c r="K963" s="32"/>
      <c r="L963" s="5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spans="1:26" ht="12.75" customHeight="1" x14ac:dyDescent="0.2">
      <c r="A964" s="32"/>
      <c r="B964" s="32"/>
      <c r="C964" s="32"/>
      <c r="D964" s="32"/>
      <c r="E964" s="32"/>
      <c r="F964" s="32"/>
      <c r="G964" s="32"/>
      <c r="H964" s="206"/>
      <c r="I964" s="5"/>
      <c r="J964" s="5"/>
      <c r="K964" s="32"/>
      <c r="L964" s="5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spans="1:26" ht="12.75" customHeight="1" x14ac:dyDescent="0.2">
      <c r="A965" s="32"/>
      <c r="B965" s="32"/>
      <c r="C965" s="32"/>
      <c r="D965" s="32"/>
      <c r="E965" s="32"/>
      <c r="F965" s="32"/>
      <c r="G965" s="32"/>
      <c r="H965" s="206"/>
      <c r="I965" s="5"/>
      <c r="J965" s="5"/>
      <c r="K965" s="32"/>
      <c r="L965" s="5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spans="1:26" ht="12.75" customHeight="1" x14ac:dyDescent="0.2">
      <c r="A966" s="32"/>
      <c r="B966" s="32"/>
      <c r="C966" s="32"/>
      <c r="D966" s="32"/>
      <c r="E966" s="32"/>
      <c r="F966" s="32"/>
      <c r="G966" s="32"/>
      <c r="H966" s="206"/>
      <c r="I966" s="5"/>
      <c r="J966" s="5"/>
      <c r="K966" s="32"/>
      <c r="L966" s="5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spans="1:26" ht="12.75" customHeight="1" x14ac:dyDescent="0.2">
      <c r="A967" s="32"/>
      <c r="B967" s="32"/>
      <c r="C967" s="32"/>
      <c r="D967" s="32"/>
      <c r="E967" s="32"/>
      <c r="F967" s="32"/>
      <c r="G967" s="32"/>
      <c r="H967" s="206"/>
      <c r="I967" s="5"/>
      <c r="J967" s="5"/>
      <c r="K967" s="32"/>
      <c r="L967" s="5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spans="1:26" ht="12.75" customHeight="1" x14ac:dyDescent="0.2">
      <c r="A968" s="32"/>
      <c r="B968" s="32"/>
      <c r="C968" s="32"/>
      <c r="D968" s="32"/>
      <c r="E968" s="32"/>
      <c r="F968" s="32"/>
      <c r="G968" s="32"/>
      <c r="H968" s="206"/>
      <c r="I968" s="5"/>
      <c r="J968" s="5"/>
      <c r="K968" s="32"/>
      <c r="L968" s="5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spans="1:26" ht="12.75" customHeight="1" x14ac:dyDescent="0.2">
      <c r="A969" s="32"/>
      <c r="B969" s="32"/>
      <c r="C969" s="32"/>
      <c r="D969" s="32"/>
      <c r="E969" s="32"/>
      <c r="F969" s="32"/>
      <c r="G969" s="32"/>
      <c r="H969" s="206"/>
      <c r="I969" s="5"/>
      <c r="J969" s="5"/>
      <c r="K969" s="32"/>
      <c r="L969" s="5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spans="1:26" ht="12.75" customHeight="1" x14ac:dyDescent="0.2">
      <c r="A970" s="32"/>
      <c r="B970" s="32"/>
      <c r="C970" s="32"/>
      <c r="D970" s="32"/>
      <c r="E970" s="32"/>
      <c r="F970" s="32"/>
      <c r="G970" s="32"/>
      <c r="H970" s="206"/>
      <c r="I970" s="5"/>
      <c r="J970" s="5"/>
      <c r="K970" s="32"/>
      <c r="L970" s="5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spans="1:26" ht="12.75" customHeight="1" x14ac:dyDescent="0.2">
      <c r="A971" s="32"/>
      <c r="B971" s="32"/>
      <c r="C971" s="32"/>
      <c r="D971" s="32"/>
      <c r="E971" s="32"/>
      <c r="F971" s="32"/>
      <c r="G971" s="32"/>
      <c r="H971" s="206"/>
      <c r="I971" s="5"/>
      <c r="J971" s="5"/>
      <c r="K971" s="32"/>
      <c r="L971" s="5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spans="1:26" ht="12.75" customHeight="1" x14ac:dyDescent="0.2">
      <c r="A972" s="32"/>
      <c r="B972" s="32"/>
      <c r="C972" s="32"/>
      <c r="D972" s="32"/>
      <c r="E972" s="32"/>
      <c r="F972" s="32"/>
      <c r="G972" s="32"/>
      <c r="H972" s="206"/>
      <c r="I972" s="5"/>
      <c r="J972" s="5"/>
      <c r="K972" s="32"/>
      <c r="L972" s="5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spans="1:26" ht="12.75" customHeight="1" x14ac:dyDescent="0.2">
      <c r="A973" s="32"/>
      <c r="B973" s="32"/>
      <c r="C973" s="32"/>
      <c r="D973" s="32"/>
      <c r="E973" s="32"/>
      <c r="F973" s="32"/>
      <c r="G973" s="32"/>
      <c r="H973" s="206"/>
      <c r="I973" s="5"/>
      <c r="J973" s="5"/>
      <c r="K973" s="32"/>
      <c r="L973" s="5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spans="1:26" ht="12.75" customHeight="1" x14ac:dyDescent="0.2">
      <c r="A974" s="32"/>
      <c r="B974" s="32"/>
      <c r="C974" s="32"/>
      <c r="D974" s="32"/>
      <c r="E974" s="32"/>
      <c r="F974" s="32"/>
      <c r="G974" s="32"/>
      <c r="H974" s="206"/>
      <c r="I974" s="5"/>
      <c r="J974" s="5"/>
      <c r="K974" s="32"/>
      <c r="L974" s="5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spans="1:26" ht="12.75" customHeight="1" x14ac:dyDescent="0.2">
      <c r="A975" s="32"/>
      <c r="B975" s="32"/>
      <c r="C975" s="32"/>
      <c r="D975" s="32"/>
      <c r="E975" s="32"/>
      <c r="F975" s="32"/>
      <c r="G975" s="32"/>
      <c r="H975" s="206"/>
      <c r="I975" s="5"/>
      <c r="J975" s="5"/>
      <c r="K975" s="32"/>
      <c r="L975" s="5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spans="1:26" ht="12.75" customHeight="1" x14ac:dyDescent="0.2">
      <c r="A976" s="32"/>
      <c r="B976" s="32"/>
      <c r="C976" s="32"/>
      <c r="D976" s="32"/>
      <c r="E976" s="32"/>
      <c r="F976" s="32"/>
      <c r="G976" s="32"/>
      <c r="H976" s="206"/>
      <c r="I976" s="5"/>
      <c r="J976" s="5"/>
      <c r="K976" s="32"/>
      <c r="L976" s="5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spans="1:26" ht="12.75" customHeight="1" x14ac:dyDescent="0.2">
      <c r="A977" s="32"/>
      <c r="B977" s="32"/>
      <c r="C977" s="32"/>
      <c r="D977" s="32"/>
      <c r="E977" s="32"/>
      <c r="F977" s="32"/>
      <c r="G977" s="32"/>
      <c r="H977" s="206"/>
      <c r="I977" s="5"/>
      <c r="J977" s="5"/>
      <c r="K977" s="32"/>
      <c r="L977" s="5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spans="1:26" ht="12.75" customHeight="1" x14ac:dyDescent="0.2">
      <c r="A978" s="32"/>
      <c r="B978" s="32"/>
      <c r="C978" s="32"/>
      <c r="D978" s="32"/>
      <c r="E978" s="32"/>
      <c r="F978" s="32"/>
      <c r="G978" s="32"/>
      <c r="H978" s="206"/>
      <c r="I978" s="5"/>
      <c r="J978" s="5"/>
      <c r="K978" s="32"/>
      <c r="L978" s="5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spans="1:26" ht="12.75" customHeight="1" x14ac:dyDescent="0.2">
      <c r="A979" s="32"/>
      <c r="B979" s="32"/>
      <c r="C979" s="32"/>
      <c r="D979" s="32"/>
      <c r="E979" s="32"/>
      <c r="F979" s="32"/>
      <c r="G979" s="32"/>
      <c r="H979" s="206"/>
      <c r="I979" s="5"/>
      <c r="J979" s="5"/>
      <c r="K979" s="32"/>
      <c r="L979" s="5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spans="1:26" ht="12.75" customHeight="1" x14ac:dyDescent="0.2">
      <c r="A980" s="32"/>
      <c r="B980" s="32"/>
      <c r="C980" s="32"/>
      <c r="D980" s="32"/>
      <c r="E980" s="32"/>
      <c r="F980" s="32"/>
      <c r="G980" s="32"/>
      <c r="H980" s="206"/>
      <c r="I980" s="5"/>
      <c r="J980" s="5"/>
      <c r="K980" s="32"/>
      <c r="L980" s="5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spans="1:26" ht="12.75" customHeight="1" x14ac:dyDescent="0.2">
      <c r="A981" s="32"/>
      <c r="B981" s="32"/>
      <c r="C981" s="32"/>
      <c r="D981" s="32"/>
      <c r="E981" s="32"/>
      <c r="F981" s="32"/>
      <c r="G981" s="32"/>
      <c r="H981" s="206"/>
      <c r="I981" s="5"/>
      <c r="J981" s="5"/>
      <c r="K981" s="32"/>
      <c r="L981" s="5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spans="1:26" ht="12.75" customHeight="1" x14ac:dyDescent="0.2">
      <c r="A982" s="32"/>
      <c r="B982" s="32"/>
      <c r="C982" s="32"/>
      <c r="D982" s="32"/>
      <c r="E982" s="32"/>
      <c r="F982" s="32"/>
      <c r="G982" s="32"/>
      <c r="H982" s="206"/>
      <c r="I982" s="5"/>
      <c r="J982" s="5"/>
      <c r="K982" s="32"/>
      <c r="L982" s="5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spans="1:26" ht="12.75" customHeight="1" x14ac:dyDescent="0.2">
      <c r="A983" s="32"/>
      <c r="B983" s="32"/>
      <c r="C983" s="32"/>
      <c r="D983" s="32"/>
      <c r="E983" s="32"/>
      <c r="F983" s="32"/>
      <c r="G983" s="32"/>
      <c r="H983" s="206"/>
      <c r="I983" s="5"/>
      <c r="J983" s="5"/>
      <c r="K983" s="32"/>
      <c r="L983" s="5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spans="1:26" ht="12.75" customHeight="1" x14ac:dyDescent="0.2">
      <c r="A984" s="32"/>
      <c r="B984" s="32"/>
      <c r="C984" s="32"/>
      <c r="D984" s="32"/>
      <c r="E984" s="32"/>
      <c r="F984" s="32"/>
      <c r="G984" s="32"/>
      <c r="H984" s="206"/>
      <c r="I984" s="5"/>
      <c r="J984" s="5"/>
      <c r="K984" s="32"/>
      <c r="L984" s="5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spans="1:26" ht="12.75" customHeight="1" x14ac:dyDescent="0.2">
      <c r="A985" s="32"/>
      <c r="B985" s="32"/>
      <c r="C985" s="32"/>
      <c r="D985" s="32"/>
      <c r="E985" s="32"/>
      <c r="F985" s="32"/>
      <c r="G985" s="32"/>
      <c r="H985" s="206"/>
      <c r="I985" s="5"/>
      <c r="J985" s="5"/>
      <c r="K985" s="32"/>
      <c r="L985" s="5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spans="1:26" ht="12.75" customHeight="1" x14ac:dyDescent="0.2">
      <c r="A986" s="32"/>
      <c r="B986" s="32"/>
      <c r="C986" s="32"/>
      <c r="D986" s="32"/>
      <c r="E986" s="32"/>
      <c r="F986" s="32"/>
      <c r="G986" s="32"/>
      <c r="H986" s="206"/>
      <c r="I986" s="5"/>
      <c r="J986" s="5"/>
      <c r="K986" s="32"/>
      <c r="L986" s="5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spans="1:26" ht="12.75" customHeight="1" x14ac:dyDescent="0.2">
      <c r="A987" s="32"/>
      <c r="B987" s="32"/>
      <c r="C987" s="32"/>
      <c r="D987" s="32"/>
      <c r="E987" s="32"/>
      <c r="F987" s="32"/>
      <c r="G987" s="32"/>
      <c r="H987" s="206"/>
      <c r="I987" s="5"/>
      <c r="J987" s="5"/>
      <c r="K987" s="32"/>
      <c r="L987" s="5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spans="1:26" ht="12.75" customHeight="1" x14ac:dyDescent="0.2">
      <c r="A988" s="32"/>
      <c r="B988" s="32"/>
      <c r="C988" s="32"/>
      <c r="D988" s="32"/>
      <c r="E988" s="32"/>
      <c r="F988" s="32"/>
      <c r="G988" s="32"/>
      <c r="H988" s="206"/>
      <c r="I988" s="5"/>
      <c r="J988" s="5"/>
      <c r="K988" s="32"/>
      <c r="L988" s="5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spans="1:26" ht="12.75" customHeight="1" x14ac:dyDescent="0.2">
      <c r="A989" s="32"/>
      <c r="B989" s="32"/>
      <c r="C989" s="32"/>
      <c r="D989" s="32"/>
      <c r="E989" s="32"/>
      <c r="F989" s="32"/>
      <c r="G989" s="32"/>
      <c r="H989" s="206"/>
      <c r="I989" s="5"/>
      <c r="J989" s="5"/>
      <c r="K989" s="32"/>
      <c r="L989" s="5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spans="1:26" ht="12.75" customHeight="1" x14ac:dyDescent="0.2">
      <c r="A990" s="32"/>
      <c r="B990" s="32"/>
      <c r="C990" s="32"/>
      <c r="D990" s="32"/>
      <c r="E990" s="32"/>
      <c r="F990" s="32"/>
      <c r="G990" s="32"/>
      <c r="H990" s="206"/>
      <c r="I990" s="5"/>
      <c r="J990" s="5"/>
      <c r="K990" s="32"/>
      <c r="L990" s="5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spans="1:26" ht="12.75" customHeight="1" x14ac:dyDescent="0.2">
      <c r="A991" s="32"/>
      <c r="B991" s="32"/>
      <c r="C991" s="32"/>
      <c r="D991" s="32"/>
      <c r="E991" s="32"/>
      <c r="F991" s="32"/>
      <c r="G991" s="32"/>
      <c r="H991" s="206"/>
      <c r="I991" s="5"/>
      <c r="J991" s="5"/>
      <c r="K991" s="32"/>
      <c r="L991" s="5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spans="1:26" ht="12.75" customHeight="1" x14ac:dyDescent="0.2">
      <c r="A992" s="32"/>
      <c r="B992" s="32"/>
      <c r="C992" s="32"/>
      <c r="D992" s="32"/>
      <c r="E992" s="32"/>
      <c r="F992" s="32"/>
      <c r="G992" s="32"/>
      <c r="H992" s="206"/>
      <c r="I992" s="5"/>
      <c r="J992" s="5"/>
      <c r="K992" s="32"/>
      <c r="L992" s="5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spans="1:26" ht="12.75" customHeight="1" x14ac:dyDescent="0.2">
      <c r="A993" s="32"/>
      <c r="B993" s="32"/>
      <c r="C993" s="32"/>
      <c r="D993" s="32"/>
      <c r="E993" s="32"/>
      <c r="F993" s="32"/>
      <c r="G993" s="32"/>
      <c r="H993" s="206"/>
      <c r="I993" s="5"/>
      <c r="J993" s="5"/>
      <c r="K993" s="32"/>
      <c r="L993" s="5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spans="1:26" ht="12.75" customHeight="1" x14ac:dyDescent="0.2">
      <c r="A994" s="32"/>
      <c r="B994" s="32"/>
      <c r="C994" s="32"/>
      <c r="D994" s="32"/>
      <c r="E994" s="32"/>
      <c r="F994" s="32"/>
      <c r="G994" s="32"/>
      <c r="H994" s="206"/>
      <c r="I994" s="5"/>
      <c r="J994" s="5"/>
      <c r="K994" s="32"/>
      <c r="L994" s="5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spans="1:26" ht="12.75" customHeight="1" x14ac:dyDescent="0.2">
      <c r="A995" s="32"/>
      <c r="B995" s="32"/>
      <c r="C995" s="32"/>
      <c r="D995" s="32"/>
      <c r="E995" s="32"/>
      <c r="F995" s="32"/>
      <c r="G995" s="32"/>
      <c r="H995" s="206"/>
      <c r="I995" s="5"/>
      <c r="J995" s="5"/>
      <c r="K995" s="32"/>
      <c r="L995" s="5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spans="1:26" ht="12.75" customHeight="1" x14ac:dyDescent="0.2">
      <c r="A996" s="32"/>
      <c r="B996" s="32"/>
      <c r="C996" s="32"/>
      <c r="D996" s="32"/>
      <c r="E996" s="32"/>
      <c r="F996" s="32"/>
      <c r="G996" s="32"/>
      <c r="H996" s="206"/>
      <c r="I996" s="5"/>
      <c r="J996" s="5"/>
      <c r="K996" s="32"/>
      <c r="L996" s="5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spans="1:26" ht="12.75" customHeight="1" x14ac:dyDescent="0.2">
      <c r="A997" s="32"/>
      <c r="B997" s="32"/>
      <c r="C997" s="32"/>
      <c r="D997" s="32"/>
      <c r="E997" s="32"/>
      <c r="F997" s="32"/>
      <c r="G997" s="32"/>
      <c r="H997" s="206"/>
      <c r="I997" s="5"/>
      <c r="J997" s="5"/>
      <c r="K997" s="32"/>
      <c r="L997" s="5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spans="1:26" ht="12.75" customHeight="1" x14ac:dyDescent="0.2">
      <c r="A998" s="32"/>
      <c r="B998" s="32"/>
      <c r="C998" s="32"/>
      <c r="D998" s="32"/>
      <c r="E998" s="32"/>
      <c r="F998" s="32"/>
      <c r="G998" s="32"/>
      <c r="H998" s="206"/>
      <c r="I998" s="5"/>
      <c r="J998" s="5"/>
      <c r="K998" s="32"/>
      <c r="L998" s="5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spans="1:26" ht="12.75" customHeight="1" x14ac:dyDescent="0.2">
      <c r="A999" s="32"/>
      <c r="B999" s="32"/>
      <c r="C999" s="32"/>
      <c r="D999" s="32"/>
      <c r="E999" s="32"/>
      <c r="F999" s="32"/>
      <c r="G999" s="32"/>
      <c r="H999" s="206"/>
      <c r="I999" s="5"/>
      <c r="J999" s="5"/>
      <c r="K999" s="32"/>
      <c r="L999" s="5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spans="1:26" ht="12.75" customHeight="1" x14ac:dyDescent="0.2">
      <c r="A1000" s="32"/>
      <c r="B1000" s="32"/>
      <c r="C1000" s="32"/>
      <c r="D1000" s="32"/>
      <c r="E1000" s="32"/>
      <c r="F1000" s="32"/>
      <c r="G1000" s="32"/>
      <c r="H1000" s="206"/>
      <c r="I1000" s="5"/>
      <c r="J1000" s="5"/>
      <c r="K1000" s="32"/>
      <c r="L1000" s="5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  <row r="1001" spans="1:26" ht="12.75" customHeight="1" x14ac:dyDescent="0.2">
      <c r="A1001" s="32"/>
      <c r="B1001" s="32"/>
      <c r="C1001" s="32"/>
      <c r="D1001" s="32"/>
      <c r="E1001" s="32"/>
      <c r="F1001" s="32"/>
      <c r="G1001" s="32"/>
      <c r="H1001" s="206"/>
      <c r="I1001" s="5"/>
      <c r="J1001" s="5"/>
      <c r="K1001" s="32"/>
      <c r="L1001" s="5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X1001" s="32"/>
      <c r="Y1001" s="32"/>
      <c r="Z1001" s="32"/>
    </row>
    <row r="1002" spans="1:26" ht="12.75" customHeight="1" x14ac:dyDescent="0.2">
      <c r="A1002" s="32"/>
      <c r="B1002" s="32"/>
      <c r="C1002" s="32"/>
      <c r="D1002" s="32"/>
      <c r="E1002" s="32"/>
      <c r="F1002" s="32"/>
      <c r="G1002" s="32"/>
      <c r="H1002" s="206"/>
      <c r="I1002" s="5"/>
      <c r="J1002" s="5"/>
      <c r="K1002" s="32"/>
      <c r="L1002" s="5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X1002" s="32"/>
      <c r="Y1002" s="32"/>
      <c r="Z1002" s="32"/>
    </row>
    <row r="1003" spans="1:26" ht="12.75" customHeight="1" x14ac:dyDescent="0.2">
      <c r="A1003" s="32"/>
      <c r="B1003" s="32"/>
      <c r="C1003" s="32"/>
      <c r="D1003" s="32"/>
      <c r="E1003" s="32"/>
      <c r="F1003" s="32"/>
      <c r="G1003" s="32"/>
      <c r="H1003" s="206"/>
      <c r="I1003" s="5"/>
      <c r="J1003" s="5"/>
      <c r="K1003" s="32"/>
      <c r="L1003" s="5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X1003" s="32"/>
      <c r="Y1003" s="32"/>
      <c r="Z1003" s="32"/>
    </row>
    <row r="1004" spans="1:26" ht="12.75" customHeight="1" x14ac:dyDescent="0.2">
      <c r="A1004" s="32"/>
      <c r="B1004" s="32"/>
      <c r="C1004" s="32"/>
      <c r="D1004" s="32"/>
      <c r="E1004" s="32"/>
      <c r="F1004" s="32"/>
      <c r="G1004" s="32"/>
      <c r="H1004" s="206"/>
      <c r="I1004" s="5"/>
      <c r="J1004" s="5"/>
      <c r="K1004" s="32"/>
      <c r="L1004" s="5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X1004" s="32"/>
      <c r="Y1004" s="32"/>
      <c r="Z1004" s="32"/>
    </row>
    <row r="1005" spans="1:26" ht="12.75" customHeight="1" x14ac:dyDescent="0.2">
      <c r="A1005" s="32"/>
      <c r="B1005" s="32"/>
      <c r="C1005" s="32"/>
      <c r="D1005" s="32"/>
      <c r="E1005" s="32"/>
      <c r="F1005" s="32"/>
      <c r="G1005" s="32"/>
      <c r="H1005" s="206"/>
      <c r="I1005" s="5"/>
      <c r="J1005" s="5"/>
      <c r="K1005" s="32"/>
      <c r="L1005" s="5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X1005" s="32"/>
      <c r="Y1005" s="32"/>
      <c r="Z1005" s="32"/>
    </row>
  </sheetData>
  <mergeCells count="84">
    <mergeCell ref="B108:G108"/>
    <mergeCell ref="B28:G28"/>
    <mergeCell ref="B44:G44"/>
    <mergeCell ref="B60:G60"/>
    <mergeCell ref="B76:G76"/>
    <mergeCell ref="B92:G92"/>
    <mergeCell ref="B96:G96"/>
    <mergeCell ref="I48:I49"/>
    <mergeCell ref="J48:J49"/>
    <mergeCell ref="B47:G47"/>
    <mergeCell ref="A48:A49"/>
    <mergeCell ref="B48:G48"/>
    <mergeCell ref="H48:H49"/>
    <mergeCell ref="K48:K49"/>
    <mergeCell ref="L48:L49"/>
    <mergeCell ref="M48:M49"/>
    <mergeCell ref="N48:N49"/>
    <mergeCell ref="O48:O49"/>
    <mergeCell ref="O64:O65"/>
    <mergeCell ref="B63:G63"/>
    <mergeCell ref="A64:A65"/>
    <mergeCell ref="B64:G64"/>
    <mergeCell ref="H64:H65"/>
    <mergeCell ref="I64:I65"/>
    <mergeCell ref="J64:J65"/>
    <mergeCell ref="K64:K65"/>
    <mergeCell ref="L64:L65"/>
    <mergeCell ref="M64:M65"/>
    <mergeCell ref="N64:N65"/>
    <mergeCell ref="H96:H97"/>
    <mergeCell ref="I96:I97"/>
    <mergeCell ref="J96:J97"/>
    <mergeCell ref="I80:I81"/>
    <mergeCell ref="J80:J81"/>
    <mergeCell ref="K80:K81"/>
    <mergeCell ref="B79:G79"/>
    <mergeCell ref="A80:A81"/>
    <mergeCell ref="B80:G80"/>
    <mergeCell ref="H80:H81"/>
    <mergeCell ref="B15:G15"/>
    <mergeCell ref="O16:O17"/>
    <mergeCell ref="J16:J17"/>
    <mergeCell ref="K16:K17"/>
    <mergeCell ref="L16:L17"/>
    <mergeCell ref="M16:M17"/>
    <mergeCell ref="N16:N17"/>
    <mergeCell ref="L112:L113"/>
    <mergeCell ref="A16:A17"/>
    <mergeCell ref="B16:G16"/>
    <mergeCell ref="I32:I33"/>
    <mergeCell ref="M112:M113"/>
    <mergeCell ref="J32:J33"/>
    <mergeCell ref="K32:K33"/>
    <mergeCell ref="B31:G31"/>
    <mergeCell ref="A32:A33"/>
    <mergeCell ref="B32:G32"/>
    <mergeCell ref="H32:H33"/>
    <mergeCell ref="H16:H17"/>
    <mergeCell ref="I16:I17"/>
    <mergeCell ref="B95:G95"/>
    <mergeCell ref="A96:A97"/>
    <mergeCell ref="K96:K97"/>
    <mergeCell ref="A112:A113"/>
    <mergeCell ref="B112:G112"/>
    <mergeCell ref="H112:H113"/>
    <mergeCell ref="K112:K113"/>
    <mergeCell ref="I112:I113"/>
    <mergeCell ref="J112:J113"/>
    <mergeCell ref="B124:G124"/>
    <mergeCell ref="B111:G111"/>
    <mergeCell ref="O112:O113"/>
    <mergeCell ref="L32:L33"/>
    <mergeCell ref="M32:M33"/>
    <mergeCell ref="N32:N33"/>
    <mergeCell ref="O32:O33"/>
    <mergeCell ref="N96:N97"/>
    <mergeCell ref="O96:O97"/>
    <mergeCell ref="L96:L97"/>
    <mergeCell ref="M96:M97"/>
    <mergeCell ref="L80:L81"/>
    <mergeCell ref="M80:M81"/>
    <mergeCell ref="N80:N81"/>
    <mergeCell ref="O80:O81"/>
    <mergeCell ref="N112:N113"/>
  </mergeCells>
  <pageMargins left="0.7" right="0.7" top="0.75" bottom="0.75" header="0" footer="0"/>
  <pageSetup orientation="landscape"/>
  <ignoredErrors>
    <ignoredError sqref="A18:A27 A34:A43 A50:A59 A66:A75 A82:A91 A99:A107 A120:A123" numberStoredAsText="1"/>
  </ignoredError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00"/>
  </sheetPr>
  <dimension ref="A1:Z1013"/>
  <sheetViews>
    <sheetView topLeftCell="A132" workbookViewId="0">
      <selection activeCell="U30" sqref="U30"/>
    </sheetView>
  </sheetViews>
  <sheetFormatPr baseColWidth="10" defaultColWidth="12.5703125" defaultRowHeight="15" customHeight="1" x14ac:dyDescent="0.2"/>
  <cols>
    <col min="1" max="1" width="8.5703125" customWidth="1"/>
    <col min="2" max="7" width="7.140625" customWidth="1"/>
    <col min="8" max="8" width="15.7109375" style="200" bestFit="1" customWidth="1"/>
    <col min="9" max="15" width="12.85546875" customWidth="1"/>
    <col min="16" max="17" width="11.42578125" customWidth="1"/>
    <col min="18" max="26" width="10" customWidth="1"/>
  </cols>
  <sheetData>
    <row r="1" spans="1:26" s="212" customFormat="1" ht="15" customHeight="1" x14ac:dyDescent="0.2">
      <c r="H1" s="200"/>
    </row>
    <row r="2" spans="1:26" s="212" customFormat="1" ht="15" customHeight="1" x14ac:dyDescent="0.2">
      <c r="H2" s="200"/>
    </row>
    <row r="3" spans="1:26" s="212" customFormat="1" ht="15" customHeight="1" x14ac:dyDescent="0.2">
      <c r="H3" s="200"/>
    </row>
    <row r="4" spans="1:26" s="212" customFormat="1" ht="15" customHeight="1" x14ac:dyDescent="0.2">
      <c r="H4" s="200"/>
    </row>
    <row r="5" spans="1:26" s="212" customFormat="1" ht="15" customHeight="1" x14ac:dyDescent="0.2">
      <c r="H5" s="200"/>
    </row>
    <row r="6" spans="1:26" s="212" customFormat="1" ht="15" customHeight="1" x14ac:dyDescent="0.2">
      <c r="H6" s="200"/>
    </row>
    <row r="7" spans="1:26" s="212" customFormat="1" ht="15" customHeight="1" x14ac:dyDescent="0.2">
      <c r="H7" s="200"/>
    </row>
    <row r="8" spans="1:26" s="212" customFormat="1" ht="15" customHeight="1" x14ac:dyDescent="0.2">
      <c r="H8" s="200"/>
    </row>
    <row r="9" spans="1:26" s="212" customFormat="1" ht="15" customHeight="1" x14ac:dyDescent="0.2">
      <c r="H9" s="200"/>
    </row>
    <row r="10" spans="1:26" s="212" customFormat="1" ht="15" customHeight="1" x14ac:dyDescent="0.2">
      <c r="H10" s="200"/>
    </row>
    <row r="11" spans="1:26" s="212" customFormat="1" ht="15" customHeight="1" x14ac:dyDescent="0.2">
      <c r="H11" s="200"/>
    </row>
    <row r="12" spans="1:26" s="212" customFormat="1" ht="15" customHeight="1" x14ac:dyDescent="0.2">
      <c r="H12" s="200"/>
    </row>
    <row r="13" spans="1:26" s="212" customFormat="1" ht="12.75" customHeight="1" x14ac:dyDescent="0.2">
      <c r="A13" s="32"/>
      <c r="B13" s="32"/>
      <c r="C13" s="32"/>
      <c r="D13" s="32"/>
      <c r="E13" s="32"/>
      <c r="F13" s="32"/>
      <c r="G13" s="32"/>
      <c r="H13" s="206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2.75" customHeight="1" x14ac:dyDescent="0.2">
      <c r="A14" s="32"/>
      <c r="B14" s="32"/>
      <c r="C14" s="32"/>
      <c r="D14" s="32"/>
      <c r="E14" s="32"/>
      <c r="F14" s="32"/>
      <c r="G14" s="32"/>
      <c r="H14" s="206"/>
      <c r="I14" s="5"/>
      <c r="J14" s="5"/>
      <c r="K14" s="32"/>
      <c r="L14" s="5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2.75" customHeight="1" x14ac:dyDescent="0.3">
      <c r="A15" s="44" t="s">
        <v>85</v>
      </c>
      <c r="B15" s="32"/>
      <c r="C15" s="32"/>
      <c r="D15" s="32"/>
      <c r="E15" s="32"/>
      <c r="F15" s="32"/>
      <c r="G15" s="32"/>
      <c r="H15" s="206" t="s">
        <v>131</v>
      </c>
      <c r="I15" s="32"/>
      <c r="J15" s="32"/>
      <c r="K15" s="32"/>
      <c r="L15" s="5"/>
      <c r="M15" s="5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25.5" customHeight="1" x14ac:dyDescent="0.2">
      <c r="A16" s="32"/>
      <c r="B16" s="115" t="s">
        <v>1</v>
      </c>
      <c r="C16" s="115"/>
      <c r="D16" s="115"/>
      <c r="E16" s="115"/>
      <c r="F16" s="115"/>
      <c r="G16" s="115"/>
      <c r="H16" s="206"/>
      <c r="I16" s="7" t="s">
        <v>2</v>
      </c>
      <c r="J16" s="7" t="s">
        <v>3</v>
      </c>
      <c r="K16" s="8" t="s">
        <v>4</v>
      </c>
      <c r="L16" s="7" t="s">
        <v>5</v>
      </c>
      <c r="M16" s="9" t="s">
        <v>6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spans="1:26" ht="12.75" customHeight="1" x14ac:dyDescent="0.2">
      <c r="A17" s="116" t="s">
        <v>9</v>
      </c>
      <c r="B17" s="117">
        <v>1</v>
      </c>
      <c r="C17" s="117">
        <v>2</v>
      </c>
      <c r="D17" s="117">
        <v>3</v>
      </c>
      <c r="E17" s="117">
        <v>4</v>
      </c>
      <c r="F17" s="117">
        <v>5</v>
      </c>
      <c r="G17" s="117">
        <v>6</v>
      </c>
      <c r="H17" s="208" t="s">
        <v>10</v>
      </c>
      <c r="I17" s="15"/>
      <c r="J17" s="15"/>
      <c r="K17" s="16"/>
      <c r="L17" s="17"/>
      <c r="M17" s="6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12.75" customHeight="1" x14ac:dyDescent="0.2">
      <c r="A18" s="31" t="s">
        <v>71</v>
      </c>
      <c r="B18" s="13"/>
      <c r="C18" s="13"/>
      <c r="D18" s="13"/>
      <c r="E18" s="13"/>
      <c r="F18" s="13"/>
      <c r="G18" s="13"/>
      <c r="H18" s="202"/>
      <c r="I18" s="15"/>
      <c r="J18" s="15"/>
      <c r="K18" s="16"/>
      <c r="L18" s="17"/>
      <c r="M18" s="20">
        <f>B18</f>
        <v>0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2.75" customHeight="1" x14ac:dyDescent="0.2">
      <c r="A19" s="32">
        <v>1302</v>
      </c>
      <c r="B19" s="32"/>
      <c r="C19" s="32"/>
      <c r="D19" s="32"/>
      <c r="E19" s="32"/>
      <c r="F19" s="32"/>
      <c r="G19" s="32"/>
      <c r="H19" s="203"/>
      <c r="I19" s="5"/>
      <c r="J19" s="5"/>
      <c r="K19" s="32"/>
      <c r="L19" s="17" t="e">
        <f>C19/B18</f>
        <v>#DIV/0!</v>
      </c>
      <c r="M19" s="118"/>
      <c r="N19" s="23" t="e">
        <f t="shared" ref="N19:N21" si="0">M19/M18</f>
        <v>#DIV/0!</v>
      </c>
      <c r="O19" s="5" t="e">
        <f t="shared" ref="O19:O21" si="1">100%-N19</f>
        <v>#DIV/0!</v>
      </c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2.75" customHeight="1" x14ac:dyDescent="0.2">
      <c r="A20" s="32">
        <v>1401</v>
      </c>
      <c r="B20" s="32"/>
      <c r="C20" s="32"/>
      <c r="D20" s="32"/>
      <c r="E20" s="32"/>
      <c r="F20" s="32"/>
      <c r="G20" s="32"/>
      <c r="H20" s="203"/>
      <c r="I20" s="5"/>
      <c r="J20" s="5"/>
      <c r="K20" s="32"/>
      <c r="L20" s="17" t="e">
        <f>D20/C19</f>
        <v>#DIV/0!</v>
      </c>
      <c r="M20" s="118"/>
      <c r="N20" s="23" t="e">
        <f t="shared" si="0"/>
        <v>#DIV/0!</v>
      </c>
      <c r="O20" s="5" t="e">
        <f t="shared" si="1"/>
        <v>#DIV/0!</v>
      </c>
      <c r="P20" s="32"/>
      <c r="Q20" s="3" t="e">
        <f>M20/M18</f>
        <v>#DIV/0!</v>
      </c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2.75" customHeight="1" x14ac:dyDescent="0.2">
      <c r="A21" s="32">
        <v>1402</v>
      </c>
      <c r="B21" s="32"/>
      <c r="C21" s="32"/>
      <c r="D21" s="32"/>
      <c r="E21" s="32"/>
      <c r="F21" s="32"/>
      <c r="G21" s="32"/>
      <c r="H21" s="203"/>
      <c r="I21" s="5"/>
      <c r="J21" s="5"/>
      <c r="K21" s="32"/>
      <c r="L21" s="17" t="e">
        <f>E21/D20</f>
        <v>#DIV/0!</v>
      </c>
      <c r="M21" s="118"/>
      <c r="N21" s="23" t="e">
        <f t="shared" si="0"/>
        <v>#DIV/0!</v>
      </c>
      <c r="O21" s="5" t="e">
        <f t="shared" si="1"/>
        <v>#DIV/0!</v>
      </c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2.75" customHeight="1" x14ac:dyDescent="0.2">
      <c r="A22" s="32">
        <v>1501</v>
      </c>
      <c r="B22" s="32"/>
      <c r="C22" s="32"/>
      <c r="D22" s="32"/>
      <c r="E22" s="32"/>
      <c r="F22" s="32"/>
      <c r="G22" s="32"/>
      <c r="H22" s="203"/>
      <c r="I22" s="5"/>
      <c r="J22" s="5"/>
      <c r="K22" s="32"/>
      <c r="L22" s="5"/>
      <c r="M22" s="118"/>
      <c r="N22" s="23"/>
      <c r="O22" s="5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2.75" customHeight="1" x14ac:dyDescent="0.2">
      <c r="A23" s="32">
        <v>1502</v>
      </c>
      <c r="B23" s="32"/>
      <c r="C23" s="32"/>
      <c r="D23" s="32"/>
      <c r="E23" s="32"/>
      <c r="F23" s="32"/>
      <c r="G23" s="32"/>
      <c r="H23" s="203"/>
      <c r="I23" s="5"/>
      <c r="J23" s="5"/>
      <c r="K23" s="32"/>
      <c r="L23" s="5"/>
      <c r="M23" s="118"/>
      <c r="N23" s="23"/>
      <c r="O23" s="5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2.75" customHeight="1" x14ac:dyDescent="0.2">
      <c r="A24" s="32">
        <v>1601</v>
      </c>
      <c r="B24" s="32"/>
      <c r="C24" s="32"/>
      <c r="D24" s="32"/>
      <c r="E24" s="32"/>
      <c r="F24" s="32"/>
      <c r="G24" s="32"/>
      <c r="H24" s="203"/>
      <c r="I24" s="5"/>
      <c r="J24" s="5"/>
      <c r="K24" s="32"/>
      <c r="L24" s="5"/>
      <c r="M24" s="118"/>
      <c r="N24" s="23"/>
      <c r="O24" s="5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2.75" customHeight="1" x14ac:dyDescent="0.2">
      <c r="A25" s="32">
        <v>1602</v>
      </c>
      <c r="B25" s="32"/>
      <c r="C25" s="32"/>
      <c r="D25" s="32"/>
      <c r="E25" s="32"/>
      <c r="F25" s="32"/>
      <c r="G25" s="32"/>
      <c r="H25" s="203"/>
      <c r="I25" s="5"/>
      <c r="J25" s="5"/>
      <c r="K25" s="32"/>
      <c r="L25" s="5"/>
      <c r="M25" s="118"/>
      <c r="N25" s="23"/>
      <c r="O25" s="5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2.75" customHeight="1" x14ac:dyDescent="0.2">
      <c r="A26" s="32">
        <v>1701</v>
      </c>
      <c r="B26" s="32"/>
      <c r="C26" s="32"/>
      <c r="D26" s="32"/>
      <c r="E26" s="32"/>
      <c r="F26" s="32"/>
      <c r="G26" s="32"/>
      <c r="H26" s="203"/>
      <c r="I26" s="5"/>
      <c r="J26" s="5"/>
      <c r="K26" s="32"/>
      <c r="L26" s="5"/>
      <c r="M26" s="118"/>
      <c r="N26" s="23"/>
      <c r="O26" s="5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2.75" customHeight="1" x14ac:dyDescent="0.2">
      <c r="A27" s="32">
        <v>1702</v>
      </c>
      <c r="B27" s="32"/>
      <c r="C27" s="32"/>
      <c r="D27" s="32"/>
      <c r="E27" s="32"/>
      <c r="F27" s="32"/>
      <c r="G27" s="32"/>
      <c r="H27" s="203"/>
      <c r="I27" s="5"/>
      <c r="J27" s="5"/>
      <c r="K27" s="32"/>
      <c r="L27" s="5"/>
      <c r="M27" s="118"/>
      <c r="N27" s="23"/>
      <c r="O27" s="5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2.75" customHeight="1" x14ac:dyDescent="0.2">
      <c r="A28" s="32"/>
      <c r="B28" s="32"/>
      <c r="C28" s="32"/>
      <c r="D28" s="32"/>
      <c r="E28" s="32"/>
      <c r="F28" s="32"/>
      <c r="G28" s="32"/>
      <c r="H28" s="203"/>
      <c r="I28" s="5"/>
      <c r="J28" s="5"/>
      <c r="K28" s="32"/>
      <c r="L28" s="5"/>
      <c r="M28" s="118"/>
      <c r="N28" s="23"/>
      <c r="O28" s="5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2.75" customHeight="1" x14ac:dyDescent="0.2">
      <c r="A29" s="32"/>
      <c r="B29" s="32"/>
      <c r="C29" s="32"/>
      <c r="D29" s="32"/>
      <c r="E29" s="32"/>
      <c r="F29" s="32"/>
      <c r="G29" s="32"/>
      <c r="H29" s="206"/>
      <c r="I29" s="5"/>
      <c r="J29" s="5"/>
      <c r="K29" s="32"/>
      <c r="L29" s="5"/>
      <c r="M29" s="118"/>
      <c r="N29" s="23"/>
      <c r="O29" s="5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2.75" customHeight="1" x14ac:dyDescent="0.2">
      <c r="A30" s="32"/>
      <c r="B30" s="32"/>
      <c r="C30" s="32"/>
      <c r="D30" s="32"/>
      <c r="E30" s="32"/>
      <c r="F30" s="32"/>
      <c r="G30" s="32"/>
      <c r="H30" s="206">
        <f>SUM(H23:H29)</f>
        <v>0</v>
      </c>
      <c r="I30" s="5" t="e">
        <f>H23/B18</f>
        <v>#DIV/0!</v>
      </c>
      <c r="J30" s="5" t="e">
        <f>H30/B18</f>
        <v>#DIV/0!</v>
      </c>
      <c r="K30" s="5" t="e">
        <f>J30-I30</f>
        <v>#DIV/0!</v>
      </c>
      <c r="L30" s="5"/>
      <c r="M30" s="118"/>
      <c r="N30" s="23"/>
      <c r="O30" s="5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2.75" customHeight="1" x14ac:dyDescent="0.2">
      <c r="A31" s="32"/>
      <c r="B31" s="32"/>
      <c r="C31" s="32"/>
      <c r="D31" s="32"/>
      <c r="E31" s="32"/>
      <c r="F31" s="32"/>
      <c r="G31" s="32"/>
      <c r="H31" s="206"/>
      <c r="I31" s="5"/>
      <c r="J31" s="5"/>
      <c r="K31" s="32"/>
      <c r="L31" s="5"/>
      <c r="M31" s="118"/>
      <c r="N31" s="23"/>
      <c r="O31" s="5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2.75" customHeight="1" x14ac:dyDescent="0.2">
      <c r="A32" s="32"/>
      <c r="B32" s="32"/>
      <c r="C32" s="32"/>
      <c r="D32" s="32"/>
      <c r="E32" s="32"/>
      <c r="F32" s="32"/>
      <c r="G32" s="32"/>
      <c r="H32" s="206"/>
      <c r="I32" s="5"/>
      <c r="J32" s="5"/>
      <c r="K32" s="32"/>
      <c r="L32" s="5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2.75" customHeight="1" x14ac:dyDescent="0.3">
      <c r="A33" s="44" t="s">
        <v>87</v>
      </c>
      <c r="B33" s="32"/>
      <c r="C33" s="32"/>
      <c r="D33" s="32"/>
      <c r="E33" s="32"/>
      <c r="F33" s="32"/>
      <c r="G33" s="32"/>
      <c r="H33" s="206"/>
      <c r="I33" s="32"/>
      <c r="J33" s="32"/>
      <c r="K33" s="32"/>
      <c r="L33" s="5"/>
      <c r="M33" s="5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25.5" customHeight="1" x14ac:dyDescent="0.2">
      <c r="A34" s="32"/>
      <c r="B34" s="115" t="s">
        <v>1</v>
      </c>
      <c r="C34" s="115"/>
      <c r="D34" s="115"/>
      <c r="E34" s="115"/>
      <c r="F34" s="115"/>
      <c r="G34" s="115"/>
      <c r="H34" s="206"/>
      <c r="I34" s="7" t="s">
        <v>2</v>
      </c>
      <c r="J34" s="7" t="s">
        <v>3</v>
      </c>
      <c r="K34" s="8" t="s">
        <v>4</v>
      </c>
      <c r="L34" s="7" t="s">
        <v>5</v>
      </c>
      <c r="M34" s="9" t="s">
        <v>6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2.75" customHeight="1" x14ac:dyDescent="0.2">
      <c r="A35" s="116" t="s">
        <v>9</v>
      </c>
      <c r="B35" s="117">
        <v>1</v>
      </c>
      <c r="C35" s="117">
        <v>2</v>
      </c>
      <c r="D35" s="117">
        <v>3</v>
      </c>
      <c r="E35" s="117">
        <v>4</v>
      </c>
      <c r="F35" s="117">
        <v>5</v>
      </c>
      <c r="G35" s="117">
        <v>6</v>
      </c>
      <c r="H35" s="208" t="s">
        <v>10</v>
      </c>
      <c r="I35" s="15"/>
      <c r="J35" s="15"/>
      <c r="K35" s="16"/>
      <c r="L35" s="17"/>
      <c r="M35" s="6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2.75" customHeight="1" x14ac:dyDescent="0.2">
      <c r="A36" s="31" t="s">
        <v>75</v>
      </c>
      <c r="B36" s="13"/>
      <c r="C36" s="13"/>
      <c r="D36" s="13"/>
      <c r="E36" s="13"/>
      <c r="F36" s="13"/>
      <c r="G36" s="13"/>
      <c r="H36" s="202"/>
      <c r="I36" s="15"/>
      <c r="J36" s="15"/>
      <c r="K36" s="16"/>
      <c r="L36" s="17"/>
      <c r="M36" s="20">
        <f>B36</f>
        <v>0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2.75" customHeight="1" x14ac:dyDescent="0.2">
      <c r="A37" s="32">
        <v>1401</v>
      </c>
      <c r="B37" s="32"/>
      <c r="C37" s="32"/>
      <c r="D37" s="32"/>
      <c r="E37" s="32"/>
      <c r="F37" s="32"/>
      <c r="G37" s="32"/>
      <c r="H37" s="203"/>
      <c r="I37" s="5"/>
      <c r="J37" s="5"/>
      <c r="K37" s="32"/>
      <c r="L37" s="17" t="e">
        <f>C37/B36</f>
        <v>#DIV/0!</v>
      </c>
      <c r="M37" s="118"/>
      <c r="N37" s="23" t="e">
        <f t="shared" ref="N37:N38" si="2">M37/M36</f>
        <v>#DIV/0!</v>
      </c>
      <c r="O37" s="5" t="e">
        <f t="shared" ref="O37:O38" si="3">100%-N37</f>
        <v>#DIV/0!</v>
      </c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2.75" customHeight="1" x14ac:dyDescent="0.2">
      <c r="A38" s="32">
        <v>1402</v>
      </c>
      <c r="B38" s="32"/>
      <c r="C38" s="32"/>
      <c r="D38" s="32"/>
      <c r="E38" s="32"/>
      <c r="F38" s="32"/>
      <c r="G38" s="32"/>
      <c r="H38" s="203"/>
      <c r="I38" s="5"/>
      <c r="J38" s="5"/>
      <c r="K38" s="32"/>
      <c r="L38" s="17" t="e">
        <f>D38/C37</f>
        <v>#DIV/0!</v>
      </c>
      <c r="M38" s="118"/>
      <c r="N38" s="23" t="e">
        <f t="shared" si="2"/>
        <v>#DIV/0!</v>
      </c>
      <c r="O38" s="5" t="e">
        <f t="shared" si="3"/>
        <v>#DIV/0!</v>
      </c>
      <c r="P38" s="32"/>
      <c r="Q38" s="3" t="e">
        <f>M38/M36</f>
        <v>#DIV/0!</v>
      </c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2.75" customHeight="1" x14ac:dyDescent="0.2">
      <c r="A39" s="32">
        <v>1501</v>
      </c>
      <c r="B39" s="32"/>
      <c r="C39" s="32"/>
      <c r="D39" s="32"/>
      <c r="E39" s="32"/>
      <c r="F39" s="32"/>
      <c r="G39" s="32"/>
      <c r="H39" s="203"/>
      <c r="I39" s="5"/>
      <c r="J39" s="5"/>
      <c r="K39" s="32"/>
      <c r="L39" s="5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2.75" customHeight="1" x14ac:dyDescent="0.2">
      <c r="A40" s="32">
        <v>1502</v>
      </c>
      <c r="B40" s="32"/>
      <c r="C40" s="32"/>
      <c r="D40" s="32"/>
      <c r="E40" s="32"/>
      <c r="F40" s="32"/>
      <c r="G40" s="32"/>
      <c r="H40" s="203"/>
      <c r="I40" s="5"/>
      <c r="J40" s="5"/>
      <c r="K40" s="32"/>
      <c r="L40" s="5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2.75" customHeight="1" x14ac:dyDescent="0.2">
      <c r="A41" s="32">
        <v>1601</v>
      </c>
      <c r="B41" s="32"/>
      <c r="C41" s="32"/>
      <c r="D41" s="32"/>
      <c r="E41" s="32"/>
      <c r="F41" s="32"/>
      <c r="G41" s="32">
        <v>91</v>
      </c>
      <c r="H41" s="203"/>
      <c r="I41" s="5"/>
      <c r="J41" s="5"/>
      <c r="K41" s="32"/>
      <c r="L41" s="5"/>
      <c r="M41" s="32">
        <v>117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2.75" customHeight="1" x14ac:dyDescent="0.2">
      <c r="A42" s="32">
        <v>1602</v>
      </c>
      <c r="B42" s="32"/>
      <c r="C42" s="32"/>
      <c r="D42" s="32"/>
      <c r="E42" s="32"/>
      <c r="F42" s="32"/>
      <c r="G42" s="32">
        <v>13</v>
      </c>
      <c r="H42" s="203"/>
      <c r="I42" s="5"/>
      <c r="J42" s="5"/>
      <c r="K42" s="32"/>
      <c r="L42" s="5"/>
      <c r="M42" s="32">
        <v>18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2.75" customHeight="1" x14ac:dyDescent="0.2">
      <c r="A43" s="32">
        <v>1701</v>
      </c>
      <c r="B43" s="32"/>
      <c r="C43" s="32"/>
      <c r="D43" s="32"/>
      <c r="E43" s="32"/>
      <c r="F43" s="32"/>
      <c r="G43" s="32">
        <v>1</v>
      </c>
      <c r="H43" s="203"/>
      <c r="I43" s="5"/>
      <c r="J43" s="5"/>
      <c r="K43" s="32"/>
      <c r="L43" s="5"/>
      <c r="M43" s="32">
        <v>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2.75" customHeight="1" x14ac:dyDescent="0.2">
      <c r="A44" s="32">
        <v>1702</v>
      </c>
      <c r="B44" s="32"/>
      <c r="C44" s="32"/>
      <c r="D44" s="32"/>
      <c r="E44" s="32"/>
      <c r="F44" s="32"/>
      <c r="G44" s="32"/>
      <c r="H44" s="203"/>
      <c r="I44" s="5"/>
      <c r="J44" s="5"/>
      <c r="K44" s="32"/>
      <c r="L44" s="5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2.75" customHeight="1" x14ac:dyDescent="0.2">
      <c r="A45" s="32"/>
      <c r="B45" s="32"/>
      <c r="C45" s="32"/>
      <c r="D45" s="32"/>
      <c r="E45" s="32"/>
      <c r="F45" s="32"/>
      <c r="G45" s="32"/>
      <c r="H45" s="203"/>
      <c r="I45" s="5"/>
      <c r="J45" s="5"/>
      <c r="K45" s="32"/>
      <c r="L45" s="5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2.75" customHeight="1" x14ac:dyDescent="0.2">
      <c r="A46" s="32"/>
      <c r="B46" s="32"/>
      <c r="C46" s="32"/>
      <c r="D46" s="32"/>
      <c r="E46" s="32"/>
      <c r="F46" s="32"/>
      <c r="G46" s="32"/>
      <c r="H46" s="206">
        <f>SUM(H41)</f>
        <v>0</v>
      </c>
      <c r="I46" s="5" t="e">
        <f>H41/B36</f>
        <v>#DIV/0!</v>
      </c>
      <c r="J46" s="5" t="e">
        <f>H46/B36</f>
        <v>#DIV/0!</v>
      </c>
      <c r="K46" s="5" t="e">
        <f>J46-I46</f>
        <v>#DIV/0!</v>
      </c>
      <c r="L46" s="5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2.75" customHeight="1" x14ac:dyDescent="0.2">
      <c r="A47" s="32"/>
      <c r="B47" s="32"/>
      <c r="C47" s="32"/>
      <c r="D47" s="32"/>
      <c r="E47" s="32"/>
      <c r="F47" s="32"/>
      <c r="G47" s="32"/>
      <c r="H47" s="206"/>
      <c r="I47" s="5"/>
      <c r="J47" s="5"/>
      <c r="K47" s="32"/>
      <c r="L47" s="5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12.75" customHeight="1" x14ac:dyDescent="0.2">
      <c r="A48" s="32"/>
      <c r="B48" s="32"/>
      <c r="C48" s="32"/>
      <c r="D48" s="32"/>
      <c r="E48" s="32"/>
      <c r="F48" s="32"/>
      <c r="G48" s="32"/>
      <c r="H48" s="206"/>
      <c r="I48" s="5"/>
      <c r="J48" s="5"/>
      <c r="K48" s="32"/>
      <c r="L48" s="5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2.75" customHeight="1" x14ac:dyDescent="0.3">
      <c r="A49" s="44" t="s">
        <v>88</v>
      </c>
      <c r="B49" s="32"/>
      <c r="C49" s="32"/>
      <c r="D49" s="32"/>
      <c r="E49" s="32"/>
      <c r="F49" s="32"/>
      <c r="G49" s="32"/>
      <c r="H49" s="206"/>
      <c r="I49" s="5"/>
      <c r="J49" s="5"/>
      <c r="K49" s="32"/>
      <c r="L49" s="5"/>
      <c r="M49" s="5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25.5" customHeight="1" x14ac:dyDescent="0.2">
      <c r="A50" s="32"/>
      <c r="B50" s="115" t="s">
        <v>1</v>
      </c>
      <c r="C50" s="115"/>
      <c r="D50" s="115"/>
      <c r="E50" s="115"/>
      <c r="F50" s="115"/>
      <c r="G50" s="115"/>
      <c r="H50" s="206"/>
      <c r="I50" s="7" t="s">
        <v>2</v>
      </c>
      <c r="J50" s="7" t="s">
        <v>3</v>
      </c>
      <c r="K50" s="8" t="s">
        <v>4</v>
      </c>
      <c r="L50" s="7" t="s">
        <v>5</v>
      </c>
      <c r="M50" s="9" t="s">
        <v>6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2.75" customHeight="1" x14ac:dyDescent="0.2">
      <c r="A51" s="116" t="s">
        <v>9</v>
      </c>
      <c r="B51" s="117">
        <v>1</v>
      </c>
      <c r="C51" s="117">
        <v>2</v>
      </c>
      <c r="D51" s="117">
        <v>3</v>
      </c>
      <c r="E51" s="117">
        <v>4</v>
      </c>
      <c r="F51" s="117">
        <v>5</v>
      </c>
      <c r="G51" s="117">
        <v>6</v>
      </c>
      <c r="H51" s="208" t="s">
        <v>10</v>
      </c>
      <c r="I51" s="15"/>
      <c r="J51" s="15"/>
      <c r="K51" s="16"/>
      <c r="L51" s="17"/>
      <c r="M51" s="6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 ht="12.75" customHeight="1" x14ac:dyDescent="0.2">
      <c r="A52" s="31" t="s">
        <v>76</v>
      </c>
      <c r="B52" s="13"/>
      <c r="C52" s="13"/>
      <c r="D52" s="13"/>
      <c r="E52" s="13"/>
      <c r="F52" s="13"/>
      <c r="G52" s="13"/>
      <c r="H52" s="202"/>
      <c r="I52" s="15"/>
      <c r="J52" s="15"/>
      <c r="K52" s="16"/>
      <c r="L52" s="17"/>
      <c r="M52" s="20">
        <f>B52</f>
        <v>0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2.75" customHeight="1" x14ac:dyDescent="0.2">
      <c r="A53" s="32">
        <v>1402</v>
      </c>
      <c r="B53" s="32"/>
      <c r="C53" s="32"/>
      <c r="D53" s="32"/>
      <c r="E53" s="32"/>
      <c r="F53" s="32"/>
      <c r="G53" s="32"/>
      <c r="H53" s="203"/>
      <c r="I53" s="5"/>
      <c r="J53" s="5"/>
      <c r="K53" s="32"/>
      <c r="L53" s="17" t="e">
        <f>C53/B52</f>
        <v>#DIV/0!</v>
      </c>
      <c r="M53" s="118"/>
      <c r="N53" s="23" t="e">
        <f>M53/M52</f>
        <v>#DIV/0!</v>
      </c>
      <c r="O53" s="5" t="e">
        <f>100%-N53</f>
        <v>#DIV/0!</v>
      </c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2.75" customHeight="1" x14ac:dyDescent="0.2">
      <c r="A54" s="32">
        <v>1501</v>
      </c>
      <c r="B54" s="32"/>
      <c r="C54" s="32"/>
      <c r="D54" s="32"/>
      <c r="E54" s="32"/>
      <c r="F54" s="32"/>
      <c r="G54" s="32"/>
      <c r="H54" s="203"/>
      <c r="I54" s="5"/>
      <c r="J54" s="5"/>
      <c r="K54" s="32"/>
      <c r="L54" s="5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2.75" customHeight="1" x14ac:dyDescent="0.2">
      <c r="A55" s="32">
        <v>1502</v>
      </c>
      <c r="B55" s="32"/>
      <c r="C55" s="32"/>
      <c r="D55" s="32"/>
      <c r="E55" s="32"/>
      <c r="F55" s="32"/>
      <c r="G55" s="32"/>
      <c r="H55" s="203"/>
      <c r="I55" s="5"/>
      <c r="J55" s="5"/>
      <c r="K55" s="32"/>
      <c r="L55" s="5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2.75" customHeight="1" x14ac:dyDescent="0.2">
      <c r="A56" s="32">
        <v>1601</v>
      </c>
      <c r="B56" s="32"/>
      <c r="C56" s="32"/>
      <c r="D56" s="32"/>
      <c r="E56" s="32"/>
      <c r="F56" s="32">
        <v>6</v>
      </c>
      <c r="G56" s="32"/>
      <c r="H56" s="203"/>
      <c r="I56" s="5"/>
      <c r="J56" s="5"/>
      <c r="K56" s="32"/>
      <c r="L56" s="5"/>
      <c r="M56" s="32">
        <v>8</v>
      </c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2.75" customHeight="1" x14ac:dyDescent="0.2">
      <c r="A57" s="32">
        <v>1602</v>
      </c>
      <c r="B57" s="32"/>
      <c r="C57" s="32"/>
      <c r="D57" s="32"/>
      <c r="E57" s="32"/>
      <c r="F57" s="32"/>
      <c r="G57" s="32">
        <v>6</v>
      </c>
      <c r="H57" s="203"/>
      <c r="I57" s="5"/>
      <c r="J57" s="5"/>
      <c r="K57" s="32"/>
      <c r="L57" s="5"/>
      <c r="M57" s="32">
        <v>8</v>
      </c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2.75" customHeight="1" x14ac:dyDescent="0.2">
      <c r="A58" s="32">
        <v>1701</v>
      </c>
      <c r="B58" s="32"/>
      <c r="C58" s="32"/>
      <c r="D58" s="32"/>
      <c r="E58" s="32"/>
      <c r="F58" s="32"/>
      <c r="G58" s="32"/>
      <c r="H58" s="203"/>
      <c r="I58" s="5"/>
      <c r="J58" s="5"/>
      <c r="K58" s="32"/>
      <c r="L58" s="5"/>
      <c r="M58" s="32">
        <v>1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2.75" customHeight="1" x14ac:dyDescent="0.2">
      <c r="A59" s="32">
        <v>1702</v>
      </c>
      <c r="B59" s="32"/>
      <c r="C59" s="32"/>
      <c r="D59" s="32"/>
      <c r="E59" s="32"/>
      <c r="F59" s="32"/>
      <c r="G59" s="32"/>
      <c r="H59" s="203"/>
      <c r="I59" s="5"/>
      <c r="J59" s="5"/>
      <c r="K59" s="32"/>
      <c r="L59" s="5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2.75" customHeight="1" x14ac:dyDescent="0.2">
      <c r="A60" s="32"/>
      <c r="B60" s="32"/>
      <c r="C60" s="32"/>
      <c r="D60" s="32"/>
      <c r="E60" s="32"/>
      <c r="F60" s="32"/>
      <c r="G60" s="32"/>
      <c r="H60" s="203"/>
      <c r="I60" s="5"/>
      <c r="J60" s="5"/>
      <c r="K60" s="32"/>
      <c r="L60" s="5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2.75" customHeight="1" x14ac:dyDescent="0.2">
      <c r="A61" s="32"/>
      <c r="B61" s="32"/>
      <c r="C61" s="32"/>
      <c r="D61" s="32"/>
      <c r="E61" s="32"/>
      <c r="F61" s="32"/>
      <c r="G61" s="32"/>
      <c r="H61" s="206"/>
      <c r="I61" s="5"/>
      <c r="J61" s="5"/>
      <c r="K61" s="32"/>
      <c r="L61" s="5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2.75" customHeight="1" x14ac:dyDescent="0.2">
      <c r="A62" s="32"/>
      <c r="B62" s="32"/>
      <c r="C62" s="32"/>
      <c r="D62" s="32"/>
      <c r="E62" s="32"/>
      <c r="F62" s="32"/>
      <c r="G62" s="32"/>
      <c r="H62" s="206">
        <f>SUM(H57)</f>
        <v>0</v>
      </c>
      <c r="I62" s="5" t="e">
        <f>H57/B52</f>
        <v>#DIV/0!</v>
      </c>
      <c r="J62" s="5" t="e">
        <f>H62/B52</f>
        <v>#DIV/0!</v>
      </c>
      <c r="K62" s="5" t="e">
        <f>J62-I62</f>
        <v>#DIV/0!</v>
      </c>
      <c r="L62" s="5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2.75" customHeight="1" x14ac:dyDescent="0.2">
      <c r="A63" s="32"/>
      <c r="B63" s="32"/>
      <c r="C63" s="32"/>
      <c r="D63" s="32"/>
      <c r="E63" s="32"/>
      <c r="F63" s="32"/>
      <c r="G63" s="32"/>
      <c r="H63" s="206"/>
      <c r="I63" s="5"/>
      <c r="J63" s="5"/>
      <c r="K63" s="32"/>
      <c r="L63" s="5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2.75" customHeight="1" x14ac:dyDescent="0.3">
      <c r="A64" s="44" t="s">
        <v>89</v>
      </c>
      <c r="B64" s="32"/>
      <c r="C64" s="32"/>
      <c r="D64" s="32"/>
      <c r="E64" s="32"/>
      <c r="F64" s="32"/>
      <c r="G64" s="32"/>
      <c r="H64" s="206"/>
      <c r="I64" s="32"/>
      <c r="J64" s="32"/>
      <c r="K64" s="32"/>
      <c r="L64" s="5"/>
      <c r="M64" s="5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spans="1:26" ht="25.5" customHeight="1" x14ac:dyDescent="0.2">
      <c r="A65" s="32"/>
      <c r="B65" s="115" t="s">
        <v>1</v>
      </c>
      <c r="C65" s="115"/>
      <c r="D65" s="115"/>
      <c r="E65" s="115"/>
      <c r="F65" s="115"/>
      <c r="G65" s="115"/>
      <c r="H65" s="206"/>
      <c r="I65" s="7" t="s">
        <v>2</v>
      </c>
      <c r="J65" s="7" t="s">
        <v>3</v>
      </c>
      <c r="K65" s="8" t="s">
        <v>4</v>
      </c>
      <c r="L65" s="7" t="s">
        <v>5</v>
      </c>
      <c r="M65" s="9" t="s">
        <v>6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2.75" customHeight="1" x14ac:dyDescent="0.2">
      <c r="A66" s="116" t="s">
        <v>9</v>
      </c>
      <c r="B66" s="117">
        <v>1</v>
      </c>
      <c r="C66" s="117">
        <v>2</v>
      </c>
      <c r="D66" s="117">
        <v>3</v>
      </c>
      <c r="E66" s="117">
        <v>4</v>
      </c>
      <c r="F66" s="117">
        <v>5</v>
      </c>
      <c r="G66" s="117">
        <v>6</v>
      </c>
      <c r="H66" s="208" t="s">
        <v>10</v>
      </c>
      <c r="I66" s="15"/>
      <c r="J66" s="15"/>
      <c r="K66" s="16"/>
      <c r="L66" s="17"/>
      <c r="M66" s="6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2.75" customHeight="1" x14ac:dyDescent="0.2">
      <c r="A67" s="31" t="s">
        <v>90</v>
      </c>
      <c r="B67" s="13"/>
      <c r="C67" s="13"/>
      <c r="D67" s="13"/>
      <c r="E67" s="13"/>
      <c r="F67" s="13"/>
      <c r="G67" s="13"/>
      <c r="H67" s="202"/>
      <c r="I67" s="15"/>
      <c r="J67" s="15"/>
      <c r="K67" s="16"/>
      <c r="L67" s="17"/>
      <c r="M67" s="20">
        <f>B67</f>
        <v>0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2.75" customHeight="1" x14ac:dyDescent="0.2">
      <c r="A68" s="32">
        <v>1501</v>
      </c>
      <c r="B68" s="32"/>
      <c r="C68" s="32"/>
      <c r="D68" s="32"/>
      <c r="E68" s="32"/>
      <c r="F68" s="32"/>
      <c r="G68" s="32"/>
      <c r="H68" s="206"/>
      <c r="I68" s="5"/>
      <c r="J68" s="5"/>
      <c r="K68" s="32"/>
      <c r="L68" s="17" t="e">
        <f>C68/B67</f>
        <v>#DIV/0!</v>
      </c>
      <c r="M68" s="118"/>
      <c r="N68" s="23" t="e">
        <f>M68/M67</f>
        <v>#DIV/0!</v>
      </c>
      <c r="O68" s="5" t="e">
        <f>100%-N68</f>
        <v>#DIV/0!</v>
      </c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2.75" customHeight="1" x14ac:dyDescent="0.2">
      <c r="A69" s="32">
        <v>1502</v>
      </c>
      <c r="B69" s="32"/>
      <c r="C69" s="32"/>
      <c r="D69" s="32"/>
      <c r="E69" s="32"/>
      <c r="F69" s="32"/>
      <c r="G69" s="32"/>
      <c r="H69" s="206"/>
      <c r="I69" s="5"/>
      <c r="J69" s="5"/>
      <c r="K69" s="32"/>
      <c r="L69" s="5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2.75" customHeight="1" x14ac:dyDescent="0.2">
      <c r="A70" s="32">
        <v>1601</v>
      </c>
      <c r="B70" s="32"/>
      <c r="C70" s="32"/>
      <c r="D70" s="32"/>
      <c r="E70" s="32">
        <v>339</v>
      </c>
      <c r="F70" s="32"/>
      <c r="G70" s="32"/>
      <c r="H70" s="206"/>
      <c r="I70" s="5"/>
      <c r="J70" s="5"/>
      <c r="K70" s="32"/>
      <c r="L70" s="5"/>
      <c r="M70" s="32">
        <v>342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2.75" customHeight="1" x14ac:dyDescent="0.2">
      <c r="A71" s="32">
        <v>1602</v>
      </c>
      <c r="B71" s="32"/>
      <c r="C71" s="32"/>
      <c r="D71" s="32"/>
      <c r="E71" s="32"/>
      <c r="F71" s="32">
        <v>318</v>
      </c>
      <c r="G71" s="32"/>
      <c r="H71" s="206"/>
      <c r="I71" s="5"/>
      <c r="J71" s="5"/>
      <c r="K71" s="32"/>
      <c r="L71" s="5"/>
      <c r="M71" s="32">
        <v>321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2.75" customHeight="1" x14ac:dyDescent="0.2">
      <c r="A72" s="32">
        <v>1701</v>
      </c>
      <c r="B72" s="32"/>
      <c r="C72" s="32"/>
      <c r="D72" s="32"/>
      <c r="E72" s="32"/>
      <c r="F72" s="32"/>
      <c r="G72" s="32">
        <v>7</v>
      </c>
      <c r="H72" s="206"/>
      <c r="I72" s="5"/>
      <c r="J72" s="5"/>
      <c r="K72" s="32"/>
      <c r="L72" s="5"/>
      <c r="M72" s="32">
        <v>32</v>
      </c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2.75" customHeight="1" x14ac:dyDescent="0.2">
      <c r="A73" s="32">
        <v>1702</v>
      </c>
      <c r="B73" s="32"/>
      <c r="C73" s="32"/>
      <c r="D73" s="32"/>
      <c r="E73" s="32"/>
      <c r="F73" s="32"/>
      <c r="G73" s="32">
        <v>1</v>
      </c>
      <c r="H73" s="206"/>
      <c r="I73" s="5"/>
      <c r="J73" s="5"/>
      <c r="K73" s="32"/>
      <c r="L73" s="5"/>
      <c r="M73" s="32">
        <v>1</v>
      </c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2.75" customHeight="1" x14ac:dyDescent="0.2">
      <c r="A74" s="32"/>
      <c r="B74" s="32"/>
      <c r="C74" s="32"/>
      <c r="D74" s="32"/>
      <c r="E74" s="32"/>
      <c r="F74" s="32"/>
      <c r="G74" s="32"/>
      <c r="H74" s="206"/>
      <c r="I74" s="5"/>
      <c r="J74" s="5"/>
      <c r="K74" s="32"/>
      <c r="L74" s="5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spans="1:26" ht="12.75" customHeight="1" x14ac:dyDescent="0.2">
      <c r="A75" s="32"/>
      <c r="B75" s="32"/>
      <c r="C75" s="32"/>
      <c r="D75" s="32"/>
      <c r="E75" s="32"/>
      <c r="F75" s="32"/>
      <c r="G75" s="32"/>
      <c r="H75" s="206"/>
      <c r="I75" s="5"/>
      <c r="J75" s="5"/>
      <c r="K75" s="32"/>
      <c r="L75" s="5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2.75" customHeight="1" x14ac:dyDescent="0.2">
      <c r="A76" s="32"/>
      <c r="B76" s="32"/>
      <c r="C76" s="32"/>
      <c r="D76" s="32"/>
      <c r="E76" s="32"/>
      <c r="F76" s="32"/>
      <c r="G76" s="32"/>
      <c r="H76" s="206"/>
      <c r="I76" s="5"/>
      <c r="J76" s="5"/>
      <c r="K76" s="32"/>
      <c r="L76" s="5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spans="1:26" ht="12.75" customHeight="1" x14ac:dyDescent="0.2">
      <c r="A77" s="32"/>
      <c r="B77" s="32"/>
      <c r="C77" s="32"/>
      <c r="D77" s="32"/>
      <c r="E77" s="32"/>
      <c r="F77" s="32"/>
      <c r="G77" s="32"/>
      <c r="H77" s="206"/>
      <c r="I77" s="5"/>
      <c r="J77" s="5"/>
      <c r="K77" s="32"/>
      <c r="L77" s="5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spans="1:26" ht="12.75" customHeight="1" x14ac:dyDescent="0.3">
      <c r="A78" s="44" t="s">
        <v>91</v>
      </c>
      <c r="B78" s="32"/>
      <c r="C78" s="32"/>
      <c r="D78" s="32"/>
      <c r="E78" s="32"/>
      <c r="F78" s="32"/>
      <c r="G78" s="32"/>
      <c r="H78" s="206" t="s">
        <v>131</v>
      </c>
      <c r="I78" s="32"/>
      <c r="J78" s="32"/>
      <c r="K78" s="32"/>
      <c r="L78" s="5"/>
      <c r="M78" s="5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25.5" customHeight="1" x14ac:dyDescent="0.2">
      <c r="A79" s="32"/>
      <c r="B79" s="115" t="s">
        <v>1</v>
      </c>
      <c r="C79" s="115"/>
      <c r="D79" s="115"/>
      <c r="E79" s="115"/>
      <c r="F79" s="115"/>
      <c r="G79" s="115"/>
      <c r="H79" s="206"/>
      <c r="I79" s="7" t="s">
        <v>2</v>
      </c>
      <c r="J79" s="7" t="s">
        <v>3</v>
      </c>
      <c r="K79" s="8" t="s">
        <v>4</v>
      </c>
      <c r="L79" s="7" t="s">
        <v>5</v>
      </c>
      <c r="M79" s="9" t="s">
        <v>6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 ht="12.75" customHeight="1" x14ac:dyDescent="0.2">
      <c r="A80" s="116" t="s">
        <v>9</v>
      </c>
      <c r="B80" s="117">
        <v>1</v>
      </c>
      <c r="C80" s="117">
        <v>2</v>
      </c>
      <c r="D80" s="117">
        <v>3</v>
      </c>
      <c r="E80" s="117">
        <v>4</v>
      </c>
      <c r="F80" s="117">
        <v>5</v>
      </c>
      <c r="G80" s="117">
        <v>6</v>
      </c>
      <c r="H80" s="208" t="s">
        <v>10</v>
      </c>
      <c r="I80" s="15"/>
      <c r="J80" s="15"/>
      <c r="K80" s="16"/>
      <c r="L80" s="17"/>
      <c r="M80" s="6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2.75" customHeight="1" x14ac:dyDescent="0.2">
      <c r="A81" s="31" t="s">
        <v>92</v>
      </c>
      <c r="B81" s="13"/>
      <c r="C81" s="13"/>
      <c r="D81" s="13"/>
      <c r="E81" s="13"/>
      <c r="F81" s="13"/>
      <c r="G81" s="13"/>
      <c r="H81" s="202"/>
      <c r="I81" s="15"/>
      <c r="J81" s="15"/>
      <c r="K81" s="16"/>
      <c r="L81" s="17"/>
      <c r="M81" s="20">
        <f>B81</f>
        <v>0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2.75" customHeight="1" x14ac:dyDescent="0.2">
      <c r="A82" s="32">
        <v>1502</v>
      </c>
      <c r="B82" s="32"/>
      <c r="C82" s="32"/>
      <c r="D82" s="32"/>
      <c r="E82" s="32"/>
      <c r="F82" s="32"/>
      <c r="G82" s="32"/>
      <c r="H82" s="206"/>
      <c r="I82" s="5"/>
      <c r="J82" s="5"/>
      <c r="K82" s="32"/>
      <c r="L82" s="17" t="e">
        <f>C82/B81</f>
        <v>#DIV/0!</v>
      </c>
      <c r="M82" s="118"/>
      <c r="N82" s="23" t="e">
        <f>M82/M81</f>
        <v>#DIV/0!</v>
      </c>
      <c r="O82" s="5" t="e">
        <f>100%-N82</f>
        <v>#DIV/0!</v>
      </c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2.75" customHeight="1" x14ac:dyDescent="0.2">
      <c r="A83" s="32">
        <v>1601</v>
      </c>
      <c r="B83" s="32"/>
      <c r="C83" s="32"/>
      <c r="D83" s="32"/>
      <c r="E83" s="32"/>
      <c r="F83" s="32"/>
      <c r="G83" s="32"/>
      <c r="H83" s="206"/>
      <c r="I83" s="5"/>
      <c r="J83" s="5"/>
      <c r="K83" s="32"/>
      <c r="L83" s="5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2.75" customHeight="1" x14ac:dyDescent="0.2">
      <c r="A84" s="32">
        <v>1602</v>
      </c>
      <c r="B84" s="32"/>
      <c r="C84" s="32"/>
      <c r="D84" s="32"/>
      <c r="E84" s="32"/>
      <c r="F84" s="32"/>
      <c r="G84" s="32"/>
      <c r="H84" s="206"/>
      <c r="I84" s="5"/>
      <c r="J84" s="5"/>
      <c r="K84" s="32"/>
      <c r="L84" s="5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2.75" customHeight="1" x14ac:dyDescent="0.2">
      <c r="A85" s="32">
        <v>1701</v>
      </c>
      <c r="B85" s="32"/>
      <c r="C85" s="32"/>
      <c r="D85" s="32"/>
      <c r="E85" s="32"/>
      <c r="F85" s="32"/>
      <c r="G85" s="32"/>
      <c r="H85" s="206"/>
      <c r="I85" s="5"/>
      <c r="J85" s="5"/>
      <c r="K85" s="32"/>
      <c r="L85" s="5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2.75" customHeight="1" x14ac:dyDescent="0.2">
      <c r="A86" s="32">
        <v>1702</v>
      </c>
      <c r="B86" s="32"/>
      <c r="C86" s="32"/>
      <c r="D86" s="32"/>
      <c r="E86" s="32"/>
      <c r="F86" s="32"/>
      <c r="G86" s="32"/>
      <c r="H86" s="206"/>
      <c r="I86" s="5"/>
      <c r="J86" s="5"/>
      <c r="K86" s="32"/>
      <c r="L86" s="5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2.75" customHeight="1" x14ac:dyDescent="0.2">
      <c r="A87" s="32"/>
      <c r="B87" s="32"/>
      <c r="C87" s="32"/>
      <c r="D87" s="32"/>
      <c r="E87" s="32"/>
      <c r="F87" s="32"/>
      <c r="G87" s="32"/>
      <c r="H87" s="206"/>
      <c r="I87" s="5"/>
      <c r="J87" s="5"/>
      <c r="K87" s="32"/>
      <c r="L87" s="5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spans="1:26" ht="12.75" customHeight="1" x14ac:dyDescent="0.2">
      <c r="A88" s="32"/>
      <c r="B88" s="32"/>
      <c r="C88" s="32"/>
      <c r="D88" s="32"/>
      <c r="E88" s="32"/>
      <c r="F88" s="32"/>
      <c r="G88" s="32"/>
      <c r="H88" s="206"/>
      <c r="I88" s="5"/>
      <c r="J88" s="5"/>
      <c r="K88" s="32"/>
      <c r="L88" s="5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2.75" customHeight="1" x14ac:dyDescent="0.2">
      <c r="A89" s="32"/>
      <c r="B89" s="32"/>
      <c r="C89" s="32"/>
      <c r="D89" s="32"/>
      <c r="E89" s="32"/>
      <c r="F89" s="32"/>
      <c r="G89" s="32"/>
      <c r="H89" s="206"/>
      <c r="I89" s="5"/>
      <c r="J89" s="5"/>
      <c r="K89" s="32"/>
      <c r="L89" s="5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2.75" customHeight="1" x14ac:dyDescent="0.2">
      <c r="A90" s="32"/>
      <c r="B90" s="32"/>
      <c r="C90" s="32"/>
      <c r="D90" s="32"/>
      <c r="E90" s="32"/>
      <c r="F90" s="32"/>
      <c r="G90" s="32"/>
      <c r="H90" s="206"/>
      <c r="I90" s="5"/>
      <c r="J90" s="5"/>
      <c r="K90" s="32"/>
      <c r="L90" s="5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2.75" customHeight="1" x14ac:dyDescent="0.2">
      <c r="A91" s="32"/>
      <c r="B91" s="32"/>
      <c r="C91" s="32"/>
      <c r="D91" s="32"/>
      <c r="E91" s="32"/>
      <c r="F91" s="32"/>
      <c r="G91" s="32"/>
      <c r="H91" s="206"/>
      <c r="I91" s="5"/>
      <c r="J91" s="5"/>
      <c r="K91" s="32"/>
      <c r="L91" s="5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2.75" customHeight="1" x14ac:dyDescent="0.3">
      <c r="A92" s="44" t="s">
        <v>93</v>
      </c>
      <c r="B92" s="32"/>
      <c r="C92" s="32"/>
      <c r="D92" s="32"/>
      <c r="E92" s="32"/>
      <c r="F92" s="32"/>
      <c r="G92" s="32"/>
      <c r="H92" s="206"/>
      <c r="I92" s="32"/>
      <c r="J92" s="32"/>
      <c r="K92" s="32"/>
      <c r="L92" s="5"/>
      <c r="M92" s="5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25.5" customHeight="1" x14ac:dyDescent="0.2">
      <c r="A93" s="32"/>
      <c r="B93" s="115" t="s">
        <v>1</v>
      </c>
      <c r="C93" s="115"/>
      <c r="D93" s="115"/>
      <c r="E93" s="115"/>
      <c r="F93" s="115"/>
      <c r="G93" s="115"/>
      <c r="H93" s="206"/>
      <c r="I93" s="7" t="s">
        <v>2</v>
      </c>
      <c r="J93" s="7" t="s">
        <v>3</v>
      </c>
      <c r="K93" s="8" t="s">
        <v>4</v>
      </c>
      <c r="L93" s="7" t="s">
        <v>5</v>
      </c>
      <c r="M93" s="9" t="s">
        <v>6</v>
      </c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2.75" customHeight="1" x14ac:dyDescent="0.2">
      <c r="A94" s="116" t="s">
        <v>9</v>
      </c>
      <c r="B94" s="117">
        <v>1</v>
      </c>
      <c r="C94" s="117">
        <v>2</v>
      </c>
      <c r="D94" s="117">
        <v>3</v>
      </c>
      <c r="E94" s="117">
        <v>4</v>
      </c>
      <c r="F94" s="117">
        <v>5</v>
      </c>
      <c r="G94" s="117">
        <v>6</v>
      </c>
      <c r="H94" s="208" t="s">
        <v>10</v>
      </c>
      <c r="I94" s="15"/>
      <c r="J94" s="15"/>
      <c r="K94" s="16"/>
      <c r="L94" s="17"/>
      <c r="M94" s="6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2.75" customHeight="1" x14ac:dyDescent="0.2">
      <c r="A95" s="31" t="s">
        <v>94</v>
      </c>
      <c r="B95" s="13">
        <v>574</v>
      </c>
      <c r="C95" s="13"/>
      <c r="D95" s="13"/>
      <c r="E95" s="13"/>
      <c r="F95" s="13"/>
      <c r="G95" s="13"/>
      <c r="H95" s="202"/>
      <c r="I95" s="15"/>
      <c r="J95" s="15"/>
      <c r="K95" s="16"/>
      <c r="L95" s="17"/>
      <c r="M95" s="20">
        <f>B95</f>
        <v>574</v>
      </c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2.75" customHeight="1" x14ac:dyDescent="0.2">
      <c r="A96" s="32">
        <v>1601</v>
      </c>
      <c r="B96" s="32"/>
      <c r="C96" s="32">
        <v>471</v>
      </c>
      <c r="D96" s="32"/>
      <c r="E96" s="32"/>
      <c r="F96" s="32"/>
      <c r="G96" s="32"/>
      <c r="H96" s="206"/>
      <c r="I96" s="5"/>
      <c r="J96" s="5"/>
      <c r="K96" s="32"/>
      <c r="L96" s="17">
        <f>C96/B95</f>
        <v>0.82055749128919864</v>
      </c>
      <c r="M96" s="118">
        <v>473</v>
      </c>
      <c r="N96" s="23">
        <f>M96/M95</f>
        <v>0.8240418118466899</v>
      </c>
      <c r="O96" s="5">
        <f>100%-N96</f>
        <v>0.1759581881533101</v>
      </c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2.75" customHeight="1" x14ac:dyDescent="0.2">
      <c r="A97" s="32">
        <v>1602</v>
      </c>
      <c r="B97" s="32"/>
      <c r="C97" s="32"/>
      <c r="D97" s="32">
        <v>447</v>
      </c>
      <c r="E97" s="32"/>
      <c r="F97" s="32"/>
      <c r="G97" s="32"/>
      <c r="H97" s="206"/>
      <c r="I97" s="5"/>
      <c r="J97" s="5"/>
      <c r="K97" s="32"/>
      <c r="L97" s="5"/>
      <c r="M97" s="32">
        <v>444</v>
      </c>
      <c r="N97" s="32"/>
      <c r="O97" s="32"/>
      <c r="P97" s="3">
        <f>M97/M95</f>
        <v>0.77351916376306618</v>
      </c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2.75" customHeight="1" x14ac:dyDescent="0.2">
      <c r="A98" s="32">
        <v>1701</v>
      </c>
      <c r="B98" s="32"/>
      <c r="C98" s="32"/>
      <c r="D98" s="32"/>
      <c r="E98" s="32">
        <v>411</v>
      </c>
      <c r="F98" s="32"/>
      <c r="G98" s="32"/>
      <c r="H98" s="206"/>
      <c r="I98" s="5"/>
      <c r="J98" s="5"/>
      <c r="K98" s="32"/>
      <c r="L98" s="5"/>
      <c r="M98" s="32">
        <v>430</v>
      </c>
      <c r="N98" s="32"/>
      <c r="O98" s="32"/>
      <c r="P98" s="32"/>
      <c r="Q98" s="3"/>
      <c r="R98" s="32"/>
      <c r="S98" s="32"/>
      <c r="T98" s="32"/>
      <c r="U98" s="32"/>
      <c r="V98" s="32"/>
      <c r="W98" s="32"/>
      <c r="X98" s="32"/>
      <c r="Y98" s="32"/>
      <c r="Z98" s="32"/>
    </row>
    <row r="99" spans="1:26" ht="12.75" customHeight="1" x14ac:dyDescent="0.2">
      <c r="A99" s="32">
        <v>1702</v>
      </c>
      <c r="B99" s="32"/>
      <c r="C99" s="32"/>
      <c r="D99" s="32"/>
      <c r="E99" s="32"/>
      <c r="F99" s="32">
        <v>108</v>
      </c>
      <c r="G99" s="32"/>
      <c r="H99" s="206"/>
      <c r="I99" s="5"/>
      <c r="J99" s="5"/>
      <c r="K99" s="32"/>
      <c r="L99" s="5"/>
      <c r="M99" s="32">
        <v>115</v>
      </c>
      <c r="N99" s="32"/>
      <c r="O99" s="32"/>
      <c r="P99" s="32"/>
      <c r="Q99" s="3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2.75" customHeight="1" x14ac:dyDescent="0.2">
      <c r="A100" s="32"/>
      <c r="B100" s="32"/>
      <c r="C100" s="32"/>
      <c r="D100" s="32"/>
      <c r="E100" s="32"/>
      <c r="F100" s="32"/>
      <c r="G100" s="32"/>
      <c r="H100" s="206"/>
      <c r="I100" s="5"/>
      <c r="J100" s="5"/>
      <c r="K100" s="32"/>
      <c r="L100" s="5"/>
      <c r="M100" s="32"/>
      <c r="N100" s="32"/>
      <c r="O100" s="32"/>
      <c r="P100" s="32"/>
      <c r="Q100" s="3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2.75" customHeight="1" x14ac:dyDescent="0.2">
      <c r="A101" s="32"/>
      <c r="B101" s="32"/>
      <c r="C101" s="32"/>
      <c r="D101" s="32"/>
      <c r="E101" s="32"/>
      <c r="F101" s="32"/>
      <c r="G101" s="32"/>
      <c r="H101" s="206"/>
      <c r="I101" s="5"/>
      <c r="J101" s="5"/>
      <c r="K101" s="32"/>
      <c r="L101" s="5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2.75" customHeight="1" x14ac:dyDescent="0.2">
      <c r="A102" s="32"/>
      <c r="B102" s="32"/>
      <c r="C102" s="32"/>
      <c r="D102" s="32"/>
      <c r="E102" s="32"/>
      <c r="F102" s="32"/>
      <c r="G102" s="32"/>
      <c r="H102" s="206"/>
      <c r="I102" s="5"/>
      <c r="J102" s="5"/>
      <c r="K102" s="32"/>
      <c r="L102" s="5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2.75" customHeight="1" x14ac:dyDescent="0.2">
      <c r="A103" s="32"/>
      <c r="B103" s="32"/>
      <c r="C103" s="32"/>
      <c r="D103" s="32"/>
      <c r="E103" s="32"/>
      <c r="F103" s="32"/>
      <c r="G103" s="32"/>
      <c r="H103" s="206"/>
      <c r="I103" s="5"/>
      <c r="J103" s="5"/>
      <c r="K103" s="32"/>
      <c r="L103" s="5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2.75" customHeight="1" x14ac:dyDescent="0.3">
      <c r="A104" s="44" t="s">
        <v>95</v>
      </c>
      <c r="B104" s="32"/>
      <c r="C104" s="32"/>
      <c r="D104" s="32"/>
      <c r="E104" s="32"/>
      <c r="F104" s="32"/>
      <c r="G104" s="32"/>
      <c r="H104" s="206"/>
      <c r="I104" s="32"/>
      <c r="J104" s="32"/>
      <c r="K104" s="32"/>
      <c r="L104" s="5"/>
      <c r="M104" s="5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25.5" customHeight="1" x14ac:dyDescent="0.2">
      <c r="A105" s="32"/>
      <c r="B105" s="115" t="s">
        <v>1</v>
      </c>
      <c r="C105" s="115"/>
      <c r="D105" s="115"/>
      <c r="E105" s="115"/>
      <c r="F105" s="115"/>
      <c r="G105" s="115"/>
      <c r="H105" s="206"/>
      <c r="I105" s="7" t="s">
        <v>2</v>
      </c>
      <c r="J105" s="7" t="s">
        <v>3</v>
      </c>
      <c r="K105" s="8" t="s">
        <v>4</v>
      </c>
      <c r="L105" s="7" t="s">
        <v>5</v>
      </c>
      <c r="M105" s="9" t="s">
        <v>6</v>
      </c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2.75" customHeight="1" x14ac:dyDescent="0.2">
      <c r="A106" s="116" t="s">
        <v>9</v>
      </c>
      <c r="B106" s="117">
        <v>1</v>
      </c>
      <c r="C106" s="117">
        <v>2</v>
      </c>
      <c r="D106" s="117">
        <v>3</v>
      </c>
      <c r="E106" s="117">
        <v>4</v>
      </c>
      <c r="F106" s="117">
        <v>5</v>
      </c>
      <c r="G106" s="117">
        <v>6</v>
      </c>
      <c r="H106" s="208" t="s">
        <v>10</v>
      </c>
      <c r="I106" s="15"/>
      <c r="J106" s="15"/>
      <c r="K106" s="16"/>
      <c r="L106" s="17"/>
      <c r="M106" s="6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2.75" customHeight="1" x14ac:dyDescent="0.2">
      <c r="A107" s="31" t="s">
        <v>83</v>
      </c>
      <c r="B107" s="13">
        <v>61</v>
      </c>
      <c r="C107" s="13"/>
      <c r="D107" s="13"/>
      <c r="E107" s="13"/>
      <c r="F107" s="13"/>
      <c r="G107" s="13"/>
      <c r="H107" s="202"/>
      <c r="I107" s="15"/>
      <c r="J107" s="15"/>
      <c r="K107" s="16"/>
      <c r="L107" s="17"/>
      <c r="M107" s="20">
        <f>B107</f>
        <v>61</v>
      </c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2.75" customHeight="1" x14ac:dyDescent="0.2">
      <c r="A108" s="32">
        <v>1602</v>
      </c>
      <c r="B108" s="32"/>
      <c r="C108" s="32">
        <v>44</v>
      </c>
      <c r="D108" s="32"/>
      <c r="E108" s="32"/>
      <c r="F108" s="32"/>
      <c r="G108" s="32"/>
      <c r="H108" s="206"/>
      <c r="I108" s="5"/>
      <c r="J108" s="5"/>
      <c r="K108" s="32"/>
      <c r="L108" s="17">
        <f>C108/B107</f>
        <v>0.72131147540983609</v>
      </c>
      <c r="M108" s="118">
        <v>44</v>
      </c>
      <c r="N108" s="23">
        <f>M108/M107</f>
        <v>0.72131147540983609</v>
      </c>
      <c r="O108" s="5">
        <f>100%-N108</f>
        <v>0.27868852459016391</v>
      </c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2.75" customHeight="1" x14ac:dyDescent="0.2">
      <c r="A109" s="32">
        <v>1701</v>
      </c>
      <c r="B109" s="32"/>
      <c r="C109" s="32"/>
      <c r="D109" s="32">
        <v>28</v>
      </c>
      <c r="E109" s="32"/>
      <c r="F109" s="32"/>
      <c r="G109" s="32"/>
      <c r="H109" s="206"/>
      <c r="I109" s="5"/>
      <c r="J109" s="5"/>
      <c r="K109" s="32"/>
      <c r="L109" s="5"/>
      <c r="M109" s="118">
        <v>34</v>
      </c>
      <c r="N109" s="23"/>
      <c r="O109" s="5"/>
      <c r="P109" s="3">
        <f>M109/M107</f>
        <v>0.55737704918032782</v>
      </c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2.75" customHeight="1" x14ac:dyDescent="0.2">
      <c r="A110" s="32">
        <v>1702</v>
      </c>
      <c r="B110" s="32"/>
      <c r="C110" s="32"/>
      <c r="D110" s="32"/>
      <c r="E110" s="32">
        <v>0</v>
      </c>
      <c r="F110" s="32"/>
      <c r="G110" s="32"/>
      <c r="H110" s="206"/>
      <c r="I110" s="5"/>
      <c r="J110" s="5"/>
      <c r="K110" s="32"/>
      <c r="L110" s="5"/>
      <c r="M110" s="118">
        <v>1</v>
      </c>
      <c r="N110" s="23"/>
      <c r="O110" s="5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2.75" customHeight="1" x14ac:dyDescent="0.2">
      <c r="A111" s="32"/>
      <c r="B111" s="32"/>
      <c r="C111" s="32"/>
      <c r="D111" s="32"/>
      <c r="E111" s="32"/>
      <c r="F111" s="32"/>
      <c r="G111" s="32"/>
      <c r="H111" s="206"/>
      <c r="I111" s="5"/>
      <c r="J111" s="5"/>
      <c r="K111" s="32"/>
      <c r="L111" s="5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2.75" customHeight="1" x14ac:dyDescent="0.2">
      <c r="A112" s="32"/>
      <c r="B112" s="32"/>
      <c r="C112" s="32"/>
      <c r="D112" s="32"/>
      <c r="E112" s="32"/>
      <c r="F112" s="32"/>
      <c r="G112" s="32"/>
      <c r="H112" s="206"/>
      <c r="I112" s="5"/>
      <c r="J112" s="5"/>
      <c r="K112" s="32"/>
      <c r="L112" s="5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2.75" customHeight="1" x14ac:dyDescent="0.2">
      <c r="A113" s="32"/>
      <c r="B113" s="32"/>
      <c r="C113" s="32"/>
      <c r="D113" s="32"/>
      <c r="E113" s="32"/>
      <c r="F113" s="32"/>
      <c r="G113" s="32"/>
      <c r="H113" s="206"/>
      <c r="I113" s="5"/>
      <c r="J113" s="5"/>
      <c r="K113" s="32"/>
      <c r="L113" s="5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2.75" customHeight="1" x14ac:dyDescent="0.2">
      <c r="A114" s="32"/>
      <c r="B114" s="32"/>
      <c r="C114" s="32"/>
      <c r="D114" s="32"/>
      <c r="E114" s="32"/>
      <c r="F114" s="32"/>
      <c r="G114" s="32"/>
      <c r="H114" s="206"/>
      <c r="I114" s="5"/>
      <c r="J114" s="5"/>
      <c r="K114" s="32"/>
      <c r="L114" s="5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2.75" customHeight="1" x14ac:dyDescent="0.3">
      <c r="A115" s="44" t="s">
        <v>96</v>
      </c>
      <c r="B115" s="32"/>
      <c r="C115" s="32"/>
      <c r="D115" s="32"/>
      <c r="E115" s="32"/>
      <c r="F115" s="32"/>
      <c r="G115" s="32"/>
      <c r="H115" s="206"/>
      <c r="I115" s="32"/>
      <c r="J115" s="32"/>
      <c r="K115" s="32"/>
      <c r="L115" s="5"/>
      <c r="M115" s="5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25.5" customHeight="1" x14ac:dyDescent="0.2">
      <c r="A116" s="32"/>
      <c r="B116" s="115" t="s">
        <v>1</v>
      </c>
      <c r="C116" s="115"/>
      <c r="D116" s="115"/>
      <c r="E116" s="115"/>
      <c r="F116" s="115"/>
      <c r="G116" s="115"/>
      <c r="H116" s="206"/>
      <c r="I116" s="7" t="s">
        <v>2</v>
      </c>
      <c r="J116" s="7" t="s">
        <v>3</v>
      </c>
      <c r="K116" s="8" t="s">
        <v>4</v>
      </c>
      <c r="L116" s="7" t="s">
        <v>5</v>
      </c>
      <c r="M116" s="9" t="s">
        <v>6</v>
      </c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2.75" customHeight="1" x14ac:dyDescent="0.2">
      <c r="A117" s="116" t="s">
        <v>9</v>
      </c>
      <c r="B117" s="117">
        <v>1</v>
      </c>
      <c r="C117" s="117">
        <v>2</v>
      </c>
      <c r="D117" s="117">
        <v>3</v>
      </c>
      <c r="E117" s="117">
        <v>4</v>
      </c>
      <c r="F117" s="117">
        <v>5</v>
      </c>
      <c r="G117" s="117">
        <v>6</v>
      </c>
      <c r="H117" s="208" t="s">
        <v>10</v>
      </c>
      <c r="I117" s="15"/>
      <c r="J117" s="15"/>
      <c r="K117" s="16"/>
      <c r="L117" s="17"/>
      <c r="M117" s="6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2.75" customHeight="1" x14ac:dyDescent="0.2">
      <c r="A118" s="42">
        <v>1602</v>
      </c>
      <c r="B118" s="13">
        <v>780</v>
      </c>
      <c r="C118" s="13"/>
      <c r="D118" s="13"/>
      <c r="E118" s="13"/>
      <c r="F118" s="13"/>
      <c r="G118" s="13"/>
      <c r="H118" s="202"/>
      <c r="I118" s="15"/>
      <c r="J118" s="15"/>
      <c r="K118" s="16"/>
      <c r="L118" s="17"/>
      <c r="M118" s="20">
        <f>B118</f>
        <v>780</v>
      </c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2.75" customHeight="1" x14ac:dyDescent="0.2">
      <c r="A119" s="32">
        <v>1701</v>
      </c>
      <c r="B119" s="32"/>
      <c r="C119" s="32">
        <v>583</v>
      </c>
      <c r="D119" s="32"/>
      <c r="E119" s="32"/>
      <c r="F119" s="32"/>
      <c r="G119" s="32"/>
      <c r="H119" s="206"/>
      <c r="I119" s="5"/>
      <c r="J119" s="5"/>
      <c r="K119" s="32"/>
      <c r="L119" s="17">
        <f>C119/B118</f>
        <v>0.74743589743589745</v>
      </c>
      <c r="M119" s="118">
        <v>584</v>
      </c>
      <c r="N119" s="23">
        <f>M119/M118</f>
        <v>0.74871794871794872</v>
      </c>
      <c r="O119" s="5">
        <f>100%-N119</f>
        <v>0.25128205128205128</v>
      </c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2.75" customHeight="1" x14ac:dyDescent="0.2">
      <c r="A120" s="32">
        <v>1702</v>
      </c>
      <c r="B120" s="32"/>
      <c r="C120" s="32"/>
      <c r="D120" s="32">
        <v>258</v>
      </c>
      <c r="E120" s="32"/>
      <c r="F120" s="32"/>
      <c r="G120" s="32"/>
      <c r="H120" s="206"/>
      <c r="I120" s="5"/>
      <c r="J120" s="5"/>
      <c r="K120" s="32"/>
      <c r="L120" s="5"/>
      <c r="M120" s="32">
        <v>268</v>
      </c>
      <c r="N120" s="32"/>
      <c r="O120" s="32"/>
      <c r="P120" s="3">
        <f>M120/M118</f>
        <v>0.34358974358974359</v>
      </c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2.75" customHeight="1" x14ac:dyDescent="0.2">
      <c r="A121" s="32"/>
      <c r="B121" s="32"/>
      <c r="C121" s="32"/>
      <c r="D121" s="32"/>
      <c r="E121" s="32"/>
      <c r="F121" s="32"/>
      <c r="G121" s="32"/>
      <c r="H121" s="206"/>
      <c r="I121" s="5"/>
      <c r="J121" s="5"/>
      <c r="K121" s="32"/>
      <c r="L121" s="5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2.75" customHeight="1" x14ac:dyDescent="0.2">
      <c r="A122" s="32"/>
      <c r="B122" s="32"/>
      <c r="C122" s="32"/>
      <c r="D122" s="32"/>
      <c r="E122" s="32"/>
      <c r="F122" s="32"/>
      <c r="G122" s="32"/>
      <c r="H122" s="206"/>
      <c r="I122" s="5"/>
      <c r="J122" s="5"/>
      <c r="K122" s="32"/>
      <c r="L122" s="5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2.75" customHeight="1" x14ac:dyDescent="0.2">
      <c r="A123" s="32"/>
      <c r="B123" s="32"/>
      <c r="C123" s="32"/>
      <c r="D123" s="32"/>
      <c r="E123" s="32"/>
      <c r="F123" s="32"/>
      <c r="G123" s="32"/>
      <c r="H123" s="206"/>
      <c r="I123" s="5"/>
      <c r="J123" s="5"/>
      <c r="K123" s="32"/>
      <c r="L123" s="5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26.25" customHeight="1" x14ac:dyDescent="0.4">
      <c r="A124" s="4"/>
      <c r="B124" s="220" t="s">
        <v>99</v>
      </c>
      <c r="C124" s="221"/>
      <c r="D124" s="221"/>
      <c r="E124" s="221"/>
      <c r="F124" s="221"/>
      <c r="G124" s="221"/>
      <c r="H124" s="72">
        <v>1701</v>
      </c>
      <c r="I124" s="73"/>
      <c r="J124" s="73"/>
      <c r="K124" s="73"/>
      <c r="L124" s="73"/>
      <c r="M124" s="73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20.25" x14ac:dyDescent="0.2">
      <c r="A125" s="222" t="s">
        <v>9</v>
      </c>
      <c r="B125" s="223" t="s">
        <v>100</v>
      </c>
      <c r="C125" s="224"/>
      <c r="D125" s="224"/>
      <c r="E125" s="224"/>
      <c r="F125" s="224"/>
      <c r="G125" s="224"/>
      <c r="H125" s="225" t="s">
        <v>10</v>
      </c>
      <c r="I125" s="219" t="s">
        <v>2</v>
      </c>
      <c r="J125" s="219" t="s">
        <v>3</v>
      </c>
      <c r="K125" s="227" t="s">
        <v>4</v>
      </c>
      <c r="L125" s="219" t="s">
        <v>5</v>
      </c>
      <c r="M125" s="217" t="s">
        <v>6</v>
      </c>
      <c r="N125" s="217" t="s">
        <v>7</v>
      </c>
      <c r="O125" s="219" t="s">
        <v>8</v>
      </c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5.75" x14ac:dyDescent="0.25">
      <c r="A126" s="218"/>
      <c r="B126" s="74" t="s">
        <v>101</v>
      </c>
      <c r="C126" s="74" t="s">
        <v>102</v>
      </c>
      <c r="D126" s="74" t="s">
        <v>103</v>
      </c>
      <c r="E126" s="74" t="s">
        <v>104</v>
      </c>
      <c r="F126" s="74" t="s">
        <v>105</v>
      </c>
      <c r="G126" s="74" t="s">
        <v>106</v>
      </c>
      <c r="H126" s="226"/>
      <c r="I126" s="218"/>
      <c r="J126" s="218"/>
      <c r="K126" s="218"/>
      <c r="L126" s="218"/>
      <c r="M126" s="218"/>
      <c r="N126" s="218"/>
      <c r="O126" s="218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5.75" customHeight="1" x14ac:dyDescent="0.25">
      <c r="A127" s="74">
        <v>1701</v>
      </c>
      <c r="B127" s="139">
        <v>90</v>
      </c>
      <c r="C127" s="139"/>
      <c r="D127" s="139"/>
      <c r="E127" s="139"/>
      <c r="F127" s="139"/>
      <c r="G127" s="139"/>
      <c r="H127" s="140"/>
      <c r="I127" s="141"/>
      <c r="J127" s="142"/>
      <c r="K127" s="143"/>
      <c r="L127" s="144"/>
      <c r="M127" s="145">
        <f>B127</f>
        <v>90</v>
      </c>
      <c r="N127" s="146"/>
      <c r="O127" s="144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5.75" customHeight="1" x14ac:dyDescent="0.25">
      <c r="A128" s="74" t="s">
        <v>107</v>
      </c>
      <c r="B128" s="139"/>
      <c r="C128" s="139">
        <v>9</v>
      </c>
      <c r="D128" s="139"/>
      <c r="E128" s="139"/>
      <c r="F128" s="139"/>
      <c r="G128" s="139"/>
      <c r="H128" s="140"/>
      <c r="I128" s="147"/>
      <c r="J128" s="148"/>
      <c r="K128" s="149"/>
      <c r="L128" s="150">
        <f>IF(C128=0,"",C128/B127)</f>
        <v>0.1</v>
      </c>
      <c r="M128" s="151">
        <v>9</v>
      </c>
      <c r="N128" s="152">
        <f t="shared" ref="N128:N132" si="4">IF(M128=0,"",M128/M127)</f>
        <v>0.1</v>
      </c>
      <c r="O128" s="152">
        <f t="shared" ref="O128:O132" si="5">IF(M128=0,"",100%-N128)</f>
        <v>0.9</v>
      </c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5.75" customHeight="1" x14ac:dyDescent="0.25">
      <c r="A129" s="74" t="s">
        <v>108</v>
      </c>
      <c r="B129" s="139"/>
      <c r="C129" s="139"/>
      <c r="D129" s="139"/>
      <c r="E129" s="139"/>
      <c r="F129" s="139"/>
      <c r="G129" s="139"/>
      <c r="H129" s="140"/>
      <c r="I129" s="147"/>
      <c r="J129" s="148"/>
      <c r="K129" s="149"/>
      <c r="L129" s="153" t="str">
        <f>IF(D129=0,"",D129/C128)</f>
        <v/>
      </c>
      <c r="M129" s="151"/>
      <c r="N129" s="154" t="str">
        <f t="shared" si="4"/>
        <v/>
      </c>
      <c r="O129" s="154" t="str">
        <f t="shared" si="5"/>
        <v/>
      </c>
      <c r="P129" s="11">
        <f>M129/M127</f>
        <v>0</v>
      </c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5.75" customHeight="1" x14ac:dyDescent="0.25">
      <c r="A130" s="74" t="s">
        <v>109</v>
      </c>
      <c r="B130" s="139"/>
      <c r="C130" s="139"/>
      <c r="D130" s="139"/>
      <c r="E130" s="139"/>
      <c r="F130" s="139"/>
      <c r="G130" s="139"/>
      <c r="H130" s="140"/>
      <c r="I130" s="147"/>
      <c r="J130" s="148"/>
      <c r="K130" s="149"/>
      <c r="L130" s="153" t="str">
        <f>IF(E130=0,"",E130/D129)</f>
        <v/>
      </c>
      <c r="M130" s="151"/>
      <c r="N130" s="154" t="str">
        <f t="shared" si="4"/>
        <v/>
      </c>
      <c r="O130" s="154" t="str">
        <f t="shared" si="5"/>
        <v/>
      </c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5.75" customHeight="1" x14ac:dyDescent="0.25">
      <c r="A131" s="74" t="s">
        <v>110</v>
      </c>
      <c r="B131" s="139"/>
      <c r="C131" s="139"/>
      <c r="D131" s="139"/>
      <c r="E131" s="139"/>
      <c r="F131" s="139"/>
      <c r="G131" s="139"/>
      <c r="H131" s="140"/>
      <c r="I131" s="147"/>
      <c r="J131" s="148"/>
      <c r="K131" s="149"/>
      <c r="L131" s="153" t="str">
        <f>IF(F131=0,"",F131/E130)</f>
        <v/>
      </c>
      <c r="M131" s="151"/>
      <c r="N131" s="154" t="str">
        <f t="shared" si="4"/>
        <v/>
      </c>
      <c r="O131" s="154" t="str">
        <f t="shared" si="5"/>
        <v/>
      </c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5.75" customHeight="1" x14ac:dyDescent="0.25">
      <c r="A132" s="74">
        <v>1902</v>
      </c>
      <c r="B132" s="139"/>
      <c r="C132" s="139"/>
      <c r="D132" s="139"/>
      <c r="E132" s="139"/>
      <c r="F132" s="139"/>
      <c r="G132" s="139"/>
      <c r="H132" s="140"/>
      <c r="I132" s="147"/>
      <c r="J132" s="148"/>
      <c r="K132" s="149"/>
      <c r="L132" s="153" t="str">
        <f>IF(G132=0,"",G132/F131)</f>
        <v/>
      </c>
      <c r="M132" s="155"/>
      <c r="N132" s="154" t="str">
        <f t="shared" si="4"/>
        <v/>
      </c>
      <c r="O132" s="154" t="str">
        <f t="shared" si="5"/>
        <v/>
      </c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5.75" customHeight="1" x14ac:dyDescent="0.25">
      <c r="A133" s="75" t="s">
        <v>111</v>
      </c>
      <c r="B133" s="139"/>
      <c r="C133" s="139"/>
      <c r="D133" s="139"/>
      <c r="E133" s="139"/>
      <c r="F133" s="139"/>
      <c r="G133" s="139"/>
      <c r="H133" s="140"/>
      <c r="I133" s="147"/>
      <c r="J133" s="148"/>
      <c r="K133" s="156"/>
      <c r="L133" s="157"/>
      <c r="M133" s="155"/>
      <c r="N133" s="158"/>
      <c r="O133" s="159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5.75" customHeight="1" x14ac:dyDescent="0.25">
      <c r="A134" s="75" t="s">
        <v>112</v>
      </c>
      <c r="B134" s="139"/>
      <c r="C134" s="139"/>
      <c r="D134" s="139"/>
      <c r="E134" s="139"/>
      <c r="F134" s="139"/>
      <c r="G134" s="139"/>
      <c r="H134" s="140"/>
      <c r="I134" s="147"/>
      <c r="J134" s="148"/>
      <c r="K134" s="156"/>
      <c r="L134" s="157"/>
      <c r="M134" s="155"/>
      <c r="N134" s="158"/>
      <c r="O134" s="159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15.75" customHeight="1" x14ac:dyDescent="0.25">
      <c r="A135" s="75" t="s">
        <v>113</v>
      </c>
      <c r="B135" s="139"/>
      <c r="C135" s="139"/>
      <c r="D135" s="139"/>
      <c r="E135" s="139"/>
      <c r="F135" s="139"/>
      <c r="G135" s="139"/>
      <c r="H135" s="140"/>
      <c r="I135" s="147"/>
      <c r="J135" s="148"/>
      <c r="K135" s="156"/>
      <c r="L135" s="157"/>
      <c r="M135" s="155"/>
      <c r="N135" s="158"/>
      <c r="O135" s="159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5.75" customHeight="1" x14ac:dyDescent="0.25">
      <c r="A136" s="75" t="s">
        <v>115</v>
      </c>
      <c r="B136" s="139"/>
      <c r="C136" s="139"/>
      <c r="D136" s="139"/>
      <c r="E136" s="139"/>
      <c r="F136" s="139"/>
      <c r="G136" s="139"/>
      <c r="H136" s="140"/>
      <c r="I136" s="161"/>
      <c r="J136" s="162"/>
      <c r="K136" s="163"/>
      <c r="L136" s="164"/>
      <c r="M136" s="155"/>
      <c r="N136" s="165"/>
      <c r="O136" s="166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8" customHeight="1" x14ac:dyDescent="0.25">
      <c r="A137" s="31"/>
      <c r="B137" s="244" t="s">
        <v>114</v>
      </c>
      <c r="C137" s="224"/>
      <c r="D137" s="224"/>
      <c r="E137" s="224"/>
      <c r="F137" s="224"/>
      <c r="G137" s="245"/>
      <c r="H137" s="76">
        <f>SUM(H127:H136)</f>
        <v>0</v>
      </c>
      <c r="I137" s="77" t="str">
        <f>IF(H135=0,"",H135/B127)</f>
        <v/>
      </c>
      <c r="J137" s="77" t="str">
        <f>IF(H137=0,"",H137/B127)</f>
        <v/>
      </c>
      <c r="K137" s="77" t="str">
        <f>IF(H135=0,"",J137-I137)</f>
        <v/>
      </c>
      <c r="L137" s="5"/>
      <c r="M137" s="32"/>
      <c r="N137" s="23"/>
      <c r="O137" s="5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2.75" customHeight="1" x14ac:dyDescent="0.2">
      <c r="A138" s="32"/>
      <c r="B138" s="32"/>
      <c r="C138" s="32"/>
      <c r="D138" s="32"/>
      <c r="E138" s="32"/>
      <c r="F138" s="32"/>
      <c r="G138" s="32"/>
      <c r="H138" s="206"/>
      <c r="I138" s="5"/>
      <c r="J138" s="5"/>
      <c r="K138" s="32"/>
      <c r="L138" s="5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2.75" customHeight="1" x14ac:dyDescent="0.2">
      <c r="A139" s="32"/>
      <c r="B139" s="32"/>
      <c r="C139" s="32"/>
      <c r="D139" s="32"/>
      <c r="E139" s="32"/>
      <c r="F139" s="32"/>
      <c r="G139" s="32"/>
      <c r="H139" s="206"/>
      <c r="I139" s="5"/>
      <c r="J139" s="5"/>
      <c r="K139" s="32"/>
      <c r="L139" s="5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26.25" customHeight="1" x14ac:dyDescent="0.4">
      <c r="A140" s="4"/>
      <c r="B140" s="220" t="s">
        <v>99</v>
      </c>
      <c r="C140" s="221"/>
      <c r="D140" s="221"/>
      <c r="E140" s="221"/>
      <c r="F140" s="221"/>
      <c r="G140" s="221"/>
      <c r="H140" s="72">
        <v>1702</v>
      </c>
      <c r="I140" s="73"/>
      <c r="J140" s="73"/>
      <c r="K140" s="73"/>
      <c r="L140" s="73"/>
      <c r="M140" s="73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20.25" customHeight="1" x14ac:dyDescent="0.2">
      <c r="A141" s="222" t="s">
        <v>9</v>
      </c>
      <c r="B141" s="223" t="s">
        <v>100</v>
      </c>
      <c r="C141" s="224"/>
      <c r="D141" s="224"/>
      <c r="E141" s="224"/>
      <c r="F141" s="224"/>
      <c r="G141" s="224"/>
      <c r="H141" s="225" t="s">
        <v>10</v>
      </c>
      <c r="I141" s="219" t="s">
        <v>2</v>
      </c>
      <c r="J141" s="219" t="s">
        <v>3</v>
      </c>
      <c r="K141" s="227" t="s">
        <v>4</v>
      </c>
      <c r="L141" s="219" t="s">
        <v>5</v>
      </c>
      <c r="M141" s="217" t="s">
        <v>6</v>
      </c>
      <c r="N141" s="217" t="s">
        <v>7</v>
      </c>
      <c r="O141" s="219" t="s">
        <v>8</v>
      </c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5.75" customHeight="1" x14ac:dyDescent="0.25">
      <c r="A142" s="218"/>
      <c r="B142" s="74" t="s">
        <v>101</v>
      </c>
      <c r="C142" s="74" t="s">
        <v>102</v>
      </c>
      <c r="D142" s="74" t="s">
        <v>103</v>
      </c>
      <c r="E142" s="74" t="s">
        <v>104</v>
      </c>
      <c r="F142" s="74" t="s">
        <v>105</v>
      </c>
      <c r="G142" s="74" t="s">
        <v>106</v>
      </c>
      <c r="H142" s="226"/>
      <c r="I142" s="218"/>
      <c r="J142" s="218"/>
      <c r="K142" s="218"/>
      <c r="L142" s="218"/>
      <c r="M142" s="218"/>
      <c r="N142" s="218"/>
      <c r="O142" s="218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5.75" customHeight="1" x14ac:dyDescent="0.25">
      <c r="A143" s="74">
        <v>1702</v>
      </c>
      <c r="B143" s="139">
        <v>391</v>
      </c>
      <c r="C143" s="139"/>
      <c r="D143" s="139"/>
      <c r="E143" s="139"/>
      <c r="F143" s="139"/>
      <c r="G143" s="139"/>
      <c r="H143" s="140"/>
      <c r="I143" s="141"/>
      <c r="J143" s="142"/>
      <c r="K143" s="143"/>
      <c r="L143" s="144"/>
      <c r="M143" s="145">
        <f>B143</f>
        <v>391</v>
      </c>
      <c r="N143" s="146"/>
      <c r="O143" s="144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5.75" customHeight="1" x14ac:dyDescent="0.25">
      <c r="A144" s="74">
        <v>1801</v>
      </c>
      <c r="B144" s="139"/>
      <c r="C144" s="139"/>
      <c r="D144" s="139"/>
      <c r="E144" s="139"/>
      <c r="F144" s="139"/>
      <c r="G144" s="139"/>
      <c r="H144" s="140"/>
      <c r="I144" s="147"/>
      <c r="J144" s="148"/>
      <c r="K144" s="149"/>
      <c r="L144" s="150" t="str">
        <f>IF(C144=0,"",C144/B143)</f>
        <v/>
      </c>
      <c r="M144" s="151"/>
      <c r="N144" s="152" t="str">
        <f t="shared" ref="N144:N148" si="6">IF(M144=0,"",M144/M143)</f>
        <v/>
      </c>
      <c r="O144" s="152" t="str">
        <f t="shared" ref="O144:O148" si="7">IF(M144=0,"",100%-N144)</f>
        <v/>
      </c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5.75" customHeight="1" x14ac:dyDescent="0.25">
      <c r="A145" s="74">
        <v>1802</v>
      </c>
      <c r="B145" s="139"/>
      <c r="C145" s="139"/>
      <c r="D145" s="139"/>
      <c r="E145" s="139"/>
      <c r="F145" s="139"/>
      <c r="G145" s="139"/>
      <c r="H145" s="140"/>
      <c r="I145" s="147"/>
      <c r="J145" s="148"/>
      <c r="K145" s="149"/>
      <c r="L145" s="153" t="str">
        <f>IF(D145=0,"",D145/C144)</f>
        <v/>
      </c>
      <c r="M145" s="151"/>
      <c r="N145" s="154" t="str">
        <f t="shared" si="6"/>
        <v/>
      </c>
      <c r="O145" s="154" t="str">
        <f t="shared" si="7"/>
        <v/>
      </c>
      <c r="P145" s="11">
        <f>M145/M143</f>
        <v>0</v>
      </c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5.75" customHeight="1" x14ac:dyDescent="0.25">
      <c r="A146" s="74">
        <v>1901</v>
      </c>
      <c r="B146" s="139"/>
      <c r="C146" s="139"/>
      <c r="D146" s="139"/>
      <c r="E146" s="139"/>
      <c r="F146" s="139"/>
      <c r="G146" s="139"/>
      <c r="H146" s="140"/>
      <c r="I146" s="147"/>
      <c r="J146" s="148"/>
      <c r="K146" s="149"/>
      <c r="L146" s="153" t="str">
        <f>IF(E146=0,"",E146/D145)</f>
        <v/>
      </c>
      <c r="M146" s="151"/>
      <c r="N146" s="154" t="str">
        <f t="shared" si="6"/>
        <v/>
      </c>
      <c r="O146" s="154" t="str">
        <f t="shared" si="7"/>
        <v/>
      </c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5.75" customHeight="1" x14ac:dyDescent="0.25">
      <c r="A147" s="74">
        <v>1902</v>
      </c>
      <c r="B147" s="139"/>
      <c r="C147" s="139"/>
      <c r="D147" s="139"/>
      <c r="E147" s="139"/>
      <c r="F147" s="139"/>
      <c r="G147" s="139"/>
      <c r="H147" s="140"/>
      <c r="I147" s="147"/>
      <c r="J147" s="148"/>
      <c r="K147" s="149"/>
      <c r="L147" s="153" t="str">
        <f>IF(F147=0,"",F147/E146)</f>
        <v/>
      </c>
      <c r="M147" s="151"/>
      <c r="N147" s="154" t="str">
        <f t="shared" si="6"/>
        <v/>
      </c>
      <c r="O147" s="154" t="str">
        <f t="shared" si="7"/>
        <v/>
      </c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5.75" customHeight="1" x14ac:dyDescent="0.25">
      <c r="A148" s="74">
        <v>2001</v>
      </c>
      <c r="B148" s="139"/>
      <c r="C148" s="139"/>
      <c r="D148" s="139"/>
      <c r="E148" s="139"/>
      <c r="F148" s="139"/>
      <c r="G148" s="139"/>
      <c r="H148" s="140"/>
      <c r="I148" s="147"/>
      <c r="J148" s="148"/>
      <c r="K148" s="149"/>
      <c r="L148" s="153" t="str">
        <f>IF(G148=0,"",G148/F147)</f>
        <v/>
      </c>
      <c r="M148" s="155"/>
      <c r="N148" s="154" t="str">
        <f t="shared" si="6"/>
        <v/>
      </c>
      <c r="O148" s="154" t="str">
        <f t="shared" si="7"/>
        <v/>
      </c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5.75" customHeight="1" x14ac:dyDescent="0.25">
      <c r="A149" s="75" t="s">
        <v>112</v>
      </c>
      <c r="B149" s="139"/>
      <c r="C149" s="139"/>
      <c r="D149" s="139"/>
      <c r="E149" s="139"/>
      <c r="F149" s="139"/>
      <c r="G149" s="139"/>
      <c r="H149" s="140"/>
      <c r="I149" s="147"/>
      <c r="J149" s="148"/>
      <c r="K149" s="156"/>
      <c r="L149" s="157"/>
      <c r="M149" s="155"/>
      <c r="N149" s="158"/>
      <c r="O149" s="159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5.75" customHeight="1" x14ac:dyDescent="0.25">
      <c r="A150" s="75" t="s">
        <v>113</v>
      </c>
      <c r="B150" s="139"/>
      <c r="C150" s="139"/>
      <c r="D150" s="139"/>
      <c r="E150" s="139"/>
      <c r="F150" s="139"/>
      <c r="G150" s="139"/>
      <c r="H150" s="140"/>
      <c r="I150" s="147"/>
      <c r="J150" s="148"/>
      <c r="K150" s="156"/>
      <c r="L150" s="157"/>
      <c r="M150" s="155"/>
      <c r="N150" s="158"/>
      <c r="O150" s="159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5.75" customHeight="1" x14ac:dyDescent="0.25">
      <c r="A151" s="75" t="s">
        <v>115</v>
      </c>
      <c r="B151" s="139"/>
      <c r="C151" s="139"/>
      <c r="D151" s="139"/>
      <c r="E151" s="139"/>
      <c r="F151" s="139"/>
      <c r="G151" s="139"/>
      <c r="H151" s="140"/>
      <c r="I151" s="147"/>
      <c r="J151" s="148"/>
      <c r="K151" s="156"/>
      <c r="L151" s="157"/>
      <c r="M151" s="155"/>
      <c r="N151" s="158"/>
      <c r="O151" s="159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5.75" customHeight="1" x14ac:dyDescent="0.25">
      <c r="A152" s="75" t="s">
        <v>116</v>
      </c>
      <c r="B152" s="139"/>
      <c r="C152" s="139"/>
      <c r="D152" s="139"/>
      <c r="E152" s="139"/>
      <c r="F152" s="139"/>
      <c r="G152" s="139"/>
      <c r="H152" s="140"/>
      <c r="I152" s="161"/>
      <c r="J152" s="162"/>
      <c r="K152" s="163"/>
      <c r="L152" s="164"/>
      <c r="M152" s="155"/>
      <c r="N152" s="165"/>
      <c r="O152" s="166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8" customHeight="1" x14ac:dyDescent="0.25">
      <c r="A153" s="31"/>
      <c r="B153" s="244" t="s">
        <v>114</v>
      </c>
      <c r="C153" s="224"/>
      <c r="D153" s="224"/>
      <c r="E153" s="224"/>
      <c r="F153" s="224"/>
      <c r="G153" s="245"/>
      <c r="H153" s="76">
        <f>SUM(H143:H152)</f>
        <v>0</v>
      </c>
      <c r="I153" s="77" t="str">
        <f>IF(H151=0,"",H151/B143)</f>
        <v/>
      </c>
      <c r="J153" s="77" t="str">
        <f>IF(H153=0,"",H153/B143)</f>
        <v/>
      </c>
      <c r="K153" s="77" t="str">
        <f>IF(H151=0,"",J153-I153)</f>
        <v/>
      </c>
      <c r="L153" s="5"/>
      <c r="M153" s="32"/>
      <c r="N153" s="23"/>
      <c r="O153" s="5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2.75" customHeight="1" x14ac:dyDescent="0.2">
      <c r="A154" s="32"/>
      <c r="B154" s="32"/>
      <c r="C154" s="32"/>
      <c r="D154" s="32"/>
      <c r="E154" s="32"/>
      <c r="F154" s="32"/>
      <c r="G154" s="32"/>
      <c r="H154" s="206"/>
      <c r="I154" s="5"/>
      <c r="J154" s="5"/>
      <c r="K154" s="32"/>
      <c r="L154" s="5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2.75" customHeight="1" x14ac:dyDescent="0.2">
      <c r="A155" s="32"/>
      <c r="B155" s="32"/>
      <c r="C155" s="32"/>
      <c r="D155" s="32"/>
      <c r="E155" s="32"/>
      <c r="F155" s="32"/>
      <c r="G155" s="32"/>
      <c r="H155" s="206"/>
      <c r="I155" s="5"/>
      <c r="J155" s="5"/>
      <c r="K155" s="32"/>
      <c r="L155" s="5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2.75" customHeight="1" x14ac:dyDescent="0.2">
      <c r="A156" s="32"/>
      <c r="B156" s="32"/>
      <c r="C156" s="32"/>
      <c r="D156" s="32"/>
      <c r="E156" s="32"/>
      <c r="F156" s="32"/>
      <c r="G156" s="32"/>
      <c r="H156" s="206"/>
      <c r="I156" s="5"/>
      <c r="J156" s="5"/>
      <c r="K156" s="32"/>
      <c r="L156" s="5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2.75" customHeight="1" x14ac:dyDescent="0.2">
      <c r="A157" s="32"/>
      <c r="B157" s="32"/>
      <c r="C157" s="32"/>
      <c r="D157" s="32"/>
      <c r="E157" s="32"/>
      <c r="F157" s="32"/>
      <c r="G157" s="32"/>
      <c r="H157" s="206"/>
      <c r="I157" s="5"/>
      <c r="J157" s="5"/>
      <c r="K157" s="32"/>
      <c r="L157" s="5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2.75" customHeight="1" x14ac:dyDescent="0.2">
      <c r="A158" s="32"/>
      <c r="B158" s="32"/>
      <c r="C158" s="32"/>
      <c r="D158" s="32"/>
      <c r="E158" s="32"/>
      <c r="F158" s="32"/>
      <c r="G158" s="32"/>
      <c r="H158" s="206"/>
      <c r="I158" s="5"/>
      <c r="J158" s="5"/>
      <c r="K158" s="32"/>
      <c r="L158" s="5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2.75" customHeight="1" x14ac:dyDescent="0.2">
      <c r="A159" s="32"/>
      <c r="B159" s="32"/>
      <c r="C159" s="32"/>
      <c r="D159" s="32"/>
      <c r="E159" s="32"/>
      <c r="F159" s="32"/>
      <c r="G159" s="32"/>
      <c r="H159" s="206"/>
      <c r="I159" s="5"/>
      <c r="J159" s="5"/>
      <c r="K159" s="32"/>
      <c r="L159" s="5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2.75" customHeight="1" x14ac:dyDescent="0.2">
      <c r="A160" s="32"/>
      <c r="B160" s="32"/>
      <c r="C160" s="32"/>
      <c r="D160" s="32"/>
      <c r="E160" s="32"/>
      <c r="F160" s="32"/>
      <c r="G160" s="32"/>
      <c r="H160" s="206"/>
      <c r="I160" s="5"/>
      <c r="J160" s="5"/>
      <c r="K160" s="32"/>
      <c r="L160" s="5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2.75" customHeight="1" x14ac:dyDescent="0.2">
      <c r="A161" s="32"/>
      <c r="B161" s="32"/>
      <c r="C161" s="32"/>
      <c r="D161" s="32"/>
      <c r="E161" s="32"/>
      <c r="F161" s="32"/>
      <c r="G161" s="32"/>
      <c r="H161" s="206"/>
      <c r="I161" s="5"/>
      <c r="J161" s="5"/>
      <c r="K161" s="32"/>
      <c r="L161" s="5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2.75" customHeight="1" x14ac:dyDescent="0.2">
      <c r="A162" s="32"/>
      <c r="B162" s="32"/>
      <c r="C162" s="32"/>
      <c r="D162" s="32"/>
      <c r="E162" s="32"/>
      <c r="F162" s="32"/>
      <c r="G162" s="32"/>
      <c r="H162" s="206"/>
      <c r="I162" s="5"/>
      <c r="J162" s="5"/>
      <c r="K162" s="32"/>
      <c r="L162" s="5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2.75" customHeight="1" x14ac:dyDescent="0.2">
      <c r="A163" s="32"/>
      <c r="B163" s="32"/>
      <c r="C163" s="32"/>
      <c r="D163" s="32"/>
      <c r="E163" s="32"/>
      <c r="F163" s="32"/>
      <c r="G163" s="32"/>
      <c r="H163" s="206"/>
      <c r="I163" s="5"/>
      <c r="J163" s="5"/>
      <c r="K163" s="32"/>
      <c r="L163" s="5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2.75" customHeight="1" x14ac:dyDescent="0.2">
      <c r="A164" s="32"/>
      <c r="B164" s="32"/>
      <c r="C164" s="32"/>
      <c r="D164" s="32"/>
      <c r="E164" s="32"/>
      <c r="F164" s="32"/>
      <c r="G164" s="32"/>
      <c r="H164" s="206"/>
      <c r="I164" s="5"/>
      <c r="J164" s="5"/>
      <c r="K164" s="32"/>
      <c r="L164" s="5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2.75" customHeight="1" x14ac:dyDescent="0.2">
      <c r="A165" s="32"/>
      <c r="B165" s="32"/>
      <c r="C165" s="32"/>
      <c r="D165" s="32"/>
      <c r="E165" s="32"/>
      <c r="F165" s="32"/>
      <c r="G165" s="32"/>
      <c r="H165" s="206"/>
      <c r="I165" s="5"/>
      <c r="J165" s="5"/>
      <c r="K165" s="32"/>
      <c r="L165" s="5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2.75" customHeight="1" x14ac:dyDescent="0.2">
      <c r="A166" s="32"/>
      <c r="B166" s="32"/>
      <c r="C166" s="32"/>
      <c r="D166" s="32"/>
      <c r="E166" s="32"/>
      <c r="F166" s="32"/>
      <c r="G166" s="32"/>
      <c r="H166" s="206"/>
      <c r="I166" s="5"/>
      <c r="J166" s="5"/>
      <c r="K166" s="32"/>
      <c r="L166" s="5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2.75" customHeight="1" x14ac:dyDescent="0.2">
      <c r="A167" s="32"/>
      <c r="B167" s="32"/>
      <c r="C167" s="32"/>
      <c r="D167" s="32"/>
      <c r="E167" s="32"/>
      <c r="F167" s="32"/>
      <c r="G167" s="32"/>
      <c r="H167" s="206"/>
      <c r="I167" s="5"/>
      <c r="J167" s="5"/>
      <c r="K167" s="32"/>
      <c r="L167" s="5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2.75" customHeight="1" x14ac:dyDescent="0.2">
      <c r="A168" s="32"/>
      <c r="B168" s="32"/>
      <c r="C168" s="32"/>
      <c r="D168" s="32"/>
      <c r="E168" s="32"/>
      <c r="F168" s="32"/>
      <c r="G168" s="32"/>
      <c r="H168" s="206"/>
      <c r="I168" s="5"/>
      <c r="J168" s="5"/>
      <c r="K168" s="32"/>
      <c r="L168" s="5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2.75" customHeight="1" x14ac:dyDescent="0.2">
      <c r="A169" s="32"/>
      <c r="B169" s="32"/>
      <c r="C169" s="32"/>
      <c r="D169" s="32"/>
      <c r="E169" s="32"/>
      <c r="F169" s="32"/>
      <c r="G169" s="32"/>
      <c r="H169" s="206"/>
      <c r="I169" s="5"/>
      <c r="J169" s="5"/>
      <c r="K169" s="32"/>
      <c r="L169" s="5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2.75" customHeight="1" x14ac:dyDescent="0.2">
      <c r="A170" s="32"/>
      <c r="B170" s="32"/>
      <c r="C170" s="32"/>
      <c r="D170" s="32"/>
      <c r="E170" s="32"/>
      <c r="F170" s="32"/>
      <c r="G170" s="32"/>
      <c r="H170" s="206"/>
      <c r="I170" s="5"/>
      <c r="J170" s="5"/>
      <c r="K170" s="32"/>
      <c r="L170" s="5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2.75" customHeight="1" x14ac:dyDescent="0.2">
      <c r="A171" s="32"/>
      <c r="B171" s="32"/>
      <c r="C171" s="32"/>
      <c r="D171" s="32"/>
      <c r="E171" s="32"/>
      <c r="F171" s="32"/>
      <c r="G171" s="32"/>
      <c r="H171" s="206"/>
      <c r="I171" s="5"/>
      <c r="J171" s="5"/>
      <c r="K171" s="32"/>
      <c r="L171" s="5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2.75" customHeight="1" x14ac:dyDescent="0.2">
      <c r="A172" s="32"/>
      <c r="B172" s="32"/>
      <c r="C172" s="32"/>
      <c r="D172" s="32"/>
      <c r="E172" s="32"/>
      <c r="F172" s="32"/>
      <c r="G172" s="32"/>
      <c r="H172" s="206"/>
      <c r="I172" s="5"/>
      <c r="J172" s="5"/>
      <c r="K172" s="32"/>
      <c r="L172" s="5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2.75" customHeight="1" x14ac:dyDescent="0.2">
      <c r="A173" s="32"/>
      <c r="B173" s="32"/>
      <c r="C173" s="32"/>
      <c r="D173" s="32"/>
      <c r="E173" s="32"/>
      <c r="F173" s="32"/>
      <c r="G173" s="32"/>
      <c r="H173" s="206"/>
      <c r="I173" s="5"/>
      <c r="J173" s="5"/>
      <c r="K173" s="32"/>
      <c r="L173" s="5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2.75" customHeight="1" x14ac:dyDescent="0.2">
      <c r="A174" s="32"/>
      <c r="B174" s="32"/>
      <c r="C174" s="32"/>
      <c r="D174" s="32"/>
      <c r="E174" s="32"/>
      <c r="F174" s="32"/>
      <c r="G174" s="32"/>
      <c r="H174" s="206"/>
      <c r="I174" s="5"/>
      <c r="J174" s="5"/>
      <c r="K174" s="32"/>
      <c r="L174" s="5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2.75" customHeight="1" x14ac:dyDescent="0.2">
      <c r="A175" s="32"/>
      <c r="B175" s="32"/>
      <c r="C175" s="32"/>
      <c r="D175" s="32"/>
      <c r="E175" s="32"/>
      <c r="F175" s="32"/>
      <c r="G175" s="32"/>
      <c r="H175" s="206"/>
      <c r="I175" s="5"/>
      <c r="J175" s="5"/>
      <c r="K175" s="32"/>
      <c r="L175" s="5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2.75" customHeight="1" x14ac:dyDescent="0.2">
      <c r="A176" s="32"/>
      <c r="B176" s="32"/>
      <c r="C176" s="32"/>
      <c r="D176" s="32"/>
      <c r="E176" s="32"/>
      <c r="F176" s="32"/>
      <c r="G176" s="32"/>
      <c r="H176" s="206"/>
      <c r="I176" s="5"/>
      <c r="J176" s="5"/>
      <c r="K176" s="32"/>
      <c r="L176" s="5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2.75" customHeight="1" x14ac:dyDescent="0.2">
      <c r="A177" s="32"/>
      <c r="B177" s="32"/>
      <c r="C177" s="32"/>
      <c r="D177" s="32"/>
      <c r="E177" s="32"/>
      <c r="F177" s="32"/>
      <c r="G177" s="32"/>
      <c r="H177" s="206"/>
      <c r="I177" s="5"/>
      <c r="J177" s="5"/>
      <c r="K177" s="32"/>
      <c r="L177" s="5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2.75" customHeight="1" x14ac:dyDescent="0.2">
      <c r="A178" s="32"/>
      <c r="B178" s="32"/>
      <c r="C178" s="32"/>
      <c r="D178" s="32"/>
      <c r="E178" s="32"/>
      <c r="F178" s="32"/>
      <c r="G178" s="32"/>
      <c r="H178" s="206"/>
      <c r="I178" s="5"/>
      <c r="J178" s="5"/>
      <c r="K178" s="32"/>
      <c r="L178" s="5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2.75" customHeight="1" x14ac:dyDescent="0.2">
      <c r="A179" s="32"/>
      <c r="B179" s="32"/>
      <c r="C179" s="32"/>
      <c r="D179" s="32"/>
      <c r="E179" s="32"/>
      <c r="F179" s="32"/>
      <c r="G179" s="32"/>
      <c r="H179" s="206"/>
      <c r="I179" s="5"/>
      <c r="J179" s="5"/>
      <c r="K179" s="32"/>
      <c r="L179" s="5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2.75" customHeight="1" x14ac:dyDescent="0.2">
      <c r="A180" s="32"/>
      <c r="B180" s="32"/>
      <c r="C180" s="32"/>
      <c r="D180" s="32"/>
      <c r="E180" s="32"/>
      <c r="F180" s="32"/>
      <c r="G180" s="32"/>
      <c r="H180" s="206"/>
      <c r="I180" s="5"/>
      <c r="J180" s="5"/>
      <c r="K180" s="32"/>
      <c r="L180" s="5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2.75" customHeight="1" x14ac:dyDescent="0.2">
      <c r="A181" s="32"/>
      <c r="B181" s="32"/>
      <c r="C181" s="32"/>
      <c r="D181" s="32"/>
      <c r="E181" s="32"/>
      <c r="F181" s="32"/>
      <c r="G181" s="32"/>
      <c r="H181" s="206"/>
      <c r="I181" s="5"/>
      <c r="J181" s="5"/>
      <c r="K181" s="32"/>
      <c r="L181" s="5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2.75" customHeight="1" x14ac:dyDescent="0.2">
      <c r="A182" s="32"/>
      <c r="B182" s="32"/>
      <c r="C182" s="32"/>
      <c r="D182" s="32"/>
      <c r="E182" s="32"/>
      <c r="F182" s="32"/>
      <c r="G182" s="32"/>
      <c r="H182" s="206"/>
      <c r="I182" s="5"/>
      <c r="J182" s="5"/>
      <c r="K182" s="32"/>
      <c r="L182" s="5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2.75" customHeight="1" x14ac:dyDescent="0.2">
      <c r="A183" s="32"/>
      <c r="B183" s="32"/>
      <c r="C183" s="32"/>
      <c r="D183" s="32"/>
      <c r="E183" s="32"/>
      <c r="F183" s="32"/>
      <c r="G183" s="32"/>
      <c r="H183" s="206"/>
      <c r="I183" s="5"/>
      <c r="J183" s="5"/>
      <c r="K183" s="32"/>
      <c r="L183" s="5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2.75" customHeight="1" x14ac:dyDescent="0.2">
      <c r="A184" s="32"/>
      <c r="B184" s="32"/>
      <c r="C184" s="32"/>
      <c r="D184" s="32"/>
      <c r="E184" s="32"/>
      <c r="F184" s="32"/>
      <c r="G184" s="32"/>
      <c r="H184" s="206"/>
      <c r="I184" s="5"/>
      <c r="J184" s="5"/>
      <c r="K184" s="32"/>
      <c r="L184" s="5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2.75" customHeight="1" x14ac:dyDescent="0.2">
      <c r="A185" s="32"/>
      <c r="B185" s="32"/>
      <c r="C185" s="32"/>
      <c r="D185" s="32"/>
      <c r="E185" s="32"/>
      <c r="F185" s="32"/>
      <c r="G185" s="32"/>
      <c r="H185" s="206"/>
      <c r="I185" s="5"/>
      <c r="J185" s="5"/>
      <c r="K185" s="32"/>
      <c r="L185" s="5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2.75" customHeight="1" x14ac:dyDescent="0.2">
      <c r="A186" s="32"/>
      <c r="B186" s="32"/>
      <c r="C186" s="32"/>
      <c r="D186" s="32"/>
      <c r="E186" s="32"/>
      <c r="F186" s="32"/>
      <c r="G186" s="32"/>
      <c r="H186" s="206"/>
      <c r="I186" s="5"/>
      <c r="J186" s="5"/>
      <c r="K186" s="32"/>
      <c r="L186" s="5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2.75" customHeight="1" x14ac:dyDescent="0.2">
      <c r="A187" s="32"/>
      <c r="B187" s="32"/>
      <c r="C187" s="32"/>
      <c r="D187" s="32"/>
      <c r="E187" s="32"/>
      <c r="F187" s="32"/>
      <c r="G187" s="32"/>
      <c r="H187" s="206"/>
      <c r="I187" s="5"/>
      <c r="J187" s="5"/>
      <c r="K187" s="32"/>
      <c r="L187" s="5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2.75" customHeight="1" x14ac:dyDescent="0.2">
      <c r="A188" s="32"/>
      <c r="B188" s="32"/>
      <c r="C188" s="32"/>
      <c r="D188" s="32"/>
      <c r="E188" s="32"/>
      <c r="F188" s="32"/>
      <c r="G188" s="32"/>
      <c r="H188" s="206"/>
      <c r="I188" s="5"/>
      <c r="J188" s="5"/>
      <c r="K188" s="32"/>
      <c r="L188" s="5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2.75" customHeight="1" x14ac:dyDescent="0.2">
      <c r="A189" s="32"/>
      <c r="B189" s="32"/>
      <c r="C189" s="32"/>
      <c r="D189" s="32"/>
      <c r="E189" s="32"/>
      <c r="F189" s="32"/>
      <c r="G189" s="32"/>
      <c r="H189" s="206"/>
      <c r="I189" s="5"/>
      <c r="J189" s="5"/>
      <c r="K189" s="32"/>
      <c r="L189" s="5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2.75" customHeight="1" x14ac:dyDescent="0.2">
      <c r="A190" s="32"/>
      <c r="B190" s="32"/>
      <c r="C190" s="32"/>
      <c r="D190" s="32"/>
      <c r="E190" s="32"/>
      <c r="F190" s="32"/>
      <c r="G190" s="32"/>
      <c r="H190" s="206"/>
      <c r="I190" s="5"/>
      <c r="J190" s="5"/>
      <c r="K190" s="32"/>
      <c r="L190" s="5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2.75" customHeight="1" x14ac:dyDescent="0.2">
      <c r="A191" s="32"/>
      <c r="B191" s="32"/>
      <c r="C191" s="32"/>
      <c r="D191" s="32"/>
      <c r="E191" s="32"/>
      <c r="F191" s="32"/>
      <c r="G191" s="32"/>
      <c r="H191" s="206"/>
      <c r="I191" s="5"/>
      <c r="J191" s="5"/>
      <c r="K191" s="32"/>
      <c r="L191" s="5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2.75" customHeight="1" x14ac:dyDescent="0.2">
      <c r="A192" s="32"/>
      <c r="B192" s="32"/>
      <c r="C192" s="32"/>
      <c r="D192" s="32"/>
      <c r="E192" s="32"/>
      <c r="F192" s="32"/>
      <c r="G192" s="32"/>
      <c r="H192" s="206"/>
      <c r="I192" s="5"/>
      <c r="J192" s="5"/>
      <c r="K192" s="32"/>
      <c r="L192" s="5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2.75" customHeight="1" x14ac:dyDescent="0.2">
      <c r="A193" s="32"/>
      <c r="B193" s="32"/>
      <c r="C193" s="32"/>
      <c r="D193" s="32"/>
      <c r="E193" s="32"/>
      <c r="F193" s="32"/>
      <c r="G193" s="32"/>
      <c r="H193" s="206"/>
      <c r="I193" s="5"/>
      <c r="J193" s="5"/>
      <c r="K193" s="32"/>
      <c r="L193" s="5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2.75" customHeight="1" x14ac:dyDescent="0.2">
      <c r="A194" s="32"/>
      <c r="B194" s="32"/>
      <c r="C194" s="32"/>
      <c r="D194" s="32"/>
      <c r="E194" s="32"/>
      <c r="F194" s="32"/>
      <c r="G194" s="32"/>
      <c r="H194" s="206"/>
      <c r="I194" s="5"/>
      <c r="J194" s="5"/>
      <c r="K194" s="32"/>
      <c r="L194" s="5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2.75" customHeight="1" x14ac:dyDescent="0.2">
      <c r="A195" s="32"/>
      <c r="B195" s="32"/>
      <c r="C195" s="32"/>
      <c r="D195" s="32"/>
      <c r="E195" s="32"/>
      <c r="F195" s="32"/>
      <c r="G195" s="32"/>
      <c r="H195" s="206"/>
      <c r="I195" s="5"/>
      <c r="J195" s="5"/>
      <c r="K195" s="32"/>
      <c r="L195" s="5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2.75" customHeight="1" x14ac:dyDescent="0.2">
      <c r="A196" s="32"/>
      <c r="B196" s="32"/>
      <c r="C196" s="32"/>
      <c r="D196" s="32"/>
      <c r="E196" s="32"/>
      <c r="F196" s="32"/>
      <c r="G196" s="32"/>
      <c r="H196" s="206"/>
      <c r="I196" s="5"/>
      <c r="J196" s="5"/>
      <c r="K196" s="32"/>
      <c r="L196" s="5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2.75" customHeight="1" x14ac:dyDescent="0.2">
      <c r="A197" s="32"/>
      <c r="B197" s="32"/>
      <c r="C197" s="32"/>
      <c r="D197" s="32"/>
      <c r="E197" s="32"/>
      <c r="F197" s="32"/>
      <c r="G197" s="32"/>
      <c r="H197" s="206"/>
      <c r="I197" s="5"/>
      <c r="J197" s="5"/>
      <c r="K197" s="32"/>
      <c r="L197" s="5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2.75" customHeight="1" x14ac:dyDescent="0.2">
      <c r="A198" s="32"/>
      <c r="B198" s="32"/>
      <c r="C198" s="32"/>
      <c r="D198" s="32"/>
      <c r="E198" s="32"/>
      <c r="F198" s="32"/>
      <c r="G198" s="32"/>
      <c r="H198" s="206"/>
      <c r="I198" s="5"/>
      <c r="J198" s="5"/>
      <c r="K198" s="32"/>
      <c r="L198" s="5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2.75" customHeight="1" x14ac:dyDescent="0.2">
      <c r="A199" s="32"/>
      <c r="B199" s="32"/>
      <c r="C199" s="32"/>
      <c r="D199" s="32"/>
      <c r="E199" s="32"/>
      <c r="F199" s="32"/>
      <c r="G199" s="32"/>
      <c r="H199" s="206"/>
      <c r="I199" s="5"/>
      <c r="J199" s="5"/>
      <c r="K199" s="32"/>
      <c r="L199" s="5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2.75" customHeight="1" x14ac:dyDescent="0.2">
      <c r="A200" s="32"/>
      <c r="B200" s="32"/>
      <c r="C200" s="32"/>
      <c r="D200" s="32"/>
      <c r="E200" s="32"/>
      <c r="F200" s="32"/>
      <c r="G200" s="32"/>
      <c r="H200" s="206"/>
      <c r="I200" s="5"/>
      <c r="J200" s="5"/>
      <c r="K200" s="32"/>
      <c r="L200" s="5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2.75" customHeight="1" x14ac:dyDescent="0.2">
      <c r="A201" s="32"/>
      <c r="B201" s="32"/>
      <c r="C201" s="32"/>
      <c r="D201" s="32"/>
      <c r="E201" s="32"/>
      <c r="F201" s="32"/>
      <c r="G201" s="32"/>
      <c r="H201" s="206"/>
      <c r="I201" s="5"/>
      <c r="J201" s="5"/>
      <c r="K201" s="32"/>
      <c r="L201" s="5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2.75" customHeight="1" x14ac:dyDescent="0.2">
      <c r="A202" s="32"/>
      <c r="B202" s="32"/>
      <c r="C202" s="32"/>
      <c r="D202" s="32"/>
      <c r="E202" s="32"/>
      <c r="F202" s="32"/>
      <c r="G202" s="32"/>
      <c r="H202" s="206"/>
      <c r="I202" s="5"/>
      <c r="J202" s="5"/>
      <c r="K202" s="32"/>
      <c r="L202" s="5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2.75" customHeight="1" x14ac:dyDescent="0.2">
      <c r="A203" s="32"/>
      <c r="B203" s="32"/>
      <c r="C203" s="32"/>
      <c r="D203" s="32"/>
      <c r="E203" s="32"/>
      <c r="F203" s="32"/>
      <c r="G203" s="32"/>
      <c r="H203" s="206"/>
      <c r="I203" s="5"/>
      <c r="J203" s="5"/>
      <c r="K203" s="32"/>
      <c r="L203" s="5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2.75" customHeight="1" x14ac:dyDescent="0.2">
      <c r="A204" s="32"/>
      <c r="B204" s="32"/>
      <c r="C204" s="32"/>
      <c r="D204" s="32"/>
      <c r="E204" s="32"/>
      <c r="F204" s="32"/>
      <c r="G204" s="32"/>
      <c r="H204" s="206"/>
      <c r="I204" s="5"/>
      <c r="J204" s="5"/>
      <c r="K204" s="32"/>
      <c r="L204" s="5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2.75" customHeight="1" x14ac:dyDescent="0.2">
      <c r="A205" s="32"/>
      <c r="B205" s="32"/>
      <c r="C205" s="32"/>
      <c r="D205" s="32"/>
      <c r="E205" s="32"/>
      <c r="F205" s="32"/>
      <c r="G205" s="32"/>
      <c r="H205" s="206"/>
      <c r="I205" s="5"/>
      <c r="J205" s="5"/>
      <c r="K205" s="32"/>
      <c r="L205" s="5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2.75" customHeight="1" x14ac:dyDescent="0.2">
      <c r="A206" s="32"/>
      <c r="B206" s="32"/>
      <c r="C206" s="32"/>
      <c r="D206" s="32"/>
      <c r="E206" s="32"/>
      <c r="F206" s="32"/>
      <c r="G206" s="32"/>
      <c r="H206" s="206"/>
      <c r="I206" s="5"/>
      <c r="J206" s="5"/>
      <c r="K206" s="32"/>
      <c r="L206" s="5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2.75" customHeight="1" x14ac:dyDescent="0.2">
      <c r="A207" s="32"/>
      <c r="B207" s="32"/>
      <c r="C207" s="32"/>
      <c r="D207" s="32"/>
      <c r="E207" s="32"/>
      <c r="F207" s="32"/>
      <c r="G207" s="32"/>
      <c r="H207" s="206"/>
      <c r="I207" s="5"/>
      <c r="J207" s="5"/>
      <c r="K207" s="32"/>
      <c r="L207" s="5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2.75" customHeight="1" x14ac:dyDescent="0.2">
      <c r="A208" s="32"/>
      <c r="B208" s="32"/>
      <c r="C208" s="32"/>
      <c r="D208" s="32"/>
      <c r="E208" s="32"/>
      <c r="F208" s="32"/>
      <c r="G208" s="32"/>
      <c r="H208" s="206"/>
      <c r="I208" s="5"/>
      <c r="J208" s="5"/>
      <c r="K208" s="32"/>
      <c r="L208" s="5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2.75" customHeight="1" x14ac:dyDescent="0.2">
      <c r="A209" s="32"/>
      <c r="B209" s="32"/>
      <c r="C209" s="32"/>
      <c r="D209" s="32"/>
      <c r="E209" s="32"/>
      <c r="F209" s="32"/>
      <c r="G209" s="32"/>
      <c r="H209" s="206"/>
      <c r="I209" s="5"/>
      <c r="J209" s="5"/>
      <c r="K209" s="32"/>
      <c r="L209" s="5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2.75" customHeight="1" x14ac:dyDescent="0.2">
      <c r="A210" s="32"/>
      <c r="B210" s="32"/>
      <c r="C210" s="32"/>
      <c r="D210" s="32"/>
      <c r="E210" s="32"/>
      <c r="F210" s="32"/>
      <c r="G210" s="32"/>
      <c r="H210" s="206"/>
      <c r="I210" s="5"/>
      <c r="J210" s="5"/>
      <c r="K210" s="32"/>
      <c r="L210" s="5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2.75" customHeight="1" x14ac:dyDescent="0.2">
      <c r="A211" s="32"/>
      <c r="B211" s="32"/>
      <c r="C211" s="32"/>
      <c r="D211" s="32"/>
      <c r="E211" s="32"/>
      <c r="F211" s="32"/>
      <c r="G211" s="32"/>
      <c r="H211" s="206"/>
      <c r="I211" s="5"/>
      <c r="J211" s="5"/>
      <c r="K211" s="32"/>
      <c r="L211" s="5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2.75" customHeight="1" x14ac:dyDescent="0.2">
      <c r="A212" s="32"/>
      <c r="B212" s="32"/>
      <c r="C212" s="32"/>
      <c r="D212" s="32"/>
      <c r="E212" s="32"/>
      <c r="F212" s="32"/>
      <c r="G212" s="32"/>
      <c r="H212" s="206"/>
      <c r="I212" s="5"/>
      <c r="J212" s="5"/>
      <c r="K212" s="32"/>
      <c r="L212" s="5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2.75" customHeight="1" x14ac:dyDescent="0.2">
      <c r="A213" s="32"/>
      <c r="B213" s="32"/>
      <c r="C213" s="32"/>
      <c r="D213" s="32"/>
      <c r="E213" s="32"/>
      <c r="F213" s="32"/>
      <c r="G213" s="32"/>
      <c r="H213" s="206"/>
      <c r="I213" s="5"/>
      <c r="J213" s="5"/>
      <c r="K213" s="32"/>
      <c r="L213" s="5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2.75" customHeight="1" x14ac:dyDescent="0.2">
      <c r="A214" s="32"/>
      <c r="B214" s="32"/>
      <c r="C214" s="32"/>
      <c r="D214" s="32"/>
      <c r="E214" s="32"/>
      <c r="F214" s="32"/>
      <c r="G214" s="32"/>
      <c r="H214" s="206"/>
      <c r="I214" s="5"/>
      <c r="J214" s="5"/>
      <c r="K214" s="32"/>
      <c r="L214" s="5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2.75" customHeight="1" x14ac:dyDescent="0.2">
      <c r="A215" s="32"/>
      <c r="B215" s="32"/>
      <c r="C215" s="32"/>
      <c r="D215" s="32"/>
      <c r="E215" s="32"/>
      <c r="F215" s="32"/>
      <c r="G215" s="32"/>
      <c r="H215" s="206"/>
      <c r="I215" s="5"/>
      <c r="J215" s="5"/>
      <c r="K215" s="32"/>
      <c r="L215" s="5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2.75" customHeight="1" x14ac:dyDescent="0.2">
      <c r="A216" s="32"/>
      <c r="B216" s="32"/>
      <c r="C216" s="32"/>
      <c r="D216" s="32"/>
      <c r="E216" s="32"/>
      <c r="F216" s="32"/>
      <c r="G216" s="32"/>
      <c r="H216" s="206"/>
      <c r="I216" s="5"/>
      <c r="J216" s="5"/>
      <c r="K216" s="32"/>
      <c r="L216" s="5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2.75" customHeight="1" x14ac:dyDescent="0.2">
      <c r="A217" s="32"/>
      <c r="B217" s="32"/>
      <c r="C217" s="32"/>
      <c r="D217" s="32"/>
      <c r="E217" s="32"/>
      <c r="F217" s="32"/>
      <c r="G217" s="32"/>
      <c r="H217" s="206"/>
      <c r="I217" s="5"/>
      <c r="J217" s="5"/>
      <c r="K217" s="32"/>
      <c r="L217" s="5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2.75" customHeight="1" x14ac:dyDescent="0.2">
      <c r="A218" s="32"/>
      <c r="B218" s="32"/>
      <c r="C218" s="32"/>
      <c r="D218" s="32"/>
      <c r="E218" s="32"/>
      <c r="F218" s="32"/>
      <c r="G218" s="32"/>
      <c r="H218" s="206"/>
      <c r="I218" s="5"/>
      <c r="J218" s="5"/>
      <c r="K218" s="32"/>
      <c r="L218" s="5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2.75" customHeight="1" x14ac:dyDescent="0.2">
      <c r="A219" s="32"/>
      <c r="B219" s="32"/>
      <c r="C219" s="32"/>
      <c r="D219" s="32"/>
      <c r="E219" s="32"/>
      <c r="F219" s="32"/>
      <c r="G219" s="32"/>
      <c r="H219" s="206"/>
      <c r="I219" s="5"/>
      <c r="J219" s="5"/>
      <c r="K219" s="32"/>
      <c r="L219" s="5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2.75" customHeight="1" x14ac:dyDescent="0.2">
      <c r="A220" s="32"/>
      <c r="B220" s="32"/>
      <c r="C220" s="32"/>
      <c r="D220" s="32"/>
      <c r="E220" s="32"/>
      <c r="F220" s="32"/>
      <c r="G220" s="32"/>
      <c r="H220" s="206"/>
      <c r="I220" s="5"/>
      <c r="J220" s="5"/>
      <c r="K220" s="32"/>
      <c r="L220" s="5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2.75" customHeight="1" x14ac:dyDescent="0.2">
      <c r="A221" s="32"/>
      <c r="B221" s="32"/>
      <c r="C221" s="32"/>
      <c r="D221" s="32"/>
      <c r="E221" s="32"/>
      <c r="F221" s="32"/>
      <c r="G221" s="32"/>
      <c r="H221" s="206"/>
      <c r="I221" s="5"/>
      <c r="J221" s="5"/>
      <c r="K221" s="32"/>
      <c r="L221" s="5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2.75" customHeight="1" x14ac:dyDescent="0.2">
      <c r="A222" s="32"/>
      <c r="B222" s="32"/>
      <c r="C222" s="32"/>
      <c r="D222" s="32"/>
      <c r="E222" s="32"/>
      <c r="F222" s="32"/>
      <c r="G222" s="32"/>
      <c r="H222" s="206"/>
      <c r="I222" s="5"/>
      <c r="J222" s="5"/>
      <c r="K222" s="32"/>
      <c r="L222" s="5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2.75" customHeight="1" x14ac:dyDescent="0.2">
      <c r="A223" s="32"/>
      <c r="B223" s="32"/>
      <c r="C223" s="32"/>
      <c r="D223" s="32"/>
      <c r="E223" s="32"/>
      <c r="F223" s="32"/>
      <c r="G223" s="32"/>
      <c r="H223" s="206"/>
      <c r="I223" s="5"/>
      <c r="J223" s="5"/>
      <c r="K223" s="32"/>
      <c r="L223" s="5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2.75" customHeight="1" x14ac:dyDescent="0.2">
      <c r="A224" s="32"/>
      <c r="B224" s="32"/>
      <c r="C224" s="32"/>
      <c r="D224" s="32"/>
      <c r="E224" s="32"/>
      <c r="F224" s="32"/>
      <c r="G224" s="32"/>
      <c r="H224" s="206"/>
      <c r="I224" s="5"/>
      <c r="J224" s="5"/>
      <c r="K224" s="32"/>
      <c r="L224" s="5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2.75" customHeight="1" x14ac:dyDescent="0.2">
      <c r="A225" s="32"/>
      <c r="B225" s="32"/>
      <c r="C225" s="32"/>
      <c r="D225" s="32"/>
      <c r="E225" s="32"/>
      <c r="F225" s="32"/>
      <c r="G225" s="32"/>
      <c r="H225" s="206"/>
      <c r="I225" s="5"/>
      <c r="J225" s="5"/>
      <c r="K225" s="32"/>
      <c r="L225" s="5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2.75" customHeight="1" x14ac:dyDescent="0.2">
      <c r="A226" s="32"/>
      <c r="B226" s="32"/>
      <c r="C226" s="32"/>
      <c r="D226" s="32"/>
      <c r="E226" s="32"/>
      <c r="F226" s="32"/>
      <c r="G226" s="32"/>
      <c r="H226" s="206"/>
      <c r="I226" s="5"/>
      <c r="J226" s="5"/>
      <c r="K226" s="32"/>
      <c r="L226" s="5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2.75" customHeight="1" x14ac:dyDescent="0.2">
      <c r="A227" s="32"/>
      <c r="B227" s="32"/>
      <c r="C227" s="32"/>
      <c r="D227" s="32"/>
      <c r="E227" s="32"/>
      <c r="F227" s="32"/>
      <c r="G227" s="32"/>
      <c r="H227" s="206"/>
      <c r="I227" s="5"/>
      <c r="J227" s="5"/>
      <c r="K227" s="32"/>
      <c r="L227" s="5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2.75" customHeight="1" x14ac:dyDescent="0.2">
      <c r="A228" s="32"/>
      <c r="B228" s="32"/>
      <c r="C228" s="32"/>
      <c r="D228" s="32"/>
      <c r="E228" s="32"/>
      <c r="F228" s="32"/>
      <c r="G228" s="32"/>
      <c r="H228" s="206"/>
      <c r="I228" s="5"/>
      <c r="J228" s="5"/>
      <c r="K228" s="32"/>
      <c r="L228" s="5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2.75" customHeight="1" x14ac:dyDescent="0.2">
      <c r="A229" s="32"/>
      <c r="B229" s="32"/>
      <c r="C229" s="32"/>
      <c r="D229" s="32"/>
      <c r="E229" s="32"/>
      <c r="F229" s="32"/>
      <c r="G229" s="32"/>
      <c r="H229" s="206"/>
      <c r="I229" s="5"/>
      <c r="J229" s="5"/>
      <c r="K229" s="32"/>
      <c r="L229" s="5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2.75" customHeight="1" x14ac:dyDescent="0.2">
      <c r="A230" s="32"/>
      <c r="B230" s="32"/>
      <c r="C230" s="32"/>
      <c r="D230" s="32"/>
      <c r="E230" s="32"/>
      <c r="F230" s="32"/>
      <c r="G230" s="32"/>
      <c r="H230" s="206"/>
      <c r="I230" s="5"/>
      <c r="J230" s="5"/>
      <c r="K230" s="32"/>
      <c r="L230" s="5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2.75" customHeight="1" x14ac:dyDescent="0.2">
      <c r="A231" s="32"/>
      <c r="B231" s="32"/>
      <c r="C231" s="32"/>
      <c r="D231" s="32"/>
      <c r="E231" s="32"/>
      <c r="F231" s="32"/>
      <c r="G231" s="32"/>
      <c r="H231" s="206"/>
      <c r="I231" s="5"/>
      <c r="J231" s="5"/>
      <c r="K231" s="32"/>
      <c r="L231" s="5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2.75" customHeight="1" x14ac:dyDescent="0.2">
      <c r="A232" s="32"/>
      <c r="B232" s="32"/>
      <c r="C232" s="32"/>
      <c r="D232" s="32"/>
      <c r="E232" s="32"/>
      <c r="F232" s="32"/>
      <c r="G232" s="32"/>
      <c r="H232" s="206"/>
      <c r="I232" s="5"/>
      <c r="J232" s="5"/>
      <c r="K232" s="32"/>
      <c r="L232" s="5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2.75" customHeight="1" x14ac:dyDescent="0.2">
      <c r="A233" s="32"/>
      <c r="B233" s="32"/>
      <c r="C233" s="32"/>
      <c r="D233" s="32"/>
      <c r="E233" s="32"/>
      <c r="F233" s="32"/>
      <c r="G233" s="32"/>
      <c r="H233" s="206"/>
      <c r="I233" s="5"/>
      <c r="J233" s="5"/>
      <c r="K233" s="32"/>
      <c r="L233" s="5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2.75" customHeight="1" x14ac:dyDescent="0.2">
      <c r="A234" s="32"/>
      <c r="B234" s="32"/>
      <c r="C234" s="32"/>
      <c r="D234" s="32"/>
      <c r="E234" s="32"/>
      <c r="F234" s="32"/>
      <c r="G234" s="32"/>
      <c r="H234" s="206"/>
      <c r="I234" s="5"/>
      <c r="J234" s="5"/>
      <c r="K234" s="32"/>
      <c r="L234" s="5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2.75" customHeight="1" x14ac:dyDescent="0.2">
      <c r="A235" s="32"/>
      <c r="B235" s="32"/>
      <c r="C235" s="32"/>
      <c r="D235" s="32"/>
      <c r="E235" s="32"/>
      <c r="F235" s="32"/>
      <c r="G235" s="32"/>
      <c r="H235" s="206"/>
      <c r="I235" s="5"/>
      <c r="J235" s="5"/>
      <c r="K235" s="32"/>
      <c r="L235" s="5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2.75" customHeight="1" x14ac:dyDescent="0.2">
      <c r="A236" s="32"/>
      <c r="B236" s="32"/>
      <c r="C236" s="32"/>
      <c r="D236" s="32"/>
      <c r="E236" s="32"/>
      <c r="F236" s="32"/>
      <c r="G236" s="32"/>
      <c r="H236" s="206"/>
      <c r="I236" s="5"/>
      <c r="J236" s="5"/>
      <c r="K236" s="32"/>
      <c r="L236" s="5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2.75" customHeight="1" x14ac:dyDescent="0.2">
      <c r="A237" s="32"/>
      <c r="B237" s="32"/>
      <c r="C237" s="32"/>
      <c r="D237" s="32"/>
      <c r="E237" s="32"/>
      <c r="F237" s="32"/>
      <c r="G237" s="32"/>
      <c r="H237" s="206"/>
      <c r="I237" s="5"/>
      <c r="J237" s="5"/>
      <c r="K237" s="32"/>
      <c r="L237" s="5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2.75" customHeight="1" x14ac:dyDescent="0.2">
      <c r="A238" s="32"/>
      <c r="B238" s="32"/>
      <c r="C238" s="32"/>
      <c r="D238" s="32"/>
      <c r="E238" s="32"/>
      <c r="F238" s="32"/>
      <c r="G238" s="32"/>
      <c r="H238" s="206"/>
      <c r="I238" s="5"/>
      <c r="J238" s="5"/>
      <c r="K238" s="32"/>
      <c r="L238" s="5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2.75" customHeight="1" x14ac:dyDescent="0.2">
      <c r="A239" s="32"/>
      <c r="B239" s="32"/>
      <c r="C239" s="32"/>
      <c r="D239" s="32"/>
      <c r="E239" s="32"/>
      <c r="F239" s="32"/>
      <c r="G239" s="32"/>
      <c r="H239" s="206"/>
      <c r="I239" s="5"/>
      <c r="J239" s="5"/>
      <c r="K239" s="32"/>
      <c r="L239" s="5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2.75" customHeight="1" x14ac:dyDescent="0.2">
      <c r="A240" s="32"/>
      <c r="B240" s="32"/>
      <c r="C240" s="32"/>
      <c r="D240" s="32"/>
      <c r="E240" s="32"/>
      <c r="F240" s="32"/>
      <c r="G240" s="32"/>
      <c r="H240" s="206"/>
      <c r="I240" s="5"/>
      <c r="J240" s="5"/>
      <c r="K240" s="32"/>
      <c r="L240" s="5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2.75" customHeight="1" x14ac:dyDescent="0.2">
      <c r="A241" s="32"/>
      <c r="B241" s="32"/>
      <c r="C241" s="32"/>
      <c r="D241" s="32"/>
      <c r="E241" s="32"/>
      <c r="F241" s="32"/>
      <c r="G241" s="32"/>
      <c r="H241" s="206"/>
      <c r="I241" s="5"/>
      <c r="J241" s="5"/>
      <c r="K241" s="32"/>
      <c r="L241" s="5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2.75" customHeight="1" x14ac:dyDescent="0.2">
      <c r="A242" s="32"/>
      <c r="B242" s="32"/>
      <c r="C242" s="32"/>
      <c r="D242" s="32"/>
      <c r="E242" s="32"/>
      <c r="F242" s="32"/>
      <c r="G242" s="32"/>
      <c r="H242" s="206"/>
      <c r="I242" s="5"/>
      <c r="J242" s="5"/>
      <c r="K242" s="32"/>
      <c r="L242" s="5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2.75" customHeight="1" x14ac:dyDescent="0.2">
      <c r="A243" s="32"/>
      <c r="B243" s="32"/>
      <c r="C243" s="32"/>
      <c r="D243" s="32"/>
      <c r="E243" s="32"/>
      <c r="F243" s="32"/>
      <c r="G243" s="32"/>
      <c r="H243" s="206"/>
      <c r="I243" s="5"/>
      <c r="J243" s="5"/>
      <c r="K243" s="32"/>
      <c r="L243" s="5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2.75" customHeight="1" x14ac:dyDescent="0.2">
      <c r="A244" s="32"/>
      <c r="B244" s="32"/>
      <c r="C244" s="32"/>
      <c r="D244" s="32"/>
      <c r="E244" s="32"/>
      <c r="F244" s="32"/>
      <c r="G244" s="32"/>
      <c r="H244" s="206"/>
      <c r="I244" s="5"/>
      <c r="J244" s="5"/>
      <c r="K244" s="32"/>
      <c r="L244" s="5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2.75" customHeight="1" x14ac:dyDescent="0.2">
      <c r="A245" s="32"/>
      <c r="B245" s="32"/>
      <c r="C245" s="32"/>
      <c r="D245" s="32"/>
      <c r="E245" s="32"/>
      <c r="F245" s="32"/>
      <c r="G245" s="32"/>
      <c r="H245" s="206"/>
      <c r="I245" s="5"/>
      <c r="J245" s="5"/>
      <c r="K245" s="32"/>
      <c r="L245" s="5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2.75" customHeight="1" x14ac:dyDescent="0.2">
      <c r="A246" s="32"/>
      <c r="B246" s="32"/>
      <c r="C246" s="32"/>
      <c r="D246" s="32"/>
      <c r="E246" s="32"/>
      <c r="F246" s="32"/>
      <c r="G246" s="32"/>
      <c r="H246" s="206"/>
      <c r="I246" s="5"/>
      <c r="J246" s="5"/>
      <c r="K246" s="32"/>
      <c r="L246" s="5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2.75" customHeight="1" x14ac:dyDescent="0.2">
      <c r="A247" s="32"/>
      <c r="B247" s="32"/>
      <c r="C247" s="32"/>
      <c r="D247" s="32"/>
      <c r="E247" s="32"/>
      <c r="F247" s="32"/>
      <c r="G247" s="32"/>
      <c r="H247" s="206"/>
      <c r="I247" s="5"/>
      <c r="J247" s="5"/>
      <c r="K247" s="32"/>
      <c r="L247" s="5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2.75" customHeight="1" x14ac:dyDescent="0.2">
      <c r="A248" s="32"/>
      <c r="B248" s="32"/>
      <c r="C248" s="32"/>
      <c r="D248" s="32"/>
      <c r="E248" s="32"/>
      <c r="F248" s="32"/>
      <c r="G248" s="32"/>
      <c r="H248" s="206"/>
      <c r="I248" s="5"/>
      <c r="J248" s="5"/>
      <c r="K248" s="32"/>
      <c r="L248" s="5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2.75" customHeight="1" x14ac:dyDescent="0.2">
      <c r="A249" s="32"/>
      <c r="B249" s="32"/>
      <c r="C249" s="32"/>
      <c r="D249" s="32"/>
      <c r="E249" s="32"/>
      <c r="F249" s="32"/>
      <c r="G249" s="32"/>
      <c r="H249" s="206"/>
      <c r="I249" s="5"/>
      <c r="J249" s="5"/>
      <c r="K249" s="32"/>
      <c r="L249" s="5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2.75" customHeight="1" x14ac:dyDescent="0.2">
      <c r="A250" s="32"/>
      <c r="B250" s="32"/>
      <c r="C250" s="32"/>
      <c r="D250" s="32"/>
      <c r="E250" s="32"/>
      <c r="F250" s="32"/>
      <c r="G250" s="32"/>
      <c r="H250" s="206"/>
      <c r="I250" s="5"/>
      <c r="J250" s="5"/>
      <c r="K250" s="32"/>
      <c r="L250" s="5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2.75" customHeight="1" x14ac:dyDescent="0.2">
      <c r="A251" s="32"/>
      <c r="B251" s="32"/>
      <c r="C251" s="32"/>
      <c r="D251" s="32"/>
      <c r="E251" s="32"/>
      <c r="F251" s="32"/>
      <c r="G251" s="32"/>
      <c r="H251" s="206"/>
      <c r="I251" s="5"/>
      <c r="J251" s="5"/>
      <c r="K251" s="32"/>
      <c r="L251" s="5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2.75" customHeight="1" x14ac:dyDescent="0.2">
      <c r="A252" s="32"/>
      <c r="B252" s="32"/>
      <c r="C252" s="32"/>
      <c r="D252" s="32"/>
      <c r="E252" s="32"/>
      <c r="F252" s="32"/>
      <c r="G252" s="32"/>
      <c r="H252" s="206"/>
      <c r="I252" s="5"/>
      <c r="J252" s="5"/>
      <c r="K252" s="32"/>
      <c r="L252" s="5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2.75" customHeight="1" x14ac:dyDescent="0.2">
      <c r="A253" s="32"/>
      <c r="B253" s="32"/>
      <c r="C253" s="32"/>
      <c r="D253" s="32"/>
      <c r="E253" s="32"/>
      <c r="F253" s="32"/>
      <c r="G253" s="32"/>
      <c r="H253" s="206"/>
      <c r="I253" s="5"/>
      <c r="J253" s="5"/>
      <c r="K253" s="32"/>
      <c r="L253" s="5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2.75" customHeight="1" x14ac:dyDescent="0.2">
      <c r="A254" s="32"/>
      <c r="B254" s="32"/>
      <c r="C254" s="32"/>
      <c r="D254" s="32"/>
      <c r="E254" s="32"/>
      <c r="F254" s="32"/>
      <c r="G254" s="32"/>
      <c r="H254" s="206"/>
      <c r="I254" s="5"/>
      <c r="J254" s="5"/>
      <c r="K254" s="32"/>
      <c r="L254" s="5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2.75" customHeight="1" x14ac:dyDescent="0.2">
      <c r="A255" s="32"/>
      <c r="B255" s="32"/>
      <c r="C255" s="32"/>
      <c r="D255" s="32"/>
      <c r="E255" s="32"/>
      <c r="F255" s="32"/>
      <c r="G255" s="32"/>
      <c r="H255" s="206"/>
      <c r="I255" s="5"/>
      <c r="J255" s="5"/>
      <c r="K255" s="32"/>
      <c r="L255" s="5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2.75" customHeight="1" x14ac:dyDescent="0.2">
      <c r="A256" s="32"/>
      <c r="B256" s="32"/>
      <c r="C256" s="32"/>
      <c r="D256" s="32"/>
      <c r="E256" s="32"/>
      <c r="F256" s="32"/>
      <c r="G256" s="32"/>
      <c r="H256" s="206"/>
      <c r="I256" s="5"/>
      <c r="J256" s="5"/>
      <c r="K256" s="32"/>
      <c r="L256" s="5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2.75" customHeight="1" x14ac:dyDescent="0.2">
      <c r="A257" s="32"/>
      <c r="B257" s="32"/>
      <c r="C257" s="32"/>
      <c r="D257" s="32"/>
      <c r="E257" s="32"/>
      <c r="F257" s="32"/>
      <c r="G257" s="32"/>
      <c r="H257" s="206"/>
      <c r="I257" s="5"/>
      <c r="J257" s="5"/>
      <c r="K257" s="32"/>
      <c r="L257" s="5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2.75" customHeight="1" x14ac:dyDescent="0.2">
      <c r="A258" s="32"/>
      <c r="B258" s="32"/>
      <c r="C258" s="32"/>
      <c r="D258" s="32"/>
      <c r="E258" s="32"/>
      <c r="F258" s="32"/>
      <c r="G258" s="32"/>
      <c r="H258" s="206"/>
      <c r="I258" s="5"/>
      <c r="J258" s="5"/>
      <c r="K258" s="32"/>
      <c r="L258" s="5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2.75" customHeight="1" x14ac:dyDescent="0.2">
      <c r="A259" s="32"/>
      <c r="B259" s="32"/>
      <c r="C259" s="32"/>
      <c r="D259" s="32"/>
      <c r="E259" s="32"/>
      <c r="F259" s="32"/>
      <c r="G259" s="32"/>
      <c r="H259" s="206"/>
      <c r="I259" s="5"/>
      <c r="J259" s="5"/>
      <c r="K259" s="32"/>
      <c r="L259" s="5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2.75" customHeight="1" x14ac:dyDescent="0.2">
      <c r="A260" s="32"/>
      <c r="B260" s="32"/>
      <c r="C260" s="32"/>
      <c r="D260" s="32"/>
      <c r="E260" s="32"/>
      <c r="F260" s="32"/>
      <c r="G260" s="32"/>
      <c r="H260" s="206"/>
      <c r="I260" s="5"/>
      <c r="J260" s="5"/>
      <c r="K260" s="32"/>
      <c r="L260" s="5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2.75" customHeight="1" x14ac:dyDescent="0.2">
      <c r="A261" s="32"/>
      <c r="B261" s="32"/>
      <c r="C261" s="32"/>
      <c r="D261" s="32"/>
      <c r="E261" s="32"/>
      <c r="F261" s="32"/>
      <c r="G261" s="32"/>
      <c r="H261" s="206"/>
      <c r="I261" s="5"/>
      <c r="J261" s="5"/>
      <c r="K261" s="32"/>
      <c r="L261" s="5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2.75" customHeight="1" x14ac:dyDescent="0.2">
      <c r="A262" s="32"/>
      <c r="B262" s="32"/>
      <c r="C262" s="32"/>
      <c r="D262" s="32"/>
      <c r="E262" s="32"/>
      <c r="F262" s="32"/>
      <c r="G262" s="32"/>
      <c r="H262" s="206"/>
      <c r="I262" s="5"/>
      <c r="J262" s="5"/>
      <c r="K262" s="32"/>
      <c r="L262" s="5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2.75" customHeight="1" x14ac:dyDescent="0.2">
      <c r="A263" s="32"/>
      <c r="B263" s="32"/>
      <c r="C263" s="32"/>
      <c r="D263" s="32"/>
      <c r="E263" s="32"/>
      <c r="F263" s="32"/>
      <c r="G263" s="32"/>
      <c r="H263" s="206"/>
      <c r="I263" s="5"/>
      <c r="J263" s="5"/>
      <c r="K263" s="32"/>
      <c r="L263" s="5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spans="1:26" ht="12.75" customHeight="1" x14ac:dyDescent="0.2">
      <c r="A264" s="32"/>
      <c r="B264" s="32"/>
      <c r="C264" s="32"/>
      <c r="D264" s="32"/>
      <c r="E264" s="32"/>
      <c r="F264" s="32"/>
      <c r="G264" s="32"/>
      <c r="H264" s="206"/>
      <c r="I264" s="5"/>
      <c r="J264" s="5"/>
      <c r="K264" s="32"/>
      <c r="L264" s="5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spans="1:26" ht="12.75" customHeight="1" x14ac:dyDescent="0.2">
      <c r="A265" s="32"/>
      <c r="B265" s="32"/>
      <c r="C265" s="32"/>
      <c r="D265" s="32"/>
      <c r="E265" s="32"/>
      <c r="F265" s="32"/>
      <c r="G265" s="32"/>
      <c r="H265" s="206"/>
      <c r="I265" s="5"/>
      <c r="J265" s="5"/>
      <c r="K265" s="32"/>
      <c r="L265" s="5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spans="1:26" ht="12.75" customHeight="1" x14ac:dyDescent="0.2">
      <c r="A266" s="32"/>
      <c r="B266" s="32"/>
      <c r="C266" s="32"/>
      <c r="D266" s="32"/>
      <c r="E266" s="32"/>
      <c r="F266" s="32"/>
      <c r="G266" s="32"/>
      <c r="H266" s="206"/>
      <c r="I266" s="5"/>
      <c r="J266" s="5"/>
      <c r="K266" s="32"/>
      <c r="L266" s="5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spans="1:26" ht="12.75" customHeight="1" x14ac:dyDescent="0.2">
      <c r="A267" s="32"/>
      <c r="B267" s="32"/>
      <c r="C267" s="32"/>
      <c r="D267" s="32"/>
      <c r="E267" s="32"/>
      <c r="F267" s="32"/>
      <c r="G267" s="32"/>
      <c r="H267" s="206"/>
      <c r="I267" s="5"/>
      <c r="J267" s="5"/>
      <c r="K267" s="32"/>
      <c r="L267" s="5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spans="1:26" ht="12.75" customHeight="1" x14ac:dyDescent="0.2">
      <c r="A268" s="32"/>
      <c r="B268" s="32"/>
      <c r="C268" s="32"/>
      <c r="D268" s="32"/>
      <c r="E268" s="32"/>
      <c r="F268" s="32"/>
      <c r="G268" s="32"/>
      <c r="H268" s="206"/>
      <c r="I268" s="5"/>
      <c r="J268" s="5"/>
      <c r="K268" s="32"/>
      <c r="L268" s="5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spans="1:26" ht="12.75" customHeight="1" x14ac:dyDescent="0.2">
      <c r="A269" s="32"/>
      <c r="B269" s="32"/>
      <c r="C269" s="32"/>
      <c r="D269" s="32"/>
      <c r="E269" s="32"/>
      <c r="F269" s="32"/>
      <c r="G269" s="32"/>
      <c r="H269" s="206"/>
      <c r="I269" s="5"/>
      <c r="J269" s="5"/>
      <c r="K269" s="32"/>
      <c r="L269" s="5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spans="1:26" ht="12.75" customHeight="1" x14ac:dyDescent="0.2">
      <c r="A270" s="32"/>
      <c r="B270" s="32"/>
      <c r="C270" s="32"/>
      <c r="D270" s="32"/>
      <c r="E270" s="32"/>
      <c r="F270" s="32"/>
      <c r="G270" s="32"/>
      <c r="H270" s="206"/>
      <c r="I270" s="5"/>
      <c r="J270" s="5"/>
      <c r="K270" s="32"/>
      <c r="L270" s="5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spans="1:26" ht="12.75" customHeight="1" x14ac:dyDescent="0.2">
      <c r="A271" s="32"/>
      <c r="B271" s="32"/>
      <c r="C271" s="32"/>
      <c r="D271" s="32"/>
      <c r="E271" s="32"/>
      <c r="F271" s="32"/>
      <c r="G271" s="32"/>
      <c r="H271" s="206"/>
      <c r="I271" s="5"/>
      <c r="J271" s="5"/>
      <c r="K271" s="32"/>
      <c r="L271" s="5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spans="1:26" ht="12.75" customHeight="1" x14ac:dyDescent="0.2">
      <c r="A272" s="32"/>
      <c r="B272" s="32"/>
      <c r="C272" s="32"/>
      <c r="D272" s="32"/>
      <c r="E272" s="32"/>
      <c r="F272" s="32"/>
      <c r="G272" s="32"/>
      <c r="H272" s="206"/>
      <c r="I272" s="5"/>
      <c r="J272" s="5"/>
      <c r="K272" s="32"/>
      <c r="L272" s="5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spans="1:26" ht="12.75" customHeight="1" x14ac:dyDescent="0.2">
      <c r="A273" s="32"/>
      <c r="B273" s="32"/>
      <c r="C273" s="32"/>
      <c r="D273" s="32"/>
      <c r="E273" s="32"/>
      <c r="F273" s="32"/>
      <c r="G273" s="32"/>
      <c r="H273" s="206"/>
      <c r="I273" s="5"/>
      <c r="J273" s="5"/>
      <c r="K273" s="32"/>
      <c r="L273" s="5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spans="1:26" ht="12.75" customHeight="1" x14ac:dyDescent="0.2">
      <c r="A274" s="32"/>
      <c r="B274" s="32"/>
      <c r="C274" s="32"/>
      <c r="D274" s="32"/>
      <c r="E274" s="32"/>
      <c r="F274" s="32"/>
      <c r="G274" s="32"/>
      <c r="H274" s="206"/>
      <c r="I274" s="5"/>
      <c r="J274" s="5"/>
      <c r="K274" s="32"/>
      <c r="L274" s="5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spans="1:26" ht="12.75" customHeight="1" x14ac:dyDescent="0.2">
      <c r="A275" s="32"/>
      <c r="B275" s="32"/>
      <c r="C275" s="32"/>
      <c r="D275" s="32"/>
      <c r="E275" s="32"/>
      <c r="F275" s="32"/>
      <c r="G275" s="32"/>
      <c r="H275" s="206"/>
      <c r="I275" s="5"/>
      <c r="J275" s="5"/>
      <c r="K275" s="32"/>
      <c r="L275" s="5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spans="1:26" ht="12.75" customHeight="1" x14ac:dyDescent="0.2">
      <c r="A276" s="32"/>
      <c r="B276" s="32"/>
      <c r="C276" s="32"/>
      <c r="D276" s="32"/>
      <c r="E276" s="32"/>
      <c r="F276" s="32"/>
      <c r="G276" s="32"/>
      <c r="H276" s="206"/>
      <c r="I276" s="5"/>
      <c r="J276" s="5"/>
      <c r="K276" s="32"/>
      <c r="L276" s="5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spans="1:26" ht="12.75" customHeight="1" x14ac:dyDescent="0.2">
      <c r="A277" s="32"/>
      <c r="B277" s="32"/>
      <c r="C277" s="32"/>
      <c r="D277" s="32"/>
      <c r="E277" s="32"/>
      <c r="F277" s="32"/>
      <c r="G277" s="32"/>
      <c r="H277" s="206"/>
      <c r="I277" s="5"/>
      <c r="J277" s="5"/>
      <c r="K277" s="32"/>
      <c r="L277" s="5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spans="1:26" ht="12.75" customHeight="1" x14ac:dyDescent="0.2">
      <c r="A278" s="32"/>
      <c r="B278" s="32"/>
      <c r="C278" s="32"/>
      <c r="D278" s="32"/>
      <c r="E278" s="32"/>
      <c r="F278" s="32"/>
      <c r="G278" s="32"/>
      <c r="H278" s="206"/>
      <c r="I278" s="5"/>
      <c r="J278" s="5"/>
      <c r="K278" s="32"/>
      <c r="L278" s="5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spans="1:26" ht="12.75" customHeight="1" x14ac:dyDescent="0.2">
      <c r="A279" s="32"/>
      <c r="B279" s="32"/>
      <c r="C279" s="32"/>
      <c r="D279" s="32"/>
      <c r="E279" s="32"/>
      <c r="F279" s="32"/>
      <c r="G279" s="32"/>
      <c r="H279" s="206"/>
      <c r="I279" s="5"/>
      <c r="J279" s="5"/>
      <c r="K279" s="32"/>
      <c r="L279" s="5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spans="1:26" ht="12.75" customHeight="1" x14ac:dyDescent="0.2">
      <c r="A280" s="32"/>
      <c r="B280" s="32"/>
      <c r="C280" s="32"/>
      <c r="D280" s="32"/>
      <c r="E280" s="32"/>
      <c r="F280" s="32"/>
      <c r="G280" s="32"/>
      <c r="H280" s="206"/>
      <c r="I280" s="5"/>
      <c r="J280" s="5"/>
      <c r="K280" s="32"/>
      <c r="L280" s="5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spans="1:26" ht="12.75" customHeight="1" x14ac:dyDescent="0.2">
      <c r="A281" s="32"/>
      <c r="B281" s="32"/>
      <c r="C281" s="32"/>
      <c r="D281" s="32"/>
      <c r="E281" s="32"/>
      <c r="F281" s="32"/>
      <c r="G281" s="32"/>
      <c r="H281" s="206"/>
      <c r="I281" s="5"/>
      <c r="J281" s="5"/>
      <c r="K281" s="32"/>
      <c r="L281" s="5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spans="1:26" ht="12.75" customHeight="1" x14ac:dyDescent="0.2">
      <c r="A282" s="32"/>
      <c r="B282" s="32"/>
      <c r="C282" s="32"/>
      <c r="D282" s="32"/>
      <c r="E282" s="32"/>
      <c r="F282" s="32"/>
      <c r="G282" s="32"/>
      <c r="H282" s="206"/>
      <c r="I282" s="5"/>
      <c r="J282" s="5"/>
      <c r="K282" s="32"/>
      <c r="L282" s="5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spans="1:26" ht="12.75" customHeight="1" x14ac:dyDescent="0.2">
      <c r="A283" s="32"/>
      <c r="B283" s="32"/>
      <c r="C283" s="32"/>
      <c r="D283" s="32"/>
      <c r="E283" s="32"/>
      <c r="F283" s="32"/>
      <c r="G283" s="32"/>
      <c r="H283" s="206"/>
      <c r="I283" s="5"/>
      <c r="J283" s="5"/>
      <c r="K283" s="32"/>
      <c r="L283" s="5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spans="1:26" ht="12.75" customHeight="1" x14ac:dyDescent="0.2">
      <c r="A284" s="32"/>
      <c r="B284" s="32"/>
      <c r="C284" s="32"/>
      <c r="D284" s="32"/>
      <c r="E284" s="32"/>
      <c r="F284" s="32"/>
      <c r="G284" s="32"/>
      <c r="H284" s="206"/>
      <c r="I284" s="5"/>
      <c r="J284" s="5"/>
      <c r="K284" s="32"/>
      <c r="L284" s="5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spans="1:26" ht="12.75" customHeight="1" x14ac:dyDescent="0.2">
      <c r="A285" s="32"/>
      <c r="B285" s="32"/>
      <c r="C285" s="32"/>
      <c r="D285" s="32"/>
      <c r="E285" s="32"/>
      <c r="F285" s="32"/>
      <c r="G285" s="32"/>
      <c r="H285" s="206"/>
      <c r="I285" s="5"/>
      <c r="J285" s="5"/>
      <c r="K285" s="32"/>
      <c r="L285" s="5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spans="1:26" ht="12.75" customHeight="1" x14ac:dyDescent="0.2">
      <c r="A286" s="32"/>
      <c r="B286" s="32"/>
      <c r="C286" s="32"/>
      <c r="D286" s="32"/>
      <c r="E286" s="32"/>
      <c r="F286" s="32"/>
      <c r="G286" s="32"/>
      <c r="H286" s="206"/>
      <c r="I286" s="5"/>
      <c r="J286" s="5"/>
      <c r="K286" s="32"/>
      <c r="L286" s="5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spans="1:26" ht="12.75" customHeight="1" x14ac:dyDescent="0.2">
      <c r="A287" s="32"/>
      <c r="B287" s="32"/>
      <c r="C287" s="32"/>
      <c r="D287" s="32"/>
      <c r="E287" s="32"/>
      <c r="F287" s="32"/>
      <c r="G287" s="32"/>
      <c r="H287" s="206"/>
      <c r="I287" s="5"/>
      <c r="J287" s="5"/>
      <c r="K287" s="32"/>
      <c r="L287" s="5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spans="1:26" ht="12.75" customHeight="1" x14ac:dyDescent="0.2">
      <c r="A288" s="32"/>
      <c r="B288" s="32"/>
      <c r="C288" s="32"/>
      <c r="D288" s="32"/>
      <c r="E288" s="32"/>
      <c r="F288" s="32"/>
      <c r="G288" s="32"/>
      <c r="H288" s="206"/>
      <c r="I288" s="5"/>
      <c r="J288" s="5"/>
      <c r="K288" s="32"/>
      <c r="L288" s="5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spans="1:26" ht="12.75" customHeight="1" x14ac:dyDescent="0.2">
      <c r="A289" s="32"/>
      <c r="B289" s="32"/>
      <c r="C289" s="32"/>
      <c r="D289" s="32"/>
      <c r="E289" s="32"/>
      <c r="F289" s="32"/>
      <c r="G289" s="32"/>
      <c r="H289" s="206"/>
      <c r="I289" s="5"/>
      <c r="J289" s="5"/>
      <c r="K289" s="32"/>
      <c r="L289" s="5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spans="1:26" ht="12.75" customHeight="1" x14ac:dyDescent="0.2">
      <c r="A290" s="32"/>
      <c r="B290" s="32"/>
      <c r="C290" s="32"/>
      <c r="D290" s="32"/>
      <c r="E290" s="32"/>
      <c r="F290" s="32"/>
      <c r="G290" s="32"/>
      <c r="H290" s="206"/>
      <c r="I290" s="5"/>
      <c r="J290" s="5"/>
      <c r="K290" s="32"/>
      <c r="L290" s="5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spans="1:26" ht="12.75" customHeight="1" x14ac:dyDescent="0.2">
      <c r="A291" s="32"/>
      <c r="B291" s="32"/>
      <c r="C291" s="32"/>
      <c r="D291" s="32"/>
      <c r="E291" s="32"/>
      <c r="F291" s="32"/>
      <c r="G291" s="32"/>
      <c r="H291" s="206"/>
      <c r="I291" s="5"/>
      <c r="J291" s="5"/>
      <c r="K291" s="32"/>
      <c r="L291" s="5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spans="1:26" ht="12.75" customHeight="1" x14ac:dyDescent="0.2">
      <c r="A292" s="32"/>
      <c r="B292" s="32"/>
      <c r="C292" s="32"/>
      <c r="D292" s="32"/>
      <c r="E292" s="32"/>
      <c r="F292" s="32"/>
      <c r="G292" s="32"/>
      <c r="H292" s="206"/>
      <c r="I292" s="5"/>
      <c r="J292" s="5"/>
      <c r="K292" s="32"/>
      <c r="L292" s="5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spans="1:26" ht="12.75" customHeight="1" x14ac:dyDescent="0.2">
      <c r="A293" s="32"/>
      <c r="B293" s="32"/>
      <c r="C293" s="32"/>
      <c r="D293" s="32"/>
      <c r="E293" s="32"/>
      <c r="F293" s="32"/>
      <c r="G293" s="32"/>
      <c r="H293" s="206"/>
      <c r="I293" s="5"/>
      <c r="J293" s="5"/>
      <c r="K293" s="32"/>
      <c r="L293" s="5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spans="1:26" ht="12.75" customHeight="1" x14ac:dyDescent="0.2">
      <c r="A294" s="32"/>
      <c r="B294" s="32"/>
      <c r="C294" s="32"/>
      <c r="D294" s="32"/>
      <c r="E294" s="32"/>
      <c r="F294" s="32"/>
      <c r="G294" s="32"/>
      <c r="H294" s="206"/>
      <c r="I294" s="5"/>
      <c r="J294" s="5"/>
      <c r="K294" s="32"/>
      <c r="L294" s="5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spans="1:26" ht="12.75" customHeight="1" x14ac:dyDescent="0.2">
      <c r="A295" s="32"/>
      <c r="B295" s="32"/>
      <c r="C295" s="32"/>
      <c r="D295" s="32"/>
      <c r="E295" s="32"/>
      <c r="F295" s="32"/>
      <c r="G295" s="32"/>
      <c r="H295" s="206"/>
      <c r="I295" s="5"/>
      <c r="J295" s="5"/>
      <c r="K295" s="32"/>
      <c r="L295" s="5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spans="1:26" ht="12.75" customHeight="1" x14ac:dyDescent="0.2">
      <c r="A296" s="32"/>
      <c r="B296" s="32"/>
      <c r="C296" s="32"/>
      <c r="D296" s="32"/>
      <c r="E296" s="32"/>
      <c r="F296" s="32"/>
      <c r="G296" s="32"/>
      <c r="H296" s="206"/>
      <c r="I296" s="5"/>
      <c r="J296" s="5"/>
      <c r="K296" s="32"/>
      <c r="L296" s="5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spans="1:26" ht="12.75" customHeight="1" x14ac:dyDescent="0.2">
      <c r="A297" s="32"/>
      <c r="B297" s="32"/>
      <c r="C297" s="32"/>
      <c r="D297" s="32"/>
      <c r="E297" s="32"/>
      <c r="F297" s="32"/>
      <c r="G297" s="32"/>
      <c r="H297" s="206"/>
      <c r="I297" s="5"/>
      <c r="J297" s="5"/>
      <c r="K297" s="32"/>
      <c r="L297" s="5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spans="1:26" ht="12.75" customHeight="1" x14ac:dyDescent="0.2">
      <c r="A298" s="32"/>
      <c r="B298" s="32"/>
      <c r="C298" s="32"/>
      <c r="D298" s="32"/>
      <c r="E298" s="32"/>
      <c r="F298" s="32"/>
      <c r="G298" s="32"/>
      <c r="H298" s="206"/>
      <c r="I298" s="5"/>
      <c r="J298" s="5"/>
      <c r="K298" s="32"/>
      <c r="L298" s="5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spans="1:26" ht="12.75" customHeight="1" x14ac:dyDescent="0.2">
      <c r="A299" s="32"/>
      <c r="B299" s="32"/>
      <c r="C299" s="32"/>
      <c r="D299" s="32"/>
      <c r="E299" s="32"/>
      <c r="F299" s="32"/>
      <c r="G299" s="32"/>
      <c r="H299" s="206"/>
      <c r="I299" s="5"/>
      <c r="J299" s="5"/>
      <c r="K299" s="32"/>
      <c r="L299" s="5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spans="1:26" ht="12.75" customHeight="1" x14ac:dyDescent="0.2">
      <c r="A300" s="32"/>
      <c r="B300" s="32"/>
      <c r="C300" s="32"/>
      <c r="D300" s="32"/>
      <c r="E300" s="32"/>
      <c r="F300" s="32"/>
      <c r="G300" s="32"/>
      <c r="H300" s="206"/>
      <c r="I300" s="5"/>
      <c r="J300" s="5"/>
      <c r="K300" s="32"/>
      <c r="L300" s="5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spans="1:26" ht="12.75" customHeight="1" x14ac:dyDescent="0.2">
      <c r="A301" s="32"/>
      <c r="B301" s="32"/>
      <c r="C301" s="32"/>
      <c r="D301" s="32"/>
      <c r="E301" s="32"/>
      <c r="F301" s="32"/>
      <c r="G301" s="32"/>
      <c r="H301" s="206"/>
      <c r="I301" s="5"/>
      <c r="J301" s="5"/>
      <c r="K301" s="32"/>
      <c r="L301" s="5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spans="1:26" ht="12.75" customHeight="1" x14ac:dyDescent="0.2">
      <c r="A302" s="32"/>
      <c r="B302" s="32"/>
      <c r="C302" s="32"/>
      <c r="D302" s="32"/>
      <c r="E302" s="32"/>
      <c r="F302" s="32"/>
      <c r="G302" s="32"/>
      <c r="H302" s="206"/>
      <c r="I302" s="5"/>
      <c r="J302" s="5"/>
      <c r="K302" s="32"/>
      <c r="L302" s="5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spans="1:26" ht="12.75" customHeight="1" x14ac:dyDescent="0.2">
      <c r="A303" s="32"/>
      <c r="B303" s="32"/>
      <c r="C303" s="32"/>
      <c r="D303" s="32"/>
      <c r="E303" s="32"/>
      <c r="F303" s="32"/>
      <c r="G303" s="32"/>
      <c r="H303" s="206"/>
      <c r="I303" s="5"/>
      <c r="J303" s="5"/>
      <c r="K303" s="32"/>
      <c r="L303" s="5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spans="1:26" ht="12.75" customHeight="1" x14ac:dyDescent="0.2">
      <c r="A304" s="32"/>
      <c r="B304" s="32"/>
      <c r="C304" s="32"/>
      <c r="D304" s="32"/>
      <c r="E304" s="32"/>
      <c r="F304" s="32"/>
      <c r="G304" s="32"/>
      <c r="H304" s="206"/>
      <c r="I304" s="5"/>
      <c r="J304" s="5"/>
      <c r="K304" s="32"/>
      <c r="L304" s="5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spans="1:26" ht="12.75" customHeight="1" x14ac:dyDescent="0.2">
      <c r="A305" s="32"/>
      <c r="B305" s="32"/>
      <c r="C305" s="32"/>
      <c r="D305" s="32"/>
      <c r="E305" s="32"/>
      <c r="F305" s="32"/>
      <c r="G305" s="32"/>
      <c r="H305" s="206"/>
      <c r="I305" s="5"/>
      <c r="J305" s="5"/>
      <c r="K305" s="32"/>
      <c r="L305" s="5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spans="1:26" ht="12.75" customHeight="1" x14ac:dyDescent="0.2">
      <c r="A306" s="32"/>
      <c r="B306" s="32"/>
      <c r="C306" s="32"/>
      <c r="D306" s="32"/>
      <c r="E306" s="32"/>
      <c r="F306" s="32"/>
      <c r="G306" s="32"/>
      <c r="H306" s="206"/>
      <c r="I306" s="5"/>
      <c r="J306" s="5"/>
      <c r="K306" s="32"/>
      <c r="L306" s="5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spans="1:26" ht="12.75" customHeight="1" x14ac:dyDescent="0.2">
      <c r="A307" s="32"/>
      <c r="B307" s="32"/>
      <c r="C307" s="32"/>
      <c r="D307" s="32"/>
      <c r="E307" s="32"/>
      <c r="F307" s="32"/>
      <c r="G307" s="32"/>
      <c r="H307" s="206"/>
      <c r="I307" s="5"/>
      <c r="J307" s="5"/>
      <c r="K307" s="32"/>
      <c r="L307" s="5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spans="1:26" ht="12.75" customHeight="1" x14ac:dyDescent="0.2">
      <c r="A308" s="32"/>
      <c r="B308" s="32"/>
      <c r="C308" s="32"/>
      <c r="D308" s="32"/>
      <c r="E308" s="32"/>
      <c r="F308" s="32"/>
      <c r="G308" s="32"/>
      <c r="H308" s="206"/>
      <c r="I308" s="5"/>
      <c r="J308" s="5"/>
      <c r="K308" s="32"/>
      <c r="L308" s="5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spans="1:26" ht="12.75" customHeight="1" x14ac:dyDescent="0.2">
      <c r="A309" s="32"/>
      <c r="B309" s="32"/>
      <c r="C309" s="32"/>
      <c r="D309" s="32"/>
      <c r="E309" s="32"/>
      <c r="F309" s="32"/>
      <c r="G309" s="32"/>
      <c r="H309" s="206"/>
      <c r="I309" s="5"/>
      <c r="J309" s="5"/>
      <c r="K309" s="32"/>
      <c r="L309" s="5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spans="1:26" ht="12.75" customHeight="1" x14ac:dyDescent="0.2">
      <c r="A310" s="32"/>
      <c r="B310" s="32"/>
      <c r="C310" s="32"/>
      <c r="D310" s="32"/>
      <c r="E310" s="32"/>
      <c r="F310" s="32"/>
      <c r="G310" s="32"/>
      <c r="H310" s="206"/>
      <c r="I310" s="5"/>
      <c r="J310" s="5"/>
      <c r="K310" s="32"/>
      <c r="L310" s="5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spans="1:26" ht="12.75" customHeight="1" x14ac:dyDescent="0.2">
      <c r="A311" s="32"/>
      <c r="B311" s="32"/>
      <c r="C311" s="32"/>
      <c r="D311" s="32"/>
      <c r="E311" s="32"/>
      <c r="F311" s="32"/>
      <c r="G311" s="32"/>
      <c r="H311" s="206"/>
      <c r="I311" s="5"/>
      <c r="J311" s="5"/>
      <c r="K311" s="32"/>
      <c r="L311" s="5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spans="1:26" ht="12.75" customHeight="1" x14ac:dyDescent="0.2">
      <c r="A312" s="32"/>
      <c r="B312" s="32"/>
      <c r="C312" s="32"/>
      <c r="D312" s="32"/>
      <c r="E312" s="32"/>
      <c r="F312" s="32"/>
      <c r="G312" s="32"/>
      <c r="H312" s="206"/>
      <c r="I312" s="5"/>
      <c r="J312" s="5"/>
      <c r="K312" s="32"/>
      <c r="L312" s="5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spans="1:26" ht="12.75" customHeight="1" x14ac:dyDescent="0.2">
      <c r="A313" s="32"/>
      <c r="B313" s="32"/>
      <c r="C313" s="32"/>
      <c r="D313" s="32"/>
      <c r="E313" s="32"/>
      <c r="F313" s="32"/>
      <c r="G313" s="32"/>
      <c r="H313" s="206"/>
      <c r="I313" s="5"/>
      <c r="J313" s="5"/>
      <c r="K313" s="32"/>
      <c r="L313" s="5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spans="1:26" ht="12.75" customHeight="1" x14ac:dyDescent="0.2">
      <c r="A314" s="32"/>
      <c r="B314" s="32"/>
      <c r="C314" s="32"/>
      <c r="D314" s="32"/>
      <c r="E314" s="32"/>
      <c r="F314" s="32"/>
      <c r="G314" s="32"/>
      <c r="H314" s="206"/>
      <c r="I314" s="5"/>
      <c r="J314" s="5"/>
      <c r="K314" s="32"/>
      <c r="L314" s="5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spans="1:26" ht="12.75" customHeight="1" x14ac:dyDescent="0.2">
      <c r="A315" s="32"/>
      <c r="B315" s="32"/>
      <c r="C315" s="32"/>
      <c r="D315" s="32"/>
      <c r="E315" s="32"/>
      <c r="F315" s="32"/>
      <c r="G315" s="32"/>
      <c r="H315" s="206"/>
      <c r="I315" s="5"/>
      <c r="J315" s="5"/>
      <c r="K315" s="32"/>
      <c r="L315" s="5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spans="1:26" ht="12.75" customHeight="1" x14ac:dyDescent="0.2">
      <c r="A316" s="32"/>
      <c r="B316" s="32"/>
      <c r="C316" s="32"/>
      <c r="D316" s="32"/>
      <c r="E316" s="32"/>
      <c r="F316" s="32"/>
      <c r="G316" s="32"/>
      <c r="H316" s="206"/>
      <c r="I316" s="5"/>
      <c r="J316" s="5"/>
      <c r="K316" s="32"/>
      <c r="L316" s="5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spans="1:26" ht="12.75" customHeight="1" x14ac:dyDescent="0.2">
      <c r="A317" s="32"/>
      <c r="B317" s="32"/>
      <c r="C317" s="32"/>
      <c r="D317" s="32"/>
      <c r="E317" s="32"/>
      <c r="F317" s="32"/>
      <c r="G317" s="32"/>
      <c r="H317" s="206"/>
      <c r="I317" s="5"/>
      <c r="J317" s="5"/>
      <c r="K317" s="32"/>
      <c r="L317" s="5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spans="1:26" ht="12.75" customHeight="1" x14ac:dyDescent="0.2">
      <c r="A318" s="32"/>
      <c r="B318" s="32"/>
      <c r="C318" s="32"/>
      <c r="D318" s="32"/>
      <c r="E318" s="32"/>
      <c r="F318" s="32"/>
      <c r="G318" s="32"/>
      <c r="H318" s="206"/>
      <c r="I318" s="5"/>
      <c r="J318" s="5"/>
      <c r="K318" s="32"/>
      <c r="L318" s="5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spans="1:26" ht="12.75" customHeight="1" x14ac:dyDescent="0.2">
      <c r="A319" s="32"/>
      <c r="B319" s="32"/>
      <c r="C319" s="32"/>
      <c r="D319" s="32"/>
      <c r="E319" s="32"/>
      <c r="F319" s="32"/>
      <c r="G319" s="32"/>
      <c r="H319" s="206"/>
      <c r="I319" s="5"/>
      <c r="J319" s="5"/>
      <c r="K319" s="32"/>
      <c r="L319" s="5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spans="1:26" ht="12.75" customHeight="1" x14ac:dyDescent="0.2">
      <c r="A320" s="32"/>
      <c r="B320" s="32"/>
      <c r="C320" s="32"/>
      <c r="D320" s="32"/>
      <c r="E320" s="32"/>
      <c r="F320" s="32"/>
      <c r="G320" s="32"/>
      <c r="H320" s="206"/>
      <c r="I320" s="5"/>
      <c r="J320" s="5"/>
      <c r="K320" s="32"/>
      <c r="L320" s="5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spans="1:26" ht="12.75" customHeight="1" x14ac:dyDescent="0.2">
      <c r="A321" s="32"/>
      <c r="B321" s="32"/>
      <c r="C321" s="32"/>
      <c r="D321" s="32"/>
      <c r="E321" s="32"/>
      <c r="F321" s="32"/>
      <c r="G321" s="32"/>
      <c r="H321" s="206"/>
      <c r="I321" s="5"/>
      <c r="J321" s="5"/>
      <c r="K321" s="32"/>
      <c r="L321" s="5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spans="1:26" ht="12.75" customHeight="1" x14ac:dyDescent="0.2">
      <c r="A322" s="32"/>
      <c r="B322" s="32"/>
      <c r="C322" s="32"/>
      <c r="D322" s="32"/>
      <c r="E322" s="32"/>
      <c r="F322" s="32"/>
      <c r="G322" s="32"/>
      <c r="H322" s="206"/>
      <c r="I322" s="5"/>
      <c r="J322" s="5"/>
      <c r="K322" s="32"/>
      <c r="L322" s="5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spans="1:26" ht="12.75" customHeight="1" x14ac:dyDescent="0.2">
      <c r="A323" s="32"/>
      <c r="B323" s="32"/>
      <c r="C323" s="32"/>
      <c r="D323" s="32"/>
      <c r="E323" s="32"/>
      <c r="F323" s="32"/>
      <c r="G323" s="32"/>
      <c r="H323" s="206"/>
      <c r="I323" s="5"/>
      <c r="J323" s="5"/>
      <c r="K323" s="32"/>
      <c r="L323" s="5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spans="1:26" ht="12.75" customHeight="1" x14ac:dyDescent="0.2">
      <c r="A324" s="32"/>
      <c r="B324" s="32"/>
      <c r="C324" s="32"/>
      <c r="D324" s="32"/>
      <c r="E324" s="32"/>
      <c r="F324" s="32"/>
      <c r="G324" s="32"/>
      <c r="H324" s="206"/>
      <c r="I324" s="5"/>
      <c r="J324" s="5"/>
      <c r="K324" s="32"/>
      <c r="L324" s="5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spans="1:26" ht="12.75" customHeight="1" x14ac:dyDescent="0.2">
      <c r="A325" s="32"/>
      <c r="B325" s="32"/>
      <c r="C325" s="32"/>
      <c r="D325" s="32"/>
      <c r="E325" s="32"/>
      <c r="F325" s="32"/>
      <c r="G325" s="32"/>
      <c r="H325" s="206"/>
      <c r="I325" s="5"/>
      <c r="J325" s="5"/>
      <c r="K325" s="32"/>
      <c r="L325" s="5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spans="1:26" ht="12.75" customHeight="1" x14ac:dyDescent="0.2">
      <c r="A326" s="32"/>
      <c r="B326" s="32"/>
      <c r="C326" s="32"/>
      <c r="D326" s="32"/>
      <c r="E326" s="32"/>
      <c r="F326" s="32"/>
      <c r="G326" s="32"/>
      <c r="H326" s="206"/>
      <c r="I326" s="5"/>
      <c r="J326" s="5"/>
      <c r="K326" s="32"/>
      <c r="L326" s="5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spans="1:26" ht="12.75" customHeight="1" x14ac:dyDescent="0.2">
      <c r="A327" s="32"/>
      <c r="B327" s="32"/>
      <c r="C327" s="32"/>
      <c r="D327" s="32"/>
      <c r="E327" s="32"/>
      <c r="F327" s="32"/>
      <c r="G327" s="32"/>
      <c r="H327" s="206"/>
      <c r="I327" s="5"/>
      <c r="J327" s="5"/>
      <c r="K327" s="32"/>
      <c r="L327" s="5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spans="1:26" ht="12.75" customHeight="1" x14ac:dyDescent="0.2">
      <c r="A328" s="32"/>
      <c r="B328" s="32"/>
      <c r="C328" s="32"/>
      <c r="D328" s="32"/>
      <c r="E328" s="32"/>
      <c r="F328" s="32"/>
      <c r="G328" s="32"/>
      <c r="H328" s="206"/>
      <c r="I328" s="5"/>
      <c r="J328" s="5"/>
      <c r="K328" s="32"/>
      <c r="L328" s="5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spans="1:26" ht="12.75" customHeight="1" x14ac:dyDescent="0.2">
      <c r="A329" s="32"/>
      <c r="B329" s="32"/>
      <c r="C329" s="32"/>
      <c r="D329" s="32"/>
      <c r="E329" s="32"/>
      <c r="F329" s="32"/>
      <c r="G329" s="32"/>
      <c r="H329" s="206"/>
      <c r="I329" s="5"/>
      <c r="J329" s="5"/>
      <c r="K329" s="32"/>
      <c r="L329" s="5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spans="1:26" ht="12.75" customHeight="1" x14ac:dyDescent="0.2">
      <c r="A330" s="32"/>
      <c r="B330" s="32"/>
      <c r="C330" s="32"/>
      <c r="D330" s="32"/>
      <c r="E330" s="32"/>
      <c r="F330" s="32"/>
      <c r="G330" s="32"/>
      <c r="H330" s="206"/>
      <c r="I330" s="5"/>
      <c r="J330" s="5"/>
      <c r="K330" s="32"/>
      <c r="L330" s="5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spans="1:26" ht="12.75" customHeight="1" x14ac:dyDescent="0.2">
      <c r="A331" s="32"/>
      <c r="B331" s="32"/>
      <c r="C331" s="32"/>
      <c r="D331" s="32"/>
      <c r="E331" s="32"/>
      <c r="F331" s="32"/>
      <c r="G331" s="32"/>
      <c r="H331" s="206"/>
      <c r="I331" s="5"/>
      <c r="J331" s="5"/>
      <c r="K331" s="32"/>
      <c r="L331" s="5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spans="1:26" ht="12.75" customHeight="1" x14ac:dyDescent="0.2">
      <c r="A332" s="32"/>
      <c r="B332" s="32"/>
      <c r="C332" s="32"/>
      <c r="D332" s="32"/>
      <c r="E332" s="32"/>
      <c r="F332" s="32"/>
      <c r="G332" s="32"/>
      <c r="H332" s="206"/>
      <c r="I332" s="5"/>
      <c r="J332" s="5"/>
      <c r="K332" s="32"/>
      <c r="L332" s="5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spans="1:26" ht="12.75" customHeight="1" x14ac:dyDescent="0.2">
      <c r="A333" s="32"/>
      <c r="B333" s="32"/>
      <c r="C333" s="32"/>
      <c r="D333" s="32"/>
      <c r="E333" s="32"/>
      <c r="F333" s="32"/>
      <c r="G333" s="32"/>
      <c r="H333" s="206"/>
      <c r="I333" s="5"/>
      <c r="J333" s="5"/>
      <c r="K333" s="32"/>
      <c r="L333" s="5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spans="1:26" ht="12.75" customHeight="1" x14ac:dyDescent="0.2">
      <c r="A334" s="32"/>
      <c r="B334" s="32"/>
      <c r="C334" s="32"/>
      <c r="D334" s="32"/>
      <c r="E334" s="32"/>
      <c r="F334" s="32"/>
      <c r="G334" s="32"/>
      <c r="H334" s="206"/>
      <c r="I334" s="5"/>
      <c r="J334" s="5"/>
      <c r="K334" s="32"/>
      <c r="L334" s="5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spans="1:26" ht="12.75" customHeight="1" x14ac:dyDescent="0.2">
      <c r="A335" s="32"/>
      <c r="B335" s="32"/>
      <c r="C335" s="32"/>
      <c r="D335" s="32"/>
      <c r="E335" s="32"/>
      <c r="F335" s="32"/>
      <c r="G335" s="32"/>
      <c r="H335" s="206"/>
      <c r="I335" s="5"/>
      <c r="J335" s="5"/>
      <c r="K335" s="32"/>
      <c r="L335" s="5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spans="1:26" ht="12.75" customHeight="1" x14ac:dyDescent="0.2">
      <c r="A336" s="32"/>
      <c r="B336" s="32"/>
      <c r="C336" s="32"/>
      <c r="D336" s="32"/>
      <c r="E336" s="32"/>
      <c r="F336" s="32"/>
      <c r="G336" s="32"/>
      <c r="H336" s="206"/>
      <c r="I336" s="5"/>
      <c r="J336" s="5"/>
      <c r="K336" s="32"/>
      <c r="L336" s="5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spans="1:26" ht="12.75" customHeight="1" x14ac:dyDescent="0.2">
      <c r="A337" s="32"/>
      <c r="B337" s="32"/>
      <c r="C337" s="32"/>
      <c r="D337" s="32"/>
      <c r="E337" s="32"/>
      <c r="F337" s="32"/>
      <c r="G337" s="32"/>
      <c r="H337" s="206"/>
      <c r="I337" s="5"/>
      <c r="J337" s="5"/>
      <c r="K337" s="32"/>
      <c r="L337" s="5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spans="1:26" ht="12.75" customHeight="1" x14ac:dyDescent="0.2">
      <c r="A338" s="32"/>
      <c r="B338" s="32"/>
      <c r="C338" s="32"/>
      <c r="D338" s="32"/>
      <c r="E338" s="32"/>
      <c r="F338" s="32"/>
      <c r="G338" s="32"/>
      <c r="H338" s="206"/>
      <c r="I338" s="5"/>
      <c r="J338" s="5"/>
      <c r="K338" s="32"/>
      <c r="L338" s="5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spans="1:26" ht="12.75" customHeight="1" x14ac:dyDescent="0.2">
      <c r="A339" s="32"/>
      <c r="B339" s="32"/>
      <c r="C339" s="32"/>
      <c r="D339" s="32"/>
      <c r="E339" s="32"/>
      <c r="F339" s="32"/>
      <c r="G339" s="32"/>
      <c r="H339" s="206"/>
      <c r="I339" s="5"/>
      <c r="J339" s="5"/>
      <c r="K339" s="32"/>
      <c r="L339" s="5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spans="1:26" ht="12.75" customHeight="1" x14ac:dyDescent="0.2">
      <c r="A340" s="32"/>
      <c r="B340" s="32"/>
      <c r="C340" s="32"/>
      <c r="D340" s="32"/>
      <c r="E340" s="32"/>
      <c r="F340" s="32"/>
      <c r="G340" s="32"/>
      <c r="H340" s="206"/>
      <c r="I340" s="5"/>
      <c r="J340" s="5"/>
      <c r="K340" s="32"/>
      <c r="L340" s="5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spans="1:26" ht="12.75" customHeight="1" x14ac:dyDescent="0.2">
      <c r="A341" s="32"/>
      <c r="B341" s="32"/>
      <c r="C341" s="32"/>
      <c r="D341" s="32"/>
      <c r="E341" s="32"/>
      <c r="F341" s="32"/>
      <c r="G341" s="32"/>
      <c r="H341" s="206"/>
      <c r="I341" s="5"/>
      <c r="J341" s="5"/>
      <c r="K341" s="32"/>
      <c r="L341" s="5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spans="1:26" ht="12.75" customHeight="1" x14ac:dyDescent="0.2">
      <c r="A342" s="32"/>
      <c r="B342" s="32"/>
      <c r="C342" s="32"/>
      <c r="D342" s="32"/>
      <c r="E342" s="32"/>
      <c r="F342" s="32"/>
      <c r="G342" s="32"/>
      <c r="H342" s="206"/>
      <c r="I342" s="5"/>
      <c r="J342" s="5"/>
      <c r="K342" s="32"/>
      <c r="L342" s="5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spans="1:26" ht="12.75" customHeight="1" x14ac:dyDescent="0.2">
      <c r="A343" s="32"/>
      <c r="B343" s="32"/>
      <c r="C343" s="32"/>
      <c r="D343" s="32"/>
      <c r="E343" s="32"/>
      <c r="F343" s="32"/>
      <c r="G343" s="32"/>
      <c r="H343" s="206"/>
      <c r="I343" s="5"/>
      <c r="J343" s="5"/>
      <c r="K343" s="32"/>
      <c r="L343" s="5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spans="1:26" ht="12.75" customHeight="1" x14ac:dyDescent="0.2">
      <c r="A344" s="32"/>
      <c r="B344" s="32"/>
      <c r="C344" s="32"/>
      <c r="D344" s="32"/>
      <c r="E344" s="32"/>
      <c r="F344" s="32"/>
      <c r="G344" s="32"/>
      <c r="H344" s="206"/>
      <c r="I344" s="5"/>
      <c r="J344" s="5"/>
      <c r="K344" s="32"/>
      <c r="L344" s="5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spans="1:26" ht="12.75" customHeight="1" x14ac:dyDescent="0.2">
      <c r="A345" s="32"/>
      <c r="B345" s="32"/>
      <c r="C345" s="32"/>
      <c r="D345" s="32"/>
      <c r="E345" s="32"/>
      <c r="F345" s="32"/>
      <c r="G345" s="32"/>
      <c r="H345" s="206"/>
      <c r="I345" s="5"/>
      <c r="J345" s="5"/>
      <c r="K345" s="32"/>
      <c r="L345" s="5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spans="1:26" ht="12.75" customHeight="1" x14ac:dyDescent="0.2">
      <c r="A346" s="32"/>
      <c r="B346" s="32"/>
      <c r="C346" s="32"/>
      <c r="D346" s="32"/>
      <c r="E346" s="32"/>
      <c r="F346" s="32"/>
      <c r="G346" s="32"/>
      <c r="H346" s="206"/>
      <c r="I346" s="5"/>
      <c r="J346" s="5"/>
      <c r="K346" s="32"/>
      <c r="L346" s="5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spans="1:26" ht="12.75" customHeight="1" x14ac:dyDescent="0.2">
      <c r="A347" s="32"/>
      <c r="B347" s="32"/>
      <c r="C347" s="32"/>
      <c r="D347" s="32"/>
      <c r="E347" s="32"/>
      <c r="F347" s="32"/>
      <c r="G347" s="32"/>
      <c r="H347" s="206"/>
      <c r="I347" s="5"/>
      <c r="J347" s="5"/>
      <c r="K347" s="32"/>
      <c r="L347" s="5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spans="1:26" ht="12.75" customHeight="1" x14ac:dyDescent="0.2">
      <c r="A348" s="32"/>
      <c r="B348" s="32"/>
      <c r="C348" s="32"/>
      <c r="D348" s="32"/>
      <c r="E348" s="32"/>
      <c r="F348" s="32"/>
      <c r="G348" s="32"/>
      <c r="H348" s="206"/>
      <c r="I348" s="5"/>
      <c r="J348" s="5"/>
      <c r="K348" s="32"/>
      <c r="L348" s="5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spans="1:26" ht="12.75" customHeight="1" x14ac:dyDescent="0.2">
      <c r="A349" s="32"/>
      <c r="B349" s="32"/>
      <c r="C349" s="32"/>
      <c r="D349" s="32"/>
      <c r="E349" s="32"/>
      <c r="F349" s="32"/>
      <c r="G349" s="32"/>
      <c r="H349" s="206"/>
      <c r="I349" s="5"/>
      <c r="J349" s="5"/>
      <c r="K349" s="32"/>
      <c r="L349" s="5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spans="1:26" ht="12.75" customHeight="1" x14ac:dyDescent="0.2">
      <c r="A350" s="32"/>
      <c r="B350" s="32"/>
      <c r="C350" s="32"/>
      <c r="D350" s="32"/>
      <c r="E350" s="32"/>
      <c r="F350" s="32"/>
      <c r="G350" s="32"/>
      <c r="H350" s="206"/>
      <c r="I350" s="5"/>
      <c r="J350" s="5"/>
      <c r="K350" s="32"/>
      <c r="L350" s="5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spans="1:26" ht="12.75" customHeight="1" x14ac:dyDescent="0.2">
      <c r="A351" s="32"/>
      <c r="B351" s="32"/>
      <c r="C351" s="32"/>
      <c r="D351" s="32"/>
      <c r="E351" s="32"/>
      <c r="F351" s="32"/>
      <c r="G351" s="32"/>
      <c r="H351" s="206"/>
      <c r="I351" s="5"/>
      <c r="J351" s="5"/>
      <c r="K351" s="32"/>
      <c r="L351" s="5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spans="1:26" ht="12.75" customHeight="1" x14ac:dyDescent="0.2">
      <c r="A352" s="32"/>
      <c r="B352" s="32"/>
      <c r="C352" s="32"/>
      <c r="D352" s="32"/>
      <c r="E352" s="32"/>
      <c r="F352" s="32"/>
      <c r="G352" s="32"/>
      <c r="H352" s="206"/>
      <c r="I352" s="5"/>
      <c r="J352" s="5"/>
      <c r="K352" s="32"/>
      <c r="L352" s="5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spans="1:26" ht="12.75" customHeight="1" x14ac:dyDescent="0.2">
      <c r="A353" s="32"/>
      <c r="B353" s="32"/>
      <c r="C353" s="32"/>
      <c r="D353" s="32"/>
      <c r="E353" s="32"/>
      <c r="F353" s="32"/>
      <c r="G353" s="32"/>
      <c r="H353" s="206"/>
      <c r="I353" s="5"/>
      <c r="J353" s="5"/>
      <c r="K353" s="32"/>
      <c r="L353" s="5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spans="1:26" ht="12.75" customHeight="1" x14ac:dyDescent="0.2">
      <c r="A354" s="32"/>
      <c r="B354" s="32"/>
      <c r="C354" s="32"/>
      <c r="D354" s="32"/>
      <c r="E354" s="32"/>
      <c r="F354" s="32"/>
      <c r="G354" s="32"/>
      <c r="H354" s="206"/>
      <c r="I354" s="5"/>
      <c r="J354" s="5"/>
      <c r="K354" s="32"/>
      <c r="L354" s="5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spans="1:26" ht="12.75" customHeight="1" x14ac:dyDescent="0.2">
      <c r="A355" s="32"/>
      <c r="B355" s="32"/>
      <c r="C355" s="32"/>
      <c r="D355" s="32"/>
      <c r="E355" s="32"/>
      <c r="F355" s="32"/>
      <c r="G355" s="32"/>
      <c r="H355" s="206"/>
      <c r="I355" s="5"/>
      <c r="J355" s="5"/>
      <c r="K355" s="32"/>
      <c r="L355" s="5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spans="1:26" ht="12.75" customHeight="1" x14ac:dyDescent="0.2">
      <c r="A356" s="32"/>
      <c r="B356" s="32"/>
      <c r="C356" s="32"/>
      <c r="D356" s="32"/>
      <c r="E356" s="32"/>
      <c r="F356" s="32"/>
      <c r="G356" s="32"/>
      <c r="H356" s="206"/>
      <c r="I356" s="5"/>
      <c r="J356" s="5"/>
      <c r="K356" s="32"/>
      <c r="L356" s="5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spans="1:26" ht="12.75" customHeight="1" x14ac:dyDescent="0.2">
      <c r="A357" s="32"/>
      <c r="B357" s="32"/>
      <c r="C357" s="32"/>
      <c r="D357" s="32"/>
      <c r="E357" s="32"/>
      <c r="F357" s="32"/>
      <c r="G357" s="32"/>
      <c r="H357" s="206"/>
      <c r="I357" s="5"/>
      <c r="J357" s="5"/>
      <c r="K357" s="32"/>
      <c r="L357" s="5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spans="1:26" ht="12.75" customHeight="1" x14ac:dyDescent="0.2">
      <c r="A358" s="32"/>
      <c r="B358" s="32"/>
      <c r="C358" s="32"/>
      <c r="D358" s="32"/>
      <c r="E358" s="32"/>
      <c r="F358" s="32"/>
      <c r="G358" s="32"/>
      <c r="H358" s="206"/>
      <c r="I358" s="5"/>
      <c r="J358" s="5"/>
      <c r="K358" s="32"/>
      <c r="L358" s="5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spans="1:26" ht="12.75" customHeight="1" x14ac:dyDescent="0.2">
      <c r="A359" s="32"/>
      <c r="B359" s="32"/>
      <c r="C359" s="32"/>
      <c r="D359" s="32"/>
      <c r="E359" s="32"/>
      <c r="F359" s="32"/>
      <c r="G359" s="32"/>
      <c r="H359" s="206"/>
      <c r="I359" s="5"/>
      <c r="J359" s="5"/>
      <c r="K359" s="32"/>
      <c r="L359" s="5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spans="1:26" ht="12.75" customHeight="1" x14ac:dyDescent="0.2">
      <c r="A360" s="32"/>
      <c r="B360" s="32"/>
      <c r="C360" s="32"/>
      <c r="D360" s="32"/>
      <c r="E360" s="32"/>
      <c r="F360" s="32"/>
      <c r="G360" s="32"/>
      <c r="H360" s="206"/>
      <c r="I360" s="5"/>
      <c r="J360" s="5"/>
      <c r="K360" s="32"/>
      <c r="L360" s="5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spans="1:26" ht="12.75" customHeight="1" x14ac:dyDescent="0.2">
      <c r="A361" s="32"/>
      <c r="B361" s="32"/>
      <c r="C361" s="32"/>
      <c r="D361" s="32"/>
      <c r="E361" s="32"/>
      <c r="F361" s="32"/>
      <c r="G361" s="32"/>
      <c r="H361" s="206"/>
      <c r="I361" s="5"/>
      <c r="J361" s="5"/>
      <c r="K361" s="32"/>
      <c r="L361" s="5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spans="1:26" ht="12.75" customHeight="1" x14ac:dyDescent="0.2">
      <c r="A362" s="32"/>
      <c r="B362" s="32"/>
      <c r="C362" s="32"/>
      <c r="D362" s="32"/>
      <c r="E362" s="32"/>
      <c r="F362" s="32"/>
      <c r="G362" s="32"/>
      <c r="H362" s="206"/>
      <c r="I362" s="5"/>
      <c r="J362" s="5"/>
      <c r="K362" s="32"/>
      <c r="L362" s="5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spans="1:26" ht="12.75" customHeight="1" x14ac:dyDescent="0.2">
      <c r="A363" s="32"/>
      <c r="B363" s="32"/>
      <c r="C363" s="32"/>
      <c r="D363" s="32"/>
      <c r="E363" s="32"/>
      <c r="F363" s="32"/>
      <c r="G363" s="32"/>
      <c r="H363" s="206"/>
      <c r="I363" s="5"/>
      <c r="J363" s="5"/>
      <c r="K363" s="32"/>
      <c r="L363" s="5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spans="1:26" ht="12.75" customHeight="1" x14ac:dyDescent="0.2">
      <c r="A364" s="32"/>
      <c r="B364" s="32"/>
      <c r="C364" s="32"/>
      <c r="D364" s="32"/>
      <c r="E364" s="32"/>
      <c r="F364" s="32"/>
      <c r="G364" s="32"/>
      <c r="H364" s="206"/>
      <c r="I364" s="5"/>
      <c r="J364" s="5"/>
      <c r="K364" s="32"/>
      <c r="L364" s="5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spans="1:26" ht="12.75" customHeight="1" x14ac:dyDescent="0.2">
      <c r="A365" s="32"/>
      <c r="B365" s="32"/>
      <c r="C365" s="32"/>
      <c r="D365" s="32"/>
      <c r="E365" s="32"/>
      <c r="F365" s="32"/>
      <c r="G365" s="32"/>
      <c r="H365" s="206"/>
      <c r="I365" s="5"/>
      <c r="J365" s="5"/>
      <c r="K365" s="32"/>
      <c r="L365" s="5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spans="1:26" ht="12.75" customHeight="1" x14ac:dyDescent="0.2">
      <c r="A366" s="32"/>
      <c r="B366" s="32"/>
      <c r="C366" s="32"/>
      <c r="D366" s="32"/>
      <c r="E366" s="32"/>
      <c r="F366" s="32"/>
      <c r="G366" s="32"/>
      <c r="H366" s="206"/>
      <c r="I366" s="5"/>
      <c r="J366" s="5"/>
      <c r="K366" s="32"/>
      <c r="L366" s="5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spans="1:26" ht="12.75" customHeight="1" x14ac:dyDescent="0.2">
      <c r="A367" s="32"/>
      <c r="B367" s="32"/>
      <c r="C367" s="32"/>
      <c r="D367" s="32"/>
      <c r="E367" s="32"/>
      <c r="F367" s="32"/>
      <c r="G367" s="32"/>
      <c r="H367" s="206"/>
      <c r="I367" s="5"/>
      <c r="J367" s="5"/>
      <c r="K367" s="32"/>
      <c r="L367" s="5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spans="1:26" ht="12.75" customHeight="1" x14ac:dyDescent="0.2">
      <c r="A368" s="32"/>
      <c r="B368" s="32"/>
      <c r="C368" s="32"/>
      <c r="D368" s="32"/>
      <c r="E368" s="32"/>
      <c r="F368" s="32"/>
      <c r="G368" s="32"/>
      <c r="H368" s="206"/>
      <c r="I368" s="5"/>
      <c r="J368" s="5"/>
      <c r="K368" s="32"/>
      <c r="L368" s="5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spans="1:26" ht="12.75" customHeight="1" x14ac:dyDescent="0.2">
      <c r="A369" s="32"/>
      <c r="B369" s="32"/>
      <c r="C369" s="32"/>
      <c r="D369" s="32"/>
      <c r="E369" s="32"/>
      <c r="F369" s="32"/>
      <c r="G369" s="32"/>
      <c r="H369" s="206"/>
      <c r="I369" s="5"/>
      <c r="J369" s="5"/>
      <c r="K369" s="32"/>
      <c r="L369" s="5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spans="1:26" ht="12.75" customHeight="1" x14ac:dyDescent="0.2">
      <c r="A370" s="32"/>
      <c r="B370" s="32"/>
      <c r="C370" s="32"/>
      <c r="D370" s="32"/>
      <c r="E370" s="32"/>
      <c r="F370" s="32"/>
      <c r="G370" s="32"/>
      <c r="H370" s="206"/>
      <c r="I370" s="5"/>
      <c r="J370" s="5"/>
      <c r="K370" s="32"/>
      <c r="L370" s="5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spans="1:26" ht="12.75" customHeight="1" x14ac:dyDescent="0.2">
      <c r="A371" s="32"/>
      <c r="B371" s="32"/>
      <c r="C371" s="32"/>
      <c r="D371" s="32"/>
      <c r="E371" s="32"/>
      <c r="F371" s="32"/>
      <c r="G371" s="32"/>
      <c r="H371" s="206"/>
      <c r="I371" s="5"/>
      <c r="J371" s="5"/>
      <c r="K371" s="32"/>
      <c r="L371" s="5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spans="1:26" ht="12.75" customHeight="1" x14ac:dyDescent="0.2">
      <c r="A372" s="32"/>
      <c r="B372" s="32"/>
      <c r="C372" s="32"/>
      <c r="D372" s="32"/>
      <c r="E372" s="32"/>
      <c r="F372" s="32"/>
      <c r="G372" s="32"/>
      <c r="H372" s="206"/>
      <c r="I372" s="5"/>
      <c r="J372" s="5"/>
      <c r="K372" s="32"/>
      <c r="L372" s="5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spans="1:26" ht="12.75" customHeight="1" x14ac:dyDescent="0.2">
      <c r="A373" s="32"/>
      <c r="B373" s="32"/>
      <c r="C373" s="32"/>
      <c r="D373" s="32"/>
      <c r="E373" s="32"/>
      <c r="F373" s="32"/>
      <c r="G373" s="32"/>
      <c r="H373" s="206"/>
      <c r="I373" s="5"/>
      <c r="J373" s="5"/>
      <c r="K373" s="32"/>
      <c r="L373" s="5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spans="1:26" ht="12.75" customHeight="1" x14ac:dyDescent="0.2">
      <c r="A374" s="32"/>
      <c r="B374" s="32"/>
      <c r="C374" s="32"/>
      <c r="D374" s="32"/>
      <c r="E374" s="32"/>
      <c r="F374" s="32"/>
      <c r="G374" s="32"/>
      <c r="H374" s="206"/>
      <c r="I374" s="5"/>
      <c r="J374" s="5"/>
      <c r="K374" s="32"/>
      <c r="L374" s="5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spans="1:26" ht="12.75" customHeight="1" x14ac:dyDescent="0.2">
      <c r="A375" s="32"/>
      <c r="B375" s="32"/>
      <c r="C375" s="32"/>
      <c r="D375" s="32"/>
      <c r="E375" s="32"/>
      <c r="F375" s="32"/>
      <c r="G375" s="32"/>
      <c r="H375" s="206"/>
      <c r="I375" s="5"/>
      <c r="J375" s="5"/>
      <c r="K375" s="32"/>
      <c r="L375" s="5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spans="1:26" ht="12.75" customHeight="1" x14ac:dyDescent="0.2">
      <c r="A376" s="32"/>
      <c r="B376" s="32"/>
      <c r="C376" s="32"/>
      <c r="D376" s="32"/>
      <c r="E376" s="32"/>
      <c r="F376" s="32"/>
      <c r="G376" s="32"/>
      <c r="H376" s="206"/>
      <c r="I376" s="5"/>
      <c r="J376" s="5"/>
      <c r="K376" s="32"/>
      <c r="L376" s="5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spans="1:26" ht="12.75" customHeight="1" x14ac:dyDescent="0.2">
      <c r="A377" s="32"/>
      <c r="B377" s="32"/>
      <c r="C377" s="32"/>
      <c r="D377" s="32"/>
      <c r="E377" s="32"/>
      <c r="F377" s="32"/>
      <c r="G377" s="32"/>
      <c r="H377" s="206"/>
      <c r="I377" s="5"/>
      <c r="J377" s="5"/>
      <c r="K377" s="32"/>
      <c r="L377" s="5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spans="1:26" ht="12.75" customHeight="1" x14ac:dyDescent="0.2">
      <c r="A378" s="32"/>
      <c r="B378" s="32"/>
      <c r="C378" s="32"/>
      <c r="D378" s="32"/>
      <c r="E378" s="32"/>
      <c r="F378" s="32"/>
      <c r="G378" s="32"/>
      <c r="H378" s="206"/>
      <c r="I378" s="5"/>
      <c r="J378" s="5"/>
      <c r="K378" s="32"/>
      <c r="L378" s="5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spans="1:26" ht="12.75" customHeight="1" x14ac:dyDescent="0.2">
      <c r="A379" s="32"/>
      <c r="B379" s="32"/>
      <c r="C379" s="32"/>
      <c r="D379" s="32"/>
      <c r="E379" s="32"/>
      <c r="F379" s="32"/>
      <c r="G379" s="32"/>
      <c r="H379" s="206"/>
      <c r="I379" s="5"/>
      <c r="J379" s="5"/>
      <c r="K379" s="32"/>
      <c r="L379" s="5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spans="1:26" ht="12.75" customHeight="1" x14ac:dyDescent="0.2">
      <c r="A380" s="32"/>
      <c r="B380" s="32"/>
      <c r="C380" s="32"/>
      <c r="D380" s="32"/>
      <c r="E380" s="32"/>
      <c r="F380" s="32"/>
      <c r="G380" s="32"/>
      <c r="H380" s="206"/>
      <c r="I380" s="5"/>
      <c r="J380" s="5"/>
      <c r="K380" s="32"/>
      <c r="L380" s="5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spans="1:26" ht="12.75" customHeight="1" x14ac:dyDescent="0.2">
      <c r="A381" s="32"/>
      <c r="B381" s="32"/>
      <c r="C381" s="32"/>
      <c r="D381" s="32"/>
      <c r="E381" s="32"/>
      <c r="F381" s="32"/>
      <c r="G381" s="32"/>
      <c r="H381" s="206"/>
      <c r="I381" s="5"/>
      <c r="J381" s="5"/>
      <c r="K381" s="32"/>
      <c r="L381" s="5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spans="1:26" ht="12.75" customHeight="1" x14ac:dyDescent="0.2">
      <c r="A382" s="32"/>
      <c r="B382" s="32"/>
      <c r="C382" s="32"/>
      <c r="D382" s="32"/>
      <c r="E382" s="32"/>
      <c r="F382" s="32"/>
      <c r="G382" s="32"/>
      <c r="H382" s="206"/>
      <c r="I382" s="5"/>
      <c r="J382" s="5"/>
      <c r="K382" s="32"/>
      <c r="L382" s="5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spans="1:26" ht="12.75" customHeight="1" x14ac:dyDescent="0.2">
      <c r="A383" s="32"/>
      <c r="B383" s="32"/>
      <c r="C383" s="32"/>
      <c r="D383" s="32"/>
      <c r="E383" s="32"/>
      <c r="F383" s="32"/>
      <c r="G383" s="32"/>
      <c r="H383" s="206"/>
      <c r="I383" s="5"/>
      <c r="J383" s="5"/>
      <c r="K383" s="32"/>
      <c r="L383" s="5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spans="1:26" ht="12.75" customHeight="1" x14ac:dyDescent="0.2">
      <c r="A384" s="32"/>
      <c r="B384" s="32"/>
      <c r="C384" s="32"/>
      <c r="D384" s="32"/>
      <c r="E384" s="32"/>
      <c r="F384" s="32"/>
      <c r="G384" s="32"/>
      <c r="H384" s="206"/>
      <c r="I384" s="5"/>
      <c r="J384" s="5"/>
      <c r="K384" s="32"/>
      <c r="L384" s="5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spans="1:26" ht="12.75" customHeight="1" x14ac:dyDescent="0.2">
      <c r="A385" s="32"/>
      <c r="B385" s="32"/>
      <c r="C385" s="32"/>
      <c r="D385" s="32"/>
      <c r="E385" s="32"/>
      <c r="F385" s="32"/>
      <c r="G385" s="32"/>
      <c r="H385" s="206"/>
      <c r="I385" s="5"/>
      <c r="J385" s="5"/>
      <c r="K385" s="32"/>
      <c r="L385" s="5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spans="1:26" ht="12.75" customHeight="1" x14ac:dyDescent="0.2">
      <c r="A386" s="32"/>
      <c r="B386" s="32"/>
      <c r="C386" s="32"/>
      <c r="D386" s="32"/>
      <c r="E386" s="32"/>
      <c r="F386" s="32"/>
      <c r="G386" s="32"/>
      <c r="H386" s="206"/>
      <c r="I386" s="5"/>
      <c r="J386" s="5"/>
      <c r="K386" s="32"/>
      <c r="L386" s="5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spans="1:26" ht="12.75" customHeight="1" x14ac:dyDescent="0.2">
      <c r="A387" s="32"/>
      <c r="B387" s="32"/>
      <c r="C387" s="32"/>
      <c r="D387" s="32"/>
      <c r="E387" s="32"/>
      <c r="F387" s="32"/>
      <c r="G387" s="32"/>
      <c r="H387" s="206"/>
      <c r="I387" s="5"/>
      <c r="J387" s="5"/>
      <c r="K387" s="32"/>
      <c r="L387" s="5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spans="1:26" ht="12.75" customHeight="1" x14ac:dyDescent="0.2">
      <c r="A388" s="32"/>
      <c r="B388" s="32"/>
      <c r="C388" s="32"/>
      <c r="D388" s="32"/>
      <c r="E388" s="32"/>
      <c r="F388" s="32"/>
      <c r="G388" s="32"/>
      <c r="H388" s="206"/>
      <c r="I388" s="5"/>
      <c r="J388" s="5"/>
      <c r="K388" s="32"/>
      <c r="L388" s="5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spans="1:26" ht="12.75" customHeight="1" x14ac:dyDescent="0.2">
      <c r="A389" s="32"/>
      <c r="B389" s="32"/>
      <c r="C389" s="32"/>
      <c r="D389" s="32"/>
      <c r="E389" s="32"/>
      <c r="F389" s="32"/>
      <c r="G389" s="32"/>
      <c r="H389" s="206"/>
      <c r="I389" s="5"/>
      <c r="J389" s="5"/>
      <c r="K389" s="32"/>
      <c r="L389" s="5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spans="1:26" ht="12.75" customHeight="1" x14ac:dyDescent="0.2">
      <c r="A390" s="32"/>
      <c r="B390" s="32"/>
      <c r="C390" s="32"/>
      <c r="D390" s="32"/>
      <c r="E390" s="32"/>
      <c r="F390" s="32"/>
      <c r="G390" s="32"/>
      <c r="H390" s="206"/>
      <c r="I390" s="5"/>
      <c r="J390" s="5"/>
      <c r="K390" s="32"/>
      <c r="L390" s="5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spans="1:26" ht="12.75" customHeight="1" x14ac:dyDescent="0.2">
      <c r="A391" s="32"/>
      <c r="B391" s="32"/>
      <c r="C391" s="32"/>
      <c r="D391" s="32"/>
      <c r="E391" s="32"/>
      <c r="F391" s="32"/>
      <c r="G391" s="32"/>
      <c r="H391" s="206"/>
      <c r="I391" s="5"/>
      <c r="J391" s="5"/>
      <c r="K391" s="32"/>
      <c r="L391" s="5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spans="1:26" ht="12.75" customHeight="1" x14ac:dyDescent="0.2">
      <c r="A392" s="32"/>
      <c r="B392" s="32"/>
      <c r="C392" s="32"/>
      <c r="D392" s="32"/>
      <c r="E392" s="32"/>
      <c r="F392" s="32"/>
      <c r="G392" s="32"/>
      <c r="H392" s="206"/>
      <c r="I392" s="5"/>
      <c r="J392" s="5"/>
      <c r="K392" s="32"/>
      <c r="L392" s="5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spans="1:26" ht="12.75" customHeight="1" x14ac:dyDescent="0.2">
      <c r="A393" s="32"/>
      <c r="B393" s="32"/>
      <c r="C393" s="32"/>
      <c r="D393" s="32"/>
      <c r="E393" s="32"/>
      <c r="F393" s="32"/>
      <c r="G393" s="32"/>
      <c r="H393" s="206"/>
      <c r="I393" s="5"/>
      <c r="J393" s="5"/>
      <c r="K393" s="32"/>
      <c r="L393" s="5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spans="1:26" ht="12.75" customHeight="1" x14ac:dyDescent="0.2">
      <c r="A394" s="32"/>
      <c r="B394" s="32"/>
      <c r="C394" s="32"/>
      <c r="D394" s="32"/>
      <c r="E394" s="32"/>
      <c r="F394" s="32"/>
      <c r="G394" s="32"/>
      <c r="H394" s="206"/>
      <c r="I394" s="5"/>
      <c r="J394" s="5"/>
      <c r="K394" s="32"/>
      <c r="L394" s="5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spans="1:26" ht="12.75" customHeight="1" x14ac:dyDescent="0.2">
      <c r="A395" s="32"/>
      <c r="B395" s="32"/>
      <c r="C395" s="32"/>
      <c r="D395" s="32"/>
      <c r="E395" s="32"/>
      <c r="F395" s="32"/>
      <c r="G395" s="32"/>
      <c r="H395" s="206"/>
      <c r="I395" s="5"/>
      <c r="J395" s="5"/>
      <c r="K395" s="32"/>
      <c r="L395" s="5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spans="1:26" ht="12.75" customHeight="1" x14ac:dyDescent="0.2">
      <c r="A396" s="32"/>
      <c r="B396" s="32"/>
      <c r="C396" s="32"/>
      <c r="D396" s="32"/>
      <c r="E396" s="32"/>
      <c r="F396" s="32"/>
      <c r="G396" s="32"/>
      <c r="H396" s="206"/>
      <c r="I396" s="5"/>
      <c r="J396" s="5"/>
      <c r="K396" s="32"/>
      <c r="L396" s="5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spans="1:26" ht="12.75" customHeight="1" x14ac:dyDescent="0.2">
      <c r="A397" s="32"/>
      <c r="B397" s="32"/>
      <c r="C397" s="32"/>
      <c r="D397" s="32"/>
      <c r="E397" s="32"/>
      <c r="F397" s="32"/>
      <c r="G397" s="32"/>
      <c r="H397" s="206"/>
      <c r="I397" s="5"/>
      <c r="J397" s="5"/>
      <c r="K397" s="32"/>
      <c r="L397" s="5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spans="1:26" ht="12.75" customHeight="1" x14ac:dyDescent="0.2">
      <c r="A398" s="32"/>
      <c r="B398" s="32"/>
      <c r="C398" s="32"/>
      <c r="D398" s="32"/>
      <c r="E398" s="32"/>
      <c r="F398" s="32"/>
      <c r="G398" s="32"/>
      <c r="H398" s="206"/>
      <c r="I398" s="5"/>
      <c r="J398" s="5"/>
      <c r="K398" s="32"/>
      <c r="L398" s="5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spans="1:26" ht="12.75" customHeight="1" x14ac:dyDescent="0.2">
      <c r="A399" s="32"/>
      <c r="B399" s="32"/>
      <c r="C399" s="32"/>
      <c r="D399" s="32"/>
      <c r="E399" s="32"/>
      <c r="F399" s="32"/>
      <c r="G399" s="32"/>
      <c r="H399" s="206"/>
      <c r="I399" s="5"/>
      <c r="J399" s="5"/>
      <c r="K399" s="32"/>
      <c r="L399" s="5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spans="1:26" ht="12.75" customHeight="1" x14ac:dyDescent="0.2">
      <c r="A400" s="32"/>
      <c r="B400" s="32"/>
      <c r="C400" s="32"/>
      <c r="D400" s="32"/>
      <c r="E400" s="32"/>
      <c r="F400" s="32"/>
      <c r="G400" s="32"/>
      <c r="H400" s="206"/>
      <c r="I400" s="5"/>
      <c r="J400" s="5"/>
      <c r="K400" s="32"/>
      <c r="L400" s="5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spans="1:26" ht="12.75" customHeight="1" x14ac:dyDescent="0.2">
      <c r="A401" s="32"/>
      <c r="B401" s="32"/>
      <c r="C401" s="32"/>
      <c r="D401" s="32"/>
      <c r="E401" s="32"/>
      <c r="F401" s="32"/>
      <c r="G401" s="32"/>
      <c r="H401" s="206"/>
      <c r="I401" s="5"/>
      <c r="J401" s="5"/>
      <c r="K401" s="32"/>
      <c r="L401" s="5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spans="1:26" ht="12.75" customHeight="1" x14ac:dyDescent="0.2">
      <c r="A402" s="32"/>
      <c r="B402" s="32"/>
      <c r="C402" s="32"/>
      <c r="D402" s="32"/>
      <c r="E402" s="32"/>
      <c r="F402" s="32"/>
      <c r="G402" s="32"/>
      <c r="H402" s="206"/>
      <c r="I402" s="5"/>
      <c r="J402" s="5"/>
      <c r="K402" s="32"/>
      <c r="L402" s="5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spans="1:26" ht="12.75" customHeight="1" x14ac:dyDescent="0.2">
      <c r="A403" s="32"/>
      <c r="B403" s="32"/>
      <c r="C403" s="32"/>
      <c r="D403" s="32"/>
      <c r="E403" s="32"/>
      <c r="F403" s="32"/>
      <c r="G403" s="32"/>
      <c r="H403" s="206"/>
      <c r="I403" s="5"/>
      <c r="J403" s="5"/>
      <c r="K403" s="32"/>
      <c r="L403" s="5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spans="1:26" ht="12.75" customHeight="1" x14ac:dyDescent="0.2">
      <c r="A404" s="32"/>
      <c r="B404" s="32"/>
      <c r="C404" s="32"/>
      <c r="D404" s="32"/>
      <c r="E404" s="32"/>
      <c r="F404" s="32"/>
      <c r="G404" s="32"/>
      <c r="H404" s="206"/>
      <c r="I404" s="5"/>
      <c r="J404" s="5"/>
      <c r="K404" s="32"/>
      <c r="L404" s="5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spans="1:26" ht="12.75" customHeight="1" x14ac:dyDescent="0.2">
      <c r="A405" s="32"/>
      <c r="B405" s="32"/>
      <c r="C405" s="32"/>
      <c r="D405" s="32"/>
      <c r="E405" s="32"/>
      <c r="F405" s="32"/>
      <c r="G405" s="32"/>
      <c r="H405" s="206"/>
      <c r="I405" s="5"/>
      <c r="J405" s="5"/>
      <c r="K405" s="32"/>
      <c r="L405" s="5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spans="1:26" ht="12.75" customHeight="1" x14ac:dyDescent="0.2">
      <c r="A406" s="32"/>
      <c r="B406" s="32"/>
      <c r="C406" s="32"/>
      <c r="D406" s="32"/>
      <c r="E406" s="32"/>
      <c r="F406" s="32"/>
      <c r="G406" s="32"/>
      <c r="H406" s="206"/>
      <c r="I406" s="5"/>
      <c r="J406" s="5"/>
      <c r="K406" s="32"/>
      <c r="L406" s="5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spans="1:26" ht="12.75" customHeight="1" x14ac:dyDescent="0.2">
      <c r="A407" s="32"/>
      <c r="B407" s="32"/>
      <c r="C407" s="32"/>
      <c r="D407" s="32"/>
      <c r="E407" s="32"/>
      <c r="F407" s="32"/>
      <c r="G407" s="32"/>
      <c r="H407" s="206"/>
      <c r="I407" s="5"/>
      <c r="J407" s="5"/>
      <c r="K407" s="32"/>
      <c r="L407" s="5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spans="1:26" ht="12.75" customHeight="1" x14ac:dyDescent="0.2">
      <c r="A408" s="32"/>
      <c r="B408" s="32"/>
      <c r="C408" s="32"/>
      <c r="D408" s="32"/>
      <c r="E408" s="32"/>
      <c r="F408" s="32"/>
      <c r="G408" s="32"/>
      <c r="H408" s="206"/>
      <c r="I408" s="5"/>
      <c r="J408" s="5"/>
      <c r="K408" s="32"/>
      <c r="L408" s="5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spans="1:26" ht="12.75" customHeight="1" x14ac:dyDescent="0.2">
      <c r="A409" s="32"/>
      <c r="B409" s="32"/>
      <c r="C409" s="32"/>
      <c r="D409" s="32"/>
      <c r="E409" s="32"/>
      <c r="F409" s="32"/>
      <c r="G409" s="32"/>
      <c r="H409" s="206"/>
      <c r="I409" s="5"/>
      <c r="J409" s="5"/>
      <c r="K409" s="32"/>
      <c r="L409" s="5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spans="1:26" ht="12.75" customHeight="1" x14ac:dyDescent="0.2">
      <c r="A410" s="32"/>
      <c r="B410" s="32"/>
      <c r="C410" s="32"/>
      <c r="D410" s="32"/>
      <c r="E410" s="32"/>
      <c r="F410" s="32"/>
      <c r="G410" s="32"/>
      <c r="H410" s="206"/>
      <c r="I410" s="5"/>
      <c r="J410" s="5"/>
      <c r="K410" s="32"/>
      <c r="L410" s="5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spans="1:26" ht="12.75" customHeight="1" x14ac:dyDescent="0.2">
      <c r="A411" s="32"/>
      <c r="B411" s="32"/>
      <c r="C411" s="32"/>
      <c r="D411" s="32"/>
      <c r="E411" s="32"/>
      <c r="F411" s="32"/>
      <c r="G411" s="32"/>
      <c r="H411" s="206"/>
      <c r="I411" s="5"/>
      <c r="J411" s="5"/>
      <c r="K411" s="32"/>
      <c r="L411" s="5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spans="1:26" ht="12.75" customHeight="1" x14ac:dyDescent="0.2">
      <c r="A412" s="32"/>
      <c r="B412" s="32"/>
      <c r="C412" s="32"/>
      <c r="D412" s="32"/>
      <c r="E412" s="32"/>
      <c r="F412" s="32"/>
      <c r="G412" s="32"/>
      <c r="H412" s="206"/>
      <c r="I412" s="5"/>
      <c r="J412" s="5"/>
      <c r="K412" s="32"/>
      <c r="L412" s="5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spans="1:26" ht="12.75" customHeight="1" x14ac:dyDescent="0.2">
      <c r="A413" s="32"/>
      <c r="B413" s="32"/>
      <c r="C413" s="32"/>
      <c r="D413" s="32"/>
      <c r="E413" s="32"/>
      <c r="F413" s="32"/>
      <c r="G413" s="32"/>
      <c r="H413" s="206"/>
      <c r="I413" s="5"/>
      <c r="J413" s="5"/>
      <c r="K413" s="32"/>
      <c r="L413" s="5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spans="1:26" ht="12.75" customHeight="1" x14ac:dyDescent="0.2">
      <c r="A414" s="32"/>
      <c r="B414" s="32"/>
      <c r="C414" s="32"/>
      <c r="D414" s="32"/>
      <c r="E414" s="32"/>
      <c r="F414" s="32"/>
      <c r="G414" s="32"/>
      <c r="H414" s="206"/>
      <c r="I414" s="5"/>
      <c r="J414" s="5"/>
      <c r="K414" s="32"/>
      <c r="L414" s="5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spans="1:26" ht="12.75" customHeight="1" x14ac:dyDescent="0.2">
      <c r="A415" s="32"/>
      <c r="B415" s="32"/>
      <c r="C415" s="32"/>
      <c r="D415" s="32"/>
      <c r="E415" s="32"/>
      <c r="F415" s="32"/>
      <c r="G415" s="32"/>
      <c r="H415" s="206"/>
      <c r="I415" s="5"/>
      <c r="J415" s="5"/>
      <c r="K415" s="32"/>
      <c r="L415" s="5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spans="1:26" ht="12.75" customHeight="1" x14ac:dyDescent="0.2">
      <c r="A416" s="32"/>
      <c r="B416" s="32"/>
      <c r="C416" s="32"/>
      <c r="D416" s="32"/>
      <c r="E416" s="32"/>
      <c r="F416" s="32"/>
      <c r="G416" s="32"/>
      <c r="H416" s="206"/>
      <c r="I416" s="5"/>
      <c r="J416" s="5"/>
      <c r="K416" s="32"/>
      <c r="L416" s="5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spans="1:26" ht="12.75" customHeight="1" x14ac:dyDescent="0.2">
      <c r="A417" s="32"/>
      <c r="B417" s="32"/>
      <c r="C417" s="32"/>
      <c r="D417" s="32"/>
      <c r="E417" s="32"/>
      <c r="F417" s="32"/>
      <c r="G417" s="32"/>
      <c r="H417" s="206"/>
      <c r="I417" s="5"/>
      <c r="J417" s="5"/>
      <c r="K417" s="32"/>
      <c r="L417" s="5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spans="1:26" ht="12.75" customHeight="1" x14ac:dyDescent="0.2">
      <c r="A418" s="32"/>
      <c r="B418" s="32"/>
      <c r="C418" s="32"/>
      <c r="D418" s="32"/>
      <c r="E418" s="32"/>
      <c r="F418" s="32"/>
      <c r="G418" s="32"/>
      <c r="H418" s="206"/>
      <c r="I418" s="5"/>
      <c r="J418" s="5"/>
      <c r="K418" s="32"/>
      <c r="L418" s="5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spans="1:26" ht="12.75" customHeight="1" x14ac:dyDescent="0.2">
      <c r="A419" s="32"/>
      <c r="B419" s="32"/>
      <c r="C419" s="32"/>
      <c r="D419" s="32"/>
      <c r="E419" s="32"/>
      <c r="F419" s="32"/>
      <c r="G419" s="32"/>
      <c r="H419" s="206"/>
      <c r="I419" s="5"/>
      <c r="J419" s="5"/>
      <c r="K419" s="32"/>
      <c r="L419" s="5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spans="1:26" ht="12.75" customHeight="1" x14ac:dyDescent="0.2">
      <c r="A420" s="32"/>
      <c r="B420" s="32"/>
      <c r="C420" s="32"/>
      <c r="D420" s="32"/>
      <c r="E420" s="32"/>
      <c r="F420" s="32"/>
      <c r="G420" s="32"/>
      <c r="H420" s="206"/>
      <c r="I420" s="5"/>
      <c r="J420" s="5"/>
      <c r="K420" s="32"/>
      <c r="L420" s="5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spans="1:26" ht="12.75" customHeight="1" x14ac:dyDescent="0.2">
      <c r="A421" s="32"/>
      <c r="B421" s="32"/>
      <c r="C421" s="32"/>
      <c r="D421" s="32"/>
      <c r="E421" s="32"/>
      <c r="F421" s="32"/>
      <c r="G421" s="32"/>
      <c r="H421" s="206"/>
      <c r="I421" s="5"/>
      <c r="J421" s="5"/>
      <c r="K421" s="32"/>
      <c r="L421" s="5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spans="1:26" ht="12.75" customHeight="1" x14ac:dyDescent="0.2">
      <c r="A422" s="32"/>
      <c r="B422" s="32"/>
      <c r="C422" s="32"/>
      <c r="D422" s="32"/>
      <c r="E422" s="32"/>
      <c r="F422" s="32"/>
      <c r="G422" s="32"/>
      <c r="H422" s="206"/>
      <c r="I422" s="5"/>
      <c r="J422" s="5"/>
      <c r="K422" s="32"/>
      <c r="L422" s="5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spans="1:26" ht="12.75" customHeight="1" x14ac:dyDescent="0.2">
      <c r="A423" s="32"/>
      <c r="B423" s="32"/>
      <c r="C423" s="32"/>
      <c r="D423" s="32"/>
      <c r="E423" s="32"/>
      <c r="F423" s="32"/>
      <c r="G423" s="32"/>
      <c r="H423" s="206"/>
      <c r="I423" s="5"/>
      <c r="J423" s="5"/>
      <c r="K423" s="32"/>
      <c r="L423" s="5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spans="1:26" ht="12.75" customHeight="1" x14ac:dyDescent="0.2">
      <c r="A424" s="32"/>
      <c r="B424" s="32"/>
      <c r="C424" s="32"/>
      <c r="D424" s="32"/>
      <c r="E424" s="32"/>
      <c r="F424" s="32"/>
      <c r="G424" s="32"/>
      <c r="H424" s="206"/>
      <c r="I424" s="5"/>
      <c r="J424" s="5"/>
      <c r="K424" s="32"/>
      <c r="L424" s="5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spans="1:26" ht="12.75" customHeight="1" x14ac:dyDescent="0.2">
      <c r="A425" s="32"/>
      <c r="B425" s="32"/>
      <c r="C425" s="32"/>
      <c r="D425" s="32"/>
      <c r="E425" s="32"/>
      <c r="F425" s="32"/>
      <c r="G425" s="32"/>
      <c r="H425" s="206"/>
      <c r="I425" s="5"/>
      <c r="J425" s="5"/>
      <c r="K425" s="32"/>
      <c r="L425" s="5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spans="1:26" ht="12.75" customHeight="1" x14ac:dyDescent="0.2">
      <c r="A426" s="32"/>
      <c r="B426" s="32"/>
      <c r="C426" s="32"/>
      <c r="D426" s="32"/>
      <c r="E426" s="32"/>
      <c r="F426" s="32"/>
      <c r="G426" s="32"/>
      <c r="H426" s="206"/>
      <c r="I426" s="5"/>
      <c r="J426" s="5"/>
      <c r="K426" s="32"/>
      <c r="L426" s="5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spans="1:26" ht="12.75" customHeight="1" x14ac:dyDescent="0.2">
      <c r="A427" s="32"/>
      <c r="B427" s="32"/>
      <c r="C427" s="32"/>
      <c r="D427" s="32"/>
      <c r="E427" s="32"/>
      <c r="F427" s="32"/>
      <c r="G427" s="32"/>
      <c r="H427" s="206"/>
      <c r="I427" s="5"/>
      <c r="J427" s="5"/>
      <c r="K427" s="32"/>
      <c r="L427" s="5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spans="1:26" ht="12.75" customHeight="1" x14ac:dyDescent="0.2">
      <c r="A428" s="32"/>
      <c r="B428" s="32"/>
      <c r="C428" s="32"/>
      <c r="D428" s="32"/>
      <c r="E428" s="32"/>
      <c r="F428" s="32"/>
      <c r="G428" s="32"/>
      <c r="H428" s="206"/>
      <c r="I428" s="5"/>
      <c r="J428" s="5"/>
      <c r="K428" s="32"/>
      <c r="L428" s="5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spans="1:26" ht="12.75" customHeight="1" x14ac:dyDescent="0.2">
      <c r="A429" s="32"/>
      <c r="B429" s="32"/>
      <c r="C429" s="32"/>
      <c r="D429" s="32"/>
      <c r="E429" s="32"/>
      <c r="F429" s="32"/>
      <c r="G429" s="32"/>
      <c r="H429" s="206"/>
      <c r="I429" s="5"/>
      <c r="J429" s="5"/>
      <c r="K429" s="32"/>
      <c r="L429" s="5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spans="1:26" ht="12.75" customHeight="1" x14ac:dyDescent="0.2">
      <c r="A430" s="32"/>
      <c r="B430" s="32"/>
      <c r="C430" s="32"/>
      <c r="D430" s="32"/>
      <c r="E430" s="32"/>
      <c r="F430" s="32"/>
      <c r="G430" s="32"/>
      <c r="H430" s="206"/>
      <c r="I430" s="5"/>
      <c r="J430" s="5"/>
      <c r="K430" s="32"/>
      <c r="L430" s="5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spans="1:26" ht="12.75" customHeight="1" x14ac:dyDescent="0.2">
      <c r="A431" s="32"/>
      <c r="B431" s="32"/>
      <c r="C431" s="32"/>
      <c r="D431" s="32"/>
      <c r="E431" s="32"/>
      <c r="F431" s="32"/>
      <c r="G431" s="32"/>
      <c r="H431" s="206"/>
      <c r="I431" s="5"/>
      <c r="J431" s="5"/>
      <c r="K431" s="32"/>
      <c r="L431" s="5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spans="1:26" ht="12.75" customHeight="1" x14ac:dyDescent="0.2">
      <c r="A432" s="32"/>
      <c r="B432" s="32"/>
      <c r="C432" s="32"/>
      <c r="D432" s="32"/>
      <c r="E432" s="32"/>
      <c r="F432" s="32"/>
      <c r="G432" s="32"/>
      <c r="H432" s="206"/>
      <c r="I432" s="5"/>
      <c r="J432" s="5"/>
      <c r="K432" s="32"/>
      <c r="L432" s="5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spans="1:26" ht="12.75" customHeight="1" x14ac:dyDescent="0.2">
      <c r="A433" s="32"/>
      <c r="B433" s="32"/>
      <c r="C433" s="32"/>
      <c r="D433" s="32"/>
      <c r="E433" s="32"/>
      <c r="F433" s="32"/>
      <c r="G433" s="32"/>
      <c r="H433" s="206"/>
      <c r="I433" s="5"/>
      <c r="J433" s="5"/>
      <c r="K433" s="32"/>
      <c r="L433" s="5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spans="1:26" ht="12.75" customHeight="1" x14ac:dyDescent="0.2">
      <c r="A434" s="32"/>
      <c r="B434" s="32"/>
      <c r="C434" s="32"/>
      <c r="D434" s="32"/>
      <c r="E434" s="32"/>
      <c r="F434" s="32"/>
      <c r="G434" s="32"/>
      <c r="H434" s="206"/>
      <c r="I434" s="5"/>
      <c r="J434" s="5"/>
      <c r="K434" s="32"/>
      <c r="L434" s="5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spans="1:26" ht="12.75" customHeight="1" x14ac:dyDescent="0.2">
      <c r="A435" s="32"/>
      <c r="B435" s="32"/>
      <c r="C435" s="32"/>
      <c r="D435" s="32"/>
      <c r="E435" s="32"/>
      <c r="F435" s="32"/>
      <c r="G435" s="32"/>
      <c r="H435" s="206"/>
      <c r="I435" s="5"/>
      <c r="J435" s="5"/>
      <c r="K435" s="32"/>
      <c r="L435" s="5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spans="1:26" ht="12.75" customHeight="1" x14ac:dyDescent="0.2">
      <c r="A436" s="32"/>
      <c r="B436" s="32"/>
      <c r="C436" s="32"/>
      <c r="D436" s="32"/>
      <c r="E436" s="32"/>
      <c r="F436" s="32"/>
      <c r="G436" s="32"/>
      <c r="H436" s="206"/>
      <c r="I436" s="5"/>
      <c r="J436" s="5"/>
      <c r="K436" s="32"/>
      <c r="L436" s="5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spans="1:26" ht="12.75" customHeight="1" x14ac:dyDescent="0.2">
      <c r="A437" s="32"/>
      <c r="B437" s="32"/>
      <c r="C437" s="32"/>
      <c r="D437" s="32"/>
      <c r="E437" s="32"/>
      <c r="F437" s="32"/>
      <c r="G437" s="32"/>
      <c r="H437" s="206"/>
      <c r="I437" s="5"/>
      <c r="J437" s="5"/>
      <c r="K437" s="32"/>
      <c r="L437" s="5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spans="1:26" ht="12.75" customHeight="1" x14ac:dyDescent="0.2">
      <c r="A438" s="32"/>
      <c r="B438" s="32"/>
      <c r="C438" s="32"/>
      <c r="D438" s="32"/>
      <c r="E438" s="32"/>
      <c r="F438" s="32"/>
      <c r="G438" s="32"/>
      <c r="H438" s="206"/>
      <c r="I438" s="5"/>
      <c r="J438" s="5"/>
      <c r="K438" s="32"/>
      <c r="L438" s="5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spans="1:26" ht="12.75" customHeight="1" x14ac:dyDescent="0.2">
      <c r="A439" s="32"/>
      <c r="B439" s="32"/>
      <c r="C439" s="32"/>
      <c r="D439" s="32"/>
      <c r="E439" s="32"/>
      <c r="F439" s="32"/>
      <c r="G439" s="32"/>
      <c r="H439" s="206"/>
      <c r="I439" s="5"/>
      <c r="J439" s="5"/>
      <c r="K439" s="32"/>
      <c r="L439" s="5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spans="1:26" ht="12.75" customHeight="1" x14ac:dyDescent="0.2">
      <c r="A440" s="32"/>
      <c r="B440" s="32"/>
      <c r="C440" s="32"/>
      <c r="D440" s="32"/>
      <c r="E440" s="32"/>
      <c r="F440" s="32"/>
      <c r="G440" s="32"/>
      <c r="H440" s="206"/>
      <c r="I440" s="5"/>
      <c r="J440" s="5"/>
      <c r="K440" s="32"/>
      <c r="L440" s="5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spans="1:26" ht="12.75" customHeight="1" x14ac:dyDescent="0.2">
      <c r="A441" s="32"/>
      <c r="B441" s="32"/>
      <c r="C441" s="32"/>
      <c r="D441" s="32"/>
      <c r="E441" s="32"/>
      <c r="F441" s="32"/>
      <c r="G441" s="32"/>
      <c r="H441" s="206"/>
      <c r="I441" s="5"/>
      <c r="J441" s="5"/>
      <c r="K441" s="32"/>
      <c r="L441" s="5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spans="1:26" ht="12.75" customHeight="1" x14ac:dyDescent="0.2">
      <c r="A442" s="32"/>
      <c r="B442" s="32"/>
      <c r="C442" s="32"/>
      <c r="D442" s="32"/>
      <c r="E442" s="32"/>
      <c r="F442" s="32"/>
      <c r="G442" s="32"/>
      <c r="H442" s="206"/>
      <c r="I442" s="5"/>
      <c r="J442" s="5"/>
      <c r="K442" s="32"/>
      <c r="L442" s="5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spans="1:26" ht="12.75" customHeight="1" x14ac:dyDescent="0.2">
      <c r="A443" s="32"/>
      <c r="B443" s="32"/>
      <c r="C443" s="32"/>
      <c r="D443" s="32"/>
      <c r="E443" s="32"/>
      <c r="F443" s="32"/>
      <c r="G443" s="32"/>
      <c r="H443" s="206"/>
      <c r="I443" s="5"/>
      <c r="J443" s="5"/>
      <c r="K443" s="32"/>
      <c r="L443" s="5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spans="1:26" ht="12.75" customHeight="1" x14ac:dyDescent="0.2">
      <c r="A444" s="32"/>
      <c r="B444" s="32"/>
      <c r="C444" s="32"/>
      <c r="D444" s="32"/>
      <c r="E444" s="32"/>
      <c r="F444" s="32"/>
      <c r="G444" s="32"/>
      <c r="H444" s="206"/>
      <c r="I444" s="5"/>
      <c r="J444" s="5"/>
      <c r="K444" s="32"/>
      <c r="L444" s="5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spans="1:26" ht="12.75" customHeight="1" x14ac:dyDescent="0.2">
      <c r="A445" s="32"/>
      <c r="B445" s="32"/>
      <c r="C445" s="32"/>
      <c r="D445" s="32"/>
      <c r="E445" s="32"/>
      <c r="F445" s="32"/>
      <c r="G445" s="32"/>
      <c r="H445" s="206"/>
      <c r="I445" s="5"/>
      <c r="J445" s="5"/>
      <c r="K445" s="32"/>
      <c r="L445" s="5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spans="1:26" ht="12.75" customHeight="1" x14ac:dyDescent="0.2">
      <c r="A446" s="32"/>
      <c r="B446" s="32"/>
      <c r="C446" s="32"/>
      <c r="D446" s="32"/>
      <c r="E446" s="32"/>
      <c r="F446" s="32"/>
      <c r="G446" s="32"/>
      <c r="H446" s="206"/>
      <c r="I446" s="5"/>
      <c r="J446" s="5"/>
      <c r="K446" s="32"/>
      <c r="L446" s="5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spans="1:26" ht="12.75" customHeight="1" x14ac:dyDescent="0.2">
      <c r="A447" s="32"/>
      <c r="B447" s="32"/>
      <c r="C447" s="32"/>
      <c r="D447" s="32"/>
      <c r="E447" s="32"/>
      <c r="F447" s="32"/>
      <c r="G447" s="32"/>
      <c r="H447" s="206"/>
      <c r="I447" s="5"/>
      <c r="J447" s="5"/>
      <c r="K447" s="32"/>
      <c r="L447" s="5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spans="1:26" ht="12.75" customHeight="1" x14ac:dyDescent="0.2">
      <c r="A448" s="32"/>
      <c r="B448" s="32"/>
      <c r="C448" s="32"/>
      <c r="D448" s="32"/>
      <c r="E448" s="32"/>
      <c r="F448" s="32"/>
      <c r="G448" s="32"/>
      <c r="H448" s="206"/>
      <c r="I448" s="5"/>
      <c r="J448" s="5"/>
      <c r="K448" s="32"/>
      <c r="L448" s="5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spans="1:26" ht="12.75" customHeight="1" x14ac:dyDescent="0.2">
      <c r="A449" s="32"/>
      <c r="B449" s="32"/>
      <c r="C449" s="32"/>
      <c r="D449" s="32"/>
      <c r="E449" s="32"/>
      <c r="F449" s="32"/>
      <c r="G449" s="32"/>
      <c r="H449" s="206"/>
      <c r="I449" s="5"/>
      <c r="J449" s="5"/>
      <c r="K449" s="32"/>
      <c r="L449" s="5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spans="1:26" ht="12.75" customHeight="1" x14ac:dyDescent="0.2">
      <c r="A450" s="32"/>
      <c r="B450" s="32"/>
      <c r="C450" s="32"/>
      <c r="D450" s="32"/>
      <c r="E450" s="32"/>
      <c r="F450" s="32"/>
      <c r="G450" s="32"/>
      <c r="H450" s="206"/>
      <c r="I450" s="5"/>
      <c r="J450" s="5"/>
      <c r="K450" s="32"/>
      <c r="L450" s="5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spans="1:26" ht="12.75" customHeight="1" x14ac:dyDescent="0.2">
      <c r="A451" s="32"/>
      <c r="B451" s="32"/>
      <c r="C451" s="32"/>
      <c r="D451" s="32"/>
      <c r="E451" s="32"/>
      <c r="F451" s="32"/>
      <c r="G451" s="32"/>
      <c r="H451" s="206"/>
      <c r="I451" s="5"/>
      <c r="J451" s="5"/>
      <c r="K451" s="32"/>
      <c r="L451" s="5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spans="1:26" ht="12.75" customHeight="1" x14ac:dyDescent="0.2">
      <c r="A452" s="32"/>
      <c r="B452" s="32"/>
      <c r="C452" s="32"/>
      <c r="D452" s="32"/>
      <c r="E452" s="32"/>
      <c r="F452" s="32"/>
      <c r="G452" s="32"/>
      <c r="H452" s="206"/>
      <c r="I452" s="5"/>
      <c r="J452" s="5"/>
      <c r="K452" s="32"/>
      <c r="L452" s="5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spans="1:26" ht="12.75" customHeight="1" x14ac:dyDescent="0.2">
      <c r="A453" s="32"/>
      <c r="B453" s="32"/>
      <c r="C453" s="32"/>
      <c r="D453" s="32"/>
      <c r="E453" s="32"/>
      <c r="F453" s="32"/>
      <c r="G453" s="32"/>
      <c r="H453" s="206"/>
      <c r="I453" s="5"/>
      <c r="J453" s="5"/>
      <c r="K453" s="32"/>
      <c r="L453" s="5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spans="1:26" ht="12.75" customHeight="1" x14ac:dyDescent="0.2">
      <c r="A454" s="32"/>
      <c r="B454" s="32"/>
      <c r="C454" s="32"/>
      <c r="D454" s="32"/>
      <c r="E454" s="32"/>
      <c r="F454" s="32"/>
      <c r="G454" s="32"/>
      <c r="H454" s="206"/>
      <c r="I454" s="5"/>
      <c r="J454" s="5"/>
      <c r="K454" s="32"/>
      <c r="L454" s="5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spans="1:26" ht="12.75" customHeight="1" x14ac:dyDescent="0.2">
      <c r="A455" s="32"/>
      <c r="B455" s="32"/>
      <c r="C455" s="32"/>
      <c r="D455" s="32"/>
      <c r="E455" s="32"/>
      <c r="F455" s="32"/>
      <c r="G455" s="32"/>
      <c r="H455" s="206"/>
      <c r="I455" s="5"/>
      <c r="J455" s="5"/>
      <c r="K455" s="32"/>
      <c r="L455" s="5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spans="1:26" ht="12.75" customHeight="1" x14ac:dyDescent="0.2">
      <c r="A456" s="32"/>
      <c r="B456" s="32"/>
      <c r="C456" s="32"/>
      <c r="D456" s="32"/>
      <c r="E456" s="32"/>
      <c r="F456" s="32"/>
      <c r="G456" s="32"/>
      <c r="H456" s="206"/>
      <c r="I456" s="5"/>
      <c r="J456" s="5"/>
      <c r="K456" s="32"/>
      <c r="L456" s="5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spans="1:26" ht="12.75" customHeight="1" x14ac:dyDescent="0.2">
      <c r="A457" s="32"/>
      <c r="B457" s="32"/>
      <c r="C457" s="32"/>
      <c r="D457" s="32"/>
      <c r="E457" s="32"/>
      <c r="F457" s="32"/>
      <c r="G457" s="32"/>
      <c r="H457" s="206"/>
      <c r="I457" s="5"/>
      <c r="J457" s="5"/>
      <c r="K457" s="32"/>
      <c r="L457" s="5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spans="1:26" ht="12.75" customHeight="1" x14ac:dyDescent="0.2">
      <c r="A458" s="32"/>
      <c r="B458" s="32"/>
      <c r="C458" s="32"/>
      <c r="D458" s="32"/>
      <c r="E458" s="32"/>
      <c r="F458" s="32"/>
      <c r="G458" s="32"/>
      <c r="H458" s="206"/>
      <c r="I458" s="5"/>
      <c r="J458" s="5"/>
      <c r="K458" s="32"/>
      <c r="L458" s="5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spans="1:26" ht="12.75" customHeight="1" x14ac:dyDescent="0.2">
      <c r="A459" s="32"/>
      <c r="B459" s="32"/>
      <c r="C459" s="32"/>
      <c r="D459" s="32"/>
      <c r="E459" s="32"/>
      <c r="F459" s="32"/>
      <c r="G459" s="32"/>
      <c r="H459" s="206"/>
      <c r="I459" s="5"/>
      <c r="J459" s="5"/>
      <c r="K459" s="32"/>
      <c r="L459" s="5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spans="1:26" ht="12.75" customHeight="1" x14ac:dyDescent="0.2">
      <c r="A460" s="32"/>
      <c r="B460" s="32"/>
      <c r="C460" s="32"/>
      <c r="D460" s="32"/>
      <c r="E460" s="32"/>
      <c r="F460" s="32"/>
      <c r="G460" s="32"/>
      <c r="H460" s="206"/>
      <c r="I460" s="5"/>
      <c r="J460" s="5"/>
      <c r="K460" s="32"/>
      <c r="L460" s="5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spans="1:26" ht="12.75" customHeight="1" x14ac:dyDescent="0.2">
      <c r="A461" s="32"/>
      <c r="B461" s="32"/>
      <c r="C461" s="32"/>
      <c r="D461" s="32"/>
      <c r="E461" s="32"/>
      <c r="F461" s="32"/>
      <c r="G461" s="32"/>
      <c r="H461" s="206"/>
      <c r="I461" s="5"/>
      <c r="J461" s="5"/>
      <c r="K461" s="32"/>
      <c r="L461" s="5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spans="1:26" ht="12.75" customHeight="1" x14ac:dyDescent="0.2">
      <c r="A462" s="32"/>
      <c r="B462" s="32"/>
      <c r="C462" s="32"/>
      <c r="D462" s="32"/>
      <c r="E462" s="32"/>
      <c r="F462" s="32"/>
      <c r="G462" s="32"/>
      <c r="H462" s="206"/>
      <c r="I462" s="5"/>
      <c r="J462" s="5"/>
      <c r="K462" s="32"/>
      <c r="L462" s="5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spans="1:26" ht="12.75" customHeight="1" x14ac:dyDescent="0.2">
      <c r="A463" s="32"/>
      <c r="B463" s="32"/>
      <c r="C463" s="32"/>
      <c r="D463" s="32"/>
      <c r="E463" s="32"/>
      <c r="F463" s="32"/>
      <c r="G463" s="32"/>
      <c r="H463" s="206"/>
      <c r="I463" s="5"/>
      <c r="J463" s="5"/>
      <c r="K463" s="32"/>
      <c r="L463" s="5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spans="1:26" ht="12.75" customHeight="1" x14ac:dyDescent="0.2">
      <c r="A464" s="32"/>
      <c r="B464" s="32"/>
      <c r="C464" s="32"/>
      <c r="D464" s="32"/>
      <c r="E464" s="32"/>
      <c r="F464" s="32"/>
      <c r="G464" s="32"/>
      <c r="H464" s="206"/>
      <c r="I464" s="5"/>
      <c r="J464" s="5"/>
      <c r="K464" s="32"/>
      <c r="L464" s="5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spans="1:26" ht="12.75" customHeight="1" x14ac:dyDescent="0.2">
      <c r="A465" s="32"/>
      <c r="B465" s="32"/>
      <c r="C465" s="32"/>
      <c r="D465" s="32"/>
      <c r="E465" s="32"/>
      <c r="F465" s="32"/>
      <c r="G465" s="32"/>
      <c r="H465" s="206"/>
      <c r="I465" s="5"/>
      <c r="J465" s="5"/>
      <c r="K465" s="32"/>
      <c r="L465" s="5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spans="1:26" ht="12.75" customHeight="1" x14ac:dyDescent="0.2">
      <c r="A466" s="32"/>
      <c r="B466" s="32"/>
      <c r="C466" s="32"/>
      <c r="D466" s="32"/>
      <c r="E466" s="32"/>
      <c r="F466" s="32"/>
      <c r="G466" s="32"/>
      <c r="H466" s="206"/>
      <c r="I466" s="5"/>
      <c r="J466" s="5"/>
      <c r="K466" s="32"/>
      <c r="L466" s="5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spans="1:26" ht="12.75" customHeight="1" x14ac:dyDescent="0.2">
      <c r="A467" s="32"/>
      <c r="B467" s="32"/>
      <c r="C467" s="32"/>
      <c r="D467" s="32"/>
      <c r="E467" s="32"/>
      <c r="F467" s="32"/>
      <c r="G467" s="32"/>
      <c r="H467" s="206"/>
      <c r="I467" s="5"/>
      <c r="J467" s="5"/>
      <c r="K467" s="32"/>
      <c r="L467" s="5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spans="1:26" ht="12.75" customHeight="1" x14ac:dyDescent="0.2">
      <c r="A468" s="32"/>
      <c r="B468" s="32"/>
      <c r="C468" s="32"/>
      <c r="D468" s="32"/>
      <c r="E468" s="32"/>
      <c r="F468" s="32"/>
      <c r="G468" s="32"/>
      <c r="H468" s="206"/>
      <c r="I468" s="5"/>
      <c r="J468" s="5"/>
      <c r="K468" s="32"/>
      <c r="L468" s="5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spans="1:26" ht="12.75" customHeight="1" x14ac:dyDescent="0.2">
      <c r="A469" s="32"/>
      <c r="B469" s="32"/>
      <c r="C469" s="32"/>
      <c r="D469" s="32"/>
      <c r="E469" s="32"/>
      <c r="F469" s="32"/>
      <c r="G469" s="32"/>
      <c r="H469" s="206"/>
      <c r="I469" s="5"/>
      <c r="J469" s="5"/>
      <c r="K469" s="32"/>
      <c r="L469" s="5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spans="1:26" ht="12.75" customHeight="1" x14ac:dyDescent="0.2">
      <c r="A470" s="32"/>
      <c r="B470" s="32"/>
      <c r="C470" s="32"/>
      <c r="D470" s="32"/>
      <c r="E470" s="32"/>
      <c r="F470" s="32"/>
      <c r="G470" s="32"/>
      <c r="H470" s="206"/>
      <c r="I470" s="5"/>
      <c r="J470" s="5"/>
      <c r="K470" s="32"/>
      <c r="L470" s="5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spans="1:26" ht="12.75" customHeight="1" x14ac:dyDescent="0.2">
      <c r="A471" s="32"/>
      <c r="B471" s="32"/>
      <c r="C471" s="32"/>
      <c r="D471" s="32"/>
      <c r="E471" s="32"/>
      <c r="F471" s="32"/>
      <c r="G471" s="32"/>
      <c r="H471" s="206"/>
      <c r="I471" s="5"/>
      <c r="J471" s="5"/>
      <c r="K471" s="32"/>
      <c r="L471" s="5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spans="1:26" ht="12.75" customHeight="1" x14ac:dyDescent="0.2">
      <c r="A472" s="32"/>
      <c r="B472" s="32"/>
      <c r="C472" s="32"/>
      <c r="D472" s="32"/>
      <c r="E472" s="32"/>
      <c r="F472" s="32"/>
      <c r="G472" s="32"/>
      <c r="H472" s="206"/>
      <c r="I472" s="5"/>
      <c r="J472" s="5"/>
      <c r="K472" s="32"/>
      <c r="L472" s="5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spans="1:26" ht="12.75" customHeight="1" x14ac:dyDescent="0.2">
      <c r="A473" s="32"/>
      <c r="B473" s="32"/>
      <c r="C473" s="32"/>
      <c r="D473" s="32"/>
      <c r="E473" s="32"/>
      <c r="F473" s="32"/>
      <c r="G473" s="32"/>
      <c r="H473" s="206"/>
      <c r="I473" s="5"/>
      <c r="J473" s="5"/>
      <c r="K473" s="32"/>
      <c r="L473" s="5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spans="1:26" ht="12.75" customHeight="1" x14ac:dyDescent="0.2">
      <c r="A474" s="32"/>
      <c r="B474" s="32"/>
      <c r="C474" s="32"/>
      <c r="D474" s="32"/>
      <c r="E474" s="32"/>
      <c r="F474" s="32"/>
      <c r="G474" s="32"/>
      <c r="H474" s="206"/>
      <c r="I474" s="5"/>
      <c r="J474" s="5"/>
      <c r="K474" s="32"/>
      <c r="L474" s="5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spans="1:26" ht="12.75" customHeight="1" x14ac:dyDescent="0.2">
      <c r="A475" s="32"/>
      <c r="B475" s="32"/>
      <c r="C475" s="32"/>
      <c r="D475" s="32"/>
      <c r="E475" s="32"/>
      <c r="F475" s="32"/>
      <c r="G475" s="32"/>
      <c r="H475" s="206"/>
      <c r="I475" s="5"/>
      <c r="J475" s="5"/>
      <c r="K475" s="32"/>
      <c r="L475" s="5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spans="1:26" ht="12.75" customHeight="1" x14ac:dyDescent="0.2">
      <c r="A476" s="32"/>
      <c r="B476" s="32"/>
      <c r="C476" s="32"/>
      <c r="D476" s="32"/>
      <c r="E476" s="32"/>
      <c r="F476" s="32"/>
      <c r="G476" s="32"/>
      <c r="H476" s="206"/>
      <c r="I476" s="5"/>
      <c r="J476" s="5"/>
      <c r="K476" s="32"/>
      <c r="L476" s="5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spans="1:26" ht="12.75" customHeight="1" x14ac:dyDescent="0.2">
      <c r="A477" s="32"/>
      <c r="B477" s="32"/>
      <c r="C477" s="32"/>
      <c r="D477" s="32"/>
      <c r="E477" s="32"/>
      <c r="F477" s="32"/>
      <c r="G477" s="32"/>
      <c r="H477" s="206"/>
      <c r="I477" s="5"/>
      <c r="J477" s="5"/>
      <c r="K477" s="32"/>
      <c r="L477" s="5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spans="1:26" ht="12.75" customHeight="1" x14ac:dyDescent="0.2">
      <c r="A478" s="32"/>
      <c r="B478" s="32"/>
      <c r="C478" s="32"/>
      <c r="D478" s="32"/>
      <c r="E478" s="32"/>
      <c r="F478" s="32"/>
      <c r="G478" s="32"/>
      <c r="H478" s="206"/>
      <c r="I478" s="5"/>
      <c r="J478" s="5"/>
      <c r="K478" s="32"/>
      <c r="L478" s="5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spans="1:26" ht="12.75" customHeight="1" x14ac:dyDescent="0.2">
      <c r="A479" s="32"/>
      <c r="B479" s="32"/>
      <c r="C479" s="32"/>
      <c r="D479" s="32"/>
      <c r="E479" s="32"/>
      <c r="F479" s="32"/>
      <c r="G479" s="32"/>
      <c r="H479" s="206"/>
      <c r="I479" s="5"/>
      <c r="J479" s="5"/>
      <c r="K479" s="32"/>
      <c r="L479" s="5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spans="1:26" ht="12.75" customHeight="1" x14ac:dyDescent="0.2">
      <c r="A480" s="32"/>
      <c r="B480" s="32"/>
      <c r="C480" s="32"/>
      <c r="D480" s="32"/>
      <c r="E480" s="32"/>
      <c r="F480" s="32"/>
      <c r="G480" s="32"/>
      <c r="H480" s="206"/>
      <c r="I480" s="5"/>
      <c r="J480" s="5"/>
      <c r="K480" s="32"/>
      <c r="L480" s="5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spans="1:26" ht="12.75" customHeight="1" x14ac:dyDescent="0.2">
      <c r="A481" s="32"/>
      <c r="B481" s="32"/>
      <c r="C481" s="32"/>
      <c r="D481" s="32"/>
      <c r="E481" s="32"/>
      <c r="F481" s="32"/>
      <c r="G481" s="32"/>
      <c r="H481" s="206"/>
      <c r="I481" s="5"/>
      <c r="J481" s="5"/>
      <c r="K481" s="32"/>
      <c r="L481" s="5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spans="1:26" ht="12.75" customHeight="1" x14ac:dyDescent="0.2">
      <c r="A482" s="32"/>
      <c r="B482" s="32"/>
      <c r="C482" s="32"/>
      <c r="D482" s="32"/>
      <c r="E482" s="32"/>
      <c r="F482" s="32"/>
      <c r="G482" s="32"/>
      <c r="H482" s="206"/>
      <c r="I482" s="5"/>
      <c r="J482" s="5"/>
      <c r="K482" s="32"/>
      <c r="L482" s="5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spans="1:26" ht="12.75" customHeight="1" x14ac:dyDescent="0.2">
      <c r="A483" s="32"/>
      <c r="B483" s="32"/>
      <c r="C483" s="32"/>
      <c r="D483" s="32"/>
      <c r="E483" s="32"/>
      <c r="F483" s="32"/>
      <c r="G483" s="32"/>
      <c r="H483" s="206"/>
      <c r="I483" s="5"/>
      <c r="J483" s="5"/>
      <c r="K483" s="32"/>
      <c r="L483" s="5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spans="1:26" ht="12.75" customHeight="1" x14ac:dyDescent="0.2">
      <c r="A484" s="32"/>
      <c r="B484" s="32"/>
      <c r="C484" s="32"/>
      <c r="D484" s="32"/>
      <c r="E484" s="32"/>
      <c r="F484" s="32"/>
      <c r="G484" s="32"/>
      <c r="H484" s="206"/>
      <c r="I484" s="5"/>
      <c r="J484" s="5"/>
      <c r="K484" s="32"/>
      <c r="L484" s="5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spans="1:26" ht="12.75" customHeight="1" x14ac:dyDescent="0.2">
      <c r="A485" s="32"/>
      <c r="B485" s="32"/>
      <c r="C485" s="32"/>
      <c r="D485" s="32"/>
      <c r="E485" s="32"/>
      <c r="F485" s="32"/>
      <c r="G485" s="32"/>
      <c r="H485" s="206"/>
      <c r="I485" s="5"/>
      <c r="J485" s="5"/>
      <c r="K485" s="32"/>
      <c r="L485" s="5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spans="1:26" ht="12.75" customHeight="1" x14ac:dyDescent="0.2">
      <c r="A486" s="32"/>
      <c r="B486" s="32"/>
      <c r="C486" s="32"/>
      <c r="D486" s="32"/>
      <c r="E486" s="32"/>
      <c r="F486" s="32"/>
      <c r="G486" s="32"/>
      <c r="H486" s="206"/>
      <c r="I486" s="5"/>
      <c r="J486" s="5"/>
      <c r="K486" s="32"/>
      <c r="L486" s="5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spans="1:26" ht="12.75" customHeight="1" x14ac:dyDescent="0.2">
      <c r="A487" s="32"/>
      <c r="B487" s="32"/>
      <c r="C487" s="32"/>
      <c r="D487" s="32"/>
      <c r="E487" s="32"/>
      <c r="F487" s="32"/>
      <c r="G487" s="32"/>
      <c r="H487" s="206"/>
      <c r="I487" s="5"/>
      <c r="J487" s="5"/>
      <c r="K487" s="32"/>
      <c r="L487" s="5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spans="1:26" ht="12.75" customHeight="1" x14ac:dyDescent="0.2">
      <c r="A488" s="32"/>
      <c r="B488" s="32"/>
      <c r="C488" s="32"/>
      <c r="D488" s="32"/>
      <c r="E488" s="32"/>
      <c r="F488" s="32"/>
      <c r="G488" s="32"/>
      <c r="H488" s="206"/>
      <c r="I488" s="5"/>
      <c r="J488" s="5"/>
      <c r="K488" s="32"/>
      <c r="L488" s="5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spans="1:26" ht="12.75" customHeight="1" x14ac:dyDescent="0.2">
      <c r="A489" s="32"/>
      <c r="B489" s="32"/>
      <c r="C489" s="32"/>
      <c r="D489" s="32"/>
      <c r="E489" s="32"/>
      <c r="F489" s="32"/>
      <c r="G489" s="32"/>
      <c r="H489" s="206"/>
      <c r="I489" s="5"/>
      <c r="J489" s="5"/>
      <c r="K489" s="32"/>
      <c r="L489" s="5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spans="1:26" ht="12.75" customHeight="1" x14ac:dyDescent="0.2">
      <c r="A490" s="32"/>
      <c r="B490" s="32"/>
      <c r="C490" s="32"/>
      <c r="D490" s="32"/>
      <c r="E490" s="32"/>
      <c r="F490" s="32"/>
      <c r="G490" s="32"/>
      <c r="H490" s="206"/>
      <c r="I490" s="5"/>
      <c r="J490" s="5"/>
      <c r="K490" s="32"/>
      <c r="L490" s="5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spans="1:26" ht="12.75" customHeight="1" x14ac:dyDescent="0.2">
      <c r="A491" s="32"/>
      <c r="B491" s="32"/>
      <c r="C491" s="32"/>
      <c r="D491" s="32"/>
      <c r="E491" s="32"/>
      <c r="F491" s="32"/>
      <c r="G491" s="32"/>
      <c r="H491" s="206"/>
      <c r="I491" s="5"/>
      <c r="J491" s="5"/>
      <c r="K491" s="32"/>
      <c r="L491" s="5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spans="1:26" ht="12.75" customHeight="1" x14ac:dyDescent="0.2">
      <c r="A492" s="32"/>
      <c r="B492" s="32"/>
      <c r="C492" s="32"/>
      <c r="D492" s="32"/>
      <c r="E492" s="32"/>
      <c r="F492" s="32"/>
      <c r="G492" s="32"/>
      <c r="H492" s="206"/>
      <c r="I492" s="5"/>
      <c r="J492" s="5"/>
      <c r="K492" s="32"/>
      <c r="L492" s="5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spans="1:26" ht="12.75" customHeight="1" x14ac:dyDescent="0.2">
      <c r="A493" s="32"/>
      <c r="B493" s="32"/>
      <c r="C493" s="32"/>
      <c r="D493" s="32"/>
      <c r="E493" s="32"/>
      <c r="F493" s="32"/>
      <c r="G493" s="32"/>
      <c r="H493" s="206"/>
      <c r="I493" s="5"/>
      <c r="J493" s="5"/>
      <c r="K493" s="32"/>
      <c r="L493" s="5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spans="1:26" ht="12.75" customHeight="1" x14ac:dyDescent="0.2">
      <c r="A494" s="32"/>
      <c r="B494" s="32"/>
      <c r="C494" s="32"/>
      <c r="D494" s="32"/>
      <c r="E494" s="32"/>
      <c r="F494" s="32"/>
      <c r="G494" s="32"/>
      <c r="H494" s="206"/>
      <c r="I494" s="5"/>
      <c r="J494" s="5"/>
      <c r="K494" s="32"/>
      <c r="L494" s="5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spans="1:26" ht="12.75" customHeight="1" x14ac:dyDescent="0.2">
      <c r="A495" s="32"/>
      <c r="B495" s="32"/>
      <c r="C495" s="32"/>
      <c r="D495" s="32"/>
      <c r="E495" s="32"/>
      <c r="F495" s="32"/>
      <c r="G495" s="32"/>
      <c r="H495" s="206"/>
      <c r="I495" s="5"/>
      <c r="J495" s="5"/>
      <c r="K495" s="32"/>
      <c r="L495" s="5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spans="1:26" ht="12.75" customHeight="1" x14ac:dyDescent="0.2">
      <c r="A496" s="32"/>
      <c r="B496" s="32"/>
      <c r="C496" s="32"/>
      <c r="D496" s="32"/>
      <c r="E496" s="32"/>
      <c r="F496" s="32"/>
      <c r="G496" s="32"/>
      <c r="H496" s="206"/>
      <c r="I496" s="5"/>
      <c r="J496" s="5"/>
      <c r="K496" s="32"/>
      <c r="L496" s="5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spans="1:26" ht="12.75" customHeight="1" x14ac:dyDescent="0.2">
      <c r="A497" s="32"/>
      <c r="B497" s="32"/>
      <c r="C497" s="32"/>
      <c r="D497" s="32"/>
      <c r="E497" s="32"/>
      <c r="F497" s="32"/>
      <c r="G497" s="32"/>
      <c r="H497" s="206"/>
      <c r="I497" s="5"/>
      <c r="J497" s="5"/>
      <c r="K497" s="32"/>
      <c r="L497" s="5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spans="1:26" ht="12.75" customHeight="1" x14ac:dyDescent="0.2">
      <c r="A498" s="32"/>
      <c r="B498" s="32"/>
      <c r="C498" s="32"/>
      <c r="D498" s="32"/>
      <c r="E498" s="32"/>
      <c r="F498" s="32"/>
      <c r="G498" s="32"/>
      <c r="H498" s="206"/>
      <c r="I498" s="5"/>
      <c r="J498" s="5"/>
      <c r="K498" s="32"/>
      <c r="L498" s="5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spans="1:26" ht="12.75" customHeight="1" x14ac:dyDescent="0.2">
      <c r="A499" s="32"/>
      <c r="B499" s="32"/>
      <c r="C499" s="32"/>
      <c r="D499" s="32"/>
      <c r="E499" s="32"/>
      <c r="F499" s="32"/>
      <c r="G499" s="32"/>
      <c r="H499" s="206"/>
      <c r="I499" s="5"/>
      <c r="J499" s="5"/>
      <c r="K499" s="32"/>
      <c r="L499" s="5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spans="1:26" ht="12.75" customHeight="1" x14ac:dyDescent="0.2">
      <c r="A500" s="32"/>
      <c r="B500" s="32"/>
      <c r="C500" s="32"/>
      <c r="D500" s="32"/>
      <c r="E500" s="32"/>
      <c r="F500" s="32"/>
      <c r="G500" s="32"/>
      <c r="H500" s="206"/>
      <c r="I500" s="5"/>
      <c r="J500" s="5"/>
      <c r="K500" s="32"/>
      <c r="L500" s="5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spans="1:26" ht="12.75" customHeight="1" x14ac:dyDescent="0.2">
      <c r="A501" s="32"/>
      <c r="B501" s="32"/>
      <c r="C501" s="32"/>
      <c r="D501" s="32"/>
      <c r="E501" s="32"/>
      <c r="F501" s="32"/>
      <c r="G501" s="32"/>
      <c r="H501" s="206"/>
      <c r="I501" s="5"/>
      <c r="J501" s="5"/>
      <c r="K501" s="32"/>
      <c r="L501" s="5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spans="1:26" ht="12.75" customHeight="1" x14ac:dyDescent="0.2">
      <c r="A502" s="32"/>
      <c r="B502" s="32"/>
      <c r="C502" s="32"/>
      <c r="D502" s="32"/>
      <c r="E502" s="32"/>
      <c r="F502" s="32"/>
      <c r="G502" s="32"/>
      <c r="H502" s="206"/>
      <c r="I502" s="5"/>
      <c r="J502" s="5"/>
      <c r="K502" s="32"/>
      <c r="L502" s="5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spans="1:26" ht="12.75" customHeight="1" x14ac:dyDescent="0.2">
      <c r="A503" s="32"/>
      <c r="B503" s="32"/>
      <c r="C503" s="32"/>
      <c r="D503" s="32"/>
      <c r="E503" s="32"/>
      <c r="F503" s="32"/>
      <c r="G503" s="32"/>
      <c r="H503" s="206"/>
      <c r="I503" s="5"/>
      <c r="J503" s="5"/>
      <c r="K503" s="32"/>
      <c r="L503" s="5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spans="1:26" ht="12.75" customHeight="1" x14ac:dyDescent="0.2">
      <c r="A504" s="32"/>
      <c r="B504" s="32"/>
      <c r="C504" s="32"/>
      <c r="D504" s="32"/>
      <c r="E504" s="32"/>
      <c r="F504" s="32"/>
      <c r="G504" s="32"/>
      <c r="H504" s="206"/>
      <c r="I504" s="5"/>
      <c r="J504" s="5"/>
      <c r="K504" s="32"/>
      <c r="L504" s="5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spans="1:26" ht="12.75" customHeight="1" x14ac:dyDescent="0.2">
      <c r="A505" s="32"/>
      <c r="B505" s="32"/>
      <c r="C505" s="32"/>
      <c r="D505" s="32"/>
      <c r="E505" s="32"/>
      <c r="F505" s="32"/>
      <c r="G505" s="32"/>
      <c r="H505" s="206"/>
      <c r="I505" s="5"/>
      <c r="J505" s="5"/>
      <c r="K505" s="32"/>
      <c r="L505" s="5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spans="1:26" ht="12.75" customHeight="1" x14ac:dyDescent="0.2">
      <c r="A506" s="32"/>
      <c r="B506" s="32"/>
      <c r="C506" s="32"/>
      <c r="D506" s="32"/>
      <c r="E506" s="32"/>
      <c r="F506" s="32"/>
      <c r="G506" s="32"/>
      <c r="H506" s="206"/>
      <c r="I506" s="5"/>
      <c r="J506" s="5"/>
      <c r="K506" s="32"/>
      <c r="L506" s="5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spans="1:26" ht="12.75" customHeight="1" x14ac:dyDescent="0.2">
      <c r="A507" s="32"/>
      <c r="B507" s="32"/>
      <c r="C507" s="32"/>
      <c r="D507" s="32"/>
      <c r="E507" s="32"/>
      <c r="F507" s="32"/>
      <c r="G507" s="32"/>
      <c r="H507" s="206"/>
      <c r="I507" s="5"/>
      <c r="J507" s="5"/>
      <c r="K507" s="32"/>
      <c r="L507" s="5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spans="1:26" ht="12.75" customHeight="1" x14ac:dyDescent="0.2">
      <c r="A508" s="32"/>
      <c r="B508" s="32"/>
      <c r="C508" s="32"/>
      <c r="D508" s="32"/>
      <c r="E508" s="32"/>
      <c r="F508" s="32"/>
      <c r="G508" s="32"/>
      <c r="H508" s="206"/>
      <c r="I508" s="5"/>
      <c r="J508" s="5"/>
      <c r="K508" s="32"/>
      <c r="L508" s="5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spans="1:26" ht="12.75" customHeight="1" x14ac:dyDescent="0.2">
      <c r="A509" s="32"/>
      <c r="B509" s="32"/>
      <c r="C509" s="32"/>
      <c r="D509" s="32"/>
      <c r="E509" s="32"/>
      <c r="F509" s="32"/>
      <c r="G509" s="32"/>
      <c r="H509" s="206"/>
      <c r="I509" s="5"/>
      <c r="J509" s="5"/>
      <c r="K509" s="32"/>
      <c r="L509" s="5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spans="1:26" ht="12.75" customHeight="1" x14ac:dyDescent="0.2">
      <c r="A510" s="32"/>
      <c r="B510" s="32"/>
      <c r="C510" s="32"/>
      <c r="D510" s="32"/>
      <c r="E510" s="32"/>
      <c r="F510" s="32"/>
      <c r="G510" s="32"/>
      <c r="H510" s="206"/>
      <c r="I510" s="5"/>
      <c r="J510" s="5"/>
      <c r="K510" s="32"/>
      <c r="L510" s="5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spans="1:26" ht="12.75" customHeight="1" x14ac:dyDescent="0.2">
      <c r="A511" s="32"/>
      <c r="B511" s="32"/>
      <c r="C511" s="32"/>
      <c r="D511" s="32"/>
      <c r="E511" s="32"/>
      <c r="F511" s="32"/>
      <c r="G511" s="32"/>
      <c r="H511" s="206"/>
      <c r="I511" s="5"/>
      <c r="J511" s="5"/>
      <c r="K511" s="32"/>
      <c r="L511" s="5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spans="1:26" ht="12.75" customHeight="1" x14ac:dyDescent="0.2">
      <c r="A512" s="32"/>
      <c r="B512" s="32"/>
      <c r="C512" s="32"/>
      <c r="D512" s="32"/>
      <c r="E512" s="32"/>
      <c r="F512" s="32"/>
      <c r="G512" s="32"/>
      <c r="H512" s="206"/>
      <c r="I512" s="5"/>
      <c r="J512" s="5"/>
      <c r="K512" s="32"/>
      <c r="L512" s="5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spans="1:26" ht="12.75" customHeight="1" x14ac:dyDescent="0.2">
      <c r="A513" s="32"/>
      <c r="B513" s="32"/>
      <c r="C513" s="32"/>
      <c r="D513" s="32"/>
      <c r="E513" s="32"/>
      <c r="F513" s="32"/>
      <c r="G513" s="32"/>
      <c r="H513" s="206"/>
      <c r="I513" s="5"/>
      <c r="J513" s="5"/>
      <c r="K513" s="32"/>
      <c r="L513" s="5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spans="1:26" ht="12.75" customHeight="1" x14ac:dyDescent="0.2">
      <c r="A514" s="32"/>
      <c r="B514" s="32"/>
      <c r="C514" s="32"/>
      <c r="D514" s="32"/>
      <c r="E514" s="32"/>
      <c r="F514" s="32"/>
      <c r="G514" s="32"/>
      <c r="H514" s="206"/>
      <c r="I514" s="5"/>
      <c r="J514" s="5"/>
      <c r="K514" s="32"/>
      <c r="L514" s="5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spans="1:26" ht="12.75" customHeight="1" x14ac:dyDescent="0.2">
      <c r="A515" s="32"/>
      <c r="B515" s="32"/>
      <c r="C515" s="32"/>
      <c r="D515" s="32"/>
      <c r="E515" s="32"/>
      <c r="F515" s="32"/>
      <c r="G515" s="32"/>
      <c r="H515" s="206"/>
      <c r="I515" s="5"/>
      <c r="J515" s="5"/>
      <c r="K515" s="32"/>
      <c r="L515" s="5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spans="1:26" ht="12.75" customHeight="1" x14ac:dyDescent="0.2">
      <c r="A516" s="32"/>
      <c r="B516" s="32"/>
      <c r="C516" s="32"/>
      <c r="D516" s="32"/>
      <c r="E516" s="32"/>
      <c r="F516" s="32"/>
      <c r="G516" s="32"/>
      <c r="H516" s="206"/>
      <c r="I516" s="5"/>
      <c r="J516" s="5"/>
      <c r="K516" s="32"/>
      <c r="L516" s="5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spans="1:26" ht="12.75" customHeight="1" x14ac:dyDescent="0.2">
      <c r="A517" s="32"/>
      <c r="B517" s="32"/>
      <c r="C517" s="32"/>
      <c r="D517" s="32"/>
      <c r="E517" s="32"/>
      <c r="F517" s="32"/>
      <c r="G517" s="32"/>
      <c r="H517" s="206"/>
      <c r="I517" s="5"/>
      <c r="J517" s="5"/>
      <c r="K517" s="32"/>
      <c r="L517" s="5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spans="1:26" ht="12.75" customHeight="1" x14ac:dyDescent="0.2">
      <c r="A518" s="32"/>
      <c r="B518" s="32"/>
      <c r="C518" s="32"/>
      <c r="D518" s="32"/>
      <c r="E518" s="32"/>
      <c r="F518" s="32"/>
      <c r="G518" s="32"/>
      <c r="H518" s="206"/>
      <c r="I518" s="5"/>
      <c r="J518" s="5"/>
      <c r="K518" s="32"/>
      <c r="L518" s="5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spans="1:26" ht="12.75" customHeight="1" x14ac:dyDescent="0.2">
      <c r="A519" s="32"/>
      <c r="B519" s="32"/>
      <c r="C519" s="32"/>
      <c r="D519" s="32"/>
      <c r="E519" s="32"/>
      <c r="F519" s="32"/>
      <c r="G519" s="32"/>
      <c r="H519" s="206"/>
      <c r="I519" s="5"/>
      <c r="J519" s="5"/>
      <c r="K519" s="32"/>
      <c r="L519" s="5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spans="1:26" ht="12.75" customHeight="1" x14ac:dyDescent="0.2">
      <c r="A520" s="32"/>
      <c r="B520" s="32"/>
      <c r="C520" s="32"/>
      <c r="D520" s="32"/>
      <c r="E520" s="32"/>
      <c r="F520" s="32"/>
      <c r="G520" s="32"/>
      <c r="H520" s="206"/>
      <c r="I520" s="5"/>
      <c r="J520" s="5"/>
      <c r="K520" s="32"/>
      <c r="L520" s="5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spans="1:26" ht="12.75" customHeight="1" x14ac:dyDescent="0.2">
      <c r="A521" s="32"/>
      <c r="B521" s="32"/>
      <c r="C521" s="32"/>
      <c r="D521" s="32"/>
      <c r="E521" s="32"/>
      <c r="F521" s="32"/>
      <c r="G521" s="32"/>
      <c r="H521" s="206"/>
      <c r="I521" s="5"/>
      <c r="J521" s="5"/>
      <c r="K521" s="32"/>
      <c r="L521" s="5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spans="1:26" ht="12.75" customHeight="1" x14ac:dyDescent="0.2">
      <c r="A522" s="32"/>
      <c r="B522" s="32"/>
      <c r="C522" s="32"/>
      <c r="D522" s="32"/>
      <c r="E522" s="32"/>
      <c r="F522" s="32"/>
      <c r="G522" s="32"/>
      <c r="H522" s="206"/>
      <c r="I522" s="5"/>
      <c r="J522" s="5"/>
      <c r="K522" s="32"/>
      <c r="L522" s="5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spans="1:26" ht="12.75" customHeight="1" x14ac:dyDescent="0.2">
      <c r="A523" s="32"/>
      <c r="B523" s="32"/>
      <c r="C523" s="32"/>
      <c r="D523" s="32"/>
      <c r="E523" s="32"/>
      <c r="F523" s="32"/>
      <c r="G523" s="32"/>
      <c r="H523" s="206"/>
      <c r="I523" s="5"/>
      <c r="J523" s="5"/>
      <c r="K523" s="32"/>
      <c r="L523" s="5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spans="1:26" ht="12.75" customHeight="1" x14ac:dyDescent="0.2">
      <c r="A524" s="32"/>
      <c r="B524" s="32"/>
      <c r="C524" s="32"/>
      <c r="D524" s="32"/>
      <c r="E524" s="32"/>
      <c r="F524" s="32"/>
      <c r="G524" s="32"/>
      <c r="H524" s="206"/>
      <c r="I524" s="5"/>
      <c r="J524" s="5"/>
      <c r="K524" s="32"/>
      <c r="L524" s="5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spans="1:26" ht="12.75" customHeight="1" x14ac:dyDescent="0.2">
      <c r="A525" s="32"/>
      <c r="B525" s="32"/>
      <c r="C525" s="32"/>
      <c r="D525" s="32"/>
      <c r="E525" s="32"/>
      <c r="F525" s="32"/>
      <c r="G525" s="32"/>
      <c r="H525" s="206"/>
      <c r="I525" s="5"/>
      <c r="J525" s="5"/>
      <c r="K525" s="32"/>
      <c r="L525" s="5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spans="1:26" ht="12.75" customHeight="1" x14ac:dyDescent="0.2">
      <c r="A526" s="32"/>
      <c r="B526" s="32"/>
      <c r="C526" s="32"/>
      <c r="D526" s="32"/>
      <c r="E526" s="32"/>
      <c r="F526" s="32"/>
      <c r="G526" s="32"/>
      <c r="H526" s="206"/>
      <c r="I526" s="5"/>
      <c r="J526" s="5"/>
      <c r="K526" s="32"/>
      <c r="L526" s="5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spans="1:26" ht="12.75" customHeight="1" x14ac:dyDescent="0.2">
      <c r="A527" s="32"/>
      <c r="B527" s="32"/>
      <c r="C527" s="32"/>
      <c r="D527" s="32"/>
      <c r="E527" s="32"/>
      <c r="F527" s="32"/>
      <c r="G527" s="32"/>
      <c r="H527" s="206"/>
      <c r="I527" s="5"/>
      <c r="J527" s="5"/>
      <c r="K527" s="32"/>
      <c r="L527" s="5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spans="1:26" ht="12.75" customHeight="1" x14ac:dyDescent="0.2">
      <c r="A528" s="32"/>
      <c r="B528" s="32"/>
      <c r="C528" s="32"/>
      <c r="D528" s="32"/>
      <c r="E528" s="32"/>
      <c r="F528" s="32"/>
      <c r="G528" s="32"/>
      <c r="H528" s="206"/>
      <c r="I528" s="5"/>
      <c r="J528" s="5"/>
      <c r="K528" s="32"/>
      <c r="L528" s="5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spans="1:26" ht="12.75" customHeight="1" x14ac:dyDescent="0.2">
      <c r="A529" s="32"/>
      <c r="B529" s="32"/>
      <c r="C529" s="32"/>
      <c r="D529" s="32"/>
      <c r="E529" s="32"/>
      <c r="F529" s="32"/>
      <c r="G529" s="32"/>
      <c r="H529" s="206"/>
      <c r="I529" s="5"/>
      <c r="J529" s="5"/>
      <c r="K529" s="32"/>
      <c r="L529" s="5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spans="1:26" ht="12.75" customHeight="1" x14ac:dyDescent="0.2">
      <c r="A530" s="32"/>
      <c r="B530" s="32"/>
      <c r="C530" s="32"/>
      <c r="D530" s="32"/>
      <c r="E530" s="32"/>
      <c r="F530" s="32"/>
      <c r="G530" s="32"/>
      <c r="H530" s="206"/>
      <c r="I530" s="5"/>
      <c r="J530" s="5"/>
      <c r="K530" s="32"/>
      <c r="L530" s="5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spans="1:26" ht="12.75" customHeight="1" x14ac:dyDescent="0.2">
      <c r="A531" s="32"/>
      <c r="B531" s="32"/>
      <c r="C531" s="32"/>
      <c r="D531" s="32"/>
      <c r="E531" s="32"/>
      <c r="F531" s="32"/>
      <c r="G531" s="32"/>
      <c r="H531" s="206"/>
      <c r="I531" s="5"/>
      <c r="J531" s="5"/>
      <c r="K531" s="32"/>
      <c r="L531" s="5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spans="1:26" ht="12.75" customHeight="1" x14ac:dyDescent="0.2">
      <c r="A532" s="32"/>
      <c r="B532" s="32"/>
      <c r="C532" s="32"/>
      <c r="D532" s="32"/>
      <c r="E532" s="32"/>
      <c r="F532" s="32"/>
      <c r="G532" s="32"/>
      <c r="H532" s="206"/>
      <c r="I532" s="5"/>
      <c r="J532" s="5"/>
      <c r="K532" s="32"/>
      <c r="L532" s="5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spans="1:26" ht="12.75" customHeight="1" x14ac:dyDescent="0.2">
      <c r="A533" s="32"/>
      <c r="B533" s="32"/>
      <c r="C533" s="32"/>
      <c r="D533" s="32"/>
      <c r="E533" s="32"/>
      <c r="F533" s="32"/>
      <c r="G533" s="32"/>
      <c r="H533" s="206"/>
      <c r="I533" s="5"/>
      <c r="J533" s="5"/>
      <c r="K533" s="32"/>
      <c r="L533" s="5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spans="1:26" ht="12.75" customHeight="1" x14ac:dyDescent="0.2">
      <c r="A534" s="32"/>
      <c r="B534" s="32"/>
      <c r="C534" s="32"/>
      <c r="D534" s="32"/>
      <c r="E534" s="32"/>
      <c r="F534" s="32"/>
      <c r="G534" s="32"/>
      <c r="H534" s="206"/>
      <c r="I534" s="5"/>
      <c r="J534" s="5"/>
      <c r="K534" s="32"/>
      <c r="L534" s="5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spans="1:26" ht="12.75" customHeight="1" x14ac:dyDescent="0.2">
      <c r="A535" s="32"/>
      <c r="B535" s="32"/>
      <c r="C535" s="32"/>
      <c r="D535" s="32"/>
      <c r="E535" s="32"/>
      <c r="F535" s="32"/>
      <c r="G535" s="32"/>
      <c r="H535" s="206"/>
      <c r="I535" s="5"/>
      <c r="J535" s="5"/>
      <c r="K535" s="32"/>
      <c r="L535" s="5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spans="1:26" ht="12.75" customHeight="1" x14ac:dyDescent="0.2">
      <c r="A536" s="32"/>
      <c r="B536" s="32"/>
      <c r="C536" s="32"/>
      <c r="D536" s="32"/>
      <c r="E536" s="32"/>
      <c r="F536" s="32"/>
      <c r="G536" s="32"/>
      <c r="H536" s="206"/>
      <c r="I536" s="5"/>
      <c r="J536" s="5"/>
      <c r="K536" s="32"/>
      <c r="L536" s="5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spans="1:26" ht="12.75" customHeight="1" x14ac:dyDescent="0.2">
      <c r="A537" s="32"/>
      <c r="B537" s="32"/>
      <c r="C537" s="32"/>
      <c r="D537" s="32"/>
      <c r="E537" s="32"/>
      <c r="F537" s="32"/>
      <c r="G537" s="32"/>
      <c r="H537" s="206"/>
      <c r="I537" s="5"/>
      <c r="J537" s="5"/>
      <c r="K537" s="32"/>
      <c r="L537" s="5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spans="1:26" ht="12.75" customHeight="1" x14ac:dyDescent="0.2">
      <c r="A538" s="32"/>
      <c r="B538" s="32"/>
      <c r="C538" s="32"/>
      <c r="D538" s="32"/>
      <c r="E538" s="32"/>
      <c r="F538" s="32"/>
      <c r="G538" s="32"/>
      <c r="H538" s="206"/>
      <c r="I538" s="5"/>
      <c r="J538" s="5"/>
      <c r="K538" s="32"/>
      <c r="L538" s="5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spans="1:26" ht="12.75" customHeight="1" x14ac:dyDescent="0.2">
      <c r="A539" s="32"/>
      <c r="B539" s="32"/>
      <c r="C539" s="32"/>
      <c r="D539" s="32"/>
      <c r="E539" s="32"/>
      <c r="F539" s="32"/>
      <c r="G539" s="32"/>
      <c r="H539" s="206"/>
      <c r="I539" s="5"/>
      <c r="J539" s="5"/>
      <c r="K539" s="32"/>
      <c r="L539" s="5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spans="1:26" ht="12.75" customHeight="1" x14ac:dyDescent="0.2">
      <c r="A540" s="32"/>
      <c r="B540" s="32"/>
      <c r="C540" s="32"/>
      <c r="D540" s="32"/>
      <c r="E540" s="32"/>
      <c r="F540" s="32"/>
      <c r="G540" s="32"/>
      <c r="H540" s="206"/>
      <c r="I540" s="5"/>
      <c r="J540" s="5"/>
      <c r="K540" s="32"/>
      <c r="L540" s="5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spans="1:26" ht="12.75" customHeight="1" x14ac:dyDescent="0.2">
      <c r="A541" s="32"/>
      <c r="B541" s="32"/>
      <c r="C541" s="32"/>
      <c r="D541" s="32"/>
      <c r="E541" s="32"/>
      <c r="F541" s="32"/>
      <c r="G541" s="32"/>
      <c r="H541" s="206"/>
      <c r="I541" s="5"/>
      <c r="J541" s="5"/>
      <c r="K541" s="32"/>
      <c r="L541" s="5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spans="1:26" ht="12.75" customHeight="1" x14ac:dyDescent="0.2">
      <c r="A542" s="32"/>
      <c r="B542" s="32"/>
      <c r="C542" s="32"/>
      <c r="D542" s="32"/>
      <c r="E542" s="32"/>
      <c r="F542" s="32"/>
      <c r="G542" s="32"/>
      <c r="H542" s="206"/>
      <c r="I542" s="5"/>
      <c r="J542" s="5"/>
      <c r="K542" s="32"/>
      <c r="L542" s="5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spans="1:26" ht="12.75" customHeight="1" x14ac:dyDescent="0.2">
      <c r="A543" s="32"/>
      <c r="B543" s="32"/>
      <c r="C543" s="32"/>
      <c r="D543" s="32"/>
      <c r="E543" s="32"/>
      <c r="F543" s="32"/>
      <c r="G543" s="32"/>
      <c r="H543" s="206"/>
      <c r="I543" s="5"/>
      <c r="J543" s="5"/>
      <c r="K543" s="32"/>
      <c r="L543" s="5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spans="1:26" ht="12.75" customHeight="1" x14ac:dyDescent="0.2">
      <c r="A544" s="32"/>
      <c r="B544" s="32"/>
      <c r="C544" s="32"/>
      <c r="D544" s="32"/>
      <c r="E544" s="32"/>
      <c r="F544" s="32"/>
      <c r="G544" s="32"/>
      <c r="H544" s="206"/>
      <c r="I544" s="5"/>
      <c r="J544" s="5"/>
      <c r="K544" s="32"/>
      <c r="L544" s="5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spans="1:26" ht="12.75" customHeight="1" x14ac:dyDescent="0.2">
      <c r="A545" s="32"/>
      <c r="B545" s="32"/>
      <c r="C545" s="32"/>
      <c r="D545" s="32"/>
      <c r="E545" s="32"/>
      <c r="F545" s="32"/>
      <c r="G545" s="32"/>
      <c r="H545" s="206"/>
      <c r="I545" s="5"/>
      <c r="J545" s="5"/>
      <c r="K545" s="32"/>
      <c r="L545" s="5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spans="1:26" ht="12.75" customHeight="1" x14ac:dyDescent="0.2">
      <c r="A546" s="32"/>
      <c r="B546" s="32"/>
      <c r="C546" s="32"/>
      <c r="D546" s="32"/>
      <c r="E546" s="32"/>
      <c r="F546" s="32"/>
      <c r="G546" s="32"/>
      <c r="H546" s="206"/>
      <c r="I546" s="5"/>
      <c r="J546" s="5"/>
      <c r="K546" s="32"/>
      <c r="L546" s="5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spans="1:26" ht="12.75" customHeight="1" x14ac:dyDescent="0.2">
      <c r="A547" s="32"/>
      <c r="B547" s="32"/>
      <c r="C547" s="32"/>
      <c r="D547" s="32"/>
      <c r="E547" s="32"/>
      <c r="F547" s="32"/>
      <c r="G547" s="32"/>
      <c r="H547" s="206"/>
      <c r="I547" s="5"/>
      <c r="J547" s="5"/>
      <c r="K547" s="32"/>
      <c r="L547" s="5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spans="1:26" ht="12.75" customHeight="1" x14ac:dyDescent="0.2">
      <c r="A548" s="32"/>
      <c r="B548" s="32"/>
      <c r="C548" s="32"/>
      <c r="D548" s="32"/>
      <c r="E548" s="32"/>
      <c r="F548" s="32"/>
      <c r="G548" s="32"/>
      <c r="H548" s="206"/>
      <c r="I548" s="5"/>
      <c r="J548" s="5"/>
      <c r="K548" s="32"/>
      <c r="L548" s="5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spans="1:26" ht="12.75" customHeight="1" x14ac:dyDescent="0.2">
      <c r="A549" s="32"/>
      <c r="B549" s="32"/>
      <c r="C549" s="32"/>
      <c r="D549" s="32"/>
      <c r="E549" s="32"/>
      <c r="F549" s="32"/>
      <c r="G549" s="32"/>
      <c r="H549" s="206"/>
      <c r="I549" s="5"/>
      <c r="J549" s="5"/>
      <c r="K549" s="32"/>
      <c r="L549" s="5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spans="1:26" ht="12.75" customHeight="1" x14ac:dyDescent="0.2">
      <c r="A550" s="32"/>
      <c r="B550" s="32"/>
      <c r="C550" s="32"/>
      <c r="D550" s="32"/>
      <c r="E550" s="32"/>
      <c r="F550" s="32"/>
      <c r="G550" s="32"/>
      <c r="H550" s="206"/>
      <c r="I550" s="5"/>
      <c r="J550" s="5"/>
      <c r="K550" s="32"/>
      <c r="L550" s="5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spans="1:26" ht="12.75" customHeight="1" x14ac:dyDescent="0.2">
      <c r="A551" s="32"/>
      <c r="B551" s="32"/>
      <c r="C551" s="32"/>
      <c r="D551" s="32"/>
      <c r="E551" s="32"/>
      <c r="F551" s="32"/>
      <c r="G551" s="32"/>
      <c r="H551" s="206"/>
      <c r="I551" s="5"/>
      <c r="J551" s="5"/>
      <c r="K551" s="32"/>
      <c r="L551" s="5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spans="1:26" ht="12.75" customHeight="1" x14ac:dyDescent="0.2">
      <c r="A552" s="32"/>
      <c r="B552" s="32"/>
      <c r="C552" s="32"/>
      <c r="D552" s="32"/>
      <c r="E552" s="32"/>
      <c r="F552" s="32"/>
      <c r="G552" s="32"/>
      <c r="H552" s="206"/>
      <c r="I552" s="5"/>
      <c r="J552" s="5"/>
      <c r="K552" s="32"/>
      <c r="L552" s="5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spans="1:26" ht="12.75" customHeight="1" x14ac:dyDescent="0.2">
      <c r="A553" s="32"/>
      <c r="B553" s="32"/>
      <c r="C553" s="32"/>
      <c r="D553" s="32"/>
      <c r="E553" s="32"/>
      <c r="F553" s="32"/>
      <c r="G553" s="32"/>
      <c r="H553" s="206"/>
      <c r="I553" s="5"/>
      <c r="J553" s="5"/>
      <c r="K553" s="32"/>
      <c r="L553" s="5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spans="1:26" ht="12.75" customHeight="1" x14ac:dyDescent="0.2">
      <c r="A554" s="32"/>
      <c r="B554" s="32"/>
      <c r="C554" s="32"/>
      <c r="D554" s="32"/>
      <c r="E554" s="32"/>
      <c r="F554" s="32"/>
      <c r="G554" s="32"/>
      <c r="H554" s="206"/>
      <c r="I554" s="5"/>
      <c r="J554" s="5"/>
      <c r="K554" s="32"/>
      <c r="L554" s="5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spans="1:26" ht="12.75" customHeight="1" x14ac:dyDescent="0.2">
      <c r="A555" s="32"/>
      <c r="B555" s="32"/>
      <c r="C555" s="32"/>
      <c r="D555" s="32"/>
      <c r="E555" s="32"/>
      <c r="F555" s="32"/>
      <c r="G555" s="32"/>
      <c r="H555" s="206"/>
      <c r="I555" s="5"/>
      <c r="J555" s="5"/>
      <c r="K555" s="32"/>
      <c r="L555" s="5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spans="1:26" ht="12.75" customHeight="1" x14ac:dyDescent="0.2">
      <c r="A556" s="32"/>
      <c r="B556" s="32"/>
      <c r="C556" s="32"/>
      <c r="D556" s="32"/>
      <c r="E556" s="32"/>
      <c r="F556" s="32"/>
      <c r="G556" s="32"/>
      <c r="H556" s="206"/>
      <c r="I556" s="5"/>
      <c r="J556" s="5"/>
      <c r="K556" s="32"/>
      <c r="L556" s="5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spans="1:26" ht="12.75" customHeight="1" x14ac:dyDescent="0.2">
      <c r="A557" s="32"/>
      <c r="B557" s="32"/>
      <c r="C557" s="32"/>
      <c r="D557" s="32"/>
      <c r="E557" s="32"/>
      <c r="F557" s="32"/>
      <c r="G557" s="32"/>
      <c r="H557" s="206"/>
      <c r="I557" s="5"/>
      <c r="J557" s="5"/>
      <c r="K557" s="32"/>
      <c r="L557" s="5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spans="1:26" ht="12.75" customHeight="1" x14ac:dyDescent="0.2">
      <c r="A558" s="32"/>
      <c r="B558" s="32"/>
      <c r="C558" s="32"/>
      <c r="D558" s="32"/>
      <c r="E558" s="32"/>
      <c r="F558" s="32"/>
      <c r="G558" s="32"/>
      <c r="H558" s="206"/>
      <c r="I558" s="5"/>
      <c r="J558" s="5"/>
      <c r="K558" s="32"/>
      <c r="L558" s="5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spans="1:26" ht="12.75" customHeight="1" x14ac:dyDescent="0.2">
      <c r="A559" s="32"/>
      <c r="B559" s="32"/>
      <c r="C559" s="32"/>
      <c r="D559" s="32"/>
      <c r="E559" s="32"/>
      <c r="F559" s="32"/>
      <c r="G559" s="32"/>
      <c r="H559" s="206"/>
      <c r="I559" s="5"/>
      <c r="J559" s="5"/>
      <c r="K559" s="32"/>
      <c r="L559" s="5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spans="1:26" ht="12.75" customHeight="1" x14ac:dyDescent="0.2">
      <c r="A560" s="32"/>
      <c r="B560" s="32"/>
      <c r="C560" s="32"/>
      <c r="D560" s="32"/>
      <c r="E560" s="32"/>
      <c r="F560" s="32"/>
      <c r="G560" s="32"/>
      <c r="H560" s="206"/>
      <c r="I560" s="5"/>
      <c r="J560" s="5"/>
      <c r="K560" s="32"/>
      <c r="L560" s="5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spans="1:26" ht="12.75" customHeight="1" x14ac:dyDescent="0.2">
      <c r="A561" s="32"/>
      <c r="B561" s="32"/>
      <c r="C561" s="32"/>
      <c r="D561" s="32"/>
      <c r="E561" s="32"/>
      <c r="F561" s="32"/>
      <c r="G561" s="32"/>
      <c r="H561" s="206"/>
      <c r="I561" s="5"/>
      <c r="J561" s="5"/>
      <c r="K561" s="32"/>
      <c r="L561" s="5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spans="1:26" ht="12.75" customHeight="1" x14ac:dyDescent="0.2">
      <c r="A562" s="32"/>
      <c r="B562" s="32"/>
      <c r="C562" s="32"/>
      <c r="D562" s="32"/>
      <c r="E562" s="32"/>
      <c r="F562" s="32"/>
      <c r="G562" s="32"/>
      <c r="H562" s="206"/>
      <c r="I562" s="5"/>
      <c r="J562" s="5"/>
      <c r="K562" s="32"/>
      <c r="L562" s="5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spans="1:26" ht="12.75" customHeight="1" x14ac:dyDescent="0.2">
      <c r="A563" s="32"/>
      <c r="B563" s="32"/>
      <c r="C563" s="32"/>
      <c r="D563" s="32"/>
      <c r="E563" s="32"/>
      <c r="F563" s="32"/>
      <c r="G563" s="32"/>
      <c r="H563" s="206"/>
      <c r="I563" s="5"/>
      <c r="J563" s="5"/>
      <c r="K563" s="32"/>
      <c r="L563" s="5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spans="1:26" ht="12.75" customHeight="1" x14ac:dyDescent="0.2">
      <c r="A564" s="32"/>
      <c r="B564" s="32"/>
      <c r="C564" s="32"/>
      <c r="D564" s="32"/>
      <c r="E564" s="32"/>
      <c r="F564" s="32"/>
      <c r="G564" s="32"/>
      <c r="H564" s="206"/>
      <c r="I564" s="5"/>
      <c r="J564" s="5"/>
      <c r="K564" s="32"/>
      <c r="L564" s="5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spans="1:26" ht="12.75" customHeight="1" x14ac:dyDescent="0.2">
      <c r="A565" s="32"/>
      <c r="B565" s="32"/>
      <c r="C565" s="32"/>
      <c r="D565" s="32"/>
      <c r="E565" s="32"/>
      <c r="F565" s="32"/>
      <c r="G565" s="32"/>
      <c r="H565" s="206"/>
      <c r="I565" s="5"/>
      <c r="J565" s="5"/>
      <c r="K565" s="32"/>
      <c r="L565" s="5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spans="1:26" ht="12.75" customHeight="1" x14ac:dyDescent="0.2">
      <c r="A566" s="32"/>
      <c r="B566" s="32"/>
      <c r="C566" s="32"/>
      <c r="D566" s="32"/>
      <c r="E566" s="32"/>
      <c r="F566" s="32"/>
      <c r="G566" s="32"/>
      <c r="H566" s="206"/>
      <c r="I566" s="5"/>
      <c r="J566" s="5"/>
      <c r="K566" s="32"/>
      <c r="L566" s="5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spans="1:26" ht="12.75" customHeight="1" x14ac:dyDescent="0.2">
      <c r="A567" s="32"/>
      <c r="B567" s="32"/>
      <c r="C567" s="32"/>
      <c r="D567" s="32"/>
      <c r="E567" s="32"/>
      <c r="F567" s="32"/>
      <c r="G567" s="32"/>
      <c r="H567" s="206"/>
      <c r="I567" s="5"/>
      <c r="J567" s="5"/>
      <c r="K567" s="32"/>
      <c r="L567" s="5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spans="1:26" ht="12.75" customHeight="1" x14ac:dyDescent="0.2">
      <c r="A568" s="32"/>
      <c r="B568" s="32"/>
      <c r="C568" s="32"/>
      <c r="D568" s="32"/>
      <c r="E568" s="32"/>
      <c r="F568" s="32"/>
      <c r="G568" s="32"/>
      <c r="H568" s="206"/>
      <c r="I568" s="5"/>
      <c r="J568" s="5"/>
      <c r="K568" s="32"/>
      <c r="L568" s="5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spans="1:26" ht="12.75" customHeight="1" x14ac:dyDescent="0.2">
      <c r="A569" s="32"/>
      <c r="B569" s="32"/>
      <c r="C569" s="32"/>
      <c r="D569" s="32"/>
      <c r="E569" s="32"/>
      <c r="F569" s="32"/>
      <c r="G569" s="32"/>
      <c r="H569" s="206"/>
      <c r="I569" s="5"/>
      <c r="J569" s="5"/>
      <c r="K569" s="32"/>
      <c r="L569" s="5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spans="1:26" ht="12.75" customHeight="1" x14ac:dyDescent="0.2">
      <c r="A570" s="32"/>
      <c r="B570" s="32"/>
      <c r="C570" s="32"/>
      <c r="D570" s="32"/>
      <c r="E570" s="32"/>
      <c r="F570" s="32"/>
      <c r="G570" s="32"/>
      <c r="H570" s="206"/>
      <c r="I570" s="5"/>
      <c r="J570" s="5"/>
      <c r="K570" s="32"/>
      <c r="L570" s="5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spans="1:26" ht="12.75" customHeight="1" x14ac:dyDescent="0.2">
      <c r="A571" s="32"/>
      <c r="B571" s="32"/>
      <c r="C571" s="32"/>
      <c r="D571" s="32"/>
      <c r="E571" s="32"/>
      <c r="F571" s="32"/>
      <c r="G571" s="32"/>
      <c r="H571" s="206"/>
      <c r="I571" s="5"/>
      <c r="J571" s="5"/>
      <c r="K571" s="32"/>
      <c r="L571" s="5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spans="1:26" ht="12.75" customHeight="1" x14ac:dyDescent="0.2">
      <c r="A572" s="32"/>
      <c r="B572" s="32"/>
      <c r="C572" s="32"/>
      <c r="D572" s="32"/>
      <c r="E572" s="32"/>
      <c r="F572" s="32"/>
      <c r="G572" s="32"/>
      <c r="H572" s="206"/>
      <c r="I572" s="5"/>
      <c r="J572" s="5"/>
      <c r="K572" s="32"/>
      <c r="L572" s="5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spans="1:26" ht="12.75" customHeight="1" x14ac:dyDescent="0.2">
      <c r="A573" s="32"/>
      <c r="B573" s="32"/>
      <c r="C573" s="32"/>
      <c r="D573" s="32"/>
      <c r="E573" s="32"/>
      <c r="F573" s="32"/>
      <c r="G573" s="32"/>
      <c r="H573" s="206"/>
      <c r="I573" s="5"/>
      <c r="J573" s="5"/>
      <c r="K573" s="32"/>
      <c r="L573" s="5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spans="1:26" ht="12.75" customHeight="1" x14ac:dyDescent="0.2">
      <c r="A574" s="32"/>
      <c r="B574" s="32"/>
      <c r="C574" s="32"/>
      <c r="D574" s="32"/>
      <c r="E574" s="32"/>
      <c r="F574" s="32"/>
      <c r="G574" s="32"/>
      <c r="H574" s="206"/>
      <c r="I574" s="5"/>
      <c r="J574" s="5"/>
      <c r="K574" s="32"/>
      <c r="L574" s="5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spans="1:26" ht="12.75" customHeight="1" x14ac:dyDescent="0.2">
      <c r="A575" s="32"/>
      <c r="B575" s="32"/>
      <c r="C575" s="32"/>
      <c r="D575" s="32"/>
      <c r="E575" s="32"/>
      <c r="F575" s="32"/>
      <c r="G575" s="32"/>
      <c r="H575" s="206"/>
      <c r="I575" s="5"/>
      <c r="J575" s="5"/>
      <c r="K575" s="32"/>
      <c r="L575" s="5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spans="1:26" ht="12.75" customHeight="1" x14ac:dyDescent="0.2">
      <c r="A576" s="32"/>
      <c r="B576" s="32"/>
      <c r="C576" s="32"/>
      <c r="D576" s="32"/>
      <c r="E576" s="32"/>
      <c r="F576" s="32"/>
      <c r="G576" s="32"/>
      <c r="H576" s="206"/>
      <c r="I576" s="5"/>
      <c r="J576" s="5"/>
      <c r="K576" s="32"/>
      <c r="L576" s="5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spans="1:26" ht="12.75" customHeight="1" x14ac:dyDescent="0.2">
      <c r="A577" s="32"/>
      <c r="B577" s="32"/>
      <c r="C577" s="32"/>
      <c r="D577" s="32"/>
      <c r="E577" s="32"/>
      <c r="F577" s="32"/>
      <c r="G577" s="32"/>
      <c r="H577" s="206"/>
      <c r="I577" s="5"/>
      <c r="J577" s="5"/>
      <c r="K577" s="32"/>
      <c r="L577" s="5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spans="1:26" ht="12.75" customHeight="1" x14ac:dyDescent="0.2">
      <c r="A578" s="32"/>
      <c r="B578" s="32"/>
      <c r="C578" s="32"/>
      <c r="D578" s="32"/>
      <c r="E578" s="32"/>
      <c r="F578" s="32"/>
      <c r="G578" s="32"/>
      <c r="H578" s="206"/>
      <c r="I578" s="5"/>
      <c r="J578" s="5"/>
      <c r="K578" s="32"/>
      <c r="L578" s="5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spans="1:26" ht="12.75" customHeight="1" x14ac:dyDescent="0.2">
      <c r="A579" s="32"/>
      <c r="B579" s="32"/>
      <c r="C579" s="32"/>
      <c r="D579" s="32"/>
      <c r="E579" s="32"/>
      <c r="F579" s="32"/>
      <c r="G579" s="32"/>
      <c r="H579" s="206"/>
      <c r="I579" s="5"/>
      <c r="J579" s="5"/>
      <c r="K579" s="32"/>
      <c r="L579" s="5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spans="1:26" ht="12.75" customHeight="1" x14ac:dyDescent="0.2">
      <c r="A580" s="32"/>
      <c r="B580" s="32"/>
      <c r="C580" s="32"/>
      <c r="D580" s="32"/>
      <c r="E580" s="32"/>
      <c r="F580" s="32"/>
      <c r="G580" s="32"/>
      <c r="H580" s="206"/>
      <c r="I580" s="5"/>
      <c r="J580" s="5"/>
      <c r="K580" s="32"/>
      <c r="L580" s="5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spans="1:26" ht="12.75" customHeight="1" x14ac:dyDescent="0.2">
      <c r="A581" s="32"/>
      <c r="B581" s="32"/>
      <c r="C581" s="32"/>
      <c r="D581" s="32"/>
      <c r="E581" s="32"/>
      <c r="F581" s="32"/>
      <c r="G581" s="32"/>
      <c r="H581" s="206"/>
      <c r="I581" s="5"/>
      <c r="J581" s="5"/>
      <c r="K581" s="32"/>
      <c r="L581" s="5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spans="1:26" ht="12.75" customHeight="1" x14ac:dyDescent="0.2">
      <c r="A582" s="32"/>
      <c r="B582" s="32"/>
      <c r="C582" s="32"/>
      <c r="D582" s="32"/>
      <c r="E582" s="32"/>
      <c r="F582" s="32"/>
      <c r="G582" s="32"/>
      <c r="H582" s="206"/>
      <c r="I582" s="5"/>
      <c r="J582" s="5"/>
      <c r="K582" s="32"/>
      <c r="L582" s="5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spans="1:26" ht="12.75" customHeight="1" x14ac:dyDescent="0.2">
      <c r="A583" s="32"/>
      <c r="B583" s="32"/>
      <c r="C583" s="32"/>
      <c r="D583" s="32"/>
      <c r="E583" s="32"/>
      <c r="F583" s="32"/>
      <c r="G583" s="32"/>
      <c r="H583" s="206"/>
      <c r="I583" s="5"/>
      <c r="J583" s="5"/>
      <c r="K583" s="32"/>
      <c r="L583" s="5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spans="1:26" ht="12.75" customHeight="1" x14ac:dyDescent="0.2">
      <c r="A584" s="32"/>
      <c r="B584" s="32"/>
      <c r="C584" s="32"/>
      <c r="D584" s="32"/>
      <c r="E584" s="32"/>
      <c r="F584" s="32"/>
      <c r="G584" s="32"/>
      <c r="H584" s="206"/>
      <c r="I584" s="5"/>
      <c r="J584" s="5"/>
      <c r="K584" s="32"/>
      <c r="L584" s="5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spans="1:26" ht="12.75" customHeight="1" x14ac:dyDescent="0.2">
      <c r="A585" s="32"/>
      <c r="B585" s="32"/>
      <c r="C585" s="32"/>
      <c r="D585" s="32"/>
      <c r="E585" s="32"/>
      <c r="F585" s="32"/>
      <c r="G585" s="32"/>
      <c r="H585" s="206"/>
      <c r="I585" s="5"/>
      <c r="J585" s="5"/>
      <c r="K585" s="32"/>
      <c r="L585" s="5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spans="1:26" ht="12.75" customHeight="1" x14ac:dyDescent="0.2">
      <c r="A586" s="32"/>
      <c r="B586" s="32"/>
      <c r="C586" s="32"/>
      <c r="D586" s="32"/>
      <c r="E586" s="32"/>
      <c r="F586" s="32"/>
      <c r="G586" s="32"/>
      <c r="H586" s="206"/>
      <c r="I586" s="5"/>
      <c r="J586" s="5"/>
      <c r="K586" s="32"/>
      <c r="L586" s="5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spans="1:26" ht="12.75" customHeight="1" x14ac:dyDescent="0.2">
      <c r="A587" s="32"/>
      <c r="B587" s="32"/>
      <c r="C587" s="32"/>
      <c r="D587" s="32"/>
      <c r="E587" s="32"/>
      <c r="F587" s="32"/>
      <c r="G587" s="32"/>
      <c r="H587" s="206"/>
      <c r="I587" s="5"/>
      <c r="J587" s="5"/>
      <c r="K587" s="32"/>
      <c r="L587" s="5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spans="1:26" ht="12.75" customHeight="1" x14ac:dyDescent="0.2">
      <c r="A588" s="32"/>
      <c r="B588" s="32"/>
      <c r="C588" s="32"/>
      <c r="D588" s="32"/>
      <c r="E588" s="32"/>
      <c r="F588" s="32"/>
      <c r="G588" s="32"/>
      <c r="H588" s="206"/>
      <c r="I588" s="5"/>
      <c r="J588" s="5"/>
      <c r="K588" s="32"/>
      <c r="L588" s="5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spans="1:26" ht="12.75" customHeight="1" x14ac:dyDescent="0.2">
      <c r="A589" s="32"/>
      <c r="B589" s="32"/>
      <c r="C589" s="32"/>
      <c r="D589" s="32"/>
      <c r="E589" s="32"/>
      <c r="F589" s="32"/>
      <c r="G589" s="32"/>
      <c r="H589" s="206"/>
      <c r="I589" s="5"/>
      <c r="J589" s="5"/>
      <c r="K589" s="32"/>
      <c r="L589" s="5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spans="1:26" ht="12.75" customHeight="1" x14ac:dyDescent="0.2">
      <c r="A590" s="32"/>
      <c r="B590" s="32"/>
      <c r="C590" s="32"/>
      <c r="D590" s="32"/>
      <c r="E590" s="32"/>
      <c r="F590" s="32"/>
      <c r="G590" s="32"/>
      <c r="H590" s="206"/>
      <c r="I590" s="5"/>
      <c r="J590" s="5"/>
      <c r="K590" s="32"/>
      <c r="L590" s="5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spans="1:26" ht="12.75" customHeight="1" x14ac:dyDescent="0.2">
      <c r="A591" s="32"/>
      <c r="B591" s="32"/>
      <c r="C591" s="32"/>
      <c r="D591" s="32"/>
      <c r="E591" s="32"/>
      <c r="F591" s="32"/>
      <c r="G591" s="32"/>
      <c r="H591" s="206"/>
      <c r="I591" s="5"/>
      <c r="J591" s="5"/>
      <c r="K591" s="32"/>
      <c r="L591" s="5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spans="1:26" ht="12.75" customHeight="1" x14ac:dyDescent="0.2">
      <c r="A592" s="32"/>
      <c r="B592" s="32"/>
      <c r="C592" s="32"/>
      <c r="D592" s="32"/>
      <c r="E592" s="32"/>
      <c r="F592" s="32"/>
      <c r="G592" s="32"/>
      <c r="H592" s="206"/>
      <c r="I592" s="5"/>
      <c r="J592" s="5"/>
      <c r="K592" s="32"/>
      <c r="L592" s="5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spans="1:26" ht="12.75" customHeight="1" x14ac:dyDescent="0.2">
      <c r="A593" s="32"/>
      <c r="B593" s="32"/>
      <c r="C593" s="32"/>
      <c r="D593" s="32"/>
      <c r="E593" s="32"/>
      <c r="F593" s="32"/>
      <c r="G593" s="32"/>
      <c r="H593" s="206"/>
      <c r="I593" s="5"/>
      <c r="J593" s="5"/>
      <c r="K593" s="32"/>
      <c r="L593" s="5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spans="1:26" ht="12.75" customHeight="1" x14ac:dyDescent="0.2">
      <c r="A594" s="32"/>
      <c r="B594" s="32"/>
      <c r="C594" s="32"/>
      <c r="D594" s="32"/>
      <c r="E594" s="32"/>
      <c r="F594" s="32"/>
      <c r="G594" s="32"/>
      <c r="H594" s="206"/>
      <c r="I594" s="5"/>
      <c r="J594" s="5"/>
      <c r="K594" s="32"/>
      <c r="L594" s="5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spans="1:26" ht="12.75" customHeight="1" x14ac:dyDescent="0.2">
      <c r="A595" s="32"/>
      <c r="B595" s="32"/>
      <c r="C595" s="32"/>
      <c r="D595" s="32"/>
      <c r="E595" s="32"/>
      <c r="F595" s="32"/>
      <c r="G595" s="32"/>
      <c r="H595" s="206"/>
      <c r="I595" s="5"/>
      <c r="J595" s="5"/>
      <c r="K595" s="32"/>
      <c r="L595" s="5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spans="1:26" ht="12.75" customHeight="1" x14ac:dyDescent="0.2">
      <c r="A596" s="32"/>
      <c r="B596" s="32"/>
      <c r="C596" s="32"/>
      <c r="D596" s="32"/>
      <c r="E596" s="32"/>
      <c r="F596" s="32"/>
      <c r="G596" s="32"/>
      <c r="H596" s="206"/>
      <c r="I596" s="5"/>
      <c r="J596" s="5"/>
      <c r="K596" s="32"/>
      <c r="L596" s="5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spans="1:26" ht="12.75" customHeight="1" x14ac:dyDescent="0.2">
      <c r="A597" s="32"/>
      <c r="B597" s="32"/>
      <c r="C597" s="32"/>
      <c r="D597" s="32"/>
      <c r="E597" s="32"/>
      <c r="F597" s="32"/>
      <c r="G597" s="32"/>
      <c r="H597" s="206"/>
      <c r="I597" s="5"/>
      <c r="J597" s="5"/>
      <c r="K597" s="32"/>
      <c r="L597" s="5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spans="1:26" ht="12.75" customHeight="1" x14ac:dyDescent="0.2">
      <c r="A598" s="32"/>
      <c r="B598" s="32"/>
      <c r="C598" s="32"/>
      <c r="D598" s="32"/>
      <c r="E598" s="32"/>
      <c r="F598" s="32"/>
      <c r="G598" s="32"/>
      <c r="H598" s="206"/>
      <c r="I598" s="5"/>
      <c r="J598" s="5"/>
      <c r="K598" s="32"/>
      <c r="L598" s="5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spans="1:26" ht="12.75" customHeight="1" x14ac:dyDescent="0.2">
      <c r="A599" s="32"/>
      <c r="B599" s="32"/>
      <c r="C599" s="32"/>
      <c r="D599" s="32"/>
      <c r="E599" s="32"/>
      <c r="F599" s="32"/>
      <c r="G599" s="32"/>
      <c r="H599" s="206"/>
      <c r="I599" s="5"/>
      <c r="J599" s="5"/>
      <c r="K599" s="32"/>
      <c r="L599" s="5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spans="1:26" ht="12.75" customHeight="1" x14ac:dyDescent="0.2">
      <c r="A600" s="32"/>
      <c r="B600" s="32"/>
      <c r="C600" s="32"/>
      <c r="D600" s="32"/>
      <c r="E600" s="32"/>
      <c r="F600" s="32"/>
      <c r="G600" s="32"/>
      <c r="H600" s="206"/>
      <c r="I600" s="5"/>
      <c r="J600" s="5"/>
      <c r="K600" s="32"/>
      <c r="L600" s="5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spans="1:26" ht="12.75" customHeight="1" x14ac:dyDescent="0.2">
      <c r="A601" s="32"/>
      <c r="B601" s="32"/>
      <c r="C601" s="32"/>
      <c r="D601" s="32"/>
      <c r="E601" s="32"/>
      <c r="F601" s="32"/>
      <c r="G601" s="32"/>
      <c r="H601" s="206"/>
      <c r="I601" s="5"/>
      <c r="J601" s="5"/>
      <c r="K601" s="32"/>
      <c r="L601" s="5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spans="1:26" ht="12.75" customHeight="1" x14ac:dyDescent="0.2">
      <c r="A602" s="32"/>
      <c r="B602" s="32"/>
      <c r="C602" s="32"/>
      <c r="D602" s="32"/>
      <c r="E602" s="32"/>
      <c r="F602" s="32"/>
      <c r="G602" s="32"/>
      <c r="H602" s="206"/>
      <c r="I602" s="5"/>
      <c r="J602" s="5"/>
      <c r="K602" s="32"/>
      <c r="L602" s="5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spans="1:26" ht="12.75" customHeight="1" x14ac:dyDescent="0.2">
      <c r="A603" s="32"/>
      <c r="B603" s="32"/>
      <c r="C603" s="32"/>
      <c r="D603" s="32"/>
      <c r="E603" s="32"/>
      <c r="F603" s="32"/>
      <c r="G603" s="32"/>
      <c r="H603" s="206"/>
      <c r="I603" s="5"/>
      <c r="J603" s="5"/>
      <c r="K603" s="32"/>
      <c r="L603" s="5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spans="1:26" ht="12.75" customHeight="1" x14ac:dyDescent="0.2">
      <c r="A604" s="32"/>
      <c r="B604" s="32"/>
      <c r="C604" s="32"/>
      <c r="D604" s="32"/>
      <c r="E604" s="32"/>
      <c r="F604" s="32"/>
      <c r="G604" s="32"/>
      <c r="H604" s="206"/>
      <c r="I604" s="5"/>
      <c r="J604" s="5"/>
      <c r="K604" s="32"/>
      <c r="L604" s="5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spans="1:26" ht="12.75" customHeight="1" x14ac:dyDescent="0.2">
      <c r="A605" s="32"/>
      <c r="B605" s="32"/>
      <c r="C605" s="32"/>
      <c r="D605" s="32"/>
      <c r="E605" s="32"/>
      <c r="F605" s="32"/>
      <c r="G605" s="32"/>
      <c r="H605" s="206"/>
      <c r="I605" s="5"/>
      <c r="J605" s="5"/>
      <c r="K605" s="32"/>
      <c r="L605" s="5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spans="1:26" ht="12.75" customHeight="1" x14ac:dyDescent="0.2">
      <c r="A606" s="32"/>
      <c r="B606" s="32"/>
      <c r="C606" s="32"/>
      <c r="D606" s="32"/>
      <c r="E606" s="32"/>
      <c r="F606" s="32"/>
      <c r="G606" s="32"/>
      <c r="H606" s="206"/>
      <c r="I606" s="5"/>
      <c r="J606" s="5"/>
      <c r="K606" s="32"/>
      <c r="L606" s="5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spans="1:26" ht="12.75" customHeight="1" x14ac:dyDescent="0.2">
      <c r="A607" s="32"/>
      <c r="B607" s="32"/>
      <c r="C607" s="32"/>
      <c r="D607" s="32"/>
      <c r="E607" s="32"/>
      <c r="F607" s="32"/>
      <c r="G607" s="32"/>
      <c r="H607" s="206"/>
      <c r="I607" s="5"/>
      <c r="J607" s="5"/>
      <c r="K607" s="32"/>
      <c r="L607" s="5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spans="1:26" ht="12.75" customHeight="1" x14ac:dyDescent="0.2">
      <c r="A608" s="32"/>
      <c r="B608" s="32"/>
      <c r="C608" s="32"/>
      <c r="D608" s="32"/>
      <c r="E608" s="32"/>
      <c r="F608" s="32"/>
      <c r="G608" s="32"/>
      <c r="H608" s="206"/>
      <c r="I608" s="5"/>
      <c r="J608" s="5"/>
      <c r="K608" s="32"/>
      <c r="L608" s="5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spans="1:26" ht="12.75" customHeight="1" x14ac:dyDescent="0.2">
      <c r="A609" s="32"/>
      <c r="B609" s="32"/>
      <c r="C609" s="32"/>
      <c r="D609" s="32"/>
      <c r="E609" s="32"/>
      <c r="F609" s="32"/>
      <c r="G609" s="32"/>
      <c r="H609" s="206"/>
      <c r="I609" s="5"/>
      <c r="J609" s="5"/>
      <c r="K609" s="32"/>
      <c r="L609" s="5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spans="1:26" ht="12.75" customHeight="1" x14ac:dyDescent="0.2">
      <c r="A610" s="32"/>
      <c r="B610" s="32"/>
      <c r="C610" s="32"/>
      <c r="D610" s="32"/>
      <c r="E610" s="32"/>
      <c r="F610" s="32"/>
      <c r="G610" s="32"/>
      <c r="H610" s="206"/>
      <c r="I610" s="5"/>
      <c r="J610" s="5"/>
      <c r="K610" s="32"/>
      <c r="L610" s="5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spans="1:26" ht="12.75" customHeight="1" x14ac:dyDescent="0.2">
      <c r="A611" s="32"/>
      <c r="B611" s="32"/>
      <c r="C611" s="32"/>
      <c r="D611" s="32"/>
      <c r="E611" s="32"/>
      <c r="F611" s="32"/>
      <c r="G611" s="32"/>
      <c r="H611" s="206"/>
      <c r="I611" s="5"/>
      <c r="J611" s="5"/>
      <c r="K611" s="32"/>
      <c r="L611" s="5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spans="1:26" ht="12.75" customHeight="1" x14ac:dyDescent="0.2">
      <c r="A612" s="32"/>
      <c r="B612" s="32"/>
      <c r="C612" s="32"/>
      <c r="D612" s="32"/>
      <c r="E612" s="32"/>
      <c r="F612" s="32"/>
      <c r="G612" s="32"/>
      <c r="H612" s="206"/>
      <c r="I612" s="5"/>
      <c r="J612" s="5"/>
      <c r="K612" s="32"/>
      <c r="L612" s="5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spans="1:26" ht="12.75" customHeight="1" x14ac:dyDescent="0.2">
      <c r="A613" s="32"/>
      <c r="B613" s="32"/>
      <c r="C613" s="32"/>
      <c r="D613" s="32"/>
      <c r="E613" s="32"/>
      <c r="F613" s="32"/>
      <c r="G613" s="32"/>
      <c r="H613" s="206"/>
      <c r="I613" s="5"/>
      <c r="J613" s="5"/>
      <c r="K613" s="32"/>
      <c r="L613" s="5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spans="1:26" ht="12.75" customHeight="1" x14ac:dyDescent="0.2">
      <c r="A614" s="32"/>
      <c r="B614" s="32"/>
      <c r="C614" s="32"/>
      <c r="D614" s="32"/>
      <c r="E614" s="32"/>
      <c r="F614" s="32"/>
      <c r="G614" s="32"/>
      <c r="H614" s="206"/>
      <c r="I614" s="5"/>
      <c r="J614" s="5"/>
      <c r="K614" s="32"/>
      <c r="L614" s="5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spans="1:26" ht="12.75" customHeight="1" x14ac:dyDescent="0.2">
      <c r="A615" s="32"/>
      <c r="B615" s="32"/>
      <c r="C615" s="32"/>
      <c r="D615" s="32"/>
      <c r="E615" s="32"/>
      <c r="F615" s="32"/>
      <c r="G615" s="32"/>
      <c r="H615" s="206"/>
      <c r="I615" s="5"/>
      <c r="J615" s="5"/>
      <c r="K615" s="32"/>
      <c r="L615" s="5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spans="1:26" ht="12.75" customHeight="1" x14ac:dyDescent="0.2">
      <c r="A616" s="32"/>
      <c r="B616" s="32"/>
      <c r="C616" s="32"/>
      <c r="D616" s="32"/>
      <c r="E616" s="32"/>
      <c r="F616" s="32"/>
      <c r="G616" s="32"/>
      <c r="H616" s="206"/>
      <c r="I616" s="5"/>
      <c r="J616" s="5"/>
      <c r="K616" s="32"/>
      <c r="L616" s="5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spans="1:26" ht="12.75" customHeight="1" x14ac:dyDescent="0.2">
      <c r="A617" s="32"/>
      <c r="B617" s="32"/>
      <c r="C617" s="32"/>
      <c r="D617" s="32"/>
      <c r="E617" s="32"/>
      <c r="F617" s="32"/>
      <c r="G617" s="32"/>
      <c r="H617" s="206"/>
      <c r="I617" s="5"/>
      <c r="J617" s="5"/>
      <c r="K617" s="32"/>
      <c r="L617" s="5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spans="1:26" ht="12.75" customHeight="1" x14ac:dyDescent="0.2">
      <c r="A618" s="32"/>
      <c r="B618" s="32"/>
      <c r="C618" s="32"/>
      <c r="D618" s="32"/>
      <c r="E618" s="32"/>
      <c r="F618" s="32"/>
      <c r="G618" s="32"/>
      <c r="H618" s="206"/>
      <c r="I618" s="5"/>
      <c r="J618" s="5"/>
      <c r="K618" s="32"/>
      <c r="L618" s="5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spans="1:26" ht="12.75" customHeight="1" x14ac:dyDescent="0.2">
      <c r="A619" s="32"/>
      <c r="B619" s="32"/>
      <c r="C619" s="32"/>
      <c r="D619" s="32"/>
      <c r="E619" s="32"/>
      <c r="F619" s="32"/>
      <c r="G619" s="32"/>
      <c r="H619" s="206"/>
      <c r="I619" s="5"/>
      <c r="J619" s="5"/>
      <c r="K619" s="32"/>
      <c r="L619" s="5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spans="1:26" ht="12.75" customHeight="1" x14ac:dyDescent="0.2">
      <c r="A620" s="32"/>
      <c r="B620" s="32"/>
      <c r="C620" s="32"/>
      <c r="D620" s="32"/>
      <c r="E620" s="32"/>
      <c r="F620" s="32"/>
      <c r="G620" s="32"/>
      <c r="H620" s="206"/>
      <c r="I620" s="5"/>
      <c r="J620" s="5"/>
      <c r="K620" s="32"/>
      <c r="L620" s="5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spans="1:26" ht="12.75" customHeight="1" x14ac:dyDescent="0.2">
      <c r="A621" s="32"/>
      <c r="B621" s="32"/>
      <c r="C621" s="32"/>
      <c r="D621" s="32"/>
      <c r="E621" s="32"/>
      <c r="F621" s="32"/>
      <c r="G621" s="32"/>
      <c r="H621" s="206"/>
      <c r="I621" s="5"/>
      <c r="J621" s="5"/>
      <c r="K621" s="32"/>
      <c r="L621" s="5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spans="1:26" ht="12.75" customHeight="1" x14ac:dyDescent="0.2">
      <c r="A622" s="32"/>
      <c r="B622" s="32"/>
      <c r="C622" s="32"/>
      <c r="D622" s="32"/>
      <c r="E622" s="32"/>
      <c r="F622" s="32"/>
      <c r="G622" s="32"/>
      <c r="H622" s="206"/>
      <c r="I622" s="5"/>
      <c r="J622" s="5"/>
      <c r="K622" s="32"/>
      <c r="L622" s="5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spans="1:26" ht="12.75" customHeight="1" x14ac:dyDescent="0.2">
      <c r="A623" s="32"/>
      <c r="B623" s="32"/>
      <c r="C623" s="32"/>
      <c r="D623" s="32"/>
      <c r="E623" s="32"/>
      <c r="F623" s="32"/>
      <c r="G623" s="32"/>
      <c r="H623" s="206"/>
      <c r="I623" s="5"/>
      <c r="J623" s="5"/>
      <c r="K623" s="32"/>
      <c r="L623" s="5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spans="1:26" ht="12.75" customHeight="1" x14ac:dyDescent="0.2">
      <c r="A624" s="32"/>
      <c r="B624" s="32"/>
      <c r="C624" s="32"/>
      <c r="D624" s="32"/>
      <c r="E624" s="32"/>
      <c r="F624" s="32"/>
      <c r="G624" s="32"/>
      <c r="H624" s="206"/>
      <c r="I624" s="5"/>
      <c r="J624" s="5"/>
      <c r="K624" s="32"/>
      <c r="L624" s="5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spans="1:26" ht="12.75" customHeight="1" x14ac:dyDescent="0.2">
      <c r="A625" s="32"/>
      <c r="B625" s="32"/>
      <c r="C625" s="32"/>
      <c r="D625" s="32"/>
      <c r="E625" s="32"/>
      <c r="F625" s="32"/>
      <c r="G625" s="32"/>
      <c r="H625" s="206"/>
      <c r="I625" s="5"/>
      <c r="J625" s="5"/>
      <c r="K625" s="32"/>
      <c r="L625" s="5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spans="1:26" ht="12.75" customHeight="1" x14ac:dyDescent="0.2">
      <c r="A626" s="32"/>
      <c r="B626" s="32"/>
      <c r="C626" s="32"/>
      <c r="D626" s="32"/>
      <c r="E626" s="32"/>
      <c r="F626" s="32"/>
      <c r="G626" s="32"/>
      <c r="H626" s="206"/>
      <c r="I626" s="5"/>
      <c r="J626" s="5"/>
      <c r="K626" s="32"/>
      <c r="L626" s="5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spans="1:26" ht="12.75" customHeight="1" x14ac:dyDescent="0.2">
      <c r="A627" s="32"/>
      <c r="B627" s="32"/>
      <c r="C627" s="32"/>
      <c r="D627" s="32"/>
      <c r="E627" s="32"/>
      <c r="F627" s="32"/>
      <c r="G627" s="32"/>
      <c r="H627" s="206"/>
      <c r="I627" s="5"/>
      <c r="J627" s="5"/>
      <c r="K627" s="32"/>
      <c r="L627" s="5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spans="1:26" ht="12.75" customHeight="1" x14ac:dyDescent="0.2">
      <c r="A628" s="32"/>
      <c r="B628" s="32"/>
      <c r="C628" s="32"/>
      <c r="D628" s="32"/>
      <c r="E628" s="32"/>
      <c r="F628" s="32"/>
      <c r="G628" s="32"/>
      <c r="H628" s="206"/>
      <c r="I628" s="5"/>
      <c r="J628" s="5"/>
      <c r="K628" s="32"/>
      <c r="L628" s="5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spans="1:26" ht="12.75" customHeight="1" x14ac:dyDescent="0.2">
      <c r="A629" s="32"/>
      <c r="B629" s="32"/>
      <c r="C629" s="32"/>
      <c r="D629" s="32"/>
      <c r="E629" s="32"/>
      <c r="F629" s="32"/>
      <c r="G629" s="32"/>
      <c r="H629" s="206"/>
      <c r="I629" s="5"/>
      <c r="J629" s="5"/>
      <c r="K629" s="32"/>
      <c r="L629" s="5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spans="1:26" ht="12.75" customHeight="1" x14ac:dyDescent="0.2">
      <c r="A630" s="32"/>
      <c r="B630" s="32"/>
      <c r="C630" s="32"/>
      <c r="D630" s="32"/>
      <c r="E630" s="32"/>
      <c r="F630" s="32"/>
      <c r="G630" s="32"/>
      <c r="H630" s="206"/>
      <c r="I630" s="5"/>
      <c r="J630" s="5"/>
      <c r="K630" s="32"/>
      <c r="L630" s="5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spans="1:26" ht="12.75" customHeight="1" x14ac:dyDescent="0.2">
      <c r="A631" s="32"/>
      <c r="B631" s="32"/>
      <c r="C631" s="32"/>
      <c r="D631" s="32"/>
      <c r="E631" s="32"/>
      <c r="F631" s="32"/>
      <c r="G631" s="32"/>
      <c r="H631" s="206"/>
      <c r="I631" s="5"/>
      <c r="J631" s="5"/>
      <c r="K631" s="32"/>
      <c r="L631" s="5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spans="1:26" ht="12.75" customHeight="1" x14ac:dyDescent="0.2">
      <c r="A632" s="32"/>
      <c r="B632" s="32"/>
      <c r="C632" s="32"/>
      <c r="D632" s="32"/>
      <c r="E632" s="32"/>
      <c r="F632" s="32"/>
      <c r="G632" s="32"/>
      <c r="H632" s="206"/>
      <c r="I632" s="5"/>
      <c r="J632" s="5"/>
      <c r="K632" s="32"/>
      <c r="L632" s="5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spans="1:26" ht="12.75" customHeight="1" x14ac:dyDescent="0.2">
      <c r="A633" s="32"/>
      <c r="B633" s="32"/>
      <c r="C633" s="32"/>
      <c r="D633" s="32"/>
      <c r="E633" s="32"/>
      <c r="F633" s="32"/>
      <c r="G633" s="32"/>
      <c r="H633" s="206"/>
      <c r="I633" s="5"/>
      <c r="J633" s="5"/>
      <c r="K633" s="32"/>
      <c r="L633" s="5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spans="1:26" ht="12.75" customHeight="1" x14ac:dyDescent="0.2">
      <c r="A634" s="32"/>
      <c r="B634" s="32"/>
      <c r="C634" s="32"/>
      <c r="D634" s="32"/>
      <c r="E634" s="32"/>
      <c r="F634" s="32"/>
      <c r="G634" s="32"/>
      <c r="H634" s="206"/>
      <c r="I634" s="5"/>
      <c r="J634" s="5"/>
      <c r="K634" s="32"/>
      <c r="L634" s="5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spans="1:26" ht="12.75" customHeight="1" x14ac:dyDescent="0.2">
      <c r="A635" s="32"/>
      <c r="B635" s="32"/>
      <c r="C635" s="32"/>
      <c r="D635" s="32"/>
      <c r="E635" s="32"/>
      <c r="F635" s="32"/>
      <c r="G635" s="32"/>
      <c r="H635" s="206"/>
      <c r="I635" s="5"/>
      <c r="J635" s="5"/>
      <c r="K635" s="32"/>
      <c r="L635" s="5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spans="1:26" ht="12.75" customHeight="1" x14ac:dyDescent="0.2">
      <c r="A636" s="32"/>
      <c r="B636" s="32"/>
      <c r="C636" s="32"/>
      <c r="D636" s="32"/>
      <c r="E636" s="32"/>
      <c r="F636" s="32"/>
      <c r="G636" s="32"/>
      <c r="H636" s="206"/>
      <c r="I636" s="5"/>
      <c r="J636" s="5"/>
      <c r="K636" s="32"/>
      <c r="L636" s="5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spans="1:26" ht="12.75" customHeight="1" x14ac:dyDescent="0.2">
      <c r="A637" s="32"/>
      <c r="B637" s="32"/>
      <c r="C637" s="32"/>
      <c r="D637" s="32"/>
      <c r="E637" s="32"/>
      <c r="F637" s="32"/>
      <c r="G637" s="32"/>
      <c r="H637" s="206"/>
      <c r="I637" s="5"/>
      <c r="J637" s="5"/>
      <c r="K637" s="32"/>
      <c r="L637" s="5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spans="1:26" ht="12.75" customHeight="1" x14ac:dyDescent="0.2">
      <c r="A638" s="32"/>
      <c r="B638" s="32"/>
      <c r="C638" s="32"/>
      <c r="D638" s="32"/>
      <c r="E638" s="32"/>
      <c r="F638" s="32"/>
      <c r="G638" s="32"/>
      <c r="H638" s="206"/>
      <c r="I638" s="5"/>
      <c r="J638" s="5"/>
      <c r="K638" s="32"/>
      <c r="L638" s="5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spans="1:26" ht="12.75" customHeight="1" x14ac:dyDescent="0.2">
      <c r="A639" s="32"/>
      <c r="B639" s="32"/>
      <c r="C639" s="32"/>
      <c r="D639" s="32"/>
      <c r="E639" s="32"/>
      <c r="F639" s="32"/>
      <c r="G639" s="32"/>
      <c r="H639" s="206"/>
      <c r="I639" s="5"/>
      <c r="J639" s="5"/>
      <c r="K639" s="32"/>
      <c r="L639" s="5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spans="1:26" ht="12.75" customHeight="1" x14ac:dyDescent="0.2">
      <c r="A640" s="32"/>
      <c r="B640" s="32"/>
      <c r="C640" s="32"/>
      <c r="D640" s="32"/>
      <c r="E640" s="32"/>
      <c r="F640" s="32"/>
      <c r="G640" s="32"/>
      <c r="H640" s="206"/>
      <c r="I640" s="5"/>
      <c r="J640" s="5"/>
      <c r="K640" s="32"/>
      <c r="L640" s="5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spans="1:26" ht="12.75" customHeight="1" x14ac:dyDescent="0.2">
      <c r="A641" s="32"/>
      <c r="B641" s="32"/>
      <c r="C641" s="32"/>
      <c r="D641" s="32"/>
      <c r="E641" s="32"/>
      <c r="F641" s="32"/>
      <c r="G641" s="32"/>
      <c r="H641" s="206"/>
      <c r="I641" s="5"/>
      <c r="J641" s="5"/>
      <c r="K641" s="32"/>
      <c r="L641" s="5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spans="1:26" ht="12.75" customHeight="1" x14ac:dyDescent="0.2">
      <c r="A642" s="32"/>
      <c r="B642" s="32"/>
      <c r="C642" s="32"/>
      <c r="D642" s="32"/>
      <c r="E642" s="32"/>
      <c r="F642" s="32"/>
      <c r="G642" s="32"/>
      <c r="H642" s="206"/>
      <c r="I642" s="5"/>
      <c r="J642" s="5"/>
      <c r="K642" s="32"/>
      <c r="L642" s="5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spans="1:26" ht="12.75" customHeight="1" x14ac:dyDescent="0.2">
      <c r="A643" s="32"/>
      <c r="B643" s="32"/>
      <c r="C643" s="32"/>
      <c r="D643" s="32"/>
      <c r="E643" s="32"/>
      <c r="F643" s="32"/>
      <c r="G643" s="32"/>
      <c r="H643" s="206"/>
      <c r="I643" s="5"/>
      <c r="J643" s="5"/>
      <c r="K643" s="32"/>
      <c r="L643" s="5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spans="1:26" ht="12.75" customHeight="1" x14ac:dyDescent="0.2">
      <c r="A644" s="32"/>
      <c r="B644" s="32"/>
      <c r="C644" s="32"/>
      <c r="D644" s="32"/>
      <c r="E644" s="32"/>
      <c r="F644" s="32"/>
      <c r="G644" s="32"/>
      <c r="H644" s="206"/>
      <c r="I644" s="5"/>
      <c r="J644" s="5"/>
      <c r="K644" s="32"/>
      <c r="L644" s="5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spans="1:26" ht="12.75" customHeight="1" x14ac:dyDescent="0.2">
      <c r="A645" s="32"/>
      <c r="B645" s="32"/>
      <c r="C645" s="32"/>
      <c r="D645" s="32"/>
      <c r="E645" s="32"/>
      <c r="F645" s="32"/>
      <c r="G645" s="32"/>
      <c r="H645" s="206"/>
      <c r="I645" s="5"/>
      <c r="J645" s="5"/>
      <c r="K645" s="32"/>
      <c r="L645" s="5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spans="1:26" ht="12.75" customHeight="1" x14ac:dyDescent="0.2">
      <c r="A646" s="32"/>
      <c r="B646" s="32"/>
      <c r="C646" s="32"/>
      <c r="D646" s="32"/>
      <c r="E646" s="32"/>
      <c r="F646" s="32"/>
      <c r="G646" s="32"/>
      <c r="H646" s="206"/>
      <c r="I646" s="5"/>
      <c r="J646" s="5"/>
      <c r="K646" s="32"/>
      <c r="L646" s="5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spans="1:26" ht="12.75" customHeight="1" x14ac:dyDescent="0.2">
      <c r="A647" s="32"/>
      <c r="B647" s="32"/>
      <c r="C647" s="32"/>
      <c r="D647" s="32"/>
      <c r="E647" s="32"/>
      <c r="F647" s="32"/>
      <c r="G647" s="32"/>
      <c r="H647" s="206"/>
      <c r="I647" s="5"/>
      <c r="J647" s="5"/>
      <c r="K647" s="32"/>
      <c r="L647" s="5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spans="1:26" ht="12.75" customHeight="1" x14ac:dyDescent="0.2">
      <c r="A648" s="32"/>
      <c r="B648" s="32"/>
      <c r="C648" s="32"/>
      <c r="D648" s="32"/>
      <c r="E648" s="32"/>
      <c r="F648" s="32"/>
      <c r="G648" s="32"/>
      <c r="H648" s="206"/>
      <c r="I648" s="5"/>
      <c r="J648" s="5"/>
      <c r="K648" s="32"/>
      <c r="L648" s="5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spans="1:26" ht="12.75" customHeight="1" x14ac:dyDescent="0.2">
      <c r="A649" s="32"/>
      <c r="B649" s="32"/>
      <c r="C649" s="32"/>
      <c r="D649" s="32"/>
      <c r="E649" s="32"/>
      <c r="F649" s="32"/>
      <c r="G649" s="32"/>
      <c r="H649" s="206"/>
      <c r="I649" s="5"/>
      <c r="J649" s="5"/>
      <c r="K649" s="32"/>
      <c r="L649" s="5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spans="1:26" ht="12.75" customHeight="1" x14ac:dyDescent="0.2">
      <c r="A650" s="32"/>
      <c r="B650" s="32"/>
      <c r="C650" s="32"/>
      <c r="D650" s="32"/>
      <c r="E650" s="32"/>
      <c r="F650" s="32"/>
      <c r="G650" s="32"/>
      <c r="H650" s="206"/>
      <c r="I650" s="5"/>
      <c r="J650" s="5"/>
      <c r="K650" s="32"/>
      <c r="L650" s="5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spans="1:26" ht="12.75" customHeight="1" x14ac:dyDescent="0.2">
      <c r="A651" s="32"/>
      <c r="B651" s="32"/>
      <c r="C651" s="32"/>
      <c r="D651" s="32"/>
      <c r="E651" s="32"/>
      <c r="F651" s="32"/>
      <c r="G651" s="32"/>
      <c r="H651" s="206"/>
      <c r="I651" s="5"/>
      <c r="J651" s="5"/>
      <c r="K651" s="32"/>
      <c r="L651" s="5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spans="1:26" ht="12.75" customHeight="1" x14ac:dyDescent="0.2">
      <c r="A652" s="32"/>
      <c r="B652" s="32"/>
      <c r="C652" s="32"/>
      <c r="D652" s="32"/>
      <c r="E652" s="32"/>
      <c r="F652" s="32"/>
      <c r="G652" s="32"/>
      <c r="H652" s="206"/>
      <c r="I652" s="5"/>
      <c r="J652" s="5"/>
      <c r="K652" s="32"/>
      <c r="L652" s="5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spans="1:26" ht="12.75" customHeight="1" x14ac:dyDescent="0.2">
      <c r="A653" s="32"/>
      <c r="B653" s="32"/>
      <c r="C653" s="32"/>
      <c r="D653" s="32"/>
      <c r="E653" s="32"/>
      <c r="F653" s="32"/>
      <c r="G653" s="32"/>
      <c r="H653" s="206"/>
      <c r="I653" s="5"/>
      <c r="J653" s="5"/>
      <c r="K653" s="32"/>
      <c r="L653" s="5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spans="1:26" ht="12.75" customHeight="1" x14ac:dyDescent="0.2">
      <c r="A654" s="32"/>
      <c r="B654" s="32"/>
      <c r="C654" s="32"/>
      <c r="D654" s="32"/>
      <c r="E654" s="32"/>
      <c r="F654" s="32"/>
      <c r="G654" s="32"/>
      <c r="H654" s="206"/>
      <c r="I654" s="5"/>
      <c r="J654" s="5"/>
      <c r="K654" s="32"/>
      <c r="L654" s="5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spans="1:26" ht="12.75" customHeight="1" x14ac:dyDescent="0.2">
      <c r="A655" s="32"/>
      <c r="B655" s="32"/>
      <c r="C655" s="32"/>
      <c r="D655" s="32"/>
      <c r="E655" s="32"/>
      <c r="F655" s="32"/>
      <c r="G655" s="32"/>
      <c r="H655" s="206"/>
      <c r="I655" s="5"/>
      <c r="J655" s="5"/>
      <c r="K655" s="32"/>
      <c r="L655" s="5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spans="1:26" ht="12.75" customHeight="1" x14ac:dyDescent="0.2">
      <c r="A656" s="32"/>
      <c r="B656" s="32"/>
      <c r="C656" s="32"/>
      <c r="D656" s="32"/>
      <c r="E656" s="32"/>
      <c r="F656" s="32"/>
      <c r="G656" s="32"/>
      <c r="H656" s="206"/>
      <c r="I656" s="5"/>
      <c r="J656" s="5"/>
      <c r="K656" s="32"/>
      <c r="L656" s="5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spans="1:26" ht="12.75" customHeight="1" x14ac:dyDescent="0.2">
      <c r="A657" s="32"/>
      <c r="B657" s="32"/>
      <c r="C657" s="32"/>
      <c r="D657" s="32"/>
      <c r="E657" s="32"/>
      <c r="F657" s="32"/>
      <c r="G657" s="32"/>
      <c r="H657" s="206"/>
      <c r="I657" s="5"/>
      <c r="J657" s="5"/>
      <c r="K657" s="32"/>
      <c r="L657" s="5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spans="1:26" ht="12.75" customHeight="1" x14ac:dyDescent="0.2">
      <c r="A658" s="32"/>
      <c r="B658" s="32"/>
      <c r="C658" s="32"/>
      <c r="D658" s="32"/>
      <c r="E658" s="32"/>
      <c r="F658" s="32"/>
      <c r="G658" s="32"/>
      <c r="H658" s="206"/>
      <c r="I658" s="5"/>
      <c r="J658" s="5"/>
      <c r="K658" s="32"/>
      <c r="L658" s="5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spans="1:26" ht="12.75" customHeight="1" x14ac:dyDescent="0.2">
      <c r="A659" s="32"/>
      <c r="B659" s="32"/>
      <c r="C659" s="32"/>
      <c r="D659" s="32"/>
      <c r="E659" s="32"/>
      <c r="F659" s="32"/>
      <c r="G659" s="32"/>
      <c r="H659" s="206"/>
      <c r="I659" s="5"/>
      <c r="J659" s="5"/>
      <c r="K659" s="32"/>
      <c r="L659" s="5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spans="1:26" ht="12.75" customHeight="1" x14ac:dyDescent="0.2">
      <c r="A660" s="32"/>
      <c r="B660" s="32"/>
      <c r="C660" s="32"/>
      <c r="D660" s="32"/>
      <c r="E660" s="32"/>
      <c r="F660" s="32"/>
      <c r="G660" s="32"/>
      <c r="H660" s="206"/>
      <c r="I660" s="5"/>
      <c r="J660" s="5"/>
      <c r="K660" s="32"/>
      <c r="L660" s="5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spans="1:26" ht="12.75" customHeight="1" x14ac:dyDescent="0.2">
      <c r="A661" s="32"/>
      <c r="B661" s="32"/>
      <c r="C661" s="32"/>
      <c r="D661" s="32"/>
      <c r="E661" s="32"/>
      <c r="F661" s="32"/>
      <c r="G661" s="32"/>
      <c r="H661" s="206"/>
      <c r="I661" s="5"/>
      <c r="J661" s="5"/>
      <c r="K661" s="32"/>
      <c r="L661" s="5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spans="1:26" ht="12.75" customHeight="1" x14ac:dyDescent="0.2">
      <c r="A662" s="32"/>
      <c r="B662" s="32"/>
      <c r="C662" s="32"/>
      <c r="D662" s="32"/>
      <c r="E662" s="32"/>
      <c r="F662" s="32"/>
      <c r="G662" s="32"/>
      <c r="H662" s="206"/>
      <c r="I662" s="5"/>
      <c r="J662" s="5"/>
      <c r="K662" s="32"/>
      <c r="L662" s="5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spans="1:26" ht="12.75" customHeight="1" x14ac:dyDescent="0.2">
      <c r="A663" s="32"/>
      <c r="B663" s="32"/>
      <c r="C663" s="32"/>
      <c r="D663" s="32"/>
      <c r="E663" s="32"/>
      <c r="F663" s="32"/>
      <c r="G663" s="32"/>
      <c r="H663" s="206"/>
      <c r="I663" s="5"/>
      <c r="J663" s="5"/>
      <c r="K663" s="32"/>
      <c r="L663" s="5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spans="1:26" ht="12.75" customHeight="1" x14ac:dyDescent="0.2">
      <c r="A664" s="32"/>
      <c r="B664" s="32"/>
      <c r="C664" s="32"/>
      <c r="D664" s="32"/>
      <c r="E664" s="32"/>
      <c r="F664" s="32"/>
      <c r="G664" s="32"/>
      <c r="H664" s="206"/>
      <c r="I664" s="5"/>
      <c r="J664" s="5"/>
      <c r="K664" s="32"/>
      <c r="L664" s="5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spans="1:26" ht="12.75" customHeight="1" x14ac:dyDescent="0.2">
      <c r="A665" s="32"/>
      <c r="B665" s="32"/>
      <c r="C665" s="32"/>
      <c r="D665" s="32"/>
      <c r="E665" s="32"/>
      <c r="F665" s="32"/>
      <c r="G665" s="32"/>
      <c r="H665" s="206"/>
      <c r="I665" s="5"/>
      <c r="J665" s="5"/>
      <c r="K665" s="32"/>
      <c r="L665" s="5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spans="1:26" ht="12.75" customHeight="1" x14ac:dyDescent="0.2">
      <c r="A666" s="32"/>
      <c r="B666" s="32"/>
      <c r="C666" s="32"/>
      <c r="D666" s="32"/>
      <c r="E666" s="32"/>
      <c r="F666" s="32"/>
      <c r="G666" s="32"/>
      <c r="H666" s="206"/>
      <c r="I666" s="5"/>
      <c r="J666" s="5"/>
      <c r="K666" s="32"/>
      <c r="L666" s="5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spans="1:26" ht="12.75" customHeight="1" x14ac:dyDescent="0.2">
      <c r="A667" s="32"/>
      <c r="B667" s="32"/>
      <c r="C667" s="32"/>
      <c r="D667" s="32"/>
      <c r="E667" s="32"/>
      <c r="F667" s="32"/>
      <c r="G667" s="32"/>
      <c r="H667" s="206"/>
      <c r="I667" s="5"/>
      <c r="J667" s="5"/>
      <c r="K667" s="32"/>
      <c r="L667" s="5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spans="1:26" ht="12.75" customHeight="1" x14ac:dyDescent="0.2">
      <c r="A668" s="32"/>
      <c r="B668" s="32"/>
      <c r="C668" s="32"/>
      <c r="D668" s="32"/>
      <c r="E668" s="32"/>
      <c r="F668" s="32"/>
      <c r="G668" s="32"/>
      <c r="H668" s="206"/>
      <c r="I668" s="5"/>
      <c r="J668" s="5"/>
      <c r="K668" s="32"/>
      <c r="L668" s="5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spans="1:26" ht="12.75" customHeight="1" x14ac:dyDescent="0.2">
      <c r="A669" s="32"/>
      <c r="B669" s="32"/>
      <c r="C669" s="32"/>
      <c r="D669" s="32"/>
      <c r="E669" s="32"/>
      <c r="F669" s="32"/>
      <c r="G669" s="32"/>
      <c r="H669" s="206"/>
      <c r="I669" s="5"/>
      <c r="J669" s="5"/>
      <c r="K669" s="32"/>
      <c r="L669" s="5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spans="1:26" ht="12.75" customHeight="1" x14ac:dyDescent="0.2">
      <c r="A670" s="32"/>
      <c r="B670" s="32"/>
      <c r="C670" s="32"/>
      <c r="D670" s="32"/>
      <c r="E670" s="32"/>
      <c r="F670" s="32"/>
      <c r="G670" s="32"/>
      <c r="H670" s="206"/>
      <c r="I670" s="5"/>
      <c r="J670" s="5"/>
      <c r="K670" s="32"/>
      <c r="L670" s="5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spans="1:26" ht="12.75" customHeight="1" x14ac:dyDescent="0.2">
      <c r="A671" s="32"/>
      <c r="B671" s="32"/>
      <c r="C671" s="32"/>
      <c r="D671" s="32"/>
      <c r="E671" s="32"/>
      <c r="F671" s="32"/>
      <c r="G671" s="32"/>
      <c r="H671" s="206"/>
      <c r="I671" s="5"/>
      <c r="J671" s="5"/>
      <c r="K671" s="32"/>
      <c r="L671" s="5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spans="1:26" ht="12.75" customHeight="1" x14ac:dyDescent="0.2">
      <c r="A672" s="32"/>
      <c r="B672" s="32"/>
      <c r="C672" s="32"/>
      <c r="D672" s="32"/>
      <c r="E672" s="32"/>
      <c r="F672" s="32"/>
      <c r="G672" s="32"/>
      <c r="H672" s="206"/>
      <c r="I672" s="5"/>
      <c r="J672" s="5"/>
      <c r="K672" s="32"/>
      <c r="L672" s="5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spans="1:26" ht="12.75" customHeight="1" x14ac:dyDescent="0.2">
      <c r="A673" s="32"/>
      <c r="B673" s="32"/>
      <c r="C673" s="32"/>
      <c r="D673" s="32"/>
      <c r="E673" s="32"/>
      <c r="F673" s="32"/>
      <c r="G673" s="32"/>
      <c r="H673" s="206"/>
      <c r="I673" s="5"/>
      <c r="J673" s="5"/>
      <c r="K673" s="32"/>
      <c r="L673" s="5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spans="1:26" ht="12.75" customHeight="1" x14ac:dyDescent="0.2">
      <c r="A674" s="32"/>
      <c r="B674" s="32"/>
      <c r="C674" s="32"/>
      <c r="D674" s="32"/>
      <c r="E674" s="32"/>
      <c r="F674" s="32"/>
      <c r="G674" s="32"/>
      <c r="H674" s="206"/>
      <c r="I674" s="5"/>
      <c r="J674" s="5"/>
      <c r="K674" s="32"/>
      <c r="L674" s="5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spans="1:26" ht="12.75" customHeight="1" x14ac:dyDescent="0.2">
      <c r="A675" s="32"/>
      <c r="B675" s="32"/>
      <c r="C675" s="32"/>
      <c r="D675" s="32"/>
      <c r="E675" s="32"/>
      <c r="F675" s="32"/>
      <c r="G675" s="32"/>
      <c r="H675" s="206"/>
      <c r="I675" s="5"/>
      <c r="J675" s="5"/>
      <c r="K675" s="32"/>
      <c r="L675" s="5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spans="1:26" ht="12.75" customHeight="1" x14ac:dyDescent="0.2">
      <c r="A676" s="32"/>
      <c r="B676" s="32"/>
      <c r="C676" s="32"/>
      <c r="D676" s="32"/>
      <c r="E676" s="32"/>
      <c r="F676" s="32"/>
      <c r="G676" s="32"/>
      <c r="H676" s="206"/>
      <c r="I676" s="5"/>
      <c r="J676" s="5"/>
      <c r="K676" s="32"/>
      <c r="L676" s="5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spans="1:26" ht="12.75" customHeight="1" x14ac:dyDescent="0.2">
      <c r="A677" s="32"/>
      <c r="B677" s="32"/>
      <c r="C677" s="32"/>
      <c r="D677" s="32"/>
      <c r="E677" s="32"/>
      <c r="F677" s="32"/>
      <c r="G677" s="32"/>
      <c r="H677" s="206"/>
      <c r="I677" s="5"/>
      <c r="J677" s="5"/>
      <c r="K677" s="32"/>
      <c r="L677" s="5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spans="1:26" ht="12.75" customHeight="1" x14ac:dyDescent="0.2">
      <c r="A678" s="32"/>
      <c r="B678" s="32"/>
      <c r="C678" s="32"/>
      <c r="D678" s="32"/>
      <c r="E678" s="32"/>
      <c r="F678" s="32"/>
      <c r="G678" s="32"/>
      <c r="H678" s="206"/>
      <c r="I678" s="5"/>
      <c r="J678" s="5"/>
      <c r="K678" s="32"/>
      <c r="L678" s="5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spans="1:26" ht="12.75" customHeight="1" x14ac:dyDescent="0.2">
      <c r="A679" s="32"/>
      <c r="B679" s="32"/>
      <c r="C679" s="32"/>
      <c r="D679" s="32"/>
      <c r="E679" s="32"/>
      <c r="F679" s="32"/>
      <c r="G679" s="32"/>
      <c r="H679" s="206"/>
      <c r="I679" s="5"/>
      <c r="J679" s="5"/>
      <c r="K679" s="32"/>
      <c r="L679" s="5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spans="1:26" ht="12.75" customHeight="1" x14ac:dyDescent="0.2">
      <c r="A680" s="32"/>
      <c r="B680" s="32"/>
      <c r="C680" s="32"/>
      <c r="D680" s="32"/>
      <c r="E680" s="32"/>
      <c r="F680" s="32"/>
      <c r="G680" s="32"/>
      <c r="H680" s="206"/>
      <c r="I680" s="5"/>
      <c r="J680" s="5"/>
      <c r="K680" s="32"/>
      <c r="L680" s="5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spans="1:26" ht="12.75" customHeight="1" x14ac:dyDescent="0.2">
      <c r="A681" s="32"/>
      <c r="B681" s="32"/>
      <c r="C681" s="32"/>
      <c r="D681" s="32"/>
      <c r="E681" s="32"/>
      <c r="F681" s="32"/>
      <c r="G681" s="32"/>
      <c r="H681" s="206"/>
      <c r="I681" s="5"/>
      <c r="J681" s="5"/>
      <c r="K681" s="32"/>
      <c r="L681" s="5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spans="1:26" ht="12.75" customHeight="1" x14ac:dyDescent="0.2">
      <c r="A682" s="32"/>
      <c r="B682" s="32"/>
      <c r="C682" s="32"/>
      <c r="D682" s="32"/>
      <c r="E682" s="32"/>
      <c r="F682" s="32"/>
      <c r="G682" s="32"/>
      <c r="H682" s="206"/>
      <c r="I682" s="5"/>
      <c r="J682" s="5"/>
      <c r="K682" s="32"/>
      <c r="L682" s="5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spans="1:26" ht="12.75" customHeight="1" x14ac:dyDescent="0.2">
      <c r="A683" s="32"/>
      <c r="B683" s="32"/>
      <c r="C683" s="32"/>
      <c r="D683" s="32"/>
      <c r="E683" s="32"/>
      <c r="F683" s="32"/>
      <c r="G683" s="32"/>
      <c r="H683" s="206"/>
      <c r="I683" s="5"/>
      <c r="J683" s="5"/>
      <c r="K683" s="32"/>
      <c r="L683" s="5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spans="1:26" ht="12.75" customHeight="1" x14ac:dyDescent="0.2">
      <c r="A684" s="32"/>
      <c r="B684" s="32"/>
      <c r="C684" s="32"/>
      <c r="D684" s="32"/>
      <c r="E684" s="32"/>
      <c r="F684" s="32"/>
      <c r="G684" s="32"/>
      <c r="H684" s="206"/>
      <c r="I684" s="5"/>
      <c r="J684" s="5"/>
      <c r="K684" s="32"/>
      <c r="L684" s="5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spans="1:26" ht="12.75" customHeight="1" x14ac:dyDescent="0.2">
      <c r="A685" s="32"/>
      <c r="B685" s="32"/>
      <c r="C685" s="32"/>
      <c r="D685" s="32"/>
      <c r="E685" s="32"/>
      <c r="F685" s="32"/>
      <c r="G685" s="32"/>
      <c r="H685" s="206"/>
      <c r="I685" s="5"/>
      <c r="J685" s="5"/>
      <c r="K685" s="32"/>
      <c r="L685" s="5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spans="1:26" ht="12.75" customHeight="1" x14ac:dyDescent="0.2">
      <c r="A686" s="32"/>
      <c r="B686" s="32"/>
      <c r="C686" s="32"/>
      <c r="D686" s="32"/>
      <c r="E686" s="32"/>
      <c r="F686" s="32"/>
      <c r="G686" s="32"/>
      <c r="H686" s="206"/>
      <c r="I686" s="5"/>
      <c r="J686" s="5"/>
      <c r="K686" s="32"/>
      <c r="L686" s="5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spans="1:26" ht="12.75" customHeight="1" x14ac:dyDescent="0.2">
      <c r="A687" s="32"/>
      <c r="B687" s="32"/>
      <c r="C687" s="32"/>
      <c r="D687" s="32"/>
      <c r="E687" s="32"/>
      <c r="F687" s="32"/>
      <c r="G687" s="32"/>
      <c r="H687" s="206"/>
      <c r="I687" s="5"/>
      <c r="J687" s="5"/>
      <c r="K687" s="32"/>
      <c r="L687" s="5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spans="1:26" ht="12.75" customHeight="1" x14ac:dyDescent="0.2">
      <c r="A688" s="32"/>
      <c r="B688" s="32"/>
      <c r="C688" s="32"/>
      <c r="D688" s="32"/>
      <c r="E688" s="32"/>
      <c r="F688" s="32"/>
      <c r="G688" s="32"/>
      <c r="H688" s="206"/>
      <c r="I688" s="5"/>
      <c r="J688" s="5"/>
      <c r="K688" s="32"/>
      <c r="L688" s="5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spans="1:26" ht="12.75" customHeight="1" x14ac:dyDescent="0.2">
      <c r="A689" s="32"/>
      <c r="B689" s="32"/>
      <c r="C689" s="32"/>
      <c r="D689" s="32"/>
      <c r="E689" s="32"/>
      <c r="F689" s="32"/>
      <c r="G689" s="32"/>
      <c r="H689" s="206"/>
      <c r="I689" s="5"/>
      <c r="J689" s="5"/>
      <c r="K689" s="32"/>
      <c r="L689" s="5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spans="1:26" ht="12.75" customHeight="1" x14ac:dyDescent="0.2">
      <c r="A690" s="32"/>
      <c r="B690" s="32"/>
      <c r="C690" s="32"/>
      <c r="D690" s="32"/>
      <c r="E690" s="32"/>
      <c r="F690" s="32"/>
      <c r="G690" s="32"/>
      <c r="H690" s="206"/>
      <c r="I690" s="5"/>
      <c r="J690" s="5"/>
      <c r="K690" s="32"/>
      <c r="L690" s="5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spans="1:26" ht="12.75" customHeight="1" x14ac:dyDescent="0.2">
      <c r="A691" s="32"/>
      <c r="B691" s="32"/>
      <c r="C691" s="32"/>
      <c r="D691" s="32"/>
      <c r="E691" s="32"/>
      <c r="F691" s="32"/>
      <c r="G691" s="32"/>
      <c r="H691" s="206"/>
      <c r="I691" s="5"/>
      <c r="J691" s="5"/>
      <c r="K691" s="32"/>
      <c r="L691" s="5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spans="1:26" ht="12.75" customHeight="1" x14ac:dyDescent="0.2">
      <c r="A692" s="32"/>
      <c r="B692" s="32"/>
      <c r="C692" s="32"/>
      <c r="D692" s="32"/>
      <c r="E692" s="32"/>
      <c r="F692" s="32"/>
      <c r="G692" s="32"/>
      <c r="H692" s="206"/>
      <c r="I692" s="5"/>
      <c r="J692" s="5"/>
      <c r="K692" s="32"/>
      <c r="L692" s="5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spans="1:26" ht="12.75" customHeight="1" x14ac:dyDescent="0.2">
      <c r="A693" s="32"/>
      <c r="B693" s="32"/>
      <c r="C693" s="32"/>
      <c r="D693" s="32"/>
      <c r="E693" s="32"/>
      <c r="F693" s="32"/>
      <c r="G693" s="32"/>
      <c r="H693" s="206"/>
      <c r="I693" s="5"/>
      <c r="J693" s="5"/>
      <c r="K693" s="32"/>
      <c r="L693" s="5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spans="1:26" ht="12.75" customHeight="1" x14ac:dyDescent="0.2">
      <c r="A694" s="32"/>
      <c r="B694" s="32"/>
      <c r="C694" s="32"/>
      <c r="D694" s="32"/>
      <c r="E694" s="32"/>
      <c r="F694" s="32"/>
      <c r="G694" s="32"/>
      <c r="H694" s="206"/>
      <c r="I694" s="5"/>
      <c r="J694" s="5"/>
      <c r="K694" s="32"/>
      <c r="L694" s="5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spans="1:26" ht="12.75" customHeight="1" x14ac:dyDescent="0.2">
      <c r="A695" s="32"/>
      <c r="B695" s="32"/>
      <c r="C695" s="32"/>
      <c r="D695" s="32"/>
      <c r="E695" s="32"/>
      <c r="F695" s="32"/>
      <c r="G695" s="32"/>
      <c r="H695" s="206"/>
      <c r="I695" s="5"/>
      <c r="J695" s="5"/>
      <c r="K695" s="32"/>
      <c r="L695" s="5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spans="1:26" ht="12.75" customHeight="1" x14ac:dyDescent="0.2">
      <c r="A696" s="32"/>
      <c r="B696" s="32"/>
      <c r="C696" s="32"/>
      <c r="D696" s="32"/>
      <c r="E696" s="32"/>
      <c r="F696" s="32"/>
      <c r="G696" s="32"/>
      <c r="H696" s="206"/>
      <c r="I696" s="5"/>
      <c r="J696" s="5"/>
      <c r="K696" s="32"/>
      <c r="L696" s="5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spans="1:26" ht="12.75" customHeight="1" x14ac:dyDescent="0.2">
      <c r="A697" s="32"/>
      <c r="B697" s="32"/>
      <c r="C697" s="32"/>
      <c r="D697" s="32"/>
      <c r="E697" s="32"/>
      <c r="F697" s="32"/>
      <c r="G697" s="32"/>
      <c r="H697" s="206"/>
      <c r="I697" s="5"/>
      <c r="J697" s="5"/>
      <c r="K697" s="32"/>
      <c r="L697" s="5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spans="1:26" ht="12.75" customHeight="1" x14ac:dyDescent="0.2">
      <c r="A698" s="32"/>
      <c r="B698" s="32"/>
      <c r="C698" s="32"/>
      <c r="D698" s="32"/>
      <c r="E698" s="32"/>
      <c r="F698" s="32"/>
      <c r="G698" s="32"/>
      <c r="H698" s="206"/>
      <c r="I698" s="5"/>
      <c r="J698" s="5"/>
      <c r="K698" s="32"/>
      <c r="L698" s="5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spans="1:26" ht="12.75" customHeight="1" x14ac:dyDescent="0.2">
      <c r="A699" s="32"/>
      <c r="B699" s="32"/>
      <c r="C699" s="32"/>
      <c r="D699" s="32"/>
      <c r="E699" s="32"/>
      <c r="F699" s="32"/>
      <c r="G699" s="32"/>
      <c r="H699" s="206"/>
      <c r="I699" s="5"/>
      <c r="J699" s="5"/>
      <c r="K699" s="32"/>
      <c r="L699" s="5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spans="1:26" ht="12.75" customHeight="1" x14ac:dyDescent="0.2">
      <c r="A700" s="32"/>
      <c r="B700" s="32"/>
      <c r="C700" s="32"/>
      <c r="D700" s="32"/>
      <c r="E700" s="32"/>
      <c r="F700" s="32"/>
      <c r="G700" s="32"/>
      <c r="H700" s="206"/>
      <c r="I700" s="5"/>
      <c r="J700" s="5"/>
      <c r="K700" s="32"/>
      <c r="L700" s="5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spans="1:26" ht="12.75" customHeight="1" x14ac:dyDescent="0.2">
      <c r="A701" s="32"/>
      <c r="B701" s="32"/>
      <c r="C701" s="32"/>
      <c r="D701" s="32"/>
      <c r="E701" s="32"/>
      <c r="F701" s="32"/>
      <c r="G701" s="32"/>
      <c r="H701" s="206"/>
      <c r="I701" s="5"/>
      <c r="J701" s="5"/>
      <c r="K701" s="32"/>
      <c r="L701" s="5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spans="1:26" ht="12.75" customHeight="1" x14ac:dyDescent="0.2">
      <c r="A702" s="32"/>
      <c r="B702" s="32"/>
      <c r="C702" s="32"/>
      <c r="D702" s="32"/>
      <c r="E702" s="32"/>
      <c r="F702" s="32"/>
      <c r="G702" s="32"/>
      <c r="H702" s="206"/>
      <c r="I702" s="5"/>
      <c r="J702" s="5"/>
      <c r="K702" s="32"/>
      <c r="L702" s="5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spans="1:26" ht="12.75" customHeight="1" x14ac:dyDescent="0.2">
      <c r="A703" s="32"/>
      <c r="B703" s="32"/>
      <c r="C703" s="32"/>
      <c r="D703" s="32"/>
      <c r="E703" s="32"/>
      <c r="F703" s="32"/>
      <c r="G703" s="32"/>
      <c r="H703" s="206"/>
      <c r="I703" s="5"/>
      <c r="J703" s="5"/>
      <c r="K703" s="32"/>
      <c r="L703" s="5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spans="1:26" ht="12.75" customHeight="1" x14ac:dyDescent="0.2">
      <c r="A704" s="32"/>
      <c r="B704" s="32"/>
      <c r="C704" s="32"/>
      <c r="D704" s="32"/>
      <c r="E704" s="32"/>
      <c r="F704" s="32"/>
      <c r="G704" s="32"/>
      <c r="H704" s="206"/>
      <c r="I704" s="5"/>
      <c r="J704" s="5"/>
      <c r="K704" s="32"/>
      <c r="L704" s="5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spans="1:26" ht="12.75" customHeight="1" x14ac:dyDescent="0.2">
      <c r="A705" s="32"/>
      <c r="B705" s="32"/>
      <c r="C705" s="32"/>
      <c r="D705" s="32"/>
      <c r="E705" s="32"/>
      <c r="F705" s="32"/>
      <c r="G705" s="32"/>
      <c r="H705" s="206"/>
      <c r="I705" s="5"/>
      <c r="J705" s="5"/>
      <c r="K705" s="32"/>
      <c r="L705" s="5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spans="1:26" ht="12.75" customHeight="1" x14ac:dyDescent="0.2">
      <c r="A706" s="32"/>
      <c r="B706" s="32"/>
      <c r="C706" s="32"/>
      <c r="D706" s="32"/>
      <c r="E706" s="32"/>
      <c r="F706" s="32"/>
      <c r="G706" s="32"/>
      <c r="H706" s="206"/>
      <c r="I706" s="5"/>
      <c r="J706" s="5"/>
      <c r="K706" s="32"/>
      <c r="L706" s="5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spans="1:26" ht="12.75" customHeight="1" x14ac:dyDescent="0.2">
      <c r="A707" s="32"/>
      <c r="B707" s="32"/>
      <c r="C707" s="32"/>
      <c r="D707" s="32"/>
      <c r="E707" s="32"/>
      <c r="F707" s="32"/>
      <c r="G707" s="32"/>
      <c r="H707" s="206"/>
      <c r="I707" s="5"/>
      <c r="J707" s="5"/>
      <c r="K707" s="32"/>
      <c r="L707" s="5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spans="1:26" ht="12.75" customHeight="1" x14ac:dyDescent="0.2">
      <c r="A708" s="32"/>
      <c r="B708" s="32"/>
      <c r="C708" s="32"/>
      <c r="D708" s="32"/>
      <c r="E708" s="32"/>
      <c r="F708" s="32"/>
      <c r="G708" s="32"/>
      <c r="H708" s="206"/>
      <c r="I708" s="5"/>
      <c r="J708" s="5"/>
      <c r="K708" s="32"/>
      <c r="L708" s="5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spans="1:26" ht="12.75" customHeight="1" x14ac:dyDescent="0.2">
      <c r="A709" s="32"/>
      <c r="B709" s="32"/>
      <c r="C709" s="32"/>
      <c r="D709" s="32"/>
      <c r="E709" s="32"/>
      <c r="F709" s="32"/>
      <c r="G709" s="32"/>
      <c r="H709" s="206"/>
      <c r="I709" s="5"/>
      <c r="J709" s="5"/>
      <c r="K709" s="32"/>
      <c r="L709" s="5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spans="1:26" ht="12.75" customHeight="1" x14ac:dyDescent="0.2">
      <c r="A710" s="32"/>
      <c r="B710" s="32"/>
      <c r="C710" s="32"/>
      <c r="D710" s="32"/>
      <c r="E710" s="32"/>
      <c r="F710" s="32"/>
      <c r="G710" s="32"/>
      <c r="H710" s="206"/>
      <c r="I710" s="5"/>
      <c r="J710" s="5"/>
      <c r="K710" s="32"/>
      <c r="L710" s="5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spans="1:26" ht="12.75" customHeight="1" x14ac:dyDescent="0.2">
      <c r="A711" s="32"/>
      <c r="B711" s="32"/>
      <c r="C711" s="32"/>
      <c r="D711" s="32"/>
      <c r="E711" s="32"/>
      <c r="F711" s="32"/>
      <c r="G711" s="32"/>
      <c r="H711" s="206"/>
      <c r="I711" s="5"/>
      <c r="J711" s="5"/>
      <c r="K711" s="32"/>
      <c r="L711" s="5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spans="1:26" ht="12.75" customHeight="1" x14ac:dyDescent="0.2">
      <c r="A712" s="32"/>
      <c r="B712" s="32"/>
      <c r="C712" s="32"/>
      <c r="D712" s="32"/>
      <c r="E712" s="32"/>
      <c r="F712" s="32"/>
      <c r="G712" s="32"/>
      <c r="H712" s="206"/>
      <c r="I712" s="5"/>
      <c r="J712" s="5"/>
      <c r="K712" s="32"/>
      <c r="L712" s="5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spans="1:26" ht="12.75" customHeight="1" x14ac:dyDescent="0.2">
      <c r="A713" s="32"/>
      <c r="B713" s="32"/>
      <c r="C713" s="32"/>
      <c r="D713" s="32"/>
      <c r="E713" s="32"/>
      <c r="F713" s="32"/>
      <c r="G713" s="32"/>
      <c r="H713" s="206"/>
      <c r="I713" s="5"/>
      <c r="J713" s="5"/>
      <c r="K713" s="32"/>
      <c r="L713" s="5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spans="1:26" ht="12.75" customHeight="1" x14ac:dyDescent="0.2">
      <c r="A714" s="32"/>
      <c r="B714" s="32"/>
      <c r="C714" s="32"/>
      <c r="D714" s="32"/>
      <c r="E714" s="32"/>
      <c r="F714" s="32"/>
      <c r="G714" s="32"/>
      <c r="H714" s="206"/>
      <c r="I714" s="5"/>
      <c r="J714" s="5"/>
      <c r="K714" s="32"/>
      <c r="L714" s="5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spans="1:26" ht="12.75" customHeight="1" x14ac:dyDescent="0.2">
      <c r="A715" s="32"/>
      <c r="B715" s="32"/>
      <c r="C715" s="32"/>
      <c r="D715" s="32"/>
      <c r="E715" s="32"/>
      <c r="F715" s="32"/>
      <c r="G715" s="32"/>
      <c r="H715" s="206"/>
      <c r="I715" s="5"/>
      <c r="J715" s="5"/>
      <c r="K715" s="32"/>
      <c r="L715" s="5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spans="1:26" ht="12.75" customHeight="1" x14ac:dyDescent="0.2">
      <c r="A716" s="32"/>
      <c r="B716" s="32"/>
      <c r="C716" s="32"/>
      <c r="D716" s="32"/>
      <c r="E716" s="32"/>
      <c r="F716" s="32"/>
      <c r="G716" s="32"/>
      <c r="H716" s="206"/>
      <c r="I716" s="5"/>
      <c r="J716" s="5"/>
      <c r="K716" s="32"/>
      <c r="L716" s="5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spans="1:26" ht="12.75" customHeight="1" x14ac:dyDescent="0.2">
      <c r="A717" s="32"/>
      <c r="B717" s="32"/>
      <c r="C717" s="32"/>
      <c r="D717" s="32"/>
      <c r="E717" s="32"/>
      <c r="F717" s="32"/>
      <c r="G717" s="32"/>
      <c r="H717" s="206"/>
      <c r="I717" s="5"/>
      <c r="J717" s="5"/>
      <c r="K717" s="32"/>
      <c r="L717" s="5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spans="1:26" ht="12.75" customHeight="1" x14ac:dyDescent="0.2">
      <c r="A718" s="32"/>
      <c r="B718" s="32"/>
      <c r="C718" s="32"/>
      <c r="D718" s="32"/>
      <c r="E718" s="32"/>
      <c r="F718" s="32"/>
      <c r="G718" s="32"/>
      <c r="H718" s="206"/>
      <c r="I718" s="5"/>
      <c r="J718" s="5"/>
      <c r="K718" s="32"/>
      <c r="L718" s="5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spans="1:26" ht="12.75" customHeight="1" x14ac:dyDescent="0.2">
      <c r="A719" s="32"/>
      <c r="B719" s="32"/>
      <c r="C719" s="32"/>
      <c r="D719" s="32"/>
      <c r="E719" s="32"/>
      <c r="F719" s="32"/>
      <c r="G719" s="32"/>
      <c r="H719" s="206"/>
      <c r="I719" s="5"/>
      <c r="J719" s="5"/>
      <c r="K719" s="32"/>
      <c r="L719" s="5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spans="1:26" ht="12.75" customHeight="1" x14ac:dyDescent="0.2">
      <c r="A720" s="32"/>
      <c r="B720" s="32"/>
      <c r="C720" s="32"/>
      <c r="D720" s="32"/>
      <c r="E720" s="32"/>
      <c r="F720" s="32"/>
      <c r="G720" s="32"/>
      <c r="H720" s="206"/>
      <c r="I720" s="5"/>
      <c r="J720" s="5"/>
      <c r="K720" s="32"/>
      <c r="L720" s="5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spans="1:26" ht="12.75" customHeight="1" x14ac:dyDescent="0.2">
      <c r="A721" s="32"/>
      <c r="B721" s="32"/>
      <c r="C721" s="32"/>
      <c r="D721" s="32"/>
      <c r="E721" s="32"/>
      <c r="F721" s="32"/>
      <c r="G721" s="32"/>
      <c r="H721" s="206"/>
      <c r="I721" s="5"/>
      <c r="J721" s="5"/>
      <c r="K721" s="32"/>
      <c r="L721" s="5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spans="1:26" ht="12.75" customHeight="1" x14ac:dyDescent="0.2">
      <c r="A722" s="32"/>
      <c r="B722" s="32"/>
      <c r="C722" s="32"/>
      <c r="D722" s="32"/>
      <c r="E722" s="32"/>
      <c r="F722" s="32"/>
      <c r="G722" s="32"/>
      <c r="H722" s="206"/>
      <c r="I722" s="5"/>
      <c r="J722" s="5"/>
      <c r="K722" s="32"/>
      <c r="L722" s="5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spans="1:26" ht="12.75" customHeight="1" x14ac:dyDescent="0.2">
      <c r="A723" s="32"/>
      <c r="B723" s="32"/>
      <c r="C723" s="32"/>
      <c r="D723" s="32"/>
      <c r="E723" s="32"/>
      <c r="F723" s="32"/>
      <c r="G723" s="32"/>
      <c r="H723" s="206"/>
      <c r="I723" s="5"/>
      <c r="J723" s="5"/>
      <c r="K723" s="32"/>
      <c r="L723" s="5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spans="1:26" ht="12.75" customHeight="1" x14ac:dyDescent="0.2">
      <c r="A724" s="32"/>
      <c r="B724" s="32"/>
      <c r="C724" s="32"/>
      <c r="D724" s="32"/>
      <c r="E724" s="32"/>
      <c r="F724" s="32"/>
      <c r="G724" s="32"/>
      <c r="H724" s="206"/>
      <c r="I724" s="5"/>
      <c r="J724" s="5"/>
      <c r="K724" s="32"/>
      <c r="L724" s="5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spans="1:26" ht="12.75" customHeight="1" x14ac:dyDescent="0.2">
      <c r="A725" s="32"/>
      <c r="B725" s="32"/>
      <c r="C725" s="32"/>
      <c r="D725" s="32"/>
      <c r="E725" s="32"/>
      <c r="F725" s="32"/>
      <c r="G725" s="32"/>
      <c r="H725" s="206"/>
      <c r="I725" s="5"/>
      <c r="J725" s="5"/>
      <c r="K725" s="32"/>
      <c r="L725" s="5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spans="1:26" ht="12.75" customHeight="1" x14ac:dyDescent="0.2">
      <c r="A726" s="32"/>
      <c r="B726" s="32"/>
      <c r="C726" s="32"/>
      <c r="D726" s="32"/>
      <c r="E726" s="32"/>
      <c r="F726" s="32"/>
      <c r="G726" s="32"/>
      <c r="H726" s="206"/>
      <c r="I726" s="5"/>
      <c r="J726" s="5"/>
      <c r="K726" s="32"/>
      <c r="L726" s="5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spans="1:26" ht="12.75" customHeight="1" x14ac:dyDescent="0.2">
      <c r="A727" s="32"/>
      <c r="B727" s="32"/>
      <c r="C727" s="32"/>
      <c r="D727" s="32"/>
      <c r="E727" s="32"/>
      <c r="F727" s="32"/>
      <c r="G727" s="32"/>
      <c r="H727" s="206"/>
      <c r="I727" s="5"/>
      <c r="J727" s="5"/>
      <c r="K727" s="32"/>
      <c r="L727" s="5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spans="1:26" ht="12.75" customHeight="1" x14ac:dyDescent="0.2">
      <c r="A728" s="32"/>
      <c r="B728" s="32"/>
      <c r="C728" s="32"/>
      <c r="D728" s="32"/>
      <c r="E728" s="32"/>
      <c r="F728" s="32"/>
      <c r="G728" s="32"/>
      <c r="H728" s="206"/>
      <c r="I728" s="5"/>
      <c r="J728" s="5"/>
      <c r="K728" s="32"/>
      <c r="L728" s="5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spans="1:26" ht="12.75" customHeight="1" x14ac:dyDescent="0.2">
      <c r="A729" s="32"/>
      <c r="B729" s="32"/>
      <c r="C729" s="32"/>
      <c r="D729" s="32"/>
      <c r="E729" s="32"/>
      <c r="F729" s="32"/>
      <c r="G729" s="32"/>
      <c r="H729" s="206"/>
      <c r="I729" s="5"/>
      <c r="J729" s="5"/>
      <c r="K729" s="32"/>
      <c r="L729" s="5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spans="1:26" ht="12.75" customHeight="1" x14ac:dyDescent="0.2">
      <c r="A730" s="32"/>
      <c r="B730" s="32"/>
      <c r="C730" s="32"/>
      <c r="D730" s="32"/>
      <c r="E730" s="32"/>
      <c r="F730" s="32"/>
      <c r="G730" s="32"/>
      <c r="H730" s="206"/>
      <c r="I730" s="5"/>
      <c r="J730" s="5"/>
      <c r="K730" s="32"/>
      <c r="L730" s="5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spans="1:26" ht="12.75" customHeight="1" x14ac:dyDescent="0.2">
      <c r="A731" s="32"/>
      <c r="B731" s="32"/>
      <c r="C731" s="32"/>
      <c r="D731" s="32"/>
      <c r="E731" s="32"/>
      <c r="F731" s="32"/>
      <c r="G731" s="32"/>
      <c r="H731" s="206"/>
      <c r="I731" s="5"/>
      <c r="J731" s="5"/>
      <c r="K731" s="32"/>
      <c r="L731" s="5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spans="1:26" ht="12.75" customHeight="1" x14ac:dyDescent="0.2">
      <c r="A732" s="32"/>
      <c r="B732" s="32"/>
      <c r="C732" s="32"/>
      <c r="D732" s="32"/>
      <c r="E732" s="32"/>
      <c r="F732" s="32"/>
      <c r="G732" s="32"/>
      <c r="H732" s="206"/>
      <c r="I732" s="5"/>
      <c r="J732" s="5"/>
      <c r="K732" s="32"/>
      <c r="L732" s="5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spans="1:26" ht="12.75" customHeight="1" x14ac:dyDescent="0.2">
      <c r="A733" s="32"/>
      <c r="B733" s="32"/>
      <c r="C733" s="32"/>
      <c r="D733" s="32"/>
      <c r="E733" s="32"/>
      <c r="F733" s="32"/>
      <c r="G733" s="32"/>
      <c r="H733" s="206"/>
      <c r="I733" s="5"/>
      <c r="J733" s="5"/>
      <c r="K733" s="32"/>
      <c r="L733" s="5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spans="1:26" ht="12.75" customHeight="1" x14ac:dyDescent="0.2">
      <c r="A734" s="32"/>
      <c r="B734" s="32"/>
      <c r="C734" s="32"/>
      <c r="D734" s="32"/>
      <c r="E734" s="32"/>
      <c r="F734" s="32"/>
      <c r="G734" s="32"/>
      <c r="H734" s="206"/>
      <c r="I734" s="5"/>
      <c r="J734" s="5"/>
      <c r="K734" s="32"/>
      <c r="L734" s="5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spans="1:26" ht="12.75" customHeight="1" x14ac:dyDescent="0.2">
      <c r="A735" s="32"/>
      <c r="B735" s="32"/>
      <c r="C735" s="32"/>
      <c r="D735" s="32"/>
      <c r="E735" s="32"/>
      <c r="F735" s="32"/>
      <c r="G735" s="32"/>
      <c r="H735" s="206"/>
      <c r="I735" s="5"/>
      <c r="J735" s="5"/>
      <c r="K735" s="32"/>
      <c r="L735" s="5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spans="1:26" ht="12.75" customHeight="1" x14ac:dyDescent="0.2">
      <c r="A736" s="32"/>
      <c r="B736" s="32"/>
      <c r="C736" s="32"/>
      <c r="D736" s="32"/>
      <c r="E736" s="32"/>
      <c r="F736" s="32"/>
      <c r="G736" s="32"/>
      <c r="H736" s="206"/>
      <c r="I736" s="5"/>
      <c r="J736" s="5"/>
      <c r="K736" s="32"/>
      <c r="L736" s="5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spans="1:26" ht="12.75" customHeight="1" x14ac:dyDescent="0.2">
      <c r="A737" s="32"/>
      <c r="B737" s="32"/>
      <c r="C737" s="32"/>
      <c r="D737" s="32"/>
      <c r="E737" s="32"/>
      <c r="F737" s="32"/>
      <c r="G737" s="32"/>
      <c r="H737" s="206"/>
      <c r="I737" s="5"/>
      <c r="J737" s="5"/>
      <c r="K737" s="32"/>
      <c r="L737" s="5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spans="1:26" ht="12.75" customHeight="1" x14ac:dyDescent="0.2">
      <c r="A738" s="32"/>
      <c r="B738" s="32"/>
      <c r="C738" s="32"/>
      <c r="D738" s="32"/>
      <c r="E738" s="32"/>
      <c r="F738" s="32"/>
      <c r="G738" s="32"/>
      <c r="H738" s="206"/>
      <c r="I738" s="5"/>
      <c r="J738" s="5"/>
      <c r="K738" s="32"/>
      <c r="L738" s="5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spans="1:26" ht="12.75" customHeight="1" x14ac:dyDescent="0.2">
      <c r="A739" s="32"/>
      <c r="B739" s="32"/>
      <c r="C739" s="32"/>
      <c r="D739" s="32"/>
      <c r="E739" s="32"/>
      <c r="F739" s="32"/>
      <c r="G739" s="32"/>
      <c r="H739" s="206"/>
      <c r="I739" s="5"/>
      <c r="J739" s="5"/>
      <c r="K739" s="32"/>
      <c r="L739" s="5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spans="1:26" ht="12.75" customHeight="1" x14ac:dyDescent="0.2">
      <c r="A740" s="32"/>
      <c r="B740" s="32"/>
      <c r="C740" s="32"/>
      <c r="D740" s="32"/>
      <c r="E740" s="32"/>
      <c r="F740" s="32"/>
      <c r="G740" s="32"/>
      <c r="H740" s="206"/>
      <c r="I740" s="5"/>
      <c r="J740" s="5"/>
      <c r="K740" s="32"/>
      <c r="L740" s="5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spans="1:26" ht="12.75" customHeight="1" x14ac:dyDescent="0.2">
      <c r="A741" s="32"/>
      <c r="B741" s="32"/>
      <c r="C741" s="32"/>
      <c r="D741" s="32"/>
      <c r="E741" s="32"/>
      <c r="F741" s="32"/>
      <c r="G741" s="32"/>
      <c r="H741" s="206"/>
      <c r="I741" s="5"/>
      <c r="J741" s="5"/>
      <c r="K741" s="32"/>
      <c r="L741" s="5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spans="1:26" ht="12.75" customHeight="1" x14ac:dyDescent="0.2">
      <c r="A742" s="32"/>
      <c r="B742" s="32"/>
      <c r="C742" s="32"/>
      <c r="D742" s="32"/>
      <c r="E742" s="32"/>
      <c r="F742" s="32"/>
      <c r="G742" s="32"/>
      <c r="H742" s="206"/>
      <c r="I742" s="5"/>
      <c r="J742" s="5"/>
      <c r="K742" s="32"/>
      <c r="L742" s="5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spans="1:26" ht="12.75" customHeight="1" x14ac:dyDescent="0.2">
      <c r="A743" s="32"/>
      <c r="B743" s="32"/>
      <c r="C743" s="32"/>
      <c r="D743" s="32"/>
      <c r="E743" s="32"/>
      <c r="F743" s="32"/>
      <c r="G743" s="32"/>
      <c r="H743" s="206"/>
      <c r="I743" s="5"/>
      <c r="J743" s="5"/>
      <c r="K743" s="32"/>
      <c r="L743" s="5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spans="1:26" ht="12.75" customHeight="1" x14ac:dyDescent="0.2">
      <c r="A744" s="32"/>
      <c r="B744" s="32"/>
      <c r="C744" s="32"/>
      <c r="D744" s="32"/>
      <c r="E744" s="32"/>
      <c r="F744" s="32"/>
      <c r="G744" s="32"/>
      <c r="H744" s="206"/>
      <c r="I744" s="5"/>
      <c r="J744" s="5"/>
      <c r="K744" s="32"/>
      <c r="L744" s="5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spans="1:26" ht="12.75" customHeight="1" x14ac:dyDescent="0.2">
      <c r="A745" s="32"/>
      <c r="B745" s="32"/>
      <c r="C745" s="32"/>
      <c r="D745" s="32"/>
      <c r="E745" s="32"/>
      <c r="F745" s="32"/>
      <c r="G745" s="32"/>
      <c r="H745" s="206"/>
      <c r="I745" s="5"/>
      <c r="J745" s="5"/>
      <c r="K745" s="32"/>
      <c r="L745" s="5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spans="1:26" ht="12.75" customHeight="1" x14ac:dyDescent="0.2">
      <c r="A746" s="32"/>
      <c r="B746" s="32"/>
      <c r="C746" s="32"/>
      <c r="D746" s="32"/>
      <c r="E746" s="32"/>
      <c r="F746" s="32"/>
      <c r="G746" s="32"/>
      <c r="H746" s="206"/>
      <c r="I746" s="5"/>
      <c r="J746" s="5"/>
      <c r="K746" s="32"/>
      <c r="L746" s="5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spans="1:26" ht="12.75" customHeight="1" x14ac:dyDescent="0.2">
      <c r="A747" s="32"/>
      <c r="B747" s="32"/>
      <c r="C747" s="32"/>
      <c r="D747" s="32"/>
      <c r="E747" s="32"/>
      <c r="F747" s="32"/>
      <c r="G747" s="32"/>
      <c r="H747" s="206"/>
      <c r="I747" s="5"/>
      <c r="J747" s="5"/>
      <c r="K747" s="32"/>
      <c r="L747" s="5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spans="1:26" ht="12.75" customHeight="1" x14ac:dyDescent="0.2">
      <c r="A748" s="32"/>
      <c r="B748" s="32"/>
      <c r="C748" s="32"/>
      <c r="D748" s="32"/>
      <c r="E748" s="32"/>
      <c r="F748" s="32"/>
      <c r="G748" s="32"/>
      <c r="H748" s="206"/>
      <c r="I748" s="5"/>
      <c r="J748" s="5"/>
      <c r="K748" s="32"/>
      <c r="L748" s="5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spans="1:26" ht="12.75" customHeight="1" x14ac:dyDescent="0.2">
      <c r="A749" s="32"/>
      <c r="B749" s="32"/>
      <c r="C749" s="32"/>
      <c r="D749" s="32"/>
      <c r="E749" s="32"/>
      <c r="F749" s="32"/>
      <c r="G749" s="32"/>
      <c r="H749" s="206"/>
      <c r="I749" s="5"/>
      <c r="J749" s="5"/>
      <c r="K749" s="32"/>
      <c r="L749" s="5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spans="1:26" ht="12.75" customHeight="1" x14ac:dyDescent="0.2">
      <c r="A750" s="32"/>
      <c r="B750" s="32"/>
      <c r="C750" s="32"/>
      <c r="D750" s="32"/>
      <c r="E750" s="32"/>
      <c r="F750" s="32"/>
      <c r="G750" s="32"/>
      <c r="H750" s="206"/>
      <c r="I750" s="5"/>
      <c r="J750" s="5"/>
      <c r="K750" s="32"/>
      <c r="L750" s="5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spans="1:26" ht="12.75" customHeight="1" x14ac:dyDescent="0.2">
      <c r="A751" s="32"/>
      <c r="B751" s="32"/>
      <c r="C751" s="32"/>
      <c r="D751" s="32"/>
      <c r="E751" s="32"/>
      <c r="F751" s="32"/>
      <c r="G751" s="32"/>
      <c r="H751" s="206"/>
      <c r="I751" s="5"/>
      <c r="J751" s="5"/>
      <c r="K751" s="32"/>
      <c r="L751" s="5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spans="1:26" ht="12.75" customHeight="1" x14ac:dyDescent="0.2">
      <c r="A752" s="32"/>
      <c r="B752" s="32"/>
      <c r="C752" s="32"/>
      <c r="D752" s="32"/>
      <c r="E752" s="32"/>
      <c r="F752" s="32"/>
      <c r="G752" s="32"/>
      <c r="H752" s="206"/>
      <c r="I752" s="5"/>
      <c r="J752" s="5"/>
      <c r="K752" s="32"/>
      <c r="L752" s="5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spans="1:26" ht="12.75" customHeight="1" x14ac:dyDescent="0.2">
      <c r="A753" s="32"/>
      <c r="B753" s="32"/>
      <c r="C753" s="32"/>
      <c r="D753" s="32"/>
      <c r="E753" s="32"/>
      <c r="F753" s="32"/>
      <c r="G753" s="32"/>
      <c r="H753" s="206"/>
      <c r="I753" s="5"/>
      <c r="J753" s="5"/>
      <c r="K753" s="32"/>
      <c r="L753" s="5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spans="1:26" ht="12.75" customHeight="1" x14ac:dyDescent="0.2">
      <c r="A754" s="32"/>
      <c r="B754" s="32"/>
      <c r="C754" s="32"/>
      <c r="D754" s="32"/>
      <c r="E754" s="32"/>
      <c r="F754" s="32"/>
      <c r="G754" s="32"/>
      <c r="H754" s="206"/>
      <c r="I754" s="5"/>
      <c r="J754" s="5"/>
      <c r="K754" s="32"/>
      <c r="L754" s="5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spans="1:26" ht="12.75" customHeight="1" x14ac:dyDescent="0.2">
      <c r="A755" s="32"/>
      <c r="B755" s="32"/>
      <c r="C755" s="32"/>
      <c r="D755" s="32"/>
      <c r="E755" s="32"/>
      <c r="F755" s="32"/>
      <c r="G755" s="32"/>
      <c r="H755" s="206"/>
      <c r="I755" s="5"/>
      <c r="J755" s="5"/>
      <c r="K755" s="32"/>
      <c r="L755" s="5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spans="1:26" ht="12.75" customHeight="1" x14ac:dyDescent="0.2">
      <c r="A756" s="32"/>
      <c r="B756" s="32"/>
      <c r="C756" s="32"/>
      <c r="D756" s="32"/>
      <c r="E756" s="32"/>
      <c r="F756" s="32"/>
      <c r="G756" s="32"/>
      <c r="H756" s="206"/>
      <c r="I756" s="5"/>
      <c r="J756" s="5"/>
      <c r="K756" s="32"/>
      <c r="L756" s="5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spans="1:26" ht="12.75" customHeight="1" x14ac:dyDescent="0.2">
      <c r="A757" s="32"/>
      <c r="B757" s="32"/>
      <c r="C757" s="32"/>
      <c r="D757" s="32"/>
      <c r="E757" s="32"/>
      <c r="F757" s="32"/>
      <c r="G757" s="32"/>
      <c r="H757" s="206"/>
      <c r="I757" s="5"/>
      <c r="J757" s="5"/>
      <c r="K757" s="32"/>
      <c r="L757" s="5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spans="1:26" ht="12.75" customHeight="1" x14ac:dyDescent="0.2">
      <c r="A758" s="32"/>
      <c r="B758" s="32"/>
      <c r="C758" s="32"/>
      <c r="D758" s="32"/>
      <c r="E758" s="32"/>
      <c r="F758" s="32"/>
      <c r="G758" s="32"/>
      <c r="H758" s="206"/>
      <c r="I758" s="5"/>
      <c r="J758" s="5"/>
      <c r="K758" s="32"/>
      <c r="L758" s="5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spans="1:26" ht="12.75" customHeight="1" x14ac:dyDescent="0.2">
      <c r="A759" s="32"/>
      <c r="B759" s="32"/>
      <c r="C759" s="32"/>
      <c r="D759" s="32"/>
      <c r="E759" s="32"/>
      <c r="F759" s="32"/>
      <c r="G759" s="32"/>
      <c r="H759" s="206"/>
      <c r="I759" s="5"/>
      <c r="J759" s="5"/>
      <c r="K759" s="32"/>
      <c r="L759" s="5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spans="1:26" ht="12.75" customHeight="1" x14ac:dyDescent="0.2">
      <c r="A760" s="32"/>
      <c r="B760" s="32"/>
      <c r="C760" s="32"/>
      <c r="D760" s="32"/>
      <c r="E760" s="32"/>
      <c r="F760" s="32"/>
      <c r="G760" s="32"/>
      <c r="H760" s="206"/>
      <c r="I760" s="5"/>
      <c r="J760" s="5"/>
      <c r="K760" s="32"/>
      <c r="L760" s="5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spans="1:26" ht="12.75" customHeight="1" x14ac:dyDescent="0.2">
      <c r="A761" s="32"/>
      <c r="B761" s="32"/>
      <c r="C761" s="32"/>
      <c r="D761" s="32"/>
      <c r="E761" s="32"/>
      <c r="F761" s="32"/>
      <c r="G761" s="32"/>
      <c r="H761" s="206"/>
      <c r="I761" s="5"/>
      <c r="J761" s="5"/>
      <c r="K761" s="32"/>
      <c r="L761" s="5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spans="1:26" ht="12.75" customHeight="1" x14ac:dyDescent="0.2">
      <c r="A762" s="32"/>
      <c r="B762" s="32"/>
      <c r="C762" s="32"/>
      <c r="D762" s="32"/>
      <c r="E762" s="32"/>
      <c r="F762" s="32"/>
      <c r="G762" s="32"/>
      <c r="H762" s="206"/>
      <c r="I762" s="5"/>
      <c r="J762" s="5"/>
      <c r="K762" s="32"/>
      <c r="L762" s="5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spans="1:26" ht="12.75" customHeight="1" x14ac:dyDescent="0.2">
      <c r="A763" s="32"/>
      <c r="B763" s="32"/>
      <c r="C763" s="32"/>
      <c r="D763" s="32"/>
      <c r="E763" s="32"/>
      <c r="F763" s="32"/>
      <c r="G763" s="32"/>
      <c r="H763" s="206"/>
      <c r="I763" s="5"/>
      <c r="J763" s="5"/>
      <c r="K763" s="32"/>
      <c r="L763" s="5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spans="1:26" ht="12.75" customHeight="1" x14ac:dyDescent="0.2">
      <c r="A764" s="32"/>
      <c r="B764" s="32"/>
      <c r="C764" s="32"/>
      <c r="D764" s="32"/>
      <c r="E764" s="32"/>
      <c r="F764" s="32"/>
      <c r="G764" s="32"/>
      <c r="H764" s="206"/>
      <c r="I764" s="5"/>
      <c r="J764" s="5"/>
      <c r="K764" s="32"/>
      <c r="L764" s="5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spans="1:26" ht="12.75" customHeight="1" x14ac:dyDescent="0.2">
      <c r="A765" s="32"/>
      <c r="B765" s="32"/>
      <c r="C765" s="32"/>
      <c r="D765" s="32"/>
      <c r="E765" s="32"/>
      <c r="F765" s="32"/>
      <c r="G765" s="32"/>
      <c r="H765" s="206"/>
      <c r="I765" s="5"/>
      <c r="J765" s="5"/>
      <c r="K765" s="32"/>
      <c r="L765" s="5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spans="1:26" ht="12.75" customHeight="1" x14ac:dyDescent="0.2">
      <c r="A766" s="32"/>
      <c r="B766" s="32"/>
      <c r="C766" s="32"/>
      <c r="D766" s="32"/>
      <c r="E766" s="32"/>
      <c r="F766" s="32"/>
      <c r="G766" s="32"/>
      <c r="H766" s="206"/>
      <c r="I766" s="5"/>
      <c r="J766" s="5"/>
      <c r="K766" s="32"/>
      <c r="L766" s="5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spans="1:26" ht="12.75" customHeight="1" x14ac:dyDescent="0.2">
      <c r="A767" s="32"/>
      <c r="B767" s="32"/>
      <c r="C767" s="32"/>
      <c r="D767" s="32"/>
      <c r="E767" s="32"/>
      <c r="F767" s="32"/>
      <c r="G767" s="32"/>
      <c r="H767" s="206"/>
      <c r="I767" s="5"/>
      <c r="J767" s="5"/>
      <c r="K767" s="32"/>
      <c r="L767" s="5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spans="1:26" ht="12.75" customHeight="1" x14ac:dyDescent="0.2">
      <c r="A768" s="32"/>
      <c r="B768" s="32"/>
      <c r="C768" s="32"/>
      <c r="D768" s="32"/>
      <c r="E768" s="32"/>
      <c r="F768" s="32"/>
      <c r="G768" s="32"/>
      <c r="H768" s="206"/>
      <c r="I768" s="5"/>
      <c r="J768" s="5"/>
      <c r="K768" s="32"/>
      <c r="L768" s="5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spans="1:26" ht="12.75" customHeight="1" x14ac:dyDescent="0.2">
      <c r="A769" s="32"/>
      <c r="B769" s="32"/>
      <c r="C769" s="32"/>
      <c r="D769" s="32"/>
      <c r="E769" s="32"/>
      <c r="F769" s="32"/>
      <c r="G769" s="32"/>
      <c r="H769" s="206"/>
      <c r="I769" s="5"/>
      <c r="J769" s="5"/>
      <c r="K769" s="32"/>
      <c r="L769" s="5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spans="1:26" ht="12.75" customHeight="1" x14ac:dyDescent="0.2">
      <c r="A770" s="32"/>
      <c r="B770" s="32"/>
      <c r="C770" s="32"/>
      <c r="D770" s="32"/>
      <c r="E770" s="32"/>
      <c r="F770" s="32"/>
      <c r="G770" s="32"/>
      <c r="H770" s="206"/>
      <c r="I770" s="5"/>
      <c r="J770" s="5"/>
      <c r="K770" s="32"/>
      <c r="L770" s="5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spans="1:26" ht="12.75" customHeight="1" x14ac:dyDescent="0.2">
      <c r="A771" s="32"/>
      <c r="B771" s="32"/>
      <c r="C771" s="32"/>
      <c r="D771" s="32"/>
      <c r="E771" s="32"/>
      <c r="F771" s="32"/>
      <c r="G771" s="32"/>
      <c r="H771" s="206"/>
      <c r="I771" s="5"/>
      <c r="J771" s="5"/>
      <c r="K771" s="32"/>
      <c r="L771" s="5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spans="1:26" ht="12.75" customHeight="1" x14ac:dyDescent="0.2">
      <c r="A772" s="32"/>
      <c r="B772" s="32"/>
      <c r="C772" s="32"/>
      <c r="D772" s="32"/>
      <c r="E772" s="32"/>
      <c r="F772" s="32"/>
      <c r="G772" s="32"/>
      <c r="H772" s="206"/>
      <c r="I772" s="5"/>
      <c r="J772" s="5"/>
      <c r="K772" s="32"/>
      <c r="L772" s="5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spans="1:26" ht="12.75" customHeight="1" x14ac:dyDescent="0.2">
      <c r="A773" s="32"/>
      <c r="B773" s="32"/>
      <c r="C773" s="32"/>
      <c r="D773" s="32"/>
      <c r="E773" s="32"/>
      <c r="F773" s="32"/>
      <c r="G773" s="32"/>
      <c r="H773" s="206"/>
      <c r="I773" s="5"/>
      <c r="J773" s="5"/>
      <c r="K773" s="32"/>
      <c r="L773" s="5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spans="1:26" ht="12.75" customHeight="1" x14ac:dyDescent="0.2">
      <c r="A774" s="32"/>
      <c r="B774" s="32"/>
      <c r="C774" s="32"/>
      <c r="D774" s="32"/>
      <c r="E774" s="32"/>
      <c r="F774" s="32"/>
      <c r="G774" s="32"/>
      <c r="H774" s="206"/>
      <c r="I774" s="5"/>
      <c r="J774" s="5"/>
      <c r="K774" s="32"/>
      <c r="L774" s="5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spans="1:26" ht="12.75" customHeight="1" x14ac:dyDescent="0.2">
      <c r="A775" s="32"/>
      <c r="B775" s="32"/>
      <c r="C775" s="32"/>
      <c r="D775" s="32"/>
      <c r="E775" s="32"/>
      <c r="F775" s="32"/>
      <c r="G775" s="32"/>
      <c r="H775" s="206"/>
      <c r="I775" s="5"/>
      <c r="J775" s="5"/>
      <c r="K775" s="32"/>
      <c r="L775" s="5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spans="1:26" ht="12.75" customHeight="1" x14ac:dyDescent="0.2">
      <c r="A776" s="32"/>
      <c r="B776" s="32"/>
      <c r="C776" s="32"/>
      <c r="D776" s="32"/>
      <c r="E776" s="32"/>
      <c r="F776" s="32"/>
      <c r="G776" s="32"/>
      <c r="H776" s="206"/>
      <c r="I776" s="5"/>
      <c r="J776" s="5"/>
      <c r="K776" s="32"/>
      <c r="L776" s="5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spans="1:26" ht="12.75" customHeight="1" x14ac:dyDescent="0.2">
      <c r="A777" s="32"/>
      <c r="B777" s="32"/>
      <c r="C777" s="32"/>
      <c r="D777" s="32"/>
      <c r="E777" s="32"/>
      <c r="F777" s="32"/>
      <c r="G777" s="32"/>
      <c r="H777" s="206"/>
      <c r="I777" s="5"/>
      <c r="J777" s="5"/>
      <c r="K777" s="32"/>
      <c r="L777" s="5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spans="1:26" ht="12.75" customHeight="1" x14ac:dyDescent="0.2">
      <c r="A778" s="32"/>
      <c r="B778" s="32"/>
      <c r="C778" s="32"/>
      <c r="D778" s="32"/>
      <c r="E778" s="32"/>
      <c r="F778" s="32"/>
      <c r="G778" s="32"/>
      <c r="H778" s="206"/>
      <c r="I778" s="5"/>
      <c r="J778" s="5"/>
      <c r="K778" s="32"/>
      <c r="L778" s="5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spans="1:26" ht="12.75" customHeight="1" x14ac:dyDescent="0.2">
      <c r="A779" s="32"/>
      <c r="B779" s="32"/>
      <c r="C779" s="32"/>
      <c r="D779" s="32"/>
      <c r="E779" s="32"/>
      <c r="F779" s="32"/>
      <c r="G779" s="32"/>
      <c r="H779" s="206"/>
      <c r="I779" s="5"/>
      <c r="J779" s="5"/>
      <c r="K779" s="32"/>
      <c r="L779" s="5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spans="1:26" ht="12.75" customHeight="1" x14ac:dyDescent="0.2">
      <c r="A780" s="32"/>
      <c r="B780" s="32"/>
      <c r="C780" s="32"/>
      <c r="D780" s="32"/>
      <c r="E780" s="32"/>
      <c r="F780" s="32"/>
      <c r="G780" s="32"/>
      <c r="H780" s="206"/>
      <c r="I780" s="5"/>
      <c r="J780" s="5"/>
      <c r="K780" s="32"/>
      <c r="L780" s="5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spans="1:26" ht="12.75" customHeight="1" x14ac:dyDescent="0.2">
      <c r="A781" s="32"/>
      <c r="B781" s="32"/>
      <c r="C781" s="32"/>
      <c r="D781" s="32"/>
      <c r="E781" s="32"/>
      <c r="F781" s="32"/>
      <c r="G781" s="32"/>
      <c r="H781" s="206"/>
      <c r="I781" s="5"/>
      <c r="J781" s="5"/>
      <c r="K781" s="32"/>
      <c r="L781" s="5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spans="1:26" ht="12.75" customHeight="1" x14ac:dyDescent="0.2">
      <c r="A782" s="32"/>
      <c r="B782" s="32"/>
      <c r="C782" s="32"/>
      <c r="D782" s="32"/>
      <c r="E782" s="32"/>
      <c r="F782" s="32"/>
      <c r="G782" s="32"/>
      <c r="H782" s="206"/>
      <c r="I782" s="5"/>
      <c r="J782" s="5"/>
      <c r="K782" s="32"/>
      <c r="L782" s="5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spans="1:26" ht="12.75" customHeight="1" x14ac:dyDescent="0.2">
      <c r="A783" s="32"/>
      <c r="B783" s="32"/>
      <c r="C783" s="32"/>
      <c r="D783" s="32"/>
      <c r="E783" s="32"/>
      <c r="F783" s="32"/>
      <c r="G783" s="32"/>
      <c r="H783" s="206"/>
      <c r="I783" s="5"/>
      <c r="J783" s="5"/>
      <c r="K783" s="32"/>
      <c r="L783" s="5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spans="1:26" ht="12.75" customHeight="1" x14ac:dyDescent="0.2">
      <c r="A784" s="32"/>
      <c r="B784" s="32"/>
      <c r="C784" s="32"/>
      <c r="D784" s="32"/>
      <c r="E784" s="32"/>
      <c r="F784" s="32"/>
      <c r="G784" s="32"/>
      <c r="H784" s="206"/>
      <c r="I784" s="5"/>
      <c r="J784" s="5"/>
      <c r="K784" s="32"/>
      <c r="L784" s="5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spans="1:26" ht="12.75" customHeight="1" x14ac:dyDescent="0.2">
      <c r="A785" s="32"/>
      <c r="B785" s="32"/>
      <c r="C785" s="32"/>
      <c r="D785" s="32"/>
      <c r="E785" s="32"/>
      <c r="F785" s="32"/>
      <c r="G785" s="32"/>
      <c r="H785" s="206"/>
      <c r="I785" s="5"/>
      <c r="J785" s="5"/>
      <c r="K785" s="32"/>
      <c r="L785" s="5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spans="1:26" ht="12.75" customHeight="1" x14ac:dyDescent="0.2">
      <c r="A786" s="32"/>
      <c r="B786" s="32"/>
      <c r="C786" s="32"/>
      <c r="D786" s="32"/>
      <c r="E786" s="32"/>
      <c r="F786" s="32"/>
      <c r="G786" s="32"/>
      <c r="H786" s="206"/>
      <c r="I786" s="5"/>
      <c r="J786" s="5"/>
      <c r="K786" s="32"/>
      <c r="L786" s="5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spans="1:26" ht="12.75" customHeight="1" x14ac:dyDescent="0.2">
      <c r="A787" s="32"/>
      <c r="B787" s="32"/>
      <c r="C787" s="32"/>
      <c r="D787" s="32"/>
      <c r="E787" s="32"/>
      <c r="F787" s="32"/>
      <c r="G787" s="32"/>
      <c r="H787" s="206"/>
      <c r="I787" s="5"/>
      <c r="J787" s="5"/>
      <c r="K787" s="32"/>
      <c r="L787" s="5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spans="1:26" ht="12.75" customHeight="1" x14ac:dyDescent="0.2">
      <c r="A788" s="32"/>
      <c r="B788" s="32"/>
      <c r="C788" s="32"/>
      <c r="D788" s="32"/>
      <c r="E788" s="32"/>
      <c r="F788" s="32"/>
      <c r="G788" s="32"/>
      <c r="H788" s="206"/>
      <c r="I788" s="5"/>
      <c r="J788" s="5"/>
      <c r="K788" s="32"/>
      <c r="L788" s="5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spans="1:26" ht="12.75" customHeight="1" x14ac:dyDescent="0.2">
      <c r="A789" s="32"/>
      <c r="B789" s="32"/>
      <c r="C789" s="32"/>
      <c r="D789" s="32"/>
      <c r="E789" s="32"/>
      <c r="F789" s="32"/>
      <c r="G789" s="32"/>
      <c r="H789" s="206"/>
      <c r="I789" s="5"/>
      <c r="J789" s="5"/>
      <c r="K789" s="32"/>
      <c r="L789" s="5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spans="1:26" ht="12.75" customHeight="1" x14ac:dyDescent="0.2">
      <c r="A790" s="32"/>
      <c r="B790" s="32"/>
      <c r="C790" s="32"/>
      <c r="D790" s="32"/>
      <c r="E790" s="32"/>
      <c r="F790" s="32"/>
      <c r="G790" s="32"/>
      <c r="H790" s="206"/>
      <c r="I790" s="5"/>
      <c r="J790" s="5"/>
      <c r="K790" s="32"/>
      <c r="L790" s="5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spans="1:26" ht="12.75" customHeight="1" x14ac:dyDescent="0.2">
      <c r="A791" s="32"/>
      <c r="B791" s="32"/>
      <c r="C791" s="32"/>
      <c r="D791" s="32"/>
      <c r="E791" s="32"/>
      <c r="F791" s="32"/>
      <c r="G791" s="32"/>
      <c r="H791" s="206"/>
      <c r="I791" s="5"/>
      <c r="J791" s="5"/>
      <c r="K791" s="32"/>
      <c r="L791" s="5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spans="1:26" ht="12.75" customHeight="1" x14ac:dyDescent="0.2">
      <c r="A792" s="32"/>
      <c r="B792" s="32"/>
      <c r="C792" s="32"/>
      <c r="D792" s="32"/>
      <c r="E792" s="32"/>
      <c r="F792" s="32"/>
      <c r="G792" s="32"/>
      <c r="H792" s="206"/>
      <c r="I792" s="5"/>
      <c r="J792" s="5"/>
      <c r="K792" s="32"/>
      <c r="L792" s="5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spans="1:26" ht="12.75" customHeight="1" x14ac:dyDescent="0.2">
      <c r="A793" s="32"/>
      <c r="B793" s="32"/>
      <c r="C793" s="32"/>
      <c r="D793" s="32"/>
      <c r="E793" s="32"/>
      <c r="F793" s="32"/>
      <c r="G793" s="32"/>
      <c r="H793" s="206"/>
      <c r="I793" s="5"/>
      <c r="J793" s="5"/>
      <c r="K793" s="32"/>
      <c r="L793" s="5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spans="1:26" ht="12.75" customHeight="1" x14ac:dyDescent="0.2">
      <c r="A794" s="32"/>
      <c r="B794" s="32"/>
      <c r="C794" s="32"/>
      <c r="D794" s="32"/>
      <c r="E794" s="32"/>
      <c r="F794" s="32"/>
      <c r="G794" s="32"/>
      <c r="H794" s="206"/>
      <c r="I794" s="5"/>
      <c r="J794" s="5"/>
      <c r="K794" s="32"/>
      <c r="L794" s="5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spans="1:26" ht="12.75" customHeight="1" x14ac:dyDescent="0.2">
      <c r="A795" s="32"/>
      <c r="B795" s="32"/>
      <c r="C795" s="32"/>
      <c r="D795" s="32"/>
      <c r="E795" s="32"/>
      <c r="F795" s="32"/>
      <c r="G795" s="32"/>
      <c r="H795" s="206"/>
      <c r="I795" s="5"/>
      <c r="J795" s="5"/>
      <c r="K795" s="32"/>
      <c r="L795" s="5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spans="1:26" ht="12.75" customHeight="1" x14ac:dyDescent="0.2">
      <c r="A796" s="32"/>
      <c r="B796" s="32"/>
      <c r="C796" s="32"/>
      <c r="D796" s="32"/>
      <c r="E796" s="32"/>
      <c r="F796" s="32"/>
      <c r="G796" s="32"/>
      <c r="H796" s="206"/>
      <c r="I796" s="5"/>
      <c r="J796" s="5"/>
      <c r="K796" s="32"/>
      <c r="L796" s="5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spans="1:26" ht="12.75" customHeight="1" x14ac:dyDescent="0.2">
      <c r="A797" s="32"/>
      <c r="B797" s="32"/>
      <c r="C797" s="32"/>
      <c r="D797" s="32"/>
      <c r="E797" s="32"/>
      <c r="F797" s="32"/>
      <c r="G797" s="32"/>
      <c r="H797" s="206"/>
      <c r="I797" s="5"/>
      <c r="J797" s="5"/>
      <c r="K797" s="32"/>
      <c r="L797" s="5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spans="1:26" ht="12.75" customHeight="1" x14ac:dyDescent="0.2">
      <c r="A798" s="32"/>
      <c r="B798" s="32"/>
      <c r="C798" s="32"/>
      <c r="D798" s="32"/>
      <c r="E798" s="32"/>
      <c r="F798" s="32"/>
      <c r="G798" s="32"/>
      <c r="H798" s="206"/>
      <c r="I798" s="5"/>
      <c r="J798" s="5"/>
      <c r="K798" s="32"/>
      <c r="L798" s="5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spans="1:26" ht="12.75" customHeight="1" x14ac:dyDescent="0.2">
      <c r="A799" s="32"/>
      <c r="B799" s="32"/>
      <c r="C799" s="32"/>
      <c r="D799" s="32"/>
      <c r="E799" s="32"/>
      <c r="F799" s="32"/>
      <c r="G799" s="32"/>
      <c r="H799" s="206"/>
      <c r="I799" s="5"/>
      <c r="J799" s="5"/>
      <c r="K799" s="32"/>
      <c r="L799" s="5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spans="1:26" ht="12.75" customHeight="1" x14ac:dyDescent="0.2">
      <c r="A800" s="32"/>
      <c r="B800" s="32"/>
      <c r="C800" s="32"/>
      <c r="D800" s="32"/>
      <c r="E800" s="32"/>
      <c r="F800" s="32"/>
      <c r="G800" s="32"/>
      <c r="H800" s="206"/>
      <c r="I800" s="5"/>
      <c r="J800" s="5"/>
      <c r="K800" s="32"/>
      <c r="L800" s="5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spans="1:26" ht="12.75" customHeight="1" x14ac:dyDescent="0.2">
      <c r="A801" s="32"/>
      <c r="B801" s="32"/>
      <c r="C801" s="32"/>
      <c r="D801" s="32"/>
      <c r="E801" s="32"/>
      <c r="F801" s="32"/>
      <c r="G801" s="32"/>
      <c r="H801" s="206"/>
      <c r="I801" s="5"/>
      <c r="J801" s="5"/>
      <c r="K801" s="32"/>
      <c r="L801" s="5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spans="1:26" ht="12.75" customHeight="1" x14ac:dyDescent="0.2">
      <c r="A802" s="32"/>
      <c r="B802" s="32"/>
      <c r="C802" s="32"/>
      <c r="D802" s="32"/>
      <c r="E802" s="32"/>
      <c r="F802" s="32"/>
      <c r="G802" s="32"/>
      <c r="H802" s="206"/>
      <c r="I802" s="5"/>
      <c r="J802" s="5"/>
      <c r="K802" s="32"/>
      <c r="L802" s="5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spans="1:26" ht="12.75" customHeight="1" x14ac:dyDescent="0.2">
      <c r="A803" s="32"/>
      <c r="B803" s="32"/>
      <c r="C803" s="32"/>
      <c r="D803" s="32"/>
      <c r="E803" s="32"/>
      <c r="F803" s="32"/>
      <c r="G803" s="32"/>
      <c r="H803" s="206"/>
      <c r="I803" s="5"/>
      <c r="J803" s="5"/>
      <c r="K803" s="32"/>
      <c r="L803" s="5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spans="1:26" ht="12.75" customHeight="1" x14ac:dyDescent="0.2">
      <c r="A804" s="32"/>
      <c r="B804" s="32"/>
      <c r="C804" s="32"/>
      <c r="D804" s="32"/>
      <c r="E804" s="32"/>
      <c r="F804" s="32"/>
      <c r="G804" s="32"/>
      <c r="H804" s="206"/>
      <c r="I804" s="5"/>
      <c r="J804" s="5"/>
      <c r="K804" s="32"/>
      <c r="L804" s="5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spans="1:26" ht="12.75" customHeight="1" x14ac:dyDescent="0.2">
      <c r="A805" s="32"/>
      <c r="B805" s="32"/>
      <c r="C805" s="32"/>
      <c r="D805" s="32"/>
      <c r="E805" s="32"/>
      <c r="F805" s="32"/>
      <c r="G805" s="32"/>
      <c r="H805" s="206"/>
      <c r="I805" s="5"/>
      <c r="J805" s="5"/>
      <c r="K805" s="32"/>
      <c r="L805" s="5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spans="1:26" ht="12.75" customHeight="1" x14ac:dyDescent="0.2">
      <c r="A806" s="32"/>
      <c r="B806" s="32"/>
      <c r="C806" s="32"/>
      <c r="D806" s="32"/>
      <c r="E806" s="32"/>
      <c r="F806" s="32"/>
      <c r="G806" s="32"/>
      <c r="H806" s="206"/>
      <c r="I806" s="5"/>
      <c r="J806" s="5"/>
      <c r="K806" s="32"/>
      <c r="L806" s="5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spans="1:26" ht="12.75" customHeight="1" x14ac:dyDescent="0.2">
      <c r="A807" s="32"/>
      <c r="B807" s="32"/>
      <c r="C807" s="32"/>
      <c r="D807" s="32"/>
      <c r="E807" s="32"/>
      <c r="F807" s="32"/>
      <c r="G807" s="32"/>
      <c r="H807" s="206"/>
      <c r="I807" s="5"/>
      <c r="J807" s="5"/>
      <c r="K807" s="32"/>
      <c r="L807" s="5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spans="1:26" ht="12.75" customHeight="1" x14ac:dyDescent="0.2">
      <c r="A808" s="32"/>
      <c r="B808" s="32"/>
      <c r="C808" s="32"/>
      <c r="D808" s="32"/>
      <c r="E808" s="32"/>
      <c r="F808" s="32"/>
      <c r="G808" s="32"/>
      <c r="H808" s="206"/>
      <c r="I808" s="5"/>
      <c r="J808" s="5"/>
      <c r="K808" s="32"/>
      <c r="L808" s="5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spans="1:26" ht="12.75" customHeight="1" x14ac:dyDescent="0.2">
      <c r="A809" s="32"/>
      <c r="B809" s="32"/>
      <c r="C809" s="32"/>
      <c r="D809" s="32"/>
      <c r="E809" s="32"/>
      <c r="F809" s="32"/>
      <c r="G809" s="32"/>
      <c r="H809" s="206"/>
      <c r="I809" s="5"/>
      <c r="J809" s="5"/>
      <c r="K809" s="32"/>
      <c r="L809" s="5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spans="1:26" ht="12.75" customHeight="1" x14ac:dyDescent="0.2">
      <c r="A810" s="32"/>
      <c r="B810" s="32"/>
      <c r="C810" s="32"/>
      <c r="D810" s="32"/>
      <c r="E810" s="32"/>
      <c r="F810" s="32"/>
      <c r="G810" s="32"/>
      <c r="H810" s="206"/>
      <c r="I810" s="5"/>
      <c r="J810" s="5"/>
      <c r="K810" s="32"/>
      <c r="L810" s="5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spans="1:26" ht="12.75" customHeight="1" x14ac:dyDescent="0.2">
      <c r="A811" s="32"/>
      <c r="B811" s="32"/>
      <c r="C811" s="32"/>
      <c r="D811" s="32"/>
      <c r="E811" s="32"/>
      <c r="F811" s="32"/>
      <c r="G811" s="32"/>
      <c r="H811" s="206"/>
      <c r="I811" s="5"/>
      <c r="J811" s="5"/>
      <c r="K811" s="32"/>
      <c r="L811" s="5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spans="1:26" ht="12.75" customHeight="1" x14ac:dyDescent="0.2">
      <c r="A812" s="32"/>
      <c r="B812" s="32"/>
      <c r="C812" s="32"/>
      <c r="D812" s="32"/>
      <c r="E812" s="32"/>
      <c r="F812" s="32"/>
      <c r="G812" s="32"/>
      <c r="H812" s="206"/>
      <c r="I812" s="5"/>
      <c r="J812" s="5"/>
      <c r="K812" s="32"/>
      <c r="L812" s="5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spans="1:26" ht="12.75" customHeight="1" x14ac:dyDescent="0.2">
      <c r="A813" s="32"/>
      <c r="B813" s="32"/>
      <c r="C813" s="32"/>
      <c r="D813" s="32"/>
      <c r="E813" s="32"/>
      <c r="F813" s="32"/>
      <c r="G813" s="32"/>
      <c r="H813" s="206"/>
      <c r="I813" s="5"/>
      <c r="J813" s="5"/>
      <c r="K813" s="32"/>
      <c r="L813" s="5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spans="1:26" ht="12.75" customHeight="1" x14ac:dyDescent="0.2">
      <c r="A814" s="32"/>
      <c r="B814" s="32"/>
      <c r="C814" s="32"/>
      <c r="D814" s="32"/>
      <c r="E814" s="32"/>
      <c r="F814" s="32"/>
      <c r="G814" s="32"/>
      <c r="H814" s="206"/>
      <c r="I814" s="5"/>
      <c r="J814" s="5"/>
      <c r="K814" s="32"/>
      <c r="L814" s="5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spans="1:26" ht="12.75" customHeight="1" x14ac:dyDescent="0.2">
      <c r="A815" s="32"/>
      <c r="B815" s="32"/>
      <c r="C815" s="32"/>
      <c r="D815" s="32"/>
      <c r="E815" s="32"/>
      <c r="F815" s="32"/>
      <c r="G815" s="32"/>
      <c r="H815" s="206"/>
      <c r="I815" s="5"/>
      <c r="J815" s="5"/>
      <c r="K815" s="32"/>
      <c r="L815" s="5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spans="1:26" ht="12.75" customHeight="1" x14ac:dyDescent="0.2">
      <c r="A816" s="32"/>
      <c r="B816" s="32"/>
      <c r="C816" s="32"/>
      <c r="D816" s="32"/>
      <c r="E816" s="32"/>
      <c r="F816" s="32"/>
      <c r="G816" s="32"/>
      <c r="H816" s="206"/>
      <c r="I816" s="5"/>
      <c r="J816" s="5"/>
      <c r="K816" s="32"/>
      <c r="L816" s="5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spans="1:26" ht="12.75" customHeight="1" x14ac:dyDescent="0.2">
      <c r="A817" s="32"/>
      <c r="B817" s="32"/>
      <c r="C817" s="32"/>
      <c r="D817" s="32"/>
      <c r="E817" s="32"/>
      <c r="F817" s="32"/>
      <c r="G817" s="32"/>
      <c r="H817" s="206"/>
      <c r="I817" s="5"/>
      <c r="J817" s="5"/>
      <c r="K817" s="32"/>
      <c r="L817" s="5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spans="1:26" ht="12.75" customHeight="1" x14ac:dyDescent="0.2">
      <c r="A818" s="32"/>
      <c r="B818" s="32"/>
      <c r="C818" s="32"/>
      <c r="D818" s="32"/>
      <c r="E818" s="32"/>
      <c r="F818" s="32"/>
      <c r="G818" s="32"/>
      <c r="H818" s="206"/>
      <c r="I818" s="5"/>
      <c r="J818" s="5"/>
      <c r="K818" s="32"/>
      <c r="L818" s="5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spans="1:26" ht="12.75" customHeight="1" x14ac:dyDescent="0.2">
      <c r="A819" s="32"/>
      <c r="B819" s="32"/>
      <c r="C819" s="32"/>
      <c r="D819" s="32"/>
      <c r="E819" s="32"/>
      <c r="F819" s="32"/>
      <c r="G819" s="32"/>
      <c r="H819" s="206"/>
      <c r="I819" s="5"/>
      <c r="J819" s="5"/>
      <c r="K819" s="32"/>
      <c r="L819" s="5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spans="1:26" ht="12.75" customHeight="1" x14ac:dyDescent="0.2">
      <c r="A820" s="32"/>
      <c r="B820" s="32"/>
      <c r="C820" s="32"/>
      <c r="D820" s="32"/>
      <c r="E820" s="32"/>
      <c r="F820" s="32"/>
      <c r="G820" s="32"/>
      <c r="H820" s="206"/>
      <c r="I820" s="5"/>
      <c r="J820" s="5"/>
      <c r="K820" s="32"/>
      <c r="L820" s="5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spans="1:26" ht="12.75" customHeight="1" x14ac:dyDescent="0.2">
      <c r="A821" s="32"/>
      <c r="B821" s="32"/>
      <c r="C821" s="32"/>
      <c r="D821" s="32"/>
      <c r="E821" s="32"/>
      <c r="F821" s="32"/>
      <c r="G821" s="32"/>
      <c r="H821" s="206"/>
      <c r="I821" s="5"/>
      <c r="J821" s="5"/>
      <c r="K821" s="32"/>
      <c r="L821" s="5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spans="1:26" ht="12.75" customHeight="1" x14ac:dyDescent="0.2">
      <c r="A822" s="32"/>
      <c r="B822" s="32"/>
      <c r="C822" s="32"/>
      <c r="D822" s="32"/>
      <c r="E822" s="32"/>
      <c r="F822" s="32"/>
      <c r="G822" s="32"/>
      <c r="H822" s="206"/>
      <c r="I822" s="5"/>
      <c r="J822" s="5"/>
      <c r="K822" s="32"/>
      <c r="L822" s="5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spans="1:26" ht="12.75" customHeight="1" x14ac:dyDescent="0.2">
      <c r="A823" s="32"/>
      <c r="B823" s="32"/>
      <c r="C823" s="32"/>
      <c r="D823" s="32"/>
      <c r="E823" s="32"/>
      <c r="F823" s="32"/>
      <c r="G823" s="32"/>
      <c r="H823" s="206"/>
      <c r="I823" s="5"/>
      <c r="J823" s="5"/>
      <c r="K823" s="32"/>
      <c r="L823" s="5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spans="1:26" ht="12.75" customHeight="1" x14ac:dyDescent="0.2">
      <c r="A824" s="32"/>
      <c r="B824" s="32"/>
      <c r="C824" s="32"/>
      <c r="D824" s="32"/>
      <c r="E824" s="32"/>
      <c r="F824" s="32"/>
      <c r="G824" s="32"/>
      <c r="H824" s="206"/>
      <c r="I824" s="5"/>
      <c r="J824" s="5"/>
      <c r="K824" s="32"/>
      <c r="L824" s="5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spans="1:26" ht="12.75" customHeight="1" x14ac:dyDescent="0.2">
      <c r="A825" s="32"/>
      <c r="B825" s="32"/>
      <c r="C825" s="32"/>
      <c r="D825" s="32"/>
      <c r="E825" s="32"/>
      <c r="F825" s="32"/>
      <c r="G825" s="32"/>
      <c r="H825" s="206"/>
      <c r="I825" s="5"/>
      <c r="J825" s="5"/>
      <c r="K825" s="32"/>
      <c r="L825" s="5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spans="1:26" ht="12.75" customHeight="1" x14ac:dyDescent="0.2">
      <c r="A826" s="32"/>
      <c r="B826" s="32"/>
      <c r="C826" s="32"/>
      <c r="D826" s="32"/>
      <c r="E826" s="32"/>
      <c r="F826" s="32"/>
      <c r="G826" s="32"/>
      <c r="H826" s="206"/>
      <c r="I826" s="5"/>
      <c r="J826" s="5"/>
      <c r="K826" s="32"/>
      <c r="L826" s="5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spans="1:26" ht="12.75" customHeight="1" x14ac:dyDescent="0.2">
      <c r="A827" s="32"/>
      <c r="B827" s="32"/>
      <c r="C827" s="32"/>
      <c r="D827" s="32"/>
      <c r="E827" s="32"/>
      <c r="F827" s="32"/>
      <c r="G827" s="32"/>
      <c r="H827" s="206"/>
      <c r="I827" s="5"/>
      <c r="J827" s="5"/>
      <c r="K827" s="32"/>
      <c r="L827" s="5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spans="1:26" ht="12.75" customHeight="1" x14ac:dyDescent="0.2">
      <c r="A828" s="32"/>
      <c r="B828" s="32"/>
      <c r="C828" s="32"/>
      <c r="D828" s="32"/>
      <c r="E828" s="32"/>
      <c r="F828" s="32"/>
      <c r="G828" s="32"/>
      <c r="H828" s="206"/>
      <c r="I828" s="5"/>
      <c r="J828" s="5"/>
      <c r="K828" s="32"/>
      <c r="L828" s="5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spans="1:26" ht="12.75" customHeight="1" x14ac:dyDescent="0.2">
      <c r="A829" s="32"/>
      <c r="B829" s="32"/>
      <c r="C829" s="32"/>
      <c r="D829" s="32"/>
      <c r="E829" s="32"/>
      <c r="F829" s="32"/>
      <c r="G829" s="32"/>
      <c r="H829" s="206"/>
      <c r="I829" s="5"/>
      <c r="J829" s="5"/>
      <c r="K829" s="32"/>
      <c r="L829" s="5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spans="1:26" ht="12.75" customHeight="1" x14ac:dyDescent="0.2">
      <c r="A830" s="32"/>
      <c r="B830" s="32"/>
      <c r="C830" s="32"/>
      <c r="D830" s="32"/>
      <c r="E830" s="32"/>
      <c r="F830" s="32"/>
      <c r="G830" s="32"/>
      <c r="H830" s="206"/>
      <c r="I830" s="5"/>
      <c r="J830" s="5"/>
      <c r="K830" s="32"/>
      <c r="L830" s="5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spans="1:26" ht="12.75" customHeight="1" x14ac:dyDescent="0.2">
      <c r="A831" s="32"/>
      <c r="B831" s="32"/>
      <c r="C831" s="32"/>
      <c r="D831" s="32"/>
      <c r="E831" s="32"/>
      <c r="F831" s="32"/>
      <c r="G831" s="32"/>
      <c r="H831" s="206"/>
      <c r="I831" s="5"/>
      <c r="J831" s="5"/>
      <c r="K831" s="32"/>
      <c r="L831" s="5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spans="1:26" ht="12.75" customHeight="1" x14ac:dyDescent="0.2">
      <c r="A832" s="32"/>
      <c r="B832" s="32"/>
      <c r="C832" s="32"/>
      <c r="D832" s="32"/>
      <c r="E832" s="32"/>
      <c r="F832" s="32"/>
      <c r="G832" s="32"/>
      <c r="H832" s="206"/>
      <c r="I832" s="5"/>
      <c r="J832" s="5"/>
      <c r="K832" s="32"/>
      <c r="L832" s="5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spans="1:26" ht="12.75" customHeight="1" x14ac:dyDescent="0.2">
      <c r="A833" s="32"/>
      <c r="B833" s="32"/>
      <c r="C833" s="32"/>
      <c r="D833" s="32"/>
      <c r="E833" s="32"/>
      <c r="F833" s="32"/>
      <c r="G833" s="32"/>
      <c r="H833" s="206"/>
      <c r="I833" s="5"/>
      <c r="J833" s="5"/>
      <c r="K833" s="32"/>
      <c r="L833" s="5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spans="1:26" ht="12.75" customHeight="1" x14ac:dyDescent="0.2">
      <c r="A834" s="32"/>
      <c r="B834" s="32"/>
      <c r="C834" s="32"/>
      <c r="D834" s="32"/>
      <c r="E834" s="32"/>
      <c r="F834" s="32"/>
      <c r="G834" s="32"/>
      <c r="H834" s="206"/>
      <c r="I834" s="5"/>
      <c r="J834" s="5"/>
      <c r="K834" s="32"/>
      <c r="L834" s="5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spans="1:26" ht="12.75" customHeight="1" x14ac:dyDescent="0.2">
      <c r="A835" s="32"/>
      <c r="B835" s="32"/>
      <c r="C835" s="32"/>
      <c r="D835" s="32"/>
      <c r="E835" s="32"/>
      <c r="F835" s="32"/>
      <c r="G835" s="32"/>
      <c r="H835" s="206"/>
      <c r="I835" s="5"/>
      <c r="J835" s="5"/>
      <c r="K835" s="32"/>
      <c r="L835" s="5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spans="1:26" ht="12.75" customHeight="1" x14ac:dyDescent="0.2">
      <c r="A836" s="32"/>
      <c r="B836" s="32"/>
      <c r="C836" s="32"/>
      <c r="D836" s="32"/>
      <c r="E836" s="32"/>
      <c r="F836" s="32"/>
      <c r="G836" s="32"/>
      <c r="H836" s="206"/>
      <c r="I836" s="5"/>
      <c r="J836" s="5"/>
      <c r="K836" s="32"/>
      <c r="L836" s="5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spans="1:26" ht="12.75" customHeight="1" x14ac:dyDescent="0.2">
      <c r="A837" s="32"/>
      <c r="B837" s="32"/>
      <c r="C837" s="32"/>
      <c r="D837" s="32"/>
      <c r="E837" s="32"/>
      <c r="F837" s="32"/>
      <c r="G837" s="32"/>
      <c r="H837" s="206"/>
      <c r="I837" s="5"/>
      <c r="J837" s="5"/>
      <c r="K837" s="32"/>
      <c r="L837" s="5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spans="1:26" ht="12.75" customHeight="1" x14ac:dyDescent="0.2">
      <c r="A838" s="32"/>
      <c r="B838" s="32"/>
      <c r="C838" s="32"/>
      <c r="D838" s="32"/>
      <c r="E838" s="32"/>
      <c r="F838" s="32"/>
      <c r="G838" s="32"/>
      <c r="H838" s="206"/>
      <c r="I838" s="5"/>
      <c r="J838" s="5"/>
      <c r="K838" s="32"/>
      <c r="L838" s="5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spans="1:26" ht="12.75" customHeight="1" x14ac:dyDescent="0.2">
      <c r="A839" s="32"/>
      <c r="B839" s="32"/>
      <c r="C839" s="32"/>
      <c r="D839" s="32"/>
      <c r="E839" s="32"/>
      <c r="F839" s="32"/>
      <c r="G839" s="32"/>
      <c r="H839" s="206"/>
      <c r="I839" s="5"/>
      <c r="J839" s="5"/>
      <c r="K839" s="32"/>
      <c r="L839" s="5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spans="1:26" ht="12.75" customHeight="1" x14ac:dyDescent="0.2">
      <c r="A840" s="32"/>
      <c r="B840" s="32"/>
      <c r="C840" s="32"/>
      <c r="D840" s="32"/>
      <c r="E840" s="32"/>
      <c r="F840" s="32"/>
      <c r="G840" s="32"/>
      <c r="H840" s="206"/>
      <c r="I840" s="5"/>
      <c r="J840" s="5"/>
      <c r="K840" s="32"/>
      <c r="L840" s="5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spans="1:26" ht="12.75" customHeight="1" x14ac:dyDescent="0.2">
      <c r="A841" s="32"/>
      <c r="B841" s="32"/>
      <c r="C841" s="32"/>
      <c r="D841" s="32"/>
      <c r="E841" s="32"/>
      <c r="F841" s="32"/>
      <c r="G841" s="32"/>
      <c r="H841" s="206"/>
      <c r="I841" s="5"/>
      <c r="J841" s="5"/>
      <c r="K841" s="32"/>
      <c r="L841" s="5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spans="1:26" ht="12.75" customHeight="1" x14ac:dyDescent="0.2">
      <c r="A842" s="32"/>
      <c r="B842" s="32"/>
      <c r="C842" s="32"/>
      <c r="D842" s="32"/>
      <c r="E842" s="32"/>
      <c r="F842" s="32"/>
      <c r="G842" s="32"/>
      <c r="H842" s="206"/>
      <c r="I842" s="5"/>
      <c r="J842" s="5"/>
      <c r="K842" s="32"/>
      <c r="L842" s="5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spans="1:26" ht="12.75" customHeight="1" x14ac:dyDescent="0.2">
      <c r="A843" s="32"/>
      <c r="B843" s="32"/>
      <c r="C843" s="32"/>
      <c r="D843" s="32"/>
      <c r="E843" s="32"/>
      <c r="F843" s="32"/>
      <c r="G843" s="32"/>
      <c r="H843" s="206"/>
      <c r="I843" s="5"/>
      <c r="J843" s="5"/>
      <c r="K843" s="32"/>
      <c r="L843" s="5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spans="1:26" ht="12.75" customHeight="1" x14ac:dyDescent="0.2">
      <c r="A844" s="32"/>
      <c r="B844" s="32"/>
      <c r="C844" s="32"/>
      <c r="D844" s="32"/>
      <c r="E844" s="32"/>
      <c r="F844" s="32"/>
      <c r="G844" s="32"/>
      <c r="H844" s="206"/>
      <c r="I844" s="5"/>
      <c r="J844" s="5"/>
      <c r="K844" s="32"/>
      <c r="L844" s="5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spans="1:26" ht="12.75" customHeight="1" x14ac:dyDescent="0.2">
      <c r="A845" s="32"/>
      <c r="B845" s="32"/>
      <c r="C845" s="32"/>
      <c r="D845" s="32"/>
      <c r="E845" s="32"/>
      <c r="F845" s="32"/>
      <c r="G845" s="32"/>
      <c r="H845" s="206"/>
      <c r="I845" s="5"/>
      <c r="J845" s="5"/>
      <c r="K845" s="32"/>
      <c r="L845" s="5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spans="1:26" ht="12.75" customHeight="1" x14ac:dyDescent="0.2">
      <c r="A846" s="32"/>
      <c r="B846" s="32"/>
      <c r="C846" s="32"/>
      <c r="D846" s="32"/>
      <c r="E846" s="32"/>
      <c r="F846" s="32"/>
      <c r="G846" s="32"/>
      <c r="H846" s="206"/>
      <c r="I846" s="5"/>
      <c r="J846" s="5"/>
      <c r="K846" s="32"/>
      <c r="L846" s="5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spans="1:26" ht="12.75" customHeight="1" x14ac:dyDescent="0.2">
      <c r="A847" s="32"/>
      <c r="B847" s="32"/>
      <c r="C847" s="32"/>
      <c r="D847" s="32"/>
      <c r="E847" s="32"/>
      <c r="F847" s="32"/>
      <c r="G847" s="32"/>
      <c r="H847" s="206"/>
      <c r="I847" s="5"/>
      <c r="J847" s="5"/>
      <c r="K847" s="32"/>
      <c r="L847" s="5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spans="1:26" ht="12.75" customHeight="1" x14ac:dyDescent="0.2">
      <c r="A848" s="32"/>
      <c r="B848" s="32"/>
      <c r="C848" s="32"/>
      <c r="D848" s="32"/>
      <c r="E848" s="32"/>
      <c r="F848" s="32"/>
      <c r="G848" s="32"/>
      <c r="H848" s="206"/>
      <c r="I848" s="5"/>
      <c r="J848" s="5"/>
      <c r="K848" s="32"/>
      <c r="L848" s="5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spans="1:26" ht="12.75" customHeight="1" x14ac:dyDescent="0.2">
      <c r="A849" s="32"/>
      <c r="B849" s="32"/>
      <c r="C849" s="32"/>
      <c r="D849" s="32"/>
      <c r="E849" s="32"/>
      <c r="F849" s="32"/>
      <c r="G849" s="32"/>
      <c r="H849" s="206"/>
      <c r="I849" s="5"/>
      <c r="J849" s="5"/>
      <c r="K849" s="32"/>
      <c r="L849" s="5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spans="1:26" ht="12.75" customHeight="1" x14ac:dyDescent="0.2">
      <c r="A850" s="32"/>
      <c r="B850" s="32"/>
      <c r="C850" s="32"/>
      <c r="D850" s="32"/>
      <c r="E850" s="32"/>
      <c r="F850" s="32"/>
      <c r="G850" s="32"/>
      <c r="H850" s="206"/>
      <c r="I850" s="5"/>
      <c r="J850" s="5"/>
      <c r="K850" s="32"/>
      <c r="L850" s="5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spans="1:26" ht="12.75" customHeight="1" x14ac:dyDescent="0.2">
      <c r="A851" s="32"/>
      <c r="B851" s="32"/>
      <c r="C851" s="32"/>
      <c r="D851" s="32"/>
      <c r="E851" s="32"/>
      <c r="F851" s="32"/>
      <c r="G851" s="32"/>
      <c r="H851" s="206"/>
      <c r="I851" s="5"/>
      <c r="J851" s="5"/>
      <c r="K851" s="32"/>
      <c r="L851" s="5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spans="1:26" ht="12.75" customHeight="1" x14ac:dyDescent="0.2">
      <c r="A852" s="32"/>
      <c r="B852" s="32"/>
      <c r="C852" s="32"/>
      <c r="D852" s="32"/>
      <c r="E852" s="32"/>
      <c r="F852" s="32"/>
      <c r="G852" s="32"/>
      <c r="H852" s="206"/>
      <c r="I852" s="5"/>
      <c r="J852" s="5"/>
      <c r="K852" s="32"/>
      <c r="L852" s="5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spans="1:26" ht="12.75" customHeight="1" x14ac:dyDescent="0.2">
      <c r="A853" s="32"/>
      <c r="B853" s="32"/>
      <c r="C853" s="32"/>
      <c r="D853" s="32"/>
      <c r="E853" s="32"/>
      <c r="F853" s="32"/>
      <c r="G853" s="32"/>
      <c r="H853" s="206"/>
      <c r="I853" s="5"/>
      <c r="J853" s="5"/>
      <c r="K853" s="32"/>
      <c r="L853" s="5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spans="1:26" ht="12.75" customHeight="1" x14ac:dyDescent="0.2">
      <c r="A854" s="32"/>
      <c r="B854" s="32"/>
      <c r="C854" s="32"/>
      <c r="D854" s="32"/>
      <c r="E854" s="32"/>
      <c r="F854" s="32"/>
      <c r="G854" s="32"/>
      <c r="H854" s="206"/>
      <c r="I854" s="5"/>
      <c r="J854" s="5"/>
      <c r="K854" s="32"/>
      <c r="L854" s="5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spans="1:26" ht="12.75" customHeight="1" x14ac:dyDescent="0.2">
      <c r="A855" s="32"/>
      <c r="B855" s="32"/>
      <c r="C855" s="32"/>
      <c r="D855" s="32"/>
      <c r="E855" s="32"/>
      <c r="F855" s="32"/>
      <c r="G855" s="32"/>
      <c r="H855" s="206"/>
      <c r="I855" s="5"/>
      <c r="J855" s="5"/>
      <c r="K855" s="32"/>
      <c r="L855" s="5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spans="1:26" ht="12.75" customHeight="1" x14ac:dyDescent="0.2">
      <c r="A856" s="32"/>
      <c r="B856" s="32"/>
      <c r="C856" s="32"/>
      <c r="D856" s="32"/>
      <c r="E856" s="32"/>
      <c r="F856" s="32"/>
      <c r="G856" s="32"/>
      <c r="H856" s="206"/>
      <c r="I856" s="5"/>
      <c r="J856" s="5"/>
      <c r="K856" s="32"/>
      <c r="L856" s="5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spans="1:26" ht="12.75" customHeight="1" x14ac:dyDescent="0.2">
      <c r="A857" s="32"/>
      <c r="B857" s="32"/>
      <c r="C857" s="32"/>
      <c r="D857" s="32"/>
      <c r="E857" s="32"/>
      <c r="F857" s="32"/>
      <c r="G857" s="32"/>
      <c r="H857" s="206"/>
      <c r="I857" s="5"/>
      <c r="J857" s="5"/>
      <c r="K857" s="32"/>
      <c r="L857" s="5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spans="1:26" ht="12.75" customHeight="1" x14ac:dyDescent="0.2">
      <c r="A858" s="32"/>
      <c r="B858" s="32"/>
      <c r="C858" s="32"/>
      <c r="D858" s="32"/>
      <c r="E858" s="32"/>
      <c r="F858" s="32"/>
      <c r="G858" s="32"/>
      <c r="H858" s="206"/>
      <c r="I858" s="5"/>
      <c r="J858" s="5"/>
      <c r="K858" s="32"/>
      <c r="L858" s="5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spans="1:26" ht="12.75" customHeight="1" x14ac:dyDescent="0.2">
      <c r="A859" s="32"/>
      <c r="B859" s="32"/>
      <c r="C859" s="32"/>
      <c r="D859" s="32"/>
      <c r="E859" s="32"/>
      <c r="F859" s="32"/>
      <c r="G859" s="32"/>
      <c r="H859" s="206"/>
      <c r="I859" s="5"/>
      <c r="J859" s="5"/>
      <c r="K859" s="32"/>
      <c r="L859" s="5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spans="1:26" ht="12.75" customHeight="1" x14ac:dyDescent="0.2">
      <c r="A860" s="32"/>
      <c r="B860" s="32"/>
      <c r="C860" s="32"/>
      <c r="D860" s="32"/>
      <c r="E860" s="32"/>
      <c r="F860" s="32"/>
      <c r="G860" s="32"/>
      <c r="H860" s="206"/>
      <c r="I860" s="5"/>
      <c r="J860" s="5"/>
      <c r="K860" s="32"/>
      <c r="L860" s="5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spans="1:26" ht="12.75" customHeight="1" x14ac:dyDescent="0.2">
      <c r="A861" s="32"/>
      <c r="B861" s="32"/>
      <c r="C861" s="32"/>
      <c r="D861" s="32"/>
      <c r="E861" s="32"/>
      <c r="F861" s="32"/>
      <c r="G861" s="32"/>
      <c r="H861" s="206"/>
      <c r="I861" s="5"/>
      <c r="J861" s="5"/>
      <c r="K861" s="32"/>
      <c r="L861" s="5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spans="1:26" ht="12.75" customHeight="1" x14ac:dyDescent="0.2">
      <c r="A862" s="32"/>
      <c r="B862" s="32"/>
      <c r="C862" s="32"/>
      <c r="D862" s="32"/>
      <c r="E862" s="32"/>
      <c r="F862" s="32"/>
      <c r="G862" s="32"/>
      <c r="H862" s="206"/>
      <c r="I862" s="5"/>
      <c r="J862" s="5"/>
      <c r="K862" s="32"/>
      <c r="L862" s="5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spans="1:26" ht="12.75" customHeight="1" x14ac:dyDescent="0.2">
      <c r="A863" s="32"/>
      <c r="B863" s="32"/>
      <c r="C863" s="32"/>
      <c r="D863" s="32"/>
      <c r="E863" s="32"/>
      <c r="F863" s="32"/>
      <c r="G863" s="32"/>
      <c r="H863" s="206"/>
      <c r="I863" s="5"/>
      <c r="J863" s="5"/>
      <c r="K863" s="32"/>
      <c r="L863" s="5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spans="1:26" ht="12.75" customHeight="1" x14ac:dyDescent="0.2">
      <c r="A864" s="32"/>
      <c r="B864" s="32"/>
      <c r="C864" s="32"/>
      <c r="D864" s="32"/>
      <c r="E864" s="32"/>
      <c r="F864" s="32"/>
      <c r="G864" s="32"/>
      <c r="H864" s="206"/>
      <c r="I864" s="5"/>
      <c r="J864" s="5"/>
      <c r="K864" s="32"/>
      <c r="L864" s="5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spans="1:26" ht="12.75" customHeight="1" x14ac:dyDescent="0.2">
      <c r="A865" s="32"/>
      <c r="B865" s="32"/>
      <c r="C865" s="32"/>
      <c r="D865" s="32"/>
      <c r="E865" s="32"/>
      <c r="F865" s="32"/>
      <c r="G865" s="32"/>
      <c r="H865" s="206"/>
      <c r="I865" s="5"/>
      <c r="J865" s="5"/>
      <c r="K865" s="32"/>
      <c r="L865" s="5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spans="1:26" ht="12.75" customHeight="1" x14ac:dyDescent="0.2">
      <c r="A866" s="32"/>
      <c r="B866" s="32"/>
      <c r="C866" s="32"/>
      <c r="D866" s="32"/>
      <c r="E866" s="32"/>
      <c r="F866" s="32"/>
      <c r="G866" s="32"/>
      <c r="H866" s="206"/>
      <c r="I866" s="5"/>
      <c r="J866" s="5"/>
      <c r="K866" s="32"/>
      <c r="L866" s="5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spans="1:26" ht="12.75" customHeight="1" x14ac:dyDescent="0.2">
      <c r="A867" s="32"/>
      <c r="B867" s="32"/>
      <c r="C867" s="32"/>
      <c r="D867" s="32"/>
      <c r="E867" s="32"/>
      <c r="F867" s="32"/>
      <c r="G867" s="32"/>
      <c r="H867" s="206"/>
      <c r="I867" s="5"/>
      <c r="J867" s="5"/>
      <c r="K867" s="32"/>
      <c r="L867" s="5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spans="1:26" ht="12.75" customHeight="1" x14ac:dyDescent="0.2">
      <c r="A868" s="32"/>
      <c r="B868" s="32"/>
      <c r="C868" s="32"/>
      <c r="D868" s="32"/>
      <c r="E868" s="32"/>
      <c r="F868" s="32"/>
      <c r="G868" s="32"/>
      <c r="H868" s="206"/>
      <c r="I868" s="5"/>
      <c r="J868" s="5"/>
      <c r="K868" s="32"/>
      <c r="L868" s="5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spans="1:26" ht="12.75" customHeight="1" x14ac:dyDescent="0.2">
      <c r="A869" s="32"/>
      <c r="B869" s="32"/>
      <c r="C869" s="32"/>
      <c r="D869" s="32"/>
      <c r="E869" s="32"/>
      <c r="F869" s="32"/>
      <c r="G869" s="32"/>
      <c r="H869" s="206"/>
      <c r="I869" s="5"/>
      <c r="J869" s="5"/>
      <c r="K869" s="32"/>
      <c r="L869" s="5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spans="1:26" ht="12.75" customHeight="1" x14ac:dyDescent="0.2">
      <c r="A870" s="32"/>
      <c r="B870" s="32"/>
      <c r="C870" s="32"/>
      <c r="D870" s="32"/>
      <c r="E870" s="32"/>
      <c r="F870" s="32"/>
      <c r="G870" s="32"/>
      <c r="H870" s="206"/>
      <c r="I870" s="5"/>
      <c r="J870" s="5"/>
      <c r="K870" s="32"/>
      <c r="L870" s="5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spans="1:26" ht="12.75" customHeight="1" x14ac:dyDescent="0.2">
      <c r="A871" s="32"/>
      <c r="B871" s="32"/>
      <c r="C871" s="32"/>
      <c r="D871" s="32"/>
      <c r="E871" s="32"/>
      <c r="F871" s="32"/>
      <c r="G871" s="32"/>
      <c r="H871" s="206"/>
      <c r="I871" s="5"/>
      <c r="J871" s="5"/>
      <c r="K871" s="32"/>
      <c r="L871" s="5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spans="1:26" ht="12.75" customHeight="1" x14ac:dyDescent="0.2">
      <c r="A872" s="32"/>
      <c r="B872" s="32"/>
      <c r="C872" s="32"/>
      <c r="D872" s="32"/>
      <c r="E872" s="32"/>
      <c r="F872" s="32"/>
      <c r="G872" s="32"/>
      <c r="H872" s="206"/>
      <c r="I872" s="5"/>
      <c r="J872" s="5"/>
      <c r="K872" s="32"/>
      <c r="L872" s="5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spans="1:26" ht="12.75" customHeight="1" x14ac:dyDescent="0.2">
      <c r="A873" s="32"/>
      <c r="B873" s="32"/>
      <c r="C873" s="32"/>
      <c r="D873" s="32"/>
      <c r="E873" s="32"/>
      <c r="F873" s="32"/>
      <c r="G873" s="32"/>
      <c r="H873" s="206"/>
      <c r="I873" s="5"/>
      <c r="J873" s="5"/>
      <c r="K873" s="32"/>
      <c r="L873" s="5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spans="1:26" ht="12.75" customHeight="1" x14ac:dyDescent="0.2">
      <c r="A874" s="32"/>
      <c r="B874" s="32"/>
      <c r="C874" s="32"/>
      <c r="D874" s="32"/>
      <c r="E874" s="32"/>
      <c r="F874" s="32"/>
      <c r="G874" s="32"/>
      <c r="H874" s="206"/>
      <c r="I874" s="5"/>
      <c r="J874" s="5"/>
      <c r="K874" s="32"/>
      <c r="L874" s="5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spans="1:26" ht="12.75" customHeight="1" x14ac:dyDescent="0.2">
      <c r="A875" s="32"/>
      <c r="B875" s="32"/>
      <c r="C875" s="32"/>
      <c r="D875" s="32"/>
      <c r="E875" s="32"/>
      <c r="F875" s="32"/>
      <c r="G875" s="32"/>
      <c r="H875" s="206"/>
      <c r="I875" s="5"/>
      <c r="J875" s="5"/>
      <c r="K875" s="32"/>
      <c r="L875" s="5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spans="1:26" ht="12.75" customHeight="1" x14ac:dyDescent="0.2">
      <c r="A876" s="32"/>
      <c r="B876" s="32"/>
      <c r="C876" s="32"/>
      <c r="D876" s="32"/>
      <c r="E876" s="32"/>
      <c r="F876" s="32"/>
      <c r="G876" s="32"/>
      <c r="H876" s="206"/>
      <c r="I876" s="5"/>
      <c r="J876" s="5"/>
      <c r="K876" s="32"/>
      <c r="L876" s="5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spans="1:26" ht="12.75" customHeight="1" x14ac:dyDescent="0.2">
      <c r="A877" s="32"/>
      <c r="B877" s="32"/>
      <c r="C877" s="32"/>
      <c r="D877" s="32"/>
      <c r="E877" s="32"/>
      <c r="F877" s="32"/>
      <c r="G877" s="32"/>
      <c r="H877" s="206"/>
      <c r="I877" s="5"/>
      <c r="J877" s="5"/>
      <c r="K877" s="32"/>
      <c r="L877" s="5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spans="1:26" ht="12.75" customHeight="1" x14ac:dyDescent="0.2">
      <c r="A878" s="32"/>
      <c r="B878" s="32"/>
      <c r="C878" s="32"/>
      <c r="D878" s="32"/>
      <c r="E878" s="32"/>
      <c r="F878" s="32"/>
      <c r="G878" s="32"/>
      <c r="H878" s="206"/>
      <c r="I878" s="5"/>
      <c r="J878" s="5"/>
      <c r="K878" s="32"/>
      <c r="L878" s="5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spans="1:26" ht="12.75" customHeight="1" x14ac:dyDescent="0.2">
      <c r="A879" s="32"/>
      <c r="B879" s="32"/>
      <c r="C879" s="32"/>
      <c r="D879" s="32"/>
      <c r="E879" s="32"/>
      <c r="F879" s="32"/>
      <c r="G879" s="32"/>
      <c r="H879" s="206"/>
      <c r="I879" s="5"/>
      <c r="J879" s="5"/>
      <c r="K879" s="32"/>
      <c r="L879" s="5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spans="1:26" ht="12.75" customHeight="1" x14ac:dyDescent="0.2">
      <c r="A880" s="32"/>
      <c r="B880" s="32"/>
      <c r="C880" s="32"/>
      <c r="D880" s="32"/>
      <c r="E880" s="32"/>
      <c r="F880" s="32"/>
      <c r="G880" s="32"/>
      <c r="H880" s="206"/>
      <c r="I880" s="5"/>
      <c r="J880" s="5"/>
      <c r="K880" s="32"/>
      <c r="L880" s="5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spans="1:26" ht="12.75" customHeight="1" x14ac:dyDescent="0.2">
      <c r="A881" s="32"/>
      <c r="B881" s="32"/>
      <c r="C881" s="32"/>
      <c r="D881" s="32"/>
      <c r="E881" s="32"/>
      <c r="F881" s="32"/>
      <c r="G881" s="32"/>
      <c r="H881" s="206"/>
      <c r="I881" s="5"/>
      <c r="J881" s="5"/>
      <c r="K881" s="32"/>
      <c r="L881" s="5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spans="1:26" ht="12.75" customHeight="1" x14ac:dyDescent="0.2">
      <c r="A882" s="32"/>
      <c r="B882" s="32"/>
      <c r="C882" s="32"/>
      <c r="D882" s="32"/>
      <c r="E882" s="32"/>
      <c r="F882" s="32"/>
      <c r="G882" s="32"/>
      <c r="H882" s="206"/>
      <c r="I882" s="5"/>
      <c r="J882" s="5"/>
      <c r="K882" s="32"/>
      <c r="L882" s="5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spans="1:26" ht="12.75" customHeight="1" x14ac:dyDescent="0.2">
      <c r="A883" s="32"/>
      <c r="B883" s="32"/>
      <c r="C883" s="32"/>
      <c r="D883" s="32"/>
      <c r="E883" s="32"/>
      <c r="F883" s="32"/>
      <c r="G883" s="32"/>
      <c r="H883" s="206"/>
      <c r="I883" s="5"/>
      <c r="J883" s="5"/>
      <c r="K883" s="32"/>
      <c r="L883" s="5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spans="1:26" ht="12.75" customHeight="1" x14ac:dyDescent="0.2">
      <c r="A884" s="32"/>
      <c r="B884" s="32"/>
      <c r="C884" s="32"/>
      <c r="D884" s="32"/>
      <c r="E884" s="32"/>
      <c r="F884" s="32"/>
      <c r="G884" s="32"/>
      <c r="H884" s="206"/>
      <c r="I884" s="5"/>
      <c r="J884" s="5"/>
      <c r="K884" s="32"/>
      <c r="L884" s="5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spans="1:26" ht="12.75" customHeight="1" x14ac:dyDescent="0.2">
      <c r="A885" s="32"/>
      <c r="B885" s="32"/>
      <c r="C885" s="32"/>
      <c r="D885" s="32"/>
      <c r="E885" s="32"/>
      <c r="F885" s="32"/>
      <c r="G885" s="32"/>
      <c r="H885" s="206"/>
      <c r="I885" s="5"/>
      <c r="J885" s="5"/>
      <c r="K885" s="32"/>
      <c r="L885" s="5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spans="1:26" ht="12.75" customHeight="1" x14ac:dyDescent="0.2">
      <c r="A886" s="32"/>
      <c r="B886" s="32"/>
      <c r="C886" s="32"/>
      <c r="D886" s="32"/>
      <c r="E886" s="32"/>
      <c r="F886" s="32"/>
      <c r="G886" s="32"/>
      <c r="H886" s="206"/>
      <c r="I886" s="5"/>
      <c r="J886" s="5"/>
      <c r="K886" s="32"/>
      <c r="L886" s="5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spans="1:26" ht="12.75" customHeight="1" x14ac:dyDescent="0.2">
      <c r="A887" s="32"/>
      <c r="B887" s="32"/>
      <c r="C887" s="32"/>
      <c r="D887" s="32"/>
      <c r="E887" s="32"/>
      <c r="F887" s="32"/>
      <c r="G887" s="32"/>
      <c r="H887" s="206"/>
      <c r="I887" s="5"/>
      <c r="J887" s="5"/>
      <c r="K887" s="32"/>
      <c r="L887" s="5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spans="1:26" ht="12.75" customHeight="1" x14ac:dyDescent="0.2">
      <c r="A888" s="32"/>
      <c r="B888" s="32"/>
      <c r="C888" s="32"/>
      <c r="D888" s="32"/>
      <c r="E888" s="32"/>
      <c r="F888" s="32"/>
      <c r="G888" s="32"/>
      <c r="H888" s="206"/>
      <c r="I888" s="5"/>
      <c r="J888" s="5"/>
      <c r="K888" s="32"/>
      <c r="L888" s="5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spans="1:26" ht="12.75" customHeight="1" x14ac:dyDescent="0.2">
      <c r="A889" s="32"/>
      <c r="B889" s="32"/>
      <c r="C889" s="32"/>
      <c r="D889" s="32"/>
      <c r="E889" s="32"/>
      <c r="F889" s="32"/>
      <c r="G889" s="32"/>
      <c r="H889" s="206"/>
      <c r="I889" s="5"/>
      <c r="J889" s="5"/>
      <c r="K889" s="32"/>
      <c r="L889" s="5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spans="1:26" ht="12.75" customHeight="1" x14ac:dyDescent="0.2">
      <c r="A890" s="32"/>
      <c r="B890" s="32"/>
      <c r="C890" s="32"/>
      <c r="D890" s="32"/>
      <c r="E890" s="32"/>
      <c r="F890" s="32"/>
      <c r="G890" s="32"/>
      <c r="H890" s="206"/>
      <c r="I890" s="5"/>
      <c r="J890" s="5"/>
      <c r="K890" s="32"/>
      <c r="L890" s="5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spans="1:26" ht="12.75" customHeight="1" x14ac:dyDescent="0.2">
      <c r="A891" s="32"/>
      <c r="B891" s="32"/>
      <c r="C891" s="32"/>
      <c r="D891" s="32"/>
      <c r="E891" s="32"/>
      <c r="F891" s="32"/>
      <c r="G891" s="32"/>
      <c r="H891" s="206"/>
      <c r="I891" s="5"/>
      <c r="J891" s="5"/>
      <c r="K891" s="32"/>
      <c r="L891" s="5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spans="1:26" ht="12.75" customHeight="1" x14ac:dyDescent="0.2">
      <c r="A892" s="32"/>
      <c r="B892" s="32"/>
      <c r="C892" s="32"/>
      <c r="D892" s="32"/>
      <c r="E892" s="32"/>
      <c r="F892" s="32"/>
      <c r="G892" s="32"/>
      <c r="H892" s="206"/>
      <c r="I892" s="5"/>
      <c r="J892" s="5"/>
      <c r="K892" s="32"/>
      <c r="L892" s="5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spans="1:26" ht="12.75" customHeight="1" x14ac:dyDescent="0.2">
      <c r="A893" s="32"/>
      <c r="B893" s="32"/>
      <c r="C893" s="32"/>
      <c r="D893" s="32"/>
      <c r="E893" s="32"/>
      <c r="F893" s="32"/>
      <c r="G893" s="32"/>
      <c r="H893" s="206"/>
      <c r="I893" s="5"/>
      <c r="J893" s="5"/>
      <c r="K893" s="32"/>
      <c r="L893" s="5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spans="1:26" ht="12.75" customHeight="1" x14ac:dyDescent="0.2">
      <c r="A894" s="32"/>
      <c r="B894" s="32"/>
      <c r="C894" s="32"/>
      <c r="D894" s="32"/>
      <c r="E894" s="32"/>
      <c r="F894" s="32"/>
      <c r="G894" s="32"/>
      <c r="H894" s="206"/>
      <c r="I894" s="5"/>
      <c r="J894" s="5"/>
      <c r="K894" s="32"/>
      <c r="L894" s="5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spans="1:26" ht="12.75" customHeight="1" x14ac:dyDescent="0.2">
      <c r="A895" s="32"/>
      <c r="B895" s="32"/>
      <c r="C895" s="32"/>
      <c r="D895" s="32"/>
      <c r="E895" s="32"/>
      <c r="F895" s="32"/>
      <c r="G895" s="32"/>
      <c r="H895" s="206"/>
      <c r="I895" s="5"/>
      <c r="J895" s="5"/>
      <c r="K895" s="32"/>
      <c r="L895" s="5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spans="1:26" ht="12.75" customHeight="1" x14ac:dyDescent="0.2">
      <c r="A896" s="32"/>
      <c r="B896" s="32"/>
      <c r="C896" s="32"/>
      <c r="D896" s="32"/>
      <c r="E896" s="32"/>
      <c r="F896" s="32"/>
      <c r="G896" s="32"/>
      <c r="H896" s="206"/>
      <c r="I896" s="5"/>
      <c r="J896" s="5"/>
      <c r="K896" s="32"/>
      <c r="L896" s="5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spans="1:26" ht="12.75" customHeight="1" x14ac:dyDescent="0.2">
      <c r="A897" s="32"/>
      <c r="B897" s="32"/>
      <c r="C897" s="32"/>
      <c r="D897" s="32"/>
      <c r="E897" s="32"/>
      <c r="F897" s="32"/>
      <c r="G897" s="32"/>
      <c r="H897" s="206"/>
      <c r="I897" s="5"/>
      <c r="J897" s="5"/>
      <c r="K897" s="32"/>
      <c r="L897" s="5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spans="1:26" ht="12.75" customHeight="1" x14ac:dyDescent="0.2">
      <c r="A898" s="32"/>
      <c r="B898" s="32"/>
      <c r="C898" s="32"/>
      <c r="D898" s="32"/>
      <c r="E898" s="32"/>
      <c r="F898" s="32"/>
      <c r="G898" s="32"/>
      <c r="H898" s="206"/>
      <c r="I898" s="5"/>
      <c r="J898" s="5"/>
      <c r="K898" s="32"/>
      <c r="L898" s="5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spans="1:26" ht="12.75" customHeight="1" x14ac:dyDescent="0.2">
      <c r="A899" s="32"/>
      <c r="B899" s="32"/>
      <c r="C899" s="32"/>
      <c r="D899" s="32"/>
      <c r="E899" s="32"/>
      <c r="F899" s="32"/>
      <c r="G899" s="32"/>
      <c r="H899" s="206"/>
      <c r="I899" s="5"/>
      <c r="J899" s="5"/>
      <c r="K899" s="32"/>
      <c r="L899" s="5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spans="1:26" ht="12.75" customHeight="1" x14ac:dyDescent="0.2">
      <c r="A900" s="32"/>
      <c r="B900" s="32"/>
      <c r="C900" s="32"/>
      <c r="D900" s="32"/>
      <c r="E900" s="32"/>
      <c r="F900" s="32"/>
      <c r="G900" s="32"/>
      <c r="H900" s="206"/>
      <c r="I900" s="5"/>
      <c r="J900" s="5"/>
      <c r="K900" s="32"/>
      <c r="L900" s="5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spans="1:26" ht="12.75" customHeight="1" x14ac:dyDescent="0.2">
      <c r="A901" s="32"/>
      <c r="B901" s="32"/>
      <c r="C901" s="32"/>
      <c r="D901" s="32"/>
      <c r="E901" s="32"/>
      <c r="F901" s="32"/>
      <c r="G901" s="32"/>
      <c r="H901" s="206"/>
      <c r="I901" s="5"/>
      <c r="J901" s="5"/>
      <c r="K901" s="32"/>
      <c r="L901" s="5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spans="1:26" ht="12.75" customHeight="1" x14ac:dyDescent="0.2">
      <c r="A902" s="32"/>
      <c r="B902" s="32"/>
      <c r="C902" s="32"/>
      <c r="D902" s="32"/>
      <c r="E902" s="32"/>
      <c r="F902" s="32"/>
      <c r="G902" s="32"/>
      <c r="H902" s="206"/>
      <c r="I902" s="5"/>
      <c r="J902" s="5"/>
      <c r="K902" s="32"/>
      <c r="L902" s="5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spans="1:26" ht="12.75" customHeight="1" x14ac:dyDescent="0.2">
      <c r="A903" s="32"/>
      <c r="B903" s="32"/>
      <c r="C903" s="32"/>
      <c r="D903" s="32"/>
      <c r="E903" s="32"/>
      <c r="F903" s="32"/>
      <c r="G903" s="32"/>
      <c r="H903" s="206"/>
      <c r="I903" s="5"/>
      <c r="J903" s="5"/>
      <c r="K903" s="32"/>
      <c r="L903" s="5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spans="1:26" ht="12.75" customHeight="1" x14ac:dyDescent="0.2">
      <c r="A904" s="32"/>
      <c r="B904" s="32"/>
      <c r="C904" s="32"/>
      <c r="D904" s="32"/>
      <c r="E904" s="32"/>
      <c r="F904" s="32"/>
      <c r="G904" s="32"/>
      <c r="H904" s="206"/>
      <c r="I904" s="5"/>
      <c r="J904" s="5"/>
      <c r="K904" s="32"/>
      <c r="L904" s="5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spans="1:26" ht="12.75" customHeight="1" x14ac:dyDescent="0.2">
      <c r="A905" s="32"/>
      <c r="B905" s="32"/>
      <c r="C905" s="32"/>
      <c r="D905" s="32"/>
      <c r="E905" s="32"/>
      <c r="F905" s="32"/>
      <c r="G905" s="32"/>
      <c r="H905" s="206"/>
      <c r="I905" s="5"/>
      <c r="J905" s="5"/>
      <c r="K905" s="32"/>
      <c r="L905" s="5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spans="1:26" ht="12.75" customHeight="1" x14ac:dyDescent="0.2">
      <c r="A906" s="32"/>
      <c r="B906" s="32"/>
      <c r="C906" s="32"/>
      <c r="D906" s="32"/>
      <c r="E906" s="32"/>
      <c r="F906" s="32"/>
      <c r="G906" s="32"/>
      <c r="H906" s="206"/>
      <c r="I906" s="5"/>
      <c r="J906" s="5"/>
      <c r="K906" s="32"/>
      <c r="L906" s="5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spans="1:26" ht="12.75" customHeight="1" x14ac:dyDescent="0.2">
      <c r="A907" s="32"/>
      <c r="B907" s="32"/>
      <c r="C907" s="32"/>
      <c r="D907" s="32"/>
      <c r="E907" s="32"/>
      <c r="F907" s="32"/>
      <c r="G907" s="32"/>
      <c r="H907" s="206"/>
      <c r="I907" s="5"/>
      <c r="J907" s="5"/>
      <c r="K907" s="32"/>
      <c r="L907" s="5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spans="1:26" ht="12.75" customHeight="1" x14ac:dyDescent="0.2">
      <c r="A908" s="32"/>
      <c r="B908" s="32"/>
      <c r="C908" s="32"/>
      <c r="D908" s="32"/>
      <c r="E908" s="32"/>
      <c r="F908" s="32"/>
      <c r="G908" s="32"/>
      <c r="H908" s="206"/>
      <c r="I908" s="5"/>
      <c r="J908" s="5"/>
      <c r="K908" s="32"/>
      <c r="L908" s="5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spans="1:26" ht="12.75" customHeight="1" x14ac:dyDescent="0.2">
      <c r="A909" s="32"/>
      <c r="B909" s="32"/>
      <c r="C909" s="32"/>
      <c r="D909" s="32"/>
      <c r="E909" s="32"/>
      <c r="F909" s="32"/>
      <c r="G909" s="32"/>
      <c r="H909" s="206"/>
      <c r="I909" s="5"/>
      <c r="J909" s="5"/>
      <c r="K909" s="32"/>
      <c r="L909" s="5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spans="1:26" ht="12.75" customHeight="1" x14ac:dyDescent="0.2">
      <c r="A910" s="32"/>
      <c r="B910" s="32"/>
      <c r="C910" s="32"/>
      <c r="D910" s="32"/>
      <c r="E910" s="32"/>
      <c r="F910" s="32"/>
      <c r="G910" s="32"/>
      <c r="H910" s="206"/>
      <c r="I910" s="5"/>
      <c r="J910" s="5"/>
      <c r="K910" s="32"/>
      <c r="L910" s="5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spans="1:26" ht="12.75" customHeight="1" x14ac:dyDescent="0.2">
      <c r="A911" s="32"/>
      <c r="B911" s="32"/>
      <c r="C911" s="32"/>
      <c r="D911" s="32"/>
      <c r="E911" s="32"/>
      <c r="F911" s="32"/>
      <c r="G911" s="32"/>
      <c r="H911" s="206"/>
      <c r="I911" s="5"/>
      <c r="J911" s="5"/>
      <c r="K911" s="32"/>
      <c r="L911" s="5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spans="1:26" ht="12.75" customHeight="1" x14ac:dyDescent="0.2">
      <c r="A912" s="32"/>
      <c r="B912" s="32"/>
      <c r="C912" s="32"/>
      <c r="D912" s="32"/>
      <c r="E912" s="32"/>
      <c r="F912" s="32"/>
      <c r="G912" s="32"/>
      <c r="H912" s="206"/>
      <c r="I912" s="5"/>
      <c r="J912" s="5"/>
      <c r="K912" s="32"/>
      <c r="L912" s="5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spans="1:26" ht="12.75" customHeight="1" x14ac:dyDescent="0.2">
      <c r="A913" s="32"/>
      <c r="B913" s="32"/>
      <c r="C913" s="32"/>
      <c r="D913" s="32"/>
      <c r="E913" s="32"/>
      <c r="F913" s="32"/>
      <c r="G913" s="32"/>
      <c r="H913" s="206"/>
      <c r="I913" s="5"/>
      <c r="J913" s="5"/>
      <c r="K913" s="32"/>
      <c r="L913" s="5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spans="1:26" ht="12.75" customHeight="1" x14ac:dyDescent="0.2">
      <c r="A914" s="32"/>
      <c r="B914" s="32"/>
      <c r="C914" s="32"/>
      <c r="D914" s="32"/>
      <c r="E914" s="32"/>
      <c r="F914" s="32"/>
      <c r="G914" s="32"/>
      <c r="H914" s="206"/>
      <c r="I914" s="5"/>
      <c r="J914" s="5"/>
      <c r="K914" s="32"/>
      <c r="L914" s="5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spans="1:26" ht="12.75" customHeight="1" x14ac:dyDescent="0.2">
      <c r="A915" s="32"/>
      <c r="B915" s="32"/>
      <c r="C915" s="32"/>
      <c r="D915" s="32"/>
      <c r="E915" s="32"/>
      <c r="F915" s="32"/>
      <c r="G915" s="32"/>
      <c r="H915" s="206"/>
      <c r="I915" s="5"/>
      <c r="J915" s="5"/>
      <c r="K915" s="32"/>
      <c r="L915" s="5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spans="1:26" ht="12.75" customHeight="1" x14ac:dyDescent="0.2">
      <c r="A916" s="32"/>
      <c r="B916" s="32"/>
      <c r="C916" s="32"/>
      <c r="D916" s="32"/>
      <c r="E916" s="32"/>
      <c r="F916" s="32"/>
      <c r="G916" s="32"/>
      <c r="H916" s="206"/>
      <c r="I916" s="5"/>
      <c r="J916" s="5"/>
      <c r="K916" s="32"/>
      <c r="L916" s="5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spans="1:26" ht="12.75" customHeight="1" x14ac:dyDescent="0.2">
      <c r="A917" s="32"/>
      <c r="B917" s="32"/>
      <c r="C917" s="32"/>
      <c r="D917" s="32"/>
      <c r="E917" s="32"/>
      <c r="F917" s="32"/>
      <c r="G917" s="32"/>
      <c r="H917" s="206"/>
      <c r="I917" s="5"/>
      <c r="J917" s="5"/>
      <c r="K917" s="32"/>
      <c r="L917" s="5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spans="1:26" ht="12.75" customHeight="1" x14ac:dyDescent="0.2">
      <c r="A918" s="32"/>
      <c r="B918" s="32"/>
      <c r="C918" s="32"/>
      <c r="D918" s="32"/>
      <c r="E918" s="32"/>
      <c r="F918" s="32"/>
      <c r="G918" s="32"/>
      <c r="H918" s="206"/>
      <c r="I918" s="5"/>
      <c r="J918" s="5"/>
      <c r="K918" s="32"/>
      <c r="L918" s="5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spans="1:26" ht="12.75" customHeight="1" x14ac:dyDescent="0.2">
      <c r="A919" s="32"/>
      <c r="B919" s="32"/>
      <c r="C919" s="32"/>
      <c r="D919" s="32"/>
      <c r="E919" s="32"/>
      <c r="F919" s="32"/>
      <c r="G919" s="32"/>
      <c r="H919" s="206"/>
      <c r="I919" s="5"/>
      <c r="J919" s="5"/>
      <c r="K919" s="32"/>
      <c r="L919" s="5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spans="1:26" ht="12.75" customHeight="1" x14ac:dyDescent="0.2">
      <c r="A920" s="32"/>
      <c r="B920" s="32"/>
      <c r="C920" s="32"/>
      <c r="D920" s="32"/>
      <c r="E920" s="32"/>
      <c r="F920" s="32"/>
      <c r="G920" s="32"/>
      <c r="H920" s="206"/>
      <c r="I920" s="5"/>
      <c r="J920" s="5"/>
      <c r="K920" s="32"/>
      <c r="L920" s="5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spans="1:26" ht="12.75" customHeight="1" x14ac:dyDescent="0.2">
      <c r="A921" s="32"/>
      <c r="B921" s="32"/>
      <c r="C921" s="32"/>
      <c r="D921" s="32"/>
      <c r="E921" s="32"/>
      <c r="F921" s="32"/>
      <c r="G921" s="32"/>
      <c r="H921" s="206"/>
      <c r="I921" s="5"/>
      <c r="J921" s="5"/>
      <c r="K921" s="32"/>
      <c r="L921" s="5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spans="1:26" ht="12.75" customHeight="1" x14ac:dyDescent="0.2">
      <c r="A922" s="32"/>
      <c r="B922" s="32"/>
      <c r="C922" s="32"/>
      <c r="D922" s="32"/>
      <c r="E922" s="32"/>
      <c r="F922" s="32"/>
      <c r="G922" s="32"/>
      <c r="H922" s="206"/>
      <c r="I922" s="5"/>
      <c r="J922" s="5"/>
      <c r="K922" s="32"/>
      <c r="L922" s="5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spans="1:26" ht="12.75" customHeight="1" x14ac:dyDescent="0.2">
      <c r="A923" s="32"/>
      <c r="B923" s="32"/>
      <c r="C923" s="32"/>
      <c r="D923" s="32"/>
      <c r="E923" s="32"/>
      <c r="F923" s="32"/>
      <c r="G923" s="32"/>
      <c r="H923" s="206"/>
      <c r="I923" s="5"/>
      <c r="J923" s="5"/>
      <c r="K923" s="32"/>
      <c r="L923" s="5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spans="1:26" ht="12.75" customHeight="1" x14ac:dyDescent="0.2">
      <c r="A924" s="32"/>
      <c r="B924" s="32"/>
      <c r="C924" s="32"/>
      <c r="D924" s="32"/>
      <c r="E924" s="32"/>
      <c r="F924" s="32"/>
      <c r="G924" s="32"/>
      <c r="H924" s="206"/>
      <c r="I924" s="5"/>
      <c r="J924" s="5"/>
      <c r="K924" s="32"/>
      <c r="L924" s="5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spans="1:26" ht="12.75" customHeight="1" x14ac:dyDescent="0.2">
      <c r="A925" s="32"/>
      <c r="B925" s="32"/>
      <c r="C925" s="32"/>
      <c r="D925" s="32"/>
      <c r="E925" s="32"/>
      <c r="F925" s="32"/>
      <c r="G925" s="32"/>
      <c r="H925" s="206"/>
      <c r="I925" s="5"/>
      <c r="J925" s="5"/>
      <c r="K925" s="32"/>
      <c r="L925" s="5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spans="1:26" ht="12.75" customHeight="1" x14ac:dyDescent="0.2">
      <c r="A926" s="32"/>
      <c r="B926" s="32"/>
      <c r="C926" s="32"/>
      <c r="D926" s="32"/>
      <c r="E926" s="32"/>
      <c r="F926" s="32"/>
      <c r="G926" s="32"/>
      <c r="H926" s="206"/>
      <c r="I926" s="5"/>
      <c r="J926" s="5"/>
      <c r="K926" s="32"/>
      <c r="L926" s="5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spans="1:26" ht="12.75" customHeight="1" x14ac:dyDescent="0.2">
      <c r="A927" s="32"/>
      <c r="B927" s="32"/>
      <c r="C927" s="32"/>
      <c r="D927" s="32"/>
      <c r="E927" s="32"/>
      <c r="F927" s="32"/>
      <c r="G927" s="32"/>
      <c r="H927" s="206"/>
      <c r="I927" s="5"/>
      <c r="J927" s="5"/>
      <c r="K927" s="32"/>
      <c r="L927" s="5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spans="1:26" ht="12.75" customHeight="1" x14ac:dyDescent="0.2">
      <c r="A928" s="32"/>
      <c r="B928" s="32"/>
      <c r="C928" s="32"/>
      <c r="D928" s="32"/>
      <c r="E928" s="32"/>
      <c r="F928" s="32"/>
      <c r="G928" s="32"/>
      <c r="H928" s="206"/>
      <c r="I928" s="5"/>
      <c r="J928" s="5"/>
      <c r="K928" s="32"/>
      <c r="L928" s="5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spans="1:26" ht="12.75" customHeight="1" x14ac:dyDescent="0.2">
      <c r="A929" s="32"/>
      <c r="B929" s="32"/>
      <c r="C929" s="32"/>
      <c r="D929" s="32"/>
      <c r="E929" s="32"/>
      <c r="F929" s="32"/>
      <c r="G929" s="32"/>
      <c r="H929" s="206"/>
      <c r="I929" s="5"/>
      <c r="J929" s="5"/>
      <c r="K929" s="32"/>
      <c r="L929" s="5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spans="1:26" ht="12.75" customHeight="1" x14ac:dyDescent="0.2">
      <c r="A930" s="32"/>
      <c r="B930" s="32"/>
      <c r="C930" s="32"/>
      <c r="D930" s="32"/>
      <c r="E930" s="32"/>
      <c r="F930" s="32"/>
      <c r="G930" s="32"/>
      <c r="H930" s="206"/>
      <c r="I930" s="5"/>
      <c r="J930" s="5"/>
      <c r="K930" s="32"/>
      <c r="L930" s="5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spans="1:26" ht="12.75" customHeight="1" x14ac:dyDescent="0.2">
      <c r="A931" s="32"/>
      <c r="B931" s="32"/>
      <c r="C931" s="32"/>
      <c r="D931" s="32"/>
      <c r="E931" s="32"/>
      <c r="F931" s="32"/>
      <c r="G931" s="32"/>
      <c r="H931" s="206"/>
      <c r="I931" s="5"/>
      <c r="J931" s="5"/>
      <c r="K931" s="32"/>
      <c r="L931" s="5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spans="1:26" ht="12.75" customHeight="1" x14ac:dyDescent="0.2">
      <c r="A932" s="32"/>
      <c r="B932" s="32"/>
      <c r="C932" s="32"/>
      <c r="D932" s="32"/>
      <c r="E932" s="32"/>
      <c r="F932" s="32"/>
      <c r="G932" s="32"/>
      <c r="H932" s="206"/>
      <c r="I932" s="5"/>
      <c r="J932" s="5"/>
      <c r="K932" s="32"/>
      <c r="L932" s="5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spans="1:26" ht="12.75" customHeight="1" x14ac:dyDescent="0.2">
      <c r="A933" s="32"/>
      <c r="B933" s="32"/>
      <c r="C933" s="32"/>
      <c r="D933" s="32"/>
      <c r="E933" s="32"/>
      <c r="F933" s="32"/>
      <c r="G933" s="32"/>
      <c r="H933" s="206"/>
      <c r="I933" s="5"/>
      <c r="J933" s="5"/>
      <c r="K933" s="32"/>
      <c r="L933" s="5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spans="1:26" ht="12.75" customHeight="1" x14ac:dyDescent="0.2">
      <c r="A934" s="32"/>
      <c r="B934" s="32"/>
      <c r="C934" s="32"/>
      <c r="D934" s="32"/>
      <c r="E934" s="32"/>
      <c r="F934" s="32"/>
      <c r="G934" s="32"/>
      <c r="H934" s="206"/>
      <c r="I934" s="5"/>
      <c r="J934" s="5"/>
      <c r="K934" s="32"/>
      <c r="L934" s="5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spans="1:26" ht="12.75" customHeight="1" x14ac:dyDescent="0.2">
      <c r="A935" s="32"/>
      <c r="B935" s="32"/>
      <c r="C935" s="32"/>
      <c r="D935" s="32"/>
      <c r="E935" s="32"/>
      <c r="F935" s="32"/>
      <c r="G935" s="32"/>
      <c r="H935" s="206"/>
      <c r="I935" s="5"/>
      <c r="J935" s="5"/>
      <c r="K935" s="32"/>
      <c r="L935" s="5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spans="1:26" ht="12.75" customHeight="1" x14ac:dyDescent="0.2">
      <c r="A936" s="32"/>
      <c r="B936" s="32"/>
      <c r="C936" s="32"/>
      <c r="D936" s="32"/>
      <c r="E936" s="32"/>
      <c r="F936" s="32"/>
      <c r="G936" s="32"/>
      <c r="H936" s="206"/>
      <c r="I936" s="5"/>
      <c r="J936" s="5"/>
      <c r="K936" s="32"/>
      <c r="L936" s="5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spans="1:26" ht="12.75" customHeight="1" x14ac:dyDescent="0.2">
      <c r="A937" s="32"/>
      <c r="B937" s="32"/>
      <c r="C937" s="32"/>
      <c r="D937" s="32"/>
      <c r="E937" s="32"/>
      <c r="F937" s="32"/>
      <c r="G937" s="32"/>
      <c r="H937" s="206"/>
      <c r="I937" s="5"/>
      <c r="J937" s="5"/>
      <c r="K937" s="32"/>
      <c r="L937" s="5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spans="1:26" ht="12.75" customHeight="1" x14ac:dyDescent="0.2">
      <c r="A938" s="32"/>
      <c r="B938" s="32"/>
      <c r="C938" s="32"/>
      <c r="D938" s="32"/>
      <c r="E938" s="32"/>
      <c r="F938" s="32"/>
      <c r="G938" s="32"/>
      <c r="H938" s="206"/>
      <c r="I938" s="5"/>
      <c r="J938" s="5"/>
      <c r="K938" s="32"/>
      <c r="L938" s="5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spans="1:26" ht="12.75" customHeight="1" x14ac:dyDescent="0.2">
      <c r="A939" s="32"/>
      <c r="B939" s="32"/>
      <c r="C939" s="32"/>
      <c r="D939" s="32"/>
      <c r="E939" s="32"/>
      <c r="F939" s="32"/>
      <c r="G939" s="32"/>
      <c r="H939" s="206"/>
      <c r="I939" s="5"/>
      <c r="J939" s="5"/>
      <c r="K939" s="32"/>
      <c r="L939" s="5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spans="1:26" ht="12.75" customHeight="1" x14ac:dyDescent="0.2">
      <c r="A940" s="32"/>
      <c r="B940" s="32"/>
      <c r="C940" s="32"/>
      <c r="D940" s="32"/>
      <c r="E940" s="32"/>
      <c r="F940" s="32"/>
      <c r="G940" s="32"/>
      <c r="H940" s="206"/>
      <c r="I940" s="5"/>
      <c r="J940" s="5"/>
      <c r="K940" s="32"/>
      <c r="L940" s="5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spans="1:26" ht="12.75" customHeight="1" x14ac:dyDescent="0.2">
      <c r="A941" s="32"/>
      <c r="B941" s="32"/>
      <c r="C941" s="32"/>
      <c r="D941" s="32"/>
      <c r="E941" s="32"/>
      <c r="F941" s="32"/>
      <c r="G941" s="32"/>
      <c r="H941" s="206"/>
      <c r="I941" s="5"/>
      <c r="J941" s="5"/>
      <c r="K941" s="32"/>
      <c r="L941" s="5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spans="1:26" ht="12.75" customHeight="1" x14ac:dyDescent="0.2">
      <c r="A942" s="32"/>
      <c r="B942" s="32"/>
      <c r="C942" s="32"/>
      <c r="D942" s="32"/>
      <c r="E942" s="32"/>
      <c r="F942" s="32"/>
      <c r="G942" s="32"/>
      <c r="H942" s="206"/>
      <c r="I942" s="5"/>
      <c r="J942" s="5"/>
      <c r="K942" s="32"/>
      <c r="L942" s="5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spans="1:26" ht="12.75" customHeight="1" x14ac:dyDescent="0.2">
      <c r="A943" s="32"/>
      <c r="B943" s="32"/>
      <c r="C943" s="32"/>
      <c r="D943" s="32"/>
      <c r="E943" s="32"/>
      <c r="F943" s="32"/>
      <c r="G943" s="32"/>
      <c r="H943" s="206"/>
      <c r="I943" s="5"/>
      <c r="J943" s="5"/>
      <c r="K943" s="32"/>
      <c r="L943" s="5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spans="1:26" ht="12.75" customHeight="1" x14ac:dyDescent="0.2">
      <c r="A944" s="32"/>
      <c r="B944" s="32"/>
      <c r="C944" s="32"/>
      <c r="D944" s="32"/>
      <c r="E944" s="32"/>
      <c r="F944" s="32"/>
      <c r="G944" s="32"/>
      <c r="H944" s="206"/>
      <c r="I944" s="5"/>
      <c r="J944" s="5"/>
      <c r="K944" s="32"/>
      <c r="L944" s="5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spans="1:26" ht="12.75" customHeight="1" x14ac:dyDescent="0.2">
      <c r="A945" s="32"/>
      <c r="B945" s="32"/>
      <c r="C945" s="32"/>
      <c r="D945" s="32"/>
      <c r="E945" s="32"/>
      <c r="F945" s="32"/>
      <c r="G945" s="32"/>
      <c r="H945" s="206"/>
      <c r="I945" s="5"/>
      <c r="J945" s="5"/>
      <c r="K945" s="32"/>
      <c r="L945" s="5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spans="1:26" ht="12.75" customHeight="1" x14ac:dyDescent="0.2">
      <c r="A946" s="32"/>
      <c r="B946" s="32"/>
      <c r="C946" s="32"/>
      <c r="D946" s="32"/>
      <c r="E946" s="32"/>
      <c r="F946" s="32"/>
      <c r="G946" s="32"/>
      <c r="H946" s="206"/>
      <c r="I946" s="5"/>
      <c r="J946" s="5"/>
      <c r="K946" s="32"/>
      <c r="L946" s="5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spans="1:26" ht="12.75" customHeight="1" x14ac:dyDescent="0.2">
      <c r="A947" s="32"/>
      <c r="B947" s="32"/>
      <c r="C947" s="32"/>
      <c r="D947" s="32"/>
      <c r="E947" s="32"/>
      <c r="F947" s="32"/>
      <c r="G947" s="32"/>
      <c r="H947" s="206"/>
      <c r="I947" s="5"/>
      <c r="J947" s="5"/>
      <c r="K947" s="32"/>
      <c r="L947" s="5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spans="1:26" ht="12.75" customHeight="1" x14ac:dyDescent="0.2">
      <c r="A948" s="32"/>
      <c r="B948" s="32"/>
      <c r="C948" s="32"/>
      <c r="D948" s="32"/>
      <c r="E948" s="32"/>
      <c r="F948" s="32"/>
      <c r="G948" s="32"/>
      <c r="H948" s="206"/>
      <c r="I948" s="5"/>
      <c r="J948" s="5"/>
      <c r="K948" s="32"/>
      <c r="L948" s="5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spans="1:26" ht="12.75" customHeight="1" x14ac:dyDescent="0.2">
      <c r="A949" s="32"/>
      <c r="B949" s="32"/>
      <c r="C949" s="32"/>
      <c r="D949" s="32"/>
      <c r="E949" s="32"/>
      <c r="F949" s="32"/>
      <c r="G949" s="32"/>
      <c r="H949" s="206"/>
      <c r="I949" s="5"/>
      <c r="J949" s="5"/>
      <c r="K949" s="32"/>
      <c r="L949" s="5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spans="1:26" ht="12.75" customHeight="1" x14ac:dyDescent="0.2">
      <c r="A950" s="32"/>
      <c r="B950" s="32"/>
      <c r="C950" s="32"/>
      <c r="D950" s="32"/>
      <c r="E950" s="32"/>
      <c r="F950" s="32"/>
      <c r="G950" s="32"/>
      <c r="H950" s="206"/>
      <c r="I950" s="5"/>
      <c r="J950" s="5"/>
      <c r="K950" s="32"/>
      <c r="L950" s="5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spans="1:26" ht="12.75" customHeight="1" x14ac:dyDescent="0.2">
      <c r="A951" s="32"/>
      <c r="B951" s="32"/>
      <c r="C951" s="32"/>
      <c r="D951" s="32"/>
      <c r="E951" s="32"/>
      <c r="F951" s="32"/>
      <c r="G951" s="32"/>
      <c r="H951" s="206"/>
      <c r="I951" s="5"/>
      <c r="J951" s="5"/>
      <c r="K951" s="32"/>
      <c r="L951" s="5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spans="1:26" ht="12.75" customHeight="1" x14ac:dyDescent="0.2">
      <c r="A952" s="32"/>
      <c r="B952" s="32"/>
      <c r="C952" s="32"/>
      <c r="D952" s="32"/>
      <c r="E952" s="32"/>
      <c r="F952" s="32"/>
      <c r="G952" s="32"/>
      <c r="H952" s="206"/>
      <c r="I952" s="5"/>
      <c r="J952" s="5"/>
      <c r="K952" s="32"/>
      <c r="L952" s="5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spans="1:26" ht="12.75" customHeight="1" x14ac:dyDescent="0.2">
      <c r="A953" s="32"/>
      <c r="B953" s="32"/>
      <c r="C953" s="32"/>
      <c r="D953" s="32"/>
      <c r="E953" s="32"/>
      <c r="F953" s="32"/>
      <c r="G953" s="32"/>
      <c r="H953" s="206"/>
      <c r="I953" s="5"/>
      <c r="J953" s="5"/>
      <c r="K953" s="32"/>
      <c r="L953" s="5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spans="1:26" ht="12.75" customHeight="1" x14ac:dyDescent="0.2">
      <c r="A954" s="32"/>
      <c r="B954" s="32"/>
      <c r="C954" s="32"/>
      <c r="D954" s="32"/>
      <c r="E954" s="32"/>
      <c r="F954" s="32"/>
      <c r="G954" s="32"/>
      <c r="H954" s="206"/>
      <c r="I954" s="5"/>
      <c r="J954" s="5"/>
      <c r="K954" s="32"/>
      <c r="L954" s="5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spans="1:26" ht="12.75" customHeight="1" x14ac:dyDescent="0.2">
      <c r="A955" s="32"/>
      <c r="B955" s="32"/>
      <c r="C955" s="32"/>
      <c r="D955" s="32"/>
      <c r="E955" s="32"/>
      <c r="F955" s="32"/>
      <c r="G955" s="32"/>
      <c r="H955" s="206"/>
      <c r="I955" s="5"/>
      <c r="J955" s="5"/>
      <c r="K955" s="32"/>
      <c r="L955" s="5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spans="1:26" ht="12.75" customHeight="1" x14ac:dyDescent="0.2">
      <c r="A956" s="32"/>
      <c r="B956" s="32"/>
      <c r="C956" s="32"/>
      <c r="D956" s="32"/>
      <c r="E956" s="32"/>
      <c r="F956" s="32"/>
      <c r="G956" s="32"/>
      <c r="H956" s="206"/>
      <c r="I956" s="5"/>
      <c r="J956" s="5"/>
      <c r="K956" s="32"/>
      <c r="L956" s="5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spans="1:26" ht="12.75" customHeight="1" x14ac:dyDescent="0.2">
      <c r="A957" s="32"/>
      <c r="B957" s="32"/>
      <c r="C957" s="32"/>
      <c r="D957" s="32"/>
      <c r="E957" s="32"/>
      <c r="F957" s="32"/>
      <c r="G957" s="32"/>
      <c r="H957" s="206"/>
      <c r="I957" s="5"/>
      <c r="J957" s="5"/>
      <c r="K957" s="32"/>
      <c r="L957" s="5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spans="1:26" ht="12.75" customHeight="1" x14ac:dyDescent="0.2">
      <c r="A958" s="32"/>
      <c r="B958" s="32"/>
      <c r="C958" s="32"/>
      <c r="D958" s="32"/>
      <c r="E958" s="32"/>
      <c r="F958" s="32"/>
      <c r="G958" s="32"/>
      <c r="H958" s="206"/>
      <c r="I958" s="5"/>
      <c r="J958" s="5"/>
      <c r="K958" s="32"/>
      <c r="L958" s="5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spans="1:26" ht="12.75" customHeight="1" x14ac:dyDescent="0.2">
      <c r="A959" s="32"/>
      <c r="B959" s="32"/>
      <c r="C959" s="32"/>
      <c r="D959" s="32"/>
      <c r="E959" s="32"/>
      <c r="F959" s="32"/>
      <c r="G959" s="32"/>
      <c r="H959" s="206"/>
      <c r="I959" s="5"/>
      <c r="J959" s="5"/>
      <c r="K959" s="32"/>
      <c r="L959" s="5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spans="1:26" ht="12.75" customHeight="1" x14ac:dyDescent="0.2">
      <c r="A960" s="32"/>
      <c r="B960" s="32"/>
      <c r="C960" s="32"/>
      <c r="D960" s="32"/>
      <c r="E960" s="32"/>
      <c r="F960" s="32"/>
      <c r="G960" s="32"/>
      <c r="H960" s="206"/>
      <c r="I960" s="5"/>
      <c r="J960" s="5"/>
      <c r="K960" s="32"/>
      <c r="L960" s="5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spans="1:26" ht="12.75" customHeight="1" x14ac:dyDescent="0.2">
      <c r="A961" s="32"/>
      <c r="B961" s="32"/>
      <c r="C961" s="32"/>
      <c r="D961" s="32"/>
      <c r="E961" s="32"/>
      <c r="F961" s="32"/>
      <c r="G961" s="32"/>
      <c r="H961" s="206"/>
      <c r="I961" s="5"/>
      <c r="J961" s="5"/>
      <c r="K961" s="32"/>
      <c r="L961" s="5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spans="1:26" ht="12.75" customHeight="1" x14ac:dyDescent="0.2">
      <c r="A962" s="32"/>
      <c r="B962" s="32"/>
      <c r="C962" s="32"/>
      <c r="D962" s="32"/>
      <c r="E962" s="32"/>
      <c r="F962" s="32"/>
      <c r="G962" s="32"/>
      <c r="H962" s="206"/>
      <c r="I962" s="5"/>
      <c r="J962" s="5"/>
      <c r="K962" s="32"/>
      <c r="L962" s="5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spans="1:26" ht="12.75" customHeight="1" x14ac:dyDescent="0.2">
      <c r="A963" s="32"/>
      <c r="B963" s="32"/>
      <c r="C963" s="32"/>
      <c r="D963" s="32"/>
      <c r="E963" s="32"/>
      <c r="F963" s="32"/>
      <c r="G963" s="32"/>
      <c r="H963" s="206"/>
      <c r="I963" s="5"/>
      <c r="J963" s="5"/>
      <c r="K963" s="32"/>
      <c r="L963" s="5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spans="1:26" ht="12.75" customHeight="1" x14ac:dyDescent="0.2">
      <c r="A964" s="32"/>
      <c r="B964" s="32"/>
      <c r="C964" s="32"/>
      <c r="D964" s="32"/>
      <c r="E964" s="32"/>
      <c r="F964" s="32"/>
      <c r="G964" s="32"/>
      <c r="H964" s="206"/>
      <c r="I964" s="5"/>
      <c r="J964" s="5"/>
      <c r="K964" s="32"/>
      <c r="L964" s="5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spans="1:26" ht="12.75" customHeight="1" x14ac:dyDescent="0.2">
      <c r="A965" s="32"/>
      <c r="B965" s="32"/>
      <c r="C965" s="32"/>
      <c r="D965" s="32"/>
      <c r="E965" s="32"/>
      <c r="F965" s="32"/>
      <c r="G965" s="32"/>
      <c r="H965" s="206"/>
      <c r="I965" s="5"/>
      <c r="J965" s="5"/>
      <c r="K965" s="32"/>
      <c r="L965" s="5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spans="1:26" ht="12.75" customHeight="1" x14ac:dyDescent="0.2">
      <c r="A966" s="32"/>
      <c r="B966" s="32"/>
      <c r="C966" s="32"/>
      <c r="D966" s="32"/>
      <c r="E966" s="32"/>
      <c r="F966" s="32"/>
      <c r="G966" s="32"/>
      <c r="H966" s="206"/>
      <c r="I966" s="5"/>
      <c r="J966" s="5"/>
      <c r="K966" s="32"/>
      <c r="L966" s="5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spans="1:26" ht="12.75" customHeight="1" x14ac:dyDescent="0.2">
      <c r="A967" s="32"/>
      <c r="B967" s="32"/>
      <c r="C967" s="32"/>
      <c r="D967" s="32"/>
      <c r="E967" s="32"/>
      <c r="F967" s="32"/>
      <c r="G967" s="32"/>
      <c r="H967" s="206"/>
      <c r="I967" s="5"/>
      <c r="J967" s="5"/>
      <c r="K967" s="32"/>
      <c r="L967" s="5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spans="1:26" ht="12.75" customHeight="1" x14ac:dyDescent="0.2">
      <c r="A968" s="32"/>
      <c r="B968" s="32"/>
      <c r="C968" s="32"/>
      <c r="D968" s="32"/>
      <c r="E968" s="32"/>
      <c r="F968" s="32"/>
      <c r="G968" s="32"/>
      <c r="H968" s="206"/>
      <c r="I968" s="5"/>
      <c r="J968" s="5"/>
      <c r="K968" s="32"/>
      <c r="L968" s="5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spans="1:26" ht="12.75" customHeight="1" x14ac:dyDescent="0.2">
      <c r="A969" s="32"/>
      <c r="B969" s="32"/>
      <c r="C969" s="32"/>
      <c r="D969" s="32"/>
      <c r="E969" s="32"/>
      <c r="F969" s="32"/>
      <c r="G969" s="32"/>
      <c r="H969" s="206"/>
      <c r="I969" s="5"/>
      <c r="J969" s="5"/>
      <c r="K969" s="32"/>
      <c r="L969" s="5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spans="1:26" ht="12.75" customHeight="1" x14ac:dyDescent="0.2">
      <c r="A970" s="32"/>
      <c r="B970" s="32"/>
      <c r="C970" s="32"/>
      <c r="D970" s="32"/>
      <c r="E970" s="32"/>
      <c r="F970" s="32"/>
      <c r="G970" s="32"/>
      <c r="H970" s="206"/>
      <c r="I970" s="5"/>
      <c r="J970" s="5"/>
      <c r="K970" s="32"/>
      <c r="L970" s="5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spans="1:26" ht="12.75" customHeight="1" x14ac:dyDescent="0.2">
      <c r="A971" s="32"/>
      <c r="B971" s="32"/>
      <c r="C971" s="32"/>
      <c r="D971" s="32"/>
      <c r="E971" s="32"/>
      <c r="F971" s="32"/>
      <c r="G971" s="32"/>
      <c r="H971" s="206"/>
      <c r="I971" s="5"/>
      <c r="J971" s="5"/>
      <c r="K971" s="32"/>
      <c r="L971" s="5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spans="1:26" ht="12.75" customHeight="1" x14ac:dyDescent="0.2">
      <c r="A972" s="32"/>
      <c r="B972" s="32"/>
      <c r="C972" s="32"/>
      <c r="D972" s="32"/>
      <c r="E972" s="32"/>
      <c r="F972" s="32"/>
      <c r="G972" s="32"/>
      <c r="H972" s="206"/>
      <c r="I972" s="5"/>
      <c r="J972" s="5"/>
      <c r="K972" s="32"/>
      <c r="L972" s="5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spans="1:26" ht="12.75" customHeight="1" x14ac:dyDescent="0.2">
      <c r="A973" s="32"/>
      <c r="B973" s="32"/>
      <c r="C973" s="32"/>
      <c r="D973" s="32"/>
      <c r="E973" s="32"/>
      <c r="F973" s="32"/>
      <c r="G973" s="32"/>
      <c r="H973" s="206"/>
      <c r="I973" s="5"/>
      <c r="J973" s="5"/>
      <c r="K973" s="32"/>
      <c r="L973" s="5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spans="1:26" ht="12.75" customHeight="1" x14ac:dyDescent="0.2">
      <c r="A974" s="32"/>
      <c r="B974" s="32"/>
      <c r="C974" s="32"/>
      <c r="D974" s="32"/>
      <c r="E974" s="32"/>
      <c r="F974" s="32"/>
      <c r="G974" s="32"/>
      <c r="H974" s="206"/>
      <c r="I974" s="5"/>
      <c r="J974" s="5"/>
      <c r="K974" s="32"/>
      <c r="L974" s="5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spans="1:26" ht="12.75" customHeight="1" x14ac:dyDescent="0.2">
      <c r="A975" s="32"/>
      <c r="B975" s="32"/>
      <c r="C975" s="32"/>
      <c r="D975" s="32"/>
      <c r="E975" s="32"/>
      <c r="F975" s="32"/>
      <c r="G975" s="32"/>
      <c r="H975" s="206"/>
      <c r="I975" s="5"/>
      <c r="J975" s="5"/>
      <c r="K975" s="32"/>
      <c r="L975" s="5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spans="1:26" ht="12.75" customHeight="1" x14ac:dyDescent="0.2">
      <c r="A976" s="32"/>
      <c r="B976" s="32"/>
      <c r="C976" s="32"/>
      <c r="D976" s="32"/>
      <c r="E976" s="32"/>
      <c r="F976" s="32"/>
      <c r="G976" s="32"/>
      <c r="H976" s="206"/>
      <c r="I976" s="5"/>
      <c r="J976" s="5"/>
      <c r="K976" s="32"/>
      <c r="L976" s="5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spans="1:26" ht="12.75" customHeight="1" x14ac:dyDescent="0.2">
      <c r="A977" s="32"/>
      <c r="B977" s="32"/>
      <c r="C977" s="32"/>
      <c r="D977" s="32"/>
      <c r="E977" s="32"/>
      <c r="F977" s="32"/>
      <c r="G977" s="32"/>
      <c r="H977" s="206"/>
      <c r="I977" s="5"/>
      <c r="J977" s="5"/>
      <c r="K977" s="32"/>
      <c r="L977" s="5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spans="1:26" ht="12.75" customHeight="1" x14ac:dyDescent="0.2">
      <c r="A978" s="32"/>
      <c r="B978" s="32"/>
      <c r="C978" s="32"/>
      <c r="D978" s="32"/>
      <c r="E978" s="32"/>
      <c r="F978" s="32"/>
      <c r="G978" s="32"/>
      <c r="H978" s="206"/>
      <c r="I978" s="5"/>
      <c r="J978" s="5"/>
      <c r="K978" s="32"/>
      <c r="L978" s="5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spans="1:26" ht="12.75" customHeight="1" x14ac:dyDescent="0.2">
      <c r="A979" s="32"/>
      <c r="B979" s="32"/>
      <c r="C979" s="32"/>
      <c r="D979" s="32"/>
      <c r="E979" s="32"/>
      <c r="F979" s="32"/>
      <c r="G979" s="32"/>
      <c r="H979" s="206"/>
      <c r="I979" s="5"/>
      <c r="J979" s="5"/>
      <c r="K979" s="32"/>
      <c r="L979" s="5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spans="1:26" ht="12.75" customHeight="1" x14ac:dyDescent="0.2">
      <c r="A980" s="32"/>
      <c r="B980" s="32"/>
      <c r="C980" s="32"/>
      <c r="D980" s="32"/>
      <c r="E980" s="32"/>
      <c r="F980" s="32"/>
      <c r="G980" s="32"/>
      <c r="H980" s="206"/>
      <c r="I980" s="5"/>
      <c r="J980" s="5"/>
      <c r="K980" s="32"/>
      <c r="L980" s="5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spans="1:26" ht="12.75" customHeight="1" x14ac:dyDescent="0.2">
      <c r="A981" s="32"/>
      <c r="B981" s="32"/>
      <c r="C981" s="32"/>
      <c r="D981" s="32"/>
      <c r="E981" s="32"/>
      <c r="F981" s="32"/>
      <c r="G981" s="32"/>
      <c r="H981" s="206"/>
      <c r="I981" s="5"/>
      <c r="J981" s="5"/>
      <c r="K981" s="32"/>
      <c r="L981" s="5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spans="1:26" ht="12.75" customHeight="1" x14ac:dyDescent="0.2">
      <c r="A982" s="32"/>
      <c r="B982" s="32"/>
      <c r="C982" s="32"/>
      <c r="D982" s="32"/>
      <c r="E982" s="32"/>
      <c r="F982" s="32"/>
      <c r="G982" s="32"/>
      <c r="H982" s="206"/>
      <c r="I982" s="5"/>
      <c r="J982" s="5"/>
      <c r="K982" s="32"/>
      <c r="L982" s="5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spans="1:26" ht="12.75" customHeight="1" x14ac:dyDescent="0.2">
      <c r="A983" s="32"/>
      <c r="B983" s="32"/>
      <c r="C983" s="32"/>
      <c r="D983" s="32"/>
      <c r="E983" s="32"/>
      <c r="F983" s="32"/>
      <c r="G983" s="32"/>
      <c r="H983" s="206"/>
      <c r="I983" s="5"/>
      <c r="J983" s="5"/>
      <c r="K983" s="32"/>
      <c r="L983" s="5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spans="1:26" ht="12.75" customHeight="1" x14ac:dyDescent="0.2">
      <c r="A984" s="32"/>
      <c r="B984" s="32"/>
      <c r="C984" s="32"/>
      <c r="D984" s="32"/>
      <c r="E984" s="32"/>
      <c r="F984" s="32"/>
      <c r="G984" s="32"/>
      <c r="H984" s="206"/>
      <c r="I984" s="5"/>
      <c r="J984" s="5"/>
      <c r="K984" s="32"/>
      <c r="L984" s="5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spans="1:26" ht="12.75" customHeight="1" x14ac:dyDescent="0.2">
      <c r="A985" s="32"/>
      <c r="B985" s="32"/>
      <c r="C985" s="32"/>
      <c r="D985" s="32"/>
      <c r="E985" s="32"/>
      <c r="F985" s="32"/>
      <c r="G985" s="32"/>
      <c r="H985" s="206"/>
      <c r="I985" s="5"/>
      <c r="J985" s="5"/>
      <c r="K985" s="32"/>
      <c r="L985" s="5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spans="1:26" ht="12.75" customHeight="1" x14ac:dyDescent="0.2">
      <c r="A986" s="32"/>
      <c r="B986" s="32"/>
      <c r="C986" s="32"/>
      <c r="D986" s="32"/>
      <c r="E986" s="32"/>
      <c r="F986" s="32"/>
      <c r="G986" s="32"/>
      <c r="H986" s="206"/>
      <c r="I986" s="5"/>
      <c r="J986" s="5"/>
      <c r="K986" s="32"/>
      <c r="L986" s="5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spans="1:26" ht="12.75" customHeight="1" x14ac:dyDescent="0.2">
      <c r="A987" s="32"/>
      <c r="B987" s="32"/>
      <c r="C987" s="32"/>
      <c r="D987" s="32"/>
      <c r="E987" s="32"/>
      <c r="F987" s="32"/>
      <c r="G987" s="32"/>
      <c r="H987" s="206"/>
      <c r="I987" s="5"/>
      <c r="J987" s="5"/>
      <c r="K987" s="32"/>
      <c r="L987" s="5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spans="1:26" ht="12.75" customHeight="1" x14ac:dyDescent="0.2">
      <c r="A988" s="32"/>
      <c r="B988" s="32"/>
      <c r="C988" s="32"/>
      <c r="D988" s="32"/>
      <c r="E988" s="32"/>
      <c r="F988" s="32"/>
      <c r="G988" s="32"/>
      <c r="H988" s="206"/>
      <c r="I988" s="5"/>
      <c r="J988" s="5"/>
      <c r="K988" s="32"/>
      <c r="L988" s="5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spans="1:26" ht="12.75" customHeight="1" x14ac:dyDescent="0.2">
      <c r="A989" s="32"/>
      <c r="B989" s="32"/>
      <c r="C989" s="32"/>
      <c r="D989" s="32"/>
      <c r="E989" s="32"/>
      <c r="F989" s="32"/>
      <c r="G989" s="32"/>
      <c r="H989" s="206"/>
      <c r="I989" s="5"/>
      <c r="J989" s="5"/>
      <c r="K989" s="32"/>
      <c r="L989" s="5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spans="1:26" ht="12.75" customHeight="1" x14ac:dyDescent="0.2">
      <c r="A990" s="32"/>
      <c r="B990" s="32"/>
      <c r="C990" s="32"/>
      <c r="D990" s="32"/>
      <c r="E990" s="32"/>
      <c r="F990" s="32"/>
      <c r="G990" s="32"/>
      <c r="H990" s="206"/>
      <c r="I990" s="5"/>
      <c r="J990" s="5"/>
      <c r="K990" s="32"/>
      <c r="L990" s="5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spans="1:26" ht="12.75" customHeight="1" x14ac:dyDescent="0.2">
      <c r="A991" s="32"/>
      <c r="B991" s="32"/>
      <c r="C991" s="32"/>
      <c r="D991" s="32"/>
      <c r="E991" s="32"/>
      <c r="F991" s="32"/>
      <c r="G991" s="32"/>
      <c r="H991" s="206"/>
      <c r="I991" s="5"/>
      <c r="J991" s="5"/>
      <c r="K991" s="32"/>
      <c r="L991" s="5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spans="1:26" ht="12.75" customHeight="1" x14ac:dyDescent="0.2">
      <c r="A992" s="32"/>
      <c r="B992" s="32"/>
      <c r="C992" s="32"/>
      <c r="D992" s="32"/>
      <c r="E992" s="32"/>
      <c r="F992" s="32"/>
      <c r="G992" s="32"/>
      <c r="H992" s="206"/>
      <c r="I992" s="5"/>
      <c r="J992" s="5"/>
      <c r="K992" s="32"/>
      <c r="L992" s="5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spans="1:26" ht="12.75" customHeight="1" x14ac:dyDescent="0.2">
      <c r="A993" s="32"/>
      <c r="B993" s="32"/>
      <c r="C993" s="32"/>
      <c r="D993" s="32"/>
      <c r="E993" s="32"/>
      <c r="F993" s="32"/>
      <c r="G993" s="32"/>
      <c r="H993" s="206"/>
      <c r="I993" s="5"/>
      <c r="J993" s="5"/>
      <c r="K993" s="32"/>
      <c r="L993" s="5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spans="1:26" ht="12.75" customHeight="1" x14ac:dyDescent="0.2">
      <c r="A994" s="32"/>
      <c r="B994" s="32"/>
      <c r="C994" s="32"/>
      <c r="D994" s="32"/>
      <c r="E994" s="32"/>
      <c r="F994" s="32"/>
      <c r="G994" s="32"/>
      <c r="H994" s="206"/>
      <c r="I994" s="5"/>
      <c r="J994" s="5"/>
      <c r="K994" s="32"/>
      <c r="L994" s="5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spans="1:26" ht="12.75" customHeight="1" x14ac:dyDescent="0.2">
      <c r="A995" s="32"/>
      <c r="B995" s="32"/>
      <c r="C995" s="32"/>
      <c r="D995" s="32"/>
      <c r="E995" s="32"/>
      <c r="F995" s="32"/>
      <c r="G995" s="32"/>
      <c r="H995" s="206"/>
      <c r="I995" s="5"/>
      <c r="J995" s="5"/>
      <c r="K995" s="32"/>
      <c r="L995" s="5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spans="1:26" ht="12.75" customHeight="1" x14ac:dyDescent="0.2">
      <c r="A996" s="32"/>
      <c r="B996" s="32"/>
      <c r="C996" s="32"/>
      <c r="D996" s="32"/>
      <c r="E996" s="32"/>
      <c r="F996" s="32"/>
      <c r="G996" s="32"/>
      <c r="H996" s="206"/>
      <c r="I996" s="5"/>
      <c r="J996" s="5"/>
      <c r="K996" s="32"/>
      <c r="L996" s="5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spans="1:26" ht="12.75" customHeight="1" x14ac:dyDescent="0.2">
      <c r="A997" s="32"/>
      <c r="B997" s="32"/>
      <c r="C997" s="32"/>
      <c r="D997" s="32"/>
      <c r="E997" s="32"/>
      <c r="F997" s="32"/>
      <c r="G997" s="32"/>
      <c r="H997" s="206"/>
      <c r="I997" s="5"/>
      <c r="J997" s="5"/>
      <c r="K997" s="32"/>
      <c r="L997" s="5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spans="1:26" ht="12.75" customHeight="1" x14ac:dyDescent="0.2">
      <c r="A998" s="32"/>
      <c r="B998" s="32"/>
      <c r="C998" s="32"/>
      <c r="D998" s="32"/>
      <c r="E998" s="32"/>
      <c r="F998" s="32"/>
      <c r="G998" s="32"/>
      <c r="H998" s="206"/>
      <c r="I998" s="5"/>
      <c r="J998" s="5"/>
      <c r="K998" s="32"/>
      <c r="L998" s="5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spans="1:26" ht="12.75" customHeight="1" x14ac:dyDescent="0.2">
      <c r="A999" s="32"/>
      <c r="B999" s="32"/>
      <c r="C999" s="32"/>
      <c r="D999" s="32"/>
      <c r="E999" s="32"/>
      <c r="F999" s="32"/>
      <c r="G999" s="32"/>
      <c r="H999" s="206"/>
      <c r="I999" s="5"/>
      <c r="J999" s="5"/>
      <c r="K999" s="32"/>
      <c r="L999" s="5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spans="1:26" ht="12.75" customHeight="1" x14ac:dyDescent="0.2">
      <c r="A1000" s="32"/>
      <c r="B1000" s="32"/>
      <c r="C1000" s="32"/>
      <c r="D1000" s="32"/>
      <c r="E1000" s="32"/>
      <c r="F1000" s="32"/>
      <c r="G1000" s="32"/>
      <c r="H1000" s="206"/>
      <c r="I1000" s="5"/>
      <c r="J1000" s="5"/>
      <c r="K1000" s="32"/>
      <c r="L1000" s="5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  <row r="1001" spans="1:26" ht="12.75" customHeight="1" x14ac:dyDescent="0.2">
      <c r="A1001" s="32"/>
      <c r="B1001" s="32"/>
      <c r="C1001" s="32"/>
      <c r="D1001" s="32"/>
      <c r="E1001" s="32"/>
      <c r="F1001" s="32"/>
      <c r="G1001" s="32"/>
      <c r="H1001" s="206"/>
      <c r="I1001" s="5"/>
      <c r="J1001" s="5"/>
      <c r="K1001" s="32"/>
      <c r="L1001" s="5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X1001" s="32"/>
      <c r="Y1001" s="32"/>
      <c r="Z1001" s="32"/>
    </row>
    <row r="1002" spans="1:26" ht="12.75" customHeight="1" x14ac:dyDescent="0.2">
      <c r="A1002" s="32"/>
      <c r="B1002" s="32"/>
      <c r="C1002" s="32"/>
      <c r="D1002" s="32"/>
      <c r="E1002" s="32"/>
      <c r="F1002" s="32"/>
      <c r="G1002" s="32"/>
      <c r="H1002" s="206"/>
      <c r="I1002" s="5"/>
      <c r="J1002" s="5"/>
      <c r="K1002" s="32"/>
      <c r="L1002" s="5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X1002" s="32"/>
      <c r="Y1002" s="32"/>
      <c r="Z1002" s="32"/>
    </row>
    <row r="1003" spans="1:26" ht="12.75" customHeight="1" x14ac:dyDescent="0.2">
      <c r="A1003" s="32"/>
      <c r="B1003" s="32"/>
      <c r="C1003" s="32"/>
      <c r="D1003" s="32"/>
      <c r="E1003" s="32"/>
      <c r="F1003" s="32"/>
      <c r="G1003" s="32"/>
      <c r="H1003" s="206"/>
      <c r="I1003" s="5"/>
      <c r="J1003" s="5"/>
      <c r="K1003" s="32"/>
      <c r="L1003" s="5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X1003" s="32"/>
      <c r="Y1003" s="32"/>
      <c r="Z1003" s="32"/>
    </row>
    <row r="1004" spans="1:26" ht="12.75" customHeight="1" x14ac:dyDescent="0.2">
      <c r="A1004" s="32"/>
      <c r="B1004" s="32"/>
      <c r="C1004" s="32"/>
      <c r="D1004" s="32"/>
      <c r="E1004" s="32"/>
      <c r="F1004" s="32"/>
      <c r="G1004" s="32"/>
      <c r="H1004" s="206"/>
      <c r="I1004" s="5"/>
      <c r="J1004" s="5"/>
      <c r="K1004" s="32"/>
      <c r="L1004" s="5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X1004" s="32"/>
      <c r="Y1004" s="32"/>
      <c r="Z1004" s="32"/>
    </row>
    <row r="1005" spans="1:26" ht="12.75" customHeight="1" x14ac:dyDescent="0.2">
      <c r="A1005" s="32"/>
      <c r="B1005" s="32"/>
      <c r="C1005" s="32"/>
      <c r="D1005" s="32"/>
      <c r="E1005" s="32"/>
      <c r="F1005" s="32"/>
      <c r="G1005" s="32"/>
      <c r="H1005" s="206"/>
      <c r="I1005" s="5"/>
      <c r="J1005" s="5"/>
      <c r="K1005" s="32"/>
      <c r="L1005" s="5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X1005" s="32"/>
      <c r="Y1005" s="32"/>
      <c r="Z1005" s="32"/>
    </row>
    <row r="1006" spans="1:26" ht="12.75" customHeight="1" x14ac:dyDescent="0.2">
      <c r="A1006" s="32"/>
      <c r="B1006" s="32"/>
      <c r="C1006" s="32"/>
      <c r="D1006" s="32"/>
      <c r="E1006" s="32"/>
      <c r="F1006" s="32"/>
      <c r="G1006" s="32"/>
      <c r="H1006" s="206"/>
      <c r="I1006" s="5"/>
      <c r="J1006" s="5"/>
      <c r="K1006" s="32"/>
      <c r="L1006" s="5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X1006" s="32"/>
      <c r="Y1006" s="32"/>
      <c r="Z1006" s="32"/>
    </row>
    <row r="1007" spans="1:26" ht="12.75" customHeight="1" x14ac:dyDescent="0.2">
      <c r="A1007" s="32"/>
      <c r="B1007" s="32"/>
      <c r="C1007" s="32"/>
      <c r="D1007" s="32"/>
      <c r="E1007" s="32"/>
      <c r="F1007" s="32"/>
      <c r="G1007" s="32"/>
      <c r="H1007" s="206"/>
      <c r="I1007" s="5"/>
      <c r="J1007" s="5"/>
      <c r="K1007" s="32"/>
      <c r="L1007" s="5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X1007" s="32"/>
      <c r="Y1007" s="32"/>
      <c r="Z1007" s="32"/>
    </row>
    <row r="1008" spans="1:26" ht="12.75" customHeight="1" x14ac:dyDescent="0.2">
      <c r="A1008" s="32"/>
      <c r="B1008" s="32"/>
      <c r="C1008" s="32"/>
      <c r="D1008" s="32"/>
      <c r="E1008" s="32"/>
      <c r="F1008" s="32"/>
      <c r="G1008" s="32"/>
      <c r="H1008" s="206"/>
      <c r="I1008" s="5"/>
      <c r="J1008" s="5"/>
      <c r="K1008" s="32"/>
      <c r="L1008" s="5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X1008" s="32"/>
      <c r="Y1008" s="32"/>
      <c r="Z1008" s="32"/>
    </row>
    <row r="1009" spans="1:26" ht="12.75" customHeight="1" x14ac:dyDescent="0.2">
      <c r="A1009" s="32"/>
      <c r="B1009" s="32"/>
      <c r="C1009" s="32"/>
      <c r="D1009" s="32"/>
      <c r="E1009" s="32"/>
      <c r="F1009" s="32"/>
      <c r="G1009" s="32"/>
      <c r="H1009" s="206"/>
      <c r="I1009" s="5"/>
      <c r="J1009" s="5"/>
      <c r="K1009" s="32"/>
      <c r="L1009" s="5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X1009" s="32"/>
      <c r="Y1009" s="32"/>
      <c r="Z1009" s="32"/>
    </row>
    <row r="1010" spans="1:26" ht="12.75" customHeight="1" x14ac:dyDescent="0.2">
      <c r="A1010" s="32"/>
      <c r="B1010" s="32"/>
      <c r="C1010" s="32"/>
      <c r="D1010" s="32"/>
      <c r="E1010" s="32"/>
      <c r="F1010" s="32"/>
      <c r="G1010" s="32"/>
      <c r="H1010" s="206"/>
      <c r="I1010" s="5"/>
      <c r="J1010" s="5"/>
      <c r="K1010" s="32"/>
      <c r="L1010" s="5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X1010" s="32"/>
      <c r="Y1010" s="32"/>
      <c r="Z1010" s="32"/>
    </row>
    <row r="1011" spans="1:26" ht="12.75" customHeight="1" x14ac:dyDescent="0.2">
      <c r="A1011" s="32"/>
      <c r="B1011" s="32"/>
      <c r="C1011" s="32"/>
      <c r="D1011" s="32"/>
      <c r="E1011" s="32"/>
      <c r="F1011" s="32"/>
      <c r="G1011" s="32"/>
      <c r="H1011" s="206"/>
      <c r="I1011" s="5"/>
      <c r="J1011" s="5"/>
      <c r="K1011" s="32"/>
      <c r="L1011" s="5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X1011" s="32"/>
      <c r="Y1011" s="32"/>
      <c r="Z1011" s="32"/>
    </row>
    <row r="1012" spans="1:26" ht="12.75" customHeight="1" x14ac:dyDescent="0.2">
      <c r="A1012" s="32"/>
      <c r="B1012" s="32"/>
      <c r="C1012" s="32"/>
      <c r="D1012" s="32"/>
      <c r="E1012" s="32"/>
      <c r="F1012" s="32"/>
      <c r="G1012" s="32"/>
      <c r="H1012" s="206"/>
      <c r="I1012" s="5"/>
      <c r="J1012" s="5"/>
      <c r="K1012" s="32"/>
      <c r="L1012" s="5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X1012" s="32"/>
      <c r="Y1012" s="32"/>
      <c r="Z1012" s="32"/>
    </row>
    <row r="1013" spans="1:26" ht="12.75" customHeight="1" x14ac:dyDescent="0.2">
      <c r="A1013" s="32"/>
      <c r="B1013" s="32"/>
      <c r="C1013" s="32"/>
      <c r="D1013" s="32"/>
      <c r="E1013" s="32"/>
      <c r="F1013" s="32"/>
      <c r="G1013" s="32"/>
      <c r="H1013" s="206"/>
      <c r="I1013" s="5"/>
      <c r="J1013" s="5"/>
      <c r="K1013" s="32"/>
      <c r="L1013" s="5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X1013" s="32"/>
      <c r="Y1013" s="32"/>
      <c r="Z1013" s="32"/>
    </row>
  </sheetData>
  <mergeCells count="24">
    <mergeCell ref="B124:G124"/>
    <mergeCell ref="K125:K126"/>
    <mergeCell ref="M141:M142"/>
    <mergeCell ref="N141:N142"/>
    <mergeCell ref="O141:O142"/>
    <mergeCell ref="L125:L126"/>
    <mergeCell ref="M125:M126"/>
    <mergeCell ref="N125:N126"/>
    <mergeCell ref="O125:O126"/>
    <mergeCell ref="H141:H142"/>
    <mergeCell ref="K141:K142"/>
    <mergeCell ref="L141:L142"/>
    <mergeCell ref="I141:I142"/>
    <mergeCell ref="J141:J142"/>
    <mergeCell ref="A125:A126"/>
    <mergeCell ref="B125:G125"/>
    <mergeCell ref="H125:H126"/>
    <mergeCell ref="I125:I126"/>
    <mergeCell ref="J125:J126"/>
    <mergeCell ref="B153:G153"/>
    <mergeCell ref="B137:G137"/>
    <mergeCell ref="B140:G140"/>
    <mergeCell ref="A141:A142"/>
    <mergeCell ref="B141:G141"/>
  </mergeCells>
  <pageMargins left="0.7" right="0.7" top="0.75" bottom="0.75" header="0" footer="0"/>
  <pageSetup orientation="landscape"/>
  <ignoredErrors>
    <ignoredError sqref="A128:A136 A149:A152" numberStoredAsText="1"/>
  </ignoredError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</sheetPr>
  <dimension ref="A1:Z1003"/>
  <sheetViews>
    <sheetView topLeftCell="A33" workbookViewId="0">
      <selection activeCell="U26" sqref="U26"/>
    </sheetView>
  </sheetViews>
  <sheetFormatPr baseColWidth="10" defaultColWidth="12.5703125" defaultRowHeight="15" customHeight="1" x14ac:dyDescent="0.2"/>
  <cols>
    <col min="1" max="1" width="8.5703125" customWidth="1"/>
    <col min="2" max="7" width="7.140625" customWidth="1"/>
    <col min="8" max="8" width="15.7109375" style="200" bestFit="1" customWidth="1"/>
    <col min="9" max="15" width="12.85546875" customWidth="1"/>
    <col min="16" max="17" width="11.42578125" customWidth="1"/>
    <col min="18" max="26" width="10" customWidth="1"/>
  </cols>
  <sheetData>
    <row r="1" spans="1:26" s="212" customFormat="1" ht="15" customHeight="1" x14ac:dyDescent="0.2">
      <c r="H1" s="200"/>
    </row>
    <row r="2" spans="1:26" s="212" customFormat="1" ht="15" customHeight="1" x14ac:dyDescent="0.2">
      <c r="H2" s="200"/>
    </row>
    <row r="3" spans="1:26" s="212" customFormat="1" ht="15" customHeight="1" x14ac:dyDescent="0.2">
      <c r="H3" s="200"/>
    </row>
    <row r="4" spans="1:26" s="212" customFormat="1" ht="15" customHeight="1" x14ac:dyDescent="0.2">
      <c r="H4" s="200"/>
    </row>
    <row r="5" spans="1:26" s="212" customFormat="1" ht="15" customHeight="1" x14ac:dyDescent="0.2">
      <c r="H5" s="200"/>
    </row>
    <row r="6" spans="1:26" s="212" customFormat="1" ht="15" customHeight="1" x14ac:dyDescent="0.2">
      <c r="H6" s="200"/>
    </row>
    <row r="7" spans="1:26" s="212" customFormat="1" ht="15" customHeight="1" x14ac:dyDescent="0.2">
      <c r="H7" s="200"/>
    </row>
    <row r="8" spans="1:26" s="212" customFormat="1" ht="15" customHeight="1" x14ac:dyDescent="0.2">
      <c r="H8" s="200"/>
    </row>
    <row r="9" spans="1:26" s="212" customFormat="1" ht="15" customHeight="1" x14ac:dyDescent="0.2">
      <c r="H9" s="200"/>
    </row>
    <row r="10" spans="1:26" s="212" customFormat="1" ht="15" customHeight="1" x14ac:dyDescent="0.2">
      <c r="H10" s="200"/>
    </row>
    <row r="11" spans="1:26" s="212" customFormat="1" ht="15" customHeight="1" x14ac:dyDescent="0.2">
      <c r="H11" s="200"/>
    </row>
    <row r="12" spans="1:26" s="212" customFormat="1" ht="15" customHeight="1" x14ac:dyDescent="0.2">
      <c r="H12" s="200"/>
    </row>
    <row r="13" spans="1:26" s="212" customFormat="1" ht="12.75" customHeight="1" x14ac:dyDescent="0.2">
      <c r="A13" s="32"/>
      <c r="B13" s="32"/>
      <c r="C13" s="32"/>
      <c r="D13" s="32"/>
      <c r="E13" s="32"/>
      <c r="F13" s="32"/>
      <c r="G13" s="32"/>
      <c r="H13" s="206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2.75" customHeight="1" x14ac:dyDescent="0.2">
      <c r="A14" s="32"/>
      <c r="B14" s="32"/>
      <c r="C14" s="32"/>
      <c r="D14" s="32"/>
      <c r="E14" s="32"/>
      <c r="F14" s="32"/>
      <c r="G14" s="32"/>
      <c r="H14" s="206"/>
      <c r="I14" s="5"/>
      <c r="J14" s="5"/>
      <c r="K14" s="32"/>
      <c r="L14" s="5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26.25" x14ac:dyDescent="0.4">
      <c r="A15" s="4"/>
      <c r="B15" s="220" t="s">
        <v>99</v>
      </c>
      <c r="C15" s="221"/>
      <c r="D15" s="221"/>
      <c r="E15" s="221"/>
      <c r="F15" s="221"/>
      <c r="G15" s="221"/>
      <c r="H15" s="72">
        <v>1502</v>
      </c>
      <c r="I15" s="73"/>
      <c r="J15" s="73"/>
      <c r="K15" s="73"/>
      <c r="L15" s="73"/>
      <c r="M15" s="73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20.25" x14ac:dyDescent="0.2">
      <c r="A16" s="222" t="s">
        <v>9</v>
      </c>
      <c r="B16" s="223" t="s">
        <v>100</v>
      </c>
      <c r="C16" s="224"/>
      <c r="D16" s="224"/>
      <c r="E16" s="224"/>
      <c r="F16" s="224"/>
      <c r="G16" s="224"/>
      <c r="H16" s="225" t="s">
        <v>10</v>
      </c>
      <c r="I16" s="219" t="s">
        <v>2</v>
      </c>
      <c r="J16" s="219" t="s">
        <v>3</v>
      </c>
      <c r="K16" s="227" t="s">
        <v>4</v>
      </c>
      <c r="L16" s="219" t="s">
        <v>5</v>
      </c>
      <c r="M16" s="217" t="s">
        <v>6</v>
      </c>
      <c r="N16" s="217" t="s">
        <v>7</v>
      </c>
      <c r="O16" s="219" t="s">
        <v>8</v>
      </c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spans="1:26" ht="15.75" customHeight="1" x14ac:dyDescent="0.25">
      <c r="A17" s="218"/>
      <c r="B17" s="74" t="s">
        <v>101</v>
      </c>
      <c r="C17" s="74" t="s">
        <v>102</v>
      </c>
      <c r="D17" s="74" t="s">
        <v>103</v>
      </c>
      <c r="E17" s="74" t="s">
        <v>104</v>
      </c>
      <c r="F17" s="74" t="s">
        <v>105</v>
      </c>
      <c r="G17" s="74" t="s">
        <v>106</v>
      </c>
      <c r="H17" s="226"/>
      <c r="I17" s="218"/>
      <c r="J17" s="218"/>
      <c r="K17" s="218"/>
      <c r="L17" s="218"/>
      <c r="M17" s="218"/>
      <c r="N17" s="218"/>
      <c r="O17" s="218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15.75" customHeight="1" x14ac:dyDescent="0.25">
      <c r="A18" s="75" t="s">
        <v>94</v>
      </c>
      <c r="B18" s="139"/>
      <c r="C18" s="139"/>
      <c r="D18" s="139"/>
      <c r="E18" s="139"/>
      <c r="F18" s="139"/>
      <c r="G18" s="139"/>
      <c r="H18" s="140"/>
      <c r="I18" s="141"/>
      <c r="J18" s="142"/>
      <c r="K18" s="143"/>
      <c r="L18" s="144"/>
      <c r="M18" s="145">
        <v>198</v>
      </c>
      <c r="N18" s="146"/>
      <c r="O18" s="144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5.75" customHeight="1" x14ac:dyDescent="0.25">
      <c r="A19" s="75" t="s">
        <v>83</v>
      </c>
      <c r="B19" s="139"/>
      <c r="C19" s="139"/>
      <c r="D19" s="139"/>
      <c r="E19" s="139"/>
      <c r="F19" s="139"/>
      <c r="G19" s="139"/>
      <c r="H19" s="140"/>
      <c r="I19" s="147"/>
      <c r="J19" s="148"/>
      <c r="K19" s="149"/>
      <c r="L19" s="150" t="str">
        <f>IF(C19=0,"",C19/B18)</f>
        <v/>
      </c>
      <c r="M19" s="151"/>
      <c r="N19" s="152" t="str">
        <f t="shared" ref="N19:N23" si="0">IF(M19=0,"",M19/M18)</f>
        <v/>
      </c>
      <c r="O19" s="152" t="str">
        <f t="shared" ref="O19:O23" si="1">IF(M19=0,"",100%-N19)</f>
        <v/>
      </c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5.75" customHeight="1" x14ac:dyDescent="0.25">
      <c r="A20" s="75" t="s">
        <v>97</v>
      </c>
      <c r="B20" s="139"/>
      <c r="C20" s="139"/>
      <c r="D20" s="139"/>
      <c r="E20" s="139"/>
      <c r="F20" s="139"/>
      <c r="G20" s="139"/>
      <c r="H20" s="140"/>
      <c r="I20" s="147"/>
      <c r="J20" s="148"/>
      <c r="K20" s="149"/>
      <c r="L20" s="153" t="str">
        <f>IF(D20=0,"",D20/C19)</f>
        <v/>
      </c>
      <c r="M20" s="151"/>
      <c r="N20" s="154" t="str">
        <f t="shared" si="0"/>
        <v/>
      </c>
      <c r="O20" s="154" t="str">
        <f t="shared" si="1"/>
        <v/>
      </c>
      <c r="P20" s="11">
        <v>0.8</v>
      </c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5.75" customHeight="1" x14ac:dyDescent="0.25">
      <c r="A21" s="75" t="s">
        <v>121</v>
      </c>
      <c r="B21" s="139"/>
      <c r="C21" s="139"/>
      <c r="D21" s="139"/>
      <c r="E21" s="139"/>
      <c r="F21" s="139"/>
      <c r="G21" s="139"/>
      <c r="H21" s="140"/>
      <c r="I21" s="147"/>
      <c r="J21" s="148"/>
      <c r="K21" s="149"/>
      <c r="L21" s="153" t="str">
        <f>IF(E21=0,"",E21/D20)</f>
        <v/>
      </c>
      <c r="M21" s="151"/>
      <c r="N21" s="154" t="str">
        <f t="shared" si="0"/>
        <v/>
      </c>
      <c r="O21" s="154" t="str">
        <f t="shared" si="1"/>
        <v/>
      </c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5.75" customHeight="1" x14ac:dyDescent="0.25">
      <c r="A22" s="75" t="s">
        <v>107</v>
      </c>
      <c r="B22" s="139"/>
      <c r="C22" s="139"/>
      <c r="D22" s="139"/>
      <c r="E22" s="139"/>
      <c r="F22" s="139">
        <v>17</v>
      </c>
      <c r="G22" s="139"/>
      <c r="H22" s="140"/>
      <c r="I22" s="147"/>
      <c r="J22" s="148"/>
      <c r="K22" s="149"/>
      <c r="L22" s="153" t="e">
        <f>IF(F22=0,"",F22/E21)</f>
        <v>#DIV/0!</v>
      </c>
      <c r="M22" s="151">
        <v>17</v>
      </c>
      <c r="N22" s="154" t="e">
        <f t="shared" si="0"/>
        <v>#DIV/0!</v>
      </c>
      <c r="O22" s="154" t="e">
        <f t="shared" si="1"/>
        <v>#DIV/0!</v>
      </c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5.75" customHeight="1" x14ac:dyDescent="0.25">
      <c r="A23" s="75" t="s">
        <v>108</v>
      </c>
      <c r="B23" s="139"/>
      <c r="C23" s="139"/>
      <c r="D23" s="139"/>
      <c r="E23" s="139"/>
      <c r="F23" s="139"/>
      <c r="G23" s="139"/>
      <c r="H23" s="140"/>
      <c r="I23" s="147"/>
      <c r="J23" s="148"/>
      <c r="K23" s="149"/>
      <c r="L23" s="153" t="str">
        <f>IF(G23=0,"",G23/F22)</f>
        <v/>
      </c>
      <c r="M23" s="155"/>
      <c r="N23" s="154" t="str">
        <f t="shared" si="0"/>
        <v/>
      </c>
      <c r="O23" s="154" t="str">
        <f t="shared" si="1"/>
        <v/>
      </c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5.75" customHeight="1" x14ac:dyDescent="0.25">
      <c r="A24" s="75" t="s">
        <v>109</v>
      </c>
      <c r="B24" s="139"/>
      <c r="C24" s="139"/>
      <c r="D24" s="139"/>
      <c r="E24" s="139"/>
      <c r="F24" s="139"/>
      <c r="G24" s="139"/>
      <c r="H24" s="140"/>
      <c r="I24" s="147"/>
      <c r="J24" s="148"/>
      <c r="K24" s="156"/>
      <c r="L24" s="157"/>
      <c r="M24" s="155"/>
      <c r="N24" s="158"/>
      <c r="O24" s="159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5.75" customHeight="1" x14ac:dyDescent="0.25">
      <c r="A25" s="75" t="s">
        <v>110</v>
      </c>
      <c r="B25" s="139"/>
      <c r="C25" s="139"/>
      <c r="D25" s="139"/>
      <c r="E25" s="139"/>
      <c r="F25" s="139"/>
      <c r="G25" s="139"/>
      <c r="H25" s="140"/>
      <c r="I25" s="147"/>
      <c r="J25" s="148"/>
      <c r="K25" s="156"/>
      <c r="L25" s="157"/>
      <c r="M25" s="155"/>
      <c r="N25" s="158"/>
      <c r="O25" s="159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5.75" customHeight="1" x14ac:dyDescent="0.25">
      <c r="A26" s="75" t="s">
        <v>122</v>
      </c>
      <c r="B26" s="139"/>
      <c r="C26" s="139"/>
      <c r="D26" s="139"/>
      <c r="E26" s="139"/>
      <c r="F26" s="139"/>
      <c r="G26" s="139"/>
      <c r="H26" s="140"/>
      <c r="I26" s="147"/>
      <c r="J26" s="148"/>
      <c r="K26" s="156"/>
      <c r="L26" s="157"/>
      <c r="M26" s="155"/>
      <c r="N26" s="158"/>
      <c r="O26" s="159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5.75" customHeight="1" x14ac:dyDescent="0.25">
      <c r="A27" s="75" t="s">
        <v>111</v>
      </c>
      <c r="B27" s="160"/>
      <c r="C27" s="160"/>
      <c r="D27" s="160"/>
      <c r="E27" s="160"/>
      <c r="F27" s="160"/>
      <c r="G27" s="160"/>
      <c r="H27" s="140"/>
      <c r="I27" s="161"/>
      <c r="J27" s="162"/>
      <c r="K27" s="163"/>
      <c r="L27" s="164"/>
      <c r="M27" s="155"/>
      <c r="N27" s="165"/>
      <c r="O27" s="166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8.75" customHeight="1" x14ac:dyDescent="0.25">
      <c r="A28" s="31"/>
      <c r="B28" s="232" t="s">
        <v>114</v>
      </c>
      <c r="C28" s="232"/>
      <c r="D28" s="232"/>
      <c r="E28" s="232"/>
      <c r="F28" s="232"/>
      <c r="G28" s="232"/>
      <c r="H28" s="138">
        <f>SUM(H18:H27)</f>
        <v>0</v>
      </c>
      <c r="I28" s="77" t="str">
        <f>IF(H26=0,"",H26/B18)</f>
        <v/>
      </c>
      <c r="J28" s="77" t="str">
        <f>IF(H28=0,"",H28/B18)</f>
        <v/>
      </c>
      <c r="K28" s="77" t="str">
        <f>IF(H26=0,"",J28-I28)</f>
        <v/>
      </c>
      <c r="L28" s="5"/>
      <c r="M28" s="32"/>
      <c r="N28" s="23"/>
      <c r="O28" s="5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2.75" customHeight="1" x14ac:dyDescent="0.2">
      <c r="A29" s="32"/>
      <c r="B29" s="32"/>
      <c r="C29" s="32"/>
      <c r="D29" s="32"/>
      <c r="E29" s="32"/>
      <c r="F29" s="32"/>
      <c r="G29" s="32"/>
      <c r="H29" s="206"/>
      <c r="I29" s="5"/>
      <c r="J29" s="5"/>
      <c r="K29" s="32"/>
      <c r="L29" s="5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2.75" customHeight="1" x14ac:dyDescent="0.2">
      <c r="A30" s="32"/>
      <c r="B30" s="32"/>
      <c r="C30" s="32"/>
      <c r="D30" s="32"/>
      <c r="E30" s="32"/>
      <c r="F30" s="32"/>
      <c r="G30" s="32"/>
      <c r="H30" s="206"/>
      <c r="I30" s="5"/>
      <c r="J30" s="5"/>
      <c r="K30" s="32"/>
      <c r="L30" s="5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26.25" customHeight="1" x14ac:dyDescent="0.4">
      <c r="A31" s="4"/>
      <c r="B31" s="220" t="s">
        <v>99</v>
      </c>
      <c r="C31" s="221"/>
      <c r="D31" s="221"/>
      <c r="E31" s="221"/>
      <c r="F31" s="221"/>
      <c r="G31" s="221"/>
      <c r="H31" s="72">
        <v>1602</v>
      </c>
      <c r="I31" s="73"/>
      <c r="J31" s="73"/>
      <c r="K31" s="73"/>
      <c r="L31" s="73"/>
      <c r="M31" s="73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20.25" x14ac:dyDescent="0.2">
      <c r="A32" s="222" t="s">
        <v>9</v>
      </c>
      <c r="B32" s="223" t="s">
        <v>100</v>
      </c>
      <c r="C32" s="224"/>
      <c r="D32" s="224"/>
      <c r="E32" s="224"/>
      <c r="F32" s="224"/>
      <c r="G32" s="224"/>
      <c r="H32" s="225" t="s">
        <v>10</v>
      </c>
      <c r="I32" s="219" t="s">
        <v>2</v>
      </c>
      <c r="J32" s="219" t="s">
        <v>3</v>
      </c>
      <c r="K32" s="227" t="s">
        <v>4</v>
      </c>
      <c r="L32" s="219" t="s">
        <v>5</v>
      </c>
      <c r="M32" s="217" t="s">
        <v>6</v>
      </c>
      <c r="N32" s="217" t="s">
        <v>7</v>
      </c>
      <c r="O32" s="219" t="s">
        <v>8</v>
      </c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5.75" customHeight="1" x14ac:dyDescent="0.25">
      <c r="A33" s="218"/>
      <c r="B33" s="74" t="s">
        <v>101</v>
      </c>
      <c r="C33" s="74" t="s">
        <v>102</v>
      </c>
      <c r="D33" s="74" t="s">
        <v>103</v>
      </c>
      <c r="E33" s="74" t="s">
        <v>104</v>
      </c>
      <c r="F33" s="74" t="s">
        <v>105</v>
      </c>
      <c r="G33" s="74" t="s">
        <v>106</v>
      </c>
      <c r="H33" s="226"/>
      <c r="I33" s="218"/>
      <c r="J33" s="218"/>
      <c r="K33" s="218"/>
      <c r="L33" s="218"/>
      <c r="M33" s="218"/>
      <c r="N33" s="218"/>
      <c r="O33" s="218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15.75" customHeight="1" x14ac:dyDescent="0.25">
      <c r="A34" s="75" t="s">
        <v>97</v>
      </c>
      <c r="B34" s="139"/>
      <c r="C34" s="139"/>
      <c r="D34" s="139"/>
      <c r="E34" s="139"/>
      <c r="F34" s="139"/>
      <c r="G34" s="139"/>
      <c r="H34" s="140"/>
      <c r="I34" s="141"/>
      <c r="J34" s="142"/>
      <c r="K34" s="143"/>
      <c r="L34" s="144"/>
      <c r="M34" s="145">
        <f>B34</f>
        <v>0</v>
      </c>
      <c r="N34" s="146"/>
      <c r="O34" s="144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5.75" customHeight="1" x14ac:dyDescent="0.25">
      <c r="A35" s="75" t="s">
        <v>121</v>
      </c>
      <c r="B35" s="139"/>
      <c r="C35" s="139"/>
      <c r="D35" s="139"/>
      <c r="E35" s="139"/>
      <c r="F35" s="139"/>
      <c r="G35" s="139"/>
      <c r="H35" s="140"/>
      <c r="I35" s="147"/>
      <c r="J35" s="148"/>
      <c r="K35" s="149"/>
      <c r="L35" s="150" t="str">
        <f>IF(C35=0,"",C35/B34)</f>
        <v/>
      </c>
      <c r="M35" s="151"/>
      <c r="N35" s="152" t="str">
        <f t="shared" ref="N35:N39" si="2">IF(M35=0,"",M35/M34)</f>
        <v/>
      </c>
      <c r="O35" s="152" t="str">
        <f t="shared" ref="O35:O39" si="3">IF(M35=0,"",100%-N35)</f>
        <v/>
      </c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5.75" customHeight="1" x14ac:dyDescent="0.25">
      <c r="A36" s="75" t="s">
        <v>107</v>
      </c>
      <c r="B36" s="139"/>
      <c r="C36" s="139"/>
      <c r="D36" s="139">
        <v>40</v>
      </c>
      <c r="E36" s="139"/>
      <c r="F36" s="139"/>
      <c r="G36" s="139"/>
      <c r="H36" s="140"/>
      <c r="I36" s="147"/>
      <c r="J36" s="148"/>
      <c r="K36" s="149"/>
      <c r="L36" s="153" t="e">
        <f>IF(D36=0,"",D36/C35)</f>
        <v>#DIV/0!</v>
      </c>
      <c r="M36" s="151">
        <v>40</v>
      </c>
      <c r="N36" s="154" t="e">
        <f t="shared" si="2"/>
        <v>#DIV/0!</v>
      </c>
      <c r="O36" s="154" t="e">
        <f t="shared" si="3"/>
        <v>#DIV/0!</v>
      </c>
      <c r="P36" s="11" t="e">
        <f>M36/M34</f>
        <v>#DIV/0!</v>
      </c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5.75" customHeight="1" x14ac:dyDescent="0.25">
      <c r="A37" s="75" t="s">
        <v>108</v>
      </c>
      <c r="B37" s="139"/>
      <c r="C37" s="139"/>
      <c r="D37" s="139"/>
      <c r="E37" s="139"/>
      <c r="F37" s="139"/>
      <c r="G37" s="139"/>
      <c r="H37" s="140"/>
      <c r="I37" s="147"/>
      <c r="J37" s="148"/>
      <c r="K37" s="149"/>
      <c r="L37" s="153" t="str">
        <f>IF(E37=0,"",E37/D36)</f>
        <v/>
      </c>
      <c r="M37" s="151"/>
      <c r="N37" s="154" t="str">
        <f t="shared" si="2"/>
        <v/>
      </c>
      <c r="O37" s="154" t="str">
        <f t="shared" si="3"/>
        <v/>
      </c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5.75" customHeight="1" x14ac:dyDescent="0.25">
      <c r="A38" s="75" t="s">
        <v>109</v>
      </c>
      <c r="B38" s="139"/>
      <c r="C38" s="139"/>
      <c r="D38" s="139"/>
      <c r="E38" s="139"/>
      <c r="F38" s="139"/>
      <c r="G38" s="139"/>
      <c r="H38" s="140"/>
      <c r="I38" s="147"/>
      <c r="J38" s="148"/>
      <c r="K38" s="149"/>
      <c r="L38" s="153" t="str">
        <f>IF(F38=0,"",F38/E37)</f>
        <v/>
      </c>
      <c r="M38" s="151"/>
      <c r="N38" s="154" t="str">
        <f t="shared" si="2"/>
        <v/>
      </c>
      <c r="O38" s="154" t="str">
        <f t="shared" si="3"/>
        <v/>
      </c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5.75" customHeight="1" x14ac:dyDescent="0.25">
      <c r="A39" s="75" t="s">
        <v>110</v>
      </c>
      <c r="B39" s="139"/>
      <c r="C39" s="139"/>
      <c r="D39" s="139"/>
      <c r="E39" s="139"/>
      <c r="F39" s="139"/>
      <c r="G39" s="139"/>
      <c r="H39" s="140"/>
      <c r="I39" s="147"/>
      <c r="J39" s="148"/>
      <c r="K39" s="149"/>
      <c r="L39" s="153" t="str">
        <f>IF(G39=0,"",G39/F38)</f>
        <v/>
      </c>
      <c r="M39" s="155"/>
      <c r="N39" s="154" t="str">
        <f t="shared" si="2"/>
        <v/>
      </c>
      <c r="O39" s="154" t="str">
        <f t="shared" si="3"/>
        <v/>
      </c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5.75" customHeight="1" x14ac:dyDescent="0.25">
      <c r="A40" s="75" t="s">
        <v>122</v>
      </c>
      <c r="B40" s="139"/>
      <c r="C40" s="139"/>
      <c r="D40" s="139"/>
      <c r="E40" s="139"/>
      <c r="F40" s="139"/>
      <c r="G40" s="139"/>
      <c r="H40" s="140"/>
      <c r="I40" s="147"/>
      <c r="J40" s="148"/>
      <c r="K40" s="156"/>
      <c r="L40" s="157"/>
      <c r="M40" s="155"/>
      <c r="N40" s="158"/>
      <c r="O40" s="159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5.75" customHeight="1" x14ac:dyDescent="0.25">
      <c r="A41" s="75" t="s">
        <v>111</v>
      </c>
      <c r="B41" s="139"/>
      <c r="C41" s="139"/>
      <c r="D41" s="139"/>
      <c r="E41" s="139"/>
      <c r="F41" s="139"/>
      <c r="G41" s="139"/>
      <c r="H41" s="140"/>
      <c r="I41" s="147"/>
      <c r="J41" s="148"/>
      <c r="K41" s="156"/>
      <c r="L41" s="157"/>
      <c r="M41" s="155"/>
      <c r="N41" s="158"/>
      <c r="O41" s="159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5.75" customHeight="1" x14ac:dyDescent="0.25">
      <c r="A42" s="75" t="s">
        <v>112</v>
      </c>
      <c r="B42" s="139"/>
      <c r="C42" s="139"/>
      <c r="D42" s="139"/>
      <c r="E42" s="139"/>
      <c r="F42" s="139"/>
      <c r="G42" s="139"/>
      <c r="H42" s="140"/>
      <c r="I42" s="147"/>
      <c r="J42" s="148"/>
      <c r="K42" s="156"/>
      <c r="L42" s="157"/>
      <c r="M42" s="155"/>
      <c r="N42" s="158"/>
      <c r="O42" s="159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5.75" customHeight="1" x14ac:dyDescent="0.25">
      <c r="A43" s="75" t="s">
        <v>113</v>
      </c>
      <c r="B43" s="160"/>
      <c r="C43" s="160"/>
      <c r="D43" s="160"/>
      <c r="E43" s="160"/>
      <c r="F43" s="160"/>
      <c r="G43" s="160"/>
      <c r="H43" s="140"/>
      <c r="I43" s="161"/>
      <c r="J43" s="162"/>
      <c r="K43" s="163"/>
      <c r="L43" s="164"/>
      <c r="M43" s="155"/>
      <c r="N43" s="165"/>
      <c r="O43" s="166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8.75" customHeight="1" x14ac:dyDescent="0.25">
      <c r="A44" s="31"/>
      <c r="B44" s="232" t="s">
        <v>114</v>
      </c>
      <c r="C44" s="232"/>
      <c r="D44" s="232"/>
      <c r="E44" s="232"/>
      <c r="F44" s="232"/>
      <c r="G44" s="232"/>
      <c r="H44" s="138">
        <f>SUM(H34:H43)</f>
        <v>0</v>
      </c>
      <c r="I44" s="77" t="str">
        <f>IF(H42=0,"",H42/B34)</f>
        <v/>
      </c>
      <c r="J44" s="77" t="str">
        <f>IF(H44=0,"",H44/B34)</f>
        <v/>
      </c>
      <c r="K44" s="77" t="str">
        <f>IF(H42=0,"",J44-I44)</f>
        <v/>
      </c>
      <c r="L44" s="5"/>
      <c r="M44" s="32"/>
      <c r="N44" s="23"/>
      <c r="O44" s="5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2.75" customHeight="1" x14ac:dyDescent="0.2">
      <c r="A45" s="32"/>
      <c r="B45" s="32"/>
      <c r="C45" s="32"/>
      <c r="D45" s="32"/>
      <c r="E45" s="32"/>
      <c r="F45" s="32"/>
      <c r="G45" s="32"/>
      <c r="H45" s="206"/>
      <c r="I45" s="5"/>
      <c r="J45" s="5"/>
      <c r="K45" s="32"/>
      <c r="L45" s="5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2.75" customHeight="1" x14ac:dyDescent="0.2">
      <c r="A46" s="32"/>
      <c r="B46" s="32"/>
      <c r="C46" s="32"/>
      <c r="D46" s="32"/>
      <c r="E46" s="32"/>
      <c r="F46" s="32"/>
      <c r="G46" s="32"/>
      <c r="H46" s="206"/>
      <c r="I46" s="5"/>
      <c r="J46" s="5"/>
      <c r="K46" s="32"/>
      <c r="L46" s="5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26.25" x14ac:dyDescent="0.4">
      <c r="A47" s="4"/>
      <c r="B47" s="220" t="s">
        <v>99</v>
      </c>
      <c r="C47" s="221"/>
      <c r="D47" s="221"/>
      <c r="E47" s="221"/>
      <c r="F47" s="221"/>
      <c r="G47" s="221"/>
      <c r="H47" s="72">
        <v>1702</v>
      </c>
      <c r="I47" s="73"/>
      <c r="J47" s="73"/>
      <c r="K47" s="73"/>
      <c r="L47" s="73"/>
      <c r="M47" s="73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20.25" x14ac:dyDescent="0.2">
      <c r="A48" s="222" t="s">
        <v>9</v>
      </c>
      <c r="B48" s="223" t="s">
        <v>100</v>
      </c>
      <c r="C48" s="224"/>
      <c r="D48" s="224"/>
      <c r="E48" s="224"/>
      <c r="F48" s="224"/>
      <c r="G48" s="224"/>
      <c r="H48" s="225" t="s">
        <v>10</v>
      </c>
      <c r="I48" s="219" t="s">
        <v>2</v>
      </c>
      <c r="J48" s="219" t="s">
        <v>3</v>
      </c>
      <c r="K48" s="227" t="s">
        <v>4</v>
      </c>
      <c r="L48" s="219" t="s">
        <v>5</v>
      </c>
      <c r="M48" s="217" t="s">
        <v>6</v>
      </c>
      <c r="N48" s="217" t="s">
        <v>7</v>
      </c>
      <c r="O48" s="219" t="s">
        <v>8</v>
      </c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5.75" customHeight="1" x14ac:dyDescent="0.25">
      <c r="A49" s="218"/>
      <c r="B49" s="74" t="s">
        <v>101</v>
      </c>
      <c r="C49" s="74" t="s">
        <v>102</v>
      </c>
      <c r="D49" s="74" t="s">
        <v>103</v>
      </c>
      <c r="E49" s="74" t="s">
        <v>104</v>
      </c>
      <c r="F49" s="74" t="s">
        <v>105</v>
      </c>
      <c r="G49" s="74" t="s">
        <v>106</v>
      </c>
      <c r="H49" s="226"/>
      <c r="I49" s="218"/>
      <c r="J49" s="218"/>
      <c r="K49" s="218"/>
      <c r="L49" s="218"/>
      <c r="M49" s="218"/>
      <c r="N49" s="218"/>
      <c r="O49" s="218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5.75" customHeight="1" x14ac:dyDescent="0.25">
      <c r="A50" s="74">
        <v>1702</v>
      </c>
      <c r="B50" s="139">
        <v>60</v>
      </c>
      <c r="C50" s="139"/>
      <c r="D50" s="139"/>
      <c r="E50" s="139"/>
      <c r="F50" s="139"/>
      <c r="G50" s="139"/>
      <c r="H50" s="140"/>
      <c r="I50" s="141"/>
      <c r="J50" s="142"/>
      <c r="K50" s="143"/>
      <c r="L50" s="144"/>
      <c r="M50" s="145">
        <f>B50</f>
        <v>60</v>
      </c>
      <c r="N50" s="146"/>
      <c r="O50" s="144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5.75" customHeight="1" x14ac:dyDescent="0.25">
      <c r="A51" s="74">
        <v>1801</v>
      </c>
      <c r="B51" s="139"/>
      <c r="C51" s="139"/>
      <c r="D51" s="139"/>
      <c r="E51" s="139"/>
      <c r="F51" s="139"/>
      <c r="G51" s="139"/>
      <c r="H51" s="140"/>
      <c r="I51" s="147"/>
      <c r="J51" s="148"/>
      <c r="K51" s="149"/>
      <c r="L51" s="150" t="str">
        <f>IF(C51=0,"",C51/B50)</f>
        <v/>
      </c>
      <c r="M51" s="151"/>
      <c r="N51" s="152" t="str">
        <f t="shared" ref="N51:N55" si="4">IF(M51=0,"",M51/M50)</f>
        <v/>
      </c>
      <c r="O51" s="152" t="str">
        <f t="shared" ref="O51:O55" si="5">IF(M51=0,"",100%-N51)</f>
        <v/>
      </c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 ht="15.75" customHeight="1" x14ac:dyDescent="0.25">
      <c r="A52" s="74">
        <v>1802</v>
      </c>
      <c r="B52" s="139"/>
      <c r="C52" s="139"/>
      <c r="D52" s="139"/>
      <c r="E52" s="139"/>
      <c r="F52" s="139"/>
      <c r="G52" s="139"/>
      <c r="H52" s="140"/>
      <c r="I52" s="147"/>
      <c r="J52" s="148"/>
      <c r="K52" s="149"/>
      <c r="L52" s="153" t="str">
        <f>IF(D52=0,"",D52/C51)</f>
        <v/>
      </c>
      <c r="M52" s="151"/>
      <c r="N52" s="154" t="str">
        <f t="shared" si="4"/>
        <v/>
      </c>
      <c r="O52" s="154" t="str">
        <f t="shared" si="5"/>
        <v/>
      </c>
      <c r="P52" s="11">
        <f>M52/M50</f>
        <v>0</v>
      </c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5.75" customHeight="1" x14ac:dyDescent="0.25">
      <c r="A53" s="74">
        <v>1901</v>
      </c>
      <c r="B53" s="139"/>
      <c r="C53" s="139"/>
      <c r="D53" s="139"/>
      <c r="E53" s="139"/>
      <c r="F53" s="139"/>
      <c r="G53" s="139"/>
      <c r="H53" s="140"/>
      <c r="I53" s="147"/>
      <c r="J53" s="148"/>
      <c r="K53" s="149"/>
      <c r="L53" s="153" t="str">
        <f>IF(E53=0,"",E53/D52)</f>
        <v/>
      </c>
      <c r="M53" s="151"/>
      <c r="N53" s="154" t="str">
        <f t="shared" si="4"/>
        <v/>
      </c>
      <c r="O53" s="154" t="str">
        <f t="shared" si="5"/>
        <v/>
      </c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5.75" customHeight="1" x14ac:dyDescent="0.25">
      <c r="A54" s="74">
        <v>1902</v>
      </c>
      <c r="B54" s="139"/>
      <c r="C54" s="139"/>
      <c r="D54" s="139"/>
      <c r="E54" s="139"/>
      <c r="F54" s="139"/>
      <c r="G54" s="139"/>
      <c r="H54" s="140"/>
      <c r="I54" s="147"/>
      <c r="J54" s="148"/>
      <c r="K54" s="149"/>
      <c r="L54" s="153" t="str">
        <f>IF(F54=0,"",F54/E53)</f>
        <v/>
      </c>
      <c r="M54" s="151"/>
      <c r="N54" s="154" t="str">
        <f t="shared" si="4"/>
        <v/>
      </c>
      <c r="O54" s="154" t="str">
        <f t="shared" si="5"/>
        <v/>
      </c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5.75" customHeight="1" x14ac:dyDescent="0.25">
      <c r="A55" s="74">
        <v>2001</v>
      </c>
      <c r="B55" s="139"/>
      <c r="C55" s="139"/>
      <c r="D55" s="139"/>
      <c r="E55" s="139"/>
      <c r="F55" s="139"/>
      <c r="G55" s="139"/>
      <c r="H55" s="140"/>
      <c r="I55" s="147"/>
      <c r="J55" s="148"/>
      <c r="K55" s="149"/>
      <c r="L55" s="153" t="str">
        <f>IF(G55=0,"",G55/F54)</f>
        <v/>
      </c>
      <c r="M55" s="155"/>
      <c r="N55" s="154" t="str">
        <f t="shared" si="4"/>
        <v/>
      </c>
      <c r="O55" s="154" t="str">
        <f t="shared" si="5"/>
        <v/>
      </c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5.75" customHeight="1" x14ac:dyDescent="0.25">
      <c r="A56" s="75" t="s">
        <v>112</v>
      </c>
      <c r="B56" s="139"/>
      <c r="C56" s="139"/>
      <c r="D56" s="139"/>
      <c r="E56" s="139"/>
      <c r="F56" s="139"/>
      <c r="G56" s="139"/>
      <c r="H56" s="140"/>
      <c r="I56" s="147"/>
      <c r="J56" s="148"/>
      <c r="K56" s="156"/>
      <c r="L56" s="157"/>
      <c r="M56" s="155"/>
      <c r="N56" s="158"/>
      <c r="O56" s="159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5.75" customHeight="1" x14ac:dyDescent="0.25">
      <c r="A57" s="75" t="s">
        <v>113</v>
      </c>
      <c r="B57" s="139"/>
      <c r="C57" s="139"/>
      <c r="D57" s="139"/>
      <c r="E57" s="139"/>
      <c r="F57" s="139"/>
      <c r="G57" s="139"/>
      <c r="H57" s="140"/>
      <c r="I57" s="147"/>
      <c r="J57" s="148"/>
      <c r="K57" s="156"/>
      <c r="L57" s="157"/>
      <c r="M57" s="155"/>
      <c r="N57" s="158"/>
      <c r="O57" s="159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5.75" customHeight="1" x14ac:dyDescent="0.25">
      <c r="A58" s="75" t="s">
        <v>115</v>
      </c>
      <c r="B58" s="139"/>
      <c r="C58" s="139"/>
      <c r="D58" s="139"/>
      <c r="E58" s="139"/>
      <c r="F58" s="139"/>
      <c r="G58" s="139"/>
      <c r="H58" s="140"/>
      <c r="I58" s="147"/>
      <c r="J58" s="148"/>
      <c r="K58" s="156"/>
      <c r="L58" s="157"/>
      <c r="M58" s="155"/>
      <c r="N58" s="158"/>
      <c r="O58" s="159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5.75" customHeight="1" x14ac:dyDescent="0.25">
      <c r="A59" s="75" t="s">
        <v>116</v>
      </c>
      <c r="B59" s="139"/>
      <c r="C59" s="139"/>
      <c r="D59" s="139"/>
      <c r="E59" s="139"/>
      <c r="F59" s="139"/>
      <c r="G59" s="139"/>
      <c r="H59" s="140"/>
      <c r="I59" s="161"/>
      <c r="J59" s="162"/>
      <c r="K59" s="163"/>
      <c r="L59" s="164"/>
      <c r="M59" s="155"/>
      <c r="N59" s="165"/>
      <c r="O59" s="166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8" customHeight="1" x14ac:dyDescent="0.25">
      <c r="A60" s="31"/>
      <c r="B60" s="244" t="s">
        <v>114</v>
      </c>
      <c r="C60" s="224"/>
      <c r="D60" s="224"/>
      <c r="E60" s="224"/>
      <c r="F60" s="224"/>
      <c r="G60" s="245"/>
      <c r="H60" s="76">
        <f>SUM(H50:H59)</f>
        <v>0</v>
      </c>
      <c r="I60" s="77" t="str">
        <f>IF(H58=0,"",H58/B50)</f>
        <v/>
      </c>
      <c r="J60" s="77" t="str">
        <f>IF(H60=0,"",H60/B50)</f>
        <v/>
      </c>
      <c r="K60" s="77" t="str">
        <f>IF(H58=0,"",J60-I60)</f>
        <v/>
      </c>
      <c r="L60" s="5"/>
      <c r="M60" s="32"/>
      <c r="N60" s="23"/>
      <c r="O60" s="5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2.75" customHeight="1" x14ac:dyDescent="0.2">
      <c r="A61" s="32"/>
      <c r="B61" s="32"/>
      <c r="C61" s="32"/>
      <c r="D61" s="32"/>
      <c r="E61" s="32"/>
      <c r="F61" s="32"/>
      <c r="G61" s="32"/>
      <c r="H61" s="206"/>
      <c r="I61" s="5"/>
      <c r="J61" s="5"/>
      <c r="K61" s="32"/>
      <c r="L61" s="5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2.75" customHeight="1" x14ac:dyDescent="0.2">
      <c r="A62" s="32"/>
      <c r="B62" s="32"/>
      <c r="C62" s="32"/>
      <c r="D62" s="32"/>
      <c r="E62" s="32"/>
      <c r="F62" s="32"/>
      <c r="G62" s="32"/>
      <c r="H62" s="206"/>
      <c r="I62" s="5"/>
      <c r="J62" s="5"/>
      <c r="K62" s="32"/>
      <c r="L62" s="5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2.75" customHeight="1" x14ac:dyDescent="0.2">
      <c r="A63" s="32"/>
      <c r="B63" s="32"/>
      <c r="C63" s="32"/>
      <c r="D63" s="32"/>
      <c r="E63" s="32"/>
      <c r="F63" s="32"/>
      <c r="G63" s="32"/>
      <c r="H63" s="206"/>
      <c r="I63" s="5"/>
      <c r="J63" s="5"/>
      <c r="K63" s="32"/>
      <c r="L63" s="5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2.75" customHeight="1" x14ac:dyDescent="0.2">
      <c r="A64" s="32"/>
      <c r="B64" s="32"/>
      <c r="C64" s="32"/>
      <c r="D64" s="32"/>
      <c r="E64" s="32"/>
      <c r="F64" s="32"/>
      <c r="G64" s="32"/>
      <c r="H64" s="206"/>
      <c r="I64" s="5"/>
      <c r="J64" s="5"/>
      <c r="K64" s="32"/>
      <c r="L64" s="5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spans="1:26" ht="12.75" customHeight="1" x14ac:dyDescent="0.2">
      <c r="A65" s="32"/>
      <c r="B65" s="32"/>
      <c r="C65" s="32"/>
      <c r="D65" s="32"/>
      <c r="E65" s="32"/>
      <c r="F65" s="32"/>
      <c r="G65" s="32"/>
      <c r="H65" s="206"/>
      <c r="I65" s="5"/>
      <c r="J65" s="5"/>
      <c r="K65" s="32"/>
      <c r="L65" s="5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2.75" customHeight="1" x14ac:dyDescent="0.2">
      <c r="A66" s="32"/>
      <c r="B66" s="32"/>
      <c r="C66" s="32"/>
      <c r="D66" s="32"/>
      <c r="E66" s="32"/>
      <c r="F66" s="32"/>
      <c r="G66" s="32"/>
      <c r="H66" s="206"/>
      <c r="I66" s="5"/>
      <c r="J66" s="5"/>
      <c r="K66" s="32"/>
      <c r="L66" s="5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2.75" customHeight="1" x14ac:dyDescent="0.2">
      <c r="A67" s="32"/>
      <c r="B67" s="32"/>
      <c r="C67" s="32"/>
      <c r="D67" s="32"/>
      <c r="E67" s="32"/>
      <c r="F67" s="32"/>
      <c r="G67" s="32"/>
      <c r="H67" s="206"/>
      <c r="I67" s="5"/>
      <c r="J67" s="5"/>
      <c r="K67" s="32"/>
      <c r="L67" s="5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2.75" customHeight="1" x14ac:dyDescent="0.2">
      <c r="A68" s="32"/>
      <c r="B68" s="32"/>
      <c r="C68" s="32"/>
      <c r="D68" s="32"/>
      <c r="E68" s="32"/>
      <c r="F68" s="32"/>
      <c r="G68" s="32"/>
      <c r="H68" s="206"/>
      <c r="I68" s="5"/>
      <c r="J68" s="5"/>
      <c r="K68" s="32"/>
      <c r="L68" s="5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2.75" customHeight="1" x14ac:dyDescent="0.2">
      <c r="A69" s="32"/>
      <c r="B69" s="32"/>
      <c r="C69" s="32"/>
      <c r="D69" s="32"/>
      <c r="E69" s="32"/>
      <c r="F69" s="32"/>
      <c r="G69" s="32"/>
      <c r="H69" s="206"/>
      <c r="I69" s="5"/>
      <c r="J69" s="5"/>
      <c r="K69" s="32"/>
      <c r="L69" s="5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2.75" customHeight="1" x14ac:dyDescent="0.2">
      <c r="A70" s="32"/>
      <c r="B70" s="32"/>
      <c r="C70" s="32"/>
      <c r="D70" s="32"/>
      <c r="E70" s="32"/>
      <c r="F70" s="32"/>
      <c r="G70" s="32"/>
      <c r="H70" s="206"/>
      <c r="I70" s="5"/>
      <c r="J70" s="5"/>
      <c r="K70" s="32"/>
      <c r="L70" s="5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2.75" customHeight="1" x14ac:dyDescent="0.2">
      <c r="A71" s="32"/>
      <c r="B71" s="32"/>
      <c r="C71" s="32"/>
      <c r="D71" s="32"/>
      <c r="E71" s="32"/>
      <c r="F71" s="32"/>
      <c r="G71" s="32"/>
      <c r="H71" s="206"/>
      <c r="I71" s="5"/>
      <c r="J71" s="5"/>
      <c r="K71" s="32"/>
      <c r="L71" s="5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2.75" customHeight="1" x14ac:dyDescent="0.2">
      <c r="A72" s="32"/>
      <c r="B72" s="32"/>
      <c r="C72" s="32"/>
      <c r="D72" s="32"/>
      <c r="E72" s="32"/>
      <c r="F72" s="32"/>
      <c r="G72" s="32"/>
      <c r="H72" s="206"/>
      <c r="I72" s="5"/>
      <c r="J72" s="5"/>
      <c r="K72" s="32"/>
      <c r="L72" s="5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2.75" customHeight="1" x14ac:dyDescent="0.2">
      <c r="A73" s="32"/>
      <c r="B73" s="32"/>
      <c r="C73" s="32"/>
      <c r="D73" s="32"/>
      <c r="E73" s="32"/>
      <c r="F73" s="32"/>
      <c r="G73" s="32"/>
      <c r="H73" s="206"/>
      <c r="I73" s="5"/>
      <c r="J73" s="5"/>
      <c r="K73" s="32"/>
      <c r="L73" s="5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2.75" customHeight="1" x14ac:dyDescent="0.2">
      <c r="A74" s="32"/>
      <c r="B74" s="32"/>
      <c r="C74" s="32"/>
      <c r="D74" s="32"/>
      <c r="E74" s="32"/>
      <c r="F74" s="32"/>
      <c r="G74" s="32"/>
      <c r="H74" s="206"/>
      <c r="I74" s="5"/>
      <c r="J74" s="5"/>
      <c r="K74" s="32"/>
      <c r="L74" s="5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spans="1:26" ht="12.75" customHeight="1" x14ac:dyDescent="0.2">
      <c r="A75" s="32"/>
      <c r="B75" s="32"/>
      <c r="C75" s="32"/>
      <c r="D75" s="32"/>
      <c r="E75" s="32"/>
      <c r="F75" s="32"/>
      <c r="G75" s="32"/>
      <c r="H75" s="206"/>
      <c r="I75" s="5"/>
      <c r="J75" s="5"/>
      <c r="K75" s="32"/>
      <c r="L75" s="5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2.75" customHeight="1" x14ac:dyDescent="0.2">
      <c r="A76" s="32"/>
      <c r="B76" s="32"/>
      <c r="C76" s="32"/>
      <c r="D76" s="32"/>
      <c r="E76" s="32"/>
      <c r="F76" s="32"/>
      <c r="G76" s="32"/>
      <c r="H76" s="206"/>
      <c r="I76" s="5"/>
      <c r="J76" s="5"/>
      <c r="K76" s="32"/>
      <c r="L76" s="5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spans="1:26" ht="12.75" customHeight="1" x14ac:dyDescent="0.2">
      <c r="A77" s="32"/>
      <c r="B77" s="32"/>
      <c r="C77" s="32"/>
      <c r="D77" s="32"/>
      <c r="E77" s="32"/>
      <c r="F77" s="32"/>
      <c r="G77" s="32"/>
      <c r="H77" s="206"/>
      <c r="I77" s="5"/>
      <c r="J77" s="5"/>
      <c r="K77" s="32"/>
      <c r="L77" s="5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spans="1:26" ht="12.75" customHeight="1" x14ac:dyDescent="0.2">
      <c r="A78" s="32"/>
      <c r="B78" s="32"/>
      <c r="C78" s="32"/>
      <c r="D78" s="32"/>
      <c r="E78" s="32"/>
      <c r="F78" s="32"/>
      <c r="G78" s="32"/>
      <c r="H78" s="206"/>
      <c r="I78" s="5"/>
      <c r="J78" s="5"/>
      <c r="K78" s="32"/>
      <c r="L78" s="5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2.75" customHeight="1" x14ac:dyDescent="0.2">
      <c r="A79" s="32"/>
      <c r="B79" s="32"/>
      <c r="C79" s="32"/>
      <c r="D79" s="32"/>
      <c r="E79" s="32"/>
      <c r="F79" s="32"/>
      <c r="G79" s="32"/>
      <c r="H79" s="206"/>
      <c r="I79" s="5"/>
      <c r="J79" s="5"/>
      <c r="K79" s="32"/>
      <c r="L79" s="5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 ht="12.75" customHeight="1" x14ac:dyDescent="0.2">
      <c r="A80" s="32"/>
      <c r="B80" s="32"/>
      <c r="C80" s="32"/>
      <c r="D80" s="32"/>
      <c r="E80" s="32"/>
      <c r="F80" s="32"/>
      <c r="G80" s="32"/>
      <c r="H80" s="206"/>
      <c r="I80" s="5"/>
      <c r="J80" s="5"/>
      <c r="K80" s="32"/>
      <c r="L80" s="5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2.75" customHeight="1" x14ac:dyDescent="0.2">
      <c r="A81" s="32"/>
      <c r="B81" s="32"/>
      <c r="C81" s="32"/>
      <c r="D81" s="32"/>
      <c r="E81" s="32"/>
      <c r="F81" s="32"/>
      <c r="G81" s="32"/>
      <c r="H81" s="206"/>
      <c r="I81" s="5"/>
      <c r="J81" s="5"/>
      <c r="K81" s="32"/>
      <c r="L81" s="5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2.75" customHeight="1" x14ac:dyDescent="0.2">
      <c r="A82" s="32"/>
      <c r="B82" s="32"/>
      <c r="C82" s="32"/>
      <c r="D82" s="32"/>
      <c r="E82" s="32"/>
      <c r="F82" s="32"/>
      <c r="G82" s="32"/>
      <c r="H82" s="206"/>
      <c r="I82" s="5"/>
      <c r="J82" s="5"/>
      <c r="K82" s="32"/>
      <c r="L82" s="5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2.75" customHeight="1" x14ac:dyDescent="0.2">
      <c r="A83" s="32"/>
      <c r="B83" s="32"/>
      <c r="C83" s="32"/>
      <c r="D83" s="32"/>
      <c r="E83" s="32"/>
      <c r="F83" s="32"/>
      <c r="G83" s="32"/>
      <c r="H83" s="206"/>
      <c r="I83" s="5"/>
      <c r="J83" s="5"/>
      <c r="K83" s="32"/>
      <c r="L83" s="5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2.75" customHeight="1" x14ac:dyDescent="0.2">
      <c r="A84" s="32"/>
      <c r="B84" s="32"/>
      <c r="C84" s="32"/>
      <c r="D84" s="32"/>
      <c r="E84" s="32"/>
      <c r="F84" s="32"/>
      <c r="G84" s="32"/>
      <c r="H84" s="206"/>
      <c r="I84" s="5"/>
      <c r="J84" s="5"/>
      <c r="K84" s="32"/>
      <c r="L84" s="5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2.75" customHeight="1" x14ac:dyDescent="0.2">
      <c r="A85" s="32"/>
      <c r="B85" s="32"/>
      <c r="C85" s="32"/>
      <c r="D85" s="32"/>
      <c r="E85" s="32"/>
      <c r="F85" s="32"/>
      <c r="G85" s="32"/>
      <c r="H85" s="206"/>
      <c r="I85" s="5"/>
      <c r="J85" s="5"/>
      <c r="K85" s="32"/>
      <c r="L85" s="5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2.75" customHeight="1" x14ac:dyDescent="0.2">
      <c r="A86" s="32"/>
      <c r="B86" s="32"/>
      <c r="C86" s="32"/>
      <c r="D86" s="32"/>
      <c r="E86" s="32"/>
      <c r="F86" s="32"/>
      <c r="G86" s="32"/>
      <c r="H86" s="206"/>
      <c r="I86" s="5"/>
      <c r="J86" s="5"/>
      <c r="K86" s="32"/>
      <c r="L86" s="5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2.75" customHeight="1" x14ac:dyDescent="0.2">
      <c r="A87" s="32"/>
      <c r="B87" s="32"/>
      <c r="C87" s="32"/>
      <c r="D87" s="32"/>
      <c r="E87" s="32"/>
      <c r="F87" s="32"/>
      <c r="G87" s="32"/>
      <c r="H87" s="206"/>
      <c r="I87" s="5"/>
      <c r="J87" s="5"/>
      <c r="K87" s="32"/>
      <c r="L87" s="5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spans="1:26" ht="12.75" customHeight="1" x14ac:dyDescent="0.2">
      <c r="A88" s="32"/>
      <c r="B88" s="32"/>
      <c r="C88" s="32"/>
      <c r="D88" s="32"/>
      <c r="E88" s="32"/>
      <c r="F88" s="32"/>
      <c r="G88" s="32"/>
      <c r="H88" s="206"/>
      <c r="I88" s="5"/>
      <c r="J88" s="5"/>
      <c r="K88" s="32"/>
      <c r="L88" s="5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2.75" customHeight="1" x14ac:dyDescent="0.2">
      <c r="A89" s="32"/>
      <c r="B89" s="32"/>
      <c r="C89" s="32"/>
      <c r="D89" s="32"/>
      <c r="E89" s="32"/>
      <c r="F89" s="32"/>
      <c r="G89" s="32"/>
      <c r="H89" s="206"/>
      <c r="I89" s="5"/>
      <c r="J89" s="5"/>
      <c r="K89" s="32"/>
      <c r="L89" s="5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2.75" customHeight="1" x14ac:dyDescent="0.2">
      <c r="A90" s="32"/>
      <c r="B90" s="32"/>
      <c r="C90" s="32"/>
      <c r="D90" s="32"/>
      <c r="E90" s="32"/>
      <c r="F90" s="32"/>
      <c r="G90" s="32"/>
      <c r="H90" s="206"/>
      <c r="I90" s="5"/>
      <c r="J90" s="5"/>
      <c r="K90" s="32"/>
      <c r="L90" s="5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2.75" customHeight="1" x14ac:dyDescent="0.2">
      <c r="A91" s="32"/>
      <c r="B91" s="32"/>
      <c r="C91" s="32"/>
      <c r="D91" s="32"/>
      <c r="E91" s="32"/>
      <c r="F91" s="32"/>
      <c r="G91" s="32"/>
      <c r="H91" s="206"/>
      <c r="I91" s="5"/>
      <c r="J91" s="5"/>
      <c r="K91" s="32"/>
      <c r="L91" s="5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2.75" customHeight="1" x14ac:dyDescent="0.2">
      <c r="A92" s="32"/>
      <c r="B92" s="32"/>
      <c r="C92" s="32"/>
      <c r="D92" s="32"/>
      <c r="E92" s="32"/>
      <c r="F92" s="32"/>
      <c r="G92" s="32"/>
      <c r="H92" s="206"/>
      <c r="I92" s="5"/>
      <c r="J92" s="5"/>
      <c r="K92" s="32"/>
      <c r="L92" s="5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2.75" customHeight="1" x14ac:dyDescent="0.2">
      <c r="A93" s="32"/>
      <c r="B93" s="32"/>
      <c r="C93" s="32"/>
      <c r="D93" s="32"/>
      <c r="E93" s="32"/>
      <c r="F93" s="32"/>
      <c r="G93" s="32"/>
      <c r="H93" s="206"/>
      <c r="I93" s="5"/>
      <c r="J93" s="5"/>
      <c r="K93" s="32"/>
      <c r="L93" s="5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2.75" customHeight="1" x14ac:dyDescent="0.2">
      <c r="A94" s="32"/>
      <c r="B94" s="32"/>
      <c r="C94" s="32"/>
      <c r="D94" s="32"/>
      <c r="E94" s="32"/>
      <c r="F94" s="32"/>
      <c r="G94" s="32"/>
      <c r="H94" s="206"/>
      <c r="I94" s="5"/>
      <c r="J94" s="5"/>
      <c r="K94" s="32"/>
      <c r="L94" s="5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2.75" customHeight="1" x14ac:dyDescent="0.2">
      <c r="A95" s="32"/>
      <c r="B95" s="32"/>
      <c r="C95" s="32"/>
      <c r="D95" s="32"/>
      <c r="E95" s="32"/>
      <c r="F95" s="32"/>
      <c r="G95" s="32"/>
      <c r="H95" s="206"/>
      <c r="I95" s="5"/>
      <c r="J95" s="5"/>
      <c r="K95" s="32"/>
      <c r="L95" s="5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2.75" customHeight="1" x14ac:dyDescent="0.2">
      <c r="A96" s="32"/>
      <c r="B96" s="32"/>
      <c r="C96" s="32"/>
      <c r="D96" s="32"/>
      <c r="E96" s="32"/>
      <c r="F96" s="32"/>
      <c r="G96" s="32"/>
      <c r="H96" s="206"/>
      <c r="I96" s="5"/>
      <c r="J96" s="5"/>
      <c r="K96" s="32"/>
      <c r="L96" s="5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2.75" customHeight="1" x14ac:dyDescent="0.2">
      <c r="A97" s="32"/>
      <c r="B97" s="32"/>
      <c r="C97" s="32"/>
      <c r="D97" s="32"/>
      <c r="E97" s="32"/>
      <c r="F97" s="32"/>
      <c r="G97" s="32"/>
      <c r="H97" s="206"/>
      <c r="I97" s="5"/>
      <c r="J97" s="5"/>
      <c r="K97" s="32"/>
      <c r="L97" s="5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2.75" customHeight="1" x14ac:dyDescent="0.2">
      <c r="A98" s="32"/>
      <c r="B98" s="32"/>
      <c r="C98" s="32"/>
      <c r="D98" s="32"/>
      <c r="E98" s="32"/>
      <c r="F98" s="32"/>
      <c r="G98" s="32"/>
      <c r="H98" s="206"/>
      <c r="I98" s="5"/>
      <c r="J98" s="5"/>
      <c r="K98" s="32"/>
      <c r="L98" s="5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spans="1:26" ht="12.75" customHeight="1" x14ac:dyDescent="0.2">
      <c r="A99" s="32"/>
      <c r="B99" s="32"/>
      <c r="C99" s="32"/>
      <c r="D99" s="32"/>
      <c r="E99" s="32"/>
      <c r="F99" s="32"/>
      <c r="G99" s="32"/>
      <c r="H99" s="206"/>
      <c r="I99" s="5"/>
      <c r="J99" s="5"/>
      <c r="K99" s="32"/>
      <c r="L99" s="5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2.75" customHeight="1" x14ac:dyDescent="0.2">
      <c r="A100" s="32"/>
      <c r="B100" s="32"/>
      <c r="C100" s="32"/>
      <c r="D100" s="32"/>
      <c r="E100" s="32"/>
      <c r="F100" s="32"/>
      <c r="G100" s="32"/>
      <c r="H100" s="206"/>
      <c r="I100" s="5"/>
      <c r="J100" s="5"/>
      <c r="K100" s="32"/>
      <c r="L100" s="5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2.75" customHeight="1" x14ac:dyDescent="0.2">
      <c r="A101" s="32"/>
      <c r="B101" s="32"/>
      <c r="C101" s="32"/>
      <c r="D101" s="32"/>
      <c r="E101" s="32"/>
      <c r="F101" s="32"/>
      <c r="G101" s="32"/>
      <c r="H101" s="206"/>
      <c r="I101" s="5"/>
      <c r="J101" s="5"/>
      <c r="K101" s="32"/>
      <c r="L101" s="5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2.75" customHeight="1" x14ac:dyDescent="0.2">
      <c r="A102" s="32"/>
      <c r="B102" s="32"/>
      <c r="C102" s="32"/>
      <c r="D102" s="32"/>
      <c r="E102" s="32"/>
      <c r="F102" s="32"/>
      <c r="G102" s="32"/>
      <c r="H102" s="206"/>
      <c r="I102" s="5"/>
      <c r="J102" s="5"/>
      <c r="K102" s="32"/>
      <c r="L102" s="5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2.75" customHeight="1" x14ac:dyDescent="0.2">
      <c r="A103" s="32"/>
      <c r="B103" s="32"/>
      <c r="C103" s="32"/>
      <c r="D103" s="32"/>
      <c r="E103" s="32"/>
      <c r="F103" s="32"/>
      <c r="G103" s="32"/>
      <c r="H103" s="206"/>
      <c r="I103" s="5"/>
      <c r="J103" s="5"/>
      <c r="K103" s="32"/>
      <c r="L103" s="5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2.75" customHeight="1" x14ac:dyDescent="0.2">
      <c r="A104" s="32"/>
      <c r="B104" s="32"/>
      <c r="C104" s="32"/>
      <c r="D104" s="32"/>
      <c r="E104" s="32"/>
      <c r="F104" s="32"/>
      <c r="G104" s="32"/>
      <c r="H104" s="206"/>
      <c r="I104" s="5"/>
      <c r="J104" s="5"/>
      <c r="K104" s="32"/>
      <c r="L104" s="5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2.75" customHeight="1" x14ac:dyDescent="0.2">
      <c r="A105" s="32"/>
      <c r="B105" s="32"/>
      <c r="C105" s="32"/>
      <c r="D105" s="32"/>
      <c r="E105" s="32"/>
      <c r="F105" s="32"/>
      <c r="G105" s="32"/>
      <c r="H105" s="206"/>
      <c r="I105" s="5"/>
      <c r="J105" s="5"/>
      <c r="K105" s="32"/>
      <c r="L105" s="5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2.75" customHeight="1" x14ac:dyDescent="0.2">
      <c r="A106" s="32"/>
      <c r="B106" s="32"/>
      <c r="C106" s="32"/>
      <c r="D106" s="32"/>
      <c r="E106" s="32"/>
      <c r="F106" s="32"/>
      <c r="G106" s="32"/>
      <c r="H106" s="206"/>
      <c r="I106" s="5"/>
      <c r="J106" s="5"/>
      <c r="K106" s="32"/>
      <c r="L106" s="5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2.75" customHeight="1" x14ac:dyDescent="0.2">
      <c r="A107" s="32"/>
      <c r="B107" s="32"/>
      <c r="C107" s="32"/>
      <c r="D107" s="32"/>
      <c r="E107" s="32"/>
      <c r="F107" s="32"/>
      <c r="G107" s="32"/>
      <c r="H107" s="206"/>
      <c r="I107" s="5"/>
      <c r="J107" s="5"/>
      <c r="K107" s="32"/>
      <c r="L107" s="5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2.75" customHeight="1" x14ac:dyDescent="0.2">
      <c r="A108" s="32"/>
      <c r="B108" s="32"/>
      <c r="C108" s="32"/>
      <c r="D108" s="32"/>
      <c r="E108" s="32"/>
      <c r="F108" s="32"/>
      <c r="G108" s="32"/>
      <c r="H108" s="206"/>
      <c r="I108" s="5"/>
      <c r="J108" s="5"/>
      <c r="K108" s="32"/>
      <c r="L108" s="5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2.75" customHeight="1" x14ac:dyDescent="0.2">
      <c r="A109" s="32"/>
      <c r="B109" s="32"/>
      <c r="C109" s="32"/>
      <c r="D109" s="32"/>
      <c r="E109" s="32"/>
      <c r="F109" s="32"/>
      <c r="G109" s="32"/>
      <c r="H109" s="206"/>
      <c r="I109" s="5"/>
      <c r="J109" s="5"/>
      <c r="K109" s="32"/>
      <c r="L109" s="5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2.75" customHeight="1" x14ac:dyDescent="0.2">
      <c r="A110" s="32"/>
      <c r="B110" s="32"/>
      <c r="C110" s="32"/>
      <c r="D110" s="32"/>
      <c r="E110" s="32"/>
      <c r="F110" s="32"/>
      <c r="G110" s="32"/>
      <c r="H110" s="206"/>
      <c r="I110" s="5"/>
      <c r="J110" s="5"/>
      <c r="K110" s="32"/>
      <c r="L110" s="5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2.75" customHeight="1" x14ac:dyDescent="0.2">
      <c r="A111" s="32"/>
      <c r="B111" s="32"/>
      <c r="C111" s="32"/>
      <c r="D111" s="32"/>
      <c r="E111" s="32"/>
      <c r="F111" s="32"/>
      <c r="G111" s="32"/>
      <c r="H111" s="206"/>
      <c r="I111" s="5"/>
      <c r="J111" s="5"/>
      <c r="K111" s="32"/>
      <c r="L111" s="5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2.75" customHeight="1" x14ac:dyDescent="0.2">
      <c r="A112" s="32"/>
      <c r="B112" s="32"/>
      <c r="C112" s="32"/>
      <c r="D112" s="32"/>
      <c r="E112" s="32"/>
      <c r="F112" s="32"/>
      <c r="G112" s="32"/>
      <c r="H112" s="206"/>
      <c r="I112" s="5"/>
      <c r="J112" s="5"/>
      <c r="K112" s="32"/>
      <c r="L112" s="5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2.75" customHeight="1" x14ac:dyDescent="0.2">
      <c r="A113" s="32"/>
      <c r="B113" s="32"/>
      <c r="C113" s="32"/>
      <c r="D113" s="32"/>
      <c r="E113" s="32"/>
      <c r="F113" s="32"/>
      <c r="G113" s="32"/>
      <c r="H113" s="206"/>
      <c r="I113" s="5"/>
      <c r="J113" s="5"/>
      <c r="K113" s="32"/>
      <c r="L113" s="5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2.75" customHeight="1" x14ac:dyDescent="0.2">
      <c r="A114" s="32"/>
      <c r="B114" s="32"/>
      <c r="C114" s="32"/>
      <c r="D114" s="32"/>
      <c r="E114" s="32"/>
      <c r="F114" s="32"/>
      <c r="G114" s="32"/>
      <c r="H114" s="206"/>
      <c r="I114" s="5"/>
      <c r="J114" s="5"/>
      <c r="K114" s="32"/>
      <c r="L114" s="5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2.75" customHeight="1" x14ac:dyDescent="0.2">
      <c r="A115" s="32"/>
      <c r="B115" s="32"/>
      <c r="C115" s="32"/>
      <c r="D115" s="32"/>
      <c r="E115" s="32"/>
      <c r="F115" s="32"/>
      <c r="G115" s="32"/>
      <c r="H115" s="206"/>
      <c r="I115" s="5"/>
      <c r="J115" s="5"/>
      <c r="K115" s="32"/>
      <c r="L115" s="5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2.75" customHeight="1" x14ac:dyDescent="0.2">
      <c r="A116" s="32"/>
      <c r="B116" s="32"/>
      <c r="C116" s="32"/>
      <c r="D116" s="32"/>
      <c r="E116" s="32"/>
      <c r="F116" s="32"/>
      <c r="G116" s="32"/>
      <c r="H116" s="206"/>
      <c r="I116" s="5"/>
      <c r="J116" s="5"/>
      <c r="K116" s="32"/>
      <c r="L116" s="5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2.75" customHeight="1" x14ac:dyDescent="0.2">
      <c r="A117" s="32"/>
      <c r="B117" s="32"/>
      <c r="C117" s="32"/>
      <c r="D117" s="32"/>
      <c r="E117" s="32"/>
      <c r="F117" s="32"/>
      <c r="G117" s="32"/>
      <c r="H117" s="206"/>
      <c r="I117" s="5"/>
      <c r="J117" s="5"/>
      <c r="K117" s="32"/>
      <c r="L117" s="5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2.75" customHeight="1" x14ac:dyDescent="0.2">
      <c r="A118" s="32"/>
      <c r="B118" s="32"/>
      <c r="C118" s="32"/>
      <c r="D118" s="32"/>
      <c r="E118" s="32"/>
      <c r="F118" s="32"/>
      <c r="G118" s="32"/>
      <c r="H118" s="206"/>
      <c r="I118" s="5"/>
      <c r="J118" s="5"/>
      <c r="K118" s="32"/>
      <c r="L118" s="5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2.75" customHeight="1" x14ac:dyDescent="0.2">
      <c r="A119" s="32"/>
      <c r="B119" s="32"/>
      <c r="C119" s="32"/>
      <c r="D119" s="32"/>
      <c r="E119" s="32"/>
      <c r="F119" s="32"/>
      <c r="G119" s="32"/>
      <c r="H119" s="206"/>
      <c r="I119" s="5"/>
      <c r="J119" s="5"/>
      <c r="K119" s="32"/>
      <c r="L119" s="5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2.75" customHeight="1" x14ac:dyDescent="0.2">
      <c r="A120" s="32"/>
      <c r="B120" s="32"/>
      <c r="C120" s="32"/>
      <c r="D120" s="32"/>
      <c r="E120" s="32"/>
      <c r="F120" s="32"/>
      <c r="G120" s="32"/>
      <c r="H120" s="206"/>
      <c r="I120" s="5"/>
      <c r="J120" s="5"/>
      <c r="K120" s="32"/>
      <c r="L120" s="5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2.75" customHeight="1" x14ac:dyDescent="0.2">
      <c r="A121" s="32"/>
      <c r="B121" s="32"/>
      <c r="C121" s="32"/>
      <c r="D121" s="32"/>
      <c r="E121" s="32"/>
      <c r="F121" s="32"/>
      <c r="G121" s="32"/>
      <c r="H121" s="206"/>
      <c r="I121" s="5"/>
      <c r="J121" s="5"/>
      <c r="K121" s="32"/>
      <c r="L121" s="5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2.75" customHeight="1" x14ac:dyDescent="0.2">
      <c r="A122" s="32"/>
      <c r="B122" s="32"/>
      <c r="C122" s="32"/>
      <c r="D122" s="32"/>
      <c r="E122" s="32"/>
      <c r="F122" s="32"/>
      <c r="G122" s="32"/>
      <c r="H122" s="206"/>
      <c r="I122" s="5"/>
      <c r="J122" s="5"/>
      <c r="K122" s="32"/>
      <c r="L122" s="5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2.75" customHeight="1" x14ac:dyDescent="0.2">
      <c r="A123" s="32"/>
      <c r="B123" s="32"/>
      <c r="C123" s="32"/>
      <c r="D123" s="32"/>
      <c r="E123" s="32"/>
      <c r="F123" s="32"/>
      <c r="G123" s="32"/>
      <c r="H123" s="206"/>
      <c r="I123" s="5"/>
      <c r="J123" s="5"/>
      <c r="K123" s="32"/>
      <c r="L123" s="5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2.75" customHeight="1" x14ac:dyDescent="0.2">
      <c r="A124" s="32"/>
      <c r="B124" s="32"/>
      <c r="C124" s="32"/>
      <c r="D124" s="32"/>
      <c r="E124" s="32"/>
      <c r="F124" s="32"/>
      <c r="G124" s="32"/>
      <c r="H124" s="206"/>
      <c r="I124" s="5"/>
      <c r="J124" s="5"/>
      <c r="K124" s="32"/>
      <c r="L124" s="5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2.75" customHeight="1" x14ac:dyDescent="0.2">
      <c r="A125" s="32"/>
      <c r="B125" s="32"/>
      <c r="C125" s="32"/>
      <c r="D125" s="32"/>
      <c r="E125" s="32"/>
      <c r="F125" s="32"/>
      <c r="G125" s="32"/>
      <c r="H125" s="206"/>
      <c r="I125" s="5"/>
      <c r="J125" s="5"/>
      <c r="K125" s="32"/>
      <c r="L125" s="5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2.75" customHeight="1" x14ac:dyDescent="0.2">
      <c r="A126" s="32"/>
      <c r="B126" s="32"/>
      <c r="C126" s="32"/>
      <c r="D126" s="32"/>
      <c r="E126" s="32"/>
      <c r="F126" s="32"/>
      <c r="G126" s="32"/>
      <c r="H126" s="206"/>
      <c r="I126" s="5"/>
      <c r="J126" s="5"/>
      <c r="K126" s="32"/>
      <c r="L126" s="5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2.75" customHeight="1" x14ac:dyDescent="0.2">
      <c r="A127" s="32"/>
      <c r="B127" s="32"/>
      <c r="C127" s="32"/>
      <c r="D127" s="32"/>
      <c r="E127" s="32"/>
      <c r="F127" s="32"/>
      <c r="G127" s="32"/>
      <c r="H127" s="206"/>
      <c r="I127" s="5"/>
      <c r="J127" s="5"/>
      <c r="K127" s="32"/>
      <c r="L127" s="5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2.75" customHeight="1" x14ac:dyDescent="0.2">
      <c r="A128" s="32"/>
      <c r="B128" s="32"/>
      <c r="C128" s="32"/>
      <c r="D128" s="32"/>
      <c r="E128" s="32"/>
      <c r="F128" s="32"/>
      <c r="G128" s="32"/>
      <c r="H128" s="206"/>
      <c r="I128" s="5"/>
      <c r="J128" s="5"/>
      <c r="K128" s="32"/>
      <c r="L128" s="5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2.75" customHeight="1" x14ac:dyDescent="0.2">
      <c r="A129" s="32"/>
      <c r="B129" s="32"/>
      <c r="C129" s="32"/>
      <c r="D129" s="32"/>
      <c r="E129" s="32"/>
      <c r="F129" s="32"/>
      <c r="G129" s="32"/>
      <c r="H129" s="206"/>
      <c r="I129" s="5"/>
      <c r="J129" s="5"/>
      <c r="K129" s="32"/>
      <c r="L129" s="5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2.75" customHeight="1" x14ac:dyDescent="0.2">
      <c r="A130" s="32"/>
      <c r="B130" s="32"/>
      <c r="C130" s="32"/>
      <c r="D130" s="32"/>
      <c r="E130" s="32"/>
      <c r="F130" s="32"/>
      <c r="G130" s="32"/>
      <c r="H130" s="206"/>
      <c r="I130" s="5"/>
      <c r="J130" s="5"/>
      <c r="K130" s="32"/>
      <c r="L130" s="5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2.75" customHeight="1" x14ac:dyDescent="0.2">
      <c r="A131" s="32"/>
      <c r="B131" s="32"/>
      <c r="C131" s="32"/>
      <c r="D131" s="32"/>
      <c r="E131" s="32"/>
      <c r="F131" s="32"/>
      <c r="G131" s="32"/>
      <c r="H131" s="206"/>
      <c r="I131" s="5"/>
      <c r="J131" s="5"/>
      <c r="K131" s="32"/>
      <c r="L131" s="5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2.75" customHeight="1" x14ac:dyDescent="0.2">
      <c r="A132" s="32"/>
      <c r="B132" s="32"/>
      <c r="C132" s="32"/>
      <c r="D132" s="32"/>
      <c r="E132" s="32"/>
      <c r="F132" s="32"/>
      <c r="G132" s="32"/>
      <c r="H132" s="206"/>
      <c r="I132" s="5"/>
      <c r="J132" s="5"/>
      <c r="K132" s="32"/>
      <c r="L132" s="5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2.75" customHeight="1" x14ac:dyDescent="0.2">
      <c r="A133" s="32"/>
      <c r="B133" s="32"/>
      <c r="C133" s="32"/>
      <c r="D133" s="32"/>
      <c r="E133" s="32"/>
      <c r="F133" s="32"/>
      <c r="G133" s="32"/>
      <c r="H133" s="206"/>
      <c r="I133" s="5"/>
      <c r="J133" s="5"/>
      <c r="K133" s="32"/>
      <c r="L133" s="5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2.75" customHeight="1" x14ac:dyDescent="0.2">
      <c r="A134" s="32"/>
      <c r="B134" s="32"/>
      <c r="C134" s="32"/>
      <c r="D134" s="32"/>
      <c r="E134" s="32"/>
      <c r="F134" s="32"/>
      <c r="G134" s="32"/>
      <c r="H134" s="206"/>
      <c r="I134" s="5"/>
      <c r="J134" s="5"/>
      <c r="K134" s="32"/>
      <c r="L134" s="5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12.75" customHeight="1" x14ac:dyDescent="0.2">
      <c r="A135" s="32"/>
      <c r="B135" s="32"/>
      <c r="C135" s="32"/>
      <c r="D135" s="32"/>
      <c r="E135" s="32"/>
      <c r="F135" s="32"/>
      <c r="G135" s="32"/>
      <c r="H135" s="206"/>
      <c r="I135" s="5"/>
      <c r="J135" s="5"/>
      <c r="K135" s="32"/>
      <c r="L135" s="5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2.75" customHeight="1" x14ac:dyDescent="0.2">
      <c r="A136" s="32"/>
      <c r="B136" s="32"/>
      <c r="C136" s="32"/>
      <c r="D136" s="32"/>
      <c r="E136" s="32"/>
      <c r="F136" s="32"/>
      <c r="G136" s="32"/>
      <c r="H136" s="206"/>
      <c r="I136" s="5"/>
      <c r="J136" s="5"/>
      <c r="K136" s="32"/>
      <c r="L136" s="5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2.75" customHeight="1" x14ac:dyDescent="0.2">
      <c r="A137" s="32"/>
      <c r="B137" s="32"/>
      <c r="C137" s="32"/>
      <c r="D137" s="32"/>
      <c r="E137" s="32"/>
      <c r="F137" s="32"/>
      <c r="G137" s="32"/>
      <c r="H137" s="206"/>
      <c r="I137" s="5"/>
      <c r="J137" s="5"/>
      <c r="K137" s="32"/>
      <c r="L137" s="5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2.75" customHeight="1" x14ac:dyDescent="0.2">
      <c r="A138" s="32"/>
      <c r="B138" s="32"/>
      <c r="C138" s="32"/>
      <c r="D138" s="32"/>
      <c r="E138" s="32"/>
      <c r="F138" s="32"/>
      <c r="G138" s="32"/>
      <c r="H138" s="206"/>
      <c r="I138" s="5"/>
      <c r="J138" s="5"/>
      <c r="K138" s="32"/>
      <c r="L138" s="5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2.75" customHeight="1" x14ac:dyDescent="0.2">
      <c r="A139" s="32"/>
      <c r="B139" s="32"/>
      <c r="C139" s="32"/>
      <c r="D139" s="32"/>
      <c r="E139" s="32"/>
      <c r="F139" s="32"/>
      <c r="G139" s="32"/>
      <c r="H139" s="206"/>
      <c r="I139" s="5"/>
      <c r="J139" s="5"/>
      <c r="K139" s="32"/>
      <c r="L139" s="5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2.75" customHeight="1" x14ac:dyDescent="0.2">
      <c r="A140" s="32"/>
      <c r="B140" s="32"/>
      <c r="C140" s="32"/>
      <c r="D140" s="32"/>
      <c r="E140" s="32"/>
      <c r="F140" s="32"/>
      <c r="G140" s="32"/>
      <c r="H140" s="206"/>
      <c r="I140" s="5"/>
      <c r="J140" s="5"/>
      <c r="K140" s="32"/>
      <c r="L140" s="5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2.75" customHeight="1" x14ac:dyDescent="0.2">
      <c r="A141" s="32"/>
      <c r="B141" s="32"/>
      <c r="C141" s="32"/>
      <c r="D141" s="32"/>
      <c r="E141" s="32"/>
      <c r="F141" s="32"/>
      <c r="G141" s="32"/>
      <c r="H141" s="206"/>
      <c r="I141" s="5"/>
      <c r="J141" s="5"/>
      <c r="K141" s="32"/>
      <c r="L141" s="5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2.75" customHeight="1" x14ac:dyDescent="0.2">
      <c r="A142" s="32"/>
      <c r="B142" s="32"/>
      <c r="C142" s="32"/>
      <c r="D142" s="32"/>
      <c r="E142" s="32"/>
      <c r="F142" s="32"/>
      <c r="G142" s="32"/>
      <c r="H142" s="206"/>
      <c r="I142" s="5"/>
      <c r="J142" s="5"/>
      <c r="K142" s="32"/>
      <c r="L142" s="5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2.75" customHeight="1" x14ac:dyDescent="0.2">
      <c r="A143" s="32"/>
      <c r="B143" s="32"/>
      <c r="C143" s="32"/>
      <c r="D143" s="32"/>
      <c r="E143" s="32"/>
      <c r="F143" s="32"/>
      <c r="G143" s="32"/>
      <c r="H143" s="206"/>
      <c r="I143" s="5"/>
      <c r="J143" s="5"/>
      <c r="K143" s="32"/>
      <c r="L143" s="5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2.75" customHeight="1" x14ac:dyDescent="0.2">
      <c r="A144" s="32"/>
      <c r="B144" s="32"/>
      <c r="C144" s="32"/>
      <c r="D144" s="32"/>
      <c r="E144" s="32"/>
      <c r="F144" s="32"/>
      <c r="G144" s="32"/>
      <c r="H144" s="206"/>
      <c r="I144" s="5"/>
      <c r="J144" s="5"/>
      <c r="K144" s="32"/>
      <c r="L144" s="5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2.75" customHeight="1" x14ac:dyDescent="0.2">
      <c r="A145" s="32"/>
      <c r="B145" s="32"/>
      <c r="C145" s="32"/>
      <c r="D145" s="32"/>
      <c r="E145" s="32"/>
      <c r="F145" s="32"/>
      <c r="G145" s="32"/>
      <c r="H145" s="206"/>
      <c r="I145" s="5"/>
      <c r="J145" s="5"/>
      <c r="K145" s="32"/>
      <c r="L145" s="5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2.75" customHeight="1" x14ac:dyDescent="0.2">
      <c r="A146" s="32"/>
      <c r="B146" s="32"/>
      <c r="C146" s="32"/>
      <c r="D146" s="32"/>
      <c r="E146" s="32"/>
      <c r="F146" s="32"/>
      <c r="G146" s="32"/>
      <c r="H146" s="206"/>
      <c r="I146" s="5"/>
      <c r="J146" s="5"/>
      <c r="K146" s="32"/>
      <c r="L146" s="5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2.75" customHeight="1" x14ac:dyDescent="0.2">
      <c r="A147" s="32"/>
      <c r="B147" s="32"/>
      <c r="C147" s="32"/>
      <c r="D147" s="32"/>
      <c r="E147" s="32"/>
      <c r="F147" s="32"/>
      <c r="G147" s="32"/>
      <c r="H147" s="206"/>
      <c r="I147" s="5"/>
      <c r="J147" s="5"/>
      <c r="K147" s="32"/>
      <c r="L147" s="5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2.75" customHeight="1" x14ac:dyDescent="0.2">
      <c r="A148" s="32"/>
      <c r="B148" s="32"/>
      <c r="C148" s="32"/>
      <c r="D148" s="32"/>
      <c r="E148" s="32"/>
      <c r="F148" s="32"/>
      <c r="G148" s="32"/>
      <c r="H148" s="206"/>
      <c r="I148" s="5"/>
      <c r="J148" s="5"/>
      <c r="K148" s="32"/>
      <c r="L148" s="5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2.75" customHeight="1" x14ac:dyDescent="0.2">
      <c r="A149" s="32"/>
      <c r="B149" s="32"/>
      <c r="C149" s="32"/>
      <c r="D149" s="32"/>
      <c r="E149" s="32"/>
      <c r="F149" s="32"/>
      <c r="G149" s="32"/>
      <c r="H149" s="206"/>
      <c r="I149" s="5"/>
      <c r="J149" s="5"/>
      <c r="K149" s="32"/>
      <c r="L149" s="5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2.75" customHeight="1" x14ac:dyDescent="0.2">
      <c r="A150" s="32"/>
      <c r="B150" s="32"/>
      <c r="C150" s="32"/>
      <c r="D150" s="32"/>
      <c r="E150" s="32"/>
      <c r="F150" s="32"/>
      <c r="G150" s="32"/>
      <c r="H150" s="206"/>
      <c r="I150" s="5"/>
      <c r="J150" s="5"/>
      <c r="K150" s="32"/>
      <c r="L150" s="5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2.75" customHeight="1" x14ac:dyDescent="0.2">
      <c r="A151" s="32"/>
      <c r="B151" s="32"/>
      <c r="C151" s="32"/>
      <c r="D151" s="32"/>
      <c r="E151" s="32"/>
      <c r="F151" s="32"/>
      <c r="G151" s="32"/>
      <c r="H151" s="206"/>
      <c r="I151" s="5"/>
      <c r="J151" s="5"/>
      <c r="K151" s="32"/>
      <c r="L151" s="5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2.75" customHeight="1" x14ac:dyDescent="0.2">
      <c r="A152" s="32"/>
      <c r="B152" s="32"/>
      <c r="C152" s="32"/>
      <c r="D152" s="32"/>
      <c r="E152" s="32"/>
      <c r="F152" s="32"/>
      <c r="G152" s="32"/>
      <c r="H152" s="206"/>
      <c r="I152" s="5"/>
      <c r="J152" s="5"/>
      <c r="K152" s="32"/>
      <c r="L152" s="5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2.75" customHeight="1" x14ac:dyDescent="0.2">
      <c r="A153" s="32"/>
      <c r="B153" s="32"/>
      <c r="C153" s="32"/>
      <c r="D153" s="32"/>
      <c r="E153" s="32"/>
      <c r="F153" s="32"/>
      <c r="G153" s="32"/>
      <c r="H153" s="206"/>
      <c r="I153" s="5"/>
      <c r="J153" s="5"/>
      <c r="K153" s="32"/>
      <c r="L153" s="5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2.75" customHeight="1" x14ac:dyDescent="0.2">
      <c r="A154" s="32"/>
      <c r="B154" s="32"/>
      <c r="C154" s="32"/>
      <c r="D154" s="32"/>
      <c r="E154" s="32"/>
      <c r="F154" s="32"/>
      <c r="G154" s="32"/>
      <c r="H154" s="206"/>
      <c r="I154" s="5"/>
      <c r="J154" s="5"/>
      <c r="K154" s="32"/>
      <c r="L154" s="5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2.75" customHeight="1" x14ac:dyDescent="0.2">
      <c r="A155" s="32"/>
      <c r="B155" s="32"/>
      <c r="C155" s="32"/>
      <c r="D155" s="32"/>
      <c r="E155" s="32"/>
      <c r="F155" s="32"/>
      <c r="G155" s="32"/>
      <c r="H155" s="206"/>
      <c r="I155" s="5"/>
      <c r="J155" s="5"/>
      <c r="K155" s="32"/>
      <c r="L155" s="5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2.75" customHeight="1" x14ac:dyDescent="0.2">
      <c r="A156" s="32"/>
      <c r="B156" s="32"/>
      <c r="C156" s="32"/>
      <c r="D156" s="32"/>
      <c r="E156" s="32"/>
      <c r="F156" s="32"/>
      <c r="G156" s="32"/>
      <c r="H156" s="206"/>
      <c r="I156" s="5"/>
      <c r="J156" s="5"/>
      <c r="K156" s="32"/>
      <c r="L156" s="5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2.75" customHeight="1" x14ac:dyDescent="0.2">
      <c r="A157" s="32"/>
      <c r="B157" s="32"/>
      <c r="C157" s="32"/>
      <c r="D157" s="32"/>
      <c r="E157" s="32"/>
      <c r="F157" s="32"/>
      <c r="G157" s="32"/>
      <c r="H157" s="206"/>
      <c r="I157" s="5"/>
      <c r="J157" s="5"/>
      <c r="K157" s="32"/>
      <c r="L157" s="5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2.75" customHeight="1" x14ac:dyDescent="0.2">
      <c r="A158" s="32"/>
      <c r="B158" s="32"/>
      <c r="C158" s="32"/>
      <c r="D158" s="32"/>
      <c r="E158" s="32"/>
      <c r="F158" s="32"/>
      <c r="G158" s="32"/>
      <c r="H158" s="206"/>
      <c r="I158" s="5"/>
      <c r="J158" s="5"/>
      <c r="K158" s="32"/>
      <c r="L158" s="5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2.75" customHeight="1" x14ac:dyDescent="0.2">
      <c r="A159" s="32"/>
      <c r="B159" s="32"/>
      <c r="C159" s="32"/>
      <c r="D159" s="32"/>
      <c r="E159" s="32"/>
      <c r="F159" s="32"/>
      <c r="G159" s="32"/>
      <c r="H159" s="206"/>
      <c r="I159" s="5"/>
      <c r="J159" s="5"/>
      <c r="K159" s="32"/>
      <c r="L159" s="5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2.75" customHeight="1" x14ac:dyDescent="0.2">
      <c r="A160" s="32"/>
      <c r="B160" s="32"/>
      <c r="C160" s="32"/>
      <c r="D160" s="32"/>
      <c r="E160" s="32"/>
      <c r="F160" s="32"/>
      <c r="G160" s="32"/>
      <c r="H160" s="206"/>
      <c r="I160" s="5"/>
      <c r="J160" s="5"/>
      <c r="K160" s="32"/>
      <c r="L160" s="5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2.75" customHeight="1" x14ac:dyDescent="0.2">
      <c r="A161" s="32"/>
      <c r="B161" s="32"/>
      <c r="C161" s="32"/>
      <c r="D161" s="32"/>
      <c r="E161" s="32"/>
      <c r="F161" s="32"/>
      <c r="G161" s="32"/>
      <c r="H161" s="206"/>
      <c r="I161" s="5"/>
      <c r="J161" s="5"/>
      <c r="K161" s="32"/>
      <c r="L161" s="5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2.75" customHeight="1" x14ac:dyDescent="0.2">
      <c r="A162" s="32"/>
      <c r="B162" s="32"/>
      <c r="C162" s="32"/>
      <c r="D162" s="32"/>
      <c r="E162" s="32"/>
      <c r="F162" s="32"/>
      <c r="G162" s="32"/>
      <c r="H162" s="206"/>
      <c r="I162" s="5"/>
      <c r="J162" s="5"/>
      <c r="K162" s="32"/>
      <c r="L162" s="5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2.75" customHeight="1" x14ac:dyDescent="0.2">
      <c r="A163" s="32"/>
      <c r="B163" s="32"/>
      <c r="C163" s="32"/>
      <c r="D163" s="32"/>
      <c r="E163" s="32"/>
      <c r="F163" s="32"/>
      <c r="G163" s="32"/>
      <c r="H163" s="206"/>
      <c r="I163" s="5"/>
      <c r="J163" s="5"/>
      <c r="K163" s="32"/>
      <c r="L163" s="5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2.75" customHeight="1" x14ac:dyDescent="0.2">
      <c r="A164" s="32"/>
      <c r="B164" s="32"/>
      <c r="C164" s="32"/>
      <c r="D164" s="32"/>
      <c r="E164" s="32"/>
      <c r="F164" s="32"/>
      <c r="G164" s="32"/>
      <c r="H164" s="206"/>
      <c r="I164" s="5"/>
      <c r="J164" s="5"/>
      <c r="K164" s="32"/>
      <c r="L164" s="5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2.75" customHeight="1" x14ac:dyDescent="0.2">
      <c r="A165" s="32"/>
      <c r="B165" s="32"/>
      <c r="C165" s="32"/>
      <c r="D165" s="32"/>
      <c r="E165" s="32"/>
      <c r="F165" s="32"/>
      <c r="G165" s="32"/>
      <c r="H165" s="206"/>
      <c r="I165" s="5"/>
      <c r="J165" s="5"/>
      <c r="K165" s="32"/>
      <c r="L165" s="5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2.75" customHeight="1" x14ac:dyDescent="0.2">
      <c r="A166" s="32"/>
      <c r="B166" s="32"/>
      <c r="C166" s="32"/>
      <c r="D166" s="32"/>
      <c r="E166" s="32"/>
      <c r="F166" s="32"/>
      <c r="G166" s="32"/>
      <c r="H166" s="206"/>
      <c r="I166" s="5"/>
      <c r="J166" s="5"/>
      <c r="K166" s="32"/>
      <c r="L166" s="5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2.75" customHeight="1" x14ac:dyDescent="0.2">
      <c r="A167" s="32"/>
      <c r="B167" s="32"/>
      <c r="C167" s="32"/>
      <c r="D167" s="32"/>
      <c r="E167" s="32"/>
      <c r="F167" s="32"/>
      <c r="G167" s="32"/>
      <c r="H167" s="206"/>
      <c r="I167" s="5"/>
      <c r="J167" s="5"/>
      <c r="K167" s="32"/>
      <c r="L167" s="5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2.75" customHeight="1" x14ac:dyDescent="0.2">
      <c r="A168" s="32"/>
      <c r="B168" s="32"/>
      <c r="C168" s="32"/>
      <c r="D168" s="32"/>
      <c r="E168" s="32"/>
      <c r="F168" s="32"/>
      <c r="G168" s="32"/>
      <c r="H168" s="206"/>
      <c r="I168" s="5"/>
      <c r="J168" s="5"/>
      <c r="K168" s="32"/>
      <c r="L168" s="5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2.75" customHeight="1" x14ac:dyDescent="0.2">
      <c r="A169" s="32"/>
      <c r="B169" s="32"/>
      <c r="C169" s="32"/>
      <c r="D169" s="32"/>
      <c r="E169" s="32"/>
      <c r="F169" s="32"/>
      <c r="G169" s="32"/>
      <c r="H169" s="206"/>
      <c r="I169" s="5"/>
      <c r="J169" s="5"/>
      <c r="K169" s="32"/>
      <c r="L169" s="5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2.75" customHeight="1" x14ac:dyDescent="0.2">
      <c r="A170" s="32"/>
      <c r="B170" s="32"/>
      <c r="C170" s="32"/>
      <c r="D170" s="32"/>
      <c r="E170" s="32"/>
      <c r="F170" s="32"/>
      <c r="G170" s="32"/>
      <c r="H170" s="206"/>
      <c r="I170" s="5"/>
      <c r="J170" s="5"/>
      <c r="K170" s="32"/>
      <c r="L170" s="5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2.75" customHeight="1" x14ac:dyDescent="0.2">
      <c r="A171" s="32"/>
      <c r="B171" s="32"/>
      <c r="C171" s="32"/>
      <c r="D171" s="32"/>
      <c r="E171" s="32"/>
      <c r="F171" s="32"/>
      <c r="G171" s="32"/>
      <c r="H171" s="206"/>
      <c r="I171" s="5"/>
      <c r="J171" s="5"/>
      <c r="K171" s="32"/>
      <c r="L171" s="5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2.75" customHeight="1" x14ac:dyDescent="0.2">
      <c r="A172" s="32"/>
      <c r="B172" s="32"/>
      <c r="C172" s="32"/>
      <c r="D172" s="32"/>
      <c r="E172" s="32"/>
      <c r="F172" s="32"/>
      <c r="G172" s="32"/>
      <c r="H172" s="206"/>
      <c r="I172" s="5"/>
      <c r="J172" s="5"/>
      <c r="K172" s="32"/>
      <c r="L172" s="5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2.75" customHeight="1" x14ac:dyDescent="0.2">
      <c r="A173" s="32"/>
      <c r="B173" s="32"/>
      <c r="C173" s="32"/>
      <c r="D173" s="32"/>
      <c r="E173" s="32"/>
      <c r="F173" s="32"/>
      <c r="G173" s="32"/>
      <c r="H173" s="206"/>
      <c r="I173" s="5"/>
      <c r="J173" s="5"/>
      <c r="K173" s="32"/>
      <c r="L173" s="5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2.75" customHeight="1" x14ac:dyDescent="0.2">
      <c r="A174" s="32"/>
      <c r="B174" s="32"/>
      <c r="C174" s="32"/>
      <c r="D174" s="32"/>
      <c r="E174" s="32"/>
      <c r="F174" s="32"/>
      <c r="G174" s="32"/>
      <c r="H174" s="206"/>
      <c r="I174" s="5"/>
      <c r="J174" s="5"/>
      <c r="K174" s="32"/>
      <c r="L174" s="5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2.75" customHeight="1" x14ac:dyDescent="0.2">
      <c r="A175" s="32"/>
      <c r="B175" s="32"/>
      <c r="C175" s="32"/>
      <c r="D175" s="32"/>
      <c r="E175" s="32"/>
      <c r="F175" s="32"/>
      <c r="G175" s="32"/>
      <c r="H175" s="206"/>
      <c r="I175" s="5"/>
      <c r="J175" s="5"/>
      <c r="K175" s="32"/>
      <c r="L175" s="5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2.75" customHeight="1" x14ac:dyDescent="0.2">
      <c r="A176" s="32"/>
      <c r="B176" s="32"/>
      <c r="C176" s="32"/>
      <c r="D176" s="32"/>
      <c r="E176" s="32"/>
      <c r="F176" s="32"/>
      <c r="G176" s="32"/>
      <c r="H176" s="206"/>
      <c r="I176" s="5"/>
      <c r="J176" s="5"/>
      <c r="K176" s="32"/>
      <c r="L176" s="5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2.75" customHeight="1" x14ac:dyDescent="0.2">
      <c r="A177" s="32"/>
      <c r="B177" s="32"/>
      <c r="C177" s="32"/>
      <c r="D177" s="32"/>
      <c r="E177" s="32"/>
      <c r="F177" s="32"/>
      <c r="G177" s="32"/>
      <c r="H177" s="206"/>
      <c r="I177" s="5"/>
      <c r="J177" s="5"/>
      <c r="K177" s="32"/>
      <c r="L177" s="5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2.75" customHeight="1" x14ac:dyDescent="0.2">
      <c r="A178" s="32"/>
      <c r="B178" s="32"/>
      <c r="C178" s="32"/>
      <c r="D178" s="32"/>
      <c r="E178" s="32"/>
      <c r="F178" s="32"/>
      <c r="G178" s="32"/>
      <c r="H178" s="206"/>
      <c r="I178" s="5"/>
      <c r="J178" s="5"/>
      <c r="K178" s="32"/>
      <c r="L178" s="5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2.75" customHeight="1" x14ac:dyDescent="0.2">
      <c r="A179" s="32"/>
      <c r="B179" s="32"/>
      <c r="C179" s="32"/>
      <c r="D179" s="32"/>
      <c r="E179" s="32"/>
      <c r="F179" s="32"/>
      <c r="G179" s="32"/>
      <c r="H179" s="206"/>
      <c r="I179" s="5"/>
      <c r="J179" s="5"/>
      <c r="K179" s="32"/>
      <c r="L179" s="5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2.75" customHeight="1" x14ac:dyDescent="0.2">
      <c r="A180" s="32"/>
      <c r="B180" s="32"/>
      <c r="C180" s="32"/>
      <c r="D180" s="32"/>
      <c r="E180" s="32"/>
      <c r="F180" s="32"/>
      <c r="G180" s="32"/>
      <c r="H180" s="206"/>
      <c r="I180" s="5"/>
      <c r="J180" s="5"/>
      <c r="K180" s="32"/>
      <c r="L180" s="5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2.75" customHeight="1" x14ac:dyDescent="0.2">
      <c r="A181" s="32"/>
      <c r="B181" s="32"/>
      <c r="C181" s="32"/>
      <c r="D181" s="32"/>
      <c r="E181" s="32"/>
      <c r="F181" s="32"/>
      <c r="G181" s="32"/>
      <c r="H181" s="206"/>
      <c r="I181" s="5"/>
      <c r="J181" s="5"/>
      <c r="K181" s="32"/>
      <c r="L181" s="5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2.75" customHeight="1" x14ac:dyDescent="0.2">
      <c r="A182" s="32"/>
      <c r="B182" s="32"/>
      <c r="C182" s="32"/>
      <c r="D182" s="32"/>
      <c r="E182" s="32"/>
      <c r="F182" s="32"/>
      <c r="G182" s="32"/>
      <c r="H182" s="206"/>
      <c r="I182" s="5"/>
      <c r="J182" s="5"/>
      <c r="K182" s="32"/>
      <c r="L182" s="5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2.75" customHeight="1" x14ac:dyDescent="0.2">
      <c r="A183" s="32"/>
      <c r="B183" s="32"/>
      <c r="C183" s="32"/>
      <c r="D183" s="32"/>
      <c r="E183" s="32"/>
      <c r="F183" s="32"/>
      <c r="G183" s="32"/>
      <c r="H183" s="206"/>
      <c r="I183" s="5"/>
      <c r="J183" s="5"/>
      <c r="K183" s="32"/>
      <c r="L183" s="5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2.75" customHeight="1" x14ac:dyDescent="0.2">
      <c r="A184" s="32"/>
      <c r="B184" s="32"/>
      <c r="C184" s="32"/>
      <c r="D184" s="32"/>
      <c r="E184" s="32"/>
      <c r="F184" s="32"/>
      <c r="G184" s="32"/>
      <c r="H184" s="206"/>
      <c r="I184" s="5"/>
      <c r="J184" s="5"/>
      <c r="K184" s="32"/>
      <c r="L184" s="5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2.75" customHeight="1" x14ac:dyDescent="0.2">
      <c r="A185" s="32"/>
      <c r="B185" s="32"/>
      <c r="C185" s="32"/>
      <c r="D185" s="32"/>
      <c r="E185" s="32"/>
      <c r="F185" s="32"/>
      <c r="G185" s="32"/>
      <c r="H185" s="206"/>
      <c r="I185" s="5"/>
      <c r="J185" s="5"/>
      <c r="K185" s="32"/>
      <c r="L185" s="5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2.75" customHeight="1" x14ac:dyDescent="0.2">
      <c r="A186" s="32"/>
      <c r="B186" s="32"/>
      <c r="C186" s="32"/>
      <c r="D186" s="32"/>
      <c r="E186" s="32"/>
      <c r="F186" s="32"/>
      <c r="G186" s="32"/>
      <c r="H186" s="206"/>
      <c r="I186" s="5"/>
      <c r="J186" s="5"/>
      <c r="K186" s="32"/>
      <c r="L186" s="5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2.75" customHeight="1" x14ac:dyDescent="0.2">
      <c r="A187" s="32"/>
      <c r="B187" s="32"/>
      <c r="C187" s="32"/>
      <c r="D187" s="32"/>
      <c r="E187" s="32"/>
      <c r="F187" s="32"/>
      <c r="G187" s="32"/>
      <c r="H187" s="206"/>
      <c r="I187" s="5"/>
      <c r="J187" s="5"/>
      <c r="K187" s="32"/>
      <c r="L187" s="5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2.75" customHeight="1" x14ac:dyDescent="0.2">
      <c r="A188" s="32"/>
      <c r="B188" s="32"/>
      <c r="C188" s="32"/>
      <c r="D188" s="32"/>
      <c r="E188" s="32"/>
      <c r="F188" s="32"/>
      <c r="G188" s="32"/>
      <c r="H188" s="206"/>
      <c r="I188" s="5"/>
      <c r="J188" s="5"/>
      <c r="K188" s="32"/>
      <c r="L188" s="5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2.75" customHeight="1" x14ac:dyDescent="0.2">
      <c r="A189" s="32"/>
      <c r="B189" s="32"/>
      <c r="C189" s="32"/>
      <c r="D189" s="32"/>
      <c r="E189" s="32"/>
      <c r="F189" s="32"/>
      <c r="G189" s="32"/>
      <c r="H189" s="206"/>
      <c r="I189" s="5"/>
      <c r="J189" s="5"/>
      <c r="K189" s="32"/>
      <c r="L189" s="5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2.75" customHeight="1" x14ac:dyDescent="0.2">
      <c r="A190" s="32"/>
      <c r="B190" s="32"/>
      <c r="C190" s="32"/>
      <c r="D190" s="32"/>
      <c r="E190" s="32"/>
      <c r="F190" s="32"/>
      <c r="G190" s="32"/>
      <c r="H190" s="206"/>
      <c r="I190" s="5"/>
      <c r="J190" s="5"/>
      <c r="K190" s="32"/>
      <c r="L190" s="5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2.75" customHeight="1" x14ac:dyDescent="0.2">
      <c r="A191" s="32"/>
      <c r="B191" s="32"/>
      <c r="C191" s="32"/>
      <c r="D191" s="32"/>
      <c r="E191" s="32"/>
      <c r="F191" s="32"/>
      <c r="G191" s="32"/>
      <c r="H191" s="206"/>
      <c r="I191" s="5"/>
      <c r="J191" s="5"/>
      <c r="K191" s="32"/>
      <c r="L191" s="5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2.75" customHeight="1" x14ac:dyDescent="0.2">
      <c r="A192" s="32"/>
      <c r="B192" s="32"/>
      <c r="C192" s="32"/>
      <c r="D192" s="32"/>
      <c r="E192" s="32"/>
      <c r="F192" s="32"/>
      <c r="G192" s="32"/>
      <c r="H192" s="206"/>
      <c r="I192" s="5"/>
      <c r="J192" s="5"/>
      <c r="K192" s="32"/>
      <c r="L192" s="5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2.75" customHeight="1" x14ac:dyDescent="0.2">
      <c r="A193" s="32"/>
      <c r="B193" s="32"/>
      <c r="C193" s="32"/>
      <c r="D193" s="32"/>
      <c r="E193" s="32"/>
      <c r="F193" s="32"/>
      <c r="G193" s="32"/>
      <c r="H193" s="206"/>
      <c r="I193" s="5"/>
      <c r="J193" s="5"/>
      <c r="K193" s="32"/>
      <c r="L193" s="5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2.75" customHeight="1" x14ac:dyDescent="0.2">
      <c r="A194" s="32"/>
      <c r="B194" s="32"/>
      <c r="C194" s="32"/>
      <c r="D194" s="32"/>
      <c r="E194" s="32"/>
      <c r="F194" s="32"/>
      <c r="G194" s="32"/>
      <c r="H194" s="206"/>
      <c r="I194" s="5"/>
      <c r="J194" s="5"/>
      <c r="K194" s="32"/>
      <c r="L194" s="5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2.75" customHeight="1" x14ac:dyDescent="0.2">
      <c r="A195" s="32"/>
      <c r="B195" s="32"/>
      <c r="C195" s="32"/>
      <c r="D195" s="32"/>
      <c r="E195" s="32"/>
      <c r="F195" s="32"/>
      <c r="G195" s="32"/>
      <c r="H195" s="206"/>
      <c r="I195" s="5"/>
      <c r="J195" s="5"/>
      <c r="K195" s="32"/>
      <c r="L195" s="5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2.75" customHeight="1" x14ac:dyDescent="0.2">
      <c r="A196" s="32"/>
      <c r="B196" s="32"/>
      <c r="C196" s="32"/>
      <c r="D196" s="32"/>
      <c r="E196" s="32"/>
      <c r="F196" s="32"/>
      <c r="G196" s="32"/>
      <c r="H196" s="206"/>
      <c r="I196" s="5"/>
      <c r="J196" s="5"/>
      <c r="K196" s="32"/>
      <c r="L196" s="5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2.75" customHeight="1" x14ac:dyDescent="0.2">
      <c r="A197" s="32"/>
      <c r="B197" s="32"/>
      <c r="C197" s="32"/>
      <c r="D197" s="32"/>
      <c r="E197" s="32"/>
      <c r="F197" s="32"/>
      <c r="G197" s="32"/>
      <c r="H197" s="206"/>
      <c r="I197" s="5"/>
      <c r="J197" s="5"/>
      <c r="K197" s="32"/>
      <c r="L197" s="5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2.75" customHeight="1" x14ac:dyDescent="0.2">
      <c r="A198" s="32"/>
      <c r="B198" s="32"/>
      <c r="C198" s="32"/>
      <c r="D198" s="32"/>
      <c r="E198" s="32"/>
      <c r="F198" s="32"/>
      <c r="G198" s="32"/>
      <c r="H198" s="206"/>
      <c r="I198" s="5"/>
      <c r="J198" s="5"/>
      <c r="K198" s="32"/>
      <c r="L198" s="5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2.75" customHeight="1" x14ac:dyDescent="0.2">
      <c r="A199" s="32"/>
      <c r="B199" s="32"/>
      <c r="C199" s="32"/>
      <c r="D199" s="32"/>
      <c r="E199" s="32"/>
      <c r="F199" s="32"/>
      <c r="G199" s="32"/>
      <c r="H199" s="206"/>
      <c r="I199" s="5"/>
      <c r="J199" s="5"/>
      <c r="K199" s="32"/>
      <c r="L199" s="5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2.75" customHeight="1" x14ac:dyDescent="0.2">
      <c r="A200" s="32"/>
      <c r="B200" s="32"/>
      <c r="C200" s="32"/>
      <c r="D200" s="32"/>
      <c r="E200" s="32"/>
      <c r="F200" s="32"/>
      <c r="G200" s="32"/>
      <c r="H200" s="206"/>
      <c r="I200" s="5"/>
      <c r="J200" s="5"/>
      <c r="K200" s="32"/>
      <c r="L200" s="5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2.75" customHeight="1" x14ac:dyDescent="0.2">
      <c r="A201" s="32"/>
      <c r="B201" s="32"/>
      <c r="C201" s="32"/>
      <c r="D201" s="32"/>
      <c r="E201" s="32"/>
      <c r="F201" s="32"/>
      <c r="G201" s="32"/>
      <c r="H201" s="206"/>
      <c r="I201" s="5"/>
      <c r="J201" s="5"/>
      <c r="K201" s="32"/>
      <c r="L201" s="5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2.75" customHeight="1" x14ac:dyDescent="0.2">
      <c r="A202" s="32"/>
      <c r="B202" s="32"/>
      <c r="C202" s="32"/>
      <c r="D202" s="32"/>
      <c r="E202" s="32"/>
      <c r="F202" s="32"/>
      <c r="G202" s="32"/>
      <c r="H202" s="206"/>
      <c r="I202" s="5"/>
      <c r="J202" s="5"/>
      <c r="K202" s="32"/>
      <c r="L202" s="5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2.75" customHeight="1" x14ac:dyDescent="0.2">
      <c r="A203" s="32"/>
      <c r="B203" s="32"/>
      <c r="C203" s="32"/>
      <c r="D203" s="32"/>
      <c r="E203" s="32"/>
      <c r="F203" s="32"/>
      <c r="G203" s="32"/>
      <c r="H203" s="206"/>
      <c r="I203" s="5"/>
      <c r="J203" s="5"/>
      <c r="K203" s="32"/>
      <c r="L203" s="5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2.75" customHeight="1" x14ac:dyDescent="0.2">
      <c r="A204" s="32"/>
      <c r="B204" s="32"/>
      <c r="C204" s="32"/>
      <c r="D204" s="32"/>
      <c r="E204" s="32"/>
      <c r="F204" s="32"/>
      <c r="G204" s="32"/>
      <c r="H204" s="206"/>
      <c r="I204" s="5"/>
      <c r="J204" s="5"/>
      <c r="K204" s="32"/>
      <c r="L204" s="5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2.75" customHeight="1" x14ac:dyDescent="0.2">
      <c r="A205" s="32"/>
      <c r="B205" s="32"/>
      <c r="C205" s="32"/>
      <c r="D205" s="32"/>
      <c r="E205" s="32"/>
      <c r="F205" s="32"/>
      <c r="G205" s="32"/>
      <c r="H205" s="206"/>
      <c r="I205" s="5"/>
      <c r="J205" s="5"/>
      <c r="K205" s="32"/>
      <c r="L205" s="5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2.75" customHeight="1" x14ac:dyDescent="0.2">
      <c r="A206" s="32"/>
      <c r="B206" s="32"/>
      <c r="C206" s="32"/>
      <c r="D206" s="32"/>
      <c r="E206" s="32"/>
      <c r="F206" s="32"/>
      <c r="G206" s="32"/>
      <c r="H206" s="206"/>
      <c r="I206" s="5"/>
      <c r="J206" s="5"/>
      <c r="K206" s="32"/>
      <c r="L206" s="5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2.75" customHeight="1" x14ac:dyDescent="0.2">
      <c r="A207" s="32"/>
      <c r="B207" s="32"/>
      <c r="C207" s="32"/>
      <c r="D207" s="32"/>
      <c r="E207" s="32"/>
      <c r="F207" s="32"/>
      <c r="G207" s="32"/>
      <c r="H207" s="206"/>
      <c r="I207" s="5"/>
      <c r="J207" s="5"/>
      <c r="K207" s="32"/>
      <c r="L207" s="5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2.75" customHeight="1" x14ac:dyDescent="0.2">
      <c r="A208" s="32"/>
      <c r="B208" s="32"/>
      <c r="C208" s="32"/>
      <c r="D208" s="32"/>
      <c r="E208" s="32"/>
      <c r="F208" s="32"/>
      <c r="G208" s="32"/>
      <c r="H208" s="206"/>
      <c r="I208" s="5"/>
      <c r="J208" s="5"/>
      <c r="K208" s="32"/>
      <c r="L208" s="5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2.75" customHeight="1" x14ac:dyDescent="0.2">
      <c r="A209" s="32"/>
      <c r="B209" s="32"/>
      <c r="C209" s="32"/>
      <c r="D209" s="32"/>
      <c r="E209" s="32"/>
      <c r="F209" s="32"/>
      <c r="G209" s="32"/>
      <c r="H209" s="206"/>
      <c r="I209" s="5"/>
      <c r="J209" s="5"/>
      <c r="K209" s="32"/>
      <c r="L209" s="5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2.75" customHeight="1" x14ac:dyDescent="0.2">
      <c r="A210" s="32"/>
      <c r="B210" s="32"/>
      <c r="C210" s="32"/>
      <c r="D210" s="32"/>
      <c r="E210" s="32"/>
      <c r="F210" s="32"/>
      <c r="G210" s="32"/>
      <c r="H210" s="206"/>
      <c r="I210" s="5"/>
      <c r="J210" s="5"/>
      <c r="K210" s="32"/>
      <c r="L210" s="5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2.75" customHeight="1" x14ac:dyDescent="0.2">
      <c r="A211" s="32"/>
      <c r="B211" s="32"/>
      <c r="C211" s="32"/>
      <c r="D211" s="32"/>
      <c r="E211" s="32"/>
      <c r="F211" s="32"/>
      <c r="G211" s="32"/>
      <c r="H211" s="206"/>
      <c r="I211" s="5"/>
      <c r="J211" s="5"/>
      <c r="K211" s="32"/>
      <c r="L211" s="5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2.75" customHeight="1" x14ac:dyDescent="0.2">
      <c r="A212" s="32"/>
      <c r="B212" s="32"/>
      <c r="C212" s="32"/>
      <c r="D212" s="32"/>
      <c r="E212" s="32"/>
      <c r="F212" s="32"/>
      <c r="G212" s="32"/>
      <c r="H212" s="206"/>
      <c r="I212" s="5"/>
      <c r="J212" s="5"/>
      <c r="K212" s="32"/>
      <c r="L212" s="5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2.75" customHeight="1" x14ac:dyDescent="0.2">
      <c r="A213" s="32"/>
      <c r="B213" s="32"/>
      <c r="C213" s="32"/>
      <c r="D213" s="32"/>
      <c r="E213" s="32"/>
      <c r="F213" s="32"/>
      <c r="G213" s="32"/>
      <c r="H213" s="206"/>
      <c r="I213" s="5"/>
      <c r="J213" s="5"/>
      <c r="K213" s="32"/>
      <c r="L213" s="5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2.75" customHeight="1" x14ac:dyDescent="0.2">
      <c r="A214" s="32"/>
      <c r="B214" s="32"/>
      <c r="C214" s="32"/>
      <c r="D214" s="32"/>
      <c r="E214" s="32"/>
      <c r="F214" s="32"/>
      <c r="G214" s="32"/>
      <c r="H214" s="206"/>
      <c r="I214" s="5"/>
      <c r="J214" s="5"/>
      <c r="K214" s="32"/>
      <c r="L214" s="5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2.75" customHeight="1" x14ac:dyDescent="0.2">
      <c r="A215" s="32"/>
      <c r="B215" s="32"/>
      <c r="C215" s="32"/>
      <c r="D215" s="32"/>
      <c r="E215" s="32"/>
      <c r="F215" s="32"/>
      <c r="G215" s="32"/>
      <c r="H215" s="206"/>
      <c r="I215" s="5"/>
      <c r="J215" s="5"/>
      <c r="K215" s="32"/>
      <c r="L215" s="5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2.75" customHeight="1" x14ac:dyDescent="0.2">
      <c r="A216" s="32"/>
      <c r="B216" s="32"/>
      <c r="C216" s="32"/>
      <c r="D216" s="32"/>
      <c r="E216" s="32"/>
      <c r="F216" s="32"/>
      <c r="G216" s="32"/>
      <c r="H216" s="206"/>
      <c r="I216" s="5"/>
      <c r="J216" s="5"/>
      <c r="K216" s="32"/>
      <c r="L216" s="5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2.75" customHeight="1" x14ac:dyDescent="0.2">
      <c r="A217" s="32"/>
      <c r="B217" s="32"/>
      <c r="C217" s="32"/>
      <c r="D217" s="32"/>
      <c r="E217" s="32"/>
      <c r="F217" s="32"/>
      <c r="G217" s="32"/>
      <c r="H217" s="206"/>
      <c r="I217" s="5"/>
      <c r="J217" s="5"/>
      <c r="K217" s="32"/>
      <c r="L217" s="5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2.75" customHeight="1" x14ac:dyDescent="0.2">
      <c r="A218" s="32"/>
      <c r="B218" s="32"/>
      <c r="C218" s="32"/>
      <c r="D218" s="32"/>
      <c r="E218" s="32"/>
      <c r="F218" s="32"/>
      <c r="G218" s="32"/>
      <c r="H218" s="206"/>
      <c r="I218" s="5"/>
      <c r="J218" s="5"/>
      <c r="K218" s="32"/>
      <c r="L218" s="5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2.75" customHeight="1" x14ac:dyDescent="0.2">
      <c r="A219" s="32"/>
      <c r="B219" s="32"/>
      <c r="C219" s="32"/>
      <c r="D219" s="32"/>
      <c r="E219" s="32"/>
      <c r="F219" s="32"/>
      <c r="G219" s="32"/>
      <c r="H219" s="206"/>
      <c r="I219" s="5"/>
      <c r="J219" s="5"/>
      <c r="K219" s="32"/>
      <c r="L219" s="5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2.75" customHeight="1" x14ac:dyDescent="0.2">
      <c r="A220" s="32"/>
      <c r="B220" s="32"/>
      <c r="C220" s="32"/>
      <c r="D220" s="32"/>
      <c r="E220" s="32"/>
      <c r="F220" s="32"/>
      <c r="G220" s="32"/>
      <c r="H220" s="206"/>
      <c r="I220" s="5"/>
      <c r="J220" s="5"/>
      <c r="K220" s="32"/>
      <c r="L220" s="5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2.75" customHeight="1" x14ac:dyDescent="0.2">
      <c r="A221" s="32"/>
      <c r="B221" s="32"/>
      <c r="C221" s="32"/>
      <c r="D221" s="32"/>
      <c r="E221" s="32"/>
      <c r="F221" s="32"/>
      <c r="G221" s="32"/>
      <c r="H221" s="206"/>
      <c r="I221" s="5"/>
      <c r="J221" s="5"/>
      <c r="K221" s="32"/>
      <c r="L221" s="5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2.75" customHeight="1" x14ac:dyDescent="0.2">
      <c r="A222" s="32"/>
      <c r="B222" s="32"/>
      <c r="C222" s="32"/>
      <c r="D222" s="32"/>
      <c r="E222" s="32"/>
      <c r="F222" s="32"/>
      <c r="G222" s="32"/>
      <c r="H222" s="206"/>
      <c r="I222" s="5"/>
      <c r="J222" s="5"/>
      <c r="K222" s="32"/>
      <c r="L222" s="5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2.75" customHeight="1" x14ac:dyDescent="0.2">
      <c r="A223" s="32"/>
      <c r="B223" s="32"/>
      <c r="C223" s="32"/>
      <c r="D223" s="32"/>
      <c r="E223" s="32"/>
      <c r="F223" s="32"/>
      <c r="G223" s="32"/>
      <c r="H223" s="206"/>
      <c r="I223" s="5"/>
      <c r="J223" s="5"/>
      <c r="K223" s="32"/>
      <c r="L223" s="5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2.75" customHeight="1" x14ac:dyDescent="0.2">
      <c r="A224" s="32"/>
      <c r="B224" s="32"/>
      <c r="C224" s="32"/>
      <c r="D224" s="32"/>
      <c r="E224" s="32"/>
      <c r="F224" s="32"/>
      <c r="G224" s="32"/>
      <c r="H224" s="206"/>
      <c r="I224" s="5"/>
      <c r="J224" s="5"/>
      <c r="K224" s="32"/>
      <c r="L224" s="5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2.75" customHeight="1" x14ac:dyDescent="0.2">
      <c r="A225" s="32"/>
      <c r="B225" s="32"/>
      <c r="C225" s="32"/>
      <c r="D225" s="32"/>
      <c r="E225" s="32"/>
      <c r="F225" s="32"/>
      <c r="G225" s="32"/>
      <c r="H225" s="206"/>
      <c r="I225" s="5"/>
      <c r="J225" s="5"/>
      <c r="K225" s="32"/>
      <c r="L225" s="5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2.75" customHeight="1" x14ac:dyDescent="0.2">
      <c r="A226" s="32"/>
      <c r="B226" s="32"/>
      <c r="C226" s="32"/>
      <c r="D226" s="32"/>
      <c r="E226" s="32"/>
      <c r="F226" s="32"/>
      <c r="G226" s="32"/>
      <c r="H226" s="206"/>
      <c r="I226" s="5"/>
      <c r="J226" s="5"/>
      <c r="K226" s="32"/>
      <c r="L226" s="5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2.75" customHeight="1" x14ac:dyDescent="0.2">
      <c r="A227" s="32"/>
      <c r="B227" s="32"/>
      <c r="C227" s="32"/>
      <c r="D227" s="32"/>
      <c r="E227" s="32"/>
      <c r="F227" s="32"/>
      <c r="G227" s="32"/>
      <c r="H227" s="206"/>
      <c r="I227" s="5"/>
      <c r="J227" s="5"/>
      <c r="K227" s="32"/>
      <c r="L227" s="5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2.75" customHeight="1" x14ac:dyDescent="0.2">
      <c r="A228" s="32"/>
      <c r="B228" s="32"/>
      <c r="C228" s="32"/>
      <c r="D228" s="32"/>
      <c r="E228" s="32"/>
      <c r="F228" s="32"/>
      <c r="G228" s="32"/>
      <c r="H228" s="206"/>
      <c r="I228" s="5"/>
      <c r="J228" s="5"/>
      <c r="K228" s="32"/>
      <c r="L228" s="5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2.75" customHeight="1" x14ac:dyDescent="0.2">
      <c r="A229" s="32"/>
      <c r="B229" s="32"/>
      <c r="C229" s="32"/>
      <c r="D229" s="32"/>
      <c r="E229" s="32"/>
      <c r="F229" s="32"/>
      <c r="G229" s="32"/>
      <c r="H229" s="206"/>
      <c r="I229" s="5"/>
      <c r="J229" s="5"/>
      <c r="K229" s="32"/>
      <c r="L229" s="5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2.75" customHeight="1" x14ac:dyDescent="0.2">
      <c r="A230" s="32"/>
      <c r="B230" s="32"/>
      <c r="C230" s="32"/>
      <c r="D230" s="32"/>
      <c r="E230" s="32"/>
      <c r="F230" s="32"/>
      <c r="G230" s="32"/>
      <c r="H230" s="206"/>
      <c r="I230" s="5"/>
      <c r="J230" s="5"/>
      <c r="K230" s="32"/>
      <c r="L230" s="5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2.75" customHeight="1" x14ac:dyDescent="0.2">
      <c r="A231" s="32"/>
      <c r="B231" s="32"/>
      <c r="C231" s="32"/>
      <c r="D231" s="32"/>
      <c r="E231" s="32"/>
      <c r="F231" s="32"/>
      <c r="G231" s="32"/>
      <c r="H231" s="206"/>
      <c r="I231" s="5"/>
      <c r="J231" s="5"/>
      <c r="K231" s="32"/>
      <c r="L231" s="5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2.75" customHeight="1" x14ac:dyDescent="0.2">
      <c r="A232" s="32"/>
      <c r="B232" s="32"/>
      <c r="C232" s="32"/>
      <c r="D232" s="32"/>
      <c r="E232" s="32"/>
      <c r="F232" s="32"/>
      <c r="G232" s="32"/>
      <c r="H232" s="206"/>
      <c r="I232" s="5"/>
      <c r="J232" s="5"/>
      <c r="K232" s="32"/>
      <c r="L232" s="5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2.75" customHeight="1" x14ac:dyDescent="0.2">
      <c r="A233" s="32"/>
      <c r="B233" s="32"/>
      <c r="C233" s="32"/>
      <c r="D233" s="32"/>
      <c r="E233" s="32"/>
      <c r="F233" s="32"/>
      <c r="G233" s="32"/>
      <c r="H233" s="206"/>
      <c r="I233" s="5"/>
      <c r="J233" s="5"/>
      <c r="K233" s="32"/>
      <c r="L233" s="5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2.75" customHeight="1" x14ac:dyDescent="0.2">
      <c r="A234" s="32"/>
      <c r="B234" s="32"/>
      <c r="C234" s="32"/>
      <c r="D234" s="32"/>
      <c r="E234" s="32"/>
      <c r="F234" s="32"/>
      <c r="G234" s="32"/>
      <c r="H234" s="206"/>
      <c r="I234" s="5"/>
      <c r="J234" s="5"/>
      <c r="K234" s="32"/>
      <c r="L234" s="5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2.75" customHeight="1" x14ac:dyDescent="0.2">
      <c r="A235" s="32"/>
      <c r="B235" s="32"/>
      <c r="C235" s="32"/>
      <c r="D235" s="32"/>
      <c r="E235" s="32"/>
      <c r="F235" s="32"/>
      <c r="G235" s="32"/>
      <c r="H235" s="206"/>
      <c r="I235" s="5"/>
      <c r="J235" s="5"/>
      <c r="K235" s="32"/>
      <c r="L235" s="5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2.75" customHeight="1" x14ac:dyDescent="0.2">
      <c r="A236" s="32"/>
      <c r="B236" s="32"/>
      <c r="C236" s="32"/>
      <c r="D236" s="32"/>
      <c r="E236" s="32"/>
      <c r="F236" s="32"/>
      <c r="G236" s="32"/>
      <c r="H236" s="206"/>
      <c r="I236" s="5"/>
      <c r="J236" s="5"/>
      <c r="K236" s="32"/>
      <c r="L236" s="5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2.75" customHeight="1" x14ac:dyDescent="0.2">
      <c r="A237" s="32"/>
      <c r="B237" s="32"/>
      <c r="C237" s="32"/>
      <c r="D237" s="32"/>
      <c r="E237" s="32"/>
      <c r="F237" s="32"/>
      <c r="G237" s="32"/>
      <c r="H237" s="206"/>
      <c r="I237" s="5"/>
      <c r="J237" s="5"/>
      <c r="K237" s="32"/>
      <c r="L237" s="5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2.75" customHeight="1" x14ac:dyDescent="0.2">
      <c r="A238" s="32"/>
      <c r="B238" s="32"/>
      <c r="C238" s="32"/>
      <c r="D238" s="32"/>
      <c r="E238" s="32"/>
      <c r="F238" s="32"/>
      <c r="G238" s="32"/>
      <c r="H238" s="206"/>
      <c r="I238" s="5"/>
      <c r="J238" s="5"/>
      <c r="K238" s="32"/>
      <c r="L238" s="5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2.75" customHeight="1" x14ac:dyDescent="0.2">
      <c r="A239" s="32"/>
      <c r="B239" s="32"/>
      <c r="C239" s="32"/>
      <c r="D239" s="32"/>
      <c r="E239" s="32"/>
      <c r="F239" s="32"/>
      <c r="G239" s="32"/>
      <c r="H239" s="206"/>
      <c r="I239" s="5"/>
      <c r="J239" s="5"/>
      <c r="K239" s="32"/>
      <c r="L239" s="5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2.75" customHeight="1" x14ac:dyDescent="0.2">
      <c r="A240" s="32"/>
      <c r="B240" s="32"/>
      <c r="C240" s="32"/>
      <c r="D240" s="32"/>
      <c r="E240" s="32"/>
      <c r="F240" s="32"/>
      <c r="G240" s="32"/>
      <c r="H240" s="206"/>
      <c r="I240" s="5"/>
      <c r="J240" s="5"/>
      <c r="K240" s="32"/>
      <c r="L240" s="5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2.75" customHeight="1" x14ac:dyDescent="0.2">
      <c r="A241" s="32"/>
      <c r="B241" s="32"/>
      <c r="C241" s="32"/>
      <c r="D241" s="32"/>
      <c r="E241" s="32"/>
      <c r="F241" s="32"/>
      <c r="G241" s="32"/>
      <c r="H241" s="206"/>
      <c r="I241" s="5"/>
      <c r="J241" s="5"/>
      <c r="K241" s="32"/>
      <c r="L241" s="5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2.75" customHeight="1" x14ac:dyDescent="0.2">
      <c r="A242" s="32"/>
      <c r="B242" s="32"/>
      <c r="C242" s="32"/>
      <c r="D242" s="32"/>
      <c r="E242" s="32"/>
      <c r="F242" s="32"/>
      <c r="G242" s="32"/>
      <c r="H242" s="206"/>
      <c r="I242" s="5"/>
      <c r="J242" s="5"/>
      <c r="K242" s="32"/>
      <c r="L242" s="5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2.75" customHeight="1" x14ac:dyDescent="0.2">
      <c r="A243" s="32"/>
      <c r="B243" s="32"/>
      <c r="C243" s="32"/>
      <c r="D243" s="32"/>
      <c r="E243" s="32"/>
      <c r="F243" s="32"/>
      <c r="G243" s="32"/>
      <c r="H243" s="206"/>
      <c r="I243" s="5"/>
      <c r="J243" s="5"/>
      <c r="K243" s="32"/>
      <c r="L243" s="5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2.75" customHeight="1" x14ac:dyDescent="0.2">
      <c r="A244" s="32"/>
      <c r="B244" s="32"/>
      <c r="C244" s="32"/>
      <c r="D244" s="32"/>
      <c r="E244" s="32"/>
      <c r="F244" s="32"/>
      <c r="G244" s="32"/>
      <c r="H244" s="206"/>
      <c r="I244" s="5"/>
      <c r="J244" s="5"/>
      <c r="K244" s="32"/>
      <c r="L244" s="5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2.75" customHeight="1" x14ac:dyDescent="0.2">
      <c r="A245" s="32"/>
      <c r="B245" s="32"/>
      <c r="C245" s="32"/>
      <c r="D245" s="32"/>
      <c r="E245" s="32"/>
      <c r="F245" s="32"/>
      <c r="G245" s="32"/>
      <c r="H245" s="206"/>
      <c r="I245" s="5"/>
      <c r="J245" s="5"/>
      <c r="K245" s="32"/>
      <c r="L245" s="5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2.75" customHeight="1" x14ac:dyDescent="0.2">
      <c r="A246" s="32"/>
      <c r="B246" s="32"/>
      <c r="C246" s="32"/>
      <c r="D246" s="32"/>
      <c r="E246" s="32"/>
      <c r="F246" s="32"/>
      <c r="G246" s="32"/>
      <c r="H246" s="206"/>
      <c r="I246" s="5"/>
      <c r="J246" s="5"/>
      <c r="K246" s="32"/>
      <c r="L246" s="5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2.75" customHeight="1" x14ac:dyDescent="0.2">
      <c r="A247" s="32"/>
      <c r="B247" s="32"/>
      <c r="C247" s="32"/>
      <c r="D247" s="32"/>
      <c r="E247" s="32"/>
      <c r="F247" s="32"/>
      <c r="G247" s="32"/>
      <c r="H247" s="206"/>
      <c r="I247" s="5"/>
      <c r="J247" s="5"/>
      <c r="K247" s="32"/>
      <c r="L247" s="5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2.75" customHeight="1" x14ac:dyDescent="0.2">
      <c r="A248" s="32"/>
      <c r="B248" s="32"/>
      <c r="C248" s="32"/>
      <c r="D248" s="32"/>
      <c r="E248" s="32"/>
      <c r="F248" s="32"/>
      <c r="G248" s="32"/>
      <c r="H248" s="206"/>
      <c r="I248" s="5"/>
      <c r="J248" s="5"/>
      <c r="K248" s="32"/>
      <c r="L248" s="5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2.75" customHeight="1" x14ac:dyDescent="0.2">
      <c r="A249" s="32"/>
      <c r="B249" s="32"/>
      <c r="C249" s="32"/>
      <c r="D249" s="32"/>
      <c r="E249" s="32"/>
      <c r="F249" s="32"/>
      <c r="G249" s="32"/>
      <c r="H249" s="206"/>
      <c r="I249" s="5"/>
      <c r="J249" s="5"/>
      <c r="K249" s="32"/>
      <c r="L249" s="5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2.75" customHeight="1" x14ac:dyDescent="0.2">
      <c r="A250" s="32"/>
      <c r="B250" s="32"/>
      <c r="C250" s="32"/>
      <c r="D250" s="32"/>
      <c r="E250" s="32"/>
      <c r="F250" s="32"/>
      <c r="G250" s="32"/>
      <c r="H250" s="206"/>
      <c r="I250" s="5"/>
      <c r="J250" s="5"/>
      <c r="K250" s="32"/>
      <c r="L250" s="5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2.75" customHeight="1" x14ac:dyDescent="0.2">
      <c r="A251" s="32"/>
      <c r="B251" s="32"/>
      <c r="C251" s="32"/>
      <c r="D251" s="32"/>
      <c r="E251" s="32"/>
      <c r="F251" s="32"/>
      <c r="G251" s="32"/>
      <c r="H251" s="206"/>
      <c r="I251" s="5"/>
      <c r="J251" s="5"/>
      <c r="K251" s="32"/>
      <c r="L251" s="5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2.75" customHeight="1" x14ac:dyDescent="0.2">
      <c r="A252" s="32"/>
      <c r="B252" s="32"/>
      <c r="C252" s="32"/>
      <c r="D252" s="32"/>
      <c r="E252" s="32"/>
      <c r="F252" s="32"/>
      <c r="G252" s="32"/>
      <c r="H252" s="206"/>
      <c r="I252" s="5"/>
      <c r="J252" s="5"/>
      <c r="K252" s="32"/>
      <c r="L252" s="5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2.75" customHeight="1" x14ac:dyDescent="0.2">
      <c r="A253" s="32"/>
      <c r="B253" s="32"/>
      <c r="C253" s="32"/>
      <c r="D253" s="32"/>
      <c r="E253" s="32"/>
      <c r="F253" s="32"/>
      <c r="G253" s="32"/>
      <c r="H253" s="206"/>
      <c r="I253" s="5"/>
      <c r="J253" s="5"/>
      <c r="K253" s="32"/>
      <c r="L253" s="5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2.75" customHeight="1" x14ac:dyDescent="0.2">
      <c r="A254" s="32"/>
      <c r="B254" s="32"/>
      <c r="C254" s="32"/>
      <c r="D254" s="32"/>
      <c r="E254" s="32"/>
      <c r="F254" s="32"/>
      <c r="G254" s="32"/>
      <c r="H254" s="206"/>
      <c r="I254" s="5"/>
      <c r="J254" s="5"/>
      <c r="K254" s="32"/>
      <c r="L254" s="5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2.75" customHeight="1" x14ac:dyDescent="0.2">
      <c r="A255" s="32"/>
      <c r="B255" s="32"/>
      <c r="C255" s="32"/>
      <c r="D255" s="32"/>
      <c r="E255" s="32"/>
      <c r="F255" s="32"/>
      <c r="G255" s="32"/>
      <c r="H255" s="206"/>
      <c r="I255" s="5"/>
      <c r="J255" s="5"/>
      <c r="K255" s="32"/>
      <c r="L255" s="5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2.75" customHeight="1" x14ac:dyDescent="0.2">
      <c r="A256" s="32"/>
      <c r="B256" s="32"/>
      <c r="C256" s="32"/>
      <c r="D256" s="32"/>
      <c r="E256" s="32"/>
      <c r="F256" s="32"/>
      <c r="G256" s="32"/>
      <c r="H256" s="206"/>
      <c r="I256" s="5"/>
      <c r="J256" s="5"/>
      <c r="K256" s="32"/>
      <c r="L256" s="5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2.75" customHeight="1" x14ac:dyDescent="0.2">
      <c r="A257" s="32"/>
      <c r="B257" s="32"/>
      <c r="C257" s="32"/>
      <c r="D257" s="32"/>
      <c r="E257" s="32"/>
      <c r="F257" s="32"/>
      <c r="G257" s="32"/>
      <c r="H257" s="206"/>
      <c r="I257" s="5"/>
      <c r="J257" s="5"/>
      <c r="K257" s="32"/>
      <c r="L257" s="5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2.75" customHeight="1" x14ac:dyDescent="0.2">
      <c r="A258" s="32"/>
      <c r="B258" s="32"/>
      <c r="C258" s="32"/>
      <c r="D258" s="32"/>
      <c r="E258" s="32"/>
      <c r="F258" s="32"/>
      <c r="G258" s="32"/>
      <c r="H258" s="206"/>
      <c r="I258" s="5"/>
      <c r="J258" s="5"/>
      <c r="K258" s="32"/>
      <c r="L258" s="5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2.75" customHeight="1" x14ac:dyDescent="0.2">
      <c r="A259" s="32"/>
      <c r="B259" s="32"/>
      <c r="C259" s="32"/>
      <c r="D259" s="32"/>
      <c r="E259" s="32"/>
      <c r="F259" s="32"/>
      <c r="G259" s="32"/>
      <c r="H259" s="206"/>
      <c r="I259" s="5"/>
      <c r="J259" s="5"/>
      <c r="K259" s="32"/>
      <c r="L259" s="5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2.75" customHeight="1" x14ac:dyDescent="0.2">
      <c r="A260" s="32"/>
      <c r="B260" s="32"/>
      <c r="C260" s="32"/>
      <c r="D260" s="32"/>
      <c r="E260" s="32"/>
      <c r="F260" s="32"/>
      <c r="G260" s="32"/>
      <c r="H260" s="206"/>
      <c r="I260" s="5"/>
      <c r="J260" s="5"/>
      <c r="K260" s="32"/>
      <c r="L260" s="5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2.75" customHeight="1" x14ac:dyDescent="0.2">
      <c r="A261" s="32"/>
      <c r="B261" s="32"/>
      <c r="C261" s="32"/>
      <c r="D261" s="32"/>
      <c r="E261" s="32"/>
      <c r="F261" s="32"/>
      <c r="G261" s="32"/>
      <c r="H261" s="206"/>
      <c r="I261" s="5"/>
      <c r="J261" s="5"/>
      <c r="K261" s="32"/>
      <c r="L261" s="5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2.75" customHeight="1" x14ac:dyDescent="0.2">
      <c r="A262" s="32"/>
      <c r="B262" s="32"/>
      <c r="C262" s="32"/>
      <c r="D262" s="32"/>
      <c r="E262" s="32"/>
      <c r="F262" s="32"/>
      <c r="G262" s="32"/>
      <c r="H262" s="206"/>
      <c r="I262" s="5"/>
      <c r="J262" s="5"/>
      <c r="K262" s="32"/>
      <c r="L262" s="5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2.75" customHeight="1" x14ac:dyDescent="0.2">
      <c r="A263" s="32"/>
      <c r="B263" s="32"/>
      <c r="C263" s="32"/>
      <c r="D263" s="32"/>
      <c r="E263" s="32"/>
      <c r="F263" s="32"/>
      <c r="G263" s="32"/>
      <c r="H263" s="206"/>
      <c r="I263" s="5"/>
      <c r="J263" s="5"/>
      <c r="K263" s="32"/>
      <c r="L263" s="5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spans="1:26" ht="12.75" customHeight="1" x14ac:dyDescent="0.2">
      <c r="A264" s="32"/>
      <c r="B264" s="32"/>
      <c r="C264" s="32"/>
      <c r="D264" s="32"/>
      <c r="E264" s="32"/>
      <c r="F264" s="32"/>
      <c r="G264" s="32"/>
      <c r="H264" s="206"/>
      <c r="I264" s="5"/>
      <c r="J264" s="5"/>
      <c r="K264" s="32"/>
      <c r="L264" s="5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spans="1:26" ht="12.75" customHeight="1" x14ac:dyDescent="0.2">
      <c r="A265" s="32"/>
      <c r="B265" s="32"/>
      <c r="C265" s="32"/>
      <c r="D265" s="32"/>
      <c r="E265" s="32"/>
      <c r="F265" s="32"/>
      <c r="G265" s="32"/>
      <c r="H265" s="206"/>
      <c r="I265" s="5"/>
      <c r="J265" s="5"/>
      <c r="K265" s="32"/>
      <c r="L265" s="5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spans="1:26" ht="12.75" customHeight="1" x14ac:dyDescent="0.2">
      <c r="A266" s="32"/>
      <c r="B266" s="32"/>
      <c r="C266" s="32"/>
      <c r="D266" s="32"/>
      <c r="E266" s="32"/>
      <c r="F266" s="32"/>
      <c r="G266" s="32"/>
      <c r="H266" s="206"/>
      <c r="I266" s="5"/>
      <c r="J266" s="5"/>
      <c r="K266" s="32"/>
      <c r="L266" s="5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spans="1:26" ht="12.75" customHeight="1" x14ac:dyDescent="0.2">
      <c r="A267" s="32"/>
      <c r="B267" s="32"/>
      <c r="C267" s="32"/>
      <c r="D267" s="32"/>
      <c r="E267" s="32"/>
      <c r="F267" s="32"/>
      <c r="G267" s="32"/>
      <c r="H267" s="206"/>
      <c r="I267" s="5"/>
      <c r="J267" s="5"/>
      <c r="K267" s="32"/>
      <c r="L267" s="5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spans="1:26" ht="12.75" customHeight="1" x14ac:dyDescent="0.2">
      <c r="A268" s="32"/>
      <c r="B268" s="32"/>
      <c r="C268" s="32"/>
      <c r="D268" s="32"/>
      <c r="E268" s="32"/>
      <c r="F268" s="32"/>
      <c r="G268" s="32"/>
      <c r="H268" s="206"/>
      <c r="I268" s="5"/>
      <c r="J268" s="5"/>
      <c r="K268" s="32"/>
      <c r="L268" s="5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spans="1:26" ht="12.75" customHeight="1" x14ac:dyDescent="0.2">
      <c r="A269" s="32"/>
      <c r="B269" s="32"/>
      <c r="C269" s="32"/>
      <c r="D269" s="32"/>
      <c r="E269" s="32"/>
      <c r="F269" s="32"/>
      <c r="G269" s="32"/>
      <c r="H269" s="206"/>
      <c r="I269" s="5"/>
      <c r="J269" s="5"/>
      <c r="K269" s="32"/>
      <c r="L269" s="5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spans="1:26" ht="12.75" customHeight="1" x14ac:dyDescent="0.2">
      <c r="A270" s="32"/>
      <c r="B270" s="32"/>
      <c r="C270" s="32"/>
      <c r="D270" s="32"/>
      <c r="E270" s="32"/>
      <c r="F270" s="32"/>
      <c r="G270" s="32"/>
      <c r="H270" s="206"/>
      <c r="I270" s="5"/>
      <c r="J270" s="5"/>
      <c r="K270" s="32"/>
      <c r="L270" s="5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spans="1:26" ht="12.75" customHeight="1" x14ac:dyDescent="0.2">
      <c r="A271" s="32"/>
      <c r="B271" s="32"/>
      <c r="C271" s="32"/>
      <c r="D271" s="32"/>
      <c r="E271" s="32"/>
      <c r="F271" s="32"/>
      <c r="G271" s="32"/>
      <c r="H271" s="206"/>
      <c r="I271" s="5"/>
      <c r="J271" s="5"/>
      <c r="K271" s="32"/>
      <c r="L271" s="5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spans="1:26" ht="12.75" customHeight="1" x14ac:dyDescent="0.2">
      <c r="A272" s="32"/>
      <c r="B272" s="32"/>
      <c r="C272" s="32"/>
      <c r="D272" s="32"/>
      <c r="E272" s="32"/>
      <c r="F272" s="32"/>
      <c r="G272" s="32"/>
      <c r="H272" s="206"/>
      <c r="I272" s="5"/>
      <c r="J272" s="5"/>
      <c r="K272" s="32"/>
      <c r="L272" s="5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spans="1:26" ht="12.75" customHeight="1" x14ac:dyDescent="0.2">
      <c r="A273" s="32"/>
      <c r="B273" s="32"/>
      <c r="C273" s="32"/>
      <c r="D273" s="32"/>
      <c r="E273" s="32"/>
      <c r="F273" s="32"/>
      <c r="G273" s="32"/>
      <c r="H273" s="206"/>
      <c r="I273" s="5"/>
      <c r="J273" s="5"/>
      <c r="K273" s="32"/>
      <c r="L273" s="5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spans="1:26" ht="12.75" customHeight="1" x14ac:dyDescent="0.2">
      <c r="A274" s="32"/>
      <c r="B274" s="32"/>
      <c r="C274" s="32"/>
      <c r="D274" s="32"/>
      <c r="E274" s="32"/>
      <c r="F274" s="32"/>
      <c r="G274" s="32"/>
      <c r="H274" s="206"/>
      <c r="I274" s="5"/>
      <c r="J274" s="5"/>
      <c r="K274" s="32"/>
      <c r="L274" s="5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spans="1:26" ht="12.75" customHeight="1" x14ac:dyDescent="0.2">
      <c r="A275" s="32"/>
      <c r="B275" s="32"/>
      <c r="C275" s="32"/>
      <c r="D275" s="32"/>
      <c r="E275" s="32"/>
      <c r="F275" s="32"/>
      <c r="G275" s="32"/>
      <c r="H275" s="206"/>
      <c r="I275" s="5"/>
      <c r="J275" s="5"/>
      <c r="K275" s="32"/>
      <c r="L275" s="5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spans="1:26" ht="12.75" customHeight="1" x14ac:dyDescent="0.2">
      <c r="A276" s="32"/>
      <c r="B276" s="32"/>
      <c r="C276" s="32"/>
      <c r="D276" s="32"/>
      <c r="E276" s="32"/>
      <c r="F276" s="32"/>
      <c r="G276" s="32"/>
      <c r="H276" s="206"/>
      <c r="I276" s="5"/>
      <c r="J276" s="5"/>
      <c r="K276" s="32"/>
      <c r="L276" s="5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spans="1:26" ht="12.75" customHeight="1" x14ac:dyDescent="0.2">
      <c r="A277" s="32"/>
      <c r="B277" s="32"/>
      <c r="C277" s="32"/>
      <c r="D277" s="32"/>
      <c r="E277" s="32"/>
      <c r="F277" s="32"/>
      <c r="G277" s="32"/>
      <c r="H277" s="206"/>
      <c r="I277" s="5"/>
      <c r="J277" s="5"/>
      <c r="K277" s="32"/>
      <c r="L277" s="5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spans="1:26" ht="12.75" customHeight="1" x14ac:dyDescent="0.2">
      <c r="A278" s="32"/>
      <c r="B278" s="32"/>
      <c r="C278" s="32"/>
      <c r="D278" s="32"/>
      <c r="E278" s="32"/>
      <c r="F278" s="32"/>
      <c r="G278" s="32"/>
      <c r="H278" s="206"/>
      <c r="I278" s="5"/>
      <c r="J278" s="5"/>
      <c r="K278" s="32"/>
      <c r="L278" s="5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spans="1:26" ht="12.75" customHeight="1" x14ac:dyDescent="0.2">
      <c r="A279" s="32"/>
      <c r="B279" s="32"/>
      <c r="C279" s="32"/>
      <c r="D279" s="32"/>
      <c r="E279" s="32"/>
      <c r="F279" s="32"/>
      <c r="G279" s="32"/>
      <c r="H279" s="206"/>
      <c r="I279" s="5"/>
      <c r="J279" s="5"/>
      <c r="K279" s="32"/>
      <c r="L279" s="5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spans="1:26" ht="12.75" customHeight="1" x14ac:dyDescent="0.2">
      <c r="A280" s="32"/>
      <c r="B280" s="32"/>
      <c r="C280" s="32"/>
      <c r="D280" s="32"/>
      <c r="E280" s="32"/>
      <c r="F280" s="32"/>
      <c r="G280" s="32"/>
      <c r="H280" s="206"/>
      <c r="I280" s="5"/>
      <c r="J280" s="5"/>
      <c r="K280" s="32"/>
      <c r="L280" s="5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spans="1:26" ht="12.75" customHeight="1" x14ac:dyDescent="0.2">
      <c r="A281" s="32"/>
      <c r="B281" s="32"/>
      <c r="C281" s="32"/>
      <c r="D281" s="32"/>
      <c r="E281" s="32"/>
      <c r="F281" s="32"/>
      <c r="G281" s="32"/>
      <c r="H281" s="206"/>
      <c r="I281" s="5"/>
      <c r="J281" s="5"/>
      <c r="K281" s="32"/>
      <c r="L281" s="5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spans="1:26" ht="12.75" customHeight="1" x14ac:dyDescent="0.2">
      <c r="A282" s="32"/>
      <c r="B282" s="32"/>
      <c r="C282" s="32"/>
      <c r="D282" s="32"/>
      <c r="E282" s="32"/>
      <c r="F282" s="32"/>
      <c r="G282" s="32"/>
      <c r="H282" s="206"/>
      <c r="I282" s="5"/>
      <c r="J282" s="5"/>
      <c r="K282" s="32"/>
      <c r="L282" s="5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spans="1:26" ht="12.75" customHeight="1" x14ac:dyDescent="0.2">
      <c r="A283" s="32"/>
      <c r="B283" s="32"/>
      <c r="C283" s="32"/>
      <c r="D283" s="32"/>
      <c r="E283" s="32"/>
      <c r="F283" s="32"/>
      <c r="G283" s="32"/>
      <c r="H283" s="206"/>
      <c r="I283" s="5"/>
      <c r="J283" s="5"/>
      <c r="K283" s="32"/>
      <c r="L283" s="5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spans="1:26" ht="12.75" customHeight="1" x14ac:dyDescent="0.2">
      <c r="A284" s="32"/>
      <c r="B284" s="32"/>
      <c r="C284" s="32"/>
      <c r="D284" s="32"/>
      <c r="E284" s="32"/>
      <c r="F284" s="32"/>
      <c r="G284" s="32"/>
      <c r="H284" s="206"/>
      <c r="I284" s="5"/>
      <c r="J284" s="5"/>
      <c r="K284" s="32"/>
      <c r="L284" s="5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spans="1:26" ht="12.75" customHeight="1" x14ac:dyDescent="0.2">
      <c r="A285" s="32"/>
      <c r="B285" s="32"/>
      <c r="C285" s="32"/>
      <c r="D285" s="32"/>
      <c r="E285" s="32"/>
      <c r="F285" s="32"/>
      <c r="G285" s="32"/>
      <c r="H285" s="206"/>
      <c r="I285" s="5"/>
      <c r="J285" s="5"/>
      <c r="K285" s="32"/>
      <c r="L285" s="5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spans="1:26" ht="12.75" customHeight="1" x14ac:dyDescent="0.2">
      <c r="A286" s="32"/>
      <c r="B286" s="32"/>
      <c r="C286" s="32"/>
      <c r="D286" s="32"/>
      <c r="E286" s="32"/>
      <c r="F286" s="32"/>
      <c r="G286" s="32"/>
      <c r="H286" s="206"/>
      <c r="I286" s="5"/>
      <c r="J286" s="5"/>
      <c r="K286" s="32"/>
      <c r="L286" s="5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spans="1:26" ht="12.75" customHeight="1" x14ac:dyDescent="0.2">
      <c r="A287" s="32"/>
      <c r="B287" s="32"/>
      <c r="C287" s="32"/>
      <c r="D287" s="32"/>
      <c r="E287" s="32"/>
      <c r="F287" s="32"/>
      <c r="G287" s="32"/>
      <c r="H287" s="206"/>
      <c r="I287" s="5"/>
      <c r="J287" s="5"/>
      <c r="K287" s="32"/>
      <c r="L287" s="5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spans="1:26" ht="12.75" customHeight="1" x14ac:dyDescent="0.2">
      <c r="A288" s="32"/>
      <c r="B288" s="32"/>
      <c r="C288" s="32"/>
      <c r="D288" s="32"/>
      <c r="E288" s="32"/>
      <c r="F288" s="32"/>
      <c r="G288" s="32"/>
      <c r="H288" s="206"/>
      <c r="I288" s="5"/>
      <c r="J288" s="5"/>
      <c r="K288" s="32"/>
      <c r="L288" s="5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spans="1:26" ht="12.75" customHeight="1" x14ac:dyDescent="0.2">
      <c r="A289" s="32"/>
      <c r="B289" s="32"/>
      <c r="C289" s="32"/>
      <c r="D289" s="32"/>
      <c r="E289" s="32"/>
      <c r="F289" s="32"/>
      <c r="G289" s="32"/>
      <c r="H289" s="206"/>
      <c r="I289" s="5"/>
      <c r="J289" s="5"/>
      <c r="K289" s="32"/>
      <c r="L289" s="5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spans="1:26" ht="12.75" customHeight="1" x14ac:dyDescent="0.2">
      <c r="A290" s="32"/>
      <c r="B290" s="32"/>
      <c r="C290" s="32"/>
      <c r="D290" s="32"/>
      <c r="E290" s="32"/>
      <c r="F290" s="32"/>
      <c r="G290" s="32"/>
      <c r="H290" s="206"/>
      <c r="I290" s="5"/>
      <c r="J290" s="5"/>
      <c r="K290" s="32"/>
      <c r="L290" s="5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spans="1:26" ht="12.75" customHeight="1" x14ac:dyDescent="0.2">
      <c r="A291" s="32"/>
      <c r="B291" s="32"/>
      <c r="C291" s="32"/>
      <c r="D291" s="32"/>
      <c r="E291" s="32"/>
      <c r="F291" s="32"/>
      <c r="G291" s="32"/>
      <c r="H291" s="206"/>
      <c r="I291" s="5"/>
      <c r="J291" s="5"/>
      <c r="K291" s="32"/>
      <c r="L291" s="5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spans="1:26" ht="12.75" customHeight="1" x14ac:dyDescent="0.2">
      <c r="A292" s="32"/>
      <c r="B292" s="32"/>
      <c r="C292" s="32"/>
      <c r="D292" s="32"/>
      <c r="E292" s="32"/>
      <c r="F292" s="32"/>
      <c r="G292" s="32"/>
      <c r="H292" s="206"/>
      <c r="I292" s="5"/>
      <c r="J292" s="5"/>
      <c r="K292" s="32"/>
      <c r="L292" s="5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spans="1:26" ht="12.75" customHeight="1" x14ac:dyDescent="0.2">
      <c r="A293" s="32"/>
      <c r="B293" s="32"/>
      <c r="C293" s="32"/>
      <c r="D293" s="32"/>
      <c r="E293" s="32"/>
      <c r="F293" s="32"/>
      <c r="G293" s="32"/>
      <c r="H293" s="206"/>
      <c r="I293" s="5"/>
      <c r="J293" s="5"/>
      <c r="K293" s="32"/>
      <c r="L293" s="5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spans="1:26" ht="12.75" customHeight="1" x14ac:dyDescent="0.2">
      <c r="A294" s="32"/>
      <c r="B294" s="32"/>
      <c r="C294" s="32"/>
      <c r="D294" s="32"/>
      <c r="E294" s="32"/>
      <c r="F294" s="32"/>
      <c r="G294" s="32"/>
      <c r="H294" s="206"/>
      <c r="I294" s="5"/>
      <c r="J294" s="5"/>
      <c r="K294" s="32"/>
      <c r="L294" s="5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spans="1:26" ht="12.75" customHeight="1" x14ac:dyDescent="0.2">
      <c r="A295" s="32"/>
      <c r="B295" s="32"/>
      <c r="C295" s="32"/>
      <c r="D295" s="32"/>
      <c r="E295" s="32"/>
      <c r="F295" s="32"/>
      <c r="G295" s="32"/>
      <c r="H295" s="206"/>
      <c r="I295" s="5"/>
      <c r="J295" s="5"/>
      <c r="K295" s="32"/>
      <c r="L295" s="5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spans="1:26" ht="12.75" customHeight="1" x14ac:dyDescent="0.2">
      <c r="A296" s="32"/>
      <c r="B296" s="32"/>
      <c r="C296" s="32"/>
      <c r="D296" s="32"/>
      <c r="E296" s="32"/>
      <c r="F296" s="32"/>
      <c r="G296" s="32"/>
      <c r="H296" s="206"/>
      <c r="I296" s="5"/>
      <c r="J296" s="5"/>
      <c r="K296" s="32"/>
      <c r="L296" s="5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spans="1:26" ht="12.75" customHeight="1" x14ac:dyDescent="0.2">
      <c r="A297" s="32"/>
      <c r="B297" s="32"/>
      <c r="C297" s="32"/>
      <c r="D297" s="32"/>
      <c r="E297" s="32"/>
      <c r="F297" s="32"/>
      <c r="G297" s="32"/>
      <c r="H297" s="206"/>
      <c r="I297" s="5"/>
      <c r="J297" s="5"/>
      <c r="K297" s="32"/>
      <c r="L297" s="5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spans="1:26" ht="12.75" customHeight="1" x14ac:dyDescent="0.2">
      <c r="A298" s="32"/>
      <c r="B298" s="32"/>
      <c r="C298" s="32"/>
      <c r="D298" s="32"/>
      <c r="E298" s="32"/>
      <c r="F298" s="32"/>
      <c r="G298" s="32"/>
      <c r="H298" s="206"/>
      <c r="I298" s="5"/>
      <c r="J298" s="5"/>
      <c r="K298" s="32"/>
      <c r="L298" s="5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spans="1:26" ht="12.75" customHeight="1" x14ac:dyDescent="0.2">
      <c r="A299" s="32"/>
      <c r="B299" s="32"/>
      <c r="C299" s="32"/>
      <c r="D299" s="32"/>
      <c r="E299" s="32"/>
      <c r="F299" s="32"/>
      <c r="G299" s="32"/>
      <c r="H299" s="206"/>
      <c r="I299" s="5"/>
      <c r="J299" s="5"/>
      <c r="K299" s="32"/>
      <c r="L299" s="5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spans="1:26" ht="12.75" customHeight="1" x14ac:dyDescent="0.2">
      <c r="A300" s="32"/>
      <c r="B300" s="32"/>
      <c r="C300" s="32"/>
      <c r="D300" s="32"/>
      <c r="E300" s="32"/>
      <c r="F300" s="32"/>
      <c r="G300" s="32"/>
      <c r="H300" s="206"/>
      <c r="I300" s="5"/>
      <c r="J300" s="5"/>
      <c r="K300" s="32"/>
      <c r="L300" s="5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spans="1:26" ht="12.75" customHeight="1" x14ac:dyDescent="0.2">
      <c r="A301" s="32"/>
      <c r="B301" s="32"/>
      <c r="C301" s="32"/>
      <c r="D301" s="32"/>
      <c r="E301" s="32"/>
      <c r="F301" s="32"/>
      <c r="G301" s="32"/>
      <c r="H301" s="206"/>
      <c r="I301" s="5"/>
      <c r="J301" s="5"/>
      <c r="K301" s="32"/>
      <c r="L301" s="5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spans="1:26" ht="12.75" customHeight="1" x14ac:dyDescent="0.2">
      <c r="A302" s="32"/>
      <c r="B302" s="32"/>
      <c r="C302" s="32"/>
      <c r="D302" s="32"/>
      <c r="E302" s="32"/>
      <c r="F302" s="32"/>
      <c r="G302" s="32"/>
      <c r="H302" s="206"/>
      <c r="I302" s="5"/>
      <c r="J302" s="5"/>
      <c r="K302" s="32"/>
      <c r="L302" s="5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spans="1:26" ht="12.75" customHeight="1" x14ac:dyDescent="0.2">
      <c r="A303" s="32"/>
      <c r="B303" s="32"/>
      <c r="C303" s="32"/>
      <c r="D303" s="32"/>
      <c r="E303" s="32"/>
      <c r="F303" s="32"/>
      <c r="G303" s="32"/>
      <c r="H303" s="206"/>
      <c r="I303" s="5"/>
      <c r="J303" s="5"/>
      <c r="K303" s="32"/>
      <c r="L303" s="5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spans="1:26" ht="12.75" customHeight="1" x14ac:dyDescent="0.2">
      <c r="A304" s="32"/>
      <c r="B304" s="32"/>
      <c r="C304" s="32"/>
      <c r="D304" s="32"/>
      <c r="E304" s="32"/>
      <c r="F304" s="32"/>
      <c r="G304" s="32"/>
      <c r="H304" s="206"/>
      <c r="I304" s="5"/>
      <c r="J304" s="5"/>
      <c r="K304" s="32"/>
      <c r="L304" s="5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spans="1:26" ht="12.75" customHeight="1" x14ac:dyDescent="0.2">
      <c r="A305" s="32"/>
      <c r="B305" s="32"/>
      <c r="C305" s="32"/>
      <c r="D305" s="32"/>
      <c r="E305" s="32"/>
      <c r="F305" s="32"/>
      <c r="G305" s="32"/>
      <c r="H305" s="206"/>
      <c r="I305" s="5"/>
      <c r="J305" s="5"/>
      <c r="K305" s="32"/>
      <c r="L305" s="5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spans="1:26" ht="12.75" customHeight="1" x14ac:dyDescent="0.2">
      <c r="A306" s="32"/>
      <c r="B306" s="32"/>
      <c r="C306" s="32"/>
      <c r="D306" s="32"/>
      <c r="E306" s="32"/>
      <c r="F306" s="32"/>
      <c r="G306" s="32"/>
      <c r="H306" s="206"/>
      <c r="I306" s="5"/>
      <c r="J306" s="5"/>
      <c r="K306" s="32"/>
      <c r="L306" s="5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spans="1:26" ht="12.75" customHeight="1" x14ac:dyDescent="0.2">
      <c r="A307" s="32"/>
      <c r="B307" s="32"/>
      <c r="C307" s="32"/>
      <c r="D307" s="32"/>
      <c r="E307" s="32"/>
      <c r="F307" s="32"/>
      <c r="G307" s="32"/>
      <c r="H307" s="206"/>
      <c r="I307" s="5"/>
      <c r="J307" s="5"/>
      <c r="K307" s="32"/>
      <c r="L307" s="5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spans="1:26" ht="12.75" customHeight="1" x14ac:dyDescent="0.2">
      <c r="A308" s="32"/>
      <c r="B308" s="32"/>
      <c r="C308" s="32"/>
      <c r="D308" s="32"/>
      <c r="E308" s="32"/>
      <c r="F308" s="32"/>
      <c r="G308" s="32"/>
      <c r="H308" s="206"/>
      <c r="I308" s="5"/>
      <c r="J308" s="5"/>
      <c r="K308" s="32"/>
      <c r="L308" s="5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spans="1:26" ht="12.75" customHeight="1" x14ac:dyDescent="0.2">
      <c r="A309" s="32"/>
      <c r="B309" s="32"/>
      <c r="C309" s="32"/>
      <c r="D309" s="32"/>
      <c r="E309" s="32"/>
      <c r="F309" s="32"/>
      <c r="G309" s="32"/>
      <c r="H309" s="206"/>
      <c r="I309" s="5"/>
      <c r="J309" s="5"/>
      <c r="K309" s="32"/>
      <c r="L309" s="5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spans="1:26" ht="12.75" customHeight="1" x14ac:dyDescent="0.2">
      <c r="A310" s="32"/>
      <c r="B310" s="32"/>
      <c r="C310" s="32"/>
      <c r="D310" s="32"/>
      <c r="E310" s="32"/>
      <c r="F310" s="32"/>
      <c r="G310" s="32"/>
      <c r="H310" s="206"/>
      <c r="I310" s="5"/>
      <c r="J310" s="5"/>
      <c r="K310" s="32"/>
      <c r="L310" s="5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spans="1:26" ht="12.75" customHeight="1" x14ac:dyDescent="0.2">
      <c r="A311" s="32"/>
      <c r="B311" s="32"/>
      <c r="C311" s="32"/>
      <c r="D311" s="32"/>
      <c r="E311" s="32"/>
      <c r="F311" s="32"/>
      <c r="G311" s="32"/>
      <c r="H311" s="206"/>
      <c r="I311" s="5"/>
      <c r="J311" s="5"/>
      <c r="K311" s="32"/>
      <c r="L311" s="5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spans="1:26" ht="12.75" customHeight="1" x14ac:dyDescent="0.2">
      <c r="A312" s="32"/>
      <c r="B312" s="32"/>
      <c r="C312" s="32"/>
      <c r="D312" s="32"/>
      <c r="E312" s="32"/>
      <c r="F312" s="32"/>
      <c r="G312" s="32"/>
      <c r="H312" s="206"/>
      <c r="I312" s="5"/>
      <c r="J312" s="5"/>
      <c r="K312" s="32"/>
      <c r="L312" s="5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spans="1:26" ht="12.75" customHeight="1" x14ac:dyDescent="0.2">
      <c r="A313" s="32"/>
      <c r="B313" s="32"/>
      <c r="C313" s="32"/>
      <c r="D313" s="32"/>
      <c r="E313" s="32"/>
      <c r="F313" s="32"/>
      <c r="G313" s="32"/>
      <c r="H313" s="206"/>
      <c r="I313" s="5"/>
      <c r="J313" s="5"/>
      <c r="K313" s="32"/>
      <c r="L313" s="5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spans="1:26" ht="12.75" customHeight="1" x14ac:dyDescent="0.2">
      <c r="A314" s="32"/>
      <c r="B314" s="32"/>
      <c r="C314" s="32"/>
      <c r="D314" s="32"/>
      <c r="E314" s="32"/>
      <c r="F314" s="32"/>
      <c r="G314" s="32"/>
      <c r="H314" s="206"/>
      <c r="I314" s="5"/>
      <c r="J314" s="5"/>
      <c r="K314" s="32"/>
      <c r="L314" s="5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spans="1:26" ht="12.75" customHeight="1" x14ac:dyDescent="0.2">
      <c r="A315" s="32"/>
      <c r="B315" s="32"/>
      <c r="C315" s="32"/>
      <c r="D315" s="32"/>
      <c r="E315" s="32"/>
      <c r="F315" s="32"/>
      <c r="G315" s="32"/>
      <c r="H315" s="206"/>
      <c r="I315" s="5"/>
      <c r="J315" s="5"/>
      <c r="K315" s="32"/>
      <c r="L315" s="5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spans="1:26" ht="12.75" customHeight="1" x14ac:dyDescent="0.2">
      <c r="A316" s="32"/>
      <c r="B316" s="32"/>
      <c r="C316" s="32"/>
      <c r="D316" s="32"/>
      <c r="E316" s="32"/>
      <c r="F316" s="32"/>
      <c r="G316" s="32"/>
      <c r="H316" s="206"/>
      <c r="I316" s="5"/>
      <c r="J316" s="5"/>
      <c r="K316" s="32"/>
      <c r="L316" s="5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spans="1:26" ht="12.75" customHeight="1" x14ac:dyDescent="0.2">
      <c r="A317" s="32"/>
      <c r="B317" s="32"/>
      <c r="C317" s="32"/>
      <c r="D317" s="32"/>
      <c r="E317" s="32"/>
      <c r="F317" s="32"/>
      <c r="G317" s="32"/>
      <c r="H317" s="206"/>
      <c r="I317" s="5"/>
      <c r="J317" s="5"/>
      <c r="K317" s="32"/>
      <c r="L317" s="5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spans="1:26" ht="12.75" customHeight="1" x14ac:dyDescent="0.2">
      <c r="A318" s="32"/>
      <c r="B318" s="32"/>
      <c r="C318" s="32"/>
      <c r="D318" s="32"/>
      <c r="E318" s="32"/>
      <c r="F318" s="32"/>
      <c r="G318" s="32"/>
      <c r="H318" s="206"/>
      <c r="I318" s="5"/>
      <c r="J318" s="5"/>
      <c r="K318" s="32"/>
      <c r="L318" s="5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spans="1:26" ht="12.75" customHeight="1" x14ac:dyDescent="0.2">
      <c r="A319" s="32"/>
      <c r="B319" s="32"/>
      <c r="C319" s="32"/>
      <c r="D319" s="32"/>
      <c r="E319" s="32"/>
      <c r="F319" s="32"/>
      <c r="G319" s="32"/>
      <c r="H319" s="206"/>
      <c r="I319" s="5"/>
      <c r="J319" s="5"/>
      <c r="K319" s="32"/>
      <c r="L319" s="5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spans="1:26" ht="12.75" customHeight="1" x14ac:dyDescent="0.2">
      <c r="A320" s="32"/>
      <c r="B320" s="32"/>
      <c r="C320" s="32"/>
      <c r="D320" s="32"/>
      <c r="E320" s="32"/>
      <c r="F320" s="32"/>
      <c r="G320" s="32"/>
      <c r="H320" s="206"/>
      <c r="I320" s="5"/>
      <c r="J320" s="5"/>
      <c r="K320" s="32"/>
      <c r="L320" s="5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spans="1:26" ht="12.75" customHeight="1" x14ac:dyDescent="0.2">
      <c r="A321" s="32"/>
      <c r="B321" s="32"/>
      <c r="C321" s="32"/>
      <c r="D321" s="32"/>
      <c r="E321" s="32"/>
      <c r="F321" s="32"/>
      <c r="G321" s="32"/>
      <c r="H321" s="206"/>
      <c r="I321" s="5"/>
      <c r="J321" s="5"/>
      <c r="K321" s="32"/>
      <c r="L321" s="5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spans="1:26" ht="12.75" customHeight="1" x14ac:dyDescent="0.2">
      <c r="A322" s="32"/>
      <c r="B322" s="32"/>
      <c r="C322" s="32"/>
      <c r="D322" s="32"/>
      <c r="E322" s="32"/>
      <c r="F322" s="32"/>
      <c r="G322" s="32"/>
      <c r="H322" s="206"/>
      <c r="I322" s="5"/>
      <c r="J322" s="5"/>
      <c r="K322" s="32"/>
      <c r="L322" s="5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spans="1:26" ht="12.75" customHeight="1" x14ac:dyDescent="0.2">
      <c r="A323" s="32"/>
      <c r="B323" s="32"/>
      <c r="C323" s="32"/>
      <c r="D323" s="32"/>
      <c r="E323" s="32"/>
      <c r="F323" s="32"/>
      <c r="G323" s="32"/>
      <c r="H323" s="206"/>
      <c r="I323" s="5"/>
      <c r="J323" s="5"/>
      <c r="K323" s="32"/>
      <c r="L323" s="5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spans="1:26" ht="12.75" customHeight="1" x14ac:dyDescent="0.2">
      <c r="A324" s="32"/>
      <c r="B324" s="32"/>
      <c r="C324" s="32"/>
      <c r="D324" s="32"/>
      <c r="E324" s="32"/>
      <c r="F324" s="32"/>
      <c r="G324" s="32"/>
      <c r="H324" s="206"/>
      <c r="I324" s="5"/>
      <c r="J324" s="5"/>
      <c r="K324" s="32"/>
      <c r="L324" s="5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spans="1:26" ht="12.75" customHeight="1" x14ac:dyDescent="0.2">
      <c r="A325" s="32"/>
      <c r="B325" s="32"/>
      <c r="C325" s="32"/>
      <c r="D325" s="32"/>
      <c r="E325" s="32"/>
      <c r="F325" s="32"/>
      <c r="G325" s="32"/>
      <c r="H325" s="206"/>
      <c r="I325" s="5"/>
      <c r="J325" s="5"/>
      <c r="K325" s="32"/>
      <c r="L325" s="5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spans="1:26" ht="12.75" customHeight="1" x14ac:dyDescent="0.2">
      <c r="A326" s="32"/>
      <c r="B326" s="32"/>
      <c r="C326" s="32"/>
      <c r="D326" s="32"/>
      <c r="E326" s="32"/>
      <c r="F326" s="32"/>
      <c r="G326" s="32"/>
      <c r="H326" s="206"/>
      <c r="I326" s="5"/>
      <c r="J326" s="5"/>
      <c r="K326" s="32"/>
      <c r="L326" s="5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spans="1:26" ht="12.75" customHeight="1" x14ac:dyDescent="0.2">
      <c r="A327" s="32"/>
      <c r="B327" s="32"/>
      <c r="C327" s="32"/>
      <c r="D327" s="32"/>
      <c r="E327" s="32"/>
      <c r="F327" s="32"/>
      <c r="G327" s="32"/>
      <c r="H327" s="206"/>
      <c r="I327" s="5"/>
      <c r="J327" s="5"/>
      <c r="K327" s="32"/>
      <c r="L327" s="5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spans="1:26" ht="12.75" customHeight="1" x14ac:dyDescent="0.2">
      <c r="A328" s="32"/>
      <c r="B328" s="32"/>
      <c r="C328" s="32"/>
      <c r="D328" s="32"/>
      <c r="E328" s="32"/>
      <c r="F328" s="32"/>
      <c r="G328" s="32"/>
      <c r="H328" s="206"/>
      <c r="I328" s="5"/>
      <c r="J328" s="5"/>
      <c r="K328" s="32"/>
      <c r="L328" s="5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spans="1:26" ht="12.75" customHeight="1" x14ac:dyDescent="0.2">
      <c r="A329" s="32"/>
      <c r="B329" s="32"/>
      <c r="C329" s="32"/>
      <c r="D329" s="32"/>
      <c r="E329" s="32"/>
      <c r="F329" s="32"/>
      <c r="G329" s="32"/>
      <c r="H329" s="206"/>
      <c r="I329" s="5"/>
      <c r="J329" s="5"/>
      <c r="K329" s="32"/>
      <c r="L329" s="5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spans="1:26" ht="12.75" customHeight="1" x14ac:dyDescent="0.2">
      <c r="A330" s="32"/>
      <c r="B330" s="32"/>
      <c r="C330" s="32"/>
      <c r="D330" s="32"/>
      <c r="E330" s="32"/>
      <c r="F330" s="32"/>
      <c r="G330" s="32"/>
      <c r="H330" s="206"/>
      <c r="I330" s="5"/>
      <c r="J330" s="5"/>
      <c r="K330" s="32"/>
      <c r="L330" s="5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spans="1:26" ht="12.75" customHeight="1" x14ac:dyDescent="0.2">
      <c r="A331" s="32"/>
      <c r="B331" s="32"/>
      <c r="C331" s="32"/>
      <c r="D331" s="32"/>
      <c r="E331" s="32"/>
      <c r="F331" s="32"/>
      <c r="G331" s="32"/>
      <c r="H331" s="206"/>
      <c r="I331" s="5"/>
      <c r="J331" s="5"/>
      <c r="K331" s="32"/>
      <c r="L331" s="5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spans="1:26" ht="12.75" customHeight="1" x14ac:dyDescent="0.2">
      <c r="A332" s="32"/>
      <c r="B332" s="32"/>
      <c r="C332" s="32"/>
      <c r="D332" s="32"/>
      <c r="E332" s="32"/>
      <c r="F332" s="32"/>
      <c r="G332" s="32"/>
      <c r="H332" s="206"/>
      <c r="I332" s="5"/>
      <c r="J332" s="5"/>
      <c r="K332" s="32"/>
      <c r="L332" s="5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spans="1:26" ht="12.75" customHeight="1" x14ac:dyDescent="0.2">
      <c r="A333" s="32"/>
      <c r="B333" s="32"/>
      <c r="C333" s="32"/>
      <c r="D333" s="32"/>
      <c r="E333" s="32"/>
      <c r="F333" s="32"/>
      <c r="G333" s="32"/>
      <c r="H333" s="206"/>
      <c r="I333" s="5"/>
      <c r="J333" s="5"/>
      <c r="K333" s="32"/>
      <c r="L333" s="5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spans="1:26" ht="12.75" customHeight="1" x14ac:dyDescent="0.2">
      <c r="A334" s="32"/>
      <c r="B334" s="32"/>
      <c r="C334" s="32"/>
      <c r="D334" s="32"/>
      <c r="E334" s="32"/>
      <c r="F334" s="32"/>
      <c r="G334" s="32"/>
      <c r="H334" s="206"/>
      <c r="I334" s="5"/>
      <c r="J334" s="5"/>
      <c r="K334" s="32"/>
      <c r="L334" s="5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spans="1:26" ht="12.75" customHeight="1" x14ac:dyDescent="0.2">
      <c r="A335" s="32"/>
      <c r="B335" s="32"/>
      <c r="C335" s="32"/>
      <c r="D335" s="32"/>
      <c r="E335" s="32"/>
      <c r="F335" s="32"/>
      <c r="G335" s="32"/>
      <c r="H335" s="206"/>
      <c r="I335" s="5"/>
      <c r="J335" s="5"/>
      <c r="K335" s="32"/>
      <c r="L335" s="5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spans="1:26" ht="12.75" customHeight="1" x14ac:dyDescent="0.2">
      <c r="A336" s="32"/>
      <c r="B336" s="32"/>
      <c r="C336" s="32"/>
      <c r="D336" s="32"/>
      <c r="E336" s="32"/>
      <c r="F336" s="32"/>
      <c r="G336" s="32"/>
      <c r="H336" s="206"/>
      <c r="I336" s="5"/>
      <c r="J336" s="5"/>
      <c r="K336" s="32"/>
      <c r="L336" s="5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spans="1:26" ht="12.75" customHeight="1" x14ac:dyDescent="0.2">
      <c r="A337" s="32"/>
      <c r="B337" s="32"/>
      <c r="C337" s="32"/>
      <c r="D337" s="32"/>
      <c r="E337" s="32"/>
      <c r="F337" s="32"/>
      <c r="G337" s="32"/>
      <c r="H337" s="206"/>
      <c r="I337" s="5"/>
      <c r="J337" s="5"/>
      <c r="K337" s="32"/>
      <c r="L337" s="5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spans="1:26" ht="12.75" customHeight="1" x14ac:dyDescent="0.2">
      <c r="A338" s="32"/>
      <c r="B338" s="32"/>
      <c r="C338" s="32"/>
      <c r="D338" s="32"/>
      <c r="E338" s="32"/>
      <c r="F338" s="32"/>
      <c r="G338" s="32"/>
      <c r="H338" s="206"/>
      <c r="I338" s="5"/>
      <c r="J338" s="5"/>
      <c r="K338" s="32"/>
      <c r="L338" s="5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spans="1:26" ht="12.75" customHeight="1" x14ac:dyDescent="0.2">
      <c r="A339" s="32"/>
      <c r="B339" s="32"/>
      <c r="C339" s="32"/>
      <c r="D339" s="32"/>
      <c r="E339" s="32"/>
      <c r="F339" s="32"/>
      <c r="G339" s="32"/>
      <c r="H339" s="206"/>
      <c r="I339" s="5"/>
      <c r="J339" s="5"/>
      <c r="K339" s="32"/>
      <c r="L339" s="5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spans="1:26" ht="12.75" customHeight="1" x14ac:dyDescent="0.2">
      <c r="A340" s="32"/>
      <c r="B340" s="32"/>
      <c r="C340" s="32"/>
      <c r="D340" s="32"/>
      <c r="E340" s="32"/>
      <c r="F340" s="32"/>
      <c r="G340" s="32"/>
      <c r="H340" s="206"/>
      <c r="I340" s="5"/>
      <c r="J340" s="5"/>
      <c r="K340" s="32"/>
      <c r="L340" s="5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spans="1:26" ht="12.75" customHeight="1" x14ac:dyDescent="0.2">
      <c r="A341" s="32"/>
      <c r="B341" s="32"/>
      <c r="C341" s="32"/>
      <c r="D341" s="32"/>
      <c r="E341" s="32"/>
      <c r="F341" s="32"/>
      <c r="G341" s="32"/>
      <c r="H341" s="206"/>
      <c r="I341" s="5"/>
      <c r="J341" s="5"/>
      <c r="K341" s="32"/>
      <c r="L341" s="5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spans="1:26" ht="12.75" customHeight="1" x14ac:dyDescent="0.2">
      <c r="A342" s="32"/>
      <c r="B342" s="32"/>
      <c r="C342" s="32"/>
      <c r="D342" s="32"/>
      <c r="E342" s="32"/>
      <c r="F342" s="32"/>
      <c r="G342" s="32"/>
      <c r="H342" s="206"/>
      <c r="I342" s="5"/>
      <c r="J342" s="5"/>
      <c r="K342" s="32"/>
      <c r="L342" s="5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spans="1:26" ht="12.75" customHeight="1" x14ac:dyDescent="0.2">
      <c r="A343" s="32"/>
      <c r="B343" s="32"/>
      <c r="C343" s="32"/>
      <c r="D343" s="32"/>
      <c r="E343" s="32"/>
      <c r="F343" s="32"/>
      <c r="G343" s="32"/>
      <c r="H343" s="206"/>
      <c r="I343" s="5"/>
      <c r="J343" s="5"/>
      <c r="K343" s="32"/>
      <c r="L343" s="5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spans="1:26" ht="12.75" customHeight="1" x14ac:dyDescent="0.2">
      <c r="A344" s="32"/>
      <c r="B344" s="32"/>
      <c r="C344" s="32"/>
      <c r="D344" s="32"/>
      <c r="E344" s="32"/>
      <c r="F344" s="32"/>
      <c r="G344" s="32"/>
      <c r="H344" s="206"/>
      <c r="I344" s="5"/>
      <c r="J344" s="5"/>
      <c r="K344" s="32"/>
      <c r="L344" s="5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spans="1:26" ht="12.75" customHeight="1" x14ac:dyDescent="0.2">
      <c r="A345" s="32"/>
      <c r="B345" s="32"/>
      <c r="C345" s="32"/>
      <c r="D345" s="32"/>
      <c r="E345" s="32"/>
      <c r="F345" s="32"/>
      <c r="G345" s="32"/>
      <c r="H345" s="206"/>
      <c r="I345" s="5"/>
      <c r="J345" s="5"/>
      <c r="K345" s="32"/>
      <c r="L345" s="5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spans="1:26" ht="12.75" customHeight="1" x14ac:dyDescent="0.2">
      <c r="A346" s="32"/>
      <c r="B346" s="32"/>
      <c r="C346" s="32"/>
      <c r="D346" s="32"/>
      <c r="E346" s="32"/>
      <c r="F346" s="32"/>
      <c r="G346" s="32"/>
      <c r="H346" s="206"/>
      <c r="I346" s="5"/>
      <c r="J346" s="5"/>
      <c r="K346" s="32"/>
      <c r="L346" s="5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spans="1:26" ht="12.75" customHeight="1" x14ac:dyDescent="0.2">
      <c r="A347" s="32"/>
      <c r="B347" s="32"/>
      <c r="C347" s="32"/>
      <c r="D347" s="32"/>
      <c r="E347" s="32"/>
      <c r="F347" s="32"/>
      <c r="G347" s="32"/>
      <c r="H347" s="206"/>
      <c r="I347" s="5"/>
      <c r="J347" s="5"/>
      <c r="K347" s="32"/>
      <c r="L347" s="5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spans="1:26" ht="12.75" customHeight="1" x14ac:dyDescent="0.2">
      <c r="A348" s="32"/>
      <c r="B348" s="32"/>
      <c r="C348" s="32"/>
      <c r="D348" s="32"/>
      <c r="E348" s="32"/>
      <c r="F348" s="32"/>
      <c r="G348" s="32"/>
      <c r="H348" s="206"/>
      <c r="I348" s="5"/>
      <c r="J348" s="5"/>
      <c r="K348" s="32"/>
      <c r="L348" s="5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spans="1:26" ht="12.75" customHeight="1" x14ac:dyDescent="0.2">
      <c r="A349" s="32"/>
      <c r="B349" s="32"/>
      <c r="C349" s="32"/>
      <c r="D349" s="32"/>
      <c r="E349" s="32"/>
      <c r="F349" s="32"/>
      <c r="G349" s="32"/>
      <c r="H349" s="206"/>
      <c r="I349" s="5"/>
      <c r="J349" s="5"/>
      <c r="K349" s="32"/>
      <c r="L349" s="5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spans="1:26" ht="12.75" customHeight="1" x14ac:dyDescent="0.2">
      <c r="A350" s="32"/>
      <c r="B350" s="32"/>
      <c r="C350" s="32"/>
      <c r="D350" s="32"/>
      <c r="E350" s="32"/>
      <c r="F350" s="32"/>
      <c r="G350" s="32"/>
      <c r="H350" s="206"/>
      <c r="I350" s="5"/>
      <c r="J350" s="5"/>
      <c r="K350" s="32"/>
      <c r="L350" s="5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spans="1:26" ht="12.75" customHeight="1" x14ac:dyDescent="0.2">
      <c r="A351" s="32"/>
      <c r="B351" s="32"/>
      <c r="C351" s="32"/>
      <c r="D351" s="32"/>
      <c r="E351" s="32"/>
      <c r="F351" s="32"/>
      <c r="G351" s="32"/>
      <c r="H351" s="206"/>
      <c r="I351" s="5"/>
      <c r="J351" s="5"/>
      <c r="K351" s="32"/>
      <c r="L351" s="5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spans="1:26" ht="12.75" customHeight="1" x14ac:dyDescent="0.2">
      <c r="A352" s="32"/>
      <c r="B352" s="32"/>
      <c r="C352" s="32"/>
      <c r="D352" s="32"/>
      <c r="E352" s="32"/>
      <c r="F352" s="32"/>
      <c r="G352" s="32"/>
      <c r="H352" s="206"/>
      <c r="I352" s="5"/>
      <c r="J352" s="5"/>
      <c r="K352" s="32"/>
      <c r="L352" s="5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spans="1:26" ht="12.75" customHeight="1" x14ac:dyDescent="0.2">
      <c r="A353" s="32"/>
      <c r="B353" s="32"/>
      <c r="C353" s="32"/>
      <c r="D353" s="32"/>
      <c r="E353" s="32"/>
      <c r="F353" s="32"/>
      <c r="G353" s="32"/>
      <c r="H353" s="206"/>
      <c r="I353" s="5"/>
      <c r="J353" s="5"/>
      <c r="K353" s="32"/>
      <c r="L353" s="5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spans="1:26" ht="12.75" customHeight="1" x14ac:dyDescent="0.2">
      <c r="A354" s="32"/>
      <c r="B354" s="32"/>
      <c r="C354" s="32"/>
      <c r="D354" s="32"/>
      <c r="E354" s="32"/>
      <c r="F354" s="32"/>
      <c r="G354" s="32"/>
      <c r="H354" s="206"/>
      <c r="I354" s="5"/>
      <c r="J354" s="5"/>
      <c r="K354" s="32"/>
      <c r="L354" s="5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spans="1:26" ht="12.75" customHeight="1" x14ac:dyDescent="0.2">
      <c r="A355" s="32"/>
      <c r="B355" s="32"/>
      <c r="C355" s="32"/>
      <c r="D355" s="32"/>
      <c r="E355" s="32"/>
      <c r="F355" s="32"/>
      <c r="G355" s="32"/>
      <c r="H355" s="206"/>
      <c r="I355" s="5"/>
      <c r="J355" s="5"/>
      <c r="K355" s="32"/>
      <c r="L355" s="5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spans="1:26" ht="12.75" customHeight="1" x14ac:dyDescent="0.2">
      <c r="A356" s="32"/>
      <c r="B356" s="32"/>
      <c r="C356" s="32"/>
      <c r="D356" s="32"/>
      <c r="E356" s="32"/>
      <c r="F356" s="32"/>
      <c r="G356" s="32"/>
      <c r="H356" s="206"/>
      <c r="I356" s="5"/>
      <c r="J356" s="5"/>
      <c r="K356" s="32"/>
      <c r="L356" s="5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spans="1:26" ht="12.75" customHeight="1" x14ac:dyDescent="0.2">
      <c r="A357" s="32"/>
      <c r="B357" s="32"/>
      <c r="C357" s="32"/>
      <c r="D357" s="32"/>
      <c r="E357" s="32"/>
      <c r="F357" s="32"/>
      <c r="G357" s="32"/>
      <c r="H357" s="206"/>
      <c r="I357" s="5"/>
      <c r="J357" s="5"/>
      <c r="K357" s="32"/>
      <c r="L357" s="5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spans="1:26" ht="12.75" customHeight="1" x14ac:dyDescent="0.2">
      <c r="A358" s="32"/>
      <c r="B358" s="32"/>
      <c r="C358" s="32"/>
      <c r="D358" s="32"/>
      <c r="E358" s="32"/>
      <c r="F358" s="32"/>
      <c r="G358" s="32"/>
      <c r="H358" s="206"/>
      <c r="I358" s="5"/>
      <c r="J358" s="5"/>
      <c r="K358" s="32"/>
      <c r="L358" s="5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spans="1:26" ht="12.75" customHeight="1" x14ac:dyDescent="0.2">
      <c r="A359" s="32"/>
      <c r="B359" s="32"/>
      <c r="C359" s="32"/>
      <c r="D359" s="32"/>
      <c r="E359" s="32"/>
      <c r="F359" s="32"/>
      <c r="G359" s="32"/>
      <c r="H359" s="206"/>
      <c r="I359" s="5"/>
      <c r="J359" s="5"/>
      <c r="K359" s="32"/>
      <c r="L359" s="5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spans="1:26" ht="12.75" customHeight="1" x14ac:dyDescent="0.2">
      <c r="A360" s="32"/>
      <c r="B360" s="32"/>
      <c r="C360" s="32"/>
      <c r="D360" s="32"/>
      <c r="E360" s="32"/>
      <c r="F360" s="32"/>
      <c r="G360" s="32"/>
      <c r="H360" s="206"/>
      <c r="I360" s="5"/>
      <c r="J360" s="5"/>
      <c r="K360" s="32"/>
      <c r="L360" s="5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spans="1:26" ht="12.75" customHeight="1" x14ac:dyDescent="0.2">
      <c r="A361" s="32"/>
      <c r="B361" s="32"/>
      <c r="C361" s="32"/>
      <c r="D361" s="32"/>
      <c r="E361" s="32"/>
      <c r="F361" s="32"/>
      <c r="G361" s="32"/>
      <c r="H361" s="206"/>
      <c r="I361" s="5"/>
      <c r="J361" s="5"/>
      <c r="K361" s="32"/>
      <c r="L361" s="5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spans="1:26" ht="12.75" customHeight="1" x14ac:dyDescent="0.2">
      <c r="A362" s="32"/>
      <c r="B362" s="32"/>
      <c r="C362" s="32"/>
      <c r="D362" s="32"/>
      <c r="E362" s="32"/>
      <c r="F362" s="32"/>
      <c r="G362" s="32"/>
      <c r="H362" s="206"/>
      <c r="I362" s="5"/>
      <c r="J362" s="5"/>
      <c r="K362" s="32"/>
      <c r="L362" s="5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spans="1:26" ht="12.75" customHeight="1" x14ac:dyDescent="0.2">
      <c r="A363" s="32"/>
      <c r="B363" s="32"/>
      <c r="C363" s="32"/>
      <c r="D363" s="32"/>
      <c r="E363" s="32"/>
      <c r="F363" s="32"/>
      <c r="G363" s="32"/>
      <c r="H363" s="206"/>
      <c r="I363" s="5"/>
      <c r="J363" s="5"/>
      <c r="K363" s="32"/>
      <c r="L363" s="5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spans="1:26" ht="12.75" customHeight="1" x14ac:dyDescent="0.2">
      <c r="A364" s="32"/>
      <c r="B364" s="32"/>
      <c r="C364" s="32"/>
      <c r="D364" s="32"/>
      <c r="E364" s="32"/>
      <c r="F364" s="32"/>
      <c r="G364" s="32"/>
      <c r="H364" s="206"/>
      <c r="I364" s="5"/>
      <c r="J364" s="5"/>
      <c r="K364" s="32"/>
      <c r="L364" s="5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spans="1:26" ht="12.75" customHeight="1" x14ac:dyDescent="0.2">
      <c r="A365" s="32"/>
      <c r="B365" s="32"/>
      <c r="C365" s="32"/>
      <c r="D365" s="32"/>
      <c r="E365" s="32"/>
      <c r="F365" s="32"/>
      <c r="G365" s="32"/>
      <c r="H365" s="206"/>
      <c r="I365" s="5"/>
      <c r="J365" s="5"/>
      <c r="K365" s="32"/>
      <c r="L365" s="5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spans="1:26" ht="12.75" customHeight="1" x14ac:dyDescent="0.2">
      <c r="A366" s="32"/>
      <c r="B366" s="32"/>
      <c r="C366" s="32"/>
      <c r="D366" s="32"/>
      <c r="E366" s="32"/>
      <c r="F366" s="32"/>
      <c r="G366" s="32"/>
      <c r="H366" s="206"/>
      <c r="I366" s="5"/>
      <c r="J366" s="5"/>
      <c r="K366" s="32"/>
      <c r="L366" s="5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spans="1:26" ht="12.75" customHeight="1" x14ac:dyDescent="0.2">
      <c r="A367" s="32"/>
      <c r="B367" s="32"/>
      <c r="C367" s="32"/>
      <c r="D367" s="32"/>
      <c r="E367" s="32"/>
      <c r="F367" s="32"/>
      <c r="G367" s="32"/>
      <c r="H367" s="206"/>
      <c r="I367" s="5"/>
      <c r="J367" s="5"/>
      <c r="K367" s="32"/>
      <c r="L367" s="5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spans="1:26" ht="12.75" customHeight="1" x14ac:dyDescent="0.2">
      <c r="A368" s="32"/>
      <c r="B368" s="32"/>
      <c r="C368" s="32"/>
      <c r="D368" s="32"/>
      <c r="E368" s="32"/>
      <c r="F368" s="32"/>
      <c r="G368" s="32"/>
      <c r="H368" s="206"/>
      <c r="I368" s="5"/>
      <c r="J368" s="5"/>
      <c r="K368" s="32"/>
      <c r="L368" s="5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spans="1:26" ht="12.75" customHeight="1" x14ac:dyDescent="0.2">
      <c r="A369" s="32"/>
      <c r="B369" s="32"/>
      <c r="C369" s="32"/>
      <c r="D369" s="32"/>
      <c r="E369" s="32"/>
      <c r="F369" s="32"/>
      <c r="G369" s="32"/>
      <c r="H369" s="206"/>
      <c r="I369" s="5"/>
      <c r="J369" s="5"/>
      <c r="K369" s="32"/>
      <c r="L369" s="5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spans="1:26" ht="12.75" customHeight="1" x14ac:dyDescent="0.2">
      <c r="A370" s="32"/>
      <c r="B370" s="32"/>
      <c r="C370" s="32"/>
      <c r="D370" s="32"/>
      <c r="E370" s="32"/>
      <c r="F370" s="32"/>
      <c r="G370" s="32"/>
      <c r="H370" s="206"/>
      <c r="I370" s="5"/>
      <c r="J370" s="5"/>
      <c r="K370" s="32"/>
      <c r="L370" s="5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spans="1:26" ht="12.75" customHeight="1" x14ac:dyDescent="0.2">
      <c r="A371" s="32"/>
      <c r="B371" s="32"/>
      <c r="C371" s="32"/>
      <c r="D371" s="32"/>
      <c r="E371" s="32"/>
      <c r="F371" s="32"/>
      <c r="G371" s="32"/>
      <c r="H371" s="206"/>
      <c r="I371" s="5"/>
      <c r="J371" s="5"/>
      <c r="K371" s="32"/>
      <c r="L371" s="5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spans="1:26" ht="12.75" customHeight="1" x14ac:dyDescent="0.2">
      <c r="A372" s="32"/>
      <c r="B372" s="32"/>
      <c r="C372" s="32"/>
      <c r="D372" s="32"/>
      <c r="E372" s="32"/>
      <c r="F372" s="32"/>
      <c r="G372" s="32"/>
      <c r="H372" s="206"/>
      <c r="I372" s="5"/>
      <c r="J372" s="5"/>
      <c r="K372" s="32"/>
      <c r="L372" s="5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spans="1:26" ht="12.75" customHeight="1" x14ac:dyDescent="0.2">
      <c r="A373" s="32"/>
      <c r="B373" s="32"/>
      <c r="C373" s="32"/>
      <c r="D373" s="32"/>
      <c r="E373" s="32"/>
      <c r="F373" s="32"/>
      <c r="G373" s="32"/>
      <c r="H373" s="206"/>
      <c r="I373" s="5"/>
      <c r="J373" s="5"/>
      <c r="K373" s="32"/>
      <c r="L373" s="5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spans="1:26" ht="12.75" customHeight="1" x14ac:dyDescent="0.2">
      <c r="A374" s="32"/>
      <c r="B374" s="32"/>
      <c r="C374" s="32"/>
      <c r="D374" s="32"/>
      <c r="E374" s="32"/>
      <c r="F374" s="32"/>
      <c r="G374" s="32"/>
      <c r="H374" s="206"/>
      <c r="I374" s="5"/>
      <c r="J374" s="5"/>
      <c r="K374" s="32"/>
      <c r="L374" s="5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spans="1:26" ht="12.75" customHeight="1" x14ac:dyDescent="0.2">
      <c r="A375" s="32"/>
      <c r="B375" s="32"/>
      <c r="C375" s="32"/>
      <c r="D375" s="32"/>
      <c r="E375" s="32"/>
      <c r="F375" s="32"/>
      <c r="G375" s="32"/>
      <c r="H375" s="206"/>
      <c r="I375" s="5"/>
      <c r="J375" s="5"/>
      <c r="K375" s="32"/>
      <c r="L375" s="5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spans="1:26" ht="12.75" customHeight="1" x14ac:dyDescent="0.2">
      <c r="A376" s="32"/>
      <c r="B376" s="32"/>
      <c r="C376" s="32"/>
      <c r="D376" s="32"/>
      <c r="E376" s="32"/>
      <c r="F376" s="32"/>
      <c r="G376" s="32"/>
      <c r="H376" s="206"/>
      <c r="I376" s="5"/>
      <c r="J376" s="5"/>
      <c r="K376" s="32"/>
      <c r="L376" s="5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spans="1:26" ht="12.75" customHeight="1" x14ac:dyDescent="0.2">
      <c r="A377" s="32"/>
      <c r="B377" s="32"/>
      <c r="C377" s="32"/>
      <c r="D377" s="32"/>
      <c r="E377" s="32"/>
      <c r="F377" s="32"/>
      <c r="G377" s="32"/>
      <c r="H377" s="206"/>
      <c r="I377" s="5"/>
      <c r="J377" s="5"/>
      <c r="K377" s="32"/>
      <c r="L377" s="5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spans="1:26" ht="12.75" customHeight="1" x14ac:dyDescent="0.2">
      <c r="A378" s="32"/>
      <c r="B378" s="32"/>
      <c r="C378" s="32"/>
      <c r="D378" s="32"/>
      <c r="E378" s="32"/>
      <c r="F378" s="32"/>
      <c r="G378" s="32"/>
      <c r="H378" s="206"/>
      <c r="I378" s="5"/>
      <c r="J378" s="5"/>
      <c r="K378" s="32"/>
      <c r="L378" s="5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spans="1:26" ht="12.75" customHeight="1" x14ac:dyDescent="0.2">
      <c r="A379" s="32"/>
      <c r="B379" s="32"/>
      <c r="C379" s="32"/>
      <c r="D379" s="32"/>
      <c r="E379" s="32"/>
      <c r="F379" s="32"/>
      <c r="G379" s="32"/>
      <c r="H379" s="206"/>
      <c r="I379" s="5"/>
      <c r="J379" s="5"/>
      <c r="K379" s="32"/>
      <c r="L379" s="5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spans="1:26" ht="12.75" customHeight="1" x14ac:dyDescent="0.2">
      <c r="A380" s="32"/>
      <c r="B380" s="32"/>
      <c r="C380" s="32"/>
      <c r="D380" s="32"/>
      <c r="E380" s="32"/>
      <c r="F380" s="32"/>
      <c r="G380" s="32"/>
      <c r="H380" s="206"/>
      <c r="I380" s="5"/>
      <c r="J380" s="5"/>
      <c r="K380" s="32"/>
      <c r="L380" s="5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spans="1:26" ht="12.75" customHeight="1" x14ac:dyDescent="0.2">
      <c r="A381" s="32"/>
      <c r="B381" s="32"/>
      <c r="C381" s="32"/>
      <c r="D381" s="32"/>
      <c r="E381" s="32"/>
      <c r="F381" s="32"/>
      <c r="G381" s="32"/>
      <c r="H381" s="206"/>
      <c r="I381" s="5"/>
      <c r="J381" s="5"/>
      <c r="K381" s="32"/>
      <c r="L381" s="5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spans="1:26" ht="12.75" customHeight="1" x14ac:dyDescent="0.2">
      <c r="A382" s="32"/>
      <c r="B382" s="32"/>
      <c r="C382" s="32"/>
      <c r="D382" s="32"/>
      <c r="E382" s="32"/>
      <c r="F382" s="32"/>
      <c r="G382" s="32"/>
      <c r="H382" s="206"/>
      <c r="I382" s="5"/>
      <c r="J382" s="5"/>
      <c r="K382" s="32"/>
      <c r="L382" s="5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spans="1:26" ht="12.75" customHeight="1" x14ac:dyDescent="0.2">
      <c r="A383" s="32"/>
      <c r="B383" s="32"/>
      <c r="C383" s="32"/>
      <c r="D383" s="32"/>
      <c r="E383" s="32"/>
      <c r="F383" s="32"/>
      <c r="G383" s="32"/>
      <c r="H383" s="206"/>
      <c r="I383" s="5"/>
      <c r="J383" s="5"/>
      <c r="K383" s="32"/>
      <c r="L383" s="5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spans="1:26" ht="12.75" customHeight="1" x14ac:dyDescent="0.2">
      <c r="A384" s="32"/>
      <c r="B384" s="32"/>
      <c r="C384" s="32"/>
      <c r="D384" s="32"/>
      <c r="E384" s="32"/>
      <c r="F384" s="32"/>
      <c r="G384" s="32"/>
      <c r="H384" s="206"/>
      <c r="I384" s="5"/>
      <c r="J384" s="5"/>
      <c r="K384" s="32"/>
      <c r="L384" s="5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spans="1:26" ht="12.75" customHeight="1" x14ac:dyDescent="0.2">
      <c r="A385" s="32"/>
      <c r="B385" s="32"/>
      <c r="C385" s="32"/>
      <c r="D385" s="32"/>
      <c r="E385" s="32"/>
      <c r="F385" s="32"/>
      <c r="G385" s="32"/>
      <c r="H385" s="206"/>
      <c r="I385" s="5"/>
      <c r="J385" s="5"/>
      <c r="K385" s="32"/>
      <c r="L385" s="5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spans="1:26" ht="12.75" customHeight="1" x14ac:dyDescent="0.2">
      <c r="A386" s="32"/>
      <c r="B386" s="32"/>
      <c r="C386" s="32"/>
      <c r="D386" s="32"/>
      <c r="E386" s="32"/>
      <c r="F386" s="32"/>
      <c r="G386" s="32"/>
      <c r="H386" s="206"/>
      <c r="I386" s="5"/>
      <c r="J386" s="5"/>
      <c r="K386" s="32"/>
      <c r="L386" s="5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spans="1:26" ht="12.75" customHeight="1" x14ac:dyDescent="0.2">
      <c r="A387" s="32"/>
      <c r="B387" s="32"/>
      <c r="C387" s="32"/>
      <c r="D387" s="32"/>
      <c r="E387" s="32"/>
      <c r="F387" s="32"/>
      <c r="G387" s="32"/>
      <c r="H387" s="206"/>
      <c r="I387" s="5"/>
      <c r="J387" s="5"/>
      <c r="K387" s="32"/>
      <c r="L387" s="5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spans="1:26" ht="12.75" customHeight="1" x14ac:dyDescent="0.2">
      <c r="A388" s="32"/>
      <c r="B388" s="32"/>
      <c r="C388" s="32"/>
      <c r="D388" s="32"/>
      <c r="E388" s="32"/>
      <c r="F388" s="32"/>
      <c r="G388" s="32"/>
      <c r="H388" s="206"/>
      <c r="I388" s="5"/>
      <c r="J388" s="5"/>
      <c r="K388" s="32"/>
      <c r="L388" s="5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spans="1:26" ht="12.75" customHeight="1" x14ac:dyDescent="0.2">
      <c r="A389" s="32"/>
      <c r="B389" s="32"/>
      <c r="C389" s="32"/>
      <c r="D389" s="32"/>
      <c r="E389" s="32"/>
      <c r="F389" s="32"/>
      <c r="G389" s="32"/>
      <c r="H389" s="206"/>
      <c r="I389" s="5"/>
      <c r="J389" s="5"/>
      <c r="K389" s="32"/>
      <c r="L389" s="5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spans="1:26" ht="12.75" customHeight="1" x14ac:dyDescent="0.2">
      <c r="A390" s="32"/>
      <c r="B390" s="32"/>
      <c r="C390" s="32"/>
      <c r="D390" s="32"/>
      <c r="E390" s="32"/>
      <c r="F390" s="32"/>
      <c r="G390" s="32"/>
      <c r="H390" s="206"/>
      <c r="I390" s="5"/>
      <c r="J390" s="5"/>
      <c r="K390" s="32"/>
      <c r="L390" s="5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spans="1:26" ht="12.75" customHeight="1" x14ac:dyDescent="0.2">
      <c r="A391" s="32"/>
      <c r="B391" s="32"/>
      <c r="C391" s="32"/>
      <c r="D391" s="32"/>
      <c r="E391" s="32"/>
      <c r="F391" s="32"/>
      <c r="G391" s="32"/>
      <c r="H391" s="206"/>
      <c r="I391" s="5"/>
      <c r="J391" s="5"/>
      <c r="K391" s="32"/>
      <c r="L391" s="5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spans="1:26" ht="12.75" customHeight="1" x14ac:dyDescent="0.2">
      <c r="A392" s="32"/>
      <c r="B392" s="32"/>
      <c r="C392" s="32"/>
      <c r="D392" s="32"/>
      <c r="E392" s="32"/>
      <c r="F392" s="32"/>
      <c r="G392" s="32"/>
      <c r="H392" s="206"/>
      <c r="I392" s="5"/>
      <c r="J392" s="5"/>
      <c r="K392" s="32"/>
      <c r="L392" s="5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spans="1:26" ht="12.75" customHeight="1" x14ac:dyDescent="0.2">
      <c r="A393" s="32"/>
      <c r="B393" s="32"/>
      <c r="C393" s="32"/>
      <c r="D393" s="32"/>
      <c r="E393" s="32"/>
      <c r="F393" s="32"/>
      <c r="G393" s="32"/>
      <c r="H393" s="206"/>
      <c r="I393" s="5"/>
      <c r="J393" s="5"/>
      <c r="K393" s="32"/>
      <c r="L393" s="5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spans="1:26" ht="12.75" customHeight="1" x14ac:dyDescent="0.2">
      <c r="A394" s="32"/>
      <c r="B394" s="32"/>
      <c r="C394" s="32"/>
      <c r="D394" s="32"/>
      <c r="E394" s="32"/>
      <c r="F394" s="32"/>
      <c r="G394" s="32"/>
      <c r="H394" s="206"/>
      <c r="I394" s="5"/>
      <c r="J394" s="5"/>
      <c r="K394" s="32"/>
      <c r="L394" s="5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spans="1:26" ht="12.75" customHeight="1" x14ac:dyDescent="0.2">
      <c r="A395" s="32"/>
      <c r="B395" s="32"/>
      <c r="C395" s="32"/>
      <c r="D395" s="32"/>
      <c r="E395" s="32"/>
      <c r="F395" s="32"/>
      <c r="G395" s="32"/>
      <c r="H395" s="206"/>
      <c r="I395" s="5"/>
      <c r="J395" s="5"/>
      <c r="K395" s="32"/>
      <c r="L395" s="5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spans="1:26" ht="12.75" customHeight="1" x14ac:dyDescent="0.2">
      <c r="A396" s="32"/>
      <c r="B396" s="32"/>
      <c r="C396" s="32"/>
      <c r="D396" s="32"/>
      <c r="E396" s="32"/>
      <c r="F396" s="32"/>
      <c r="G396" s="32"/>
      <c r="H396" s="206"/>
      <c r="I396" s="5"/>
      <c r="J396" s="5"/>
      <c r="K396" s="32"/>
      <c r="L396" s="5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spans="1:26" ht="12.75" customHeight="1" x14ac:dyDescent="0.2">
      <c r="A397" s="32"/>
      <c r="B397" s="32"/>
      <c r="C397" s="32"/>
      <c r="D397" s="32"/>
      <c r="E397" s="32"/>
      <c r="F397" s="32"/>
      <c r="G397" s="32"/>
      <c r="H397" s="206"/>
      <c r="I397" s="5"/>
      <c r="J397" s="5"/>
      <c r="K397" s="32"/>
      <c r="L397" s="5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spans="1:26" ht="12.75" customHeight="1" x14ac:dyDescent="0.2">
      <c r="A398" s="32"/>
      <c r="B398" s="32"/>
      <c r="C398" s="32"/>
      <c r="D398" s="32"/>
      <c r="E398" s="32"/>
      <c r="F398" s="32"/>
      <c r="G398" s="32"/>
      <c r="H398" s="206"/>
      <c r="I398" s="5"/>
      <c r="J398" s="5"/>
      <c r="K398" s="32"/>
      <c r="L398" s="5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spans="1:26" ht="12.75" customHeight="1" x14ac:dyDescent="0.2">
      <c r="A399" s="32"/>
      <c r="B399" s="32"/>
      <c r="C399" s="32"/>
      <c r="D399" s="32"/>
      <c r="E399" s="32"/>
      <c r="F399" s="32"/>
      <c r="G399" s="32"/>
      <c r="H399" s="206"/>
      <c r="I399" s="5"/>
      <c r="J399" s="5"/>
      <c r="K399" s="32"/>
      <c r="L399" s="5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spans="1:26" ht="12.75" customHeight="1" x14ac:dyDescent="0.2">
      <c r="A400" s="32"/>
      <c r="B400" s="32"/>
      <c r="C400" s="32"/>
      <c r="D400" s="32"/>
      <c r="E400" s="32"/>
      <c r="F400" s="32"/>
      <c r="G400" s="32"/>
      <c r="H400" s="206"/>
      <c r="I400" s="5"/>
      <c r="J400" s="5"/>
      <c r="K400" s="32"/>
      <c r="L400" s="5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spans="1:26" ht="12.75" customHeight="1" x14ac:dyDescent="0.2">
      <c r="A401" s="32"/>
      <c r="B401" s="32"/>
      <c r="C401" s="32"/>
      <c r="D401" s="32"/>
      <c r="E401" s="32"/>
      <c r="F401" s="32"/>
      <c r="G401" s="32"/>
      <c r="H401" s="206"/>
      <c r="I401" s="5"/>
      <c r="J401" s="5"/>
      <c r="K401" s="32"/>
      <c r="L401" s="5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spans="1:26" ht="12.75" customHeight="1" x14ac:dyDescent="0.2">
      <c r="A402" s="32"/>
      <c r="B402" s="32"/>
      <c r="C402" s="32"/>
      <c r="D402" s="32"/>
      <c r="E402" s="32"/>
      <c r="F402" s="32"/>
      <c r="G402" s="32"/>
      <c r="H402" s="206"/>
      <c r="I402" s="5"/>
      <c r="J402" s="5"/>
      <c r="K402" s="32"/>
      <c r="L402" s="5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spans="1:26" ht="12.75" customHeight="1" x14ac:dyDescent="0.2">
      <c r="A403" s="32"/>
      <c r="B403" s="32"/>
      <c r="C403" s="32"/>
      <c r="D403" s="32"/>
      <c r="E403" s="32"/>
      <c r="F403" s="32"/>
      <c r="G403" s="32"/>
      <c r="H403" s="206"/>
      <c r="I403" s="5"/>
      <c r="J403" s="5"/>
      <c r="K403" s="32"/>
      <c r="L403" s="5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spans="1:26" ht="12.75" customHeight="1" x14ac:dyDescent="0.2">
      <c r="A404" s="32"/>
      <c r="B404" s="32"/>
      <c r="C404" s="32"/>
      <c r="D404" s="32"/>
      <c r="E404" s="32"/>
      <c r="F404" s="32"/>
      <c r="G404" s="32"/>
      <c r="H404" s="206"/>
      <c r="I404" s="5"/>
      <c r="J404" s="5"/>
      <c r="K404" s="32"/>
      <c r="L404" s="5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spans="1:26" ht="12.75" customHeight="1" x14ac:dyDescent="0.2">
      <c r="A405" s="32"/>
      <c r="B405" s="32"/>
      <c r="C405" s="32"/>
      <c r="D405" s="32"/>
      <c r="E405" s="32"/>
      <c r="F405" s="32"/>
      <c r="G405" s="32"/>
      <c r="H405" s="206"/>
      <c r="I405" s="5"/>
      <c r="J405" s="5"/>
      <c r="K405" s="32"/>
      <c r="L405" s="5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spans="1:26" ht="12.75" customHeight="1" x14ac:dyDescent="0.2">
      <c r="A406" s="32"/>
      <c r="B406" s="32"/>
      <c r="C406" s="32"/>
      <c r="D406" s="32"/>
      <c r="E406" s="32"/>
      <c r="F406" s="32"/>
      <c r="G406" s="32"/>
      <c r="H406" s="206"/>
      <c r="I406" s="5"/>
      <c r="J406" s="5"/>
      <c r="K406" s="32"/>
      <c r="L406" s="5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spans="1:26" ht="12.75" customHeight="1" x14ac:dyDescent="0.2">
      <c r="A407" s="32"/>
      <c r="B407" s="32"/>
      <c r="C407" s="32"/>
      <c r="D407" s="32"/>
      <c r="E407" s="32"/>
      <c r="F407" s="32"/>
      <c r="G407" s="32"/>
      <c r="H407" s="206"/>
      <c r="I407" s="5"/>
      <c r="J407" s="5"/>
      <c r="K407" s="32"/>
      <c r="L407" s="5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spans="1:26" ht="12.75" customHeight="1" x14ac:dyDescent="0.2">
      <c r="A408" s="32"/>
      <c r="B408" s="32"/>
      <c r="C408" s="32"/>
      <c r="D408" s="32"/>
      <c r="E408" s="32"/>
      <c r="F408" s="32"/>
      <c r="G408" s="32"/>
      <c r="H408" s="206"/>
      <c r="I408" s="5"/>
      <c r="J408" s="5"/>
      <c r="K408" s="32"/>
      <c r="L408" s="5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spans="1:26" ht="12.75" customHeight="1" x14ac:dyDescent="0.2">
      <c r="A409" s="32"/>
      <c r="B409" s="32"/>
      <c r="C409" s="32"/>
      <c r="D409" s="32"/>
      <c r="E409" s="32"/>
      <c r="F409" s="32"/>
      <c r="G409" s="32"/>
      <c r="H409" s="206"/>
      <c r="I409" s="5"/>
      <c r="J409" s="5"/>
      <c r="K409" s="32"/>
      <c r="L409" s="5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spans="1:26" ht="12.75" customHeight="1" x14ac:dyDescent="0.2">
      <c r="A410" s="32"/>
      <c r="B410" s="32"/>
      <c r="C410" s="32"/>
      <c r="D410" s="32"/>
      <c r="E410" s="32"/>
      <c r="F410" s="32"/>
      <c r="G410" s="32"/>
      <c r="H410" s="206"/>
      <c r="I410" s="5"/>
      <c r="J410" s="5"/>
      <c r="K410" s="32"/>
      <c r="L410" s="5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spans="1:26" ht="12.75" customHeight="1" x14ac:dyDescent="0.2">
      <c r="A411" s="32"/>
      <c r="B411" s="32"/>
      <c r="C411" s="32"/>
      <c r="D411" s="32"/>
      <c r="E411" s="32"/>
      <c r="F411" s="32"/>
      <c r="G411" s="32"/>
      <c r="H411" s="206"/>
      <c r="I411" s="5"/>
      <c r="J411" s="5"/>
      <c r="K411" s="32"/>
      <c r="L411" s="5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spans="1:26" ht="12.75" customHeight="1" x14ac:dyDescent="0.2">
      <c r="A412" s="32"/>
      <c r="B412" s="32"/>
      <c r="C412" s="32"/>
      <c r="D412" s="32"/>
      <c r="E412" s="32"/>
      <c r="F412" s="32"/>
      <c r="G412" s="32"/>
      <c r="H412" s="206"/>
      <c r="I412" s="5"/>
      <c r="J412" s="5"/>
      <c r="K412" s="32"/>
      <c r="L412" s="5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spans="1:26" ht="12.75" customHeight="1" x14ac:dyDescent="0.2">
      <c r="A413" s="32"/>
      <c r="B413" s="32"/>
      <c r="C413" s="32"/>
      <c r="D413" s="32"/>
      <c r="E413" s="32"/>
      <c r="F413" s="32"/>
      <c r="G413" s="32"/>
      <c r="H413" s="206"/>
      <c r="I413" s="5"/>
      <c r="J413" s="5"/>
      <c r="K413" s="32"/>
      <c r="L413" s="5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spans="1:26" ht="12.75" customHeight="1" x14ac:dyDescent="0.2">
      <c r="A414" s="32"/>
      <c r="B414" s="32"/>
      <c r="C414" s="32"/>
      <c r="D414" s="32"/>
      <c r="E414" s="32"/>
      <c r="F414" s="32"/>
      <c r="G414" s="32"/>
      <c r="H414" s="206"/>
      <c r="I414" s="5"/>
      <c r="J414" s="5"/>
      <c r="K414" s="32"/>
      <c r="L414" s="5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spans="1:26" ht="12.75" customHeight="1" x14ac:dyDescent="0.2">
      <c r="A415" s="32"/>
      <c r="B415" s="32"/>
      <c r="C415" s="32"/>
      <c r="D415" s="32"/>
      <c r="E415" s="32"/>
      <c r="F415" s="32"/>
      <c r="G415" s="32"/>
      <c r="H415" s="206"/>
      <c r="I415" s="5"/>
      <c r="J415" s="5"/>
      <c r="K415" s="32"/>
      <c r="L415" s="5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spans="1:26" ht="12.75" customHeight="1" x14ac:dyDescent="0.2">
      <c r="A416" s="32"/>
      <c r="B416" s="32"/>
      <c r="C416" s="32"/>
      <c r="D416" s="32"/>
      <c r="E416" s="32"/>
      <c r="F416" s="32"/>
      <c r="G416" s="32"/>
      <c r="H416" s="206"/>
      <c r="I416" s="5"/>
      <c r="J416" s="5"/>
      <c r="K416" s="32"/>
      <c r="L416" s="5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spans="1:26" ht="12.75" customHeight="1" x14ac:dyDescent="0.2">
      <c r="A417" s="32"/>
      <c r="B417" s="32"/>
      <c r="C417" s="32"/>
      <c r="D417" s="32"/>
      <c r="E417" s="32"/>
      <c r="F417" s="32"/>
      <c r="G417" s="32"/>
      <c r="H417" s="206"/>
      <c r="I417" s="5"/>
      <c r="J417" s="5"/>
      <c r="K417" s="32"/>
      <c r="L417" s="5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spans="1:26" ht="12.75" customHeight="1" x14ac:dyDescent="0.2">
      <c r="A418" s="32"/>
      <c r="B418" s="32"/>
      <c r="C418" s="32"/>
      <c r="D418" s="32"/>
      <c r="E418" s="32"/>
      <c r="F418" s="32"/>
      <c r="G418" s="32"/>
      <c r="H418" s="206"/>
      <c r="I418" s="5"/>
      <c r="J418" s="5"/>
      <c r="K418" s="32"/>
      <c r="L418" s="5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spans="1:26" ht="12.75" customHeight="1" x14ac:dyDescent="0.2">
      <c r="A419" s="32"/>
      <c r="B419" s="32"/>
      <c r="C419" s="32"/>
      <c r="D419" s="32"/>
      <c r="E419" s="32"/>
      <c r="F419" s="32"/>
      <c r="G419" s="32"/>
      <c r="H419" s="206"/>
      <c r="I419" s="5"/>
      <c r="J419" s="5"/>
      <c r="K419" s="32"/>
      <c r="L419" s="5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spans="1:26" ht="12.75" customHeight="1" x14ac:dyDescent="0.2">
      <c r="A420" s="32"/>
      <c r="B420" s="32"/>
      <c r="C420" s="32"/>
      <c r="D420" s="32"/>
      <c r="E420" s="32"/>
      <c r="F420" s="32"/>
      <c r="G420" s="32"/>
      <c r="H420" s="206"/>
      <c r="I420" s="5"/>
      <c r="J420" s="5"/>
      <c r="K420" s="32"/>
      <c r="L420" s="5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spans="1:26" ht="12.75" customHeight="1" x14ac:dyDescent="0.2">
      <c r="A421" s="32"/>
      <c r="B421" s="32"/>
      <c r="C421" s="32"/>
      <c r="D421" s="32"/>
      <c r="E421" s="32"/>
      <c r="F421" s="32"/>
      <c r="G421" s="32"/>
      <c r="H421" s="206"/>
      <c r="I421" s="5"/>
      <c r="J421" s="5"/>
      <c r="K421" s="32"/>
      <c r="L421" s="5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spans="1:26" ht="12.75" customHeight="1" x14ac:dyDescent="0.2">
      <c r="A422" s="32"/>
      <c r="B422" s="32"/>
      <c r="C422" s="32"/>
      <c r="D422" s="32"/>
      <c r="E422" s="32"/>
      <c r="F422" s="32"/>
      <c r="G422" s="32"/>
      <c r="H422" s="206"/>
      <c r="I422" s="5"/>
      <c r="J422" s="5"/>
      <c r="K422" s="32"/>
      <c r="L422" s="5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spans="1:26" ht="12.75" customHeight="1" x14ac:dyDescent="0.2">
      <c r="A423" s="32"/>
      <c r="B423" s="32"/>
      <c r="C423" s="32"/>
      <c r="D423" s="32"/>
      <c r="E423" s="32"/>
      <c r="F423" s="32"/>
      <c r="G423" s="32"/>
      <c r="H423" s="206"/>
      <c r="I423" s="5"/>
      <c r="J423" s="5"/>
      <c r="K423" s="32"/>
      <c r="L423" s="5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spans="1:26" ht="12.75" customHeight="1" x14ac:dyDescent="0.2">
      <c r="A424" s="32"/>
      <c r="B424" s="32"/>
      <c r="C424" s="32"/>
      <c r="D424" s="32"/>
      <c r="E424" s="32"/>
      <c r="F424" s="32"/>
      <c r="G424" s="32"/>
      <c r="H424" s="206"/>
      <c r="I424" s="5"/>
      <c r="J424" s="5"/>
      <c r="K424" s="32"/>
      <c r="L424" s="5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spans="1:26" ht="12.75" customHeight="1" x14ac:dyDescent="0.2">
      <c r="A425" s="32"/>
      <c r="B425" s="32"/>
      <c r="C425" s="32"/>
      <c r="D425" s="32"/>
      <c r="E425" s="32"/>
      <c r="F425" s="32"/>
      <c r="G425" s="32"/>
      <c r="H425" s="206"/>
      <c r="I425" s="5"/>
      <c r="J425" s="5"/>
      <c r="K425" s="32"/>
      <c r="L425" s="5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spans="1:26" ht="12.75" customHeight="1" x14ac:dyDescent="0.2">
      <c r="A426" s="32"/>
      <c r="B426" s="32"/>
      <c r="C426" s="32"/>
      <c r="D426" s="32"/>
      <c r="E426" s="32"/>
      <c r="F426" s="32"/>
      <c r="G426" s="32"/>
      <c r="H426" s="206"/>
      <c r="I426" s="5"/>
      <c r="J426" s="5"/>
      <c r="K426" s="32"/>
      <c r="L426" s="5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spans="1:26" ht="12.75" customHeight="1" x14ac:dyDescent="0.2">
      <c r="A427" s="32"/>
      <c r="B427" s="32"/>
      <c r="C427" s="32"/>
      <c r="D427" s="32"/>
      <c r="E427" s="32"/>
      <c r="F427" s="32"/>
      <c r="G427" s="32"/>
      <c r="H427" s="206"/>
      <c r="I427" s="5"/>
      <c r="J427" s="5"/>
      <c r="K427" s="32"/>
      <c r="L427" s="5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spans="1:26" ht="12.75" customHeight="1" x14ac:dyDescent="0.2">
      <c r="A428" s="32"/>
      <c r="B428" s="32"/>
      <c r="C428" s="32"/>
      <c r="D428" s="32"/>
      <c r="E428" s="32"/>
      <c r="F428" s="32"/>
      <c r="G428" s="32"/>
      <c r="H428" s="206"/>
      <c r="I428" s="5"/>
      <c r="J428" s="5"/>
      <c r="K428" s="32"/>
      <c r="L428" s="5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spans="1:26" ht="12.75" customHeight="1" x14ac:dyDescent="0.2">
      <c r="A429" s="32"/>
      <c r="B429" s="32"/>
      <c r="C429" s="32"/>
      <c r="D429" s="32"/>
      <c r="E429" s="32"/>
      <c r="F429" s="32"/>
      <c r="G429" s="32"/>
      <c r="H429" s="206"/>
      <c r="I429" s="5"/>
      <c r="J429" s="5"/>
      <c r="K429" s="32"/>
      <c r="L429" s="5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spans="1:26" ht="12.75" customHeight="1" x14ac:dyDescent="0.2">
      <c r="A430" s="32"/>
      <c r="B430" s="32"/>
      <c r="C430" s="32"/>
      <c r="D430" s="32"/>
      <c r="E430" s="32"/>
      <c r="F430" s="32"/>
      <c r="G430" s="32"/>
      <c r="H430" s="206"/>
      <c r="I430" s="5"/>
      <c r="J430" s="5"/>
      <c r="K430" s="32"/>
      <c r="L430" s="5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spans="1:26" ht="12.75" customHeight="1" x14ac:dyDescent="0.2">
      <c r="A431" s="32"/>
      <c r="B431" s="32"/>
      <c r="C431" s="32"/>
      <c r="D431" s="32"/>
      <c r="E431" s="32"/>
      <c r="F431" s="32"/>
      <c r="G431" s="32"/>
      <c r="H431" s="206"/>
      <c r="I431" s="5"/>
      <c r="J431" s="5"/>
      <c r="K431" s="32"/>
      <c r="L431" s="5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spans="1:26" ht="12.75" customHeight="1" x14ac:dyDescent="0.2">
      <c r="A432" s="32"/>
      <c r="B432" s="32"/>
      <c r="C432" s="32"/>
      <c r="D432" s="32"/>
      <c r="E432" s="32"/>
      <c r="F432" s="32"/>
      <c r="G432" s="32"/>
      <c r="H432" s="206"/>
      <c r="I432" s="5"/>
      <c r="J432" s="5"/>
      <c r="K432" s="32"/>
      <c r="L432" s="5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spans="1:26" ht="12.75" customHeight="1" x14ac:dyDescent="0.2">
      <c r="A433" s="32"/>
      <c r="B433" s="32"/>
      <c r="C433" s="32"/>
      <c r="D433" s="32"/>
      <c r="E433" s="32"/>
      <c r="F433" s="32"/>
      <c r="G433" s="32"/>
      <c r="H433" s="206"/>
      <c r="I433" s="5"/>
      <c r="J433" s="5"/>
      <c r="K433" s="32"/>
      <c r="L433" s="5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spans="1:26" ht="12.75" customHeight="1" x14ac:dyDescent="0.2">
      <c r="A434" s="32"/>
      <c r="B434" s="32"/>
      <c r="C434" s="32"/>
      <c r="D434" s="32"/>
      <c r="E434" s="32"/>
      <c r="F434" s="32"/>
      <c r="G434" s="32"/>
      <c r="H434" s="206"/>
      <c r="I434" s="5"/>
      <c r="J434" s="5"/>
      <c r="K434" s="32"/>
      <c r="L434" s="5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spans="1:26" ht="12.75" customHeight="1" x14ac:dyDescent="0.2">
      <c r="A435" s="32"/>
      <c r="B435" s="32"/>
      <c r="C435" s="32"/>
      <c r="D435" s="32"/>
      <c r="E435" s="32"/>
      <c r="F435" s="32"/>
      <c r="G435" s="32"/>
      <c r="H435" s="206"/>
      <c r="I435" s="5"/>
      <c r="J435" s="5"/>
      <c r="K435" s="32"/>
      <c r="L435" s="5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spans="1:26" ht="12.75" customHeight="1" x14ac:dyDescent="0.2">
      <c r="A436" s="32"/>
      <c r="B436" s="32"/>
      <c r="C436" s="32"/>
      <c r="D436" s="32"/>
      <c r="E436" s="32"/>
      <c r="F436" s="32"/>
      <c r="G436" s="32"/>
      <c r="H436" s="206"/>
      <c r="I436" s="5"/>
      <c r="J436" s="5"/>
      <c r="K436" s="32"/>
      <c r="L436" s="5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spans="1:26" ht="12.75" customHeight="1" x14ac:dyDescent="0.2">
      <c r="A437" s="32"/>
      <c r="B437" s="32"/>
      <c r="C437" s="32"/>
      <c r="D437" s="32"/>
      <c r="E437" s="32"/>
      <c r="F437" s="32"/>
      <c r="G437" s="32"/>
      <c r="H437" s="206"/>
      <c r="I437" s="5"/>
      <c r="J437" s="5"/>
      <c r="K437" s="32"/>
      <c r="L437" s="5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spans="1:26" ht="12.75" customHeight="1" x14ac:dyDescent="0.2">
      <c r="A438" s="32"/>
      <c r="B438" s="32"/>
      <c r="C438" s="32"/>
      <c r="D438" s="32"/>
      <c r="E438" s="32"/>
      <c r="F438" s="32"/>
      <c r="G438" s="32"/>
      <c r="H438" s="206"/>
      <c r="I438" s="5"/>
      <c r="J438" s="5"/>
      <c r="K438" s="32"/>
      <c r="L438" s="5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spans="1:26" ht="12.75" customHeight="1" x14ac:dyDescent="0.2">
      <c r="A439" s="32"/>
      <c r="B439" s="32"/>
      <c r="C439" s="32"/>
      <c r="D439" s="32"/>
      <c r="E439" s="32"/>
      <c r="F439" s="32"/>
      <c r="G439" s="32"/>
      <c r="H439" s="206"/>
      <c r="I439" s="5"/>
      <c r="J439" s="5"/>
      <c r="K439" s="32"/>
      <c r="L439" s="5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spans="1:26" ht="12.75" customHeight="1" x14ac:dyDescent="0.2">
      <c r="A440" s="32"/>
      <c r="B440" s="32"/>
      <c r="C440" s="32"/>
      <c r="D440" s="32"/>
      <c r="E440" s="32"/>
      <c r="F440" s="32"/>
      <c r="G440" s="32"/>
      <c r="H440" s="206"/>
      <c r="I440" s="5"/>
      <c r="J440" s="5"/>
      <c r="K440" s="32"/>
      <c r="L440" s="5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spans="1:26" ht="12.75" customHeight="1" x14ac:dyDescent="0.2">
      <c r="A441" s="32"/>
      <c r="B441" s="32"/>
      <c r="C441" s="32"/>
      <c r="D441" s="32"/>
      <c r="E441" s="32"/>
      <c r="F441" s="32"/>
      <c r="G441" s="32"/>
      <c r="H441" s="206"/>
      <c r="I441" s="5"/>
      <c r="J441" s="5"/>
      <c r="K441" s="32"/>
      <c r="L441" s="5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spans="1:26" ht="12.75" customHeight="1" x14ac:dyDescent="0.2">
      <c r="A442" s="32"/>
      <c r="B442" s="32"/>
      <c r="C442" s="32"/>
      <c r="D442" s="32"/>
      <c r="E442" s="32"/>
      <c r="F442" s="32"/>
      <c r="G442" s="32"/>
      <c r="H442" s="206"/>
      <c r="I442" s="5"/>
      <c r="J442" s="5"/>
      <c r="K442" s="32"/>
      <c r="L442" s="5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spans="1:26" ht="12.75" customHeight="1" x14ac:dyDescent="0.2">
      <c r="A443" s="32"/>
      <c r="B443" s="32"/>
      <c r="C443" s="32"/>
      <c r="D443" s="32"/>
      <c r="E443" s="32"/>
      <c r="F443" s="32"/>
      <c r="G443" s="32"/>
      <c r="H443" s="206"/>
      <c r="I443" s="5"/>
      <c r="J443" s="5"/>
      <c r="K443" s="32"/>
      <c r="L443" s="5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spans="1:26" ht="12.75" customHeight="1" x14ac:dyDescent="0.2">
      <c r="A444" s="32"/>
      <c r="B444" s="32"/>
      <c r="C444" s="32"/>
      <c r="D444" s="32"/>
      <c r="E444" s="32"/>
      <c r="F444" s="32"/>
      <c r="G444" s="32"/>
      <c r="H444" s="206"/>
      <c r="I444" s="5"/>
      <c r="J444" s="5"/>
      <c r="K444" s="32"/>
      <c r="L444" s="5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spans="1:26" ht="12.75" customHeight="1" x14ac:dyDescent="0.2">
      <c r="A445" s="32"/>
      <c r="B445" s="32"/>
      <c r="C445" s="32"/>
      <c r="D445" s="32"/>
      <c r="E445" s="32"/>
      <c r="F445" s="32"/>
      <c r="G445" s="32"/>
      <c r="H445" s="206"/>
      <c r="I445" s="5"/>
      <c r="J445" s="5"/>
      <c r="K445" s="32"/>
      <c r="L445" s="5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spans="1:26" ht="12.75" customHeight="1" x14ac:dyDescent="0.2">
      <c r="A446" s="32"/>
      <c r="B446" s="32"/>
      <c r="C446" s="32"/>
      <c r="D446" s="32"/>
      <c r="E446" s="32"/>
      <c r="F446" s="32"/>
      <c r="G446" s="32"/>
      <c r="H446" s="206"/>
      <c r="I446" s="5"/>
      <c r="J446" s="5"/>
      <c r="K446" s="32"/>
      <c r="L446" s="5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spans="1:26" ht="12.75" customHeight="1" x14ac:dyDescent="0.2">
      <c r="A447" s="32"/>
      <c r="B447" s="32"/>
      <c r="C447" s="32"/>
      <c r="D447" s="32"/>
      <c r="E447" s="32"/>
      <c r="F447" s="32"/>
      <c r="G447" s="32"/>
      <c r="H447" s="206"/>
      <c r="I447" s="5"/>
      <c r="J447" s="5"/>
      <c r="K447" s="32"/>
      <c r="L447" s="5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spans="1:26" ht="12.75" customHeight="1" x14ac:dyDescent="0.2">
      <c r="A448" s="32"/>
      <c r="B448" s="32"/>
      <c r="C448" s="32"/>
      <c r="D448" s="32"/>
      <c r="E448" s="32"/>
      <c r="F448" s="32"/>
      <c r="G448" s="32"/>
      <c r="H448" s="206"/>
      <c r="I448" s="5"/>
      <c r="J448" s="5"/>
      <c r="K448" s="32"/>
      <c r="L448" s="5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spans="1:26" ht="12.75" customHeight="1" x14ac:dyDescent="0.2">
      <c r="A449" s="32"/>
      <c r="B449" s="32"/>
      <c r="C449" s="32"/>
      <c r="D449" s="32"/>
      <c r="E449" s="32"/>
      <c r="F449" s="32"/>
      <c r="G449" s="32"/>
      <c r="H449" s="206"/>
      <c r="I449" s="5"/>
      <c r="J449" s="5"/>
      <c r="K449" s="32"/>
      <c r="L449" s="5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spans="1:26" ht="12.75" customHeight="1" x14ac:dyDescent="0.2">
      <c r="A450" s="32"/>
      <c r="B450" s="32"/>
      <c r="C450" s="32"/>
      <c r="D450" s="32"/>
      <c r="E450" s="32"/>
      <c r="F450" s="32"/>
      <c r="G450" s="32"/>
      <c r="H450" s="206"/>
      <c r="I450" s="5"/>
      <c r="J450" s="5"/>
      <c r="K450" s="32"/>
      <c r="L450" s="5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spans="1:26" ht="12.75" customHeight="1" x14ac:dyDescent="0.2">
      <c r="A451" s="32"/>
      <c r="B451" s="32"/>
      <c r="C451" s="32"/>
      <c r="D451" s="32"/>
      <c r="E451" s="32"/>
      <c r="F451" s="32"/>
      <c r="G451" s="32"/>
      <c r="H451" s="206"/>
      <c r="I451" s="5"/>
      <c r="J451" s="5"/>
      <c r="K451" s="32"/>
      <c r="L451" s="5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spans="1:26" ht="12.75" customHeight="1" x14ac:dyDescent="0.2">
      <c r="A452" s="32"/>
      <c r="B452" s="32"/>
      <c r="C452" s="32"/>
      <c r="D452" s="32"/>
      <c r="E452" s="32"/>
      <c r="F452" s="32"/>
      <c r="G452" s="32"/>
      <c r="H452" s="206"/>
      <c r="I452" s="5"/>
      <c r="J452" s="5"/>
      <c r="K452" s="32"/>
      <c r="L452" s="5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spans="1:26" ht="12.75" customHeight="1" x14ac:dyDescent="0.2">
      <c r="A453" s="32"/>
      <c r="B453" s="32"/>
      <c r="C453" s="32"/>
      <c r="D453" s="32"/>
      <c r="E453" s="32"/>
      <c r="F453" s="32"/>
      <c r="G453" s="32"/>
      <c r="H453" s="206"/>
      <c r="I453" s="5"/>
      <c r="J453" s="5"/>
      <c r="K453" s="32"/>
      <c r="L453" s="5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spans="1:26" ht="12.75" customHeight="1" x14ac:dyDescent="0.2">
      <c r="A454" s="32"/>
      <c r="B454" s="32"/>
      <c r="C454" s="32"/>
      <c r="D454" s="32"/>
      <c r="E454" s="32"/>
      <c r="F454" s="32"/>
      <c r="G454" s="32"/>
      <c r="H454" s="206"/>
      <c r="I454" s="5"/>
      <c r="J454" s="5"/>
      <c r="K454" s="32"/>
      <c r="L454" s="5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spans="1:26" ht="12.75" customHeight="1" x14ac:dyDescent="0.2">
      <c r="A455" s="32"/>
      <c r="B455" s="32"/>
      <c r="C455" s="32"/>
      <c r="D455" s="32"/>
      <c r="E455" s="32"/>
      <c r="F455" s="32"/>
      <c r="G455" s="32"/>
      <c r="H455" s="206"/>
      <c r="I455" s="5"/>
      <c r="J455" s="5"/>
      <c r="K455" s="32"/>
      <c r="L455" s="5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spans="1:26" ht="12.75" customHeight="1" x14ac:dyDescent="0.2">
      <c r="A456" s="32"/>
      <c r="B456" s="32"/>
      <c r="C456" s="32"/>
      <c r="D456" s="32"/>
      <c r="E456" s="32"/>
      <c r="F456" s="32"/>
      <c r="G456" s="32"/>
      <c r="H456" s="206"/>
      <c r="I456" s="5"/>
      <c r="J456" s="5"/>
      <c r="K456" s="32"/>
      <c r="L456" s="5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spans="1:26" ht="12.75" customHeight="1" x14ac:dyDescent="0.2">
      <c r="A457" s="32"/>
      <c r="B457" s="32"/>
      <c r="C457" s="32"/>
      <c r="D457" s="32"/>
      <c r="E457" s="32"/>
      <c r="F457" s="32"/>
      <c r="G457" s="32"/>
      <c r="H457" s="206"/>
      <c r="I457" s="5"/>
      <c r="J457" s="5"/>
      <c r="K457" s="32"/>
      <c r="L457" s="5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spans="1:26" ht="12.75" customHeight="1" x14ac:dyDescent="0.2">
      <c r="A458" s="32"/>
      <c r="B458" s="32"/>
      <c r="C458" s="32"/>
      <c r="D458" s="32"/>
      <c r="E458" s="32"/>
      <c r="F458" s="32"/>
      <c r="G458" s="32"/>
      <c r="H458" s="206"/>
      <c r="I458" s="5"/>
      <c r="J458" s="5"/>
      <c r="K458" s="32"/>
      <c r="L458" s="5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spans="1:26" ht="12.75" customHeight="1" x14ac:dyDescent="0.2">
      <c r="A459" s="32"/>
      <c r="B459" s="32"/>
      <c r="C459" s="32"/>
      <c r="D459" s="32"/>
      <c r="E459" s="32"/>
      <c r="F459" s="32"/>
      <c r="G459" s="32"/>
      <c r="H459" s="206"/>
      <c r="I459" s="5"/>
      <c r="J459" s="5"/>
      <c r="K459" s="32"/>
      <c r="L459" s="5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spans="1:26" ht="12.75" customHeight="1" x14ac:dyDescent="0.2">
      <c r="A460" s="32"/>
      <c r="B460" s="32"/>
      <c r="C460" s="32"/>
      <c r="D460" s="32"/>
      <c r="E460" s="32"/>
      <c r="F460" s="32"/>
      <c r="G460" s="32"/>
      <c r="H460" s="206"/>
      <c r="I460" s="5"/>
      <c r="J460" s="5"/>
      <c r="K460" s="32"/>
      <c r="L460" s="5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spans="1:26" ht="12.75" customHeight="1" x14ac:dyDescent="0.2">
      <c r="A461" s="32"/>
      <c r="B461" s="32"/>
      <c r="C461" s="32"/>
      <c r="D461" s="32"/>
      <c r="E461" s="32"/>
      <c r="F461" s="32"/>
      <c r="G461" s="32"/>
      <c r="H461" s="206"/>
      <c r="I461" s="5"/>
      <c r="J461" s="5"/>
      <c r="K461" s="32"/>
      <c r="L461" s="5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spans="1:26" ht="12.75" customHeight="1" x14ac:dyDescent="0.2">
      <c r="A462" s="32"/>
      <c r="B462" s="32"/>
      <c r="C462" s="32"/>
      <c r="D462" s="32"/>
      <c r="E462" s="32"/>
      <c r="F462" s="32"/>
      <c r="G462" s="32"/>
      <c r="H462" s="206"/>
      <c r="I462" s="5"/>
      <c r="J462" s="5"/>
      <c r="K462" s="32"/>
      <c r="L462" s="5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spans="1:26" ht="12.75" customHeight="1" x14ac:dyDescent="0.2">
      <c r="A463" s="32"/>
      <c r="B463" s="32"/>
      <c r="C463" s="32"/>
      <c r="D463" s="32"/>
      <c r="E463" s="32"/>
      <c r="F463" s="32"/>
      <c r="G463" s="32"/>
      <c r="H463" s="206"/>
      <c r="I463" s="5"/>
      <c r="J463" s="5"/>
      <c r="K463" s="32"/>
      <c r="L463" s="5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spans="1:26" ht="12.75" customHeight="1" x14ac:dyDescent="0.2">
      <c r="A464" s="32"/>
      <c r="B464" s="32"/>
      <c r="C464" s="32"/>
      <c r="D464" s="32"/>
      <c r="E464" s="32"/>
      <c r="F464" s="32"/>
      <c r="G464" s="32"/>
      <c r="H464" s="206"/>
      <c r="I464" s="5"/>
      <c r="J464" s="5"/>
      <c r="K464" s="32"/>
      <c r="L464" s="5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spans="1:26" ht="12.75" customHeight="1" x14ac:dyDescent="0.2">
      <c r="A465" s="32"/>
      <c r="B465" s="32"/>
      <c r="C465" s="32"/>
      <c r="D465" s="32"/>
      <c r="E465" s="32"/>
      <c r="F465" s="32"/>
      <c r="G465" s="32"/>
      <c r="H465" s="206"/>
      <c r="I465" s="5"/>
      <c r="J465" s="5"/>
      <c r="K465" s="32"/>
      <c r="L465" s="5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spans="1:26" ht="12.75" customHeight="1" x14ac:dyDescent="0.2">
      <c r="A466" s="32"/>
      <c r="B466" s="32"/>
      <c r="C466" s="32"/>
      <c r="D466" s="32"/>
      <c r="E466" s="32"/>
      <c r="F466" s="32"/>
      <c r="G466" s="32"/>
      <c r="H466" s="206"/>
      <c r="I466" s="5"/>
      <c r="J466" s="5"/>
      <c r="K466" s="32"/>
      <c r="L466" s="5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spans="1:26" ht="12.75" customHeight="1" x14ac:dyDescent="0.2">
      <c r="A467" s="32"/>
      <c r="B467" s="32"/>
      <c r="C467" s="32"/>
      <c r="D467" s="32"/>
      <c r="E467" s="32"/>
      <c r="F467" s="32"/>
      <c r="G467" s="32"/>
      <c r="H467" s="206"/>
      <c r="I467" s="5"/>
      <c r="J467" s="5"/>
      <c r="K467" s="32"/>
      <c r="L467" s="5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spans="1:26" ht="12.75" customHeight="1" x14ac:dyDescent="0.2">
      <c r="A468" s="32"/>
      <c r="B468" s="32"/>
      <c r="C468" s="32"/>
      <c r="D468" s="32"/>
      <c r="E468" s="32"/>
      <c r="F468" s="32"/>
      <c r="G468" s="32"/>
      <c r="H468" s="206"/>
      <c r="I468" s="5"/>
      <c r="J468" s="5"/>
      <c r="K468" s="32"/>
      <c r="L468" s="5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spans="1:26" ht="12.75" customHeight="1" x14ac:dyDescent="0.2">
      <c r="A469" s="32"/>
      <c r="B469" s="32"/>
      <c r="C469" s="32"/>
      <c r="D469" s="32"/>
      <c r="E469" s="32"/>
      <c r="F469" s="32"/>
      <c r="G469" s="32"/>
      <c r="H469" s="206"/>
      <c r="I469" s="5"/>
      <c r="J469" s="5"/>
      <c r="K469" s="32"/>
      <c r="L469" s="5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spans="1:26" ht="12.75" customHeight="1" x14ac:dyDescent="0.2">
      <c r="A470" s="32"/>
      <c r="B470" s="32"/>
      <c r="C470" s="32"/>
      <c r="D470" s="32"/>
      <c r="E470" s="32"/>
      <c r="F470" s="32"/>
      <c r="G470" s="32"/>
      <c r="H470" s="206"/>
      <c r="I470" s="5"/>
      <c r="J470" s="5"/>
      <c r="K470" s="32"/>
      <c r="L470" s="5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spans="1:26" ht="12.75" customHeight="1" x14ac:dyDescent="0.2">
      <c r="A471" s="32"/>
      <c r="B471" s="32"/>
      <c r="C471" s="32"/>
      <c r="D471" s="32"/>
      <c r="E471" s="32"/>
      <c r="F471" s="32"/>
      <c r="G471" s="32"/>
      <c r="H471" s="206"/>
      <c r="I471" s="5"/>
      <c r="J471" s="5"/>
      <c r="K471" s="32"/>
      <c r="L471" s="5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spans="1:26" ht="12.75" customHeight="1" x14ac:dyDescent="0.2">
      <c r="A472" s="32"/>
      <c r="B472" s="32"/>
      <c r="C472" s="32"/>
      <c r="D472" s="32"/>
      <c r="E472" s="32"/>
      <c r="F472" s="32"/>
      <c r="G472" s="32"/>
      <c r="H472" s="206"/>
      <c r="I472" s="5"/>
      <c r="J472" s="5"/>
      <c r="K472" s="32"/>
      <c r="L472" s="5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spans="1:26" ht="12.75" customHeight="1" x14ac:dyDescent="0.2">
      <c r="A473" s="32"/>
      <c r="B473" s="32"/>
      <c r="C473" s="32"/>
      <c r="D473" s="32"/>
      <c r="E473" s="32"/>
      <c r="F473" s="32"/>
      <c r="G473" s="32"/>
      <c r="H473" s="206"/>
      <c r="I473" s="5"/>
      <c r="J473" s="5"/>
      <c r="K473" s="32"/>
      <c r="L473" s="5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spans="1:26" ht="12.75" customHeight="1" x14ac:dyDescent="0.2">
      <c r="A474" s="32"/>
      <c r="B474" s="32"/>
      <c r="C474" s="32"/>
      <c r="D474" s="32"/>
      <c r="E474" s="32"/>
      <c r="F474" s="32"/>
      <c r="G474" s="32"/>
      <c r="H474" s="206"/>
      <c r="I474" s="5"/>
      <c r="J474" s="5"/>
      <c r="K474" s="32"/>
      <c r="L474" s="5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spans="1:26" ht="12.75" customHeight="1" x14ac:dyDescent="0.2">
      <c r="A475" s="32"/>
      <c r="B475" s="32"/>
      <c r="C475" s="32"/>
      <c r="D475" s="32"/>
      <c r="E475" s="32"/>
      <c r="F475" s="32"/>
      <c r="G475" s="32"/>
      <c r="H475" s="206"/>
      <c r="I475" s="5"/>
      <c r="J475" s="5"/>
      <c r="K475" s="32"/>
      <c r="L475" s="5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spans="1:26" ht="12.75" customHeight="1" x14ac:dyDescent="0.2">
      <c r="A476" s="32"/>
      <c r="B476" s="32"/>
      <c r="C476" s="32"/>
      <c r="D476" s="32"/>
      <c r="E476" s="32"/>
      <c r="F476" s="32"/>
      <c r="G476" s="32"/>
      <c r="H476" s="206"/>
      <c r="I476" s="5"/>
      <c r="J476" s="5"/>
      <c r="K476" s="32"/>
      <c r="L476" s="5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spans="1:26" ht="12.75" customHeight="1" x14ac:dyDescent="0.2">
      <c r="A477" s="32"/>
      <c r="B477" s="32"/>
      <c r="C477" s="32"/>
      <c r="D477" s="32"/>
      <c r="E477" s="32"/>
      <c r="F477" s="32"/>
      <c r="G477" s="32"/>
      <c r="H477" s="206"/>
      <c r="I477" s="5"/>
      <c r="J477" s="5"/>
      <c r="K477" s="32"/>
      <c r="L477" s="5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spans="1:26" ht="12.75" customHeight="1" x14ac:dyDescent="0.2">
      <c r="A478" s="32"/>
      <c r="B478" s="32"/>
      <c r="C478" s="32"/>
      <c r="D478" s="32"/>
      <c r="E478" s="32"/>
      <c r="F478" s="32"/>
      <c r="G478" s="32"/>
      <c r="H478" s="206"/>
      <c r="I478" s="5"/>
      <c r="J478" s="5"/>
      <c r="K478" s="32"/>
      <c r="L478" s="5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spans="1:26" ht="12.75" customHeight="1" x14ac:dyDescent="0.2">
      <c r="A479" s="32"/>
      <c r="B479" s="32"/>
      <c r="C479" s="32"/>
      <c r="D479" s="32"/>
      <c r="E479" s="32"/>
      <c r="F479" s="32"/>
      <c r="G479" s="32"/>
      <c r="H479" s="206"/>
      <c r="I479" s="5"/>
      <c r="J479" s="5"/>
      <c r="K479" s="32"/>
      <c r="L479" s="5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spans="1:26" ht="12.75" customHeight="1" x14ac:dyDescent="0.2">
      <c r="A480" s="32"/>
      <c r="B480" s="32"/>
      <c r="C480" s="32"/>
      <c r="D480" s="32"/>
      <c r="E480" s="32"/>
      <c r="F480" s="32"/>
      <c r="G480" s="32"/>
      <c r="H480" s="206"/>
      <c r="I480" s="5"/>
      <c r="J480" s="5"/>
      <c r="K480" s="32"/>
      <c r="L480" s="5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spans="1:26" ht="12.75" customHeight="1" x14ac:dyDescent="0.2">
      <c r="A481" s="32"/>
      <c r="B481" s="32"/>
      <c r="C481" s="32"/>
      <c r="D481" s="32"/>
      <c r="E481" s="32"/>
      <c r="F481" s="32"/>
      <c r="G481" s="32"/>
      <c r="H481" s="206"/>
      <c r="I481" s="5"/>
      <c r="J481" s="5"/>
      <c r="K481" s="32"/>
      <c r="L481" s="5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spans="1:26" ht="12.75" customHeight="1" x14ac:dyDescent="0.2">
      <c r="A482" s="32"/>
      <c r="B482" s="32"/>
      <c r="C482" s="32"/>
      <c r="D482" s="32"/>
      <c r="E482" s="32"/>
      <c r="F482" s="32"/>
      <c r="G482" s="32"/>
      <c r="H482" s="206"/>
      <c r="I482" s="5"/>
      <c r="J482" s="5"/>
      <c r="K482" s="32"/>
      <c r="L482" s="5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spans="1:26" ht="12.75" customHeight="1" x14ac:dyDescent="0.2">
      <c r="A483" s="32"/>
      <c r="B483" s="32"/>
      <c r="C483" s="32"/>
      <c r="D483" s="32"/>
      <c r="E483" s="32"/>
      <c r="F483" s="32"/>
      <c r="G483" s="32"/>
      <c r="H483" s="206"/>
      <c r="I483" s="5"/>
      <c r="J483" s="5"/>
      <c r="K483" s="32"/>
      <c r="L483" s="5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spans="1:26" ht="12.75" customHeight="1" x14ac:dyDescent="0.2">
      <c r="A484" s="32"/>
      <c r="B484" s="32"/>
      <c r="C484" s="32"/>
      <c r="D484" s="32"/>
      <c r="E484" s="32"/>
      <c r="F484" s="32"/>
      <c r="G484" s="32"/>
      <c r="H484" s="206"/>
      <c r="I484" s="5"/>
      <c r="J484" s="5"/>
      <c r="K484" s="32"/>
      <c r="L484" s="5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spans="1:26" ht="12.75" customHeight="1" x14ac:dyDescent="0.2">
      <c r="A485" s="32"/>
      <c r="B485" s="32"/>
      <c r="C485" s="32"/>
      <c r="D485" s="32"/>
      <c r="E485" s="32"/>
      <c r="F485" s="32"/>
      <c r="G485" s="32"/>
      <c r="H485" s="206"/>
      <c r="I485" s="5"/>
      <c r="J485" s="5"/>
      <c r="K485" s="32"/>
      <c r="L485" s="5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spans="1:26" ht="12.75" customHeight="1" x14ac:dyDescent="0.2">
      <c r="A486" s="32"/>
      <c r="B486" s="32"/>
      <c r="C486" s="32"/>
      <c r="D486" s="32"/>
      <c r="E486" s="32"/>
      <c r="F486" s="32"/>
      <c r="G486" s="32"/>
      <c r="H486" s="206"/>
      <c r="I486" s="5"/>
      <c r="J486" s="5"/>
      <c r="K486" s="32"/>
      <c r="L486" s="5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spans="1:26" ht="12.75" customHeight="1" x14ac:dyDescent="0.2">
      <c r="A487" s="32"/>
      <c r="B487" s="32"/>
      <c r="C487" s="32"/>
      <c r="D487" s="32"/>
      <c r="E487" s="32"/>
      <c r="F487" s="32"/>
      <c r="G487" s="32"/>
      <c r="H487" s="206"/>
      <c r="I487" s="5"/>
      <c r="J487" s="5"/>
      <c r="K487" s="32"/>
      <c r="L487" s="5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spans="1:26" ht="12.75" customHeight="1" x14ac:dyDescent="0.2">
      <c r="A488" s="32"/>
      <c r="B488" s="32"/>
      <c r="C488" s="32"/>
      <c r="D488" s="32"/>
      <c r="E488" s="32"/>
      <c r="F488" s="32"/>
      <c r="G488" s="32"/>
      <c r="H488" s="206"/>
      <c r="I488" s="5"/>
      <c r="J488" s="5"/>
      <c r="K488" s="32"/>
      <c r="L488" s="5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spans="1:26" ht="12.75" customHeight="1" x14ac:dyDescent="0.2">
      <c r="A489" s="32"/>
      <c r="B489" s="32"/>
      <c r="C489" s="32"/>
      <c r="D489" s="32"/>
      <c r="E489" s="32"/>
      <c r="F489" s="32"/>
      <c r="G489" s="32"/>
      <c r="H489" s="206"/>
      <c r="I489" s="5"/>
      <c r="J489" s="5"/>
      <c r="K489" s="32"/>
      <c r="L489" s="5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spans="1:26" ht="12.75" customHeight="1" x14ac:dyDescent="0.2">
      <c r="A490" s="32"/>
      <c r="B490" s="32"/>
      <c r="C490" s="32"/>
      <c r="D490" s="32"/>
      <c r="E490" s="32"/>
      <c r="F490" s="32"/>
      <c r="G490" s="32"/>
      <c r="H490" s="206"/>
      <c r="I490" s="5"/>
      <c r="J490" s="5"/>
      <c r="K490" s="32"/>
      <c r="L490" s="5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spans="1:26" ht="12.75" customHeight="1" x14ac:dyDescent="0.2">
      <c r="A491" s="32"/>
      <c r="B491" s="32"/>
      <c r="C491" s="32"/>
      <c r="D491" s="32"/>
      <c r="E491" s="32"/>
      <c r="F491" s="32"/>
      <c r="G491" s="32"/>
      <c r="H491" s="206"/>
      <c r="I491" s="5"/>
      <c r="J491" s="5"/>
      <c r="K491" s="32"/>
      <c r="L491" s="5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spans="1:26" ht="12.75" customHeight="1" x14ac:dyDescent="0.2">
      <c r="A492" s="32"/>
      <c r="B492" s="32"/>
      <c r="C492" s="32"/>
      <c r="D492" s="32"/>
      <c r="E492" s="32"/>
      <c r="F492" s="32"/>
      <c r="G492" s="32"/>
      <c r="H492" s="206"/>
      <c r="I492" s="5"/>
      <c r="J492" s="5"/>
      <c r="K492" s="32"/>
      <c r="L492" s="5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spans="1:26" ht="12.75" customHeight="1" x14ac:dyDescent="0.2">
      <c r="A493" s="32"/>
      <c r="B493" s="32"/>
      <c r="C493" s="32"/>
      <c r="D493" s="32"/>
      <c r="E493" s="32"/>
      <c r="F493" s="32"/>
      <c r="G493" s="32"/>
      <c r="H493" s="206"/>
      <c r="I493" s="5"/>
      <c r="J493" s="5"/>
      <c r="K493" s="32"/>
      <c r="L493" s="5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spans="1:26" ht="12.75" customHeight="1" x14ac:dyDescent="0.2">
      <c r="A494" s="32"/>
      <c r="B494" s="32"/>
      <c r="C494" s="32"/>
      <c r="D494" s="32"/>
      <c r="E494" s="32"/>
      <c r="F494" s="32"/>
      <c r="G494" s="32"/>
      <c r="H494" s="206"/>
      <c r="I494" s="5"/>
      <c r="J494" s="5"/>
      <c r="K494" s="32"/>
      <c r="L494" s="5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spans="1:26" ht="12.75" customHeight="1" x14ac:dyDescent="0.2">
      <c r="A495" s="32"/>
      <c r="B495" s="32"/>
      <c r="C495" s="32"/>
      <c r="D495" s="32"/>
      <c r="E495" s="32"/>
      <c r="F495" s="32"/>
      <c r="G495" s="32"/>
      <c r="H495" s="206"/>
      <c r="I495" s="5"/>
      <c r="J495" s="5"/>
      <c r="K495" s="32"/>
      <c r="L495" s="5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spans="1:26" ht="12.75" customHeight="1" x14ac:dyDescent="0.2">
      <c r="A496" s="32"/>
      <c r="B496" s="32"/>
      <c r="C496" s="32"/>
      <c r="D496" s="32"/>
      <c r="E496" s="32"/>
      <c r="F496" s="32"/>
      <c r="G496" s="32"/>
      <c r="H496" s="206"/>
      <c r="I496" s="5"/>
      <c r="J496" s="5"/>
      <c r="K496" s="32"/>
      <c r="L496" s="5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spans="1:26" ht="12.75" customHeight="1" x14ac:dyDescent="0.2">
      <c r="A497" s="32"/>
      <c r="B497" s="32"/>
      <c r="C497" s="32"/>
      <c r="D497" s="32"/>
      <c r="E497" s="32"/>
      <c r="F497" s="32"/>
      <c r="G497" s="32"/>
      <c r="H497" s="206"/>
      <c r="I497" s="5"/>
      <c r="J497" s="5"/>
      <c r="K497" s="32"/>
      <c r="L497" s="5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spans="1:26" ht="12.75" customHeight="1" x14ac:dyDescent="0.2">
      <c r="A498" s="32"/>
      <c r="B498" s="32"/>
      <c r="C498" s="32"/>
      <c r="D498" s="32"/>
      <c r="E498" s="32"/>
      <c r="F498" s="32"/>
      <c r="G498" s="32"/>
      <c r="H498" s="206"/>
      <c r="I498" s="5"/>
      <c r="J498" s="5"/>
      <c r="K498" s="32"/>
      <c r="L498" s="5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spans="1:26" ht="12.75" customHeight="1" x14ac:dyDescent="0.2">
      <c r="A499" s="32"/>
      <c r="B499" s="32"/>
      <c r="C499" s="32"/>
      <c r="D499" s="32"/>
      <c r="E499" s="32"/>
      <c r="F499" s="32"/>
      <c r="G499" s="32"/>
      <c r="H499" s="206"/>
      <c r="I499" s="5"/>
      <c r="J499" s="5"/>
      <c r="K499" s="32"/>
      <c r="L499" s="5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spans="1:26" ht="12.75" customHeight="1" x14ac:dyDescent="0.2">
      <c r="A500" s="32"/>
      <c r="B500" s="32"/>
      <c r="C500" s="32"/>
      <c r="D500" s="32"/>
      <c r="E500" s="32"/>
      <c r="F500" s="32"/>
      <c r="G500" s="32"/>
      <c r="H500" s="206"/>
      <c r="I500" s="5"/>
      <c r="J500" s="5"/>
      <c r="K500" s="32"/>
      <c r="L500" s="5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spans="1:26" ht="12.75" customHeight="1" x14ac:dyDescent="0.2">
      <c r="A501" s="32"/>
      <c r="B501" s="32"/>
      <c r="C501" s="32"/>
      <c r="D501" s="32"/>
      <c r="E501" s="32"/>
      <c r="F501" s="32"/>
      <c r="G501" s="32"/>
      <c r="H501" s="206"/>
      <c r="I501" s="5"/>
      <c r="J501" s="5"/>
      <c r="K501" s="32"/>
      <c r="L501" s="5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spans="1:26" ht="12.75" customHeight="1" x14ac:dyDescent="0.2">
      <c r="A502" s="32"/>
      <c r="B502" s="32"/>
      <c r="C502" s="32"/>
      <c r="D502" s="32"/>
      <c r="E502" s="32"/>
      <c r="F502" s="32"/>
      <c r="G502" s="32"/>
      <c r="H502" s="206"/>
      <c r="I502" s="5"/>
      <c r="J502" s="5"/>
      <c r="K502" s="32"/>
      <c r="L502" s="5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spans="1:26" ht="12.75" customHeight="1" x14ac:dyDescent="0.2">
      <c r="A503" s="32"/>
      <c r="B503" s="32"/>
      <c r="C503" s="32"/>
      <c r="D503" s="32"/>
      <c r="E503" s="32"/>
      <c r="F503" s="32"/>
      <c r="G503" s="32"/>
      <c r="H503" s="206"/>
      <c r="I503" s="5"/>
      <c r="J503" s="5"/>
      <c r="K503" s="32"/>
      <c r="L503" s="5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spans="1:26" ht="12.75" customHeight="1" x14ac:dyDescent="0.2">
      <c r="A504" s="32"/>
      <c r="B504" s="32"/>
      <c r="C504" s="32"/>
      <c r="D504" s="32"/>
      <c r="E504" s="32"/>
      <c r="F504" s="32"/>
      <c r="G504" s="32"/>
      <c r="H504" s="206"/>
      <c r="I504" s="5"/>
      <c r="J504" s="5"/>
      <c r="K504" s="32"/>
      <c r="L504" s="5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spans="1:26" ht="12.75" customHeight="1" x14ac:dyDescent="0.2">
      <c r="A505" s="32"/>
      <c r="B505" s="32"/>
      <c r="C505" s="32"/>
      <c r="D505" s="32"/>
      <c r="E505" s="32"/>
      <c r="F505" s="32"/>
      <c r="G505" s="32"/>
      <c r="H505" s="206"/>
      <c r="I505" s="5"/>
      <c r="J505" s="5"/>
      <c r="K505" s="32"/>
      <c r="L505" s="5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spans="1:26" ht="12.75" customHeight="1" x14ac:dyDescent="0.2">
      <c r="A506" s="32"/>
      <c r="B506" s="32"/>
      <c r="C506" s="32"/>
      <c r="D506" s="32"/>
      <c r="E506" s="32"/>
      <c r="F506" s="32"/>
      <c r="G506" s="32"/>
      <c r="H506" s="206"/>
      <c r="I506" s="5"/>
      <c r="J506" s="5"/>
      <c r="K506" s="32"/>
      <c r="L506" s="5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spans="1:26" ht="12.75" customHeight="1" x14ac:dyDescent="0.2">
      <c r="A507" s="32"/>
      <c r="B507" s="32"/>
      <c r="C507" s="32"/>
      <c r="D507" s="32"/>
      <c r="E507" s="32"/>
      <c r="F507" s="32"/>
      <c r="G507" s="32"/>
      <c r="H507" s="206"/>
      <c r="I507" s="5"/>
      <c r="J507" s="5"/>
      <c r="K507" s="32"/>
      <c r="L507" s="5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spans="1:26" ht="12.75" customHeight="1" x14ac:dyDescent="0.2">
      <c r="A508" s="32"/>
      <c r="B508" s="32"/>
      <c r="C508" s="32"/>
      <c r="D508" s="32"/>
      <c r="E508" s="32"/>
      <c r="F508" s="32"/>
      <c r="G508" s="32"/>
      <c r="H508" s="206"/>
      <c r="I508" s="5"/>
      <c r="J508" s="5"/>
      <c r="K508" s="32"/>
      <c r="L508" s="5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spans="1:26" ht="12.75" customHeight="1" x14ac:dyDescent="0.2">
      <c r="A509" s="32"/>
      <c r="B509" s="32"/>
      <c r="C509" s="32"/>
      <c r="D509" s="32"/>
      <c r="E509" s="32"/>
      <c r="F509" s="32"/>
      <c r="G509" s="32"/>
      <c r="H509" s="206"/>
      <c r="I509" s="5"/>
      <c r="J509" s="5"/>
      <c r="K509" s="32"/>
      <c r="L509" s="5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spans="1:26" ht="12.75" customHeight="1" x14ac:dyDescent="0.2">
      <c r="A510" s="32"/>
      <c r="B510" s="32"/>
      <c r="C510" s="32"/>
      <c r="D510" s="32"/>
      <c r="E510" s="32"/>
      <c r="F510" s="32"/>
      <c r="G510" s="32"/>
      <c r="H510" s="206"/>
      <c r="I510" s="5"/>
      <c r="J510" s="5"/>
      <c r="K510" s="32"/>
      <c r="L510" s="5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spans="1:26" ht="12.75" customHeight="1" x14ac:dyDescent="0.2">
      <c r="A511" s="32"/>
      <c r="B511" s="32"/>
      <c r="C511" s="32"/>
      <c r="D511" s="32"/>
      <c r="E511" s="32"/>
      <c r="F511" s="32"/>
      <c r="G511" s="32"/>
      <c r="H511" s="206"/>
      <c r="I511" s="5"/>
      <c r="J511" s="5"/>
      <c r="K511" s="32"/>
      <c r="L511" s="5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spans="1:26" ht="12.75" customHeight="1" x14ac:dyDescent="0.2">
      <c r="A512" s="32"/>
      <c r="B512" s="32"/>
      <c r="C512" s="32"/>
      <c r="D512" s="32"/>
      <c r="E512" s="32"/>
      <c r="F512" s="32"/>
      <c r="G512" s="32"/>
      <c r="H512" s="206"/>
      <c r="I512" s="5"/>
      <c r="J512" s="5"/>
      <c r="K512" s="32"/>
      <c r="L512" s="5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spans="1:26" ht="12.75" customHeight="1" x14ac:dyDescent="0.2">
      <c r="A513" s="32"/>
      <c r="B513" s="32"/>
      <c r="C513" s="32"/>
      <c r="D513" s="32"/>
      <c r="E513" s="32"/>
      <c r="F513" s="32"/>
      <c r="G513" s="32"/>
      <c r="H513" s="206"/>
      <c r="I513" s="5"/>
      <c r="J513" s="5"/>
      <c r="K513" s="32"/>
      <c r="L513" s="5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spans="1:26" ht="12.75" customHeight="1" x14ac:dyDescent="0.2">
      <c r="A514" s="32"/>
      <c r="B514" s="32"/>
      <c r="C514" s="32"/>
      <c r="D514" s="32"/>
      <c r="E514" s="32"/>
      <c r="F514" s="32"/>
      <c r="G514" s="32"/>
      <c r="H514" s="206"/>
      <c r="I514" s="5"/>
      <c r="J514" s="5"/>
      <c r="K514" s="32"/>
      <c r="L514" s="5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spans="1:26" ht="12.75" customHeight="1" x14ac:dyDescent="0.2">
      <c r="A515" s="32"/>
      <c r="B515" s="32"/>
      <c r="C515" s="32"/>
      <c r="D515" s="32"/>
      <c r="E515" s="32"/>
      <c r="F515" s="32"/>
      <c r="G515" s="32"/>
      <c r="H515" s="206"/>
      <c r="I515" s="5"/>
      <c r="J515" s="5"/>
      <c r="K515" s="32"/>
      <c r="L515" s="5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spans="1:26" ht="12.75" customHeight="1" x14ac:dyDescent="0.2">
      <c r="A516" s="32"/>
      <c r="B516" s="32"/>
      <c r="C516" s="32"/>
      <c r="D516" s="32"/>
      <c r="E516" s="32"/>
      <c r="F516" s="32"/>
      <c r="G516" s="32"/>
      <c r="H516" s="206"/>
      <c r="I516" s="5"/>
      <c r="J516" s="5"/>
      <c r="K516" s="32"/>
      <c r="L516" s="5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spans="1:26" ht="12.75" customHeight="1" x14ac:dyDescent="0.2">
      <c r="A517" s="32"/>
      <c r="B517" s="32"/>
      <c r="C517" s="32"/>
      <c r="D517" s="32"/>
      <c r="E517" s="32"/>
      <c r="F517" s="32"/>
      <c r="G517" s="32"/>
      <c r="H517" s="206"/>
      <c r="I517" s="5"/>
      <c r="J517" s="5"/>
      <c r="K517" s="32"/>
      <c r="L517" s="5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spans="1:26" ht="12.75" customHeight="1" x14ac:dyDescent="0.2">
      <c r="A518" s="32"/>
      <c r="B518" s="32"/>
      <c r="C518" s="32"/>
      <c r="D518" s="32"/>
      <c r="E518" s="32"/>
      <c r="F518" s="32"/>
      <c r="G518" s="32"/>
      <c r="H518" s="206"/>
      <c r="I518" s="5"/>
      <c r="J518" s="5"/>
      <c r="K518" s="32"/>
      <c r="L518" s="5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spans="1:26" ht="12.75" customHeight="1" x14ac:dyDescent="0.2">
      <c r="A519" s="32"/>
      <c r="B519" s="32"/>
      <c r="C519" s="32"/>
      <c r="D519" s="32"/>
      <c r="E519" s="32"/>
      <c r="F519" s="32"/>
      <c r="G519" s="32"/>
      <c r="H519" s="206"/>
      <c r="I519" s="5"/>
      <c r="J519" s="5"/>
      <c r="K519" s="32"/>
      <c r="L519" s="5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spans="1:26" ht="12.75" customHeight="1" x14ac:dyDescent="0.2">
      <c r="A520" s="32"/>
      <c r="B520" s="32"/>
      <c r="C520" s="32"/>
      <c r="D520" s="32"/>
      <c r="E520" s="32"/>
      <c r="F520" s="32"/>
      <c r="G520" s="32"/>
      <c r="H520" s="206"/>
      <c r="I520" s="5"/>
      <c r="J520" s="5"/>
      <c r="K520" s="32"/>
      <c r="L520" s="5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spans="1:26" ht="12.75" customHeight="1" x14ac:dyDescent="0.2">
      <c r="A521" s="32"/>
      <c r="B521" s="32"/>
      <c r="C521" s="32"/>
      <c r="D521" s="32"/>
      <c r="E521" s="32"/>
      <c r="F521" s="32"/>
      <c r="G521" s="32"/>
      <c r="H521" s="206"/>
      <c r="I521" s="5"/>
      <c r="J521" s="5"/>
      <c r="K521" s="32"/>
      <c r="L521" s="5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spans="1:26" ht="12.75" customHeight="1" x14ac:dyDescent="0.2">
      <c r="A522" s="32"/>
      <c r="B522" s="32"/>
      <c r="C522" s="32"/>
      <c r="D522" s="32"/>
      <c r="E522" s="32"/>
      <c r="F522" s="32"/>
      <c r="G522" s="32"/>
      <c r="H522" s="206"/>
      <c r="I522" s="5"/>
      <c r="J522" s="5"/>
      <c r="K522" s="32"/>
      <c r="L522" s="5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spans="1:26" ht="12.75" customHeight="1" x14ac:dyDescent="0.2">
      <c r="A523" s="32"/>
      <c r="B523" s="32"/>
      <c r="C523" s="32"/>
      <c r="D523" s="32"/>
      <c r="E523" s="32"/>
      <c r="F523" s="32"/>
      <c r="G523" s="32"/>
      <c r="H523" s="206"/>
      <c r="I523" s="5"/>
      <c r="J523" s="5"/>
      <c r="K523" s="32"/>
      <c r="L523" s="5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spans="1:26" ht="12.75" customHeight="1" x14ac:dyDescent="0.2">
      <c r="A524" s="32"/>
      <c r="B524" s="32"/>
      <c r="C524" s="32"/>
      <c r="D524" s="32"/>
      <c r="E524" s="32"/>
      <c r="F524" s="32"/>
      <c r="G524" s="32"/>
      <c r="H524" s="206"/>
      <c r="I524" s="5"/>
      <c r="J524" s="5"/>
      <c r="K524" s="32"/>
      <c r="L524" s="5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spans="1:26" ht="12.75" customHeight="1" x14ac:dyDescent="0.2">
      <c r="A525" s="32"/>
      <c r="B525" s="32"/>
      <c r="C525" s="32"/>
      <c r="D525" s="32"/>
      <c r="E525" s="32"/>
      <c r="F525" s="32"/>
      <c r="G525" s="32"/>
      <c r="H525" s="206"/>
      <c r="I525" s="5"/>
      <c r="J525" s="5"/>
      <c r="K525" s="32"/>
      <c r="L525" s="5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spans="1:26" ht="12.75" customHeight="1" x14ac:dyDescent="0.2">
      <c r="A526" s="32"/>
      <c r="B526" s="32"/>
      <c r="C526" s="32"/>
      <c r="D526" s="32"/>
      <c r="E526" s="32"/>
      <c r="F526" s="32"/>
      <c r="G526" s="32"/>
      <c r="H526" s="206"/>
      <c r="I526" s="5"/>
      <c r="J526" s="5"/>
      <c r="K526" s="32"/>
      <c r="L526" s="5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spans="1:26" ht="12.75" customHeight="1" x14ac:dyDescent="0.2">
      <c r="A527" s="32"/>
      <c r="B527" s="32"/>
      <c r="C527" s="32"/>
      <c r="D527" s="32"/>
      <c r="E527" s="32"/>
      <c r="F527" s="32"/>
      <c r="G527" s="32"/>
      <c r="H527" s="206"/>
      <c r="I527" s="5"/>
      <c r="J527" s="5"/>
      <c r="K527" s="32"/>
      <c r="L527" s="5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spans="1:26" ht="12.75" customHeight="1" x14ac:dyDescent="0.2">
      <c r="A528" s="32"/>
      <c r="B528" s="32"/>
      <c r="C528" s="32"/>
      <c r="D528" s="32"/>
      <c r="E528" s="32"/>
      <c r="F528" s="32"/>
      <c r="G528" s="32"/>
      <c r="H528" s="206"/>
      <c r="I528" s="5"/>
      <c r="J528" s="5"/>
      <c r="K528" s="32"/>
      <c r="L528" s="5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spans="1:26" ht="12.75" customHeight="1" x14ac:dyDescent="0.2">
      <c r="A529" s="32"/>
      <c r="B529" s="32"/>
      <c r="C529" s="32"/>
      <c r="D529" s="32"/>
      <c r="E529" s="32"/>
      <c r="F529" s="32"/>
      <c r="G529" s="32"/>
      <c r="H529" s="206"/>
      <c r="I529" s="5"/>
      <c r="J529" s="5"/>
      <c r="K529" s="32"/>
      <c r="L529" s="5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spans="1:26" ht="12.75" customHeight="1" x14ac:dyDescent="0.2">
      <c r="A530" s="32"/>
      <c r="B530" s="32"/>
      <c r="C530" s="32"/>
      <c r="D530" s="32"/>
      <c r="E530" s="32"/>
      <c r="F530" s="32"/>
      <c r="G530" s="32"/>
      <c r="H530" s="206"/>
      <c r="I530" s="5"/>
      <c r="J530" s="5"/>
      <c r="K530" s="32"/>
      <c r="L530" s="5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spans="1:26" ht="12.75" customHeight="1" x14ac:dyDescent="0.2">
      <c r="A531" s="32"/>
      <c r="B531" s="32"/>
      <c r="C531" s="32"/>
      <c r="D531" s="32"/>
      <c r="E531" s="32"/>
      <c r="F531" s="32"/>
      <c r="G531" s="32"/>
      <c r="H531" s="206"/>
      <c r="I531" s="5"/>
      <c r="J531" s="5"/>
      <c r="K531" s="32"/>
      <c r="L531" s="5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spans="1:26" ht="12.75" customHeight="1" x14ac:dyDescent="0.2">
      <c r="A532" s="32"/>
      <c r="B532" s="32"/>
      <c r="C532" s="32"/>
      <c r="D532" s="32"/>
      <c r="E532" s="32"/>
      <c r="F532" s="32"/>
      <c r="G532" s="32"/>
      <c r="H532" s="206"/>
      <c r="I532" s="5"/>
      <c r="J532" s="5"/>
      <c r="K532" s="32"/>
      <c r="L532" s="5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spans="1:26" ht="12.75" customHeight="1" x14ac:dyDescent="0.2">
      <c r="A533" s="32"/>
      <c r="B533" s="32"/>
      <c r="C533" s="32"/>
      <c r="D533" s="32"/>
      <c r="E533" s="32"/>
      <c r="F533" s="32"/>
      <c r="G533" s="32"/>
      <c r="H533" s="206"/>
      <c r="I533" s="5"/>
      <c r="J533" s="5"/>
      <c r="K533" s="32"/>
      <c r="L533" s="5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spans="1:26" ht="12.75" customHeight="1" x14ac:dyDescent="0.2">
      <c r="A534" s="32"/>
      <c r="B534" s="32"/>
      <c r="C534" s="32"/>
      <c r="D534" s="32"/>
      <c r="E534" s="32"/>
      <c r="F534" s="32"/>
      <c r="G534" s="32"/>
      <c r="H534" s="206"/>
      <c r="I534" s="5"/>
      <c r="J534" s="5"/>
      <c r="K534" s="32"/>
      <c r="L534" s="5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spans="1:26" ht="12.75" customHeight="1" x14ac:dyDescent="0.2">
      <c r="A535" s="32"/>
      <c r="B535" s="32"/>
      <c r="C535" s="32"/>
      <c r="D535" s="32"/>
      <c r="E535" s="32"/>
      <c r="F535" s="32"/>
      <c r="G535" s="32"/>
      <c r="H535" s="206"/>
      <c r="I535" s="5"/>
      <c r="J535" s="5"/>
      <c r="K535" s="32"/>
      <c r="L535" s="5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spans="1:26" ht="12.75" customHeight="1" x14ac:dyDescent="0.2">
      <c r="A536" s="32"/>
      <c r="B536" s="32"/>
      <c r="C536" s="32"/>
      <c r="D536" s="32"/>
      <c r="E536" s="32"/>
      <c r="F536" s="32"/>
      <c r="G536" s="32"/>
      <c r="H536" s="206"/>
      <c r="I536" s="5"/>
      <c r="J536" s="5"/>
      <c r="K536" s="32"/>
      <c r="L536" s="5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spans="1:26" ht="12.75" customHeight="1" x14ac:dyDescent="0.2">
      <c r="A537" s="32"/>
      <c r="B537" s="32"/>
      <c r="C537" s="32"/>
      <c r="D537" s="32"/>
      <c r="E537" s="32"/>
      <c r="F537" s="32"/>
      <c r="G537" s="32"/>
      <c r="H537" s="206"/>
      <c r="I537" s="5"/>
      <c r="J537" s="5"/>
      <c r="K537" s="32"/>
      <c r="L537" s="5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spans="1:26" ht="12.75" customHeight="1" x14ac:dyDescent="0.2">
      <c r="A538" s="32"/>
      <c r="B538" s="32"/>
      <c r="C538" s="32"/>
      <c r="D538" s="32"/>
      <c r="E538" s="32"/>
      <c r="F538" s="32"/>
      <c r="G538" s="32"/>
      <c r="H538" s="206"/>
      <c r="I538" s="5"/>
      <c r="J538" s="5"/>
      <c r="K538" s="32"/>
      <c r="L538" s="5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spans="1:26" ht="12.75" customHeight="1" x14ac:dyDescent="0.2">
      <c r="A539" s="32"/>
      <c r="B539" s="32"/>
      <c r="C539" s="32"/>
      <c r="D539" s="32"/>
      <c r="E539" s="32"/>
      <c r="F539" s="32"/>
      <c r="G539" s="32"/>
      <c r="H539" s="206"/>
      <c r="I539" s="5"/>
      <c r="J539" s="5"/>
      <c r="K539" s="32"/>
      <c r="L539" s="5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spans="1:26" ht="12.75" customHeight="1" x14ac:dyDescent="0.2">
      <c r="A540" s="32"/>
      <c r="B540" s="32"/>
      <c r="C540" s="32"/>
      <c r="D540" s="32"/>
      <c r="E540" s="32"/>
      <c r="F540" s="32"/>
      <c r="G540" s="32"/>
      <c r="H540" s="206"/>
      <c r="I540" s="5"/>
      <c r="J540" s="5"/>
      <c r="K540" s="32"/>
      <c r="L540" s="5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spans="1:26" ht="12.75" customHeight="1" x14ac:dyDescent="0.2">
      <c r="A541" s="32"/>
      <c r="B541" s="32"/>
      <c r="C541" s="32"/>
      <c r="D541" s="32"/>
      <c r="E541" s="32"/>
      <c r="F541" s="32"/>
      <c r="G541" s="32"/>
      <c r="H541" s="206"/>
      <c r="I541" s="5"/>
      <c r="J541" s="5"/>
      <c r="K541" s="32"/>
      <c r="L541" s="5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spans="1:26" ht="12.75" customHeight="1" x14ac:dyDescent="0.2">
      <c r="A542" s="32"/>
      <c r="B542" s="32"/>
      <c r="C542" s="32"/>
      <c r="D542" s="32"/>
      <c r="E542" s="32"/>
      <c r="F542" s="32"/>
      <c r="G542" s="32"/>
      <c r="H542" s="206"/>
      <c r="I542" s="5"/>
      <c r="J542" s="5"/>
      <c r="K542" s="32"/>
      <c r="L542" s="5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spans="1:26" ht="12.75" customHeight="1" x14ac:dyDescent="0.2">
      <c r="A543" s="32"/>
      <c r="B543" s="32"/>
      <c r="C543" s="32"/>
      <c r="D543" s="32"/>
      <c r="E543" s="32"/>
      <c r="F543" s="32"/>
      <c r="G543" s="32"/>
      <c r="H543" s="206"/>
      <c r="I543" s="5"/>
      <c r="J543" s="5"/>
      <c r="K543" s="32"/>
      <c r="L543" s="5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spans="1:26" ht="12.75" customHeight="1" x14ac:dyDescent="0.2">
      <c r="A544" s="32"/>
      <c r="B544" s="32"/>
      <c r="C544" s="32"/>
      <c r="D544" s="32"/>
      <c r="E544" s="32"/>
      <c r="F544" s="32"/>
      <c r="G544" s="32"/>
      <c r="H544" s="206"/>
      <c r="I544" s="5"/>
      <c r="J544" s="5"/>
      <c r="K544" s="32"/>
      <c r="L544" s="5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spans="1:26" ht="12.75" customHeight="1" x14ac:dyDescent="0.2">
      <c r="A545" s="32"/>
      <c r="B545" s="32"/>
      <c r="C545" s="32"/>
      <c r="D545" s="32"/>
      <c r="E545" s="32"/>
      <c r="F545" s="32"/>
      <c r="G545" s="32"/>
      <c r="H545" s="206"/>
      <c r="I545" s="5"/>
      <c r="J545" s="5"/>
      <c r="K545" s="32"/>
      <c r="L545" s="5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spans="1:26" ht="12.75" customHeight="1" x14ac:dyDescent="0.2">
      <c r="A546" s="32"/>
      <c r="B546" s="32"/>
      <c r="C546" s="32"/>
      <c r="D546" s="32"/>
      <c r="E546" s="32"/>
      <c r="F546" s="32"/>
      <c r="G546" s="32"/>
      <c r="H546" s="206"/>
      <c r="I546" s="5"/>
      <c r="J546" s="5"/>
      <c r="K546" s="32"/>
      <c r="L546" s="5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spans="1:26" ht="12.75" customHeight="1" x14ac:dyDescent="0.2">
      <c r="A547" s="32"/>
      <c r="B547" s="32"/>
      <c r="C547" s="32"/>
      <c r="D547" s="32"/>
      <c r="E547" s="32"/>
      <c r="F547" s="32"/>
      <c r="G547" s="32"/>
      <c r="H547" s="206"/>
      <c r="I547" s="5"/>
      <c r="J547" s="5"/>
      <c r="K547" s="32"/>
      <c r="L547" s="5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spans="1:26" ht="12.75" customHeight="1" x14ac:dyDescent="0.2">
      <c r="A548" s="32"/>
      <c r="B548" s="32"/>
      <c r="C548" s="32"/>
      <c r="D548" s="32"/>
      <c r="E548" s="32"/>
      <c r="F548" s="32"/>
      <c r="G548" s="32"/>
      <c r="H548" s="206"/>
      <c r="I548" s="5"/>
      <c r="J548" s="5"/>
      <c r="K548" s="32"/>
      <c r="L548" s="5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spans="1:26" ht="12.75" customHeight="1" x14ac:dyDescent="0.2">
      <c r="A549" s="32"/>
      <c r="B549" s="32"/>
      <c r="C549" s="32"/>
      <c r="D549" s="32"/>
      <c r="E549" s="32"/>
      <c r="F549" s="32"/>
      <c r="G549" s="32"/>
      <c r="H549" s="206"/>
      <c r="I549" s="5"/>
      <c r="J549" s="5"/>
      <c r="K549" s="32"/>
      <c r="L549" s="5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spans="1:26" ht="12.75" customHeight="1" x14ac:dyDescent="0.2">
      <c r="A550" s="32"/>
      <c r="B550" s="32"/>
      <c r="C550" s="32"/>
      <c r="D550" s="32"/>
      <c r="E550" s="32"/>
      <c r="F550" s="32"/>
      <c r="G550" s="32"/>
      <c r="H550" s="206"/>
      <c r="I550" s="5"/>
      <c r="J550" s="5"/>
      <c r="K550" s="32"/>
      <c r="L550" s="5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spans="1:26" ht="12.75" customHeight="1" x14ac:dyDescent="0.2">
      <c r="A551" s="32"/>
      <c r="B551" s="32"/>
      <c r="C551" s="32"/>
      <c r="D551" s="32"/>
      <c r="E551" s="32"/>
      <c r="F551" s="32"/>
      <c r="G551" s="32"/>
      <c r="H551" s="206"/>
      <c r="I551" s="5"/>
      <c r="J551" s="5"/>
      <c r="K551" s="32"/>
      <c r="L551" s="5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spans="1:26" ht="12.75" customHeight="1" x14ac:dyDescent="0.2">
      <c r="A552" s="32"/>
      <c r="B552" s="32"/>
      <c r="C552" s="32"/>
      <c r="D552" s="32"/>
      <c r="E552" s="32"/>
      <c r="F552" s="32"/>
      <c r="G552" s="32"/>
      <c r="H552" s="206"/>
      <c r="I552" s="5"/>
      <c r="J552" s="5"/>
      <c r="K552" s="32"/>
      <c r="L552" s="5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spans="1:26" ht="12.75" customHeight="1" x14ac:dyDescent="0.2">
      <c r="A553" s="32"/>
      <c r="B553" s="32"/>
      <c r="C553" s="32"/>
      <c r="D553" s="32"/>
      <c r="E553" s="32"/>
      <c r="F553" s="32"/>
      <c r="G553" s="32"/>
      <c r="H553" s="206"/>
      <c r="I553" s="5"/>
      <c r="J553" s="5"/>
      <c r="K553" s="32"/>
      <c r="L553" s="5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spans="1:26" ht="12.75" customHeight="1" x14ac:dyDescent="0.2">
      <c r="A554" s="32"/>
      <c r="B554" s="32"/>
      <c r="C554" s="32"/>
      <c r="D554" s="32"/>
      <c r="E554" s="32"/>
      <c r="F554" s="32"/>
      <c r="G554" s="32"/>
      <c r="H554" s="206"/>
      <c r="I554" s="5"/>
      <c r="J554" s="5"/>
      <c r="K554" s="32"/>
      <c r="L554" s="5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spans="1:26" ht="12.75" customHeight="1" x14ac:dyDescent="0.2">
      <c r="A555" s="32"/>
      <c r="B555" s="32"/>
      <c r="C555" s="32"/>
      <c r="D555" s="32"/>
      <c r="E555" s="32"/>
      <c r="F555" s="32"/>
      <c r="G555" s="32"/>
      <c r="H555" s="206"/>
      <c r="I555" s="5"/>
      <c r="J555" s="5"/>
      <c r="K555" s="32"/>
      <c r="L555" s="5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spans="1:26" ht="12.75" customHeight="1" x14ac:dyDescent="0.2">
      <c r="A556" s="32"/>
      <c r="B556" s="32"/>
      <c r="C556" s="32"/>
      <c r="D556" s="32"/>
      <c r="E556" s="32"/>
      <c r="F556" s="32"/>
      <c r="G556" s="32"/>
      <c r="H556" s="206"/>
      <c r="I556" s="5"/>
      <c r="J556" s="5"/>
      <c r="K556" s="32"/>
      <c r="L556" s="5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spans="1:26" ht="12.75" customHeight="1" x14ac:dyDescent="0.2">
      <c r="A557" s="32"/>
      <c r="B557" s="32"/>
      <c r="C557" s="32"/>
      <c r="D557" s="32"/>
      <c r="E557" s="32"/>
      <c r="F557" s="32"/>
      <c r="G557" s="32"/>
      <c r="H557" s="206"/>
      <c r="I557" s="5"/>
      <c r="J557" s="5"/>
      <c r="K557" s="32"/>
      <c r="L557" s="5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spans="1:26" ht="12.75" customHeight="1" x14ac:dyDescent="0.2">
      <c r="A558" s="32"/>
      <c r="B558" s="32"/>
      <c r="C558" s="32"/>
      <c r="D558" s="32"/>
      <c r="E558" s="32"/>
      <c r="F558" s="32"/>
      <c r="G558" s="32"/>
      <c r="H558" s="206"/>
      <c r="I558" s="5"/>
      <c r="J558" s="5"/>
      <c r="K558" s="32"/>
      <c r="L558" s="5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spans="1:26" ht="12.75" customHeight="1" x14ac:dyDescent="0.2">
      <c r="A559" s="32"/>
      <c r="B559" s="32"/>
      <c r="C559" s="32"/>
      <c r="D559" s="32"/>
      <c r="E559" s="32"/>
      <c r="F559" s="32"/>
      <c r="G559" s="32"/>
      <c r="H559" s="206"/>
      <c r="I559" s="5"/>
      <c r="J559" s="5"/>
      <c r="K559" s="32"/>
      <c r="L559" s="5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spans="1:26" ht="12.75" customHeight="1" x14ac:dyDescent="0.2">
      <c r="A560" s="32"/>
      <c r="B560" s="32"/>
      <c r="C560" s="32"/>
      <c r="D560" s="32"/>
      <c r="E560" s="32"/>
      <c r="F560" s="32"/>
      <c r="G560" s="32"/>
      <c r="H560" s="206"/>
      <c r="I560" s="5"/>
      <c r="J560" s="5"/>
      <c r="K560" s="32"/>
      <c r="L560" s="5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spans="1:26" ht="12.75" customHeight="1" x14ac:dyDescent="0.2">
      <c r="A561" s="32"/>
      <c r="B561" s="32"/>
      <c r="C561" s="32"/>
      <c r="D561" s="32"/>
      <c r="E561" s="32"/>
      <c r="F561" s="32"/>
      <c r="G561" s="32"/>
      <c r="H561" s="206"/>
      <c r="I561" s="5"/>
      <c r="J561" s="5"/>
      <c r="K561" s="32"/>
      <c r="L561" s="5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spans="1:26" ht="12.75" customHeight="1" x14ac:dyDescent="0.2">
      <c r="A562" s="32"/>
      <c r="B562" s="32"/>
      <c r="C562" s="32"/>
      <c r="D562" s="32"/>
      <c r="E562" s="32"/>
      <c r="F562" s="32"/>
      <c r="G562" s="32"/>
      <c r="H562" s="206"/>
      <c r="I562" s="5"/>
      <c r="J562" s="5"/>
      <c r="K562" s="32"/>
      <c r="L562" s="5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spans="1:26" ht="12.75" customHeight="1" x14ac:dyDescent="0.2">
      <c r="A563" s="32"/>
      <c r="B563" s="32"/>
      <c r="C563" s="32"/>
      <c r="D563" s="32"/>
      <c r="E563" s="32"/>
      <c r="F563" s="32"/>
      <c r="G563" s="32"/>
      <c r="H563" s="206"/>
      <c r="I563" s="5"/>
      <c r="J563" s="5"/>
      <c r="K563" s="32"/>
      <c r="L563" s="5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spans="1:26" ht="12.75" customHeight="1" x14ac:dyDescent="0.2">
      <c r="A564" s="32"/>
      <c r="B564" s="32"/>
      <c r="C564" s="32"/>
      <c r="D564" s="32"/>
      <c r="E564" s="32"/>
      <c r="F564" s="32"/>
      <c r="G564" s="32"/>
      <c r="H564" s="206"/>
      <c r="I564" s="5"/>
      <c r="J564" s="5"/>
      <c r="K564" s="32"/>
      <c r="L564" s="5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spans="1:26" ht="12.75" customHeight="1" x14ac:dyDescent="0.2">
      <c r="A565" s="32"/>
      <c r="B565" s="32"/>
      <c r="C565" s="32"/>
      <c r="D565" s="32"/>
      <c r="E565" s="32"/>
      <c r="F565" s="32"/>
      <c r="G565" s="32"/>
      <c r="H565" s="206"/>
      <c r="I565" s="5"/>
      <c r="J565" s="5"/>
      <c r="K565" s="32"/>
      <c r="L565" s="5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spans="1:26" ht="12.75" customHeight="1" x14ac:dyDescent="0.2">
      <c r="A566" s="32"/>
      <c r="B566" s="32"/>
      <c r="C566" s="32"/>
      <c r="D566" s="32"/>
      <c r="E566" s="32"/>
      <c r="F566" s="32"/>
      <c r="G566" s="32"/>
      <c r="H566" s="206"/>
      <c r="I566" s="5"/>
      <c r="J566" s="5"/>
      <c r="K566" s="32"/>
      <c r="L566" s="5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spans="1:26" ht="12.75" customHeight="1" x14ac:dyDescent="0.2">
      <c r="A567" s="32"/>
      <c r="B567" s="32"/>
      <c r="C567" s="32"/>
      <c r="D567" s="32"/>
      <c r="E567" s="32"/>
      <c r="F567" s="32"/>
      <c r="G567" s="32"/>
      <c r="H567" s="206"/>
      <c r="I567" s="5"/>
      <c r="J567" s="5"/>
      <c r="K567" s="32"/>
      <c r="L567" s="5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spans="1:26" ht="12.75" customHeight="1" x14ac:dyDescent="0.2">
      <c r="A568" s="32"/>
      <c r="B568" s="32"/>
      <c r="C568" s="32"/>
      <c r="D568" s="32"/>
      <c r="E568" s="32"/>
      <c r="F568" s="32"/>
      <c r="G568" s="32"/>
      <c r="H568" s="206"/>
      <c r="I568" s="5"/>
      <c r="J568" s="5"/>
      <c r="K568" s="32"/>
      <c r="L568" s="5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spans="1:26" ht="12.75" customHeight="1" x14ac:dyDescent="0.2">
      <c r="A569" s="32"/>
      <c r="B569" s="32"/>
      <c r="C569" s="32"/>
      <c r="D569" s="32"/>
      <c r="E569" s="32"/>
      <c r="F569" s="32"/>
      <c r="G569" s="32"/>
      <c r="H569" s="206"/>
      <c r="I569" s="5"/>
      <c r="J569" s="5"/>
      <c r="K569" s="32"/>
      <c r="L569" s="5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spans="1:26" ht="12.75" customHeight="1" x14ac:dyDescent="0.2">
      <c r="A570" s="32"/>
      <c r="B570" s="32"/>
      <c r="C570" s="32"/>
      <c r="D570" s="32"/>
      <c r="E570" s="32"/>
      <c r="F570" s="32"/>
      <c r="G570" s="32"/>
      <c r="H570" s="206"/>
      <c r="I570" s="5"/>
      <c r="J570" s="5"/>
      <c r="K570" s="32"/>
      <c r="L570" s="5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spans="1:26" ht="12.75" customHeight="1" x14ac:dyDescent="0.2">
      <c r="A571" s="32"/>
      <c r="B571" s="32"/>
      <c r="C571" s="32"/>
      <c r="D571" s="32"/>
      <c r="E571" s="32"/>
      <c r="F571" s="32"/>
      <c r="G571" s="32"/>
      <c r="H571" s="206"/>
      <c r="I571" s="5"/>
      <c r="J571" s="5"/>
      <c r="K571" s="32"/>
      <c r="L571" s="5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spans="1:26" ht="12.75" customHeight="1" x14ac:dyDescent="0.2">
      <c r="A572" s="32"/>
      <c r="B572" s="32"/>
      <c r="C572" s="32"/>
      <c r="D572" s="32"/>
      <c r="E572" s="32"/>
      <c r="F572" s="32"/>
      <c r="G572" s="32"/>
      <c r="H572" s="206"/>
      <c r="I572" s="5"/>
      <c r="J572" s="5"/>
      <c r="K572" s="32"/>
      <c r="L572" s="5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spans="1:26" ht="12.75" customHeight="1" x14ac:dyDescent="0.2">
      <c r="A573" s="32"/>
      <c r="B573" s="32"/>
      <c r="C573" s="32"/>
      <c r="D573" s="32"/>
      <c r="E573" s="32"/>
      <c r="F573" s="32"/>
      <c r="G573" s="32"/>
      <c r="H573" s="206"/>
      <c r="I573" s="5"/>
      <c r="J573" s="5"/>
      <c r="K573" s="32"/>
      <c r="L573" s="5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spans="1:26" ht="12.75" customHeight="1" x14ac:dyDescent="0.2">
      <c r="A574" s="32"/>
      <c r="B574" s="32"/>
      <c r="C574" s="32"/>
      <c r="D574" s="32"/>
      <c r="E574" s="32"/>
      <c r="F574" s="32"/>
      <c r="G574" s="32"/>
      <c r="H574" s="206"/>
      <c r="I574" s="5"/>
      <c r="J574" s="5"/>
      <c r="K574" s="32"/>
      <c r="L574" s="5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spans="1:26" ht="12.75" customHeight="1" x14ac:dyDescent="0.2">
      <c r="A575" s="32"/>
      <c r="B575" s="32"/>
      <c r="C575" s="32"/>
      <c r="D575" s="32"/>
      <c r="E575" s="32"/>
      <c r="F575" s="32"/>
      <c r="G575" s="32"/>
      <c r="H575" s="206"/>
      <c r="I575" s="5"/>
      <c r="J575" s="5"/>
      <c r="K575" s="32"/>
      <c r="L575" s="5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spans="1:26" ht="12.75" customHeight="1" x14ac:dyDescent="0.2">
      <c r="A576" s="32"/>
      <c r="B576" s="32"/>
      <c r="C576" s="32"/>
      <c r="D576" s="32"/>
      <c r="E576" s="32"/>
      <c r="F576" s="32"/>
      <c r="G576" s="32"/>
      <c r="H576" s="206"/>
      <c r="I576" s="5"/>
      <c r="J576" s="5"/>
      <c r="K576" s="32"/>
      <c r="L576" s="5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spans="1:26" ht="12.75" customHeight="1" x14ac:dyDescent="0.2">
      <c r="A577" s="32"/>
      <c r="B577" s="32"/>
      <c r="C577" s="32"/>
      <c r="D577" s="32"/>
      <c r="E577" s="32"/>
      <c r="F577" s="32"/>
      <c r="G577" s="32"/>
      <c r="H577" s="206"/>
      <c r="I577" s="5"/>
      <c r="J577" s="5"/>
      <c r="K577" s="32"/>
      <c r="L577" s="5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spans="1:26" ht="12.75" customHeight="1" x14ac:dyDescent="0.2">
      <c r="A578" s="32"/>
      <c r="B578" s="32"/>
      <c r="C578" s="32"/>
      <c r="D578" s="32"/>
      <c r="E578" s="32"/>
      <c r="F578" s="32"/>
      <c r="G578" s="32"/>
      <c r="H578" s="206"/>
      <c r="I578" s="5"/>
      <c r="J578" s="5"/>
      <c r="K578" s="32"/>
      <c r="L578" s="5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spans="1:26" ht="12.75" customHeight="1" x14ac:dyDescent="0.2">
      <c r="A579" s="32"/>
      <c r="B579" s="32"/>
      <c r="C579" s="32"/>
      <c r="D579" s="32"/>
      <c r="E579" s="32"/>
      <c r="F579" s="32"/>
      <c r="G579" s="32"/>
      <c r="H579" s="206"/>
      <c r="I579" s="5"/>
      <c r="J579" s="5"/>
      <c r="K579" s="32"/>
      <c r="L579" s="5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spans="1:26" ht="12.75" customHeight="1" x14ac:dyDescent="0.2">
      <c r="A580" s="32"/>
      <c r="B580" s="32"/>
      <c r="C580" s="32"/>
      <c r="D580" s="32"/>
      <c r="E580" s="32"/>
      <c r="F580" s="32"/>
      <c r="G580" s="32"/>
      <c r="H580" s="206"/>
      <c r="I580" s="5"/>
      <c r="J580" s="5"/>
      <c r="K580" s="32"/>
      <c r="L580" s="5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spans="1:26" ht="12.75" customHeight="1" x14ac:dyDescent="0.2">
      <c r="A581" s="32"/>
      <c r="B581" s="32"/>
      <c r="C581" s="32"/>
      <c r="D581" s="32"/>
      <c r="E581" s="32"/>
      <c r="F581" s="32"/>
      <c r="G581" s="32"/>
      <c r="H581" s="206"/>
      <c r="I581" s="5"/>
      <c r="J581" s="5"/>
      <c r="K581" s="32"/>
      <c r="L581" s="5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spans="1:26" ht="12.75" customHeight="1" x14ac:dyDescent="0.2">
      <c r="A582" s="32"/>
      <c r="B582" s="32"/>
      <c r="C582" s="32"/>
      <c r="D582" s="32"/>
      <c r="E582" s="32"/>
      <c r="F582" s="32"/>
      <c r="G582" s="32"/>
      <c r="H582" s="206"/>
      <c r="I582" s="5"/>
      <c r="J582" s="5"/>
      <c r="K582" s="32"/>
      <c r="L582" s="5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spans="1:26" ht="12.75" customHeight="1" x14ac:dyDescent="0.2">
      <c r="A583" s="32"/>
      <c r="B583" s="32"/>
      <c r="C583" s="32"/>
      <c r="D583" s="32"/>
      <c r="E583" s="32"/>
      <c r="F583" s="32"/>
      <c r="G583" s="32"/>
      <c r="H583" s="206"/>
      <c r="I583" s="5"/>
      <c r="J583" s="5"/>
      <c r="K583" s="32"/>
      <c r="L583" s="5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spans="1:26" ht="12.75" customHeight="1" x14ac:dyDescent="0.2">
      <c r="A584" s="32"/>
      <c r="B584" s="32"/>
      <c r="C584" s="32"/>
      <c r="D584" s="32"/>
      <c r="E584" s="32"/>
      <c r="F584" s="32"/>
      <c r="G584" s="32"/>
      <c r="H584" s="206"/>
      <c r="I584" s="5"/>
      <c r="J584" s="5"/>
      <c r="K584" s="32"/>
      <c r="L584" s="5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spans="1:26" ht="12.75" customHeight="1" x14ac:dyDescent="0.2">
      <c r="A585" s="32"/>
      <c r="B585" s="32"/>
      <c r="C585" s="32"/>
      <c r="D585" s="32"/>
      <c r="E585" s="32"/>
      <c r="F585" s="32"/>
      <c r="G585" s="32"/>
      <c r="H585" s="206"/>
      <c r="I585" s="5"/>
      <c r="J585" s="5"/>
      <c r="K585" s="32"/>
      <c r="L585" s="5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spans="1:26" ht="12.75" customHeight="1" x14ac:dyDescent="0.2">
      <c r="A586" s="32"/>
      <c r="B586" s="32"/>
      <c r="C586" s="32"/>
      <c r="D586" s="32"/>
      <c r="E586" s="32"/>
      <c r="F586" s="32"/>
      <c r="G586" s="32"/>
      <c r="H586" s="206"/>
      <c r="I586" s="5"/>
      <c r="J586" s="5"/>
      <c r="K586" s="32"/>
      <c r="L586" s="5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spans="1:26" ht="12.75" customHeight="1" x14ac:dyDescent="0.2">
      <c r="A587" s="32"/>
      <c r="B587" s="32"/>
      <c r="C587" s="32"/>
      <c r="D587" s="32"/>
      <c r="E587" s="32"/>
      <c r="F587" s="32"/>
      <c r="G587" s="32"/>
      <c r="H587" s="206"/>
      <c r="I587" s="5"/>
      <c r="J587" s="5"/>
      <c r="K587" s="32"/>
      <c r="L587" s="5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spans="1:26" ht="12.75" customHeight="1" x14ac:dyDescent="0.2">
      <c r="A588" s="32"/>
      <c r="B588" s="32"/>
      <c r="C588" s="32"/>
      <c r="D588" s="32"/>
      <c r="E588" s="32"/>
      <c r="F588" s="32"/>
      <c r="G588" s="32"/>
      <c r="H588" s="206"/>
      <c r="I588" s="5"/>
      <c r="J588" s="5"/>
      <c r="K588" s="32"/>
      <c r="L588" s="5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spans="1:26" ht="12.75" customHeight="1" x14ac:dyDescent="0.2">
      <c r="A589" s="32"/>
      <c r="B589" s="32"/>
      <c r="C589" s="32"/>
      <c r="D589" s="32"/>
      <c r="E589" s="32"/>
      <c r="F589" s="32"/>
      <c r="G589" s="32"/>
      <c r="H589" s="206"/>
      <c r="I589" s="5"/>
      <c r="J589" s="5"/>
      <c r="K589" s="32"/>
      <c r="L589" s="5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spans="1:26" ht="12.75" customHeight="1" x14ac:dyDescent="0.2">
      <c r="A590" s="32"/>
      <c r="B590" s="32"/>
      <c r="C590" s="32"/>
      <c r="D590" s="32"/>
      <c r="E590" s="32"/>
      <c r="F590" s="32"/>
      <c r="G590" s="32"/>
      <c r="H590" s="206"/>
      <c r="I590" s="5"/>
      <c r="J590" s="5"/>
      <c r="K590" s="32"/>
      <c r="L590" s="5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spans="1:26" ht="12.75" customHeight="1" x14ac:dyDescent="0.2">
      <c r="A591" s="32"/>
      <c r="B591" s="32"/>
      <c r="C591" s="32"/>
      <c r="D591" s="32"/>
      <c r="E591" s="32"/>
      <c r="F591" s="32"/>
      <c r="G591" s="32"/>
      <c r="H591" s="206"/>
      <c r="I591" s="5"/>
      <c r="J591" s="5"/>
      <c r="K591" s="32"/>
      <c r="L591" s="5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spans="1:26" ht="12.75" customHeight="1" x14ac:dyDescent="0.2">
      <c r="A592" s="32"/>
      <c r="B592" s="32"/>
      <c r="C592" s="32"/>
      <c r="D592" s="32"/>
      <c r="E592" s="32"/>
      <c r="F592" s="32"/>
      <c r="G592" s="32"/>
      <c r="H592" s="206"/>
      <c r="I592" s="5"/>
      <c r="J592" s="5"/>
      <c r="K592" s="32"/>
      <c r="L592" s="5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spans="1:26" ht="12.75" customHeight="1" x14ac:dyDescent="0.2">
      <c r="A593" s="32"/>
      <c r="B593" s="32"/>
      <c r="C593" s="32"/>
      <c r="D593" s="32"/>
      <c r="E593" s="32"/>
      <c r="F593" s="32"/>
      <c r="G593" s="32"/>
      <c r="H593" s="206"/>
      <c r="I593" s="5"/>
      <c r="J593" s="5"/>
      <c r="K593" s="32"/>
      <c r="L593" s="5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spans="1:26" ht="12.75" customHeight="1" x14ac:dyDescent="0.2">
      <c r="A594" s="32"/>
      <c r="B594" s="32"/>
      <c r="C594" s="32"/>
      <c r="D594" s="32"/>
      <c r="E594" s="32"/>
      <c r="F594" s="32"/>
      <c r="G594" s="32"/>
      <c r="H594" s="206"/>
      <c r="I594" s="5"/>
      <c r="J594" s="5"/>
      <c r="K594" s="32"/>
      <c r="L594" s="5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spans="1:26" ht="12.75" customHeight="1" x14ac:dyDescent="0.2">
      <c r="A595" s="32"/>
      <c r="B595" s="32"/>
      <c r="C595" s="32"/>
      <c r="D595" s="32"/>
      <c r="E595" s="32"/>
      <c r="F595" s="32"/>
      <c r="G595" s="32"/>
      <c r="H595" s="206"/>
      <c r="I595" s="5"/>
      <c r="J595" s="5"/>
      <c r="K595" s="32"/>
      <c r="L595" s="5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spans="1:26" ht="12.75" customHeight="1" x14ac:dyDescent="0.2">
      <c r="A596" s="32"/>
      <c r="B596" s="32"/>
      <c r="C596" s="32"/>
      <c r="D596" s="32"/>
      <c r="E596" s="32"/>
      <c r="F596" s="32"/>
      <c r="G596" s="32"/>
      <c r="H596" s="206"/>
      <c r="I596" s="5"/>
      <c r="J596" s="5"/>
      <c r="K596" s="32"/>
      <c r="L596" s="5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spans="1:26" ht="12.75" customHeight="1" x14ac:dyDescent="0.2">
      <c r="A597" s="32"/>
      <c r="B597" s="32"/>
      <c r="C597" s="32"/>
      <c r="D597" s="32"/>
      <c r="E597" s="32"/>
      <c r="F597" s="32"/>
      <c r="G597" s="32"/>
      <c r="H597" s="206"/>
      <c r="I597" s="5"/>
      <c r="J597" s="5"/>
      <c r="K597" s="32"/>
      <c r="L597" s="5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spans="1:26" ht="12.75" customHeight="1" x14ac:dyDescent="0.2">
      <c r="A598" s="32"/>
      <c r="B598" s="32"/>
      <c r="C598" s="32"/>
      <c r="D598" s="32"/>
      <c r="E598" s="32"/>
      <c r="F598" s="32"/>
      <c r="G598" s="32"/>
      <c r="H598" s="206"/>
      <c r="I598" s="5"/>
      <c r="J598" s="5"/>
      <c r="K598" s="32"/>
      <c r="L598" s="5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spans="1:26" ht="12.75" customHeight="1" x14ac:dyDescent="0.2">
      <c r="A599" s="32"/>
      <c r="B599" s="32"/>
      <c r="C599" s="32"/>
      <c r="D599" s="32"/>
      <c r="E599" s="32"/>
      <c r="F599" s="32"/>
      <c r="G599" s="32"/>
      <c r="H599" s="206"/>
      <c r="I599" s="5"/>
      <c r="J599" s="5"/>
      <c r="K599" s="32"/>
      <c r="L599" s="5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spans="1:26" ht="12.75" customHeight="1" x14ac:dyDescent="0.2">
      <c r="A600" s="32"/>
      <c r="B600" s="32"/>
      <c r="C600" s="32"/>
      <c r="D600" s="32"/>
      <c r="E600" s="32"/>
      <c r="F600" s="32"/>
      <c r="G600" s="32"/>
      <c r="H600" s="206"/>
      <c r="I600" s="5"/>
      <c r="J600" s="5"/>
      <c r="K600" s="32"/>
      <c r="L600" s="5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spans="1:26" ht="12.75" customHeight="1" x14ac:dyDescent="0.2">
      <c r="A601" s="32"/>
      <c r="B601" s="32"/>
      <c r="C601" s="32"/>
      <c r="D601" s="32"/>
      <c r="E601" s="32"/>
      <c r="F601" s="32"/>
      <c r="G601" s="32"/>
      <c r="H601" s="206"/>
      <c r="I601" s="5"/>
      <c r="J601" s="5"/>
      <c r="K601" s="32"/>
      <c r="L601" s="5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spans="1:26" ht="12.75" customHeight="1" x14ac:dyDescent="0.2">
      <c r="A602" s="32"/>
      <c r="B602" s="32"/>
      <c r="C602" s="32"/>
      <c r="D602" s="32"/>
      <c r="E602" s="32"/>
      <c r="F602" s="32"/>
      <c r="G602" s="32"/>
      <c r="H602" s="206"/>
      <c r="I602" s="5"/>
      <c r="J602" s="5"/>
      <c r="K602" s="32"/>
      <c r="L602" s="5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spans="1:26" ht="12.75" customHeight="1" x14ac:dyDescent="0.2">
      <c r="A603" s="32"/>
      <c r="B603" s="32"/>
      <c r="C603" s="32"/>
      <c r="D603" s="32"/>
      <c r="E603" s="32"/>
      <c r="F603" s="32"/>
      <c r="G603" s="32"/>
      <c r="H603" s="206"/>
      <c r="I603" s="5"/>
      <c r="J603" s="5"/>
      <c r="K603" s="32"/>
      <c r="L603" s="5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spans="1:26" ht="12.75" customHeight="1" x14ac:dyDescent="0.2">
      <c r="A604" s="32"/>
      <c r="B604" s="32"/>
      <c r="C604" s="32"/>
      <c r="D604" s="32"/>
      <c r="E604" s="32"/>
      <c r="F604" s="32"/>
      <c r="G604" s="32"/>
      <c r="H604" s="206"/>
      <c r="I604" s="5"/>
      <c r="J604" s="5"/>
      <c r="K604" s="32"/>
      <c r="L604" s="5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spans="1:26" ht="12.75" customHeight="1" x14ac:dyDescent="0.2">
      <c r="A605" s="32"/>
      <c r="B605" s="32"/>
      <c r="C605" s="32"/>
      <c r="D605" s="32"/>
      <c r="E605" s="32"/>
      <c r="F605" s="32"/>
      <c r="G605" s="32"/>
      <c r="H605" s="206"/>
      <c r="I605" s="5"/>
      <c r="J605" s="5"/>
      <c r="K605" s="32"/>
      <c r="L605" s="5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spans="1:26" ht="12.75" customHeight="1" x14ac:dyDescent="0.2">
      <c r="A606" s="32"/>
      <c r="B606" s="32"/>
      <c r="C606" s="32"/>
      <c r="D606" s="32"/>
      <c r="E606" s="32"/>
      <c r="F606" s="32"/>
      <c r="G606" s="32"/>
      <c r="H606" s="206"/>
      <c r="I606" s="5"/>
      <c r="J606" s="5"/>
      <c r="K606" s="32"/>
      <c r="L606" s="5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spans="1:26" ht="12.75" customHeight="1" x14ac:dyDescent="0.2">
      <c r="A607" s="32"/>
      <c r="B607" s="32"/>
      <c r="C607" s="32"/>
      <c r="D607" s="32"/>
      <c r="E607" s="32"/>
      <c r="F607" s="32"/>
      <c r="G607" s="32"/>
      <c r="H607" s="206"/>
      <c r="I607" s="5"/>
      <c r="J607" s="5"/>
      <c r="K607" s="32"/>
      <c r="L607" s="5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spans="1:26" ht="12.75" customHeight="1" x14ac:dyDescent="0.2">
      <c r="A608" s="32"/>
      <c r="B608" s="32"/>
      <c r="C608" s="32"/>
      <c r="D608" s="32"/>
      <c r="E608" s="32"/>
      <c r="F608" s="32"/>
      <c r="G608" s="32"/>
      <c r="H608" s="206"/>
      <c r="I608" s="5"/>
      <c r="J608" s="5"/>
      <c r="K608" s="32"/>
      <c r="L608" s="5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spans="1:26" ht="12.75" customHeight="1" x14ac:dyDescent="0.2">
      <c r="A609" s="32"/>
      <c r="B609" s="32"/>
      <c r="C609" s="32"/>
      <c r="D609" s="32"/>
      <c r="E609" s="32"/>
      <c r="F609" s="32"/>
      <c r="G609" s="32"/>
      <c r="H609" s="206"/>
      <c r="I609" s="5"/>
      <c r="J609" s="5"/>
      <c r="K609" s="32"/>
      <c r="L609" s="5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spans="1:26" ht="12.75" customHeight="1" x14ac:dyDescent="0.2">
      <c r="A610" s="32"/>
      <c r="B610" s="32"/>
      <c r="C610" s="32"/>
      <c r="D610" s="32"/>
      <c r="E610" s="32"/>
      <c r="F610" s="32"/>
      <c r="G610" s="32"/>
      <c r="H610" s="206"/>
      <c r="I610" s="5"/>
      <c r="J610" s="5"/>
      <c r="K610" s="32"/>
      <c r="L610" s="5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spans="1:26" ht="12.75" customHeight="1" x14ac:dyDescent="0.2">
      <c r="A611" s="32"/>
      <c r="B611" s="32"/>
      <c r="C611" s="32"/>
      <c r="D611" s="32"/>
      <c r="E611" s="32"/>
      <c r="F611" s="32"/>
      <c r="G611" s="32"/>
      <c r="H611" s="206"/>
      <c r="I611" s="5"/>
      <c r="J611" s="5"/>
      <c r="K611" s="32"/>
      <c r="L611" s="5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spans="1:26" ht="12.75" customHeight="1" x14ac:dyDescent="0.2">
      <c r="A612" s="32"/>
      <c r="B612" s="32"/>
      <c r="C612" s="32"/>
      <c r="D612" s="32"/>
      <c r="E612" s="32"/>
      <c r="F612" s="32"/>
      <c r="G612" s="32"/>
      <c r="H612" s="206"/>
      <c r="I612" s="5"/>
      <c r="J612" s="5"/>
      <c r="K612" s="32"/>
      <c r="L612" s="5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spans="1:26" ht="12.75" customHeight="1" x14ac:dyDescent="0.2">
      <c r="A613" s="32"/>
      <c r="B613" s="32"/>
      <c r="C613" s="32"/>
      <c r="D613" s="32"/>
      <c r="E613" s="32"/>
      <c r="F613" s="32"/>
      <c r="G613" s="32"/>
      <c r="H613" s="206"/>
      <c r="I613" s="5"/>
      <c r="J613" s="5"/>
      <c r="K613" s="32"/>
      <c r="L613" s="5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spans="1:26" ht="12.75" customHeight="1" x14ac:dyDescent="0.2">
      <c r="A614" s="32"/>
      <c r="B614" s="32"/>
      <c r="C614" s="32"/>
      <c r="D614" s="32"/>
      <c r="E614" s="32"/>
      <c r="F614" s="32"/>
      <c r="G614" s="32"/>
      <c r="H614" s="206"/>
      <c r="I614" s="5"/>
      <c r="J614" s="5"/>
      <c r="K614" s="32"/>
      <c r="L614" s="5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spans="1:26" ht="12.75" customHeight="1" x14ac:dyDescent="0.2">
      <c r="A615" s="32"/>
      <c r="B615" s="32"/>
      <c r="C615" s="32"/>
      <c r="D615" s="32"/>
      <c r="E615" s="32"/>
      <c r="F615" s="32"/>
      <c r="G615" s="32"/>
      <c r="H615" s="206"/>
      <c r="I615" s="5"/>
      <c r="J615" s="5"/>
      <c r="K615" s="32"/>
      <c r="L615" s="5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spans="1:26" ht="12.75" customHeight="1" x14ac:dyDescent="0.2">
      <c r="A616" s="32"/>
      <c r="B616" s="32"/>
      <c r="C616" s="32"/>
      <c r="D616" s="32"/>
      <c r="E616" s="32"/>
      <c r="F616" s="32"/>
      <c r="G616" s="32"/>
      <c r="H616" s="206"/>
      <c r="I616" s="5"/>
      <c r="J616" s="5"/>
      <c r="K616" s="32"/>
      <c r="L616" s="5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spans="1:26" ht="12.75" customHeight="1" x14ac:dyDescent="0.2">
      <c r="A617" s="32"/>
      <c r="B617" s="32"/>
      <c r="C617" s="32"/>
      <c r="D617" s="32"/>
      <c r="E617" s="32"/>
      <c r="F617" s="32"/>
      <c r="G617" s="32"/>
      <c r="H617" s="206"/>
      <c r="I617" s="5"/>
      <c r="J617" s="5"/>
      <c r="K617" s="32"/>
      <c r="L617" s="5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spans="1:26" ht="12.75" customHeight="1" x14ac:dyDescent="0.2">
      <c r="A618" s="32"/>
      <c r="B618" s="32"/>
      <c r="C618" s="32"/>
      <c r="D618" s="32"/>
      <c r="E618" s="32"/>
      <c r="F618" s="32"/>
      <c r="G618" s="32"/>
      <c r="H618" s="206"/>
      <c r="I618" s="5"/>
      <c r="J618" s="5"/>
      <c r="K618" s="32"/>
      <c r="L618" s="5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spans="1:26" ht="12.75" customHeight="1" x14ac:dyDescent="0.2">
      <c r="A619" s="32"/>
      <c r="B619" s="32"/>
      <c r="C619" s="32"/>
      <c r="D619" s="32"/>
      <c r="E619" s="32"/>
      <c r="F619" s="32"/>
      <c r="G619" s="32"/>
      <c r="H619" s="206"/>
      <c r="I619" s="5"/>
      <c r="J619" s="5"/>
      <c r="K619" s="32"/>
      <c r="L619" s="5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spans="1:26" ht="12.75" customHeight="1" x14ac:dyDescent="0.2">
      <c r="A620" s="32"/>
      <c r="B620" s="32"/>
      <c r="C620" s="32"/>
      <c r="D620" s="32"/>
      <c r="E620" s="32"/>
      <c r="F620" s="32"/>
      <c r="G620" s="32"/>
      <c r="H620" s="206"/>
      <c r="I620" s="5"/>
      <c r="J620" s="5"/>
      <c r="K620" s="32"/>
      <c r="L620" s="5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spans="1:26" ht="12.75" customHeight="1" x14ac:dyDescent="0.2">
      <c r="A621" s="32"/>
      <c r="B621" s="32"/>
      <c r="C621" s="32"/>
      <c r="D621" s="32"/>
      <c r="E621" s="32"/>
      <c r="F621" s="32"/>
      <c r="G621" s="32"/>
      <c r="H621" s="206"/>
      <c r="I621" s="5"/>
      <c r="J621" s="5"/>
      <c r="K621" s="32"/>
      <c r="L621" s="5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spans="1:26" ht="12.75" customHeight="1" x14ac:dyDescent="0.2">
      <c r="A622" s="32"/>
      <c r="B622" s="32"/>
      <c r="C622" s="32"/>
      <c r="D622" s="32"/>
      <c r="E622" s="32"/>
      <c r="F622" s="32"/>
      <c r="G622" s="32"/>
      <c r="H622" s="206"/>
      <c r="I622" s="5"/>
      <c r="J622" s="5"/>
      <c r="K622" s="32"/>
      <c r="L622" s="5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spans="1:26" ht="12.75" customHeight="1" x14ac:dyDescent="0.2">
      <c r="A623" s="32"/>
      <c r="B623" s="32"/>
      <c r="C623" s="32"/>
      <c r="D623" s="32"/>
      <c r="E623" s="32"/>
      <c r="F623" s="32"/>
      <c r="G623" s="32"/>
      <c r="H623" s="206"/>
      <c r="I623" s="5"/>
      <c r="J623" s="5"/>
      <c r="K623" s="32"/>
      <c r="L623" s="5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spans="1:26" ht="12.75" customHeight="1" x14ac:dyDescent="0.2">
      <c r="A624" s="32"/>
      <c r="B624" s="32"/>
      <c r="C624" s="32"/>
      <c r="D624" s="32"/>
      <c r="E624" s="32"/>
      <c r="F624" s="32"/>
      <c r="G624" s="32"/>
      <c r="H624" s="206"/>
      <c r="I624" s="5"/>
      <c r="J624" s="5"/>
      <c r="K624" s="32"/>
      <c r="L624" s="5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spans="1:26" ht="12.75" customHeight="1" x14ac:dyDescent="0.2">
      <c r="A625" s="32"/>
      <c r="B625" s="32"/>
      <c r="C625" s="32"/>
      <c r="D625" s="32"/>
      <c r="E625" s="32"/>
      <c r="F625" s="32"/>
      <c r="G625" s="32"/>
      <c r="H625" s="206"/>
      <c r="I625" s="5"/>
      <c r="J625" s="5"/>
      <c r="K625" s="32"/>
      <c r="L625" s="5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spans="1:26" ht="12.75" customHeight="1" x14ac:dyDescent="0.2">
      <c r="A626" s="32"/>
      <c r="B626" s="32"/>
      <c r="C626" s="32"/>
      <c r="D626" s="32"/>
      <c r="E626" s="32"/>
      <c r="F626" s="32"/>
      <c r="G626" s="32"/>
      <c r="H626" s="206"/>
      <c r="I626" s="5"/>
      <c r="J626" s="5"/>
      <c r="K626" s="32"/>
      <c r="L626" s="5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spans="1:26" ht="12.75" customHeight="1" x14ac:dyDescent="0.2">
      <c r="A627" s="32"/>
      <c r="B627" s="32"/>
      <c r="C627" s="32"/>
      <c r="D627" s="32"/>
      <c r="E627" s="32"/>
      <c r="F627" s="32"/>
      <c r="G627" s="32"/>
      <c r="H627" s="206"/>
      <c r="I627" s="5"/>
      <c r="J627" s="5"/>
      <c r="K627" s="32"/>
      <c r="L627" s="5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spans="1:26" ht="12.75" customHeight="1" x14ac:dyDescent="0.2">
      <c r="A628" s="32"/>
      <c r="B628" s="32"/>
      <c r="C628" s="32"/>
      <c r="D628" s="32"/>
      <c r="E628" s="32"/>
      <c r="F628" s="32"/>
      <c r="G628" s="32"/>
      <c r="H628" s="206"/>
      <c r="I628" s="5"/>
      <c r="J628" s="5"/>
      <c r="K628" s="32"/>
      <c r="L628" s="5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spans="1:26" ht="12.75" customHeight="1" x14ac:dyDescent="0.2">
      <c r="A629" s="32"/>
      <c r="B629" s="32"/>
      <c r="C629" s="32"/>
      <c r="D629" s="32"/>
      <c r="E629" s="32"/>
      <c r="F629" s="32"/>
      <c r="G629" s="32"/>
      <c r="H629" s="206"/>
      <c r="I629" s="5"/>
      <c r="J629" s="5"/>
      <c r="K629" s="32"/>
      <c r="L629" s="5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spans="1:26" ht="12.75" customHeight="1" x14ac:dyDescent="0.2">
      <c r="A630" s="32"/>
      <c r="B630" s="32"/>
      <c r="C630" s="32"/>
      <c r="D630" s="32"/>
      <c r="E630" s="32"/>
      <c r="F630" s="32"/>
      <c r="G630" s="32"/>
      <c r="H630" s="206"/>
      <c r="I630" s="5"/>
      <c r="J630" s="5"/>
      <c r="K630" s="32"/>
      <c r="L630" s="5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spans="1:26" ht="12.75" customHeight="1" x14ac:dyDescent="0.2">
      <c r="A631" s="32"/>
      <c r="B631" s="32"/>
      <c r="C631" s="32"/>
      <c r="D631" s="32"/>
      <c r="E631" s="32"/>
      <c r="F631" s="32"/>
      <c r="G631" s="32"/>
      <c r="H631" s="206"/>
      <c r="I631" s="5"/>
      <c r="J631" s="5"/>
      <c r="K631" s="32"/>
      <c r="L631" s="5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spans="1:26" ht="12.75" customHeight="1" x14ac:dyDescent="0.2">
      <c r="A632" s="32"/>
      <c r="B632" s="32"/>
      <c r="C632" s="32"/>
      <c r="D632" s="32"/>
      <c r="E632" s="32"/>
      <c r="F632" s="32"/>
      <c r="G632" s="32"/>
      <c r="H632" s="206"/>
      <c r="I632" s="5"/>
      <c r="J632" s="5"/>
      <c r="K632" s="32"/>
      <c r="L632" s="5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spans="1:26" ht="12.75" customHeight="1" x14ac:dyDescent="0.2">
      <c r="A633" s="32"/>
      <c r="B633" s="32"/>
      <c r="C633" s="32"/>
      <c r="D633" s="32"/>
      <c r="E633" s="32"/>
      <c r="F633" s="32"/>
      <c r="G633" s="32"/>
      <c r="H633" s="206"/>
      <c r="I633" s="5"/>
      <c r="J633" s="5"/>
      <c r="K633" s="32"/>
      <c r="L633" s="5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spans="1:26" ht="12.75" customHeight="1" x14ac:dyDescent="0.2">
      <c r="A634" s="32"/>
      <c r="B634" s="32"/>
      <c r="C634" s="32"/>
      <c r="D634" s="32"/>
      <c r="E634" s="32"/>
      <c r="F634" s="32"/>
      <c r="G634" s="32"/>
      <c r="H634" s="206"/>
      <c r="I634" s="5"/>
      <c r="J634" s="5"/>
      <c r="K634" s="32"/>
      <c r="L634" s="5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spans="1:26" ht="12.75" customHeight="1" x14ac:dyDescent="0.2">
      <c r="A635" s="32"/>
      <c r="B635" s="32"/>
      <c r="C635" s="32"/>
      <c r="D635" s="32"/>
      <c r="E635" s="32"/>
      <c r="F635" s="32"/>
      <c r="G635" s="32"/>
      <c r="H635" s="206"/>
      <c r="I635" s="5"/>
      <c r="J635" s="5"/>
      <c r="K635" s="32"/>
      <c r="L635" s="5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spans="1:26" ht="12.75" customHeight="1" x14ac:dyDescent="0.2">
      <c r="A636" s="32"/>
      <c r="B636" s="32"/>
      <c r="C636" s="32"/>
      <c r="D636" s="32"/>
      <c r="E636" s="32"/>
      <c r="F636" s="32"/>
      <c r="G636" s="32"/>
      <c r="H636" s="206"/>
      <c r="I636" s="5"/>
      <c r="J636" s="5"/>
      <c r="K636" s="32"/>
      <c r="L636" s="5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spans="1:26" ht="12.75" customHeight="1" x14ac:dyDescent="0.2">
      <c r="A637" s="32"/>
      <c r="B637" s="32"/>
      <c r="C637" s="32"/>
      <c r="D637" s="32"/>
      <c r="E637" s="32"/>
      <c r="F637" s="32"/>
      <c r="G637" s="32"/>
      <c r="H637" s="206"/>
      <c r="I637" s="5"/>
      <c r="J637" s="5"/>
      <c r="K637" s="32"/>
      <c r="L637" s="5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spans="1:26" ht="12.75" customHeight="1" x14ac:dyDescent="0.2">
      <c r="A638" s="32"/>
      <c r="B638" s="32"/>
      <c r="C638" s="32"/>
      <c r="D638" s="32"/>
      <c r="E638" s="32"/>
      <c r="F638" s="32"/>
      <c r="G638" s="32"/>
      <c r="H638" s="206"/>
      <c r="I638" s="5"/>
      <c r="J638" s="5"/>
      <c r="K638" s="32"/>
      <c r="L638" s="5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spans="1:26" ht="12.75" customHeight="1" x14ac:dyDescent="0.2">
      <c r="A639" s="32"/>
      <c r="B639" s="32"/>
      <c r="C639" s="32"/>
      <c r="D639" s="32"/>
      <c r="E639" s="32"/>
      <c r="F639" s="32"/>
      <c r="G639" s="32"/>
      <c r="H639" s="206"/>
      <c r="I639" s="5"/>
      <c r="J639" s="5"/>
      <c r="K639" s="32"/>
      <c r="L639" s="5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spans="1:26" ht="12.75" customHeight="1" x14ac:dyDescent="0.2">
      <c r="A640" s="32"/>
      <c r="B640" s="32"/>
      <c r="C640" s="32"/>
      <c r="D640" s="32"/>
      <c r="E640" s="32"/>
      <c r="F640" s="32"/>
      <c r="G640" s="32"/>
      <c r="H640" s="206"/>
      <c r="I640" s="5"/>
      <c r="J640" s="5"/>
      <c r="K640" s="32"/>
      <c r="L640" s="5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spans="1:26" ht="12.75" customHeight="1" x14ac:dyDescent="0.2">
      <c r="A641" s="32"/>
      <c r="B641" s="32"/>
      <c r="C641" s="32"/>
      <c r="D641" s="32"/>
      <c r="E641" s="32"/>
      <c r="F641" s="32"/>
      <c r="G641" s="32"/>
      <c r="H641" s="206"/>
      <c r="I641" s="5"/>
      <c r="J641" s="5"/>
      <c r="K641" s="32"/>
      <c r="L641" s="5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spans="1:26" ht="12.75" customHeight="1" x14ac:dyDescent="0.2">
      <c r="A642" s="32"/>
      <c r="B642" s="32"/>
      <c r="C642" s="32"/>
      <c r="D642" s="32"/>
      <c r="E642" s="32"/>
      <c r="F642" s="32"/>
      <c r="G642" s="32"/>
      <c r="H642" s="206"/>
      <c r="I642" s="5"/>
      <c r="J642" s="5"/>
      <c r="K642" s="32"/>
      <c r="L642" s="5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spans="1:26" ht="12.75" customHeight="1" x14ac:dyDescent="0.2">
      <c r="A643" s="32"/>
      <c r="B643" s="32"/>
      <c r="C643" s="32"/>
      <c r="D643" s="32"/>
      <c r="E643" s="32"/>
      <c r="F643" s="32"/>
      <c r="G643" s="32"/>
      <c r="H643" s="206"/>
      <c r="I643" s="5"/>
      <c r="J643" s="5"/>
      <c r="K643" s="32"/>
      <c r="L643" s="5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spans="1:26" ht="12.75" customHeight="1" x14ac:dyDescent="0.2">
      <c r="A644" s="32"/>
      <c r="B644" s="32"/>
      <c r="C644" s="32"/>
      <c r="D644" s="32"/>
      <c r="E644" s="32"/>
      <c r="F644" s="32"/>
      <c r="G644" s="32"/>
      <c r="H644" s="206"/>
      <c r="I644" s="5"/>
      <c r="J644" s="5"/>
      <c r="K644" s="32"/>
      <c r="L644" s="5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spans="1:26" ht="12.75" customHeight="1" x14ac:dyDescent="0.2">
      <c r="A645" s="32"/>
      <c r="B645" s="32"/>
      <c r="C645" s="32"/>
      <c r="D645" s="32"/>
      <c r="E645" s="32"/>
      <c r="F645" s="32"/>
      <c r="G645" s="32"/>
      <c r="H645" s="206"/>
      <c r="I645" s="5"/>
      <c r="J645" s="5"/>
      <c r="K645" s="32"/>
      <c r="L645" s="5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spans="1:26" ht="12.75" customHeight="1" x14ac:dyDescent="0.2">
      <c r="A646" s="32"/>
      <c r="B646" s="32"/>
      <c r="C646" s="32"/>
      <c r="D646" s="32"/>
      <c r="E646" s="32"/>
      <c r="F646" s="32"/>
      <c r="G646" s="32"/>
      <c r="H646" s="206"/>
      <c r="I646" s="5"/>
      <c r="J646" s="5"/>
      <c r="K646" s="32"/>
      <c r="L646" s="5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spans="1:26" ht="12.75" customHeight="1" x14ac:dyDescent="0.2">
      <c r="A647" s="32"/>
      <c r="B647" s="32"/>
      <c r="C647" s="32"/>
      <c r="D647" s="32"/>
      <c r="E647" s="32"/>
      <c r="F647" s="32"/>
      <c r="G647" s="32"/>
      <c r="H647" s="206"/>
      <c r="I647" s="5"/>
      <c r="J647" s="5"/>
      <c r="K647" s="32"/>
      <c r="L647" s="5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spans="1:26" ht="12.75" customHeight="1" x14ac:dyDescent="0.2">
      <c r="A648" s="32"/>
      <c r="B648" s="32"/>
      <c r="C648" s="32"/>
      <c r="D648" s="32"/>
      <c r="E648" s="32"/>
      <c r="F648" s="32"/>
      <c r="G648" s="32"/>
      <c r="H648" s="206"/>
      <c r="I648" s="5"/>
      <c r="J648" s="5"/>
      <c r="K648" s="32"/>
      <c r="L648" s="5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spans="1:26" ht="12.75" customHeight="1" x14ac:dyDescent="0.2">
      <c r="A649" s="32"/>
      <c r="B649" s="32"/>
      <c r="C649" s="32"/>
      <c r="D649" s="32"/>
      <c r="E649" s="32"/>
      <c r="F649" s="32"/>
      <c r="G649" s="32"/>
      <c r="H649" s="206"/>
      <c r="I649" s="5"/>
      <c r="J649" s="5"/>
      <c r="K649" s="32"/>
      <c r="L649" s="5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spans="1:26" ht="12.75" customHeight="1" x14ac:dyDescent="0.2">
      <c r="A650" s="32"/>
      <c r="B650" s="32"/>
      <c r="C650" s="32"/>
      <c r="D650" s="32"/>
      <c r="E650" s="32"/>
      <c r="F650" s="32"/>
      <c r="G650" s="32"/>
      <c r="H650" s="206"/>
      <c r="I650" s="5"/>
      <c r="J650" s="5"/>
      <c r="K650" s="32"/>
      <c r="L650" s="5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spans="1:26" ht="12.75" customHeight="1" x14ac:dyDescent="0.2">
      <c r="A651" s="32"/>
      <c r="B651" s="32"/>
      <c r="C651" s="32"/>
      <c r="D651" s="32"/>
      <c r="E651" s="32"/>
      <c r="F651" s="32"/>
      <c r="G651" s="32"/>
      <c r="H651" s="206"/>
      <c r="I651" s="5"/>
      <c r="J651" s="5"/>
      <c r="K651" s="32"/>
      <c r="L651" s="5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spans="1:26" ht="12.75" customHeight="1" x14ac:dyDescent="0.2">
      <c r="A652" s="32"/>
      <c r="B652" s="32"/>
      <c r="C652" s="32"/>
      <c r="D652" s="32"/>
      <c r="E652" s="32"/>
      <c r="F652" s="32"/>
      <c r="G652" s="32"/>
      <c r="H652" s="206"/>
      <c r="I652" s="5"/>
      <c r="J652" s="5"/>
      <c r="K652" s="32"/>
      <c r="L652" s="5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spans="1:26" ht="12.75" customHeight="1" x14ac:dyDescent="0.2">
      <c r="A653" s="32"/>
      <c r="B653" s="32"/>
      <c r="C653" s="32"/>
      <c r="D653" s="32"/>
      <c r="E653" s="32"/>
      <c r="F653" s="32"/>
      <c r="G653" s="32"/>
      <c r="H653" s="206"/>
      <c r="I653" s="5"/>
      <c r="J653" s="5"/>
      <c r="K653" s="32"/>
      <c r="L653" s="5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spans="1:26" ht="12.75" customHeight="1" x14ac:dyDescent="0.2">
      <c r="A654" s="32"/>
      <c r="B654" s="32"/>
      <c r="C654" s="32"/>
      <c r="D654" s="32"/>
      <c r="E654" s="32"/>
      <c r="F654" s="32"/>
      <c r="G654" s="32"/>
      <c r="H654" s="206"/>
      <c r="I654" s="5"/>
      <c r="J654" s="5"/>
      <c r="K654" s="32"/>
      <c r="L654" s="5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spans="1:26" ht="12.75" customHeight="1" x14ac:dyDescent="0.2">
      <c r="A655" s="32"/>
      <c r="B655" s="32"/>
      <c r="C655" s="32"/>
      <c r="D655" s="32"/>
      <c r="E655" s="32"/>
      <c r="F655" s="32"/>
      <c r="G655" s="32"/>
      <c r="H655" s="206"/>
      <c r="I655" s="5"/>
      <c r="J655" s="5"/>
      <c r="K655" s="32"/>
      <c r="L655" s="5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spans="1:26" ht="12.75" customHeight="1" x14ac:dyDescent="0.2">
      <c r="A656" s="32"/>
      <c r="B656" s="32"/>
      <c r="C656" s="32"/>
      <c r="D656" s="32"/>
      <c r="E656" s="32"/>
      <c r="F656" s="32"/>
      <c r="G656" s="32"/>
      <c r="H656" s="206"/>
      <c r="I656" s="5"/>
      <c r="J656" s="5"/>
      <c r="K656" s="32"/>
      <c r="L656" s="5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spans="1:26" ht="12.75" customHeight="1" x14ac:dyDescent="0.2">
      <c r="A657" s="32"/>
      <c r="B657" s="32"/>
      <c r="C657" s="32"/>
      <c r="D657" s="32"/>
      <c r="E657" s="32"/>
      <c r="F657" s="32"/>
      <c r="G657" s="32"/>
      <c r="H657" s="206"/>
      <c r="I657" s="5"/>
      <c r="J657" s="5"/>
      <c r="K657" s="32"/>
      <c r="L657" s="5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spans="1:26" ht="12.75" customHeight="1" x14ac:dyDescent="0.2">
      <c r="A658" s="32"/>
      <c r="B658" s="32"/>
      <c r="C658" s="32"/>
      <c r="D658" s="32"/>
      <c r="E658" s="32"/>
      <c r="F658" s="32"/>
      <c r="G658" s="32"/>
      <c r="H658" s="206"/>
      <c r="I658" s="5"/>
      <c r="J658" s="5"/>
      <c r="K658" s="32"/>
      <c r="L658" s="5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spans="1:26" ht="12.75" customHeight="1" x14ac:dyDescent="0.2">
      <c r="A659" s="32"/>
      <c r="B659" s="32"/>
      <c r="C659" s="32"/>
      <c r="D659" s="32"/>
      <c r="E659" s="32"/>
      <c r="F659" s="32"/>
      <c r="G659" s="32"/>
      <c r="H659" s="206"/>
      <c r="I659" s="5"/>
      <c r="J659" s="5"/>
      <c r="K659" s="32"/>
      <c r="L659" s="5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spans="1:26" ht="12.75" customHeight="1" x14ac:dyDescent="0.2">
      <c r="A660" s="32"/>
      <c r="B660" s="32"/>
      <c r="C660" s="32"/>
      <c r="D660" s="32"/>
      <c r="E660" s="32"/>
      <c r="F660" s="32"/>
      <c r="G660" s="32"/>
      <c r="H660" s="206"/>
      <c r="I660" s="5"/>
      <c r="J660" s="5"/>
      <c r="K660" s="32"/>
      <c r="L660" s="5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spans="1:26" ht="12.75" customHeight="1" x14ac:dyDescent="0.2">
      <c r="A661" s="32"/>
      <c r="B661" s="32"/>
      <c r="C661" s="32"/>
      <c r="D661" s="32"/>
      <c r="E661" s="32"/>
      <c r="F661" s="32"/>
      <c r="G661" s="32"/>
      <c r="H661" s="206"/>
      <c r="I661" s="5"/>
      <c r="J661" s="5"/>
      <c r="K661" s="32"/>
      <c r="L661" s="5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spans="1:26" ht="12.75" customHeight="1" x14ac:dyDescent="0.2">
      <c r="A662" s="32"/>
      <c r="B662" s="32"/>
      <c r="C662" s="32"/>
      <c r="D662" s="32"/>
      <c r="E662" s="32"/>
      <c r="F662" s="32"/>
      <c r="G662" s="32"/>
      <c r="H662" s="206"/>
      <c r="I662" s="5"/>
      <c r="J662" s="5"/>
      <c r="K662" s="32"/>
      <c r="L662" s="5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spans="1:26" ht="12.75" customHeight="1" x14ac:dyDescent="0.2">
      <c r="A663" s="32"/>
      <c r="B663" s="32"/>
      <c r="C663" s="32"/>
      <c r="D663" s="32"/>
      <c r="E663" s="32"/>
      <c r="F663" s="32"/>
      <c r="G663" s="32"/>
      <c r="H663" s="206"/>
      <c r="I663" s="5"/>
      <c r="J663" s="5"/>
      <c r="K663" s="32"/>
      <c r="L663" s="5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spans="1:26" ht="12.75" customHeight="1" x14ac:dyDescent="0.2">
      <c r="A664" s="32"/>
      <c r="B664" s="32"/>
      <c r="C664" s="32"/>
      <c r="D664" s="32"/>
      <c r="E664" s="32"/>
      <c r="F664" s="32"/>
      <c r="G664" s="32"/>
      <c r="H664" s="206"/>
      <c r="I664" s="5"/>
      <c r="J664" s="5"/>
      <c r="K664" s="32"/>
      <c r="L664" s="5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spans="1:26" ht="12.75" customHeight="1" x14ac:dyDescent="0.2">
      <c r="A665" s="32"/>
      <c r="B665" s="32"/>
      <c r="C665" s="32"/>
      <c r="D665" s="32"/>
      <c r="E665" s="32"/>
      <c r="F665" s="32"/>
      <c r="G665" s="32"/>
      <c r="H665" s="206"/>
      <c r="I665" s="5"/>
      <c r="J665" s="5"/>
      <c r="K665" s="32"/>
      <c r="L665" s="5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spans="1:26" ht="12.75" customHeight="1" x14ac:dyDescent="0.2">
      <c r="A666" s="32"/>
      <c r="B666" s="32"/>
      <c r="C666" s="32"/>
      <c r="D666" s="32"/>
      <c r="E666" s="32"/>
      <c r="F666" s="32"/>
      <c r="G666" s="32"/>
      <c r="H666" s="206"/>
      <c r="I666" s="5"/>
      <c r="J666" s="5"/>
      <c r="K666" s="32"/>
      <c r="L666" s="5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spans="1:26" ht="12.75" customHeight="1" x14ac:dyDescent="0.2">
      <c r="A667" s="32"/>
      <c r="B667" s="32"/>
      <c r="C667" s="32"/>
      <c r="D667" s="32"/>
      <c r="E667" s="32"/>
      <c r="F667" s="32"/>
      <c r="G667" s="32"/>
      <c r="H667" s="206"/>
      <c r="I667" s="5"/>
      <c r="J667" s="5"/>
      <c r="K667" s="32"/>
      <c r="L667" s="5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spans="1:26" ht="12.75" customHeight="1" x14ac:dyDescent="0.2">
      <c r="A668" s="32"/>
      <c r="B668" s="32"/>
      <c r="C668" s="32"/>
      <c r="D668" s="32"/>
      <c r="E668" s="32"/>
      <c r="F668" s="32"/>
      <c r="G668" s="32"/>
      <c r="H668" s="206"/>
      <c r="I668" s="5"/>
      <c r="J668" s="5"/>
      <c r="K668" s="32"/>
      <c r="L668" s="5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spans="1:26" ht="12.75" customHeight="1" x14ac:dyDescent="0.2">
      <c r="A669" s="32"/>
      <c r="B669" s="32"/>
      <c r="C669" s="32"/>
      <c r="D669" s="32"/>
      <c r="E669" s="32"/>
      <c r="F669" s="32"/>
      <c r="G669" s="32"/>
      <c r="H669" s="206"/>
      <c r="I669" s="5"/>
      <c r="J669" s="5"/>
      <c r="K669" s="32"/>
      <c r="L669" s="5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spans="1:26" ht="12.75" customHeight="1" x14ac:dyDescent="0.2">
      <c r="A670" s="32"/>
      <c r="B670" s="32"/>
      <c r="C670" s="32"/>
      <c r="D670" s="32"/>
      <c r="E670" s="32"/>
      <c r="F670" s="32"/>
      <c r="G670" s="32"/>
      <c r="H670" s="206"/>
      <c r="I670" s="5"/>
      <c r="J670" s="5"/>
      <c r="K670" s="32"/>
      <c r="L670" s="5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spans="1:26" ht="12.75" customHeight="1" x14ac:dyDescent="0.2">
      <c r="A671" s="32"/>
      <c r="B671" s="32"/>
      <c r="C671" s="32"/>
      <c r="D671" s="32"/>
      <c r="E671" s="32"/>
      <c r="F671" s="32"/>
      <c r="G671" s="32"/>
      <c r="H671" s="206"/>
      <c r="I671" s="5"/>
      <c r="J671" s="5"/>
      <c r="K671" s="32"/>
      <c r="L671" s="5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spans="1:26" ht="12.75" customHeight="1" x14ac:dyDescent="0.2">
      <c r="A672" s="32"/>
      <c r="B672" s="32"/>
      <c r="C672" s="32"/>
      <c r="D672" s="32"/>
      <c r="E672" s="32"/>
      <c r="F672" s="32"/>
      <c r="G672" s="32"/>
      <c r="H672" s="206"/>
      <c r="I672" s="5"/>
      <c r="J672" s="5"/>
      <c r="K672" s="32"/>
      <c r="L672" s="5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spans="1:26" ht="12.75" customHeight="1" x14ac:dyDescent="0.2">
      <c r="A673" s="32"/>
      <c r="B673" s="32"/>
      <c r="C673" s="32"/>
      <c r="D673" s="32"/>
      <c r="E673" s="32"/>
      <c r="F673" s="32"/>
      <c r="G673" s="32"/>
      <c r="H673" s="206"/>
      <c r="I673" s="5"/>
      <c r="J673" s="5"/>
      <c r="K673" s="32"/>
      <c r="L673" s="5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spans="1:26" ht="12.75" customHeight="1" x14ac:dyDescent="0.2">
      <c r="A674" s="32"/>
      <c r="B674" s="32"/>
      <c r="C674" s="32"/>
      <c r="D674" s="32"/>
      <c r="E674" s="32"/>
      <c r="F674" s="32"/>
      <c r="G674" s="32"/>
      <c r="H674" s="206"/>
      <c r="I674" s="5"/>
      <c r="J674" s="5"/>
      <c r="K674" s="32"/>
      <c r="L674" s="5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spans="1:26" ht="12.75" customHeight="1" x14ac:dyDescent="0.2">
      <c r="A675" s="32"/>
      <c r="B675" s="32"/>
      <c r="C675" s="32"/>
      <c r="D675" s="32"/>
      <c r="E675" s="32"/>
      <c r="F675" s="32"/>
      <c r="G675" s="32"/>
      <c r="H675" s="206"/>
      <c r="I675" s="5"/>
      <c r="J675" s="5"/>
      <c r="K675" s="32"/>
      <c r="L675" s="5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spans="1:26" ht="12.75" customHeight="1" x14ac:dyDescent="0.2">
      <c r="A676" s="32"/>
      <c r="B676" s="32"/>
      <c r="C676" s="32"/>
      <c r="D676" s="32"/>
      <c r="E676" s="32"/>
      <c r="F676" s="32"/>
      <c r="G676" s="32"/>
      <c r="H676" s="206"/>
      <c r="I676" s="5"/>
      <c r="J676" s="5"/>
      <c r="K676" s="32"/>
      <c r="L676" s="5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spans="1:26" ht="12.75" customHeight="1" x14ac:dyDescent="0.2">
      <c r="A677" s="32"/>
      <c r="B677" s="32"/>
      <c r="C677" s="32"/>
      <c r="D677" s="32"/>
      <c r="E677" s="32"/>
      <c r="F677" s="32"/>
      <c r="G677" s="32"/>
      <c r="H677" s="206"/>
      <c r="I677" s="5"/>
      <c r="J677" s="5"/>
      <c r="K677" s="32"/>
      <c r="L677" s="5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spans="1:26" ht="12.75" customHeight="1" x14ac:dyDescent="0.2">
      <c r="A678" s="32"/>
      <c r="B678" s="32"/>
      <c r="C678" s="32"/>
      <c r="D678" s="32"/>
      <c r="E678" s="32"/>
      <c r="F678" s="32"/>
      <c r="G678" s="32"/>
      <c r="H678" s="206"/>
      <c r="I678" s="5"/>
      <c r="J678" s="5"/>
      <c r="K678" s="32"/>
      <c r="L678" s="5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spans="1:26" ht="12.75" customHeight="1" x14ac:dyDescent="0.2">
      <c r="A679" s="32"/>
      <c r="B679" s="32"/>
      <c r="C679" s="32"/>
      <c r="D679" s="32"/>
      <c r="E679" s="32"/>
      <c r="F679" s="32"/>
      <c r="G679" s="32"/>
      <c r="H679" s="206"/>
      <c r="I679" s="5"/>
      <c r="J679" s="5"/>
      <c r="K679" s="32"/>
      <c r="L679" s="5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spans="1:26" ht="12.75" customHeight="1" x14ac:dyDescent="0.2">
      <c r="A680" s="32"/>
      <c r="B680" s="32"/>
      <c r="C680" s="32"/>
      <c r="D680" s="32"/>
      <c r="E680" s="32"/>
      <c r="F680" s="32"/>
      <c r="G680" s="32"/>
      <c r="H680" s="206"/>
      <c r="I680" s="5"/>
      <c r="J680" s="5"/>
      <c r="K680" s="32"/>
      <c r="L680" s="5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spans="1:26" ht="12.75" customHeight="1" x14ac:dyDescent="0.2">
      <c r="A681" s="32"/>
      <c r="B681" s="32"/>
      <c r="C681" s="32"/>
      <c r="D681" s="32"/>
      <c r="E681" s="32"/>
      <c r="F681" s="32"/>
      <c r="G681" s="32"/>
      <c r="H681" s="206"/>
      <c r="I681" s="5"/>
      <c r="J681" s="5"/>
      <c r="K681" s="32"/>
      <c r="L681" s="5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spans="1:26" ht="12.75" customHeight="1" x14ac:dyDescent="0.2">
      <c r="A682" s="32"/>
      <c r="B682" s="32"/>
      <c r="C682" s="32"/>
      <c r="D682" s="32"/>
      <c r="E682" s="32"/>
      <c r="F682" s="32"/>
      <c r="G682" s="32"/>
      <c r="H682" s="206"/>
      <c r="I682" s="5"/>
      <c r="J682" s="5"/>
      <c r="K682" s="32"/>
      <c r="L682" s="5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spans="1:26" ht="12.75" customHeight="1" x14ac:dyDescent="0.2">
      <c r="A683" s="32"/>
      <c r="B683" s="32"/>
      <c r="C683" s="32"/>
      <c r="D683" s="32"/>
      <c r="E683" s="32"/>
      <c r="F683" s="32"/>
      <c r="G683" s="32"/>
      <c r="H683" s="206"/>
      <c r="I683" s="5"/>
      <c r="J683" s="5"/>
      <c r="K683" s="32"/>
      <c r="L683" s="5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spans="1:26" ht="12.75" customHeight="1" x14ac:dyDescent="0.2">
      <c r="A684" s="32"/>
      <c r="B684" s="32"/>
      <c r="C684" s="32"/>
      <c r="D684" s="32"/>
      <c r="E684" s="32"/>
      <c r="F684" s="32"/>
      <c r="G684" s="32"/>
      <c r="H684" s="206"/>
      <c r="I684" s="5"/>
      <c r="J684" s="5"/>
      <c r="K684" s="32"/>
      <c r="L684" s="5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spans="1:26" ht="12.75" customHeight="1" x14ac:dyDescent="0.2">
      <c r="A685" s="32"/>
      <c r="B685" s="32"/>
      <c r="C685" s="32"/>
      <c r="D685" s="32"/>
      <c r="E685" s="32"/>
      <c r="F685" s="32"/>
      <c r="G685" s="32"/>
      <c r="H685" s="206"/>
      <c r="I685" s="5"/>
      <c r="J685" s="5"/>
      <c r="K685" s="32"/>
      <c r="L685" s="5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spans="1:26" ht="12.75" customHeight="1" x14ac:dyDescent="0.2">
      <c r="A686" s="32"/>
      <c r="B686" s="32"/>
      <c r="C686" s="32"/>
      <c r="D686" s="32"/>
      <c r="E686" s="32"/>
      <c r="F686" s="32"/>
      <c r="G686" s="32"/>
      <c r="H686" s="206"/>
      <c r="I686" s="5"/>
      <c r="J686" s="5"/>
      <c r="K686" s="32"/>
      <c r="L686" s="5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spans="1:26" ht="12.75" customHeight="1" x14ac:dyDescent="0.2">
      <c r="A687" s="32"/>
      <c r="B687" s="32"/>
      <c r="C687" s="32"/>
      <c r="D687" s="32"/>
      <c r="E687" s="32"/>
      <c r="F687" s="32"/>
      <c r="G687" s="32"/>
      <c r="H687" s="206"/>
      <c r="I687" s="5"/>
      <c r="J687" s="5"/>
      <c r="K687" s="32"/>
      <c r="L687" s="5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spans="1:26" ht="12.75" customHeight="1" x14ac:dyDescent="0.2">
      <c r="A688" s="32"/>
      <c r="B688" s="32"/>
      <c r="C688" s="32"/>
      <c r="D688" s="32"/>
      <c r="E688" s="32"/>
      <c r="F688" s="32"/>
      <c r="G688" s="32"/>
      <c r="H688" s="206"/>
      <c r="I688" s="5"/>
      <c r="J688" s="5"/>
      <c r="K688" s="32"/>
      <c r="L688" s="5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spans="1:26" ht="12.75" customHeight="1" x14ac:dyDescent="0.2">
      <c r="A689" s="32"/>
      <c r="B689" s="32"/>
      <c r="C689" s="32"/>
      <c r="D689" s="32"/>
      <c r="E689" s="32"/>
      <c r="F689" s="32"/>
      <c r="G689" s="32"/>
      <c r="H689" s="206"/>
      <c r="I689" s="5"/>
      <c r="J689" s="5"/>
      <c r="K689" s="32"/>
      <c r="L689" s="5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spans="1:26" ht="12.75" customHeight="1" x14ac:dyDescent="0.2">
      <c r="A690" s="32"/>
      <c r="B690" s="32"/>
      <c r="C690" s="32"/>
      <c r="D690" s="32"/>
      <c r="E690" s="32"/>
      <c r="F690" s="32"/>
      <c r="G690" s="32"/>
      <c r="H690" s="206"/>
      <c r="I690" s="5"/>
      <c r="J690" s="5"/>
      <c r="K690" s="32"/>
      <c r="L690" s="5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spans="1:26" ht="12.75" customHeight="1" x14ac:dyDescent="0.2">
      <c r="A691" s="32"/>
      <c r="B691" s="32"/>
      <c r="C691" s="32"/>
      <c r="D691" s="32"/>
      <c r="E691" s="32"/>
      <c r="F691" s="32"/>
      <c r="G691" s="32"/>
      <c r="H691" s="206"/>
      <c r="I691" s="5"/>
      <c r="J691" s="5"/>
      <c r="K691" s="32"/>
      <c r="L691" s="5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spans="1:26" ht="12.75" customHeight="1" x14ac:dyDescent="0.2">
      <c r="A692" s="32"/>
      <c r="B692" s="32"/>
      <c r="C692" s="32"/>
      <c r="D692" s="32"/>
      <c r="E692" s="32"/>
      <c r="F692" s="32"/>
      <c r="G692" s="32"/>
      <c r="H692" s="206"/>
      <c r="I692" s="5"/>
      <c r="J692" s="5"/>
      <c r="K692" s="32"/>
      <c r="L692" s="5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spans="1:26" ht="12.75" customHeight="1" x14ac:dyDescent="0.2">
      <c r="A693" s="32"/>
      <c r="B693" s="32"/>
      <c r="C693" s="32"/>
      <c r="D693" s="32"/>
      <c r="E693" s="32"/>
      <c r="F693" s="32"/>
      <c r="G693" s="32"/>
      <c r="H693" s="206"/>
      <c r="I693" s="5"/>
      <c r="J693" s="5"/>
      <c r="K693" s="32"/>
      <c r="L693" s="5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spans="1:26" ht="12.75" customHeight="1" x14ac:dyDescent="0.2">
      <c r="A694" s="32"/>
      <c r="B694" s="32"/>
      <c r="C694" s="32"/>
      <c r="D694" s="32"/>
      <c r="E694" s="32"/>
      <c r="F694" s="32"/>
      <c r="G694" s="32"/>
      <c r="H694" s="206"/>
      <c r="I694" s="5"/>
      <c r="J694" s="5"/>
      <c r="K694" s="32"/>
      <c r="L694" s="5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spans="1:26" ht="12.75" customHeight="1" x14ac:dyDescent="0.2">
      <c r="A695" s="32"/>
      <c r="B695" s="32"/>
      <c r="C695" s="32"/>
      <c r="D695" s="32"/>
      <c r="E695" s="32"/>
      <c r="F695" s="32"/>
      <c r="G695" s="32"/>
      <c r="H695" s="206"/>
      <c r="I695" s="5"/>
      <c r="J695" s="5"/>
      <c r="K695" s="32"/>
      <c r="L695" s="5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spans="1:26" ht="12.75" customHeight="1" x14ac:dyDescent="0.2">
      <c r="A696" s="32"/>
      <c r="B696" s="32"/>
      <c r="C696" s="32"/>
      <c r="D696" s="32"/>
      <c r="E696" s="32"/>
      <c r="F696" s="32"/>
      <c r="G696" s="32"/>
      <c r="H696" s="206"/>
      <c r="I696" s="5"/>
      <c r="J696" s="5"/>
      <c r="K696" s="32"/>
      <c r="L696" s="5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spans="1:26" ht="12.75" customHeight="1" x14ac:dyDescent="0.2">
      <c r="A697" s="32"/>
      <c r="B697" s="32"/>
      <c r="C697" s="32"/>
      <c r="D697" s="32"/>
      <c r="E697" s="32"/>
      <c r="F697" s="32"/>
      <c r="G697" s="32"/>
      <c r="H697" s="206"/>
      <c r="I697" s="5"/>
      <c r="J697" s="5"/>
      <c r="K697" s="32"/>
      <c r="L697" s="5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spans="1:26" ht="12.75" customHeight="1" x14ac:dyDescent="0.2">
      <c r="A698" s="32"/>
      <c r="B698" s="32"/>
      <c r="C698" s="32"/>
      <c r="D698" s="32"/>
      <c r="E698" s="32"/>
      <c r="F698" s="32"/>
      <c r="G698" s="32"/>
      <c r="H698" s="206"/>
      <c r="I698" s="5"/>
      <c r="J698" s="5"/>
      <c r="K698" s="32"/>
      <c r="L698" s="5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spans="1:26" ht="12.75" customHeight="1" x14ac:dyDescent="0.2">
      <c r="A699" s="32"/>
      <c r="B699" s="32"/>
      <c r="C699" s="32"/>
      <c r="D699" s="32"/>
      <c r="E699" s="32"/>
      <c r="F699" s="32"/>
      <c r="G699" s="32"/>
      <c r="H699" s="206"/>
      <c r="I699" s="5"/>
      <c r="J699" s="5"/>
      <c r="K699" s="32"/>
      <c r="L699" s="5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spans="1:26" ht="12.75" customHeight="1" x14ac:dyDescent="0.2">
      <c r="A700" s="32"/>
      <c r="B700" s="32"/>
      <c r="C700" s="32"/>
      <c r="D700" s="32"/>
      <c r="E700" s="32"/>
      <c r="F700" s="32"/>
      <c r="G700" s="32"/>
      <c r="H700" s="206"/>
      <c r="I700" s="5"/>
      <c r="J700" s="5"/>
      <c r="K700" s="32"/>
      <c r="L700" s="5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spans="1:26" ht="12.75" customHeight="1" x14ac:dyDescent="0.2">
      <c r="A701" s="32"/>
      <c r="B701" s="32"/>
      <c r="C701" s="32"/>
      <c r="D701" s="32"/>
      <c r="E701" s="32"/>
      <c r="F701" s="32"/>
      <c r="G701" s="32"/>
      <c r="H701" s="206"/>
      <c r="I701" s="5"/>
      <c r="J701" s="5"/>
      <c r="K701" s="32"/>
      <c r="L701" s="5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spans="1:26" ht="12.75" customHeight="1" x14ac:dyDescent="0.2">
      <c r="A702" s="32"/>
      <c r="B702" s="32"/>
      <c r="C702" s="32"/>
      <c r="D702" s="32"/>
      <c r="E702" s="32"/>
      <c r="F702" s="32"/>
      <c r="G702" s="32"/>
      <c r="H702" s="206"/>
      <c r="I702" s="5"/>
      <c r="J702" s="5"/>
      <c r="K702" s="32"/>
      <c r="L702" s="5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spans="1:26" ht="12.75" customHeight="1" x14ac:dyDescent="0.2">
      <c r="A703" s="32"/>
      <c r="B703" s="32"/>
      <c r="C703" s="32"/>
      <c r="D703" s="32"/>
      <c r="E703" s="32"/>
      <c r="F703" s="32"/>
      <c r="G703" s="32"/>
      <c r="H703" s="206"/>
      <c r="I703" s="5"/>
      <c r="J703" s="5"/>
      <c r="K703" s="32"/>
      <c r="L703" s="5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spans="1:26" ht="12.75" customHeight="1" x14ac:dyDescent="0.2">
      <c r="A704" s="32"/>
      <c r="B704" s="32"/>
      <c r="C704" s="32"/>
      <c r="D704" s="32"/>
      <c r="E704" s="32"/>
      <c r="F704" s="32"/>
      <c r="G704" s="32"/>
      <c r="H704" s="206"/>
      <c r="I704" s="5"/>
      <c r="J704" s="5"/>
      <c r="K704" s="32"/>
      <c r="L704" s="5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spans="1:26" ht="12.75" customHeight="1" x14ac:dyDescent="0.2">
      <c r="A705" s="32"/>
      <c r="B705" s="32"/>
      <c r="C705" s="32"/>
      <c r="D705" s="32"/>
      <c r="E705" s="32"/>
      <c r="F705" s="32"/>
      <c r="G705" s="32"/>
      <c r="H705" s="206"/>
      <c r="I705" s="5"/>
      <c r="J705" s="5"/>
      <c r="K705" s="32"/>
      <c r="L705" s="5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spans="1:26" ht="12.75" customHeight="1" x14ac:dyDescent="0.2">
      <c r="A706" s="32"/>
      <c r="B706" s="32"/>
      <c r="C706" s="32"/>
      <c r="D706" s="32"/>
      <c r="E706" s="32"/>
      <c r="F706" s="32"/>
      <c r="G706" s="32"/>
      <c r="H706" s="206"/>
      <c r="I706" s="5"/>
      <c r="J706" s="5"/>
      <c r="K706" s="32"/>
      <c r="L706" s="5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spans="1:26" ht="12.75" customHeight="1" x14ac:dyDescent="0.2">
      <c r="A707" s="32"/>
      <c r="B707" s="32"/>
      <c r="C707" s="32"/>
      <c r="D707" s="32"/>
      <c r="E707" s="32"/>
      <c r="F707" s="32"/>
      <c r="G707" s="32"/>
      <c r="H707" s="206"/>
      <c r="I707" s="5"/>
      <c r="J707" s="5"/>
      <c r="K707" s="32"/>
      <c r="L707" s="5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spans="1:26" ht="12.75" customHeight="1" x14ac:dyDescent="0.2">
      <c r="A708" s="32"/>
      <c r="B708" s="32"/>
      <c r="C708" s="32"/>
      <c r="D708" s="32"/>
      <c r="E708" s="32"/>
      <c r="F708" s="32"/>
      <c r="G708" s="32"/>
      <c r="H708" s="206"/>
      <c r="I708" s="5"/>
      <c r="J708" s="5"/>
      <c r="K708" s="32"/>
      <c r="L708" s="5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spans="1:26" ht="12.75" customHeight="1" x14ac:dyDescent="0.2">
      <c r="A709" s="32"/>
      <c r="B709" s="32"/>
      <c r="C709" s="32"/>
      <c r="D709" s="32"/>
      <c r="E709" s="32"/>
      <c r="F709" s="32"/>
      <c r="G709" s="32"/>
      <c r="H709" s="206"/>
      <c r="I709" s="5"/>
      <c r="J709" s="5"/>
      <c r="K709" s="32"/>
      <c r="L709" s="5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spans="1:26" ht="12.75" customHeight="1" x14ac:dyDescent="0.2">
      <c r="A710" s="32"/>
      <c r="B710" s="32"/>
      <c r="C710" s="32"/>
      <c r="D710" s="32"/>
      <c r="E710" s="32"/>
      <c r="F710" s="32"/>
      <c r="G710" s="32"/>
      <c r="H710" s="206"/>
      <c r="I710" s="5"/>
      <c r="J710" s="5"/>
      <c r="K710" s="32"/>
      <c r="L710" s="5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spans="1:26" ht="12.75" customHeight="1" x14ac:dyDescent="0.2">
      <c r="A711" s="32"/>
      <c r="B711" s="32"/>
      <c r="C711" s="32"/>
      <c r="D711" s="32"/>
      <c r="E711" s="32"/>
      <c r="F711" s="32"/>
      <c r="G711" s="32"/>
      <c r="H711" s="206"/>
      <c r="I711" s="5"/>
      <c r="J711" s="5"/>
      <c r="K711" s="32"/>
      <c r="L711" s="5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spans="1:26" ht="12.75" customHeight="1" x14ac:dyDescent="0.2">
      <c r="A712" s="32"/>
      <c r="B712" s="32"/>
      <c r="C712" s="32"/>
      <c r="D712" s="32"/>
      <c r="E712" s="32"/>
      <c r="F712" s="32"/>
      <c r="G712" s="32"/>
      <c r="H712" s="206"/>
      <c r="I712" s="5"/>
      <c r="J712" s="5"/>
      <c r="K712" s="32"/>
      <c r="L712" s="5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spans="1:26" ht="12.75" customHeight="1" x14ac:dyDescent="0.2">
      <c r="A713" s="32"/>
      <c r="B713" s="32"/>
      <c r="C713" s="32"/>
      <c r="D713" s="32"/>
      <c r="E713" s="32"/>
      <c r="F713" s="32"/>
      <c r="G713" s="32"/>
      <c r="H713" s="206"/>
      <c r="I713" s="5"/>
      <c r="J713" s="5"/>
      <c r="K713" s="32"/>
      <c r="L713" s="5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spans="1:26" ht="12.75" customHeight="1" x14ac:dyDescent="0.2">
      <c r="A714" s="32"/>
      <c r="B714" s="32"/>
      <c r="C714" s="32"/>
      <c r="D714" s="32"/>
      <c r="E714" s="32"/>
      <c r="F714" s="32"/>
      <c r="G714" s="32"/>
      <c r="H714" s="206"/>
      <c r="I714" s="5"/>
      <c r="J714" s="5"/>
      <c r="K714" s="32"/>
      <c r="L714" s="5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spans="1:26" ht="12.75" customHeight="1" x14ac:dyDescent="0.2">
      <c r="A715" s="32"/>
      <c r="B715" s="32"/>
      <c r="C715" s="32"/>
      <c r="D715" s="32"/>
      <c r="E715" s="32"/>
      <c r="F715" s="32"/>
      <c r="G715" s="32"/>
      <c r="H715" s="206"/>
      <c r="I715" s="5"/>
      <c r="J715" s="5"/>
      <c r="K715" s="32"/>
      <c r="L715" s="5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spans="1:26" ht="12.75" customHeight="1" x14ac:dyDescent="0.2">
      <c r="A716" s="32"/>
      <c r="B716" s="32"/>
      <c r="C716" s="32"/>
      <c r="D716" s="32"/>
      <c r="E716" s="32"/>
      <c r="F716" s="32"/>
      <c r="G716" s="32"/>
      <c r="H716" s="206"/>
      <c r="I716" s="5"/>
      <c r="J716" s="5"/>
      <c r="K716" s="32"/>
      <c r="L716" s="5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spans="1:26" ht="12.75" customHeight="1" x14ac:dyDescent="0.2">
      <c r="A717" s="32"/>
      <c r="B717" s="32"/>
      <c r="C717" s="32"/>
      <c r="D717" s="32"/>
      <c r="E717" s="32"/>
      <c r="F717" s="32"/>
      <c r="G717" s="32"/>
      <c r="H717" s="206"/>
      <c r="I717" s="5"/>
      <c r="J717" s="5"/>
      <c r="K717" s="32"/>
      <c r="L717" s="5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spans="1:26" ht="12.75" customHeight="1" x14ac:dyDescent="0.2">
      <c r="A718" s="32"/>
      <c r="B718" s="32"/>
      <c r="C718" s="32"/>
      <c r="D718" s="32"/>
      <c r="E718" s="32"/>
      <c r="F718" s="32"/>
      <c r="G718" s="32"/>
      <c r="H718" s="206"/>
      <c r="I718" s="5"/>
      <c r="J718" s="5"/>
      <c r="K718" s="32"/>
      <c r="L718" s="5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spans="1:26" ht="12.75" customHeight="1" x14ac:dyDescent="0.2">
      <c r="A719" s="32"/>
      <c r="B719" s="32"/>
      <c r="C719" s="32"/>
      <c r="D719" s="32"/>
      <c r="E719" s="32"/>
      <c r="F719" s="32"/>
      <c r="G719" s="32"/>
      <c r="H719" s="206"/>
      <c r="I719" s="5"/>
      <c r="J719" s="5"/>
      <c r="K719" s="32"/>
      <c r="L719" s="5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spans="1:26" ht="12.75" customHeight="1" x14ac:dyDescent="0.2">
      <c r="A720" s="32"/>
      <c r="B720" s="32"/>
      <c r="C720" s="32"/>
      <c r="D720" s="32"/>
      <c r="E720" s="32"/>
      <c r="F720" s="32"/>
      <c r="G720" s="32"/>
      <c r="H720" s="206"/>
      <c r="I720" s="5"/>
      <c r="J720" s="5"/>
      <c r="K720" s="32"/>
      <c r="L720" s="5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spans="1:26" ht="12.75" customHeight="1" x14ac:dyDescent="0.2">
      <c r="A721" s="32"/>
      <c r="B721" s="32"/>
      <c r="C721" s="32"/>
      <c r="D721" s="32"/>
      <c r="E721" s="32"/>
      <c r="F721" s="32"/>
      <c r="G721" s="32"/>
      <c r="H721" s="206"/>
      <c r="I721" s="5"/>
      <c r="J721" s="5"/>
      <c r="K721" s="32"/>
      <c r="L721" s="5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spans="1:26" ht="12.75" customHeight="1" x14ac:dyDescent="0.2">
      <c r="A722" s="32"/>
      <c r="B722" s="32"/>
      <c r="C722" s="32"/>
      <c r="D722" s="32"/>
      <c r="E722" s="32"/>
      <c r="F722" s="32"/>
      <c r="G722" s="32"/>
      <c r="H722" s="206"/>
      <c r="I722" s="5"/>
      <c r="J722" s="5"/>
      <c r="K722" s="32"/>
      <c r="L722" s="5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spans="1:26" ht="12.75" customHeight="1" x14ac:dyDescent="0.2">
      <c r="A723" s="32"/>
      <c r="B723" s="32"/>
      <c r="C723" s="32"/>
      <c r="D723" s="32"/>
      <c r="E723" s="32"/>
      <c r="F723" s="32"/>
      <c r="G723" s="32"/>
      <c r="H723" s="206"/>
      <c r="I723" s="5"/>
      <c r="J723" s="5"/>
      <c r="K723" s="32"/>
      <c r="L723" s="5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spans="1:26" ht="12.75" customHeight="1" x14ac:dyDescent="0.2">
      <c r="A724" s="32"/>
      <c r="B724" s="32"/>
      <c r="C724" s="32"/>
      <c r="D724" s="32"/>
      <c r="E724" s="32"/>
      <c r="F724" s="32"/>
      <c r="G724" s="32"/>
      <c r="H724" s="206"/>
      <c r="I724" s="5"/>
      <c r="J724" s="5"/>
      <c r="K724" s="32"/>
      <c r="L724" s="5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spans="1:26" ht="12.75" customHeight="1" x14ac:dyDescent="0.2">
      <c r="A725" s="32"/>
      <c r="B725" s="32"/>
      <c r="C725" s="32"/>
      <c r="D725" s="32"/>
      <c r="E725" s="32"/>
      <c r="F725" s="32"/>
      <c r="G725" s="32"/>
      <c r="H725" s="206"/>
      <c r="I725" s="5"/>
      <c r="J725" s="5"/>
      <c r="K725" s="32"/>
      <c r="L725" s="5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spans="1:26" ht="12.75" customHeight="1" x14ac:dyDescent="0.2">
      <c r="A726" s="32"/>
      <c r="B726" s="32"/>
      <c r="C726" s="32"/>
      <c r="D726" s="32"/>
      <c r="E726" s="32"/>
      <c r="F726" s="32"/>
      <c r="G726" s="32"/>
      <c r="H726" s="206"/>
      <c r="I726" s="5"/>
      <c r="J726" s="5"/>
      <c r="K726" s="32"/>
      <c r="L726" s="5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spans="1:26" ht="12.75" customHeight="1" x14ac:dyDescent="0.2">
      <c r="A727" s="32"/>
      <c r="B727" s="32"/>
      <c r="C727" s="32"/>
      <c r="D727" s="32"/>
      <c r="E727" s="32"/>
      <c r="F727" s="32"/>
      <c r="G727" s="32"/>
      <c r="H727" s="206"/>
      <c r="I727" s="5"/>
      <c r="J727" s="5"/>
      <c r="K727" s="32"/>
      <c r="L727" s="5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spans="1:26" ht="12.75" customHeight="1" x14ac:dyDescent="0.2">
      <c r="A728" s="32"/>
      <c r="B728" s="32"/>
      <c r="C728" s="32"/>
      <c r="D728" s="32"/>
      <c r="E728" s="32"/>
      <c r="F728" s="32"/>
      <c r="G728" s="32"/>
      <c r="H728" s="206"/>
      <c r="I728" s="5"/>
      <c r="J728" s="5"/>
      <c r="K728" s="32"/>
      <c r="L728" s="5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spans="1:26" ht="12.75" customHeight="1" x14ac:dyDescent="0.2">
      <c r="A729" s="32"/>
      <c r="B729" s="32"/>
      <c r="C729" s="32"/>
      <c r="D729" s="32"/>
      <c r="E729" s="32"/>
      <c r="F729" s="32"/>
      <c r="G729" s="32"/>
      <c r="H729" s="206"/>
      <c r="I729" s="5"/>
      <c r="J729" s="5"/>
      <c r="K729" s="32"/>
      <c r="L729" s="5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spans="1:26" ht="12.75" customHeight="1" x14ac:dyDescent="0.2">
      <c r="A730" s="32"/>
      <c r="B730" s="32"/>
      <c r="C730" s="32"/>
      <c r="D730" s="32"/>
      <c r="E730" s="32"/>
      <c r="F730" s="32"/>
      <c r="G730" s="32"/>
      <c r="H730" s="206"/>
      <c r="I730" s="5"/>
      <c r="J730" s="5"/>
      <c r="K730" s="32"/>
      <c r="L730" s="5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spans="1:26" ht="12.75" customHeight="1" x14ac:dyDescent="0.2">
      <c r="A731" s="32"/>
      <c r="B731" s="32"/>
      <c r="C731" s="32"/>
      <c r="D731" s="32"/>
      <c r="E731" s="32"/>
      <c r="F731" s="32"/>
      <c r="G731" s="32"/>
      <c r="H731" s="206"/>
      <c r="I731" s="5"/>
      <c r="J731" s="5"/>
      <c r="K731" s="32"/>
      <c r="L731" s="5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spans="1:26" ht="12.75" customHeight="1" x14ac:dyDescent="0.2">
      <c r="A732" s="32"/>
      <c r="B732" s="32"/>
      <c r="C732" s="32"/>
      <c r="D732" s="32"/>
      <c r="E732" s="32"/>
      <c r="F732" s="32"/>
      <c r="G732" s="32"/>
      <c r="H732" s="206"/>
      <c r="I732" s="5"/>
      <c r="J732" s="5"/>
      <c r="K732" s="32"/>
      <c r="L732" s="5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spans="1:26" ht="12.75" customHeight="1" x14ac:dyDescent="0.2">
      <c r="A733" s="32"/>
      <c r="B733" s="32"/>
      <c r="C733" s="32"/>
      <c r="D733" s="32"/>
      <c r="E733" s="32"/>
      <c r="F733" s="32"/>
      <c r="G733" s="32"/>
      <c r="H733" s="206"/>
      <c r="I733" s="5"/>
      <c r="J733" s="5"/>
      <c r="K733" s="32"/>
      <c r="L733" s="5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spans="1:26" ht="12.75" customHeight="1" x14ac:dyDescent="0.2">
      <c r="A734" s="32"/>
      <c r="B734" s="32"/>
      <c r="C734" s="32"/>
      <c r="D734" s="32"/>
      <c r="E734" s="32"/>
      <c r="F734" s="32"/>
      <c r="G734" s="32"/>
      <c r="H734" s="206"/>
      <c r="I734" s="5"/>
      <c r="J734" s="5"/>
      <c r="K734" s="32"/>
      <c r="L734" s="5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spans="1:26" ht="12.75" customHeight="1" x14ac:dyDescent="0.2">
      <c r="A735" s="32"/>
      <c r="B735" s="32"/>
      <c r="C735" s="32"/>
      <c r="D735" s="32"/>
      <c r="E735" s="32"/>
      <c r="F735" s="32"/>
      <c r="G735" s="32"/>
      <c r="H735" s="206"/>
      <c r="I735" s="5"/>
      <c r="J735" s="5"/>
      <c r="K735" s="32"/>
      <c r="L735" s="5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spans="1:26" ht="12.75" customHeight="1" x14ac:dyDescent="0.2">
      <c r="A736" s="32"/>
      <c r="B736" s="32"/>
      <c r="C736" s="32"/>
      <c r="D736" s="32"/>
      <c r="E736" s="32"/>
      <c r="F736" s="32"/>
      <c r="G736" s="32"/>
      <c r="H736" s="206"/>
      <c r="I736" s="5"/>
      <c r="J736" s="5"/>
      <c r="K736" s="32"/>
      <c r="L736" s="5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spans="1:26" ht="12.75" customHeight="1" x14ac:dyDescent="0.2">
      <c r="A737" s="32"/>
      <c r="B737" s="32"/>
      <c r="C737" s="32"/>
      <c r="D737" s="32"/>
      <c r="E737" s="32"/>
      <c r="F737" s="32"/>
      <c r="G737" s="32"/>
      <c r="H737" s="206"/>
      <c r="I737" s="5"/>
      <c r="J737" s="5"/>
      <c r="K737" s="32"/>
      <c r="L737" s="5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spans="1:26" ht="12.75" customHeight="1" x14ac:dyDescent="0.2">
      <c r="A738" s="32"/>
      <c r="B738" s="32"/>
      <c r="C738" s="32"/>
      <c r="D738" s="32"/>
      <c r="E738" s="32"/>
      <c r="F738" s="32"/>
      <c r="G738" s="32"/>
      <c r="H738" s="206"/>
      <c r="I738" s="5"/>
      <c r="J738" s="5"/>
      <c r="K738" s="32"/>
      <c r="L738" s="5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spans="1:26" ht="12.75" customHeight="1" x14ac:dyDescent="0.2">
      <c r="A739" s="32"/>
      <c r="B739" s="32"/>
      <c r="C739" s="32"/>
      <c r="D739" s="32"/>
      <c r="E739" s="32"/>
      <c r="F739" s="32"/>
      <c r="G739" s="32"/>
      <c r="H739" s="206"/>
      <c r="I739" s="5"/>
      <c r="J739" s="5"/>
      <c r="K739" s="32"/>
      <c r="L739" s="5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spans="1:26" ht="12.75" customHeight="1" x14ac:dyDescent="0.2">
      <c r="A740" s="32"/>
      <c r="B740" s="32"/>
      <c r="C740" s="32"/>
      <c r="D740" s="32"/>
      <c r="E740" s="32"/>
      <c r="F740" s="32"/>
      <c r="G740" s="32"/>
      <c r="H740" s="206"/>
      <c r="I740" s="5"/>
      <c r="J740" s="5"/>
      <c r="K740" s="32"/>
      <c r="L740" s="5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spans="1:26" ht="12.75" customHeight="1" x14ac:dyDescent="0.2">
      <c r="A741" s="32"/>
      <c r="B741" s="32"/>
      <c r="C741" s="32"/>
      <c r="D741" s="32"/>
      <c r="E741" s="32"/>
      <c r="F741" s="32"/>
      <c r="G741" s="32"/>
      <c r="H741" s="206"/>
      <c r="I741" s="5"/>
      <c r="J741" s="5"/>
      <c r="K741" s="32"/>
      <c r="L741" s="5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spans="1:26" ht="12.75" customHeight="1" x14ac:dyDescent="0.2">
      <c r="A742" s="32"/>
      <c r="B742" s="32"/>
      <c r="C742" s="32"/>
      <c r="D742" s="32"/>
      <c r="E742" s="32"/>
      <c r="F742" s="32"/>
      <c r="G742" s="32"/>
      <c r="H742" s="206"/>
      <c r="I742" s="5"/>
      <c r="J742" s="5"/>
      <c r="K742" s="32"/>
      <c r="L742" s="5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spans="1:26" ht="12.75" customHeight="1" x14ac:dyDescent="0.2">
      <c r="A743" s="32"/>
      <c r="B743" s="32"/>
      <c r="C743" s="32"/>
      <c r="D743" s="32"/>
      <c r="E743" s="32"/>
      <c r="F743" s="32"/>
      <c r="G743" s="32"/>
      <c r="H743" s="206"/>
      <c r="I743" s="5"/>
      <c r="J743" s="5"/>
      <c r="K743" s="32"/>
      <c r="L743" s="5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spans="1:26" ht="12.75" customHeight="1" x14ac:dyDescent="0.2">
      <c r="A744" s="32"/>
      <c r="B744" s="32"/>
      <c r="C744" s="32"/>
      <c r="D744" s="32"/>
      <c r="E744" s="32"/>
      <c r="F744" s="32"/>
      <c r="G744" s="32"/>
      <c r="H744" s="206"/>
      <c r="I744" s="5"/>
      <c r="J744" s="5"/>
      <c r="K744" s="32"/>
      <c r="L744" s="5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spans="1:26" ht="12.75" customHeight="1" x14ac:dyDescent="0.2">
      <c r="A745" s="32"/>
      <c r="B745" s="32"/>
      <c r="C745" s="32"/>
      <c r="D745" s="32"/>
      <c r="E745" s="32"/>
      <c r="F745" s="32"/>
      <c r="G745" s="32"/>
      <c r="H745" s="206"/>
      <c r="I745" s="5"/>
      <c r="J745" s="5"/>
      <c r="K745" s="32"/>
      <c r="L745" s="5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spans="1:26" ht="12.75" customHeight="1" x14ac:dyDescent="0.2">
      <c r="A746" s="32"/>
      <c r="B746" s="32"/>
      <c r="C746" s="32"/>
      <c r="D746" s="32"/>
      <c r="E746" s="32"/>
      <c r="F746" s="32"/>
      <c r="G746" s="32"/>
      <c r="H746" s="206"/>
      <c r="I746" s="5"/>
      <c r="J746" s="5"/>
      <c r="K746" s="32"/>
      <c r="L746" s="5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spans="1:26" ht="12.75" customHeight="1" x14ac:dyDescent="0.2">
      <c r="A747" s="32"/>
      <c r="B747" s="32"/>
      <c r="C747" s="32"/>
      <c r="D747" s="32"/>
      <c r="E747" s="32"/>
      <c r="F747" s="32"/>
      <c r="G747" s="32"/>
      <c r="H747" s="206"/>
      <c r="I747" s="5"/>
      <c r="J747" s="5"/>
      <c r="K747" s="32"/>
      <c r="L747" s="5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spans="1:26" ht="12.75" customHeight="1" x14ac:dyDescent="0.2">
      <c r="A748" s="32"/>
      <c r="B748" s="32"/>
      <c r="C748" s="32"/>
      <c r="D748" s="32"/>
      <c r="E748" s="32"/>
      <c r="F748" s="32"/>
      <c r="G748" s="32"/>
      <c r="H748" s="206"/>
      <c r="I748" s="5"/>
      <c r="J748" s="5"/>
      <c r="K748" s="32"/>
      <c r="L748" s="5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spans="1:26" ht="12.75" customHeight="1" x14ac:dyDescent="0.2">
      <c r="A749" s="32"/>
      <c r="B749" s="32"/>
      <c r="C749" s="32"/>
      <c r="D749" s="32"/>
      <c r="E749" s="32"/>
      <c r="F749" s="32"/>
      <c r="G749" s="32"/>
      <c r="H749" s="206"/>
      <c r="I749" s="5"/>
      <c r="J749" s="5"/>
      <c r="K749" s="32"/>
      <c r="L749" s="5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spans="1:26" ht="12.75" customHeight="1" x14ac:dyDescent="0.2">
      <c r="A750" s="32"/>
      <c r="B750" s="32"/>
      <c r="C750" s="32"/>
      <c r="D750" s="32"/>
      <c r="E750" s="32"/>
      <c r="F750" s="32"/>
      <c r="G750" s="32"/>
      <c r="H750" s="206"/>
      <c r="I750" s="5"/>
      <c r="J750" s="5"/>
      <c r="K750" s="32"/>
      <c r="L750" s="5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spans="1:26" ht="12.75" customHeight="1" x14ac:dyDescent="0.2">
      <c r="A751" s="32"/>
      <c r="B751" s="32"/>
      <c r="C751" s="32"/>
      <c r="D751" s="32"/>
      <c r="E751" s="32"/>
      <c r="F751" s="32"/>
      <c r="G751" s="32"/>
      <c r="H751" s="206"/>
      <c r="I751" s="5"/>
      <c r="J751" s="5"/>
      <c r="K751" s="32"/>
      <c r="L751" s="5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spans="1:26" ht="12.75" customHeight="1" x14ac:dyDescent="0.2">
      <c r="A752" s="32"/>
      <c r="B752" s="32"/>
      <c r="C752" s="32"/>
      <c r="D752" s="32"/>
      <c r="E752" s="32"/>
      <c r="F752" s="32"/>
      <c r="G752" s="32"/>
      <c r="H752" s="206"/>
      <c r="I752" s="5"/>
      <c r="J752" s="5"/>
      <c r="K752" s="32"/>
      <c r="L752" s="5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spans="1:26" ht="12.75" customHeight="1" x14ac:dyDescent="0.2">
      <c r="A753" s="32"/>
      <c r="B753" s="32"/>
      <c r="C753" s="32"/>
      <c r="D753" s="32"/>
      <c r="E753" s="32"/>
      <c r="F753" s="32"/>
      <c r="G753" s="32"/>
      <c r="H753" s="206"/>
      <c r="I753" s="5"/>
      <c r="J753" s="5"/>
      <c r="K753" s="32"/>
      <c r="L753" s="5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spans="1:26" ht="12.75" customHeight="1" x14ac:dyDescent="0.2">
      <c r="A754" s="32"/>
      <c r="B754" s="32"/>
      <c r="C754" s="32"/>
      <c r="D754" s="32"/>
      <c r="E754" s="32"/>
      <c r="F754" s="32"/>
      <c r="G754" s="32"/>
      <c r="H754" s="206"/>
      <c r="I754" s="5"/>
      <c r="J754" s="5"/>
      <c r="K754" s="32"/>
      <c r="L754" s="5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spans="1:26" ht="12.75" customHeight="1" x14ac:dyDescent="0.2">
      <c r="A755" s="32"/>
      <c r="B755" s="32"/>
      <c r="C755" s="32"/>
      <c r="D755" s="32"/>
      <c r="E755" s="32"/>
      <c r="F755" s="32"/>
      <c r="G755" s="32"/>
      <c r="H755" s="206"/>
      <c r="I755" s="5"/>
      <c r="J755" s="5"/>
      <c r="K755" s="32"/>
      <c r="L755" s="5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spans="1:26" ht="12.75" customHeight="1" x14ac:dyDescent="0.2">
      <c r="A756" s="32"/>
      <c r="B756" s="32"/>
      <c r="C756" s="32"/>
      <c r="D756" s="32"/>
      <c r="E756" s="32"/>
      <c r="F756" s="32"/>
      <c r="G756" s="32"/>
      <c r="H756" s="206"/>
      <c r="I756" s="5"/>
      <c r="J756" s="5"/>
      <c r="K756" s="32"/>
      <c r="L756" s="5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spans="1:26" ht="12.75" customHeight="1" x14ac:dyDescent="0.2">
      <c r="A757" s="32"/>
      <c r="B757" s="32"/>
      <c r="C757" s="32"/>
      <c r="D757" s="32"/>
      <c r="E757" s="32"/>
      <c r="F757" s="32"/>
      <c r="G757" s="32"/>
      <c r="H757" s="206"/>
      <c r="I757" s="5"/>
      <c r="J757" s="5"/>
      <c r="K757" s="32"/>
      <c r="L757" s="5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spans="1:26" ht="12.75" customHeight="1" x14ac:dyDescent="0.2">
      <c r="A758" s="32"/>
      <c r="B758" s="32"/>
      <c r="C758" s="32"/>
      <c r="D758" s="32"/>
      <c r="E758" s="32"/>
      <c r="F758" s="32"/>
      <c r="G758" s="32"/>
      <c r="H758" s="206"/>
      <c r="I758" s="5"/>
      <c r="J758" s="5"/>
      <c r="K758" s="32"/>
      <c r="L758" s="5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spans="1:26" ht="12.75" customHeight="1" x14ac:dyDescent="0.2">
      <c r="A759" s="32"/>
      <c r="B759" s="32"/>
      <c r="C759" s="32"/>
      <c r="D759" s="32"/>
      <c r="E759" s="32"/>
      <c r="F759" s="32"/>
      <c r="G759" s="32"/>
      <c r="H759" s="206"/>
      <c r="I759" s="5"/>
      <c r="J759" s="5"/>
      <c r="K759" s="32"/>
      <c r="L759" s="5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spans="1:26" ht="12.75" customHeight="1" x14ac:dyDescent="0.2">
      <c r="A760" s="32"/>
      <c r="B760" s="32"/>
      <c r="C760" s="32"/>
      <c r="D760" s="32"/>
      <c r="E760" s="32"/>
      <c r="F760" s="32"/>
      <c r="G760" s="32"/>
      <c r="H760" s="206"/>
      <c r="I760" s="5"/>
      <c r="J760" s="5"/>
      <c r="K760" s="32"/>
      <c r="L760" s="5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spans="1:26" ht="12.75" customHeight="1" x14ac:dyDescent="0.2">
      <c r="A761" s="32"/>
      <c r="B761" s="32"/>
      <c r="C761" s="32"/>
      <c r="D761" s="32"/>
      <c r="E761" s="32"/>
      <c r="F761" s="32"/>
      <c r="G761" s="32"/>
      <c r="H761" s="206"/>
      <c r="I761" s="5"/>
      <c r="J761" s="5"/>
      <c r="K761" s="32"/>
      <c r="L761" s="5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spans="1:26" ht="12.75" customHeight="1" x14ac:dyDescent="0.2">
      <c r="A762" s="32"/>
      <c r="B762" s="32"/>
      <c r="C762" s="32"/>
      <c r="D762" s="32"/>
      <c r="E762" s="32"/>
      <c r="F762" s="32"/>
      <c r="G762" s="32"/>
      <c r="H762" s="206"/>
      <c r="I762" s="5"/>
      <c r="J762" s="5"/>
      <c r="K762" s="32"/>
      <c r="L762" s="5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spans="1:26" ht="12.75" customHeight="1" x14ac:dyDescent="0.2">
      <c r="A763" s="32"/>
      <c r="B763" s="32"/>
      <c r="C763" s="32"/>
      <c r="D763" s="32"/>
      <c r="E763" s="32"/>
      <c r="F763" s="32"/>
      <c r="G763" s="32"/>
      <c r="H763" s="206"/>
      <c r="I763" s="5"/>
      <c r="J763" s="5"/>
      <c r="K763" s="32"/>
      <c r="L763" s="5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spans="1:26" ht="12.75" customHeight="1" x14ac:dyDescent="0.2">
      <c r="A764" s="32"/>
      <c r="B764" s="32"/>
      <c r="C764" s="32"/>
      <c r="D764" s="32"/>
      <c r="E764" s="32"/>
      <c r="F764" s="32"/>
      <c r="G764" s="32"/>
      <c r="H764" s="206"/>
      <c r="I764" s="5"/>
      <c r="J764" s="5"/>
      <c r="K764" s="32"/>
      <c r="L764" s="5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spans="1:26" ht="12.75" customHeight="1" x14ac:dyDescent="0.2">
      <c r="A765" s="32"/>
      <c r="B765" s="32"/>
      <c r="C765" s="32"/>
      <c r="D765" s="32"/>
      <c r="E765" s="32"/>
      <c r="F765" s="32"/>
      <c r="G765" s="32"/>
      <c r="H765" s="206"/>
      <c r="I765" s="5"/>
      <c r="J765" s="5"/>
      <c r="K765" s="32"/>
      <c r="L765" s="5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spans="1:26" ht="12.75" customHeight="1" x14ac:dyDescent="0.2">
      <c r="A766" s="32"/>
      <c r="B766" s="32"/>
      <c r="C766" s="32"/>
      <c r="D766" s="32"/>
      <c r="E766" s="32"/>
      <c r="F766" s="32"/>
      <c r="G766" s="32"/>
      <c r="H766" s="206"/>
      <c r="I766" s="5"/>
      <c r="J766" s="5"/>
      <c r="K766" s="32"/>
      <c r="L766" s="5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spans="1:26" ht="12.75" customHeight="1" x14ac:dyDescent="0.2">
      <c r="A767" s="32"/>
      <c r="B767" s="32"/>
      <c r="C767" s="32"/>
      <c r="D767" s="32"/>
      <c r="E767" s="32"/>
      <c r="F767" s="32"/>
      <c r="G767" s="32"/>
      <c r="H767" s="206"/>
      <c r="I767" s="5"/>
      <c r="J767" s="5"/>
      <c r="K767" s="32"/>
      <c r="L767" s="5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spans="1:26" ht="12.75" customHeight="1" x14ac:dyDescent="0.2">
      <c r="A768" s="32"/>
      <c r="B768" s="32"/>
      <c r="C768" s="32"/>
      <c r="D768" s="32"/>
      <c r="E768" s="32"/>
      <c r="F768" s="32"/>
      <c r="G768" s="32"/>
      <c r="H768" s="206"/>
      <c r="I768" s="5"/>
      <c r="J768" s="5"/>
      <c r="K768" s="32"/>
      <c r="L768" s="5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spans="1:26" ht="12.75" customHeight="1" x14ac:dyDescent="0.2">
      <c r="A769" s="32"/>
      <c r="B769" s="32"/>
      <c r="C769" s="32"/>
      <c r="D769" s="32"/>
      <c r="E769" s="32"/>
      <c r="F769" s="32"/>
      <c r="G769" s="32"/>
      <c r="H769" s="206"/>
      <c r="I769" s="5"/>
      <c r="J769" s="5"/>
      <c r="K769" s="32"/>
      <c r="L769" s="5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spans="1:26" ht="12.75" customHeight="1" x14ac:dyDescent="0.2">
      <c r="A770" s="32"/>
      <c r="B770" s="32"/>
      <c r="C770" s="32"/>
      <c r="D770" s="32"/>
      <c r="E770" s="32"/>
      <c r="F770" s="32"/>
      <c r="G770" s="32"/>
      <c r="H770" s="206"/>
      <c r="I770" s="5"/>
      <c r="J770" s="5"/>
      <c r="K770" s="32"/>
      <c r="L770" s="5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spans="1:26" ht="12.75" customHeight="1" x14ac:dyDescent="0.2">
      <c r="A771" s="32"/>
      <c r="B771" s="32"/>
      <c r="C771" s="32"/>
      <c r="D771" s="32"/>
      <c r="E771" s="32"/>
      <c r="F771" s="32"/>
      <c r="G771" s="32"/>
      <c r="H771" s="206"/>
      <c r="I771" s="5"/>
      <c r="J771" s="5"/>
      <c r="K771" s="32"/>
      <c r="L771" s="5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spans="1:26" ht="12.75" customHeight="1" x14ac:dyDescent="0.2">
      <c r="A772" s="32"/>
      <c r="B772" s="32"/>
      <c r="C772" s="32"/>
      <c r="D772" s="32"/>
      <c r="E772" s="32"/>
      <c r="F772" s="32"/>
      <c r="G772" s="32"/>
      <c r="H772" s="206"/>
      <c r="I772" s="5"/>
      <c r="J772" s="5"/>
      <c r="K772" s="32"/>
      <c r="L772" s="5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spans="1:26" ht="12.75" customHeight="1" x14ac:dyDescent="0.2">
      <c r="A773" s="32"/>
      <c r="B773" s="32"/>
      <c r="C773" s="32"/>
      <c r="D773" s="32"/>
      <c r="E773" s="32"/>
      <c r="F773" s="32"/>
      <c r="G773" s="32"/>
      <c r="H773" s="206"/>
      <c r="I773" s="5"/>
      <c r="J773" s="5"/>
      <c r="K773" s="32"/>
      <c r="L773" s="5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spans="1:26" ht="12.75" customHeight="1" x14ac:dyDescent="0.2">
      <c r="A774" s="32"/>
      <c r="B774" s="32"/>
      <c r="C774" s="32"/>
      <c r="D774" s="32"/>
      <c r="E774" s="32"/>
      <c r="F774" s="32"/>
      <c r="G774" s="32"/>
      <c r="H774" s="206"/>
      <c r="I774" s="5"/>
      <c r="J774" s="5"/>
      <c r="K774" s="32"/>
      <c r="L774" s="5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spans="1:26" ht="12.75" customHeight="1" x14ac:dyDescent="0.2">
      <c r="A775" s="32"/>
      <c r="B775" s="32"/>
      <c r="C775" s="32"/>
      <c r="D775" s="32"/>
      <c r="E775" s="32"/>
      <c r="F775" s="32"/>
      <c r="G775" s="32"/>
      <c r="H775" s="206"/>
      <c r="I775" s="5"/>
      <c r="J775" s="5"/>
      <c r="K775" s="32"/>
      <c r="L775" s="5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spans="1:26" ht="12.75" customHeight="1" x14ac:dyDescent="0.2">
      <c r="A776" s="32"/>
      <c r="B776" s="32"/>
      <c r="C776" s="32"/>
      <c r="D776" s="32"/>
      <c r="E776" s="32"/>
      <c r="F776" s="32"/>
      <c r="G776" s="32"/>
      <c r="H776" s="206"/>
      <c r="I776" s="5"/>
      <c r="J776" s="5"/>
      <c r="K776" s="32"/>
      <c r="L776" s="5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spans="1:26" ht="12.75" customHeight="1" x14ac:dyDescent="0.2">
      <c r="A777" s="32"/>
      <c r="B777" s="32"/>
      <c r="C777" s="32"/>
      <c r="D777" s="32"/>
      <c r="E777" s="32"/>
      <c r="F777" s="32"/>
      <c r="G777" s="32"/>
      <c r="H777" s="206"/>
      <c r="I777" s="5"/>
      <c r="J777" s="5"/>
      <c r="K777" s="32"/>
      <c r="L777" s="5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spans="1:26" ht="12.75" customHeight="1" x14ac:dyDescent="0.2">
      <c r="A778" s="32"/>
      <c r="B778" s="32"/>
      <c r="C778" s="32"/>
      <c r="D778" s="32"/>
      <c r="E778" s="32"/>
      <c r="F778" s="32"/>
      <c r="G778" s="32"/>
      <c r="H778" s="206"/>
      <c r="I778" s="5"/>
      <c r="J778" s="5"/>
      <c r="K778" s="32"/>
      <c r="L778" s="5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spans="1:26" ht="12.75" customHeight="1" x14ac:dyDescent="0.2">
      <c r="A779" s="32"/>
      <c r="B779" s="32"/>
      <c r="C779" s="32"/>
      <c r="D779" s="32"/>
      <c r="E779" s="32"/>
      <c r="F779" s="32"/>
      <c r="G779" s="32"/>
      <c r="H779" s="206"/>
      <c r="I779" s="5"/>
      <c r="J779" s="5"/>
      <c r="K779" s="32"/>
      <c r="L779" s="5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spans="1:26" ht="12.75" customHeight="1" x14ac:dyDescent="0.2">
      <c r="A780" s="32"/>
      <c r="B780" s="32"/>
      <c r="C780" s="32"/>
      <c r="D780" s="32"/>
      <c r="E780" s="32"/>
      <c r="F780" s="32"/>
      <c r="G780" s="32"/>
      <c r="H780" s="206"/>
      <c r="I780" s="5"/>
      <c r="J780" s="5"/>
      <c r="K780" s="32"/>
      <c r="L780" s="5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spans="1:26" ht="12.75" customHeight="1" x14ac:dyDescent="0.2">
      <c r="A781" s="32"/>
      <c r="B781" s="32"/>
      <c r="C781" s="32"/>
      <c r="D781" s="32"/>
      <c r="E781" s="32"/>
      <c r="F781" s="32"/>
      <c r="G781" s="32"/>
      <c r="H781" s="206"/>
      <c r="I781" s="5"/>
      <c r="J781" s="5"/>
      <c r="K781" s="32"/>
      <c r="L781" s="5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spans="1:26" ht="12.75" customHeight="1" x14ac:dyDescent="0.2">
      <c r="A782" s="32"/>
      <c r="B782" s="32"/>
      <c r="C782" s="32"/>
      <c r="D782" s="32"/>
      <c r="E782" s="32"/>
      <c r="F782" s="32"/>
      <c r="G782" s="32"/>
      <c r="H782" s="206"/>
      <c r="I782" s="5"/>
      <c r="J782" s="5"/>
      <c r="K782" s="32"/>
      <c r="L782" s="5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spans="1:26" ht="12.75" customHeight="1" x14ac:dyDescent="0.2">
      <c r="A783" s="32"/>
      <c r="B783" s="32"/>
      <c r="C783" s="32"/>
      <c r="D783" s="32"/>
      <c r="E783" s="32"/>
      <c r="F783" s="32"/>
      <c r="G783" s="32"/>
      <c r="H783" s="206"/>
      <c r="I783" s="5"/>
      <c r="J783" s="5"/>
      <c r="K783" s="32"/>
      <c r="L783" s="5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spans="1:26" ht="12.75" customHeight="1" x14ac:dyDescent="0.2">
      <c r="A784" s="32"/>
      <c r="B784" s="32"/>
      <c r="C784" s="32"/>
      <c r="D784" s="32"/>
      <c r="E784" s="32"/>
      <c r="F784" s="32"/>
      <c r="G784" s="32"/>
      <c r="H784" s="206"/>
      <c r="I784" s="5"/>
      <c r="J784" s="5"/>
      <c r="K784" s="32"/>
      <c r="L784" s="5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spans="1:26" ht="12.75" customHeight="1" x14ac:dyDescent="0.2">
      <c r="A785" s="32"/>
      <c r="B785" s="32"/>
      <c r="C785" s="32"/>
      <c r="D785" s="32"/>
      <c r="E785" s="32"/>
      <c r="F785" s="32"/>
      <c r="G785" s="32"/>
      <c r="H785" s="206"/>
      <c r="I785" s="5"/>
      <c r="J785" s="5"/>
      <c r="K785" s="32"/>
      <c r="L785" s="5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spans="1:26" ht="12.75" customHeight="1" x14ac:dyDescent="0.2">
      <c r="A786" s="32"/>
      <c r="B786" s="32"/>
      <c r="C786" s="32"/>
      <c r="D786" s="32"/>
      <c r="E786" s="32"/>
      <c r="F786" s="32"/>
      <c r="G786" s="32"/>
      <c r="H786" s="206"/>
      <c r="I786" s="5"/>
      <c r="J786" s="5"/>
      <c r="K786" s="32"/>
      <c r="L786" s="5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spans="1:26" ht="12.75" customHeight="1" x14ac:dyDescent="0.2">
      <c r="A787" s="32"/>
      <c r="B787" s="32"/>
      <c r="C787" s="32"/>
      <c r="D787" s="32"/>
      <c r="E787" s="32"/>
      <c r="F787" s="32"/>
      <c r="G787" s="32"/>
      <c r="H787" s="206"/>
      <c r="I787" s="5"/>
      <c r="J787" s="5"/>
      <c r="K787" s="32"/>
      <c r="L787" s="5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spans="1:26" ht="12.75" customHeight="1" x14ac:dyDescent="0.2">
      <c r="A788" s="32"/>
      <c r="B788" s="32"/>
      <c r="C788" s="32"/>
      <c r="D788" s="32"/>
      <c r="E788" s="32"/>
      <c r="F788" s="32"/>
      <c r="G788" s="32"/>
      <c r="H788" s="206"/>
      <c r="I788" s="5"/>
      <c r="J788" s="5"/>
      <c r="K788" s="32"/>
      <c r="L788" s="5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spans="1:26" ht="12.75" customHeight="1" x14ac:dyDescent="0.2">
      <c r="A789" s="32"/>
      <c r="B789" s="32"/>
      <c r="C789" s="32"/>
      <c r="D789" s="32"/>
      <c r="E789" s="32"/>
      <c r="F789" s="32"/>
      <c r="G789" s="32"/>
      <c r="H789" s="206"/>
      <c r="I789" s="5"/>
      <c r="J789" s="5"/>
      <c r="K789" s="32"/>
      <c r="L789" s="5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spans="1:26" ht="12.75" customHeight="1" x14ac:dyDescent="0.2">
      <c r="A790" s="32"/>
      <c r="B790" s="32"/>
      <c r="C790" s="32"/>
      <c r="D790" s="32"/>
      <c r="E790" s="32"/>
      <c r="F790" s="32"/>
      <c r="G790" s="32"/>
      <c r="H790" s="206"/>
      <c r="I790" s="5"/>
      <c r="J790" s="5"/>
      <c r="K790" s="32"/>
      <c r="L790" s="5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spans="1:26" ht="12.75" customHeight="1" x14ac:dyDescent="0.2">
      <c r="A791" s="32"/>
      <c r="B791" s="32"/>
      <c r="C791" s="32"/>
      <c r="D791" s="32"/>
      <c r="E791" s="32"/>
      <c r="F791" s="32"/>
      <c r="G791" s="32"/>
      <c r="H791" s="206"/>
      <c r="I791" s="5"/>
      <c r="J791" s="5"/>
      <c r="K791" s="32"/>
      <c r="L791" s="5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spans="1:26" ht="12.75" customHeight="1" x14ac:dyDescent="0.2">
      <c r="A792" s="32"/>
      <c r="B792" s="32"/>
      <c r="C792" s="32"/>
      <c r="D792" s="32"/>
      <c r="E792" s="32"/>
      <c r="F792" s="32"/>
      <c r="G792" s="32"/>
      <c r="H792" s="206"/>
      <c r="I792" s="5"/>
      <c r="J792" s="5"/>
      <c r="K792" s="32"/>
      <c r="L792" s="5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spans="1:26" ht="12.75" customHeight="1" x14ac:dyDescent="0.2">
      <c r="A793" s="32"/>
      <c r="B793" s="32"/>
      <c r="C793" s="32"/>
      <c r="D793" s="32"/>
      <c r="E793" s="32"/>
      <c r="F793" s="32"/>
      <c r="G793" s="32"/>
      <c r="H793" s="206"/>
      <c r="I793" s="5"/>
      <c r="J793" s="5"/>
      <c r="K793" s="32"/>
      <c r="L793" s="5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spans="1:26" ht="12.75" customHeight="1" x14ac:dyDescent="0.2">
      <c r="A794" s="32"/>
      <c r="B794" s="32"/>
      <c r="C794" s="32"/>
      <c r="D794" s="32"/>
      <c r="E794" s="32"/>
      <c r="F794" s="32"/>
      <c r="G794" s="32"/>
      <c r="H794" s="206"/>
      <c r="I794" s="5"/>
      <c r="J794" s="5"/>
      <c r="K794" s="32"/>
      <c r="L794" s="5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spans="1:26" ht="12.75" customHeight="1" x14ac:dyDescent="0.2">
      <c r="A795" s="32"/>
      <c r="B795" s="32"/>
      <c r="C795" s="32"/>
      <c r="D795" s="32"/>
      <c r="E795" s="32"/>
      <c r="F795" s="32"/>
      <c r="G795" s="32"/>
      <c r="H795" s="206"/>
      <c r="I795" s="5"/>
      <c r="J795" s="5"/>
      <c r="K795" s="32"/>
      <c r="L795" s="5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spans="1:26" ht="12.75" customHeight="1" x14ac:dyDescent="0.2">
      <c r="A796" s="32"/>
      <c r="B796" s="32"/>
      <c r="C796" s="32"/>
      <c r="D796" s="32"/>
      <c r="E796" s="32"/>
      <c r="F796" s="32"/>
      <c r="G796" s="32"/>
      <c r="H796" s="206"/>
      <c r="I796" s="5"/>
      <c r="J796" s="5"/>
      <c r="K796" s="32"/>
      <c r="L796" s="5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spans="1:26" ht="12.75" customHeight="1" x14ac:dyDescent="0.2">
      <c r="A797" s="32"/>
      <c r="B797" s="32"/>
      <c r="C797" s="32"/>
      <c r="D797" s="32"/>
      <c r="E797" s="32"/>
      <c r="F797" s="32"/>
      <c r="G797" s="32"/>
      <c r="H797" s="206"/>
      <c r="I797" s="5"/>
      <c r="J797" s="5"/>
      <c r="K797" s="32"/>
      <c r="L797" s="5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spans="1:26" ht="12.75" customHeight="1" x14ac:dyDescent="0.2">
      <c r="A798" s="32"/>
      <c r="B798" s="32"/>
      <c r="C798" s="32"/>
      <c r="D798" s="32"/>
      <c r="E798" s="32"/>
      <c r="F798" s="32"/>
      <c r="G798" s="32"/>
      <c r="H798" s="206"/>
      <c r="I798" s="5"/>
      <c r="J798" s="5"/>
      <c r="K798" s="32"/>
      <c r="L798" s="5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spans="1:26" ht="12.75" customHeight="1" x14ac:dyDescent="0.2">
      <c r="A799" s="32"/>
      <c r="B799" s="32"/>
      <c r="C799" s="32"/>
      <c r="D799" s="32"/>
      <c r="E799" s="32"/>
      <c r="F799" s="32"/>
      <c r="G799" s="32"/>
      <c r="H799" s="206"/>
      <c r="I799" s="5"/>
      <c r="J799" s="5"/>
      <c r="K799" s="32"/>
      <c r="L799" s="5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spans="1:26" ht="12.75" customHeight="1" x14ac:dyDescent="0.2">
      <c r="A800" s="32"/>
      <c r="B800" s="32"/>
      <c r="C800" s="32"/>
      <c r="D800" s="32"/>
      <c r="E800" s="32"/>
      <c r="F800" s="32"/>
      <c r="G800" s="32"/>
      <c r="H800" s="206"/>
      <c r="I800" s="5"/>
      <c r="J800" s="5"/>
      <c r="K800" s="32"/>
      <c r="L800" s="5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spans="1:26" ht="12.75" customHeight="1" x14ac:dyDescent="0.2">
      <c r="A801" s="32"/>
      <c r="B801" s="32"/>
      <c r="C801" s="32"/>
      <c r="D801" s="32"/>
      <c r="E801" s="32"/>
      <c r="F801" s="32"/>
      <c r="G801" s="32"/>
      <c r="H801" s="206"/>
      <c r="I801" s="5"/>
      <c r="J801" s="5"/>
      <c r="K801" s="32"/>
      <c r="L801" s="5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spans="1:26" ht="12.75" customHeight="1" x14ac:dyDescent="0.2">
      <c r="A802" s="32"/>
      <c r="B802" s="32"/>
      <c r="C802" s="32"/>
      <c r="D802" s="32"/>
      <c r="E802" s="32"/>
      <c r="F802" s="32"/>
      <c r="G802" s="32"/>
      <c r="H802" s="206"/>
      <c r="I802" s="5"/>
      <c r="J802" s="5"/>
      <c r="K802" s="32"/>
      <c r="L802" s="5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spans="1:26" ht="12.75" customHeight="1" x14ac:dyDescent="0.2">
      <c r="A803" s="32"/>
      <c r="B803" s="32"/>
      <c r="C803" s="32"/>
      <c r="D803" s="32"/>
      <c r="E803" s="32"/>
      <c r="F803" s="32"/>
      <c r="G803" s="32"/>
      <c r="H803" s="206"/>
      <c r="I803" s="5"/>
      <c r="J803" s="5"/>
      <c r="K803" s="32"/>
      <c r="L803" s="5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spans="1:26" ht="12.75" customHeight="1" x14ac:dyDescent="0.2">
      <c r="A804" s="32"/>
      <c r="B804" s="32"/>
      <c r="C804" s="32"/>
      <c r="D804" s="32"/>
      <c r="E804" s="32"/>
      <c r="F804" s="32"/>
      <c r="G804" s="32"/>
      <c r="H804" s="206"/>
      <c r="I804" s="5"/>
      <c r="J804" s="5"/>
      <c r="K804" s="32"/>
      <c r="L804" s="5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spans="1:26" ht="12.75" customHeight="1" x14ac:dyDescent="0.2">
      <c r="A805" s="32"/>
      <c r="B805" s="32"/>
      <c r="C805" s="32"/>
      <c r="D805" s="32"/>
      <c r="E805" s="32"/>
      <c r="F805" s="32"/>
      <c r="G805" s="32"/>
      <c r="H805" s="206"/>
      <c r="I805" s="5"/>
      <c r="J805" s="5"/>
      <c r="K805" s="32"/>
      <c r="L805" s="5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spans="1:26" ht="12.75" customHeight="1" x14ac:dyDescent="0.2">
      <c r="A806" s="32"/>
      <c r="B806" s="32"/>
      <c r="C806" s="32"/>
      <c r="D806" s="32"/>
      <c r="E806" s="32"/>
      <c r="F806" s="32"/>
      <c r="G806" s="32"/>
      <c r="H806" s="206"/>
      <c r="I806" s="5"/>
      <c r="J806" s="5"/>
      <c r="K806" s="32"/>
      <c r="L806" s="5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spans="1:26" ht="12.75" customHeight="1" x14ac:dyDescent="0.2">
      <c r="A807" s="32"/>
      <c r="B807" s="32"/>
      <c r="C807" s="32"/>
      <c r="D807" s="32"/>
      <c r="E807" s="32"/>
      <c r="F807" s="32"/>
      <c r="G807" s="32"/>
      <c r="H807" s="206"/>
      <c r="I807" s="5"/>
      <c r="J807" s="5"/>
      <c r="K807" s="32"/>
      <c r="L807" s="5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spans="1:26" ht="12.75" customHeight="1" x14ac:dyDescent="0.2">
      <c r="A808" s="32"/>
      <c r="B808" s="32"/>
      <c r="C808" s="32"/>
      <c r="D808" s="32"/>
      <c r="E808" s="32"/>
      <c r="F808" s="32"/>
      <c r="G808" s="32"/>
      <c r="H808" s="206"/>
      <c r="I808" s="5"/>
      <c r="J808" s="5"/>
      <c r="K808" s="32"/>
      <c r="L808" s="5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spans="1:26" ht="12.75" customHeight="1" x14ac:dyDescent="0.2">
      <c r="A809" s="32"/>
      <c r="B809" s="32"/>
      <c r="C809" s="32"/>
      <c r="D809" s="32"/>
      <c r="E809" s="32"/>
      <c r="F809" s="32"/>
      <c r="G809" s="32"/>
      <c r="H809" s="206"/>
      <c r="I809" s="5"/>
      <c r="J809" s="5"/>
      <c r="K809" s="32"/>
      <c r="L809" s="5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spans="1:26" ht="12.75" customHeight="1" x14ac:dyDescent="0.2">
      <c r="A810" s="32"/>
      <c r="B810" s="32"/>
      <c r="C810" s="32"/>
      <c r="D810" s="32"/>
      <c r="E810" s="32"/>
      <c r="F810" s="32"/>
      <c r="G810" s="32"/>
      <c r="H810" s="206"/>
      <c r="I810" s="5"/>
      <c r="J810" s="5"/>
      <c r="K810" s="32"/>
      <c r="L810" s="5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spans="1:26" ht="12.75" customHeight="1" x14ac:dyDescent="0.2">
      <c r="A811" s="32"/>
      <c r="B811" s="32"/>
      <c r="C811" s="32"/>
      <c r="D811" s="32"/>
      <c r="E811" s="32"/>
      <c r="F811" s="32"/>
      <c r="G811" s="32"/>
      <c r="H811" s="206"/>
      <c r="I811" s="5"/>
      <c r="J811" s="5"/>
      <c r="K811" s="32"/>
      <c r="L811" s="5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spans="1:26" ht="12.75" customHeight="1" x14ac:dyDescent="0.2">
      <c r="A812" s="32"/>
      <c r="B812" s="32"/>
      <c r="C812" s="32"/>
      <c r="D812" s="32"/>
      <c r="E812" s="32"/>
      <c r="F812" s="32"/>
      <c r="G812" s="32"/>
      <c r="H812" s="206"/>
      <c r="I812" s="5"/>
      <c r="J812" s="5"/>
      <c r="K812" s="32"/>
      <c r="L812" s="5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spans="1:26" ht="12.75" customHeight="1" x14ac:dyDescent="0.2">
      <c r="A813" s="32"/>
      <c r="B813" s="32"/>
      <c r="C813" s="32"/>
      <c r="D813" s="32"/>
      <c r="E813" s="32"/>
      <c r="F813" s="32"/>
      <c r="G813" s="32"/>
      <c r="H813" s="206"/>
      <c r="I813" s="5"/>
      <c r="J813" s="5"/>
      <c r="K813" s="32"/>
      <c r="L813" s="5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spans="1:26" ht="12.75" customHeight="1" x14ac:dyDescent="0.2">
      <c r="A814" s="32"/>
      <c r="B814" s="32"/>
      <c r="C814" s="32"/>
      <c r="D814" s="32"/>
      <c r="E814" s="32"/>
      <c r="F814" s="32"/>
      <c r="G814" s="32"/>
      <c r="H814" s="206"/>
      <c r="I814" s="5"/>
      <c r="J814" s="5"/>
      <c r="K814" s="32"/>
      <c r="L814" s="5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spans="1:26" ht="12.75" customHeight="1" x14ac:dyDescent="0.2">
      <c r="A815" s="32"/>
      <c r="B815" s="32"/>
      <c r="C815" s="32"/>
      <c r="D815" s="32"/>
      <c r="E815" s="32"/>
      <c r="F815" s="32"/>
      <c r="G815" s="32"/>
      <c r="H815" s="206"/>
      <c r="I815" s="5"/>
      <c r="J815" s="5"/>
      <c r="K815" s="32"/>
      <c r="L815" s="5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spans="1:26" ht="12.75" customHeight="1" x14ac:dyDescent="0.2">
      <c r="A816" s="32"/>
      <c r="B816" s="32"/>
      <c r="C816" s="32"/>
      <c r="D816" s="32"/>
      <c r="E816" s="32"/>
      <c r="F816" s="32"/>
      <c r="G816" s="32"/>
      <c r="H816" s="206"/>
      <c r="I816" s="5"/>
      <c r="J816" s="5"/>
      <c r="K816" s="32"/>
      <c r="L816" s="5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spans="1:26" ht="12.75" customHeight="1" x14ac:dyDescent="0.2">
      <c r="A817" s="32"/>
      <c r="B817" s="32"/>
      <c r="C817" s="32"/>
      <c r="D817" s="32"/>
      <c r="E817" s="32"/>
      <c r="F817" s="32"/>
      <c r="G817" s="32"/>
      <c r="H817" s="206"/>
      <c r="I817" s="5"/>
      <c r="J817" s="5"/>
      <c r="K817" s="32"/>
      <c r="L817" s="5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spans="1:26" ht="12.75" customHeight="1" x14ac:dyDescent="0.2">
      <c r="A818" s="32"/>
      <c r="B818" s="32"/>
      <c r="C818" s="32"/>
      <c r="D818" s="32"/>
      <c r="E818" s="32"/>
      <c r="F818" s="32"/>
      <c r="G818" s="32"/>
      <c r="H818" s="206"/>
      <c r="I818" s="5"/>
      <c r="J818" s="5"/>
      <c r="K818" s="32"/>
      <c r="L818" s="5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spans="1:26" ht="12.75" customHeight="1" x14ac:dyDescent="0.2">
      <c r="A819" s="32"/>
      <c r="B819" s="32"/>
      <c r="C819" s="32"/>
      <c r="D819" s="32"/>
      <c r="E819" s="32"/>
      <c r="F819" s="32"/>
      <c r="G819" s="32"/>
      <c r="H819" s="206"/>
      <c r="I819" s="5"/>
      <c r="J819" s="5"/>
      <c r="K819" s="32"/>
      <c r="L819" s="5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spans="1:26" ht="12.75" customHeight="1" x14ac:dyDescent="0.2">
      <c r="A820" s="32"/>
      <c r="B820" s="32"/>
      <c r="C820" s="32"/>
      <c r="D820" s="32"/>
      <c r="E820" s="32"/>
      <c r="F820" s="32"/>
      <c r="G820" s="32"/>
      <c r="H820" s="206"/>
      <c r="I820" s="5"/>
      <c r="J820" s="5"/>
      <c r="K820" s="32"/>
      <c r="L820" s="5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spans="1:26" ht="12.75" customHeight="1" x14ac:dyDescent="0.2">
      <c r="A821" s="32"/>
      <c r="B821" s="32"/>
      <c r="C821" s="32"/>
      <c r="D821" s="32"/>
      <c r="E821" s="32"/>
      <c r="F821" s="32"/>
      <c r="G821" s="32"/>
      <c r="H821" s="206"/>
      <c r="I821" s="5"/>
      <c r="J821" s="5"/>
      <c r="K821" s="32"/>
      <c r="L821" s="5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spans="1:26" ht="12.75" customHeight="1" x14ac:dyDescent="0.2">
      <c r="A822" s="32"/>
      <c r="B822" s="32"/>
      <c r="C822" s="32"/>
      <c r="D822" s="32"/>
      <c r="E822" s="32"/>
      <c r="F822" s="32"/>
      <c r="G822" s="32"/>
      <c r="H822" s="206"/>
      <c r="I822" s="5"/>
      <c r="J822" s="5"/>
      <c r="K822" s="32"/>
      <c r="L822" s="5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spans="1:26" ht="12.75" customHeight="1" x14ac:dyDescent="0.2">
      <c r="A823" s="32"/>
      <c r="B823" s="32"/>
      <c r="C823" s="32"/>
      <c r="D823" s="32"/>
      <c r="E823" s="32"/>
      <c r="F823" s="32"/>
      <c r="G823" s="32"/>
      <c r="H823" s="206"/>
      <c r="I823" s="5"/>
      <c r="J823" s="5"/>
      <c r="K823" s="32"/>
      <c r="L823" s="5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spans="1:26" ht="12.75" customHeight="1" x14ac:dyDescent="0.2">
      <c r="A824" s="32"/>
      <c r="B824" s="32"/>
      <c r="C824" s="32"/>
      <c r="D824" s="32"/>
      <c r="E824" s="32"/>
      <c r="F824" s="32"/>
      <c r="G824" s="32"/>
      <c r="H824" s="206"/>
      <c r="I824" s="5"/>
      <c r="J824" s="5"/>
      <c r="K824" s="32"/>
      <c r="L824" s="5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spans="1:26" ht="12.75" customHeight="1" x14ac:dyDescent="0.2">
      <c r="A825" s="32"/>
      <c r="B825" s="32"/>
      <c r="C825" s="32"/>
      <c r="D825" s="32"/>
      <c r="E825" s="32"/>
      <c r="F825" s="32"/>
      <c r="G825" s="32"/>
      <c r="H825" s="206"/>
      <c r="I825" s="5"/>
      <c r="J825" s="5"/>
      <c r="K825" s="32"/>
      <c r="L825" s="5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spans="1:26" ht="12.75" customHeight="1" x14ac:dyDescent="0.2">
      <c r="A826" s="32"/>
      <c r="B826" s="32"/>
      <c r="C826" s="32"/>
      <c r="D826" s="32"/>
      <c r="E826" s="32"/>
      <c r="F826" s="32"/>
      <c r="G826" s="32"/>
      <c r="H826" s="206"/>
      <c r="I826" s="5"/>
      <c r="J826" s="5"/>
      <c r="K826" s="32"/>
      <c r="L826" s="5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spans="1:26" ht="12.75" customHeight="1" x14ac:dyDescent="0.2">
      <c r="A827" s="32"/>
      <c r="B827" s="32"/>
      <c r="C827" s="32"/>
      <c r="D827" s="32"/>
      <c r="E827" s="32"/>
      <c r="F827" s="32"/>
      <c r="G827" s="32"/>
      <c r="H827" s="206"/>
      <c r="I827" s="5"/>
      <c r="J827" s="5"/>
      <c r="K827" s="32"/>
      <c r="L827" s="5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spans="1:26" ht="12.75" customHeight="1" x14ac:dyDescent="0.2">
      <c r="A828" s="32"/>
      <c r="B828" s="32"/>
      <c r="C828" s="32"/>
      <c r="D828" s="32"/>
      <c r="E828" s="32"/>
      <c r="F828" s="32"/>
      <c r="G828" s="32"/>
      <c r="H828" s="206"/>
      <c r="I828" s="5"/>
      <c r="J828" s="5"/>
      <c r="K828" s="32"/>
      <c r="L828" s="5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spans="1:26" ht="12.75" customHeight="1" x14ac:dyDescent="0.2">
      <c r="A829" s="32"/>
      <c r="B829" s="32"/>
      <c r="C829" s="32"/>
      <c r="D829" s="32"/>
      <c r="E829" s="32"/>
      <c r="F829" s="32"/>
      <c r="G829" s="32"/>
      <c r="H829" s="206"/>
      <c r="I829" s="5"/>
      <c r="J829" s="5"/>
      <c r="K829" s="32"/>
      <c r="L829" s="5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spans="1:26" ht="12.75" customHeight="1" x14ac:dyDescent="0.2">
      <c r="A830" s="32"/>
      <c r="B830" s="32"/>
      <c r="C830" s="32"/>
      <c r="D830" s="32"/>
      <c r="E830" s="32"/>
      <c r="F830" s="32"/>
      <c r="G830" s="32"/>
      <c r="H830" s="206"/>
      <c r="I830" s="5"/>
      <c r="J830" s="5"/>
      <c r="K830" s="32"/>
      <c r="L830" s="5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spans="1:26" ht="12.75" customHeight="1" x14ac:dyDescent="0.2">
      <c r="A831" s="32"/>
      <c r="B831" s="32"/>
      <c r="C831" s="32"/>
      <c r="D831" s="32"/>
      <c r="E831" s="32"/>
      <c r="F831" s="32"/>
      <c r="G831" s="32"/>
      <c r="H831" s="206"/>
      <c r="I831" s="5"/>
      <c r="J831" s="5"/>
      <c r="K831" s="32"/>
      <c r="L831" s="5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spans="1:26" ht="12.75" customHeight="1" x14ac:dyDescent="0.2">
      <c r="A832" s="32"/>
      <c r="B832" s="32"/>
      <c r="C832" s="32"/>
      <c r="D832" s="32"/>
      <c r="E832" s="32"/>
      <c r="F832" s="32"/>
      <c r="G832" s="32"/>
      <c r="H832" s="206"/>
      <c r="I832" s="5"/>
      <c r="J832" s="5"/>
      <c r="K832" s="32"/>
      <c r="L832" s="5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spans="1:26" ht="12.75" customHeight="1" x14ac:dyDescent="0.2">
      <c r="A833" s="32"/>
      <c r="B833" s="32"/>
      <c r="C833" s="32"/>
      <c r="D833" s="32"/>
      <c r="E833" s="32"/>
      <c r="F833" s="32"/>
      <c r="G833" s="32"/>
      <c r="H833" s="206"/>
      <c r="I833" s="5"/>
      <c r="J833" s="5"/>
      <c r="K833" s="32"/>
      <c r="L833" s="5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spans="1:26" ht="12.75" customHeight="1" x14ac:dyDescent="0.2">
      <c r="A834" s="32"/>
      <c r="B834" s="32"/>
      <c r="C834" s="32"/>
      <c r="D834" s="32"/>
      <c r="E834" s="32"/>
      <c r="F834" s="32"/>
      <c r="G834" s="32"/>
      <c r="H834" s="206"/>
      <c r="I834" s="5"/>
      <c r="J834" s="5"/>
      <c r="K834" s="32"/>
      <c r="L834" s="5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spans="1:26" ht="12.75" customHeight="1" x14ac:dyDescent="0.2">
      <c r="A835" s="32"/>
      <c r="B835" s="32"/>
      <c r="C835" s="32"/>
      <c r="D835" s="32"/>
      <c r="E835" s="32"/>
      <c r="F835" s="32"/>
      <c r="G835" s="32"/>
      <c r="H835" s="206"/>
      <c r="I835" s="5"/>
      <c r="J835" s="5"/>
      <c r="K835" s="32"/>
      <c r="L835" s="5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spans="1:26" ht="12.75" customHeight="1" x14ac:dyDescent="0.2">
      <c r="A836" s="32"/>
      <c r="B836" s="32"/>
      <c r="C836" s="32"/>
      <c r="D836" s="32"/>
      <c r="E836" s="32"/>
      <c r="F836" s="32"/>
      <c r="G836" s="32"/>
      <c r="H836" s="206"/>
      <c r="I836" s="5"/>
      <c r="J836" s="5"/>
      <c r="K836" s="32"/>
      <c r="L836" s="5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spans="1:26" ht="12.75" customHeight="1" x14ac:dyDescent="0.2">
      <c r="A837" s="32"/>
      <c r="B837" s="32"/>
      <c r="C837" s="32"/>
      <c r="D837" s="32"/>
      <c r="E837" s="32"/>
      <c r="F837" s="32"/>
      <c r="G837" s="32"/>
      <c r="H837" s="206"/>
      <c r="I837" s="5"/>
      <c r="J837" s="5"/>
      <c r="K837" s="32"/>
      <c r="L837" s="5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spans="1:26" ht="12.75" customHeight="1" x14ac:dyDescent="0.2">
      <c r="A838" s="32"/>
      <c r="B838" s="32"/>
      <c r="C838" s="32"/>
      <c r="D838" s="32"/>
      <c r="E838" s="32"/>
      <c r="F838" s="32"/>
      <c r="G838" s="32"/>
      <c r="H838" s="206"/>
      <c r="I838" s="5"/>
      <c r="J838" s="5"/>
      <c r="K838" s="32"/>
      <c r="L838" s="5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spans="1:26" ht="12.75" customHeight="1" x14ac:dyDescent="0.2">
      <c r="A839" s="32"/>
      <c r="B839" s="32"/>
      <c r="C839" s="32"/>
      <c r="D839" s="32"/>
      <c r="E839" s="32"/>
      <c r="F839" s="32"/>
      <c r="G839" s="32"/>
      <c r="H839" s="206"/>
      <c r="I839" s="5"/>
      <c r="J839" s="5"/>
      <c r="K839" s="32"/>
      <c r="L839" s="5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spans="1:26" ht="12.75" customHeight="1" x14ac:dyDescent="0.2">
      <c r="A840" s="32"/>
      <c r="B840" s="32"/>
      <c r="C840" s="32"/>
      <c r="D840" s="32"/>
      <c r="E840" s="32"/>
      <c r="F840" s="32"/>
      <c r="G840" s="32"/>
      <c r="H840" s="206"/>
      <c r="I840" s="5"/>
      <c r="J840" s="5"/>
      <c r="K840" s="32"/>
      <c r="L840" s="5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spans="1:26" ht="12.75" customHeight="1" x14ac:dyDescent="0.2">
      <c r="A841" s="32"/>
      <c r="B841" s="32"/>
      <c r="C841" s="32"/>
      <c r="D841" s="32"/>
      <c r="E841" s="32"/>
      <c r="F841" s="32"/>
      <c r="G841" s="32"/>
      <c r="H841" s="206"/>
      <c r="I841" s="5"/>
      <c r="J841" s="5"/>
      <c r="K841" s="32"/>
      <c r="L841" s="5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spans="1:26" ht="12.75" customHeight="1" x14ac:dyDescent="0.2">
      <c r="A842" s="32"/>
      <c r="B842" s="32"/>
      <c r="C842" s="32"/>
      <c r="D842" s="32"/>
      <c r="E842" s="32"/>
      <c r="F842" s="32"/>
      <c r="G842" s="32"/>
      <c r="H842" s="206"/>
      <c r="I842" s="5"/>
      <c r="J842" s="5"/>
      <c r="K842" s="32"/>
      <c r="L842" s="5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spans="1:26" ht="12.75" customHeight="1" x14ac:dyDescent="0.2">
      <c r="A843" s="32"/>
      <c r="B843" s="32"/>
      <c r="C843" s="32"/>
      <c r="D843" s="32"/>
      <c r="E843" s="32"/>
      <c r="F843" s="32"/>
      <c r="G843" s="32"/>
      <c r="H843" s="206"/>
      <c r="I843" s="5"/>
      <c r="J843" s="5"/>
      <c r="K843" s="32"/>
      <c r="L843" s="5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spans="1:26" ht="12.75" customHeight="1" x14ac:dyDescent="0.2">
      <c r="A844" s="32"/>
      <c r="B844" s="32"/>
      <c r="C844" s="32"/>
      <c r="D844" s="32"/>
      <c r="E844" s="32"/>
      <c r="F844" s="32"/>
      <c r="G844" s="32"/>
      <c r="H844" s="206"/>
      <c r="I844" s="5"/>
      <c r="J844" s="5"/>
      <c r="K844" s="32"/>
      <c r="L844" s="5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spans="1:26" ht="12.75" customHeight="1" x14ac:dyDescent="0.2">
      <c r="A845" s="32"/>
      <c r="B845" s="32"/>
      <c r="C845" s="32"/>
      <c r="D845" s="32"/>
      <c r="E845" s="32"/>
      <c r="F845" s="32"/>
      <c r="G845" s="32"/>
      <c r="H845" s="206"/>
      <c r="I845" s="5"/>
      <c r="J845" s="5"/>
      <c r="K845" s="32"/>
      <c r="L845" s="5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spans="1:26" ht="12.75" customHeight="1" x14ac:dyDescent="0.2">
      <c r="A846" s="32"/>
      <c r="B846" s="32"/>
      <c r="C846" s="32"/>
      <c r="D846" s="32"/>
      <c r="E846" s="32"/>
      <c r="F846" s="32"/>
      <c r="G846" s="32"/>
      <c r="H846" s="206"/>
      <c r="I846" s="5"/>
      <c r="J846" s="5"/>
      <c r="K846" s="32"/>
      <c r="L846" s="5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spans="1:26" ht="12.75" customHeight="1" x14ac:dyDescent="0.2">
      <c r="A847" s="32"/>
      <c r="B847" s="32"/>
      <c r="C847" s="32"/>
      <c r="D847" s="32"/>
      <c r="E847" s="32"/>
      <c r="F847" s="32"/>
      <c r="G847" s="32"/>
      <c r="H847" s="206"/>
      <c r="I847" s="5"/>
      <c r="J847" s="5"/>
      <c r="K847" s="32"/>
      <c r="L847" s="5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spans="1:26" ht="12.75" customHeight="1" x14ac:dyDescent="0.2">
      <c r="A848" s="32"/>
      <c r="B848" s="32"/>
      <c r="C848" s="32"/>
      <c r="D848" s="32"/>
      <c r="E848" s="32"/>
      <c r="F848" s="32"/>
      <c r="G848" s="32"/>
      <c r="H848" s="206"/>
      <c r="I848" s="5"/>
      <c r="J848" s="5"/>
      <c r="K848" s="32"/>
      <c r="L848" s="5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spans="1:26" ht="12.75" customHeight="1" x14ac:dyDescent="0.2">
      <c r="A849" s="32"/>
      <c r="B849" s="32"/>
      <c r="C849" s="32"/>
      <c r="D849" s="32"/>
      <c r="E849" s="32"/>
      <c r="F849" s="32"/>
      <c r="G849" s="32"/>
      <c r="H849" s="206"/>
      <c r="I849" s="5"/>
      <c r="J849" s="5"/>
      <c r="K849" s="32"/>
      <c r="L849" s="5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spans="1:26" ht="12.75" customHeight="1" x14ac:dyDescent="0.2">
      <c r="A850" s="32"/>
      <c r="B850" s="32"/>
      <c r="C850" s="32"/>
      <c r="D850" s="32"/>
      <c r="E850" s="32"/>
      <c r="F850" s="32"/>
      <c r="G850" s="32"/>
      <c r="H850" s="206"/>
      <c r="I850" s="5"/>
      <c r="J850" s="5"/>
      <c r="K850" s="32"/>
      <c r="L850" s="5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spans="1:26" ht="12.75" customHeight="1" x14ac:dyDescent="0.2">
      <c r="A851" s="32"/>
      <c r="B851" s="32"/>
      <c r="C851" s="32"/>
      <c r="D851" s="32"/>
      <c r="E851" s="32"/>
      <c r="F851" s="32"/>
      <c r="G851" s="32"/>
      <c r="H851" s="206"/>
      <c r="I851" s="5"/>
      <c r="J851" s="5"/>
      <c r="K851" s="32"/>
      <c r="L851" s="5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spans="1:26" ht="12.75" customHeight="1" x14ac:dyDescent="0.2">
      <c r="A852" s="32"/>
      <c r="B852" s="32"/>
      <c r="C852" s="32"/>
      <c r="D852" s="32"/>
      <c r="E852" s="32"/>
      <c r="F852" s="32"/>
      <c r="G852" s="32"/>
      <c r="H852" s="206"/>
      <c r="I852" s="5"/>
      <c r="J852" s="5"/>
      <c r="K852" s="32"/>
      <c r="L852" s="5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spans="1:26" ht="12.75" customHeight="1" x14ac:dyDescent="0.2">
      <c r="A853" s="32"/>
      <c r="B853" s="32"/>
      <c r="C853" s="32"/>
      <c r="D853" s="32"/>
      <c r="E853" s="32"/>
      <c r="F853" s="32"/>
      <c r="G853" s="32"/>
      <c r="H853" s="206"/>
      <c r="I853" s="5"/>
      <c r="J853" s="5"/>
      <c r="K853" s="32"/>
      <c r="L853" s="5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spans="1:26" ht="12.75" customHeight="1" x14ac:dyDescent="0.2">
      <c r="A854" s="32"/>
      <c r="B854" s="32"/>
      <c r="C854" s="32"/>
      <c r="D854" s="32"/>
      <c r="E854" s="32"/>
      <c r="F854" s="32"/>
      <c r="G854" s="32"/>
      <c r="H854" s="206"/>
      <c r="I854" s="5"/>
      <c r="J854" s="5"/>
      <c r="K854" s="32"/>
      <c r="L854" s="5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spans="1:26" ht="12.75" customHeight="1" x14ac:dyDescent="0.2">
      <c r="A855" s="32"/>
      <c r="B855" s="32"/>
      <c r="C855" s="32"/>
      <c r="D855" s="32"/>
      <c r="E855" s="32"/>
      <c r="F855" s="32"/>
      <c r="G855" s="32"/>
      <c r="H855" s="206"/>
      <c r="I855" s="5"/>
      <c r="J855" s="5"/>
      <c r="K855" s="32"/>
      <c r="L855" s="5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spans="1:26" ht="12.75" customHeight="1" x14ac:dyDescent="0.2">
      <c r="A856" s="32"/>
      <c r="B856" s="32"/>
      <c r="C856" s="32"/>
      <c r="D856" s="32"/>
      <c r="E856" s="32"/>
      <c r="F856" s="32"/>
      <c r="G856" s="32"/>
      <c r="H856" s="206"/>
      <c r="I856" s="5"/>
      <c r="J856" s="5"/>
      <c r="K856" s="32"/>
      <c r="L856" s="5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spans="1:26" ht="12.75" customHeight="1" x14ac:dyDescent="0.2">
      <c r="A857" s="32"/>
      <c r="B857" s="32"/>
      <c r="C857" s="32"/>
      <c r="D857" s="32"/>
      <c r="E857" s="32"/>
      <c r="F857" s="32"/>
      <c r="G857" s="32"/>
      <c r="H857" s="206"/>
      <c r="I857" s="5"/>
      <c r="J857" s="5"/>
      <c r="K857" s="32"/>
      <c r="L857" s="5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spans="1:26" ht="12.75" customHeight="1" x14ac:dyDescent="0.2">
      <c r="A858" s="32"/>
      <c r="B858" s="32"/>
      <c r="C858" s="32"/>
      <c r="D858" s="32"/>
      <c r="E858" s="32"/>
      <c r="F858" s="32"/>
      <c r="G858" s="32"/>
      <c r="H858" s="206"/>
      <c r="I858" s="5"/>
      <c r="J858" s="5"/>
      <c r="K858" s="32"/>
      <c r="L858" s="5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spans="1:26" ht="12.75" customHeight="1" x14ac:dyDescent="0.2">
      <c r="A859" s="32"/>
      <c r="B859" s="32"/>
      <c r="C859" s="32"/>
      <c r="D859" s="32"/>
      <c r="E859" s="32"/>
      <c r="F859" s="32"/>
      <c r="G859" s="32"/>
      <c r="H859" s="206"/>
      <c r="I859" s="5"/>
      <c r="J859" s="5"/>
      <c r="K859" s="32"/>
      <c r="L859" s="5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spans="1:26" ht="12.75" customHeight="1" x14ac:dyDescent="0.2">
      <c r="A860" s="32"/>
      <c r="B860" s="32"/>
      <c r="C860" s="32"/>
      <c r="D860" s="32"/>
      <c r="E860" s="32"/>
      <c r="F860" s="32"/>
      <c r="G860" s="32"/>
      <c r="H860" s="206"/>
      <c r="I860" s="5"/>
      <c r="J860" s="5"/>
      <c r="K860" s="32"/>
      <c r="L860" s="5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spans="1:26" ht="12.75" customHeight="1" x14ac:dyDescent="0.2">
      <c r="A861" s="32"/>
      <c r="B861" s="32"/>
      <c r="C861" s="32"/>
      <c r="D861" s="32"/>
      <c r="E861" s="32"/>
      <c r="F861" s="32"/>
      <c r="G861" s="32"/>
      <c r="H861" s="206"/>
      <c r="I861" s="5"/>
      <c r="J861" s="5"/>
      <c r="K861" s="32"/>
      <c r="L861" s="5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spans="1:26" ht="12.75" customHeight="1" x14ac:dyDescent="0.2">
      <c r="A862" s="32"/>
      <c r="B862" s="32"/>
      <c r="C862" s="32"/>
      <c r="D862" s="32"/>
      <c r="E862" s="32"/>
      <c r="F862" s="32"/>
      <c r="G862" s="32"/>
      <c r="H862" s="206"/>
      <c r="I862" s="5"/>
      <c r="J862" s="5"/>
      <c r="K862" s="32"/>
      <c r="L862" s="5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spans="1:26" ht="12.75" customHeight="1" x14ac:dyDescent="0.2">
      <c r="A863" s="32"/>
      <c r="B863" s="32"/>
      <c r="C863" s="32"/>
      <c r="D863" s="32"/>
      <c r="E863" s="32"/>
      <c r="F863" s="32"/>
      <c r="G863" s="32"/>
      <c r="H863" s="206"/>
      <c r="I863" s="5"/>
      <c r="J863" s="5"/>
      <c r="K863" s="32"/>
      <c r="L863" s="5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spans="1:26" ht="12.75" customHeight="1" x14ac:dyDescent="0.2">
      <c r="A864" s="32"/>
      <c r="B864" s="32"/>
      <c r="C864" s="32"/>
      <c r="D864" s="32"/>
      <c r="E864" s="32"/>
      <c r="F864" s="32"/>
      <c r="G864" s="32"/>
      <c r="H864" s="206"/>
      <c r="I864" s="5"/>
      <c r="J864" s="5"/>
      <c r="K864" s="32"/>
      <c r="L864" s="5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spans="1:26" ht="12.75" customHeight="1" x14ac:dyDescent="0.2">
      <c r="A865" s="32"/>
      <c r="B865" s="32"/>
      <c r="C865" s="32"/>
      <c r="D865" s="32"/>
      <c r="E865" s="32"/>
      <c r="F865" s="32"/>
      <c r="G865" s="32"/>
      <c r="H865" s="206"/>
      <c r="I865" s="5"/>
      <c r="J865" s="5"/>
      <c r="K865" s="32"/>
      <c r="L865" s="5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spans="1:26" ht="12.75" customHeight="1" x14ac:dyDescent="0.2">
      <c r="A866" s="32"/>
      <c r="B866" s="32"/>
      <c r="C866" s="32"/>
      <c r="D866" s="32"/>
      <c r="E866" s="32"/>
      <c r="F866" s="32"/>
      <c r="G866" s="32"/>
      <c r="H866" s="206"/>
      <c r="I866" s="5"/>
      <c r="J866" s="5"/>
      <c r="K866" s="32"/>
      <c r="L866" s="5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spans="1:26" ht="12.75" customHeight="1" x14ac:dyDescent="0.2">
      <c r="A867" s="32"/>
      <c r="B867" s="32"/>
      <c r="C867" s="32"/>
      <c r="D867" s="32"/>
      <c r="E867" s="32"/>
      <c r="F867" s="32"/>
      <c r="G867" s="32"/>
      <c r="H867" s="206"/>
      <c r="I867" s="5"/>
      <c r="J867" s="5"/>
      <c r="K867" s="32"/>
      <c r="L867" s="5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spans="1:26" ht="12.75" customHeight="1" x14ac:dyDescent="0.2">
      <c r="A868" s="32"/>
      <c r="B868" s="32"/>
      <c r="C868" s="32"/>
      <c r="D868" s="32"/>
      <c r="E868" s="32"/>
      <c r="F868" s="32"/>
      <c r="G868" s="32"/>
      <c r="H868" s="206"/>
      <c r="I868" s="5"/>
      <c r="J868" s="5"/>
      <c r="K868" s="32"/>
      <c r="L868" s="5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spans="1:26" ht="12.75" customHeight="1" x14ac:dyDescent="0.2">
      <c r="A869" s="32"/>
      <c r="B869" s="32"/>
      <c r="C869" s="32"/>
      <c r="D869" s="32"/>
      <c r="E869" s="32"/>
      <c r="F869" s="32"/>
      <c r="G869" s="32"/>
      <c r="H869" s="206"/>
      <c r="I869" s="5"/>
      <c r="J869" s="5"/>
      <c r="K869" s="32"/>
      <c r="L869" s="5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spans="1:26" ht="12.75" customHeight="1" x14ac:dyDescent="0.2">
      <c r="A870" s="32"/>
      <c r="B870" s="32"/>
      <c r="C870" s="32"/>
      <c r="D870" s="32"/>
      <c r="E870" s="32"/>
      <c r="F870" s="32"/>
      <c r="G870" s="32"/>
      <c r="H870" s="206"/>
      <c r="I870" s="5"/>
      <c r="J870" s="5"/>
      <c r="K870" s="32"/>
      <c r="L870" s="5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spans="1:26" ht="12.75" customHeight="1" x14ac:dyDescent="0.2">
      <c r="A871" s="32"/>
      <c r="B871" s="32"/>
      <c r="C871" s="32"/>
      <c r="D871" s="32"/>
      <c r="E871" s="32"/>
      <c r="F871" s="32"/>
      <c r="G871" s="32"/>
      <c r="H871" s="206"/>
      <c r="I871" s="5"/>
      <c r="J871" s="5"/>
      <c r="K871" s="32"/>
      <c r="L871" s="5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spans="1:26" ht="12.75" customHeight="1" x14ac:dyDescent="0.2">
      <c r="A872" s="32"/>
      <c r="B872" s="32"/>
      <c r="C872" s="32"/>
      <c r="D872" s="32"/>
      <c r="E872" s="32"/>
      <c r="F872" s="32"/>
      <c r="G872" s="32"/>
      <c r="H872" s="206"/>
      <c r="I872" s="5"/>
      <c r="J872" s="5"/>
      <c r="K872" s="32"/>
      <c r="L872" s="5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spans="1:26" ht="12.75" customHeight="1" x14ac:dyDescent="0.2">
      <c r="A873" s="32"/>
      <c r="B873" s="32"/>
      <c r="C873" s="32"/>
      <c r="D873" s="32"/>
      <c r="E873" s="32"/>
      <c r="F873" s="32"/>
      <c r="G873" s="32"/>
      <c r="H873" s="206"/>
      <c r="I873" s="5"/>
      <c r="J873" s="5"/>
      <c r="K873" s="32"/>
      <c r="L873" s="5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spans="1:26" ht="12.75" customHeight="1" x14ac:dyDescent="0.2">
      <c r="A874" s="32"/>
      <c r="B874" s="32"/>
      <c r="C874" s="32"/>
      <c r="D874" s="32"/>
      <c r="E874" s="32"/>
      <c r="F874" s="32"/>
      <c r="G874" s="32"/>
      <c r="H874" s="206"/>
      <c r="I874" s="5"/>
      <c r="J874" s="5"/>
      <c r="K874" s="32"/>
      <c r="L874" s="5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spans="1:26" ht="12.75" customHeight="1" x14ac:dyDescent="0.2">
      <c r="A875" s="32"/>
      <c r="B875" s="32"/>
      <c r="C875" s="32"/>
      <c r="D875" s="32"/>
      <c r="E875" s="32"/>
      <c r="F875" s="32"/>
      <c r="G875" s="32"/>
      <c r="H875" s="206"/>
      <c r="I875" s="5"/>
      <c r="J875" s="5"/>
      <c r="K875" s="32"/>
      <c r="L875" s="5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spans="1:26" ht="12.75" customHeight="1" x14ac:dyDescent="0.2">
      <c r="A876" s="32"/>
      <c r="B876" s="32"/>
      <c r="C876" s="32"/>
      <c r="D876" s="32"/>
      <c r="E876" s="32"/>
      <c r="F876" s="32"/>
      <c r="G876" s="32"/>
      <c r="H876" s="206"/>
      <c r="I876" s="5"/>
      <c r="J876" s="5"/>
      <c r="K876" s="32"/>
      <c r="L876" s="5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spans="1:26" ht="12.75" customHeight="1" x14ac:dyDescent="0.2">
      <c r="A877" s="32"/>
      <c r="B877" s="32"/>
      <c r="C877" s="32"/>
      <c r="D877" s="32"/>
      <c r="E877" s="32"/>
      <c r="F877" s="32"/>
      <c r="G877" s="32"/>
      <c r="H877" s="206"/>
      <c r="I877" s="5"/>
      <c r="J877" s="5"/>
      <c r="K877" s="32"/>
      <c r="L877" s="5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spans="1:26" ht="12.75" customHeight="1" x14ac:dyDescent="0.2">
      <c r="A878" s="32"/>
      <c r="B878" s="32"/>
      <c r="C878" s="32"/>
      <c r="D878" s="32"/>
      <c r="E878" s="32"/>
      <c r="F878" s="32"/>
      <c r="G878" s="32"/>
      <c r="H878" s="206"/>
      <c r="I878" s="5"/>
      <c r="J878" s="5"/>
      <c r="K878" s="32"/>
      <c r="L878" s="5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spans="1:26" ht="12.75" customHeight="1" x14ac:dyDescent="0.2">
      <c r="A879" s="32"/>
      <c r="B879" s="32"/>
      <c r="C879" s="32"/>
      <c r="D879" s="32"/>
      <c r="E879" s="32"/>
      <c r="F879" s="32"/>
      <c r="G879" s="32"/>
      <c r="H879" s="206"/>
      <c r="I879" s="5"/>
      <c r="J879" s="5"/>
      <c r="K879" s="32"/>
      <c r="L879" s="5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spans="1:26" ht="12.75" customHeight="1" x14ac:dyDescent="0.2">
      <c r="A880" s="32"/>
      <c r="B880" s="32"/>
      <c r="C880" s="32"/>
      <c r="D880" s="32"/>
      <c r="E880" s="32"/>
      <c r="F880" s="32"/>
      <c r="G880" s="32"/>
      <c r="H880" s="206"/>
      <c r="I880" s="5"/>
      <c r="J880" s="5"/>
      <c r="K880" s="32"/>
      <c r="L880" s="5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spans="1:26" ht="12.75" customHeight="1" x14ac:dyDescent="0.2">
      <c r="A881" s="32"/>
      <c r="B881" s="32"/>
      <c r="C881" s="32"/>
      <c r="D881" s="32"/>
      <c r="E881" s="32"/>
      <c r="F881" s="32"/>
      <c r="G881" s="32"/>
      <c r="H881" s="206"/>
      <c r="I881" s="5"/>
      <c r="J881" s="5"/>
      <c r="K881" s="32"/>
      <c r="L881" s="5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spans="1:26" ht="12.75" customHeight="1" x14ac:dyDescent="0.2">
      <c r="A882" s="32"/>
      <c r="B882" s="32"/>
      <c r="C882" s="32"/>
      <c r="D882" s="32"/>
      <c r="E882" s="32"/>
      <c r="F882" s="32"/>
      <c r="G882" s="32"/>
      <c r="H882" s="206"/>
      <c r="I882" s="5"/>
      <c r="J882" s="5"/>
      <c r="K882" s="32"/>
      <c r="L882" s="5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spans="1:26" ht="12.75" customHeight="1" x14ac:dyDescent="0.2">
      <c r="A883" s="32"/>
      <c r="B883" s="32"/>
      <c r="C883" s="32"/>
      <c r="D883" s="32"/>
      <c r="E883" s="32"/>
      <c r="F883" s="32"/>
      <c r="G883" s="32"/>
      <c r="H883" s="206"/>
      <c r="I883" s="5"/>
      <c r="J883" s="5"/>
      <c r="K883" s="32"/>
      <c r="L883" s="5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spans="1:26" ht="12.75" customHeight="1" x14ac:dyDescent="0.2">
      <c r="A884" s="32"/>
      <c r="B884" s="32"/>
      <c r="C884" s="32"/>
      <c r="D884" s="32"/>
      <c r="E884" s="32"/>
      <c r="F884" s="32"/>
      <c r="G884" s="32"/>
      <c r="H884" s="206"/>
      <c r="I884" s="5"/>
      <c r="J884" s="5"/>
      <c r="K884" s="32"/>
      <c r="L884" s="5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spans="1:26" ht="12.75" customHeight="1" x14ac:dyDescent="0.2">
      <c r="A885" s="32"/>
      <c r="B885" s="32"/>
      <c r="C885" s="32"/>
      <c r="D885" s="32"/>
      <c r="E885" s="32"/>
      <c r="F885" s="32"/>
      <c r="G885" s="32"/>
      <c r="H885" s="206"/>
      <c r="I885" s="5"/>
      <c r="J885" s="5"/>
      <c r="K885" s="32"/>
      <c r="L885" s="5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spans="1:26" ht="12.75" customHeight="1" x14ac:dyDescent="0.2">
      <c r="A886" s="32"/>
      <c r="B886" s="32"/>
      <c r="C886" s="32"/>
      <c r="D886" s="32"/>
      <c r="E886" s="32"/>
      <c r="F886" s="32"/>
      <c r="G886" s="32"/>
      <c r="H886" s="206"/>
      <c r="I886" s="5"/>
      <c r="J886" s="5"/>
      <c r="K886" s="32"/>
      <c r="L886" s="5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spans="1:26" ht="12.75" customHeight="1" x14ac:dyDescent="0.2">
      <c r="A887" s="32"/>
      <c r="B887" s="32"/>
      <c r="C887" s="32"/>
      <c r="D887" s="32"/>
      <c r="E887" s="32"/>
      <c r="F887" s="32"/>
      <c r="G887" s="32"/>
      <c r="H887" s="206"/>
      <c r="I887" s="5"/>
      <c r="J887" s="5"/>
      <c r="K887" s="32"/>
      <c r="L887" s="5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spans="1:26" ht="12.75" customHeight="1" x14ac:dyDescent="0.2">
      <c r="A888" s="32"/>
      <c r="B888" s="32"/>
      <c r="C888" s="32"/>
      <c r="D888" s="32"/>
      <c r="E888" s="32"/>
      <c r="F888" s="32"/>
      <c r="G888" s="32"/>
      <c r="H888" s="206"/>
      <c r="I888" s="5"/>
      <c r="J888" s="5"/>
      <c r="K888" s="32"/>
      <c r="L888" s="5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spans="1:26" ht="12.75" customHeight="1" x14ac:dyDescent="0.2">
      <c r="A889" s="32"/>
      <c r="B889" s="32"/>
      <c r="C889" s="32"/>
      <c r="D889" s="32"/>
      <c r="E889" s="32"/>
      <c r="F889" s="32"/>
      <c r="G889" s="32"/>
      <c r="H889" s="206"/>
      <c r="I889" s="5"/>
      <c r="J889" s="5"/>
      <c r="K889" s="32"/>
      <c r="L889" s="5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spans="1:26" ht="12.75" customHeight="1" x14ac:dyDescent="0.2">
      <c r="A890" s="32"/>
      <c r="B890" s="32"/>
      <c r="C890" s="32"/>
      <c r="D890" s="32"/>
      <c r="E890" s="32"/>
      <c r="F890" s="32"/>
      <c r="G890" s="32"/>
      <c r="H890" s="206"/>
      <c r="I890" s="5"/>
      <c r="J890" s="5"/>
      <c r="K890" s="32"/>
      <c r="L890" s="5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spans="1:26" ht="12.75" customHeight="1" x14ac:dyDescent="0.2">
      <c r="A891" s="32"/>
      <c r="B891" s="32"/>
      <c r="C891" s="32"/>
      <c r="D891" s="32"/>
      <c r="E891" s="32"/>
      <c r="F891" s="32"/>
      <c r="G891" s="32"/>
      <c r="H891" s="206"/>
      <c r="I891" s="5"/>
      <c r="J891" s="5"/>
      <c r="K891" s="32"/>
      <c r="L891" s="5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spans="1:26" ht="12.75" customHeight="1" x14ac:dyDescent="0.2">
      <c r="A892" s="32"/>
      <c r="B892" s="32"/>
      <c r="C892" s="32"/>
      <c r="D892" s="32"/>
      <c r="E892" s="32"/>
      <c r="F892" s="32"/>
      <c r="G892" s="32"/>
      <c r="H892" s="206"/>
      <c r="I892" s="5"/>
      <c r="J892" s="5"/>
      <c r="K892" s="32"/>
      <c r="L892" s="5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spans="1:26" ht="12.75" customHeight="1" x14ac:dyDescent="0.2">
      <c r="A893" s="32"/>
      <c r="B893" s="32"/>
      <c r="C893" s="32"/>
      <c r="D893" s="32"/>
      <c r="E893" s="32"/>
      <c r="F893" s="32"/>
      <c r="G893" s="32"/>
      <c r="H893" s="206"/>
      <c r="I893" s="5"/>
      <c r="J893" s="5"/>
      <c r="K893" s="32"/>
      <c r="L893" s="5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spans="1:26" ht="12.75" customHeight="1" x14ac:dyDescent="0.2">
      <c r="A894" s="32"/>
      <c r="B894" s="32"/>
      <c r="C894" s="32"/>
      <c r="D894" s="32"/>
      <c r="E894" s="32"/>
      <c r="F894" s="32"/>
      <c r="G894" s="32"/>
      <c r="H894" s="206"/>
      <c r="I894" s="5"/>
      <c r="J894" s="5"/>
      <c r="K894" s="32"/>
      <c r="L894" s="5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spans="1:26" ht="12.75" customHeight="1" x14ac:dyDescent="0.2">
      <c r="A895" s="32"/>
      <c r="B895" s="32"/>
      <c r="C895" s="32"/>
      <c r="D895" s="32"/>
      <c r="E895" s="32"/>
      <c r="F895" s="32"/>
      <c r="G895" s="32"/>
      <c r="H895" s="206"/>
      <c r="I895" s="5"/>
      <c r="J895" s="5"/>
      <c r="K895" s="32"/>
      <c r="L895" s="5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spans="1:26" ht="12.75" customHeight="1" x14ac:dyDescent="0.2">
      <c r="A896" s="32"/>
      <c r="B896" s="32"/>
      <c r="C896" s="32"/>
      <c r="D896" s="32"/>
      <c r="E896" s="32"/>
      <c r="F896" s="32"/>
      <c r="G896" s="32"/>
      <c r="H896" s="206"/>
      <c r="I896" s="5"/>
      <c r="J896" s="5"/>
      <c r="K896" s="32"/>
      <c r="L896" s="5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spans="1:26" ht="12.75" customHeight="1" x14ac:dyDescent="0.2">
      <c r="A897" s="32"/>
      <c r="B897" s="32"/>
      <c r="C897" s="32"/>
      <c r="D897" s="32"/>
      <c r="E897" s="32"/>
      <c r="F897" s="32"/>
      <c r="G897" s="32"/>
      <c r="H897" s="206"/>
      <c r="I897" s="5"/>
      <c r="J897" s="5"/>
      <c r="K897" s="32"/>
      <c r="L897" s="5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spans="1:26" ht="12.75" customHeight="1" x14ac:dyDescent="0.2">
      <c r="A898" s="32"/>
      <c r="B898" s="32"/>
      <c r="C898" s="32"/>
      <c r="D898" s="32"/>
      <c r="E898" s="32"/>
      <c r="F898" s="32"/>
      <c r="G898" s="32"/>
      <c r="H898" s="206"/>
      <c r="I898" s="5"/>
      <c r="J898" s="5"/>
      <c r="K898" s="32"/>
      <c r="L898" s="5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spans="1:26" ht="12.75" customHeight="1" x14ac:dyDescent="0.2">
      <c r="A899" s="32"/>
      <c r="B899" s="32"/>
      <c r="C899" s="32"/>
      <c r="D899" s="32"/>
      <c r="E899" s="32"/>
      <c r="F899" s="32"/>
      <c r="G899" s="32"/>
      <c r="H899" s="206"/>
      <c r="I899" s="5"/>
      <c r="J899" s="5"/>
      <c r="K899" s="32"/>
      <c r="L899" s="5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spans="1:26" ht="12.75" customHeight="1" x14ac:dyDescent="0.2">
      <c r="A900" s="32"/>
      <c r="B900" s="32"/>
      <c r="C900" s="32"/>
      <c r="D900" s="32"/>
      <c r="E900" s="32"/>
      <c r="F900" s="32"/>
      <c r="G900" s="32"/>
      <c r="H900" s="206"/>
      <c r="I900" s="5"/>
      <c r="J900" s="5"/>
      <c r="K900" s="32"/>
      <c r="L900" s="5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spans="1:26" ht="12.75" customHeight="1" x14ac:dyDescent="0.2">
      <c r="A901" s="32"/>
      <c r="B901" s="32"/>
      <c r="C901" s="32"/>
      <c r="D901" s="32"/>
      <c r="E901" s="32"/>
      <c r="F901" s="32"/>
      <c r="G901" s="32"/>
      <c r="H901" s="206"/>
      <c r="I901" s="5"/>
      <c r="J901" s="5"/>
      <c r="K901" s="32"/>
      <c r="L901" s="5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spans="1:26" ht="12.75" customHeight="1" x14ac:dyDescent="0.2">
      <c r="A902" s="32"/>
      <c r="B902" s="32"/>
      <c r="C902" s="32"/>
      <c r="D902" s="32"/>
      <c r="E902" s="32"/>
      <c r="F902" s="32"/>
      <c r="G902" s="32"/>
      <c r="H902" s="206"/>
      <c r="I902" s="5"/>
      <c r="J902" s="5"/>
      <c r="K902" s="32"/>
      <c r="L902" s="5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spans="1:26" ht="12.75" customHeight="1" x14ac:dyDescent="0.2">
      <c r="A903" s="32"/>
      <c r="B903" s="32"/>
      <c r="C903" s="32"/>
      <c r="D903" s="32"/>
      <c r="E903" s="32"/>
      <c r="F903" s="32"/>
      <c r="G903" s="32"/>
      <c r="H903" s="206"/>
      <c r="I903" s="5"/>
      <c r="J903" s="5"/>
      <c r="K903" s="32"/>
      <c r="L903" s="5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spans="1:26" ht="12.75" customHeight="1" x14ac:dyDescent="0.2">
      <c r="A904" s="32"/>
      <c r="B904" s="32"/>
      <c r="C904" s="32"/>
      <c r="D904" s="32"/>
      <c r="E904" s="32"/>
      <c r="F904" s="32"/>
      <c r="G904" s="32"/>
      <c r="H904" s="206"/>
      <c r="I904" s="5"/>
      <c r="J904" s="5"/>
      <c r="K904" s="32"/>
      <c r="L904" s="5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spans="1:26" ht="12.75" customHeight="1" x14ac:dyDescent="0.2">
      <c r="A905" s="32"/>
      <c r="B905" s="32"/>
      <c r="C905" s="32"/>
      <c r="D905" s="32"/>
      <c r="E905" s="32"/>
      <c r="F905" s="32"/>
      <c r="G905" s="32"/>
      <c r="H905" s="206"/>
      <c r="I905" s="5"/>
      <c r="J905" s="5"/>
      <c r="K905" s="32"/>
      <c r="L905" s="5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spans="1:26" ht="12.75" customHeight="1" x14ac:dyDescent="0.2">
      <c r="A906" s="32"/>
      <c r="B906" s="32"/>
      <c r="C906" s="32"/>
      <c r="D906" s="32"/>
      <c r="E906" s="32"/>
      <c r="F906" s="32"/>
      <c r="G906" s="32"/>
      <c r="H906" s="206"/>
      <c r="I906" s="5"/>
      <c r="J906" s="5"/>
      <c r="K906" s="32"/>
      <c r="L906" s="5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spans="1:26" ht="12.75" customHeight="1" x14ac:dyDescent="0.2">
      <c r="A907" s="32"/>
      <c r="B907" s="32"/>
      <c r="C907" s="32"/>
      <c r="D907" s="32"/>
      <c r="E907" s="32"/>
      <c r="F907" s="32"/>
      <c r="G907" s="32"/>
      <c r="H907" s="206"/>
      <c r="I907" s="5"/>
      <c r="J907" s="5"/>
      <c r="K907" s="32"/>
      <c r="L907" s="5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spans="1:26" ht="12.75" customHeight="1" x14ac:dyDescent="0.2">
      <c r="A908" s="32"/>
      <c r="B908" s="32"/>
      <c r="C908" s="32"/>
      <c r="D908" s="32"/>
      <c r="E908" s="32"/>
      <c r="F908" s="32"/>
      <c r="G908" s="32"/>
      <c r="H908" s="206"/>
      <c r="I908" s="5"/>
      <c r="J908" s="5"/>
      <c r="K908" s="32"/>
      <c r="L908" s="5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spans="1:26" ht="12.75" customHeight="1" x14ac:dyDescent="0.2">
      <c r="A909" s="32"/>
      <c r="B909" s="32"/>
      <c r="C909" s="32"/>
      <c r="D909" s="32"/>
      <c r="E909" s="32"/>
      <c r="F909" s="32"/>
      <c r="G909" s="32"/>
      <c r="H909" s="206"/>
      <c r="I909" s="5"/>
      <c r="J909" s="5"/>
      <c r="K909" s="32"/>
      <c r="L909" s="5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spans="1:26" ht="12.75" customHeight="1" x14ac:dyDescent="0.2">
      <c r="A910" s="32"/>
      <c r="B910" s="32"/>
      <c r="C910" s="32"/>
      <c r="D910" s="32"/>
      <c r="E910" s="32"/>
      <c r="F910" s="32"/>
      <c r="G910" s="32"/>
      <c r="H910" s="206"/>
      <c r="I910" s="5"/>
      <c r="J910" s="5"/>
      <c r="K910" s="32"/>
      <c r="L910" s="5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spans="1:26" ht="12.75" customHeight="1" x14ac:dyDescent="0.2">
      <c r="A911" s="32"/>
      <c r="B911" s="32"/>
      <c r="C911" s="32"/>
      <c r="D911" s="32"/>
      <c r="E911" s="32"/>
      <c r="F911" s="32"/>
      <c r="G911" s="32"/>
      <c r="H911" s="206"/>
      <c r="I911" s="5"/>
      <c r="J911" s="5"/>
      <c r="K911" s="32"/>
      <c r="L911" s="5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spans="1:26" ht="12.75" customHeight="1" x14ac:dyDescent="0.2">
      <c r="A912" s="32"/>
      <c r="B912" s="32"/>
      <c r="C912" s="32"/>
      <c r="D912" s="32"/>
      <c r="E912" s="32"/>
      <c r="F912" s="32"/>
      <c r="G912" s="32"/>
      <c r="H912" s="206"/>
      <c r="I912" s="5"/>
      <c r="J912" s="5"/>
      <c r="K912" s="32"/>
      <c r="L912" s="5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spans="1:26" ht="12.75" customHeight="1" x14ac:dyDescent="0.2">
      <c r="A913" s="32"/>
      <c r="B913" s="32"/>
      <c r="C913" s="32"/>
      <c r="D913" s="32"/>
      <c r="E913" s="32"/>
      <c r="F913" s="32"/>
      <c r="G913" s="32"/>
      <c r="H913" s="206"/>
      <c r="I913" s="5"/>
      <c r="J913" s="5"/>
      <c r="K913" s="32"/>
      <c r="L913" s="5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spans="1:26" ht="12.75" customHeight="1" x14ac:dyDescent="0.2">
      <c r="A914" s="32"/>
      <c r="B914" s="32"/>
      <c r="C914" s="32"/>
      <c r="D914" s="32"/>
      <c r="E914" s="32"/>
      <c r="F914" s="32"/>
      <c r="G914" s="32"/>
      <c r="H914" s="206"/>
      <c r="I914" s="5"/>
      <c r="J914" s="5"/>
      <c r="K914" s="32"/>
      <c r="L914" s="5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spans="1:26" ht="12.75" customHeight="1" x14ac:dyDescent="0.2">
      <c r="A915" s="32"/>
      <c r="B915" s="32"/>
      <c r="C915" s="32"/>
      <c r="D915" s="32"/>
      <c r="E915" s="32"/>
      <c r="F915" s="32"/>
      <c r="G915" s="32"/>
      <c r="H915" s="206"/>
      <c r="I915" s="5"/>
      <c r="J915" s="5"/>
      <c r="K915" s="32"/>
      <c r="L915" s="5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spans="1:26" ht="12.75" customHeight="1" x14ac:dyDescent="0.2">
      <c r="A916" s="32"/>
      <c r="B916" s="32"/>
      <c r="C916" s="32"/>
      <c r="D916" s="32"/>
      <c r="E916" s="32"/>
      <c r="F916" s="32"/>
      <c r="G916" s="32"/>
      <c r="H916" s="206"/>
      <c r="I916" s="5"/>
      <c r="J916" s="5"/>
      <c r="K916" s="32"/>
      <c r="L916" s="5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spans="1:26" ht="12.75" customHeight="1" x14ac:dyDescent="0.2">
      <c r="A917" s="32"/>
      <c r="B917" s="32"/>
      <c r="C917" s="32"/>
      <c r="D917" s="32"/>
      <c r="E917" s="32"/>
      <c r="F917" s="32"/>
      <c r="G917" s="32"/>
      <c r="H917" s="206"/>
      <c r="I917" s="5"/>
      <c r="J917" s="5"/>
      <c r="K917" s="32"/>
      <c r="L917" s="5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spans="1:26" ht="12.75" customHeight="1" x14ac:dyDescent="0.2">
      <c r="A918" s="32"/>
      <c r="B918" s="32"/>
      <c r="C918" s="32"/>
      <c r="D918" s="32"/>
      <c r="E918" s="32"/>
      <c r="F918" s="32"/>
      <c r="G918" s="32"/>
      <c r="H918" s="206"/>
      <c r="I918" s="5"/>
      <c r="J918" s="5"/>
      <c r="K918" s="32"/>
      <c r="L918" s="5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spans="1:26" ht="12.75" customHeight="1" x14ac:dyDescent="0.2">
      <c r="A919" s="32"/>
      <c r="B919" s="32"/>
      <c r="C919" s="32"/>
      <c r="D919" s="32"/>
      <c r="E919" s="32"/>
      <c r="F919" s="32"/>
      <c r="G919" s="32"/>
      <c r="H919" s="206"/>
      <c r="I919" s="5"/>
      <c r="J919" s="5"/>
      <c r="K919" s="32"/>
      <c r="L919" s="5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spans="1:26" ht="12.75" customHeight="1" x14ac:dyDescent="0.2">
      <c r="A920" s="32"/>
      <c r="B920" s="32"/>
      <c r="C920" s="32"/>
      <c r="D920" s="32"/>
      <c r="E920" s="32"/>
      <c r="F920" s="32"/>
      <c r="G920" s="32"/>
      <c r="H920" s="206"/>
      <c r="I920" s="5"/>
      <c r="J920" s="5"/>
      <c r="K920" s="32"/>
      <c r="L920" s="5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spans="1:26" ht="12.75" customHeight="1" x14ac:dyDescent="0.2">
      <c r="A921" s="32"/>
      <c r="B921" s="32"/>
      <c r="C921" s="32"/>
      <c r="D921" s="32"/>
      <c r="E921" s="32"/>
      <c r="F921" s="32"/>
      <c r="G921" s="32"/>
      <c r="H921" s="206"/>
      <c r="I921" s="5"/>
      <c r="J921" s="5"/>
      <c r="K921" s="32"/>
      <c r="L921" s="5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spans="1:26" ht="12.75" customHeight="1" x14ac:dyDescent="0.2">
      <c r="A922" s="32"/>
      <c r="B922" s="32"/>
      <c r="C922" s="32"/>
      <c r="D922" s="32"/>
      <c r="E922" s="32"/>
      <c r="F922" s="32"/>
      <c r="G922" s="32"/>
      <c r="H922" s="206"/>
      <c r="I922" s="5"/>
      <c r="J922" s="5"/>
      <c r="K922" s="32"/>
      <c r="L922" s="5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spans="1:26" ht="12.75" customHeight="1" x14ac:dyDescent="0.2">
      <c r="A923" s="32"/>
      <c r="B923" s="32"/>
      <c r="C923" s="32"/>
      <c r="D923" s="32"/>
      <c r="E923" s="32"/>
      <c r="F923" s="32"/>
      <c r="G923" s="32"/>
      <c r="H923" s="206"/>
      <c r="I923" s="5"/>
      <c r="J923" s="5"/>
      <c r="K923" s="32"/>
      <c r="L923" s="5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spans="1:26" ht="12.75" customHeight="1" x14ac:dyDescent="0.2">
      <c r="A924" s="32"/>
      <c r="B924" s="32"/>
      <c r="C924" s="32"/>
      <c r="D924" s="32"/>
      <c r="E924" s="32"/>
      <c r="F924" s="32"/>
      <c r="G924" s="32"/>
      <c r="H924" s="206"/>
      <c r="I924" s="5"/>
      <c r="J924" s="5"/>
      <c r="K924" s="32"/>
      <c r="L924" s="5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spans="1:26" ht="12.75" customHeight="1" x14ac:dyDescent="0.2">
      <c r="A925" s="32"/>
      <c r="B925" s="32"/>
      <c r="C925" s="32"/>
      <c r="D925" s="32"/>
      <c r="E925" s="32"/>
      <c r="F925" s="32"/>
      <c r="G925" s="32"/>
      <c r="H925" s="206"/>
      <c r="I925" s="5"/>
      <c r="J925" s="5"/>
      <c r="K925" s="32"/>
      <c r="L925" s="5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spans="1:26" ht="12.75" customHeight="1" x14ac:dyDescent="0.2">
      <c r="A926" s="32"/>
      <c r="B926" s="32"/>
      <c r="C926" s="32"/>
      <c r="D926" s="32"/>
      <c r="E926" s="32"/>
      <c r="F926" s="32"/>
      <c r="G926" s="32"/>
      <c r="H926" s="206"/>
      <c r="I926" s="5"/>
      <c r="J926" s="5"/>
      <c r="K926" s="32"/>
      <c r="L926" s="5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spans="1:26" ht="12.75" customHeight="1" x14ac:dyDescent="0.2">
      <c r="A927" s="32"/>
      <c r="B927" s="32"/>
      <c r="C927" s="32"/>
      <c r="D927" s="32"/>
      <c r="E927" s="32"/>
      <c r="F927" s="32"/>
      <c r="G927" s="32"/>
      <c r="H927" s="206"/>
      <c r="I927" s="5"/>
      <c r="J927" s="5"/>
      <c r="K927" s="32"/>
      <c r="L927" s="5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spans="1:26" ht="12.75" customHeight="1" x14ac:dyDescent="0.2">
      <c r="A928" s="32"/>
      <c r="B928" s="32"/>
      <c r="C928" s="32"/>
      <c r="D928" s="32"/>
      <c r="E928" s="32"/>
      <c r="F928" s="32"/>
      <c r="G928" s="32"/>
      <c r="H928" s="206"/>
      <c r="I928" s="5"/>
      <c r="J928" s="5"/>
      <c r="K928" s="32"/>
      <c r="L928" s="5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spans="1:26" ht="12.75" customHeight="1" x14ac:dyDescent="0.2">
      <c r="A929" s="32"/>
      <c r="B929" s="32"/>
      <c r="C929" s="32"/>
      <c r="D929" s="32"/>
      <c r="E929" s="32"/>
      <c r="F929" s="32"/>
      <c r="G929" s="32"/>
      <c r="H929" s="206"/>
      <c r="I929" s="5"/>
      <c r="J929" s="5"/>
      <c r="K929" s="32"/>
      <c r="L929" s="5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spans="1:26" ht="12.75" customHeight="1" x14ac:dyDescent="0.2">
      <c r="A930" s="32"/>
      <c r="B930" s="32"/>
      <c r="C930" s="32"/>
      <c r="D930" s="32"/>
      <c r="E930" s="32"/>
      <c r="F930" s="32"/>
      <c r="G930" s="32"/>
      <c r="H930" s="206"/>
      <c r="I930" s="5"/>
      <c r="J930" s="5"/>
      <c r="K930" s="32"/>
      <c r="L930" s="5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spans="1:26" ht="12.75" customHeight="1" x14ac:dyDescent="0.2">
      <c r="A931" s="32"/>
      <c r="B931" s="32"/>
      <c r="C931" s="32"/>
      <c r="D931" s="32"/>
      <c r="E931" s="32"/>
      <c r="F931" s="32"/>
      <c r="G931" s="32"/>
      <c r="H931" s="206"/>
      <c r="I931" s="5"/>
      <c r="J931" s="5"/>
      <c r="K931" s="32"/>
      <c r="L931" s="5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spans="1:26" ht="12.75" customHeight="1" x14ac:dyDescent="0.2">
      <c r="A932" s="32"/>
      <c r="B932" s="32"/>
      <c r="C932" s="32"/>
      <c r="D932" s="32"/>
      <c r="E932" s="32"/>
      <c r="F932" s="32"/>
      <c r="G932" s="32"/>
      <c r="H932" s="206"/>
      <c r="I932" s="5"/>
      <c r="J932" s="5"/>
      <c r="K932" s="32"/>
      <c r="L932" s="5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spans="1:26" ht="12.75" customHeight="1" x14ac:dyDescent="0.2">
      <c r="A933" s="32"/>
      <c r="B933" s="32"/>
      <c r="C933" s="32"/>
      <c r="D933" s="32"/>
      <c r="E933" s="32"/>
      <c r="F933" s="32"/>
      <c r="G933" s="32"/>
      <c r="H933" s="206"/>
      <c r="I933" s="5"/>
      <c r="J933" s="5"/>
      <c r="K933" s="32"/>
      <c r="L933" s="5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spans="1:26" ht="12.75" customHeight="1" x14ac:dyDescent="0.2">
      <c r="A934" s="32"/>
      <c r="B934" s="32"/>
      <c r="C934" s="32"/>
      <c r="D934" s="32"/>
      <c r="E934" s="32"/>
      <c r="F934" s="32"/>
      <c r="G934" s="32"/>
      <c r="H934" s="206"/>
      <c r="I934" s="5"/>
      <c r="J934" s="5"/>
      <c r="K934" s="32"/>
      <c r="L934" s="5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spans="1:26" ht="12.75" customHeight="1" x14ac:dyDescent="0.2">
      <c r="A935" s="32"/>
      <c r="B935" s="32"/>
      <c r="C935" s="32"/>
      <c r="D935" s="32"/>
      <c r="E935" s="32"/>
      <c r="F935" s="32"/>
      <c r="G935" s="32"/>
      <c r="H935" s="206"/>
      <c r="I935" s="5"/>
      <c r="J935" s="5"/>
      <c r="K935" s="32"/>
      <c r="L935" s="5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spans="1:26" ht="12.75" customHeight="1" x14ac:dyDescent="0.2">
      <c r="A936" s="32"/>
      <c r="B936" s="32"/>
      <c r="C936" s="32"/>
      <c r="D936" s="32"/>
      <c r="E936" s="32"/>
      <c r="F936" s="32"/>
      <c r="G936" s="32"/>
      <c r="H936" s="206"/>
      <c r="I936" s="5"/>
      <c r="J936" s="5"/>
      <c r="K936" s="32"/>
      <c r="L936" s="5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spans="1:26" ht="12.75" customHeight="1" x14ac:dyDescent="0.2">
      <c r="A937" s="32"/>
      <c r="B937" s="32"/>
      <c r="C937" s="32"/>
      <c r="D937" s="32"/>
      <c r="E937" s="32"/>
      <c r="F937" s="32"/>
      <c r="G937" s="32"/>
      <c r="H937" s="206"/>
      <c r="I937" s="5"/>
      <c r="J937" s="5"/>
      <c r="K937" s="32"/>
      <c r="L937" s="5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spans="1:26" ht="12.75" customHeight="1" x14ac:dyDescent="0.2">
      <c r="A938" s="32"/>
      <c r="B938" s="32"/>
      <c r="C938" s="32"/>
      <c r="D938" s="32"/>
      <c r="E938" s="32"/>
      <c r="F938" s="32"/>
      <c r="G938" s="32"/>
      <c r="H938" s="206"/>
      <c r="I938" s="5"/>
      <c r="J938" s="5"/>
      <c r="K938" s="32"/>
      <c r="L938" s="5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spans="1:26" ht="12.75" customHeight="1" x14ac:dyDescent="0.2">
      <c r="A939" s="32"/>
      <c r="B939" s="32"/>
      <c r="C939" s="32"/>
      <c r="D939" s="32"/>
      <c r="E939" s="32"/>
      <c r="F939" s="32"/>
      <c r="G939" s="32"/>
      <c r="H939" s="206"/>
      <c r="I939" s="5"/>
      <c r="J939" s="5"/>
      <c r="K939" s="32"/>
      <c r="L939" s="5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spans="1:26" ht="12.75" customHeight="1" x14ac:dyDescent="0.2">
      <c r="A940" s="32"/>
      <c r="B940" s="32"/>
      <c r="C940" s="32"/>
      <c r="D940" s="32"/>
      <c r="E940" s="32"/>
      <c r="F940" s="32"/>
      <c r="G940" s="32"/>
      <c r="H940" s="206"/>
      <c r="I940" s="5"/>
      <c r="J940" s="5"/>
      <c r="K940" s="32"/>
      <c r="L940" s="5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spans="1:26" ht="12.75" customHeight="1" x14ac:dyDescent="0.2">
      <c r="A941" s="32"/>
      <c r="B941" s="32"/>
      <c r="C941" s="32"/>
      <c r="D941" s="32"/>
      <c r="E941" s="32"/>
      <c r="F941" s="32"/>
      <c r="G941" s="32"/>
      <c r="H941" s="206"/>
      <c r="I941" s="5"/>
      <c r="J941" s="5"/>
      <c r="K941" s="32"/>
      <c r="L941" s="5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spans="1:26" ht="12.75" customHeight="1" x14ac:dyDescent="0.2">
      <c r="A942" s="32"/>
      <c r="B942" s="32"/>
      <c r="C942" s="32"/>
      <c r="D942" s="32"/>
      <c r="E942" s="32"/>
      <c r="F942" s="32"/>
      <c r="G942" s="32"/>
      <c r="H942" s="206"/>
      <c r="I942" s="5"/>
      <c r="J942" s="5"/>
      <c r="K942" s="32"/>
      <c r="L942" s="5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spans="1:26" ht="12.75" customHeight="1" x14ac:dyDescent="0.2">
      <c r="A943" s="32"/>
      <c r="B943" s="32"/>
      <c r="C943" s="32"/>
      <c r="D943" s="32"/>
      <c r="E943" s="32"/>
      <c r="F943" s="32"/>
      <c r="G943" s="32"/>
      <c r="H943" s="206"/>
      <c r="I943" s="5"/>
      <c r="J943" s="5"/>
      <c r="K943" s="32"/>
      <c r="L943" s="5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spans="1:26" ht="12.75" customHeight="1" x14ac:dyDescent="0.2">
      <c r="A944" s="32"/>
      <c r="B944" s="32"/>
      <c r="C944" s="32"/>
      <c r="D944" s="32"/>
      <c r="E944" s="32"/>
      <c r="F944" s="32"/>
      <c r="G944" s="32"/>
      <c r="H944" s="206"/>
      <c r="I944" s="5"/>
      <c r="J944" s="5"/>
      <c r="K944" s="32"/>
      <c r="L944" s="5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spans="1:26" ht="12.75" customHeight="1" x14ac:dyDescent="0.2">
      <c r="A945" s="32"/>
      <c r="B945" s="32"/>
      <c r="C945" s="32"/>
      <c r="D945" s="32"/>
      <c r="E945" s="32"/>
      <c r="F945" s="32"/>
      <c r="G945" s="32"/>
      <c r="H945" s="206"/>
      <c r="I945" s="5"/>
      <c r="J945" s="5"/>
      <c r="K945" s="32"/>
      <c r="L945" s="5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spans="1:26" ht="12.75" customHeight="1" x14ac:dyDescent="0.2">
      <c r="A946" s="32"/>
      <c r="B946" s="32"/>
      <c r="C946" s="32"/>
      <c r="D946" s="32"/>
      <c r="E946" s="32"/>
      <c r="F946" s="32"/>
      <c r="G946" s="32"/>
      <c r="H946" s="206"/>
      <c r="I946" s="5"/>
      <c r="J946" s="5"/>
      <c r="K946" s="32"/>
      <c r="L946" s="5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spans="1:26" ht="12.75" customHeight="1" x14ac:dyDescent="0.2">
      <c r="A947" s="32"/>
      <c r="B947" s="32"/>
      <c r="C947" s="32"/>
      <c r="D947" s="32"/>
      <c r="E947" s="32"/>
      <c r="F947" s="32"/>
      <c r="G947" s="32"/>
      <c r="H947" s="206"/>
      <c r="I947" s="5"/>
      <c r="J947" s="5"/>
      <c r="K947" s="32"/>
      <c r="L947" s="5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spans="1:26" ht="12.75" customHeight="1" x14ac:dyDescent="0.2">
      <c r="A948" s="32"/>
      <c r="B948" s="32"/>
      <c r="C948" s="32"/>
      <c r="D948" s="32"/>
      <c r="E948" s="32"/>
      <c r="F948" s="32"/>
      <c r="G948" s="32"/>
      <c r="H948" s="206"/>
      <c r="I948" s="5"/>
      <c r="J948" s="5"/>
      <c r="K948" s="32"/>
      <c r="L948" s="5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spans="1:26" ht="12.75" customHeight="1" x14ac:dyDescent="0.2">
      <c r="A949" s="32"/>
      <c r="B949" s="32"/>
      <c r="C949" s="32"/>
      <c r="D949" s="32"/>
      <c r="E949" s="32"/>
      <c r="F949" s="32"/>
      <c r="G949" s="32"/>
      <c r="H949" s="206"/>
      <c r="I949" s="5"/>
      <c r="J949" s="5"/>
      <c r="K949" s="32"/>
      <c r="L949" s="5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spans="1:26" ht="12.75" customHeight="1" x14ac:dyDescent="0.2">
      <c r="A950" s="32"/>
      <c r="B950" s="32"/>
      <c r="C950" s="32"/>
      <c r="D950" s="32"/>
      <c r="E950" s="32"/>
      <c r="F950" s="32"/>
      <c r="G950" s="32"/>
      <c r="H950" s="206"/>
      <c r="I950" s="5"/>
      <c r="J950" s="5"/>
      <c r="K950" s="32"/>
      <c r="L950" s="5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spans="1:26" ht="12.75" customHeight="1" x14ac:dyDescent="0.2">
      <c r="A951" s="32"/>
      <c r="B951" s="32"/>
      <c r="C951" s="32"/>
      <c r="D951" s="32"/>
      <c r="E951" s="32"/>
      <c r="F951" s="32"/>
      <c r="G951" s="32"/>
      <c r="H951" s="206"/>
      <c r="I951" s="5"/>
      <c r="J951" s="5"/>
      <c r="K951" s="32"/>
      <c r="L951" s="5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spans="1:26" ht="12.75" customHeight="1" x14ac:dyDescent="0.2">
      <c r="A952" s="32"/>
      <c r="B952" s="32"/>
      <c r="C952" s="32"/>
      <c r="D952" s="32"/>
      <c r="E952" s="32"/>
      <c r="F952" s="32"/>
      <c r="G952" s="32"/>
      <c r="H952" s="206"/>
      <c r="I952" s="5"/>
      <c r="J952" s="5"/>
      <c r="K952" s="32"/>
      <c r="L952" s="5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spans="1:26" ht="12.75" customHeight="1" x14ac:dyDescent="0.2">
      <c r="A953" s="32"/>
      <c r="B953" s="32"/>
      <c r="C953" s="32"/>
      <c r="D953" s="32"/>
      <c r="E953" s="32"/>
      <c r="F953" s="32"/>
      <c r="G953" s="32"/>
      <c r="H953" s="206"/>
      <c r="I953" s="5"/>
      <c r="J953" s="5"/>
      <c r="K953" s="32"/>
      <c r="L953" s="5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spans="1:26" ht="12.75" customHeight="1" x14ac:dyDescent="0.2">
      <c r="A954" s="32"/>
      <c r="B954" s="32"/>
      <c r="C954" s="32"/>
      <c r="D954" s="32"/>
      <c r="E954" s="32"/>
      <c r="F954" s="32"/>
      <c r="G954" s="32"/>
      <c r="H954" s="206"/>
      <c r="I954" s="5"/>
      <c r="J954" s="5"/>
      <c r="K954" s="32"/>
      <c r="L954" s="5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spans="1:26" ht="12.75" customHeight="1" x14ac:dyDescent="0.2">
      <c r="A955" s="32"/>
      <c r="B955" s="32"/>
      <c r="C955" s="32"/>
      <c r="D955" s="32"/>
      <c r="E955" s="32"/>
      <c r="F955" s="32"/>
      <c r="G955" s="32"/>
      <c r="H955" s="206"/>
      <c r="I955" s="5"/>
      <c r="J955" s="5"/>
      <c r="K955" s="32"/>
      <c r="L955" s="5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spans="1:26" ht="12.75" customHeight="1" x14ac:dyDescent="0.2">
      <c r="A956" s="32"/>
      <c r="B956" s="32"/>
      <c r="C956" s="32"/>
      <c r="D956" s="32"/>
      <c r="E956" s="32"/>
      <c r="F956" s="32"/>
      <c r="G956" s="32"/>
      <c r="H956" s="206"/>
      <c r="I956" s="5"/>
      <c r="J956" s="5"/>
      <c r="K956" s="32"/>
      <c r="L956" s="5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spans="1:26" ht="12.75" customHeight="1" x14ac:dyDescent="0.2">
      <c r="A957" s="32"/>
      <c r="B957" s="32"/>
      <c r="C957" s="32"/>
      <c r="D957" s="32"/>
      <c r="E957" s="32"/>
      <c r="F957" s="32"/>
      <c r="G957" s="32"/>
      <c r="H957" s="206"/>
      <c r="I957" s="5"/>
      <c r="J957" s="5"/>
      <c r="K957" s="32"/>
      <c r="L957" s="5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spans="1:26" ht="12.75" customHeight="1" x14ac:dyDescent="0.2">
      <c r="A958" s="32"/>
      <c r="B958" s="32"/>
      <c r="C958" s="32"/>
      <c r="D958" s="32"/>
      <c r="E958" s="32"/>
      <c r="F958" s="32"/>
      <c r="G958" s="32"/>
      <c r="H958" s="206"/>
      <c r="I958" s="5"/>
      <c r="J958" s="5"/>
      <c r="K958" s="32"/>
      <c r="L958" s="5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spans="1:26" ht="12.75" customHeight="1" x14ac:dyDescent="0.2">
      <c r="A959" s="32"/>
      <c r="B959" s="32"/>
      <c r="C959" s="32"/>
      <c r="D959" s="32"/>
      <c r="E959" s="32"/>
      <c r="F959" s="32"/>
      <c r="G959" s="32"/>
      <c r="H959" s="206"/>
      <c r="I959" s="5"/>
      <c r="J959" s="5"/>
      <c r="K959" s="32"/>
      <c r="L959" s="5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spans="1:26" ht="12.75" customHeight="1" x14ac:dyDescent="0.2">
      <c r="A960" s="32"/>
      <c r="B960" s="32"/>
      <c r="C960" s="32"/>
      <c r="D960" s="32"/>
      <c r="E960" s="32"/>
      <c r="F960" s="32"/>
      <c r="G960" s="32"/>
      <c r="H960" s="206"/>
      <c r="I960" s="5"/>
      <c r="J960" s="5"/>
      <c r="K960" s="32"/>
      <c r="L960" s="5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spans="1:26" ht="12.75" customHeight="1" x14ac:dyDescent="0.2">
      <c r="A961" s="32"/>
      <c r="B961" s="32"/>
      <c r="C961" s="32"/>
      <c r="D961" s="32"/>
      <c r="E961" s="32"/>
      <c r="F961" s="32"/>
      <c r="G961" s="32"/>
      <c r="H961" s="206"/>
      <c r="I961" s="5"/>
      <c r="J961" s="5"/>
      <c r="K961" s="32"/>
      <c r="L961" s="5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spans="1:26" ht="12.75" customHeight="1" x14ac:dyDescent="0.2">
      <c r="A962" s="32"/>
      <c r="B962" s="32"/>
      <c r="C962" s="32"/>
      <c r="D962" s="32"/>
      <c r="E962" s="32"/>
      <c r="F962" s="32"/>
      <c r="G962" s="32"/>
      <c r="H962" s="206"/>
      <c r="I962" s="5"/>
      <c r="J962" s="5"/>
      <c r="K962" s="32"/>
      <c r="L962" s="5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spans="1:26" ht="12.75" customHeight="1" x14ac:dyDescent="0.2">
      <c r="A963" s="32"/>
      <c r="B963" s="32"/>
      <c r="C963" s="32"/>
      <c r="D963" s="32"/>
      <c r="E963" s="32"/>
      <c r="F963" s="32"/>
      <c r="G963" s="32"/>
      <c r="H963" s="206"/>
      <c r="I963" s="5"/>
      <c r="J963" s="5"/>
      <c r="K963" s="32"/>
      <c r="L963" s="5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spans="1:26" ht="12.75" customHeight="1" x14ac:dyDescent="0.2">
      <c r="A964" s="32"/>
      <c r="B964" s="32"/>
      <c r="C964" s="32"/>
      <c r="D964" s="32"/>
      <c r="E964" s="32"/>
      <c r="F964" s="32"/>
      <c r="G964" s="32"/>
      <c r="H964" s="206"/>
      <c r="I964" s="5"/>
      <c r="J964" s="5"/>
      <c r="K964" s="32"/>
      <c r="L964" s="5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spans="1:26" ht="12.75" customHeight="1" x14ac:dyDescent="0.2">
      <c r="A965" s="32"/>
      <c r="B965" s="32"/>
      <c r="C965" s="32"/>
      <c r="D965" s="32"/>
      <c r="E965" s="32"/>
      <c r="F965" s="32"/>
      <c r="G965" s="32"/>
      <c r="H965" s="206"/>
      <c r="I965" s="5"/>
      <c r="J965" s="5"/>
      <c r="K965" s="32"/>
      <c r="L965" s="5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spans="1:26" ht="12.75" customHeight="1" x14ac:dyDescent="0.2">
      <c r="A966" s="32"/>
      <c r="B966" s="32"/>
      <c r="C966" s="32"/>
      <c r="D966" s="32"/>
      <c r="E966" s="32"/>
      <c r="F966" s="32"/>
      <c r="G966" s="32"/>
      <c r="H966" s="206"/>
      <c r="I966" s="5"/>
      <c r="J966" s="5"/>
      <c r="K966" s="32"/>
      <c r="L966" s="5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spans="1:26" ht="12.75" customHeight="1" x14ac:dyDescent="0.2">
      <c r="A967" s="32"/>
      <c r="B967" s="32"/>
      <c r="C967" s="32"/>
      <c r="D967" s="32"/>
      <c r="E967" s="32"/>
      <c r="F967" s="32"/>
      <c r="G967" s="32"/>
      <c r="H967" s="206"/>
      <c r="I967" s="5"/>
      <c r="J967" s="5"/>
      <c r="K967" s="32"/>
      <c r="L967" s="5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spans="1:26" ht="12.75" customHeight="1" x14ac:dyDescent="0.2">
      <c r="A968" s="32"/>
      <c r="B968" s="32"/>
      <c r="C968" s="32"/>
      <c r="D968" s="32"/>
      <c r="E968" s="32"/>
      <c r="F968" s="32"/>
      <c r="G968" s="32"/>
      <c r="H968" s="206"/>
      <c r="I968" s="5"/>
      <c r="J968" s="5"/>
      <c r="K968" s="32"/>
      <c r="L968" s="5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spans="1:26" ht="12.75" customHeight="1" x14ac:dyDescent="0.2">
      <c r="A969" s="32"/>
      <c r="B969" s="32"/>
      <c r="C969" s="32"/>
      <c r="D969" s="32"/>
      <c r="E969" s="32"/>
      <c r="F969" s="32"/>
      <c r="G969" s="32"/>
      <c r="H969" s="206"/>
      <c r="I969" s="5"/>
      <c r="J969" s="5"/>
      <c r="K969" s="32"/>
      <c r="L969" s="5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spans="1:26" ht="12.75" customHeight="1" x14ac:dyDescent="0.2">
      <c r="A970" s="32"/>
      <c r="B970" s="32"/>
      <c r="C970" s="32"/>
      <c r="D970" s="32"/>
      <c r="E970" s="32"/>
      <c r="F970" s="32"/>
      <c r="G970" s="32"/>
      <c r="H970" s="206"/>
      <c r="I970" s="5"/>
      <c r="J970" s="5"/>
      <c r="K970" s="32"/>
      <c r="L970" s="5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spans="1:26" ht="12.75" customHeight="1" x14ac:dyDescent="0.2">
      <c r="A971" s="32"/>
      <c r="B971" s="32"/>
      <c r="C971" s="32"/>
      <c r="D971" s="32"/>
      <c r="E971" s="32"/>
      <c r="F971" s="32"/>
      <c r="G971" s="32"/>
      <c r="H971" s="206"/>
      <c r="I971" s="5"/>
      <c r="J971" s="5"/>
      <c r="K971" s="32"/>
      <c r="L971" s="5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spans="1:26" ht="12.75" customHeight="1" x14ac:dyDescent="0.2">
      <c r="A972" s="32"/>
      <c r="B972" s="32"/>
      <c r="C972" s="32"/>
      <c r="D972" s="32"/>
      <c r="E972" s="32"/>
      <c r="F972" s="32"/>
      <c r="G972" s="32"/>
      <c r="H972" s="206"/>
      <c r="I972" s="5"/>
      <c r="J972" s="5"/>
      <c r="K972" s="32"/>
      <c r="L972" s="5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spans="1:26" ht="12.75" customHeight="1" x14ac:dyDescent="0.2">
      <c r="A973" s="32"/>
      <c r="B973" s="32"/>
      <c r="C973" s="32"/>
      <c r="D973" s="32"/>
      <c r="E973" s="32"/>
      <c r="F973" s="32"/>
      <c r="G973" s="32"/>
      <c r="H973" s="206"/>
      <c r="I973" s="5"/>
      <c r="J973" s="5"/>
      <c r="K973" s="32"/>
      <c r="L973" s="5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spans="1:26" ht="12.75" customHeight="1" x14ac:dyDescent="0.2">
      <c r="A974" s="32"/>
      <c r="B974" s="32"/>
      <c r="C974" s="32"/>
      <c r="D974" s="32"/>
      <c r="E974" s="32"/>
      <c r="F974" s="32"/>
      <c r="G974" s="32"/>
      <c r="H974" s="206"/>
      <c r="I974" s="5"/>
      <c r="J974" s="5"/>
      <c r="K974" s="32"/>
      <c r="L974" s="5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spans="1:26" ht="12.75" customHeight="1" x14ac:dyDescent="0.2">
      <c r="A975" s="32"/>
      <c r="B975" s="32"/>
      <c r="C975" s="32"/>
      <c r="D975" s="32"/>
      <c r="E975" s="32"/>
      <c r="F975" s="32"/>
      <c r="G975" s="32"/>
      <c r="H975" s="206"/>
      <c r="I975" s="5"/>
      <c r="J975" s="5"/>
      <c r="K975" s="32"/>
      <c r="L975" s="5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spans="1:26" ht="12.75" customHeight="1" x14ac:dyDescent="0.2">
      <c r="A976" s="32"/>
      <c r="B976" s="32"/>
      <c r="C976" s="32"/>
      <c r="D976" s="32"/>
      <c r="E976" s="32"/>
      <c r="F976" s="32"/>
      <c r="G976" s="32"/>
      <c r="H976" s="206"/>
      <c r="I976" s="5"/>
      <c r="J976" s="5"/>
      <c r="K976" s="32"/>
      <c r="L976" s="5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spans="1:26" ht="12.75" customHeight="1" x14ac:dyDescent="0.2">
      <c r="A977" s="32"/>
      <c r="B977" s="32"/>
      <c r="C977" s="32"/>
      <c r="D977" s="32"/>
      <c r="E977" s="32"/>
      <c r="F977" s="32"/>
      <c r="G977" s="32"/>
      <c r="H977" s="206"/>
      <c r="I977" s="5"/>
      <c r="J977" s="5"/>
      <c r="K977" s="32"/>
      <c r="L977" s="5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spans="1:26" ht="12.75" customHeight="1" x14ac:dyDescent="0.2">
      <c r="A978" s="32"/>
      <c r="B978" s="32"/>
      <c r="C978" s="32"/>
      <c r="D978" s="32"/>
      <c r="E978" s="32"/>
      <c r="F978" s="32"/>
      <c r="G978" s="32"/>
      <c r="H978" s="206"/>
      <c r="I978" s="5"/>
      <c r="J978" s="5"/>
      <c r="K978" s="32"/>
      <c r="L978" s="5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spans="1:26" ht="12.75" customHeight="1" x14ac:dyDescent="0.2">
      <c r="A979" s="32"/>
      <c r="B979" s="32"/>
      <c r="C979" s="32"/>
      <c r="D979" s="32"/>
      <c r="E979" s="32"/>
      <c r="F979" s="32"/>
      <c r="G979" s="32"/>
      <c r="H979" s="206"/>
      <c r="I979" s="5"/>
      <c r="J979" s="5"/>
      <c r="K979" s="32"/>
      <c r="L979" s="5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spans="1:26" ht="12.75" customHeight="1" x14ac:dyDescent="0.2">
      <c r="A980" s="32"/>
      <c r="B980" s="32"/>
      <c r="C980" s="32"/>
      <c r="D980" s="32"/>
      <c r="E980" s="32"/>
      <c r="F980" s="32"/>
      <c r="G980" s="32"/>
      <c r="H980" s="206"/>
      <c r="I980" s="5"/>
      <c r="J980" s="5"/>
      <c r="K980" s="32"/>
      <c r="L980" s="5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spans="1:26" ht="12.75" customHeight="1" x14ac:dyDescent="0.2">
      <c r="A981" s="32"/>
      <c r="B981" s="32"/>
      <c r="C981" s="32"/>
      <c r="D981" s="32"/>
      <c r="E981" s="32"/>
      <c r="F981" s="32"/>
      <c r="G981" s="32"/>
      <c r="H981" s="206"/>
      <c r="I981" s="5"/>
      <c r="J981" s="5"/>
      <c r="K981" s="32"/>
      <c r="L981" s="5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spans="1:26" ht="12.75" customHeight="1" x14ac:dyDescent="0.2">
      <c r="A982" s="32"/>
      <c r="B982" s="32"/>
      <c r="C982" s="32"/>
      <c r="D982" s="32"/>
      <c r="E982" s="32"/>
      <c r="F982" s="32"/>
      <c r="G982" s="32"/>
      <c r="H982" s="206"/>
      <c r="I982" s="5"/>
      <c r="J982" s="5"/>
      <c r="K982" s="32"/>
      <c r="L982" s="5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spans="1:26" ht="12.75" customHeight="1" x14ac:dyDescent="0.2">
      <c r="A983" s="32"/>
      <c r="B983" s="32"/>
      <c r="C983" s="32"/>
      <c r="D983" s="32"/>
      <c r="E983" s="32"/>
      <c r="F983" s="32"/>
      <c r="G983" s="32"/>
      <c r="H983" s="206"/>
      <c r="I983" s="5"/>
      <c r="J983" s="5"/>
      <c r="K983" s="32"/>
      <c r="L983" s="5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spans="1:26" ht="12.75" customHeight="1" x14ac:dyDescent="0.2">
      <c r="A984" s="32"/>
      <c r="B984" s="32"/>
      <c r="C984" s="32"/>
      <c r="D984" s="32"/>
      <c r="E984" s="32"/>
      <c r="F984" s="32"/>
      <c r="G984" s="32"/>
      <c r="H984" s="206"/>
      <c r="I984" s="5"/>
      <c r="J984" s="5"/>
      <c r="K984" s="32"/>
      <c r="L984" s="5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spans="1:26" ht="12.75" customHeight="1" x14ac:dyDescent="0.2">
      <c r="A985" s="32"/>
      <c r="B985" s="32"/>
      <c r="C985" s="32"/>
      <c r="D985" s="32"/>
      <c r="E985" s="32"/>
      <c r="F985" s="32"/>
      <c r="G985" s="32"/>
      <c r="H985" s="206"/>
      <c r="I985" s="5"/>
      <c r="J985" s="5"/>
      <c r="K985" s="32"/>
      <c r="L985" s="5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spans="1:26" ht="12.75" customHeight="1" x14ac:dyDescent="0.2">
      <c r="A986" s="32"/>
      <c r="B986" s="32"/>
      <c r="C986" s="32"/>
      <c r="D986" s="32"/>
      <c r="E986" s="32"/>
      <c r="F986" s="32"/>
      <c r="G986" s="32"/>
      <c r="H986" s="206"/>
      <c r="I986" s="5"/>
      <c r="J986" s="5"/>
      <c r="K986" s="32"/>
      <c r="L986" s="5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spans="1:26" ht="12.75" customHeight="1" x14ac:dyDescent="0.2">
      <c r="A987" s="32"/>
      <c r="B987" s="32"/>
      <c r="C987" s="32"/>
      <c r="D987" s="32"/>
      <c r="E987" s="32"/>
      <c r="F987" s="32"/>
      <c r="G987" s="32"/>
      <c r="H987" s="206"/>
      <c r="I987" s="5"/>
      <c r="J987" s="5"/>
      <c r="K987" s="32"/>
      <c r="L987" s="5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spans="1:26" ht="12.75" customHeight="1" x14ac:dyDescent="0.2">
      <c r="A988" s="32"/>
      <c r="B988" s="32"/>
      <c r="C988" s="32"/>
      <c r="D988" s="32"/>
      <c r="E988" s="32"/>
      <c r="F988" s="32"/>
      <c r="G988" s="32"/>
      <c r="H988" s="206"/>
      <c r="I988" s="5"/>
      <c r="J988" s="5"/>
      <c r="K988" s="32"/>
      <c r="L988" s="5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spans="1:26" ht="12.75" customHeight="1" x14ac:dyDescent="0.2">
      <c r="A989" s="32"/>
      <c r="B989" s="32"/>
      <c r="C989" s="32"/>
      <c r="D989" s="32"/>
      <c r="E989" s="32"/>
      <c r="F989" s="32"/>
      <c r="G989" s="32"/>
      <c r="H989" s="206"/>
      <c r="I989" s="5"/>
      <c r="J989" s="5"/>
      <c r="K989" s="32"/>
      <c r="L989" s="5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spans="1:26" ht="12.75" customHeight="1" x14ac:dyDescent="0.2">
      <c r="A990" s="32"/>
      <c r="B990" s="32"/>
      <c r="C990" s="32"/>
      <c r="D990" s="32"/>
      <c r="E990" s="32"/>
      <c r="F990" s="32"/>
      <c r="G990" s="32"/>
      <c r="H990" s="206"/>
      <c r="I990" s="5"/>
      <c r="J990" s="5"/>
      <c r="K990" s="32"/>
      <c r="L990" s="5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spans="1:26" ht="12.75" customHeight="1" x14ac:dyDescent="0.2">
      <c r="A991" s="32"/>
      <c r="B991" s="32"/>
      <c r="C991" s="32"/>
      <c r="D991" s="32"/>
      <c r="E991" s="32"/>
      <c r="F991" s="32"/>
      <c r="G991" s="32"/>
      <c r="H991" s="206"/>
      <c r="I991" s="5"/>
      <c r="J991" s="5"/>
      <c r="K991" s="32"/>
      <c r="L991" s="5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spans="1:26" ht="12.75" customHeight="1" x14ac:dyDescent="0.2">
      <c r="A992" s="32"/>
      <c r="B992" s="32"/>
      <c r="C992" s="32"/>
      <c r="D992" s="32"/>
      <c r="E992" s="32"/>
      <c r="F992" s="32"/>
      <c r="G992" s="32"/>
      <c r="H992" s="206"/>
      <c r="I992" s="5"/>
      <c r="J992" s="5"/>
      <c r="K992" s="32"/>
      <c r="L992" s="5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spans="1:26" ht="12.75" customHeight="1" x14ac:dyDescent="0.2">
      <c r="A993" s="32"/>
      <c r="B993" s="32"/>
      <c r="C993" s="32"/>
      <c r="D993" s="32"/>
      <c r="E993" s="32"/>
      <c r="F993" s="32"/>
      <c r="G993" s="32"/>
      <c r="H993" s="206"/>
      <c r="I993" s="5"/>
      <c r="J993" s="5"/>
      <c r="K993" s="32"/>
      <c r="L993" s="5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spans="1:26" ht="12.75" customHeight="1" x14ac:dyDescent="0.2">
      <c r="A994" s="32"/>
      <c r="B994" s="32"/>
      <c r="C994" s="32"/>
      <c r="D994" s="32"/>
      <c r="E994" s="32"/>
      <c r="F994" s="32"/>
      <c r="G994" s="32"/>
      <c r="H994" s="206"/>
      <c r="I994" s="5"/>
      <c r="J994" s="5"/>
      <c r="K994" s="32"/>
      <c r="L994" s="5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spans="1:26" ht="12.75" customHeight="1" x14ac:dyDescent="0.2">
      <c r="A995" s="32"/>
      <c r="B995" s="32"/>
      <c r="C995" s="32"/>
      <c r="D995" s="32"/>
      <c r="E995" s="32"/>
      <c r="F995" s="32"/>
      <c r="G995" s="32"/>
      <c r="H995" s="206"/>
      <c r="I995" s="5"/>
      <c r="J995" s="5"/>
      <c r="K995" s="32"/>
      <c r="L995" s="5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spans="1:26" ht="12.75" customHeight="1" x14ac:dyDescent="0.2">
      <c r="A996" s="32"/>
      <c r="B996" s="32"/>
      <c r="C996" s="32"/>
      <c r="D996" s="32"/>
      <c r="E996" s="32"/>
      <c r="F996" s="32"/>
      <c r="G996" s="32"/>
      <c r="H996" s="206"/>
      <c r="I996" s="5"/>
      <c r="J996" s="5"/>
      <c r="K996" s="32"/>
      <c r="L996" s="5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spans="1:26" ht="12.75" customHeight="1" x14ac:dyDescent="0.2">
      <c r="A997" s="32"/>
      <c r="B997" s="32"/>
      <c r="C997" s="32"/>
      <c r="D997" s="32"/>
      <c r="E997" s="32"/>
      <c r="F997" s="32"/>
      <c r="G997" s="32"/>
      <c r="H997" s="206"/>
      <c r="I997" s="5"/>
      <c r="J997" s="5"/>
      <c r="K997" s="32"/>
      <c r="L997" s="5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spans="1:26" ht="12.75" customHeight="1" x14ac:dyDescent="0.2">
      <c r="A998" s="32"/>
      <c r="B998" s="32"/>
      <c r="C998" s="32"/>
      <c r="D998" s="32"/>
      <c r="E998" s="32"/>
      <c r="F998" s="32"/>
      <c r="G998" s="32"/>
      <c r="H998" s="206"/>
      <c r="I998" s="5"/>
      <c r="J998" s="5"/>
      <c r="K998" s="32"/>
      <c r="L998" s="5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spans="1:26" ht="12.75" customHeight="1" x14ac:dyDescent="0.2">
      <c r="A999" s="32"/>
      <c r="B999" s="32"/>
      <c r="C999" s="32"/>
      <c r="D999" s="32"/>
      <c r="E999" s="32"/>
      <c r="F999" s="32"/>
      <c r="G999" s="32"/>
      <c r="H999" s="206"/>
      <c r="I999" s="5"/>
      <c r="J999" s="5"/>
      <c r="K999" s="32"/>
      <c r="L999" s="5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spans="1:26" ht="12.75" customHeight="1" x14ac:dyDescent="0.2">
      <c r="A1000" s="32"/>
      <c r="B1000" s="32"/>
      <c r="C1000" s="32"/>
      <c r="D1000" s="32"/>
      <c r="E1000" s="32"/>
      <c r="F1000" s="32"/>
      <c r="G1000" s="32"/>
      <c r="H1000" s="206"/>
      <c r="I1000" s="5"/>
      <c r="J1000" s="5"/>
      <c r="K1000" s="32"/>
      <c r="L1000" s="5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  <row r="1001" spans="1:26" ht="12.75" customHeight="1" x14ac:dyDescent="0.2">
      <c r="A1001" s="32"/>
      <c r="B1001" s="32"/>
      <c r="C1001" s="32"/>
      <c r="D1001" s="32"/>
      <c r="E1001" s="32"/>
      <c r="F1001" s="32"/>
      <c r="G1001" s="32"/>
      <c r="H1001" s="206"/>
      <c r="I1001" s="5"/>
      <c r="J1001" s="5"/>
      <c r="K1001" s="32"/>
      <c r="L1001" s="5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X1001" s="32"/>
      <c r="Y1001" s="32"/>
      <c r="Z1001" s="32"/>
    </row>
    <row r="1002" spans="1:26" ht="12.75" customHeight="1" x14ac:dyDescent="0.2">
      <c r="A1002" s="32"/>
      <c r="B1002" s="32"/>
      <c r="C1002" s="32"/>
      <c r="D1002" s="32"/>
      <c r="E1002" s="32"/>
      <c r="F1002" s="32"/>
      <c r="G1002" s="32"/>
      <c r="H1002" s="206"/>
      <c r="I1002" s="5"/>
      <c r="J1002" s="5"/>
      <c r="K1002" s="32"/>
      <c r="L1002" s="5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X1002" s="32"/>
      <c r="Y1002" s="32"/>
      <c r="Z1002" s="32"/>
    </row>
    <row r="1003" spans="1:26" ht="12.75" customHeight="1" x14ac:dyDescent="0.2">
      <c r="A1003" s="32"/>
      <c r="B1003" s="32"/>
      <c r="C1003" s="32"/>
      <c r="D1003" s="32"/>
      <c r="E1003" s="32"/>
      <c r="F1003" s="32"/>
      <c r="G1003" s="32"/>
      <c r="H1003" s="206"/>
      <c r="I1003" s="5"/>
      <c r="J1003" s="5"/>
      <c r="K1003" s="32"/>
      <c r="L1003" s="5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X1003" s="32"/>
      <c r="Y1003" s="32"/>
      <c r="Z1003" s="32"/>
    </row>
  </sheetData>
  <mergeCells count="36">
    <mergeCell ref="O16:O17"/>
    <mergeCell ref="B15:G15"/>
    <mergeCell ref="J16:J17"/>
    <mergeCell ref="K16:K17"/>
    <mergeCell ref="L16:L17"/>
    <mergeCell ref="M16:M17"/>
    <mergeCell ref="N16:N17"/>
    <mergeCell ref="H16:H17"/>
    <mergeCell ref="I16:I17"/>
    <mergeCell ref="A16:A17"/>
    <mergeCell ref="B16:G16"/>
    <mergeCell ref="I32:I33"/>
    <mergeCell ref="M48:M49"/>
    <mergeCell ref="N48:N49"/>
    <mergeCell ref="A48:A49"/>
    <mergeCell ref="B48:G48"/>
    <mergeCell ref="H48:H49"/>
    <mergeCell ref="K48:K49"/>
    <mergeCell ref="I48:I49"/>
    <mergeCell ref="J48:J49"/>
    <mergeCell ref="J32:J33"/>
    <mergeCell ref="K32:K33"/>
    <mergeCell ref="B31:G31"/>
    <mergeCell ref="A32:A33"/>
    <mergeCell ref="B28:G28"/>
    <mergeCell ref="B60:G60"/>
    <mergeCell ref="B47:G47"/>
    <mergeCell ref="O48:O49"/>
    <mergeCell ref="L32:L33"/>
    <mergeCell ref="M32:M33"/>
    <mergeCell ref="N32:N33"/>
    <mergeCell ref="O32:O33"/>
    <mergeCell ref="L48:L49"/>
    <mergeCell ref="B32:G32"/>
    <mergeCell ref="H32:H33"/>
    <mergeCell ref="B44:G44"/>
  </mergeCells>
  <pageMargins left="0.7" right="0.7" top="0.75" bottom="0.75" header="0" footer="0"/>
  <pageSetup orientation="landscape"/>
  <ignoredErrors>
    <ignoredError sqref="A18:A27 A34:A43 A56:A59" numberStoredAsText="1"/>
  </ignoredErrors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00"/>
  </sheetPr>
  <dimension ref="A1:Z1004"/>
  <sheetViews>
    <sheetView workbookViewId="0">
      <selection activeCell="T25" sqref="T25"/>
    </sheetView>
  </sheetViews>
  <sheetFormatPr baseColWidth="10" defaultColWidth="12.5703125" defaultRowHeight="15" customHeight="1" x14ac:dyDescent="0.2"/>
  <cols>
    <col min="1" max="1" width="8.5703125" customWidth="1"/>
    <col min="2" max="7" width="7.140625" customWidth="1"/>
    <col min="8" max="8" width="15.7109375" style="200" bestFit="1" customWidth="1"/>
    <col min="9" max="15" width="12.85546875" customWidth="1"/>
    <col min="16" max="17" width="11.42578125" customWidth="1"/>
    <col min="18" max="26" width="10" customWidth="1"/>
  </cols>
  <sheetData>
    <row r="1" spans="1:26" s="212" customFormat="1" ht="15" customHeight="1" x14ac:dyDescent="0.2">
      <c r="H1" s="200"/>
    </row>
    <row r="2" spans="1:26" s="212" customFormat="1" ht="15" customHeight="1" x14ac:dyDescent="0.2">
      <c r="H2" s="200"/>
    </row>
    <row r="3" spans="1:26" s="212" customFormat="1" ht="15" customHeight="1" x14ac:dyDescent="0.2">
      <c r="H3" s="200"/>
    </row>
    <row r="4" spans="1:26" s="212" customFormat="1" ht="15" customHeight="1" x14ac:dyDescent="0.2">
      <c r="H4" s="200"/>
    </row>
    <row r="5" spans="1:26" s="212" customFormat="1" ht="15" customHeight="1" x14ac:dyDescent="0.2">
      <c r="H5" s="200"/>
    </row>
    <row r="6" spans="1:26" s="212" customFormat="1" ht="15" customHeight="1" x14ac:dyDescent="0.2">
      <c r="H6" s="200"/>
    </row>
    <row r="7" spans="1:26" s="212" customFormat="1" ht="15" customHeight="1" x14ac:dyDescent="0.2">
      <c r="H7" s="200"/>
    </row>
    <row r="8" spans="1:26" s="212" customFormat="1" ht="15" customHeight="1" x14ac:dyDescent="0.2">
      <c r="H8" s="200"/>
    </row>
    <row r="9" spans="1:26" s="212" customFormat="1" ht="15" customHeight="1" x14ac:dyDescent="0.2">
      <c r="H9" s="200"/>
    </row>
    <row r="10" spans="1:26" s="212" customFormat="1" ht="15" customHeight="1" x14ac:dyDescent="0.2">
      <c r="H10" s="200"/>
    </row>
    <row r="11" spans="1:26" s="212" customFormat="1" ht="15" customHeight="1" x14ac:dyDescent="0.2">
      <c r="H11" s="200"/>
    </row>
    <row r="12" spans="1:26" s="212" customFormat="1" ht="15" customHeight="1" x14ac:dyDescent="0.2">
      <c r="H12" s="200"/>
    </row>
    <row r="13" spans="1:26" s="212" customFormat="1" ht="12.75" customHeight="1" x14ac:dyDescent="0.2">
      <c r="A13" s="32"/>
      <c r="B13" s="32"/>
      <c r="C13" s="32"/>
      <c r="D13" s="32"/>
      <c r="E13" s="32"/>
      <c r="F13" s="32"/>
      <c r="G13" s="32"/>
      <c r="H13" s="206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2.75" customHeight="1" x14ac:dyDescent="0.2">
      <c r="A14" s="32"/>
      <c r="B14" s="32"/>
      <c r="C14" s="32"/>
      <c r="D14" s="32"/>
      <c r="E14" s="32"/>
      <c r="F14" s="32"/>
      <c r="G14" s="32"/>
      <c r="H14" s="206"/>
      <c r="I14" s="5"/>
      <c r="J14" s="5"/>
      <c r="K14" s="32"/>
      <c r="L14" s="5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26.25" customHeight="1" x14ac:dyDescent="0.4">
      <c r="A15" s="4"/>
      <c r="B15" s="220" t="s">
        <v>99</v>
      </c>
      <c r="C15" s="221"/>
      <c r="D15" s="221"/>
      <c r="E15" s="221"/>
      <c r="F15" s="221"/>
      <c r="G15" s="221"/>
      <c r="H15" s="72">
        <v>1702</v>
      </c>
      <c r="I15" s="73"/>
      <c r="J15" s="73"/>
      <c r="K15" s="73"/>
      <c r="L15" s="73"/>
      <c r="M15" s="73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20.25" customHeight="1" x14ac:dyDescent="0.2">
      <c r="A16" s="222" t="s">
        <v>9</v>
      </c>
      <c r="B16" s="223" t="s">
        <v>100</v>
      </c>
      <c r="C16" s="224"/>
      <c r="D16" s="224"/>
      <c r="E16" s="224"/>
      <c r="F16" s="224"/>
      <c r="G16" s="224"/>
      <c r="H16" s="225" t="s">
        <v>10</v>
      </c>
      <c r="I16" s="219" t="s">
        <v>2</v>
      </c>
      <c r="J16" s="219" t="s">
        <v>3</v>
      </c>
      <c r="K16" s="227" t="s">
        <v>4</v>
      </c>
      <c r="L16" s="219" t="s">
        <v>5</v>
      </c>
      <c r="M16" s="217" t="s">
        <v>6</v>
      </c>
      <c r="N16" s="217" t="s">
        <v>7</v>
      </c>
      <c r="O16" s="219" t="s">
        <v>8</v>
      </c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spans="1:26" ht="15.75" customHeight="1" x14ac:dyDescent="0.25">
      <c r="A17" s="218"/>
      <c r="B17" s="74" t="s">
        <v>101</v>
      </c>
      <c r="C17" s="74" t="s">
        <v>102</v>
      </c>
      <c r="D17" s="74" t="s">
        <v>103</v>
      </c>
      <c r="E17" s="74" t="s">
        <v>104</v>
      </c>
      <c r="F17" s="74" t="s">
        <v>105</v>
      </c>
      <c r="G17" s="74" t="s">
        <v>106</v>
      </c>
      <c r="H17" s="226"/>
      <c r="I17" s="218"/>
      <c r="J17" s="218"/>
      <c r="K17" s="218"/>
      <c r="L17" s="218"/>
      <c r="M17" s="218"/>
      <c r="N17" s="218"/>
      <c r="O17" s="218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15.75" customHeight="1" x14ac:dyDescent="0.25">
      <c r="A18" s="74">
        <v>1702</v>
      </c>
      <c r="B18" s="139">
        <v>34</v>
      </c>
      <c r="C18" s="139"/>
      <c r="D18" s="139"/>
      <c r="E18" s="139"/>
      <c r="F18" s="139"/>
      <c r="G18" s="139"/>
      <c r="H18" s="140"/>
      <c r="I18" s="141"/>
      <c r="J18" s="142"/>
      <c r="K18" s="143"/>
      <c r="L18" s="144"/>
      <c r="M18" s="145">
        <f>B18</f>
        <v>34</v>
      </c>
      <c r="N18" s="146"/>
      <c r="O18" s="144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5.75" customHeight="1" x14ac:dyDescent="0.25">
      <c r="A19" s="74">
        <v>1801</v>
      </c>
      <c r="B19" s="139"/>
      <c r="C19" s="139"/>
      <c r="D19" s="139"/>
      <c r="E19" s="139"/>
      <c r="F19" s="139"/>
      <c r="G19" s="139"/>
      <c r="H19" s="140"/>
      <c r="I19" s="147"/>
      <c r="J19" s="148"/>
      <c r="K19" s="149"/>
      <c r="L19" s="150" t="str">
        <f>IF(C19=0,"",C19/B18)</f>
        <v/>
      </c>
      <c r="M19" s="151"/>
      <c r="N19" s="152" t="str">
        <f t="shared" ref="N19:N23" si="0">IF(M19=0,"",M19/M18)</f>
        <v/>
      </c>
      <c r="O19" s="152" t="str">
        <f t="shared" ref="O19:O23" si="1">IF(M19=0,"",100%-N19)</f>
        <v/>
      </c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5.75" customHeight="1" x14ac:dyDescent="0.25">
      <c r="A20" s="74">
        <v>1802</v>
      </c>
      <c r="B20" s="139"/>
      <c r="C20" s="139"/>
      <c r="D20" s="139"/>
      <c r="E20" s="139"/>
      <c r="F20" s="139"/>
      <c r="G20" s="139"/>
      <c r="H20" s="140"/>
      <c r="I20" s="147"/>
      <c r="J20" s="148"/>
      <c r="K20" s="149"/>
      <c r="L20" s="153" t="str">
        <f>IF(D20=0,"",D20/C19)</f>
        <v/>
      </c>
      <c r="M20" s="151"/>
      <c r="N20" s="154" t="str">
        <f t="shared" si="0"/>
        <v/>
      </c>
      <c r="O20" s="154" t="str">
        <f t="shared" si="1"/>
        <v/>
      </c>
      <c r="P20" s="11">
        <f>M20/M18</f>
        <v>0</v>
      </c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5.75" customHeight="1" x14ac:dyDescent="0.25">
      <c r="A21" s="74">
        <v>1901</v>
      </c>
      <c r="B21" s="139"/>
      <c r="C21" s="139"/>
      <c r="D21" s="139"/>
      <c r="E21" s="139"/>
      <c r="F21" s="139"/>
      <c r="G21" s="139"/>
      <c r="H21" s="140"/>
      <c r="I21" s="147"/>
      <c r="J21" s="148"/>
      <c r="K21" s="149"/>
      <c r="L21" s="153" t="str">
        <f>IF(E21=0,"",E21/D20)</f>
        <v/>
      </c>
      <c r="M21" s="151"/>
      <c r="N21" s="154" t="str">
        <f t="shared" si="0"/>
        <v/>
      </c>
      <c r="O21" s="154" t="str">
        <f t="shared" si="1"/>
        <v/>
      </c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5.75" customHeight="1" x14ac:dyDescent="0.25">
      <c r="A22" s="74">
        <v>1902</v>
      </c>
      <c r="B22" s="139"/>
      <c r="C22" s="139"/>
      <c r="D22" s="139"/>
      <c r="E22" s="139"/>
      <c r="F22" s="139"/>
      <c r="G22" s="139"/>
      <c r="H22" s="140"/>
      <c r="I22" s="147"/>
      <c r="J22" s="148"/>
      <c r="K22" s="149"/>
      <c r="L22" s="153" t="str">
        <f>IF(F22=0,"",F22/E21)</f>
        <v/>
      </c>
      <c r="M22" s="151"/>
      <c r="N22" s="154" t="str">
        <f t="shared" si="0"/>
        <v/>
      </c>
      <c r="O22" s="154" t="str">
        <f t="shared" si="1"/>
        <v/>
      </c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5.75" customHeight="1" x14ac:dyDescent="0.25">
      <c r="A23" s="74">
        <v>2001</v>
      </c>
      <c r="B23" s="139"/>
      <c r="C23" s="139"/>
      <c r="D23" s="139"/>
      <c r="E23" s="139"/>
      <c r="F23" s="139"/>
      <c r="G23" s="139"/>
      <c r="H23" s="140"/>
      <c r="I23" s="147"/>
      <c r="J23" s="148"/>
      <c r="K23" s="149"/>
      <c r="L23" s="153" t="str">
        <f>IF(G23=0,"",G23/F22)</f>
        <v/>
      </c>
      <c r="M23" s="155"/>
      <c r="N23" s="154" t="str">
        <f t="shared" si="0"/>
        <v/>
      </c>
      <c r="O23" s="154" t="str">
        <f t="shared" si="1"/>
        <v/>
      </c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5.75" customHeight="1" x14ac:dyDescent="0.25">
      <c r="A24" s="75" t="s">
        <v>112</v>
      </c>
      <c r="B24" s="139"/>
      <c r="C24" s="139"/>
      <c r="D24" s="139"/>
      <c r="E24" s="139"/>
      <c r="F24" s="139"/>
      <c r="G24" s="139"/>
      <c r="H24" s="140"/>
      <c r="I24" s="147"/>
      <c r="J24" s="148"/>
      <c r="K24" s="156"/>
      <c r="L24" s="157"/>
      <c r="M24" s="155"/>
      <c r="N24" s="158"/>
      <c r="O24" s="159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5.75" customHeight="1" x14ac:dyDescent="0.25">
      <c r="A25" s="75" t="s">
        <v>113</v>
      </c>
      <c r="B25" s="139"/>
      <c r="C25" s="139"/>
      <c r="D25" s="139"/>
      <c r="E25" s="139"/>
      <c r="F25" s="139"/>
      <c r="G25" s="139"/>
      <c r="H25" s="140"/>
      <c r="I25" s="147"/>
      <c r="J25" s="148"/>
      <c r="K25" s="156"/>
      <c r="L25" s="157"/>
      <c r="M25" s="155"/>
      <c r="N25" s="158"/>
      <c r="O25" s="159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5.75" customHeight="1" x14ac:dyDescent="0.25">
      <c r="A26" s="75" t="s">
        <v>115</v>
      </c>
      <c r="B26" s="139"/>
      <c r="C26" s="139"/>
      <c r="D26" s="139"/>
      <c r="E26" s="139"/>
      <c r="F26" s="139"/>
      <c r="G26" s="139"/>
      <c r="H26" s="140"/>
      <c r="I26" s="147"/>
      <c r="J26" s="148"/>
      <c r="K26" s="156"/>
      <c r="L26" s="157"/>
      <c r="M26" s="155"/>
      <c r="N26" s="158"/>
      <c r="O26" s="159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5.75" customHeight="1" x14ac:dyDescent="0.25">
      <c r="A27" s="75" t="s">
        <v>116</v>
      </c>
      <c r="B27" s="139"/>
      <c r="C27" s="139"/>
      <c r="D27" s="139"/>
      <c r="E27" s="139"/>
      <c r="F27" s="139"/>
      <c r="G27" s="139"/>
      <c r="H27" s="140"/>
      <c r="I27" s="161"/>
      <c r="J27" s="162"/>
      <c r="K27" s="163"/>
      <c r="L27" s="164"/>
      <c r="M27" s="155"/>
      <c r="N27" s="165"/>
      <c r="O27" s="166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8" customHeight="1" x14ac:dyDescent="0.25">
      <c r="A28" s="31"/>
      <c r="B28" s="244" t="s">
        <v>114</v>
      </c>
      <c r="C28" s="224"/>
      <c r="D28" s="224"/>
      <c r="E28" s="224"/>
      <c r="F28" s="224"/>
      <c r="G28" s="245"/>
      <c r="H28" s="76">
        <f>SUM(H18:H27)</f>
        <v>0</v>
      </c>
      <c r="I28" s="77" t="str">
        <f>IF(H26=0,"",H26/B18)</f>
        <v/>
      </c>
      <c r="J28" s="77" t="str">
        <f>IF(H28=0,"",H28/B18)</f>
        <v/>
      </c>
      <c r="K28" s="77" t="str">
        <f>IF(H26=0,"",J28-I28)</f>
        <v/>
      </c>
      <c r="L28" s="5"/>
      <c r="M28" s="32"/>
      <c r="N28" s="23"/>
      <c r="O28" s="5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2.75" customHeight="1" x14ac:dyDescent="0.2">
      <c r="A29" s="32"/>
      <c r="B29" s="32"/>
      <c r="C29" s="32"/>
      <c r="D29" s="32"/>
      <c r="E29" s="32"/>
      <c r="F29" s="32"/>
      <c r="G29" s="32"/>
      <c r="H29" s="206"/>
      <c r="I29" s="5"/>
      <c r="J29" s="5"/>
      <c r="K29" s="32"/>
      <c r="L29" s="5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2.75" customHeight="1" x14ac:dyDescent="0.2">
      <c r="A30" s="32"/>
      <c r="B30" s="32"/>
      <c r="C30" s="32"/>
      <c r="D30" s="32"/>
      <c r="E30" s="32"/>
      <c r="F30" s="32"/>
      <c r="G30" s="32"/>
      <c r="H30" s="206"/>
      <c r="I30" s="5"/>
      <c r="J30" s="5"/>
      <c r="K30" s="32"/>
      <c r="L30" s="5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2.75" customHeight="1" x14ac:dyDescent="0.2">
      <c r="A31" s="32"/>
      <c r="B31" s="32"/>
      <c r="C31" s="32"/>
      <c r="D31" s="32"/>
      <c r="E31" s="32"/>
      <c r="F31" s="32"/>
      <c r="G31" s="32"/>
      <c r="H31" s="206"/>
      <c r="I31" s="5"/>
      <c r="J31" s="5"/>
      <c r="K31" s="32"/>
      <c r="L31" s="5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2.75" customHeight="1" x14ac:dyDescent="0.2">
      <c r="A32" s="32"/>
      <c r="B32" s="32"/>
      <c r="C32" s="32"/>
      <c r="D32" s="32"/>
      <c r="E32" s="32"/>
      <c r="F32" s="32"/>
      <c r="G32" s="32"/>
      <c r="H32" s="206"/>
      <c r="I32" s="5"/>
      <c r="J32" s="5"/>
      <c r="K32" s="32"/>
      <c r="L32" s="5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2.75" customHeight="1" x14ac:dyDescent="0.2">
      <c r="A33" s="32"/>
      <c r="B33" s="32"/>
      <c r="C33" s="32"/>
      <c r="D33" s="32"/>
      <c r="E33" s="32"/>
      <c r="F33" s="32"/>
      <c r="G33" s="32"/>
      <c r="H33" s="206"/>
      <c r="I33" s="5"/>
      <c r="J33" s="5"/>
      <c r="K33" s="32"/>
      <c r="L33" s="5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12.75" customHeight="1" x14ac:dyDescent="0.2">
      <c r="A34" s="32"/>
      <c r="B34" s="32"/>
      <c r="C34" s="32"/>
      <c r="D34" s="32"/>
      <c r="E34" s="32"/>
      <c r="F34" s="32"/>
      <c r="G34" s="32"/>
      <c r="H34" s="206"/>
      <c r="I34" s="5"/>
      <c r="J34" s="5"/>
      <c r="K34" s="32"/>
      <c r="L34" s="5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2.75" customHeight="1" x14ac:dyDescent="0.2">
      <c r="A35" s="32"/>
      <c r="B35" s="32"/>
      <c r="C35" s="32"/>
      <c r="D35" s="32"/>
      <c r="E35" s="32"/>
      <c r="F35" s="32"/>
      <c r="G35" s="32"/>
      <c r="H35" s="206"/>
      <c r="I35" s="5"/>
      <c r="J35" s="5"/>
      <c r="K35" s="32"/>
      <c r="L35" s="5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2.75" customHeight="1" x14ac:dyDescent="0.2">
      <c r="A36" s="32"/>
      <c r="B36" s="32"/>
      <c r="C36" s="32"/>
      <c r="D36" s="32"/>
      <c r="E36" s="32"/>
      <c r="F36" s="32"/>
      <c r="G36" s="32"/>
      <c r="H36" s="206"/>
      <c r="I36" s="5"/>
      <c r="J36" s="5"/>
      <c r="K36" s="32"/>
      <c r="L36" s="5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2.75" customHeight="1" x14ac:dyDescent="0.2">
      <c r="A37" s="32"/>
      <c r="B37" s="32"/>
      <c r="C37" s="32"/>
      <c r="D37" s="32"/>
      <c r="E37" s="32"/>
      <c r="F37" s="32"/>
      <c r="G37" s="32"/>
      <c r="H37" s="206"/>
      <c r="I37" s="5"/>
      <c r="J37" s="5"/>
      <c r="K37" s="32"/>
      <c r="L37" s="5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2.75" customHeight="1" x14ac:dyDescent="0.2">
      <c r="A38" s="32"/>
      <c r="B38" s="32"/>
      <c r="C38" s="32"/>
      <c r="D38" s="32"/>
      <c r="E38" s="32"/>
      <c r="F38" s="32"/>
      <c r="G38" s="32"/>
      <c r="H38" s="206"/>
      <c r="I38" s="5"/>
      <c r="J38" s="5"/>
      <c r="K38" s="32"/>
      <c r="L38" s="5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2.75" customHeight="1" x14ac:dyDescent="0.2">
      <c r="A39" s="32"/>
      <c r="B39" s="32"/>
      <c r="C39" s="32"/>
      <c r="D39" s="32"/>
      <c r="E39" s="32"/>
      <c r="F39" s="32"/>
      <c r="G39" s="32"/>
      <c r="H39" s="206"/>
      <c r="I39" s="5"/>
      <c r="J39" s="5"/>
      <c r="K39" s="32"/>
      <c r="L39" s="5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2.75" customHeight="1" x14ac:dyDescent="0.2">
      <c r="A40" s="32"/>
      <c r="B40" s="32"/>
      <c r="C40" s="32"/>
      <c r="D40" s="32"/>
      <c r="E40" s="32"/>
      <c r="F40" s="32"/>
      <c r="G40" s="32"/>
      <c r="H40" s="206"/>
      <c r="I40" s="5"/>
      <c r="J40" s="5"/>
      <c r="K40" s="32"/>
      <c r="L40" s="5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2.75" customHeight="1" x14ac:dyDescent="0.2">
      <c r="A41" s="32"/>
      <c r="B41" s="32"/>
      <c r="C41" s="32"/>
      <c r="D41" s="32"/>
      <c r="E41" s="32"/>
      <c r="F41" s="32"/>
      <c r="G41" s="32"/>
      <c r="H41" s="206"/>
      <c r="I41" s="5"/>
      <c r="J41" s="5"/>
      <c r="K41" s="32"/>
      <c r="L41" s="5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2.75" customHeight="1" x14ac:dyDescent="0.2">
      <c r="A42" s="32"/>
      <c r="B42" s="32"/>
      <c r="C42" s="32"/>
      <c r="D42" s="32"/>
      <c r="E42" s="32"/>
      <c r="F42" s="32"/>
      <c r="G42" s="32"/>
      <c r="H42" s="206"/>
      <c r="I42" s="5"/>
      <c r="J42" s="5"/>
      <c r="K42" s="32"/>
      <c r="L42" s="5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2.75" customHeight="1" x14ac:dyDescent="0.2">
      <c r="A43" s="32"/>
      <c r="B43" s="32"/>
      <c r="C43" s="32"/>
      <c r="D43" s="32"/>
      <c r="E43" s="32"/>
      <c r="F43" s="32"/>
      <c r="G43" s="32"/>
      <c r="H43" s="206"/>
      <c r="I43" s="5"/>
      <c r="J43" s="5"/>
      <c r="K43" s="32"/>
      <c r="L43" s="5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2.75" customHeight="1" x14ac:dyDescent="0.2">
      <c r="A44" s="32"/>
      <c r="B44" s="32"/>
      <c r="C44" s="32"/>
      <c r="D44" s="32"/>
      <c r="E44" s="32"/>
      <c r="F44" s="32"/>
      <c r="G44" s="32"/>
      <c r="H44" s="206"/>
      <c r="I44" s="5"/>
      <c r="J44" s="5"/>
      <c r="K44" s="32"/>
      <c r="L44" s="5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2.75" customHeight="1" x14ac:dyDescent="0.2">
      <c r="A45" s="32"/>
      <c r="B45" s="32"/>
      <c r="C45" s="32"/>
      <c r="D45" s="32"/>
      <c r="E45" s="32"/>
      <c r="F45" s="32"/>
      <c r="G45" s="32"/>
      <c r="H45" s="206"/>
      <c r="I45" s="5"/>
      <c r="J45" s="5"/>
      <c r="K45" s="32"/>
      <c r="L45" s="5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2.75" customHeight="1" x14ac:dyDescent="0.2">
      <c r="A46" s="32"/>
      <c r="B46" s="32"/>
      <c r="C46" s="32"/>
      <c r="D46" s="32"/>
      <c r="E46" s="32"/>
      <c r="F46" s="32"/>
      <c r="G46" s="32"/>
      <c r="H46" s="206"/>
      <c r="I46" s="5"/>
      <c r="J46" s="5"/>
      <c r="K46" s="32"/>
      <c r="L46" s="5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2.75" customHeight="1" x14ac:dyDescent="0.2">
      <c r="A47" s="32"/>
      <c r="B47" s="32"/>
      <c r="C47" s="32"/>
      <c r="D47" s="32"/>
      <c r="E47" s="32"/>
      <c r="F47" s="32"/>
      <c r="G47" s="32"/>
      <c r="H47" s="206"/>
      <c r="I47" s="5"/>
      <c r="J47" s="5"/>
      <c r="K47" s="32"/>
      <c r="L47" s="5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12.75" customHeight="1" x14ac:dyDescent="0.2">
      <c r="A48" s="32"/>
      <c r="B48" s="32"/>
      <c r="C48" s="32"/>
      <c r="D48" s="32"/>
      <c r="E48" s="32"/>
      <c r="F48" s="32"/>
      <c r="G48" s="32"/>
      <c r="H48" s="206"/>
      <c r="I48" s="5"/>
      <c r="J48" s="5"/>
      <c r="K48" s="32"/>
      <c r="L48" s="5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2.75" customHeight="1" x14ac:dyDescent="0.2">
      <c r="A49" s="32"/>
      <c r="B49" s="32"/>
      <c r="C49" s="32"/>
      <c r="D49" s="32"/>
      <c r="E49" s="32"/>
      <c r="F49" s="32"/>
      <c r="G49" s="32"/>
      <c r="H49" s="206"/>
      <c r="I49" s="5"/>
      <c r="J49" s="5"/>
      <c r="K49" s="32"/>
      <c r="L49" s="5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2.75" customHeight="1" x14ac:dyDescent="0.2">
      <c r="A50" s="32"/>
      <c r="B50" s="32"/>
      <c r="C50" s="32"/>
      <c r="D50" s="32"/>
      <c r="E50" s="32"/>
      <c r="F50" s="32"/>
      <c r="G50" s="32"/>
      <c r="H50" s="206"/>
      <c r="I50" s="5"/>
      <c r="J50" s="5"/>
      <c r="K50" s="32"/>
      <c r="L50" s="5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2.75" customHeight="1" x14ac:dyDescent="0.2">
      <c r="A51" s="32"/>
      <c r="B51" s="32"/>
      <c r="C51" s="32"/>
      <c r="D51" s="32"/>
      <c r="E51" s="32"/>
      <c r="F51" s="32"/>
      <c r="G51" s="32"/>
      <c r="H51" s="206"/>
      <c r="I51" s="5"/>
      <c r="J51" s="5"/>
      <c r="K51" s="32"/>
      <c r="L51" s="5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 ht="12.75" customHeight="1" x14ac:dyDescent="0.2">
      <c r="A52" s="32"/>
      <c r="B52" s="32"/>
      <c r="C52" s="32"/>
      <c r="D52" s="32"/>
      <c r="E52" s="32"/>
      <c r="F52" s="32"/>
      <c r="G52" s="32"/>
      <c r="H52" s="206"/>
      <c r="I52" s="5"/>
      <c r="J52" s="5"/>
      <c r="K52" s="32"/>
      <c r="L52" s="5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2.75" customHeight="1" x14ac:dyDescent="0.2">
      <c r="A53" s="32"/>
      <c r="B53" s="32"/>
      <c r="C53" s="32"/>
      <c r="D53" s="32"/>
      <c r="E53" s="32"/>
      <c r="F53" s="32"/>
      <c r="G53" s="32"/>
      <c r="H53" s="206"/>
      <c r="I53" s="5"/>
      <c r="J53" s="5"/>
      <c r="K53" s="32"/>
      <c r="L53" s="5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2.75" customHeight="1" x14ac:dyDescent="0.2">
      <c r="A54" s="32"/>
      <c r="B54" s="32"/>
      <c r="C54" s="32"/>
      <c r="D54" s="32"/>
      <c r="E54" s="32"/>
      <c r="F54" s="32"/>
      <c r="G54" s="32"/>
      <c r="H54" s="206"/>
      <c r="I54" s="5"/>
      <c r="J54" s="5"/>
      <c r="K54" s="32"/>
      <c r="L54" s="5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2.75" customHeight="1" x14ac:dyDescent="0.2">
      <c r="A55" s="32"/>
      <c r="B55" s="32"/>
      <c r="C55" s="32"/>
      <c r="D55" s="32"/>
      <c r="E55" s="32"/>
      <c r="F55" s="32"/>
      <c r="G55" s="32"/>
      <c r="H55" s="206"/>
      <c r="I55" s="5"/>
      <c r="J55" s="5"/>
      <c r="K55" s="32"/>
      <c r="L55" s="5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2.75" customHeight="1" x14ac:dyDescent="0.2">
      <c r="A56" s="32"/>
      <c r="B56" s="32"/>
      <c r="C56" s="32"/>
      <c r="D56" s="32"/>
      <c r="E56" s="32"/>
      <c r="F56" s="32"/>
      <c r="G56" s="32"/>
      <c r="H56" s="206"/>
      <c r="I56" s="5"/>
      <c r="J56" s="5"/>
      <c r="K56" s="32"/>
      <c r="L56" s="5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2.75" customHeight="1" x14ac:dyDescent="0.2">
      <c r="A57" s="32"/>
      <c r="B57" s="32"/>
      <c r="C57" s="32"/>
      <c r="D57" s="32"/>
      <c r="E57" s="32"/>
      <c r="F57" s="32"/>
      <c r="G57" s="32"/>
      <c r="H57" s="206"/>
      <c r="I57" s="5"/>
      <c r="J57" s="5"/>
      <c r="K57" s="32"/>
      <c r="L57" s="5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2.75" customHeight="1" x14ac:dyDescent="0.2">
      <c r="A58" s="32"/>
      <c r="B58" s="32"/>
      <c r="C58" s="32"/>
      <c r="D58" s="32"/>
      <c r="E58" s="32"/>
      <c r="F58" s="32"/>
      <c r="G58" s="32"/>
      <c r="H58" s="206"/>
      <c r="I58" s="5"/>
      <c r="J58" s="5"/>
      <c r="K58" s="32"/>
      <c r="L58" s="5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2.75" customHeight="1" x14ac:dyDescent="0.2">
      <c r="A59" s="32"/>
      <c r="B59" s="32"/>
      <c r="C59" s="32"/>
      <c r="D59" s="32"/>
      <c r="E59" s="32"/>
      <c r="F59" s="32"/>
      <c r="G59" s="32"/>
      <c r="H59" s="206"/>
      <c r="I59" s="5"/>
      <c r="J59" s="5"/>
      <c r="K59" s="32"/>
      <c r="L59" s="5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2.75" customHeight="1" x14ac:dyDescent="0.2">
      <c r="A60" s="32"/>
      <c r="B60" s="32"/>
      <c r="C60" s="32"/>
      <c r="D60" s="32"/>
      <c r="E60" s="32"/>
      <c r="F60" s="32"/>
      <c r="G60" s="32"/>
      <c r="H60" s="206"/>
      <c r="I60" s="5"/>
      <c r="J60" s="5"/>
      <c r="K60" s="32"/>
      <c r="L60" s="5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2.75" customHeight="1" x14ac:dyDescent="0.2">
      <c r="A61" s="32"/>
      <c r="B61" s="32"/>
      <c r="C61" s="32"/>
      <c r="D61" s="32"/>
      <c r="E61" s="32"/>
      <c r="F61" s="32"/>
      <c r="G61" s="32"/>
      <c r="H61" s="206"/>
      <c r="I61" s="5"/>
      <c r="J61" s="5"/>
      <c r="K61" s="32"/>
      <c r="L61" s="5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2.75" customHeight="1" x14ac:dyDescent="0.2">
      <c r="A62" s="32"/>
      <c r="B62" s="32"/>
      <c r="C62" s="32"/>
      <c r="D62" s="32"/>
      <c r="E62" s="32"/>
      <c r="F62" s="32"/>
      <c r="G62" s="32"/>
      <c r="H62" s="206"/>
      <c r="I62" s="5"/>
      <c r="J62" s="5"/>
      <c r="K62" s="32"/>
      <c r="L62" s="5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2.75" customHeight="1" x14ac:dyDescent="0.2">
      <c r="A63" s="32"/>
      <c r="B63" s="32"/>
      <c r="C63" s="32"/>
      <c r="D63" s="32"/>
      <c r="E63" s="32"/>
      <c r="F63" s="32"/>
      <c r="G63" s="32"/>
      <c r="H63" s="206"/>
      <c r="I63" s="5"/>
      <c r="J63" s="5"/>
      <c r="K63" s="32"/>
      <c r="L63" s="5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2.75" customHeight="1" x14ac:dyDescent="0.2">
      <c r="A64" s="32"/>
      <c r="B64" s="32"/>
      <c r="C64" s="32"/>
      <c r="D64" s="32"/>
      <c r="E64" s="32"/>
      <c r="F64" s="32"/>
      <c r="G64" s="32"/>
      <c r="H64" s="206"/>
      <c r="I64" s="5"/>
      <c r="J64" s="5"/>
      <c r="K64" s="32"/>
      <c r="L64" s="5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spans="1:26" ht="12.75" customHeight="1" x14ac:dyDescent="0.2">
      <c r="A65" s="32"/>
      <c r="B65" s="32"/>
      <c r="C65" s="32"/>
      <c r="D65" s="32"/>
      <c r="E65" s="32"/>
      <c r="F65" s="32"/>
      <c r="G65" s="32"/>
      <c r="H65" s="206"/>
      <c r="I65" s="5"/>
      <c r="J65" s="5"/>
      <c r="K65" s="32"/>
      <c r="L65" s="5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2.75" customHeight="1" x14ac:dyDescent="0.2">
      <c r="A66" s="32"/>
      <c r="B66" s="32"/>
      <c r="C66" s="32"/>
      <c r="D66" s="32"/>
      <c r="E66" s="32"/>
      <c r="F66" s="32"/>
      <c r="G66" s="32"/>
      <c r="H66" s="206"/>
      <c r="I66" s="5"/>
      <c r="J66" s="5"/>
      <c r="K66" s="32"/>
      <c r="L66" s="5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2.75" customHeight="1" x14ac:dyDescent="0.2">
      <c r="A67" s="32"/>
      <c r="B67" s="32"/>
      <c r="C67" s="32"/>
      <c r="D67" s="32"/>
      <c r="E67" s="32"/>
      <c r="F67" s="32"/>
      <c r="G67" s="32"/>
      <c r="H67" s="206"/>
      <c r="I67" s="5"/>
      <c r="J67" s="5"/>
      <c r="K67" s="32"/>
      <c r="L67" s="5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2.75" customHeight="1" x14ac:dyDescent="0.2">
      <c r="A68" s="32"/>
      <c r="B68" s="32"/>
      <c r="C68" s="32"/>
      <c r="D68" s="32"/>
      <c r="E68" s="32"/>
      <c r="F68" s="32"/>
      <c r="G68" s="32"/>
      <c r="H68" s="206"/>
      <c r="I68" s="5"/>
      <c r="J68" s="5"/>
      <c r="K68" s="32"/>
      <c r="L68" s="5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2.75" customHeight="1" x14ac:dyDescent="0.2">
      <c r="A69" s="32"/>
      <c r="B69" s="32"/>
      <c r="C69" s="32"/>
      <c r="D69" s="32"/>
      <c r="E69" s="32"/>
      <c r="F69" s="32"/>
      <c r="G69" s="32"/>
      <c r="H69" s="206"/>
      <c r="I69" s="5"/>
      <c r="J69" s="5"/>
      <c r="K69" s="32"/>
      <c r="L69" s="5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2.75" customHeight="1" x14ac:dyDescent="0.2">
      <c r="A70" s="32"/>
      <c r="B70" s="32"/>
      <c r="C70" s="32"/>
      <c r="D70" s="32"/>
      <c r="E70" s="32"/>
      <c r="F70" s="32"/>
      <c r="G70" s="32"/>
      <c r="H70" s="206"/>
      <c r="I70" s="5"/>
      <c r="J70" s="5"/>
      <c r="K70" s="32"/>
      <c r="L70" s="5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2.75" customHeight="1" x14ac:dyDescent="0.2">
      <c r="A71" s="32"/>
      <c r="B71" s="32"/>
      <c r="C71" s="32"/>
      <c r="D71" s="32"/>
      <c r="E71" s="32"/>
      <c r="F71" s="32"/>
      <c r="G71" s="32"/>
      <c r="H71" s="206"/>
      <c r="I71" s="5"/>
      <c r="J71" s="5"/>
      <c r="K71" s="32"/>
      <c r="L71" s="5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2.75" customHeight="1" x14ac:dyDescent="0.2">
      <c r="A72" s="32"/>
      <c r="B72" s="32"/>
      <c r="C72" s="32"/>
      <c r="D72" s="32"/>
      <c r="E72" s="32"/>
      <c r="F72" s="32"/>
      <c r="G72" s="32"/>
      <c r="H72" s="206"/>
      <c r="I72" s="5"/>
      <c r="J72" s="5"/>
      <c r="K72" s="32"/>
      <c r="L72" s="5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2.75" customHeight="1" x14ac:dyDescent="0.2">
      <c r="A73" s="32"/>
      <c r="B73" s="32"/>
      <c r="C73" s="32"/>
      <c r="D73" s="32"/>
      <c r="E73" s="32"/>
      <c r="F73" s="32"/>
      <c r="G73" s="32"/>
      <c r="H73" s="206"/>
      <c r="I73" s="5"/>
      <c r="J73" s="5"/>
      <c r="K73" s="32"/>
      <c r="L73" s="5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2.75" customHeight="1" x14ac:dyDescent="0.2">
      <c r="A74" s="32"/>
      <c r="B74" s="32"/>
      <c r="C74" s="32"/>
      <c r="D74" s="32"/>
      <c r="E74" s="32"/>
      <c r="F74" s="32"/>
      <c r="G74" s="32"/>
      <c r="H74" s="206"/>
      <c r="I74" s="5"/>
      <c r="J74" s="5"/>
      <c r="K74" s="32"/>
      <c r="L74" s="5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spans="1:26" ht="12.75" customHeight="1" x14ac:dyDescent="0.2">
      <c r="A75" s="32"/>
      <c r="B75" s="32"/>
      <c r="C75" s="32"/>
      <c r="D75" s="32"/>
      <c r="E75" s="32"/>
      <c r="F75" s="32"/>
      <c r="G75" s="32"/>
      <c r="H75" s="206"/>
      <c r="I75" s="5"/>
      <c r="J75" s="5"/>
      <c r="K75" s="32"/>
      <c r="L75" s="5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2.75" customHeight="1" x14ac:dyDescent="0.2">
      <c r="A76" s="32"/>
      <c r="B76" s="32"/>
      <c r="C76" s="32"/>
      <c r="D76" s="32"/>
      <c r="E76" s="32"/>
      <c r="F76" s="32"/>
      <c r="G76" s="32"/>
      <c r="H76" s="206"/>
      <c r="I76" s="5"/>
      <c r="J76" s="5"/>
      <c r="K76" s="32"/>
      <c r="L76" s="5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spans="1:26" ht="12.75" customHeight="1" x14ac:dyDescent="0.2">
      <c r="A77" s="32"/>
      <c r="B77" s="32"/>
      <c r="C77" s="32"/>
      <c r="D77" s="32"/>
      <c r="E77" s="32"/>
      <c r="F77" s="32"/>
      <c r="G77" s="32"/>
      <c r="H77" s="206"/>
      <c r="I77" s="5"/>
      <c r="J77" s="5"/>
      <c r="K77" s="32"/>
      <c r="L77" s="5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spans="1:26" ht="12.75" customHeight="1" x14ac:dyDescent="0.2">
      <c r="A78" s="32"/>
      <c r="B78" s="32"/>
      <c r="C78" s="32"/>
      <c r="D78" s="32"/>
      <c r="E78" s="32"/>
      <c r="F78" s="32"/>
      <c r="G78" s="32"/>
      <c r="H78" s="206"/>
      <c r="I78" s="5"/>
      <c r="J78" s="5"/>
      <c r="K78" s="32"/>
      <c r="L78" s="5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2.75" customHeight="1" x14ac:dyDescent="0.2">
      <c r="A79" s="32"/>
      <c r="B79" s="32"/>
      <c r="C79" s="32"/>
      <c r="D79" s="32"/>
      <c r="E79" s="32"/>
      <c r="F79" s="32"/>
      <c r="G79" s="32"/>
      <c r="H79" s="206"/>
      <c r="I79" s="5"/>
      <c r="J79" s="5"/>
      <c r="K79" s="32"/>
      <c r="L79" s="5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 ht="12.75" customHeight="1" x14ac:dyDescent="0.2">
      <c r="A80" s="32"/>
      <c r="B80" s="32"/>
      <c r="C80" s="32"/>
      <c r="D80" s="32"/>
      <c r="E80" s="32"/>
      <c r="F80" s="32"/>
      <c r="G80" s="32"/>
      <c r="H80" s="206"/>
      <c r="I80" s="5"/>
      <c r="J80" s="5"/>
      <c r="K80" s="32"/>
      <c r="L80" s="5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2.75" customHeight="1" x14ac:dyDescent="0.2">
      <c r="A81" s="32"/>
      <c r="B81" s="32"/>
      <c r="C81" s="32"/>
      <c r="D81" s="32"/>
      <c r="E81" s="32"/>
      <c r="F81" s="32"/>
      <c r="G81" s="32"/>
      <c r="H81" s="206"/>
      <c r="I81" s="5"/>
      <c r="J81" s="5"/>
      <c r="K81" s="32"/>
      <c r="L81" s="5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2.75" customHeight="1" x14ac:dyDescent="0.2">
      <c r="A82" s="32"/>
      <c r="B82" s="32"/>
      <c r="C82" s="32"/>
      <c r="D82" s="32"/>
      <c r="E82" s="32"/>
      <c r="F82" s="32"/>
      <c r="G82" s="32"/>
      <c r="H82" s="206"/>
      <c r="I82" s="5"/>
      <c r="J82" s="5"/>
      <c r="K82" s="32"/>
      <c r="L82" s="5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2.75" customHeight="1" x14ac:dyDescent="0.2">
      <c r="A83" s="32"/>
      <c r="B83" s="32"/>
      <c r="C83" s="32"/>
      <c r="D83" s="32"/>
      <c r="E83" s="32"/>
      <c r="F83" s="32"/>
      <c r="G83" s="32"/>
      <c r="H83" s="206"/>
      <c r="I83" s="5"/>
      <c r="J83" s="5"/>
      <c r="K83" s="32"/>
      <c r="L83" s="5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2.75" customHeight="1" x14ac:dyDescent="0.2">
      <c r="A84" s="32"/>
      <c r="B84" s="32"/>
      <c r="C84" s="32"/>
      <c r="D84" s="32"/>
      <c r="E84" s="32"/>
      <c r="F84" s="32"/>
      <c r="G84" s="32"/>
      <c r="H84" s="206"/>
      <c r="I84" s="5"/>
      <c r="J84" s="5"/>
      <c r="K84" s="32"/>
      <c r="L84" s="5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2.75" customHeight="1" x14ac:dyDescent="0.2">
      <c r="A85" s="32"/>
      <c r="B85" s="32"/>
      <c r="C85" s="32"/>
      <c r="D85" s="32"/>
      <c r="E85" s="32"/>
      <c r="F85" s="32"/>
      <c r="G85" s="32"/>
      <c r="H85" s="206"/>
      <c r="I85" s="5"/>
      <c r="J85" s="5"/>
      <c r="K85" s="32"/>
      <c r="L85" s="5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2.75" customHeight="1" x14ac:dyDescent="0.2">
      <c r="A86" s="32"/>
      <c r="B86" s="32"/>
      <c r="C86" s="32"/>
      <c r="D86" s="32"/>
      <c r="E86" s="32"/>
      <c r="F86" s="32"/>
      <c r="G86" s="32"/>
      <c r="H86" s="206"/>
      <c r="I86" s="5"/>
      <c r="J86" s="5"/>
      <c r="K86" s="32"/>
      <c r="L86" s="5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2.75" customHeight="1" x14ac:dyDescent="0.2">
      <c r="A87" s="32"/>
      <c r="B87" s="32"/>
      <c r="C87" s="32"/>
      <c r="D87" s="32"/>
      <c r="E87" s="32"/>
      <c r="F87" s="32"/>
      <c r="G87" s="32"/>
      <c r="H87" s="206"/>
      <c r="I87" s="5"/>
      <c r="J87" s="5"/>
      <c r="K87" s="32"/>
      <c r="L87" s="5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spans="1:26" ht="12.75" customHeight="1" x14ac:dyDescent="0.2">
      <c r="A88" s="32"/>
      <c r="B88" s="32"/>
      <c r="C88" s="32"/>
      <c r="D88" s="32"/>
      <c r="E88" s="32"/>
      <c r="F88" s="32"/>
      <c r="G88" s="32"/>
      <c r="H88" s="206"/>
      <c r="I88" s="5"/>
      <c r="J88" s="5"/>
      <c r="K88" s="32"/>
      <c r="L88" s="5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2.75" customHeight="1" x14ac:dyDescent="0.2">
      <c r="A89" s="32"/>
      <c r="B89" s="32"/>
      <c r="C89" s="32"/>
      <c r="D89" s="32"/>
      <c r="E89" s="32"/>
      <c r="F89" s="32"/>
      <c r="G89" s="32"/>
      <c r="H89" s="206"/>
      <c r="I89" s="5"/>
      <c r="J89" s="5"/>
      <c r="K89" s="32"/>
      <c r="L89" s="5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2.75" customHeight="1" x14ac:dyDescent="0.2">
      <c r="A90" s="32"/>
      <c r="B90" s="32"/>
      <c r="C90" s="32"/>
      <c r="D90" s="32"/>
      <c r="E90" s="32"/>
      <c r="F90" s="32"/>
      <c r="G90" s="32"/>
      <c r="H90" s="206"/>
      <c r="I90" s="5"/>
      <c r="J90" s="5"/>
      <c r="K90" s="32"/>
      <c r="L90" s="5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2.75" customHeight="1" x14ac:dyDescent="0.2">
      <c r="A91" s="32"/>
      <c r="B91" s="32"/>
      <c r="C91" s="32"/>
      <c r="D91" s="32"/>
      <c r="E91" s="32"/>
      <c r="F91" s="32"/>
      <c r="G91" s="32"/>
      <c r="H91" s="206"/>
      <c r="I91" s="5"/>
      <c r="J91" s="5"/>
      <c r="K91" s="32"/>
      <c r="L91" s="5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2.75" customHeight="1" x14ac:dyDescent="0.2">
      <c r="A92" s="32"/>
      <c r="B92" s="32"/>
      <c r="C92" s="32"/>
      <c r="D92" s="32"/>
      <c r="E92" s="32"/>
      <c r="F92" s="32"/>
      <c r="G92" s="32"/>
      <c r="H92" s="206"/>
      <c r="I92" s="5"/>
      <c r="J92" s="5"/>
      <c r="K92" s="32"/>
      <c r="L92" s="5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2.75" customHeight="1" x14ac:dyDescent="0.2">
      <c r="A93" s="32"/>
      <c r="B93" s="32"/>
      <c r="C93" s="32"/>
      <c r="D93" s="32"/>
      <c r="E93" s="32"/>
      <c r="F93" s="32"/>
      <c r="G93" s="32"/>
      <c r="H93" s="206"/>
      <c r="I93" s="5"/>
      <c r="J93" s="5"/>
      <c r="K93" s="32"/>
      <c r="L93" s="5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2.75" customHeight="1" x14ac:dyDescent="0.2">
      <c r="A94" s="32"/>
      <c r="B94" s="32"/>
      <c r="C94" s="32"/>
      <c r="D94" s="32"/>
      <c r="E94" s="32"/>
      <c r="F94" s="32"/>
      <c r="G94" s="32"/>
      <c r="H94" s="206"/>
      <c r="I94" s="5"/>
      <c r="J94" s="5"/>
      <c r="K94" s="32"/>
      <c r="L94" s="5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2.75" customHeight="1" x14ac:dyDescent="0.2">
      <c r="A95" s="32"/>
      <c r="B95" s="32"/>
      <c r="C95" s="32"/>
      <c r="D95" s="32"/>
      <c r="E95" s="32"/>
      <c r="F95" s="32"/>
      <c r="G95" s="32"/>
      <c r="H95" s="206"/>
      <c r="I95" s="5"/>
      <c r="J95" s="5"/>
      <c r="K95" s="32"/>
      <c r="L95" s="5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2.75" customHeight="1" x14ac:dyDescent="0.2">
      <c r="A96" s="32"/>
      <c r="B96" s="32"/>
      <c r="C96" s="32"/>
      <c r="D96" s="32"/>
      <c r="E96" s="32"/>
      <c r="F96" s="32"/>
      <c r="G96" s="32"/>
      <c r="H96" s="206"/>
      <c r="I96" s="5"/>
      <c r="J96" s="5"/>
      <c r="K96" s="32"/>
      <c r="L96" s="5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2.75" customHeight="1" x14ac:dyDescent="0.2">
      <c r="A97" s="32"/>
      <c r="B97" s="32"/>
      <c r="C97" s="32"/>
      <c r="D97" s="32"/>
      <c r="E97" s="32"/>
      <c r="F97" s="32"/>
      <c r="G97" s="32"/>
      <c r="H97" s="206"/>
      <c r="I97" s="5"/>
      <c r="J97" s="5"/>
      <c r="K97" s="32"/>
      <c r="L97" s="5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2.75" customHeight="1" x14ac:dyDescent="0.2">
      <c r="A98" s="32"/>
      <c r="B98" s="32"/>
      <c r="C98" s="32"/>
      <c r="D98" s="32"/>
      <c r="E98" s="32"/>
      <c r="F98" s="32"/>
      <c r="G98" s="32"/>
      <c r="H98" s="206"/>
      <c r="I98" s="5"/>
      <c r="J98" s="5"/>
      <c r="K98" s="32"/>
      <c r="L98" s="5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spans="1:26" ht="12.75" customHeight="1" x14ac:dyDescent="0.2">
      <c r="A99" s="32"/>
      <c r="B99" s="32"/>
      <c r="C99" s="32"/>
      <c r="D99" s="32"/>
      <c r="E99" s="32"/>
      <c r="F99" s="32"/>
      <c r="G99" s="32"/>
      <c r="H99" s="206"/>
      <c r="I99" s="5"/>
      <c r="J99" s="5"/>
      <c r="K99" s="32"/>
      <c r="L99" s="5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2.75" customHeight="1" x14ac:dyDescent="0.2">
      <c r="A100" s="32"/>
      <c r="B100" s="32"/>
      <c r="C100" s="32"/>
      <c r="D100" s="32"/>
      <c r="E100" s="32"/>
      <c r="F100" s="32"/>
      <c r="G100" s="32"/>
      <c r="H100" s="206"/>
      <c r="I100" s="5"/>
      <c r="J100" s="5"/>
      <c r="K100" s="32"/>
      <c r="L100" s="5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2.75" customHeight="1" x14ac:dyDescent="0.2">
      <c r="A101" s="32"/>
      <c r="B101" s="32"/>
      <c r="C101" s="32"/>
      <c r="D101" s="32"/>
      <c r="E101" s="32"/>
      <c r="F101" s="32"/>
      <c r="G101" s="32"/>
      <c r="H101" s="206"/>
      <c r="I101" s="5"/>
      <c r="J101" s="5"/>
      <c r="K101" s="32"/>
      <c r="L101" s="5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2.75" customHeight="1" x14ac:dyDescent="0.2">
      <c r="A102" s="32"/>
      <c r="B102" s="32"/>
      <c r="C102" s="32"/>
      <c r="D102" s="32"/>
      <c r="E102" s="32"/>
      <c r="F102" s="32"/>
      <c r="G102" s="32"/>
      <c r="H102" s="206"/>
      <c r="I102" s="5"/>
      <c r="J102" s="5"/>
      <c r="K102" s="32"/>
      <c r="L102" s="5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2.75" customHeight="1" x14ac:dyDescent="0.2">
      <c r="A103" s="32"/>
      <c r="B103" s="32"/>
      <c r="C103" s="32"/>
      <c r="D103" s="32"/>
      <c r="E103" s="32"/>
      <c r="F103" s="32"/>
      <c r="G103" s="32"/>
      <c r="H103" s="206"/>
      <c r="I103" s="5"/>
      <c r="J103" s="5"/>
      <c r="K103" s="32"/>
      <c r="L103" s="5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2.75" customHeight="1" x14ac:dyDescent="0.2">
      <c r="A104" s="32"/>
      <c r="B104" s="32"/>
      <c r="C104" s="32"/>
      <c r="D104" s="32"/>
      <c r="E104" s="32"/>
      <c r="F104" s="32"/>
      <c r="G104" s="32"/>
      <c r="H104" s="206"/>
      <c r="I104" s="5"/>
      <c r="J104" s="5"/>
      <c r="K104" s="32"/>
      <c r="L104" s="5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2.75" customHeight="1" x14ac:dyDescent="0.2">
      <c r="A105" s="32"/>
      <c r="B105" s="32"/>
      <c r="C105" s="32"/>
      <c r="D105" s="32"/>
      <c r="E105" s="32"/>
      <c r="F105" s="32"/>
      <c r="G105" s="32"/>
      <c r="H105" s="206"/>
      <c r="I105" s="5"/>
      <c r="J105" s="5"/>
      <c r="K105" s="32"/>
      <c r="L105" s="5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2.75" customHeight="1" x14ac:dyDescent="0.2">
      <c r="A106" s="32"/>
      <c r="B106" s="32"/>
      <c r="C106" s="32"/>
      <c r="D106" s="32"/>
      <c r="E106" s="32"/>
      <c r="F106" s="32"/>
      <c r="G106" s="32"/>
      <c r="H106" s="206"/>
      <c r="I106" s="5"/>
      <c r="J106" s="5"/>
      <c r="K106" s="32"/>
      <c r="L106" s="5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2.75" customHeight="1" x14ac:dyDescent="0.2">
      <c r="A107" s="32"/>
      <c r="B107" s="32"/>
      <c r="C107" s="32"/>
      <c r="D107" s="32"/>
      <c r="E107" s="32"/>
      <c r="F107" s="32"/>
      <c r="G107" s="32"/>
      <c r="H107" s="206"/>
      <c r="I107" s="5"/>
      <c r="J107" s="5"/>
      <c r="K107" s="32"/>
      <c r="L107" s="5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2.75" customHeight="1" x14ac:dyDescent="0.2">
      <c r="A108" s="32"/>
      <c r="B108" s="32"/>
      <c r="C108" s="32"/>
      <c r="D108" s="32"/>
      <c r="E108" s="32"/>
      <c r="F108" s="32"/>
      <c r="G108" s="32"/>
      <c r="H108" s="206"/>
      <c r="I108" s="5"/>
      <c r="J108" s="5"/>
      <c r="K108" s="32"/>
      <c r="L108" s="5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2.75" customHeight="1" x14ac:dyDescent="0.2">
      <c r="A109" s="32"/>
      <c r="B109" s="32"/>
      <c r="C109" s="32"/>
      <c r="D109" s="32"/>
      <c r="E109" s="32"/>
      <c r="F109" s="32"/>
      <c r="G109" s="32"/>
      <c r="H109" s="206"/>
      <c r="I109" s="5"/>
      <c r="J109" s="5"/>
      <c r="K109" s="32"/>
      <c r="L109" s="5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2.75" customHeight="1" x14ac:dyDescent="0.2">
      <c r="A110" s="32"/>
      <c r="B110" s="32"/>
      <c r="C110" s="32"/>
      <c r="D110" s="32"/>
      <c r="E110" s="32"/>
      <c r="F110" s="32"/>
      <c r="G110" s="32"/>
      <c r="H110" s="206"/>
      <c r="I110" s="5"/>
      <c r="J110" s="5"/>
      <c r="K110" s="32"/>
      <c r="L110" s="5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2.75" customHeight="1" x14ac:dyDescent="0.2">
      <c r="A111" s="32"/>
      <c r="B111" s="32"/>
      <c r="C111" s="32"/>
      <c r="D111" s="32"/>
      <c r="E111" s="32"/>
      <c r="F111" s="32"/>
      <c r="G111" s="32"/>
      <c r="H111" s="206"/>
      <c r="I111" s="5"/>
      <c r="J111" s="5"/>
      <c r="K111" s="32"/>
      <c r="L111" s="5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2.75" customHeight="1" x14ac:dyDescent="0.2">
      <c r="A112" s="32"/>
      <c r="B112" s="32"/>
      <c r="C112" s="32"/>
      <c r="D112" s="32"/>
      <c r="E112" s="32"/>
      <c r="F112" s="32"/>
      <c r="G112" s="32"/>
      <c r="H112" s="206"/>
      <c r="I112" s="5"/>
      <c r="J112" s="5"/>
      <c r="K112" s="32"/>
      <c r="L112" s="5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2.75" customHeight="1" x14ac:dyDescent="0.2">
      <c r="A113" s="32"/>
      <c r="B113" s="32"/>
      <c r="C113" s="32"/>
      <c r="D113" s="32"/>
      <c r="E113" s="32"/>
      <c r="F113" s="32"/>
      <c r="G113" s="32"/>
      <c r="H113" s="206"/>
      <c r="I113" s="5"/>
      <c r="J113" s="5"/>
      <c r="K113" s="32"/>
      <c r="L113" s="5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2.75" customHeight="1" x14ac:dyDescent="0.2">
      <c r="A114" s="32"/>
      <c r="B114" s="32"/>
      <c r="C114" s="32"/>
      <c r="D114" s="32"/>
      <c r="E114" s="32"/>
      <c r="F114" s="32"/>
      <c r="G114" s="32"/>
      <c r="H114" s="206"/>
      <c r="I114" s="5"/>
      <c r="J114" s="5"/>
      <c r="K114" s="32"/>
      <c r="L114" s="5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2.75" customHeight="1" x14ac:dyDescent="0.2">
      <c r="A115" s="32"/>
      <c r="B115" s="32"/>
      <c r="C115" s="32"/>
      <c r="D115" s="32"/>
      <c r="E115" s="32"/>
      <c r="F115" s="32"/>
      <c r="G115" s="32"/>
      <c r="H115" s="206"/>
      <c r="I115" s="5"/>
      <c r="J115" s="5"/>
      <c r="K115" s="32"/>
      <c r="L115" s="5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2.75" customHeight="1" x14ac:dyDescent="0.2">
      <c r="A116" s="32"/>
      <c r="B116" s="32"/>
      <c r="C116" s="32"/>
      <c r="D116" s="32"/>
      <c r="E116" s="32"/>
      <c r="F116" s="32"/>
      <c r="G116" s="32"/>
      <c r="H116" s="206"/>
      <c r="I116" s="5"/>
      <c r="J116" s="5"/>
      <c r="K116" s="32"/>
      <c r="L116" s="5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2.75" customHeight="1" x14ac:dyDescent="0.2">
      <c r="A117" s="32"/>
      <c r="B117" s="32"/>
      <c r="C117" s="32"/>
      <c r="D117" s="32"/>
      <c r="E117" s="32"/>
      <c r="F117" s="32"/>
      <c r="G117" s="32"/>
      <c r="H117" s="206"/>
      <c r="I117" s="5"/>
      <c r="J117" s="5"/>
      <c r="K117" s="32"/>
      <c r="L117" s="5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2.75" customHeight="1" x14ac:dyDescent="0.2">
      <c r="A118" s="32"/>
      <c r="B118" s="32"/>
      <c r="C118" s="32"/>
      <c r="D118" s="32"/>
      <c r="E118" s="32"/>
      <c r="F118" s="32"/>
      <c r="G118" s="32"/>
      <c r="H118" s="206"/>
      <c r="I118" s="5"/>
      <c r="J118" s="5"/>
      <c r="K118" s="32"/>
      <c r="L118" s="5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2.75" customHeight="1" x14ac:dyDescent="0.2">
      <c r="A119" s="32"/>
      <c r="B119" s="32"/>
      <c r="C119" s="32"/>
      <c r="D119" s="32"/>
      <c r="E119" s="32"/>
      <c r="F119" s="32"/>
      <c r="G119" s="32"/>
      <c r="H119" s="206"/>
      <c r="I119" s="5"/>
      <c r="J119" s="5"/>
      <c r="K119" s="32"/>
      <c r="L119" s="5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2.75" customHeight="1" x14ac:dyDescent="0.2">
      <c r="A120" s="32"/>
      <c r="B120" s="32"/>
      <c r="C120" s="32"/>
      <c r="D120" s="32"/>
      <c r="E120" s="32"/>
      <c r="F120" s="32"/>
      <c r="G120" s="32"/>
      <c r="H120" s="206"/>
      <c r="I120" s="5"/>
      <c r="J120" s="5"/>
      <c r="K120" s="32"/>
      <c r="L120" s="5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2.75" customHeight="1" x14ac:dyDescent="0.2">
      <c r="A121" s="32"/>
      <c r="B121" s="32"/>
      <c r="C121" s="32"/>
      <c r="D121" s="32"/>
      <c r="E121" s="32"/>
      <c r="F121" s="32"/>
      <c r="G121" s="32"/>
      <c r="H121" s="206"/>
      <c r="I121" s="5"/>
      <c r="J121" s="5"/>
      <c r="K121" s="32"/>
      <c r="L121" s="5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2.75" customHeight="1" x14ac:dyDescent="0.2">
      <c r="A122" s="32"/>
      <c r="B122" s="32"/>
      <c r="C122" s="32"/>
      <c r="D122" s="32"/>
      <c r="E122" s="32"/>
      <c r="F122" s="32"/>
      <c r="G122" s="32"/>
      <c r="H122" s="206"/>
      <c r="I122" s="5"/>
      <c r="J122" s="5"/>
      <c r="K122" s="32"/>
      <c r="L122" s="5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2.75" customHeight="1" x14ac:dyDescent="0.2">
      <c r="A123" s="32"/>
      <c r="B123" s="32"/>
      <c r="C123" s="32"/>
      <c r="D123" s="32"/>
      <c r="E123" s="32"/>
      <c r="F123" s="32"/>
      <c r="G123" s="32"/>
      <c r="H123" s="206"/>
      <c r="I123" s="5"/>
      <c r="J123" s="5"/>
      <c r="K123" s="32"/>
      <c r="L123" s="5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2.75" customHeight="1" x14ac:dyDescent="0.2">
      <c r="A124" s="32"/>
      <c r="B124" s="32"/>
      <c r="C124" s="32"/>
      <c r="D124" s="32"/>
      <c r="E124" s="32"/>
      <c r="F124" s="32"/>
      <c r="G124" s="32"/>
      <c r="H124" s="206"/>
      <c r="I124" s="5"/>
      <c r="J124" s="5"/>
      <c r="K124" s="32"/>
      <c r="L124" s="5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2.75" customHeight="1" x14ac:dyDescent="0.2">
      <c r="A125" s="32"/>
      <c r="B125" s="32"/>
      <c r="C125" s="32"/>
      <c r="D125" s="32"/>
      <c r="E125" s="32"/>
      <c r="F125" s="32"/>
      <c r="G125" s="32"/>
      <c r="H125" s="206"/>
      <c r="I125" s="5"/>
      <c r="J125" s="5"/>
      <c r="K125" s="32"/>
      <c r="L125" s="5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2.75" customHeight="1" x14ac:dyDescent="0.2">
      <c r="A126" s="32"/>
      <c r="B126" s="32"/>
      <c r="C126" s="32"/>
      <c r="D126" s="32"/>
      <c r="E126" s="32"/>
      <c r="F126" s="32"/>
      <c r="G126" s="32"/>
      <c r="H126" s="206"/>
      <c r="I126" s="5"/>
      <c r="J126" s="5"/>
      <c r="K126" s="32"/>
      <c r="L126" s="5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2.75" customHeight="1" x14ac:dyDescent="0.2">
      <c r="A127" s="32"/>
      <c r="B127" s="32"/>
      <c r="C127" s="32"/>
      <c r="D127" s="32"/>
      <c r="E127" s="32"/>
      <c r="F127" s="32"/>
      <c r="G127" s="32"/>
      <c r="H127" s="206"/>
      <c r="I127" s="5"/>
      <c r="J127" s="5"/>
      <c r="K127" s="32"/>
      <c r="L127" s="5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2.75" customHeight="1" x14ac:dyDescent="0.2">
      <c r="A128" s="32"/>
      <c r="B128" s="32"/>
      <c r="C128" s="32"/>
      <c r="D128" s="32"/>
      <c r="E128" s="32"/>
      <c r="F128" s="32"/>
      <c r="G128" s="32"/>
      <c r="H128" s="206"/>
      <c r="I128" s="5"/>
      <c r="J128" s="5"/>
      <c r="K128" s="32"/>
      <c r="L128" s="5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2.75" customHeight="1" x14ac:dyDescent="0.2">
      <c r="A129" s="32"/>
      <c r="B129" s="32"/>
      <c r="C129" s="32"/>
      <c r="D129" s="32"/>
      <c r="E129" s="32"/>
      <c r="F129" s="32"/>
      <c r="G129" s="32"/>
      <c r="H129" s="206"/>
      <c r="I129" s="5"/>
      <c r="J129" s="5"/>
      <c r="K129" s="32"/>
      <c r="L129" s="5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2.75" customHeight="1" x14ac:dyDescent="0.2">
      <c r="A130" s="32"/>
      <c r="B130" s="32"/>
      <c r="C130" s="32"/>
      <c r="D130" s="32"/>
      <c r="E130" s="32"/>
      <c r="F130" s="32"/>
      <c r="G130" s="32"/>
      <c r="H130" s="206"/>
      <c r="I130" s="5"/>
      <c r="J130" s="5"/>
      <c r="K130" s="32"/>
      <c r="L130" s="5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2.75" customHeight="1" x14ac:dyDescent="0.2">
      <c r="A131" s="32"/>
      <c r="B131" s="32"/>
      <c r="C131" s="32"/>
      <c r="D131" s="32"/>
      <c r="E131" s="32"/>
      <c r="F131" s="32"/>
      <c r="G131" s="32"/>
      <c r="H131" s="206"/>
      <c r="I131" s="5"/>
      <c r="J131" s="5"/>
      <c r="K131" s="32"/>
      <c r="L131" s="5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2.75" customHeight="1" x14ac:dyDescent="0.2">
      <c r="A132" s="32"/>
      <c r="B132" s="32"/>
      <c r="C132" s="32"/>
      <c r="D132" s="32"/>
      <c r="E132" s="32"/>
      <c r="F132" s="32"/>
      <c r="G132" s="32"/>
      <c r="H132" s="206"/>
      <c r="I132" s="5"/>
      <c r="J132" s="5"/>
      <c r="K132" s="32"/>
      <c r="L132" s="5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2.75" customHeight="1" x14ac:dyDescent="0.2">
      <c r="A133" s="32"/>
      <c r="B133" s="32"/>
      <c r="C133" s="32"/>
      <c r="D133" s="32"/>
      <c r="E133" s="32"/>
      <c r="F133" s="32"/>
      <c r="G133" s="32"/>
      <c r="H133" s="206"/>
      <c r="I133" s="5"/>
      <c r="J133" s="5"/>
      <c r="K133" s="32"/>
      <c r="L133" s="5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2.75" customHeight="1" x14ac:dyDescent="0.2">
      <c r="A134" s="32"/>
      <c r="B134" s="32"/>
      <c r="C134" s="32"/>
      <c r="D134" s="32"/>
      <c r="E134" s="32"/>
      <c r="F134" s="32"/>
      <c r="G134" s="32"/>
      <c r="H134" s="206"/>
      <c r="I134" s="5"/>
      <c r="J134" s="5"/>
      <c r="K134" s="32"/>
      <c r="L134" s="5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12.75" customHeight="1" x14ac:dyDescent="0.2">
      <c r="A135" s="32"/>
      <c r="B135" s="32"/>
      <c r="C135" s="32"/>
      <c r="D135" s="32"/>
      <c r="E135" s="32"/>
      <c r="F135" s="32"/>
      <c r="G135" s="32"/>
      <c r="H135" s="206"/>
      <c r="I135" s="5"/>
      <c r="J135" s="5"/>
      <c r="K135" s="32"/>
      <c r="L135" s="5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2.75" customHeight="1" x14ac:dyDescent="0.2">
      <c r="A136" s="32"/>
      <c r="B136" s="32"/>
      <c r="C136" s="32"/>
      <c r="D136" s="32"/>
      <c r="E136" s="32"/>
      <c r="F136" s="32"/>
      <c r="G136" s="32"/>
      <c r="H136" s="206"/>
      <c r="I136" s="5"/>
      <c r="J136" s="5"/>
      <c r="K136" s="32"/>
      <c r="L136" s="5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2.75" customHeight="1" x14ac:dyDescent="0.2">
      <c r="A137" s="32"/>
      <c r="B137" s="32"/>
      <c r="C137" s="32"/>
      <c r="D137" s="32"/>
      <c r="E137" s="32"/>
      <c r="F137" s="32"/>
      <c r="G137" s="32"/>
      <c r="H137" s="206"/>
      <c r="I137" s="5"/>
      <c r="J137" s="5"/>
      <c r="K137" s="32"/>
      <c r="L137" s="5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2.75" customHeight="1" x14ac:dyDescent="0.2">
      <c r="A138" s="32"/>
      <c r="B138" s="32"/>
      <c r="C138" s="32"/>
      <c r="D138" s="32"/>
      <c r="E138" s="32"/>
      <c r="F138" s="32"/>
      <c r="G138" s="32"/>
      <c r="H138" s="206"/>
      <c r="I138" s="5"/>
      <c r="J138" s="5"/>
      <c r="K138" s="32"/>
      <c r="L138" s="5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2.75" customHeight="1" x14ac:dyDescent="0.2">
      <c r="A139" s="32"/>
      <c r="B139" s="32"/>
      <c r="C139" s="32"/>
      <c r="D139" s="32"/>
      <c r="E139" s="32"/>
      <c r="F139" s="32"/>
      <c r="G139" s="32"/>
      <c r="H139" s="206"/>
      <c r="I139" s="5"/>
      <c r="J139" s="5"/>
      <c r="K139" s="32"/>
      <c r="L139" s="5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2.75" customHeight="1" x14ac:dyDescent="0.2">
      <c r="A140" s="32"/>
      <c r="B140" s="32"/>
      <c r="C140" s="32"/>
      <c r="D140" s="32"/>
      <c r="E140" s="32"/>
      <c r="F140" s="32"/>
      <c r="G140" s="32"/>
      <c r="H140" s="206"/>
      <c r="I140" s="5"/>
      <c r="J140" s="5"/>
      <c r="K140" s="32"/>
      <c r="L140" s="5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2.75" customHeight="1" x14ac:dyDescent="0.2">
      <c r="A141" s="32"/>
      <c r="B141" s="32"/>
      <c r="C141" s="32"/>
      <c r="D141" s="32"/>
      <c r="E141" s="32"/>
      <c r="F141" s="32"/>
      <c r="G141" s="32"/>
      <c r="H141" s="206"/>
      <c r="I141" s="5"/>
      <c r="J141" s="5"/>
      <c r="K141" s="32"/>
      <c r="L141" s="5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2.75" customHeight="1" x14ac:dyDescent="0.2">
      <c r="A142" s="32"/>
      <c r="B142" s="32"/>
      <c r="C142" s="32"/>
      <c r="D142" s="32"/>
      <c r="E142" s="32"/>
      <c r="F142" s="32"/>
      <c r="G142" s="32"/>
      <c r="H142" s="206"/>
      <c r="I142" s="5"/>
      <c r="J142" s="5"/>
      <c r="K142" s="32"/>
      <c r="L142" s="5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2.75" customHeight="1" x14ac:dyDescent="0.2">
      <c r="A143" s="32"/>
      <c r="B143" s="32"/>
      <c r="C143" s="32"/>
      <c r="D143" s="32"/>
      <c r="E143" s="32"/>
      <c r="F143" s="32"/>
      <c r="G143" s="32"/>
      <c r="H143" s="206"/>
      <c r="I143" s="5"/>
      <c r="J143" s="5"/>
      <c r="K143" s="32"/>
      <c r="L143" s="5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2.75" customHeight="1" x14ac:dyDescent="0.2">
      <c r="A144" s="32"/>
      <c r="B144" s="32"/>
      <c r="C144" s="32"/>
      <c r="D144" s="32"/>
      <c r="E144" s="32"/>
      <c r="F144" s="32"/>
      <c r="G144" s="32"/>
      <c r="H144" s="206"/>
      <c r="I144" s="5"/>
      <c r="J144" s="5"/>
      <c r="K144" s="32"/>
      <c r="L144" s="5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2.75" customHeight="1" x14ac:dyDescent="0.2">
      <c r="A145" s="32"/>
      <c r="B145" s="32"/>
      <c r="C145" s="32"/>
      <c r="D145" s="32"/>
      <c r="E145" s="32"/>
      <c r="F145" s="32"/>
      <c r="G145" s="32"/>
      <c r="H145" s="206"/>
      <c r="I145" s="5"/>
      <c r="J145" s="5"/>
      <c r="K145" s="32"/>
      <c r="L145" s="5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2.75" customHeight="1" x14ac:dyDescent="0.2">
      <c r="A146" s="32"/>
      <c r="B146" s="32"/>
      <c r="C146" s="32"/>
      <c r="D146" s="32"/>
      <c r="E146" s="32"/>
      <c r="F146" s="32"/>
      <c r="G146" s="32"/>
      <c r="H146" s="206"/>
      <c r="I146" s="5"/>
      <c r="J146" s="5"/>
      <c r="K146" s="32"/>
      <c r="L146" s="5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2.75" customHeight="1" x14ac:dyDescent="0.2">
      <c r="A147" s="32"/>
      <c r="B147" s="32"/>
      <c r="C147" s="32"/>
      <c r="D147" s="32"/>
      <c r="E147" s="32"/>
      <c r="F147" s="32"/>
      <c r="G147" s="32"/>
      <c r="H147" s="206"/>
      <c r="I147" s="5"/>
      <c r="J147" s="5"/>
      <c r="K147" s="32"/>
      <c r="L147" s="5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2.75" customHeight="1" x14ac:dyDescent="0.2">
      <c r="A148" s="32"/>
      <c r="B148" s="32"/>
      <c r="C148" s="32"/>
      <c r="D148" s="32"/>
      <c r="E148" s="32"/>
      <c r="F148" s="32"/>
      <c r="G148" s="32"/>
      <c r="H148" s="206"/>
      <c r="I148" s="5"/>
      <c r="J148" s="5"/>
      <c r="K148" s="32"/>
      <c r="L148" s="5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2.75" customHeight="1" x14ac:dyDescent="0.2">
      <c r="A149" s="32"/>
      <c r="B149" s="32"/>
      <c r="C149" s="32"/>
      <c r="D149" s="32"/>
      <c r="E149" s="32"/>
      <c r="F149" s="32"/>
      <c r="G149" s="32"/>
      <c r="H149" s="206"/>
      <c r="I149" s="5"/>
      <c r="J149" s="5"/>
      <c r="K149" s="32"/>
      <c r="L149" s="5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2.75" customHeight="1" x14ac:dyDescent="0.2">
      <c r="A150" s="32"/>
      <c r="B150" s="32"/>
      <c r="C150" s="32"/>
      <c r="D150" s="32"/>
      <c r="E150" s="32"/>
      <c r="F150" s="32"/>
      <c r="G150" s="32"/>
      <c r="H150" s="206"/>
      <c r="I150" s="5"/>
      <c r="J150" s="5"/>
      <c r="K150" s="32"/>
      <c r="L150" s="5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2.75" customHeight="1" x14ac:dyDescent="0.2">
      <c r="A151" s="32"/>
      <c r="B151" s="32"/>
      <c r="C151" s="32"/>
      <c r="D151" s="32"/>
      <c r="E151" s="32"/>
      <c r="F151" s="32"/>
      <c r="G151" s="32"/>
      <c r="H151" s="206"/>
      <c r="I151" s="5"/>
      <c r="J151" s="5"/>
      <c r="K151" s="32"/>
      <c r="L151" s="5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2.75" customHeight="1" x14ac:dyDescent="0.2">
      <c r="A152" s="32"/>
      <c r="B152" s="32"/>
      <c r="C152" s="32"/>
      <c r="D152" s="32"/>
      <c r="E152" s="32"/>
      <c r="F152" s="32"/>
      <c r="G152" s="32"/>
      <c r="H152" s="206"/>
      <c r="I152" s="5"/>
      <c r="J152" s="5"/>
      <c r="K152" s="32"/>
      <c r="L152" s="5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2.75" customHeight="1" x14ac:dyDescent="0.2">
      <c r="A153" s="32"/>
      <c r="B153" s="32"/>
      <c r="C153" s="32"/>
      <c r="D153" s="32"/>
      <c r="E153" s="32"/>
      <c r="F153" s="32"/>
      <c r="G153" s="32"/>
      <c r="H153" s="206"/>
      <c r="I153" s="5"/>
      <c r="J153" s="5"/>
      <c r="K153" s="32"/>
      <c r="L153" s="5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2.75" customHeight="1" x14ac:dyDescent="0.2">
      <c r="A154" s="32"/>
      <c r="B154" s="32"/>
      <c r="C154" s="32"/>
      <c r="D154" s="32"/>
      <c r="E154" s="32"/>
      <c r="F154" s="32"/>
      <c r="G154" s="32"/>
      <c r="H154" s="206"/>
      <c r="I154" s="5"/>
      <c r="J154" s="5"/>
      <c r="K154" s="32"/>
      <c r="L154" s="5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2.75" customHeight="1" x14ac:dyDescent="0.2">
      <c r="A155" s="32"/>
      <c r="B155" s="32"/>
      <c r="C155" s="32"/>
      <c r="D155" s="32"/>
      <c r="E155" s="32"/>
      <c r="F155" s="32"/>
      <c r="G155" s="32"/>
      <c r="H155" s="206"/>
      <c r="I155" s="5"/>
      <c r="J155" s="5"/>
      <c r="K155" s="32"/>
      <c r="L155" s="5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2.75" customHeight="1" x14ac:dyDescent="0.2">
      <c r="A156" s="32"/>
      <c r="B156" s="32"/>
      <c r="C156" s="32"/>
      <c r="D156" s="32"/>
      <c r="E156" s="32"/>
      <c r="F156" s="32"/>
      <c r="G156" s="32"/>
      <c r="H156" s="206"/>
      <c r="I156" s="5"/>
      <c r="J156" s="5"/>
      <c r="K156" s="32"/>
      <c r="L156" s="5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2.75" customHeight="1" x14ac:dyDescent="0.2">
      <c r="A157" s="32"/>
      <c r="B157" s="32"/>
      <c r="C157" s="32"/>
      <c r="D157" s="32"/>
      <c r="E157" s="32"/>
      <c r="F157" s="32"/>
      <c r="G157" s="32"/>
      <c r="H157" s="206"/>
      <c r="I157" s="5"/>
      <c r="J157" s="5"/>
      <c r="K157" s="32"/>
      <c r="L157" s="5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2.75" customHeight="1" x14ac:dyDescent="0.2">
      <c r="A158" s="32"/>
      <c r="B158" s="32"/>
      <c r="C158" s="32"/>
      <c r="D158" s="32"/>
      <c r="E158" s="32"/>
      <c r="F158" s="32"/>
      <c r="G158" s="32"/>
      <c r="H158" s="206"/>
      <c r="I158" s="5"/>
      <c r="J158" s="5"/>
      <c r="K158" s="32"/>
      <c r="L158" s="5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2.75" customHeight="1" x14ac:dyDescent="0.2">
      <c r="A159" s="32"/>
      <c r="B159" s="32"/>
      <c r="C159" s="32"/>
      <c r="D159" s="32"/>
      <c r="E159" s="32"/>
      <c r="F159" s="32"/>
      <c r="G159" s="32"/>
      <c r="H159" s="206"/>
      <c r="I159" s="5"/>
      <c r="J159" s="5"/>
      <c r="K159" s="32"/>
      <c r="L159" s="5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2.75" customHeight="1" x14ac:dyDescent="0.2">
      <c r="A160" s="32"/>
      <c r="B160" s="32"/>
      <c r="C160" s="32"/>
      <c r="D160" s="32"/>
      <c r="E160" s="32"/>
      <c r="F160" s="32"/>
      <c r="G160" s="32"/>
      <c r="H160" s="206"/>
      <c r="I160" s="5"/>
      <c r="J160" s="5"/>
      <c r="K160" s="32"/>
      <c r="L160" s="5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2.75" customHeight="1" x14ac:dyDescent="0.2">
      <c r="A161" s="32"/>
      <c r="B161" s="32"/>
      <c r="C161" s="32"/>
      <c r="D161" s="32"/>
      <c r="E161" s="32"/>
      <c r="F161" s="32"/>
      <c r="G161" s="32"/>
      <c r="H161" s="206"/>
      <c r="I161" s="5"/>
      <c r="J161" s="5"/>
      <c r="K161" s="32"/>
      <c r="L161" s="5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2.75" customHeight="1" x14ac:dyDescent="0.2">
      <c r="A162" s="32"/>
      <c r="B162" s="32"/>
      <c r="C162" s="32"/>
      <c r="D162" s="32"/>
      <c r="E162" s="32"/>
      <c r="F162" s="32"/>
      <c r="G162" s="32"/>
      <c r="H162" s="206"/>
      <c r="I162" s="5"/>
      <c r="J162" s="5"/>
      <c r="K162" s="32"/>
      <c r="L162" s="5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2.75" customHeight="1" x14ac:dyDescent="0.2">
      <c r="A163" s="32"/>
      <c r="B163" s="32"/>
      <c r="C163" s="32"/>
      <c r="D163" s="32"/>
      <c r="E163" s="32"/>
      <c r="F163" s="32"/>
      <c r="G163" s="32"/>
      <c r="H163" s="206"/>
      <c r="I163" s="5"/>
      <c r="J163" s="5"/>
      <c r="K163" s="32"/>
      <c r="L163" s="5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2.75" customHeight="1" x14ac:dyDescent="0.2">
      <c r="A164" s="32"/>
      <c r="B164" s="32"/>
      <c r="C164" s="32"/>
      <c r="D164" s="32"/>
      <c r="E164" s="32"/>
      <c r="F164" s="32"/>
      <c r="G164" s="32"/>
      <c r="H164" s="206"/>
      <c r="I164" s="5"/>
      <c r="J164" s="5"/>
      <c r="K164" s="32"/>
      <c r="L164" s="5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2.75" customHeight="1" x14ac:dyDescent="0.2">
      <c r="A165" s="32"/>
      <c r="B165" s="32"/>
      <c r="C165" s="32"/>
      <c r="D165" s="32"/>
      <c r="E165" s="32"/>
      <c r="F165" s="32"/>
      <c r="G165" s="32"/>
      <c r="H165" s="206"/>
      <c r="I165" s="5"/>
      <c r="J165" s="5"/>
      <c r="K165" s="32"/>
      <c r="L165" s="5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2.75" customHeight="1" x14ac:dyDescent="0.2">
      <c r="A166" s="32"/>
      <c r="B166" s="32"/>
      <c r="C166" s="32"/>
      <c r="D166" s="32"/>
      <c r="E166" s="32"/>
      <c r="F166" s="32"/>
      <c r="G166" s="32"/>
      <c r="H166" s="206"/>
      <c r="I166" s="5"/>
      <c r="J166" s="5"/>
      <c r="K166" s="32"/>
      <c r="L166" s="5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2.75" customHeight="1" x14ac:dyDescent="0.2">
      <c r="A167" s="32"/>
      <c r="B167" s="32"/>
      <c r="C167" s="32"/>
      <c r="D167" s="32"/>
      <c r="E167" s="32"/>
      <c r="F167" s="32"/>
      <c r="G167" s="32"/>
      <c r="H167" s="206"/>
      <c r="I167" s="5"/>
      <c r="J167" s="5"/>
      <c r="K167" s="32"/>
      <c r="L167" s="5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2.75" customHeight="1" x14ac:dyDescent="0.2">
      <c r="A168" s="32"/>
      <c r="B168" s="32"/>
      <c r="C168" s="32"/>
      <c r="D168" s="32"/>
      <c r="E168" s="32"/>
      <c r="F168" s="32"/>
      <c r="G168" s="32"/>
      <c r="H168" s="206"/>
      <c r="I168" s="5"/>
      <c r="J168" s="5"/>
      <c r="K168" s="32"/>
      <c r="L168" s="5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2.75" customHeight="1" x14ac:dyDescent="0.2">
      <c r="A169" s="32"/>
      <c r="B169" s="32"/>
      <c r="C169" s="32"/>
      <c r="D169" s="32"/>
      <c r="E169" s="32"/>
      <c r="F169" s="32"/>
      <c r="G169" s="32"/>
      <c r="H169" s="206"/>
      <c r="I169" s="5"/>
      <c r="J169" s="5"/>
      <c r="K169" s="32"/>
      <c r="L169" s="5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2.75" customHeight="1" x14ac:dyDescent="0.2">
      <c r="A170" s="32"/>
      <c r="B170" s="32"/>
      <c r="C170" s="32"/>
      <c r="D170" s="32"/>
      <c r="E170" s="32"/>
      <c r="F170" s="32"/>
      <c r="G170" s="32"/>
      <c r="H170" s="206"/>
      <c r="I170" s="5"/>
      <c r="J170" s="5"/>
      <c r="K170" s="32"/>
      <c r="L170" s="5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2.75" customHeight="1" x14ac:dyDescent="0.2">
      <c r="A171" s="32"/>
      <c r="B171" s="32"/>
      <c r="C171" s="32"/>
      <c r="D171" s="32"/>
      <c r="E171" s="32"/>
      <c r="F171" s="32"/>
      <c r="G171" s="32"/>
      <c r="H171" s="206"/>
      <c r="I171" s="5"/>
      <c r="J171" s="5"/>
      <c r="K171" s="32"/>
      <c r="L171" s="5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2.75" customHeight="1" x14ac:dyDescent="0.2">
      <c r="A172" s="32"/>
      <c r="B172" s="32"/>
      <c r="C172" s="32"/>
      <c r="D172" s="32"/>
      <c r="E172" s="32"/>
      <c r="F172" s="32"/>
      <c r="G172" s="32"/>
      <c r="H172" s="206"/>
      <c r="I172" s="5"/>
      <c r="J172" s="5"/>
      <c r="K172" s="32"/>
      <c r="L172" s="5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2.75" customHeight="1" x14ac:dyDescent="0.2">
      <c r="A173" s="32"/>
      <c r="B173" s="32"/>
      <c r="C173" s="32"/>
      <c r="D173" s="32"/>
      <c r="E173" s="32"/>
      <c r="F173" s="32"/>
      <c r="G173" s="32"/>
      <c r="H173" s="206"/>
      <c r="I173" s="5"/>
      <c r="J173" s="5"/>
      <c r="K173" s="32"/>
      <c r="L173" s="5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2.75" customHeight="1" x14ac:dyDescent="0.2">
      <c r="A174" s="32"/>
      <c r="B174" s="32"/>
      <c r="C174" s="32"/>
      <c r="D174" s="32"/>
      <c r="E174" s="32"/>
      <c r="F174" s="32"/>
      <c r="G174" s="32"/>
      <c r="H174" s="206"/>
      <c r="I174" s="5"/>
      <c r="J174" s="5"/>
      <c r="K174" s="32"/>
      <c r="L174" s="5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2.75" customHeight="1" x14ac:dyDescent="0.2">
      <c r="A175" s="32"/>
      <c r="B175" s="32"/>
      <c r="C175" s="32"/>
      <c r="D175" s="32"/>
      <c r="E175" s="32"/>
      <c r="F175" s="32"/>
      <c r="G175" s="32"/>
      <c r="H175" s="206"/>
      <c r="I175" s="5"/>
      <c r="J175" s="5"/>
      <c r="K175" s="32"/>
      <c r="L175" s="5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2.75" customHeight="1" x14ac:dyDescent="0.2">
      <c r="A176" s="32"/>
      <c r="B176" s="32"/>
      <c r="C176" s="32"/>
      <c r="D176" s="32"/>
      <c r="E176" s="32"/>
      <c r="F176" s="32"/>
      <c r="G176" s="32"/>
      <c r="H176" s="206"/>
      <c r="I176" s="5"/>
      <c r="J176" s="5"/>
      <c r="K176" s="32"/>
      <c r="L176" s="5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2.75" customHeight="1" x14ac:dyDescent="0.2">
      <c r="A177" s="32"/>
      <c r="B177" s="32"/>
      <c r="C177" s="32"/>
      <c r="D177" s="32"/>
      <c r="E177" s="32"/>
      <c r="F177" s="32"/>
      <c r="G177" s="32"/>
      <c r="H177" s="206"/>
      <c r="I177" s="5"/>
      <c r="J177" s="5"/>
      <c r="K177" s="32"/>
      <c r="L177" s="5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2.75" customHeight="1" x14ac:dyDescent="0.2">
      <c r="A178" s="32"/>
      <c r="B178" s="32"/>
      <c r="C178" s="32"/>
      <c r="D178" s="32"/>
      <c r="E178" s="32"/>
      <c r="F178" s="32"/>
      <c r="G178" s="32"/>
      <c r="H178" s="206"/>
      <c r="I178" s="5"/>
      <c r="J178" s="5"/>
      <c r="K178" s="32"/>
      <c r="L178" s="5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2.75" customHeight="1" x14ac:dyDescent="0.2">
      <c r="A179" s="32"/>
      <c r="B179" s="32"/>
      <c r="C179" s="32"/>
      <c r="D179" s="32"/>
      <c r="E179" s="32"/>
      <c r="F179" s="32"/>
      <c r="G179" s="32"/>
      <c r="H179" s="206"/>
      <c r="I179" s="5"/>
      <c r="J179" s="5"/>
      <c r="K179" s="32"/>
      <c r="L179" s="5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2.75" customHeight="1" x14ac:dyDescent="0.2">
      <c r="A180" s="32"/>
      <c r="B180" s="32"/>
      <c r="C180" s="32"/>
      <c r="D180" s="32"/>
      <c r="E180" s="32"/>
      <c r="F180" s="32"/>
      <c r="G180" s="32"/>
      <c r="H180" s="206"/>
      <c r="I180" s="5"/>
      <c r="J180" s="5"/>
      <c r="K180" s="32"/>
      <c r="L180" s="5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2.75" customHeight="1" x14ac:dyDescent="0.2">
      <c r="A181" s="32"/>
      <c r="B181" s="32"/>
      <c r="C181" s="32"/>
      <c r="D181" s="32"/>
      <c r="E181" s="32"/>
      <c r="F181" s="32"/>
      <c r="G181" s="32"/>
      <c r="H181" s="206"/>
      <c r="I181" s="5"/>
      <c r="J181" s="5"/>
      <c r="K181" s="32"/>
      <c r="L181" s="5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2.75" customHeight="1" x14ac:dyDescent="0.2">
      <c r="A182" s="32"/>
      <c r="B182" s="32"/>
      <c r="C182" s="32"/>
      <c r="D182" s="32"/>
      <c r="E182" s="32"/>
      <c r="F182" s="32"/>
      <c r="G182" s="32"/>
      <c r="H182" s="206"/>
      <c r="I182" s="5"/>
      <c r="J182" s="5"/>
      <c r="K182" s="32"/>
      <c r="L182" s="5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2.75" customHeight="1" x14ac:dyDescent="0.2">
      <c r="A183" s="32"/>
      <c r="B183" s="32"/>
      <c r="C183" s="32"/>
      <c r="D183" s="32"/>
      <c r="E183" s="32"/>
      <c r="F183" s="32"/>
      <c r="G183" s="32"/>
      <c r="H183" s="206"/>
      <c r="I183" s="5"/>
      <c r="J183" s="5"/>
      <c r="K183" s="32"/>
      <c r="L183" s="5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2.75" customHeight="1" x14ac:dyDescent="0.2">
      <c r="A184" s="32"/>
      <c r="B184" s="32"/>
      <c r="C184" s="32"/>
      <c r="D184" s="32"/>
      <c r="E184" s="32"/>
      <c r="F184" s="32"/>
      <c r="G184" s="32"/>
      <c r="H184" s="206"/>
      <c r="I184" s="5"/>
      <c r="J184" s="5"/>
      <c r="K184" s="32"/>
      <c r="L184" s="5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2.75" customHeight="1" x14ac:dyDescent="0.2">
      <c r="A185" s="32"/>
      <c r="B185" s="32"/>
      <c r="C185" s="32"/>
      <c r="D185" s="32"/>
      <c r="E185" s="32"/>
      <c r="F185" s="32"/>
      <c r="G185" s="32"/>
      <c r="H185" s="206"/>
      <c r="I185" s="5"/>
      <c r="J185" s="5"/>
      <c r="K185" s="32"/>
      <c r="L185" s="5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2.75" customHeight="1" x14ac:dyDescent="0.2">
      <c r="A186" s="32"/>
      <c r="B186" s="32"/>
      <c r="C186" s="32"/>
      <c r="D186" s="32"/>
      <c r="E186" s="32"/>
      <c r="F186" s="32"/>
      <c r="G186" s="32"/>
      <c r="H186" s="206"/>
      <c r="I186" s="5"/>
      <c r="J186" s="5"/>
      <c r="K186" s="32"/>
      <c r="L186" s="5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2.75" customHeight="1" x14ac:dyDescent="0.2">
      <c r="A187" s="32"/>
      <c r="B187" s="32"/>
      <c r="C187" s="32"/>
      <c r="D187" s="32"/>
      <c r="E187" s="32"/>
      <c r="F187" s="32"/>
      <c r="G187" s="32"/>
      <c r="H187" s="206"/>
      <c r="I187" s="5"/>
      <c r="J187" s="5"/>
      <c r="K187" s="32"/>
      <c r="L187" s="5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2.75" customHeight="1" x14ac:dyDescent="0.2">
      <c r="A188" s="32"/>
      <c r="B188" s="32"/>
      <c r="C188" s="32"/>
      <c r="D188" s="32"/>
      <c r="E188" s="32"/>
      <c r="F188" s="32"/>
      <c r="G188" s="32"/>
      <c r="H188" s="206"/>
      <c r="I188" s="5"/>
      <c r="J188" s="5"/>
      <c r="K188" s="32"/>
      <c r="L188" s="5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2.75" customHeight="1" x14ac:dyDescent="0.2">
      <c r="A189" s="32"/>
      <c r="B189" s="32"/>
      <c r="C189" s="32"/>
      <c r="D189" s="32"/>
      <c r="E189" s="32"/>
      <c r="F189" s="32"/>
      <c r="G189" s="32"/>
      <c r="H189" s="206"/>
      <c r="I189" s="5"/>
      <c r="J189" s="5"/>
      <c r="K189" s="32"/>
      <c r="L189" s="5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2.75" customHeight="1" x14ac:dyDescent="0.2">
      <c r="A190" s="32"/>
      <c r="B190" s="32"/>
      <c r="C190" s="32"/>
      <c r="D190" s="32"/>
      <c r="E190" s="32"/>
      <c r="F190" s="32"/>
      <c r="G190" s="32"/>
      <c r="H190" s="206"/>
      <c r="I190" s="5"/>
      <c r="J190" s="5"/>
      <c r="K190" s="32"/>
      <c r="L190" s="5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2.75" customHeight="1" x14ac:dyDescent="0.2">
      <c r="A191" s="32"/>
      <c r="B191" s="32"/>
      <c r="C191" s="32"/>
      <c r="D191" s="32"/>
      <c r="E191" s="32"/>
      <c r="F191" s="32"/>
      <c r="G191" s="32"/>
      <c r="H191" s="206"/>
      <c r="I191" s="5"/>
      <c r="J191" s="5"/>
      <c r="K191" s="32"/>
      <c r="L191" s="5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2.75" customHeight="1" x14ac:dyDescent="0.2">
      <c r="A192" s="32"/>
      <c r="B192" s="32"/>
      <c r="C192" s="32"/>
      <c r="D192" s="32"/>
      <c r="E192" s="32"/>
      <c r="F192" s="32"/>
      <c r="G192" s="32"/>
      <c r="H192" s="206"/>
      <c r="I192" s="5"/>
      <c r="J192" s="5"/>
      <c r="K192" s="32"/>
      <c r="L192" s="5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2.75" customHeight="1" x14ac:dyDescent="0.2">
      <c r="A193" s="32"/>
      <c r="B193" s="32"/>
      <c r="C193" s="32"/>
      <c r="D193" s="32"/>
      <c r="E193" s="32"/>
      <c r="F193" s="32"/>
      <c r="G193" s="32"/>
      <c r="H193" s="206"/>
      <c r="I193" s="5"/>
      <c r="J193" s="5"/>
      <c r="K193" s="32"/>
      <c r="L193" s="5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2.75" customHeight="1" x14ac:dyDescent="0.2">
      <c r="A194" s="32"/>
      <c r="B194" s="32"/>
      <c r="C194" s="32"/>
      <c r="D194" s="32"/>
      <c r="E194" s="32"/>
      <c r="F194" s="32"/>
      <c r="G194" s="32"/>
      <c r="H194" s="206"/>
      <c r="I194" s="5"/>
      <c r="J194" s="5"/>
      <c r="K194" s="32"/>
      <c r="L194" s="5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2.75" customHeight="1" x14ac:dyDescent="0.2">
      <c r="A195" s="32"/>
      <c r="B195" s="32"/>
      <c r="C195" s="32"/>
      <c r="D195" s="32"/>
      <c r="E195" s="32"/>
      <c r="F195" s="32"/>
      <c r="G195" s="32"/>
      <c r="H195" s="206"/>
      <c r="I195" s="5"/>
      <c r="J195" s="5"/>
      <c r="K195" s="32"/>
      <c r="L195" s="5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2.75" customHeight="1" x14ac:dyDescent="0.2">
      <c r="A196" s="32"/>
      <c r="B196" s="32"/>
      <c r="C196" s="32"/>
      <c r="D196" s="32"/>
      <c r="E196" s="32"/>
      <c r="F196" s="32"/>
      <c r="G196" s="32"/>
      <c r="H196" s="206"/>
      <c r="I196" s="5"/>
      <c r="J196" s="5"/>
      <c r="K196" s="32"/>
      <c r="L196" s="5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2.75" customHeight="1" x14ac:dyDescent="0.2">
      <c r="A197" s="32"/>
      <c r="B197" s="32"/>
      <c r="C197" s="32"/>
      <c r="D197" s="32"/>
      <c r="E197" s="32"/>
      <c r="F197" s="32"/>
      <c r="G197" s="32"/>
      <c r="H197" s="206"/>
      <c r="I197" s="5"/>
      <c r="J197" s="5"/>
      <c r="K197" s="32"/>
      <c r="L197" s="5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2.75" customHeight="1" x14ac:dyDescent="0.2">
      <c r="A198" s="32"/>
      <c r="B198" s="32"/>
      <c r="C198" s="32"/>
      <c r="D198" s="32"/>
      <c r="E198" s="32"/>
      <c r="F198" s="32"/>
      <c r="G198" s="32"/>
      <c r="H198" s="206"/>
      <c r="I198" s="5"/>
      <c r="J198" s="5"/>
      <c r="K198" s="32"/>
      <c r="L198" s="5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2.75" customHeight="1" x14ac:dyDescent="0.2">
      <c r="A199" s="32"/>
      <c r="B199" s="32"/>
      <c r="C199" s="32"/>
      <c r="D199" s="32"/>
      <c r="E199" s="32"/>
      <c r="F199" s="32"/>
      <c r="G199" s="32"/>
      <c r="H199" s="206"/>
      <c r="I199" s="5"/>
      <c r="J199" s="5"/>
      <c r="K199" s="32"/>
      <c r="L199" s="5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2.75" customHeight="1" x14ac:dyDescent="0.2">
      <c r="A200" s="32"/>
      <c r="B200" s="32"/>
      <c r="C200" s="32"/>
      <c r="D200" s="32"/>
      <c r="E200" s="32"/>
      <c r="F200" s="32"/>
      <c r="G200" s="32"/>
      <c r="H200" s="206"/>
      <c r="I200" s="5"/>
      <c r="J200" s="5"/>
      <c r="K200" s="32"/>
      <c r="L200" s="5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2.75" customHeight="1" x14ac:dyDescent="0.2">
      <c r="A201" s="32"/>
      <c r="B201" s="32"/>
      <c r="C201" s="32"/>
      <c r="D201" s="32"/>
      <c r="E201" s="32"/>
      <c r="F201" s="32"/>
      <c r="G201" s="32"/>
      <c r="H201" s="206"/>
      <c r="I201" s="5"/>
      <c r="J201" s="5"/>
      <c r="K201" s="32"/>
      <c r="L201" s="5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2.75" customHeight="1" x14ac:dyDescent="0.2">
      <c r="A202" s="32"/>
      <c r="B202" s="32"/>
      <c r="C202" s="32"/>
      <c r="D202" s="32"/>
      <c r="E202" s="32"/>
      <c r="F202" s="32"/>
      <c r="G202" s="32"/>
      <c r="H202" s="206"/>
      <c r="I202" s="5"/>
      <c r="J202" s="5"/>
      <c r="K202" s="32"/>
      <c r="L202" s="5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2.75" customHeight="1" x14ac:dyDescent="0.2">
      <c r="A203" s="32"/>
      <c r="B203" s="32"/>
      <c r="C203" s="32"/>
      <c r="D203" s="32"/>
      <c r="E203" s="32"/>
      <c r="F203" s="32"/>
      <c r="G203" s="32"/>
      <c r="H203" s="206"/>
      <c r="I203" s="5"/>
      <c r="J203" s="5"/>
      <c r="K203" s="32"/>
      <c r="L203" s="5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2.75" customHeight="1" x14ac:dyDescent="0.2">
      <c r="A204" s="32"/>
      <c r="B204" s="32"/>
      <c r="C204" s="32"/>
      <c r="D204" s="32"/>
      <c r="E204" s="32"/>
      <c r="F204" s="32"/>
      <c r="G204" s="32"/>
      <c r="H204" s="206"/>
      <c r="I204" s="5"/>
      <c r="J204" s="5"/>
      <c r="K204" s="32"/>
      <c r="L204" s="5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2.75" customHeight="1" x14ac:dyDescent="0.2">
      <c r="A205" s="32"/>
      <c r="B205" s="32"/>
      <c r="C205" s="32"/>
      <c r="D205" s="32"/>
      <c r="E205" s="32"/>
      <c r="F205" s="32"/>
      <c r="G205" s="32"/>
      <c r="H205" s="206"/>
      <c r="I205" s="5"/>
      <c r="J205" s="5"/>
      <c r="K205" s="32"/>
      <c r="L205" s="5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2.75" customHeight="1" x14ac:dyDescent="0.2">
      <c r="A206" s="32"/>
      <c r="B206" s="32"/>
      <c r="C206" s="32"/>
      <c r="D206" s="32"/>
      <c r="E206" s="32"/>
      <c r="F206" s="32"/>
      <c r="G206" s="32"/>
      <c r="H206" s="206"/>
      <c r="I206" s="5"/>
      <c r="J206" s="5"/>
      <c r="K206" s="32"/>
      <c r="L206" s="5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2.75" customHeight="1" x14ac:dyDescent="0.2">
      <c r="A207" s="32"/>
      <c r="B207" s="32"/>
      <c r="C207" s="32"/>
      <c r="D207" s="32"/>
      <c r="E207" s="32"/>
      <c r="F207" s="32"/>
      <c r="G207" s="32"/>
      <c r="H207" s="206"/>
      <c r="I207" s="5"/>
      <c r="J207" s="5"/>
      <c r="K207" s="32"/>
      <c r="L207" s="5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2.75" customHeight="1" x14ac:dyDescent="0.2">
      <c r="A208" s="32"/>
      <c r="B208" s="32"/>
      <c r="C208" s="32"/>
      <c r="D208" s="32"/>
      <c r="E208" s="32"/>
      <c r="F208" s="32"/>
      <c r="G208" s="32"/>
      <c r="H208" s="206"/>
      <c r="I208" s="5"/>
      <c r="J208" s="5"/>
      <c r="K208" s="32"/>
      <c r="L208" s="5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2.75" customHeight="1" x14ac:dyDescent="0.2">
      <c r="A209" s="32"/>
      <c r="B209" s="32"/>
      <c r="C209" s="32"/>
      <c r="D209" s="32"/>
      <c r="E209" s="32"/>
      <c r="F209" s="32"/>
      <c r="G209" s="32"/>
      <c r="H209" s="206"/>
      <c r="I209" s="5"/>
      <c r="J209" s="5"/>
      <c r="K209" s="32"/>
      <c r="L209" s="5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2.75" customHeight="1" x14ac:dyDescent="0.2">
      <c r="A210" s="32"/>
      <c r="B210" s="32"/>
      <c r="C210" s="32"/>
      <c r="D210" s="32"/>
      <c r="E210" s="32"/>
      <c r="F210" s="32"/>
      <c r="G210" s="32"/>
      <c r="H210" s="206"/>
      <c r="I210" s="5"/>
      <c r="J210" s="5"/>
      <c r="K210" s="32"/>
      <c r="L210" s="5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2.75" customHeight="1" x14ac:dyDescent="0.2">
      <c r="A211" s="32"/>
      <c r="B211" s="32"/>
      <c r="C211" s="32"/>
      <c r="D211" s="32"/>
      <c r="E211" s="32"/>
      <c r="F211" s="32"/>
      <c r="G211" s="32"/>
      <c r="H211" s="206"/>
      <c r="I211" s="5"/>
      <c r="J211" s="5"/>
      <c r="K211" s="32"/>
      <c r="L211" s="5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2.75" customHeight="1" x14ac:dyDescent="0.2">
      <c r="A212" s="32"/>
      <c r="B212" s="32"/>
      <c r="C212" s="32"/>
      <c r="D212" s="32"/>
      <c r="E212" s="32"/>
      <c r="F212" s="32"/>
      <c r="G212" s="32"/>
      <c r="H212" s="206"/>
      <c r="I212" s="5"/>
      <c r="J212" s="5"/>
      <c r="K212" s="32"/>
      <c r="L212" s="5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2.75" customHeight="1" x14ac:dyDescent="0.2">
      <c r="A213" s="32"/>
      <c r="B213" s="32"/>
      <c r="C213" s="32"/>
      <c r="D213" s="32"/>
      <c r="E213" s="32"/>
      <c r="F213" s="32"/>
      <c r="G213" s="32"/>
      <c r="H213" s="206"/>
      <c r="I213" s="5"/>
      <c r="J213" s="5"/>
      <c r="K213" s="32"/>
      <c r="L213" s="5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2.75" customHeight="1" x14ac:dyDescent="0.2">
      <c r="A214" s="32"/>
      <c r="B214" s="32"/>
      <c r="C214" s="32"/>
      <c r="D214" s="32"/>
      <c r="E214" s="32"/>
      <c r="F214" s="32"/>
      <c r="G214" s="32"/>
      <c r="H214" s="206"/>
      <c r="I214" s="5"/>
      <c r="J214" s="5"/>
      <c r="K214" s="32"/>
      <c r="L214" s="5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2.75" customHeight="1" x14ac:dyDescent="0.2">
      <c r="A215" s="32"/>
      <c r="B215" s="32"/>
      <c r="C215" s="32"/>
      <c r="D215" s="32"/>
      <c r="E215" s="32"/>
      <c r="F215" s="32"/>
      <c r="G215" s="32"/>
      <c r="H215" s="206"/>
      <c r="I215" s="5"/>
      <c r="J215" s="5"/>
      <c r="K215" s="32"/>
      <c r="L215" s="5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2.75" customHeight="1" x14ac:dyDescent="0.2">
      <c r="A216" s="32"/>
      <c r="B216" s="32"/>
      <c r="C216" s="32"/>
      <c r="D216" s="32"/>
      <c r="E216" s="32"/>
      <c r="F216" s="32"/>
      <c r="G216" s="32"/>
      <c r="H216" s="206"/>
      <c r="I216" s="5"/>
      <c r="J216" s="5"/>
      <c r="K216" s="32"/>
      <c r="L216" s="5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2.75" customHeight="1" x14ac:dyDescent="0.2">
      <c r="A217" s="32"/>
      <c r="B217" s="32"/>
      <c r="C217" s="32"/>
      <c r="D217" s="32"/>
      <c r="E217" s="32"/>
      <c r="F217" s="32"/>
      <c r="G217" s="32"/>
      <c r="H217" s="206"/>
      <c r="I217" s="5"/>
      <c r="J217" s="5"/>
      <c r="K217" s="32"/>
      <c r="L217" s="5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2.75" customHeight="1" x14ac:dyDescent="0.2">
      <c r="A218" s="32"/>
      <c r="B218" s="32"/>
      <c r="C218" s="32"/>
      <c r="D218" s="32"/>
      <c r="E218" s="32"/>
      <c r="F218" s="32"/>
      <c r="G218" s="32"/>
      <c r="H218" s="206"/>
      <c r="I218" s="5"/>
      <c r="J218" s="5"/>
      <c r="K218" s="32"/>
      <c r="L218" s="5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2.75" customHeight="1" x14ac:dyDescent="0.2">
      <c r="A219" s="32"/>
      <c r="B219" s="32"/>
      <c r="C219" s="32"/>
      <c r="D219" s="32"/>
      <c r="E219" s="32"/>
      <c r="F219" s="32"/>
      <c r="G219" s="32"/>
      <c r="H219" s="206"/>
      <c r="I219" s="5"/>
      <c r="J219" s="5"/>
      <c r="K219" s="32"/>
      <c r="L219" s="5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2.75" customHeight="1" x14ac:dyDescent="0.2">
      <c r="A220" s="32"/>
      <c r="B220" s="32"/>
      <c r="C220" s="32"/>
      <c r="D220" s="32"/>
      <c r="E220" s="32"/>
      <c r="F220" s="32"/>
      <c r="G220" s="32"/>
      <c r="H220" s="206"/>
      <c r="I220" s="5"/>
      <c r="J220" s="5"/>
      <c r="K220" s="32"/>
      <c r="L220" s="5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2.75" customHeight="1" x14ac:dyDescent="0.2">
      <c r="A221" s="32"/>
      <c r="B221" s="32"/>
      <c r="C221" s="32"/>
      <c r="D221" s="32"/>
      <c r="E221" s="32"/>
      <c r="F221" s="32"/>
      <c r="G221" s="32"/>
      <c r="H221" s="206"/>
      <c r="I221" s="5"/>
      <c r="J221" s="5"/>
      <c r="K221" s="32"/>
      <c r="L221" s="5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2.75" customHeight="1" x14ac:dyDescent="0.2">
      <c r="A222" s="32"/>
      <c r="B222" s="32"/>
      <c r="C222" s="32"/>
      <c r="D222" s="32"/>
      <c r="E222" s="32"/>
      <c r="F222" s="32"/>
      <c r="G222" s="32"/>
      <c r="H222" s="206"/>
      <c r="I222" s="5"/>
      <c r="J222" s="5"/>
      <c r="K222" s="32"/>
      <c r="L222" s="5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2.75" customHeight="1" x14ac:dyDescent="0.2">
      <c r="A223" s="32"/>
      <c r="B223" s="32"/>
      <c r="C223" s="32"/>
      <c r="D223" s="32"/>
      <c r="E223" s="32"/>
      <c r="F223" s="32"/>
      <c r="G223" s="32"/>
      <c r="H223" s="206"/>
      <c r="I223" s="5"/>
      <c r="J223" s="5"/>
      <c r="K223" s="32"/>
      <c r="L223" s="5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2.75" customHeight="1" x14ac:dyDescent="0.2">
      <c r="A224" s="32"/>
      <c r="B224" s="32"/>
      <c r="C224" s="32"/>
      <c r="D224" s="32"/>
      <c r="E224" s="32"/>
      <c r="F224" s="32"/>
      <c r="G224" s="32"/>
      <c r="H224" s="206"/>
      <c r="I224" s="5"/>
      <c r="J224" s="5"/>
      <c r="K224" s="32"/>
      <c r="L224" s="5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2.75" customHeight="1" x14ac:dyDescent="0.2">
      <c r="A225" s="32"/>
      <c r="B225" s="32"/>
      <c r="C225" s="32"/>
      <c r="D225" s="32"/>
      <c r="E225" s="32"/>
      <c r="F225" s="32"/>
      <c r="G225" s="32"/>
      <c r="H225" s="206"/>
      <c r="I225" s="5"/>
      <c r="J225" s="5"/>
      <c r="K225" s="32"/>
      <c r="L225" s="5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2.75" customHeight="1" x14ac:dyDescent="0.2">
      <c r="A226" s="32"/>
      <c r="B226" s="32"/>
      <c r="C226" s="32"/>
      <c r="D226" s="32"/>
      <c r="E226" s="32"/>
      <c r="F226" s="32"/>
      <c r="G226" s="32"/>
      <c r="H226" s="206"/>
      <c r="I226" s="5"/>
      <c r="J226" s="5"/>
      <c r="K226" s="32"/>
      <c r="L226" s="5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2.75" customHeight="1" x14ac:dyDescent="0.2">
      <c r="A227" s="32"/>
      <c r="B227" s="32"/>
      <c r="C227" s="32"/>
      <c r="D227" s="32"/>
      <c r="E227" s="32"/>
      <c r="F227" s="32"/>
      <c r="G227" s="32"/>
      <c r="H227" s="206"/>
      <c r="I227" s="5"/>
      <c r="J227" s="5"/>
      <c r="K227" s="32"/>
      <c r="L227" s="5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2.75" customHeight="1" x14ac:dyDescent="0.2">
      <c r="A228" s="32"/>
      <c r="B228" s="32"/>
      <c r="C228" s="32"/>
      <c r="D228" s="32"/>
      <c r="E228" s="32"/>
      <c r="F228" s="32"/>
      <c r="G228" s="32"/>
      <c r="H228" s="206"/>
      <c r="I228" s="5"/>
      <c r="J228" s="5"/>
      <c r="K228" s="32"/>
      <c r="L228" s="5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2.75" customHeight="1" x14ac:dyDescent="0.2">
      <c r="A229" s="32"/>
      <c r="B229" s="32"/>
      <c r="C229" s="32"/>
      <c r="D229" s="32"/>
      <c r="E229" s="32"/>
      <c r="F229" s="32"/>
      <c r="G229" s="32"/>
      <c r="H229" s="206"/>
      <c r="I229" s="5"/>
      <c r="J229" s="5"/>
      <c r="K229" s="32"/>
      <c r="L229" s="5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2.75" customHeight="1" x14ac:dyDescent="0.2">
      <c r="A230" s="32"/>
      <c r="B230" s="32"/>
      <c r="C230" s="32"/>
      <c r="D230" s="32"/>
      <c r="E230" s="32"/>
      <c r="F230" s="32"/>
      <c r="G230" s="32"/>
      <c r="H230" s="206"/>
      <c r="I230" s="5"/>
      <c r="J230" s="5"/>
      <c r="K230" s="32"/>
      <c r="L230" s="5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2.75" customHeight="1" x14ac:dyDescent="0.2">
      <c r="A231" s="32"/>
      <c r="B231" s="32"/>
      <c r="C231" s="32"/>
      <c r="D231" s="32"/>
      <c r="E231" s="32"/>
      <c r="F231" s="32"/>
      <c r="G231" s="32"/>
      <c r="H231" s="206"/>
      <c r="I231" s="5"/>
      <c r="J231" s="5"/>
      <c r="K231" s="32"/>
      <c r="L231" s="5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2.75" customHeight="1" x14ac:dyDescent="0.2">
      <c r="A232" s="32"/>
      <c r="B232" s="32"/>
      <c r="C232" s="32"/>
      <c r="D232" s="32"/>
      <c r="E232" s="32"/>
      <c r="F232" s="32"/>
      <c r="G232" s="32"/>
      <c r="H232" s="206"/>
      <c r="I232" s="5"/>
      <c r="J232" s="5"/>
      <c r="K232" s="32"/>
      <c r="L232" s="5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2.75" customHeight="1" x14ac:dyDescent="0.2">
      <c r="A233" s="32"/>
      <c r="B233" s="32"/>
      <c r="C233" s="32"/>
      <c r="D233" s="32"/>
      <c r="E233" s="32"/>
      <c r="F233" s="32"/>
      <c r="G233" s="32"/>
      <c r="H233" s="206"/>
      <c r="I233" s="5"/>
      <c r="J233" s="5"/>
      <c r="K233" s="32"/>
      <c r="L233" s="5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2.75" customHeight="1" x14ac:dyDescent="0.2">
      <c r="A234" s="32"/>
      <c r="B234" s="32"/>
      <c r="C234" s="32"/>
      <c r="D234" s="32"/>
      <c r="E234" s="32"/>
      <c r="F234" s="32"/>
      <c r="G234" s="32"/>
      <c r="H234" s="206"/>
      <c r="I234" s="5"/>
      <c r="J234" s="5"/>
      <c r="K234" s="32"/>
      <c r="L234" s="5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2.75" customHeight="1" x14ac:dyDescent="0.2">
      <c r="A235" s="32"/>
      <c r="B235" s="32"/>
      <c r="C235" s="32"/>
      <c r="D235" s="32"/>
      <c r="E235" s="32"/>
      <c r="F235" s="32"/>
      <c r="G235" s="32"/>
      <c r="H235" s="206"/>
      <c r="I235" s="5"/>
      <c r="J235" s="5"/>
      <c r="K235" s="32"/>
      <c r="L235" s="5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2.75" customHeight="1" x14ac:dyDescent="0.2">
      <c r="A236" s="32"/>
      <c r="B236" s="32"/>
      <c r="C236" s="32"/>
      <c r="D236" s="32"/>
      <c r="E236" s="32"/>
      <c r="F236" s="32"/>
      <c r="G236" s="32"/>
      <c r="H236" s="206"/>
      <c r="I236" s="5"/>
      <c r="J236" s="5"/>
      <c r="K236" s="32"/>
      <c r="L236" s="5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2.75" customHeight="1" x14ac:dyDescent="0.2">
      <c r="A237" s="32"/>
      <c r="B237" s="32"/>
      <c r="C237" s="32"/>
      <c r="D237" s="32"/>
      <c r="E237" s="32"/>
      <c r="F237" s="32"/>
      <c r="G237" s="32"/>
      <c r="H237" s="206"/>
      <c r="I237" s="5"/>
      <c r="J237" s="5"/>
      <c r="K237" s="32"/>
      <c r="L237" s="5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2.75" customHeight="1" x14ac:dyDescent="0.2">
      <c r="A238" s="32"/>
      <c r="B238" s="32"/>
      <c r="C238" s="32"/>
      <c r="D238" s="32"/>
      <c r="E238" s="32"/>
      <c r="F238" s="32"/>
      <c r="G238" s="32"/>
      <c r="H238" s="206"/>
      <c r="I238" s="5"/>
      <c r="J238" s="5"/>
      <c r="K238" s="32"/>
      <c r="L238" s="5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2.75" customHeight="1" x14ac:dyDescent="0.2">
      <c r="A239" s="32"/>
      <c r="B239" s="32"/>
      <c r="C239" s="32"/>
      <c r="D239" s="32"/>
      <c r="E239" s="32"/>
      <c r="F239" s="32"/>
      <c r="G239" s="32"/>
      <c r="H239" s="206"/>
      <c r="I239" s="5"/>
      <c r="J239" s="5"/>
      <c r="K239" s="32"/>
      <c r="L239" s="5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2.75" customHeight="1" x14ac:dyDescent="0.2">
      <c r="A240" s="32"/>
      <c r="B240" s="32"/>
      <c r="C240" s="32"/>
      <c r="D240" s="32"/>
      <c r="E240" s="32"/>
      <c r="F240" s="32"/>
      <c r="G240" s="32"/>
      <c r="H240" s="206"/>
      <c r="I240" s="5"/>
      <c r="J240" s="5"/>
      <c r="K240" s="32"/>
      <c r="L240" s="5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2.75" customHeight="1" x14ac:dyDescent="0.2">
      <c r="A241" s="32"/>
      <c r="B241" s="32"/>
      <c r="C241" s="32"/>
      <c r="D241" s="32"/>
      <c r="E241" s="32"/>
      <c r="F241" s="32"/>
      <c r="G241" s="32"/>
      <c r="H241" s="206"/>
      <c r="I241" s="5"/>
      <c r="J241" s="5"/>
      <c r="K241" s="32"/>
      <c r="L241" s="5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2.75" customHeight="1" x14ac:dyDescent="0.2">
      <c r="A242" s="32"/>
      <c r="B242" s="32"/>
      <c r="C242" s="32"/>
      <c r="D242" s="32"/>
      <c r="E242" s="32"/>
      <c r="F242" s="32"/>
      <c r="G242" s="32"/>
      <c r="H242" s="206"/>
      <c r="I242" s="5"/>
      <c r="J242" s="5"/>
      <c r="K242" s="32"/>
      <c r="L242" s="5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2.75" customHeight="1" x14ac:dyDescent="0.2">
      <c r="A243" s="32"/>
      <c r="B243" s="32"/>
      <c r="C243" s="32"/>
      <c r="D243" s="32"/>
      <c r="E243" s="32"/>
      <c r="F243" s="32"/>
      <c r="G243" s="32"/>
      <c r="H243" s="206"/>
      <c r="I243" s="5"/>
      <c r="J243" s="5"/>
      <c r="K243" s="32"/>
      <c r="L243" s="5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2.75" customHeight="1" x14ac:dyDescent="0.2">
      <c r="A244" s="32"/>
      <c r="B244" s="32"/>
      <c r="C244" s="32"/>
      <c r="D244" s="32"/>
      <c r="E244" s="32"/>
      <c r="F244" s="32"/>
      <c r="G244" s="32"/>
      <c r="H244" s="206"/>
      <c r="I244" s="5"/>
      <c r="J244" s="5"/>
      <c r="K244" s="32"/>
      <c r="L244" s="5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2.75" customHeight="1" x14ac:dyDescent="0.2">
      <c r="A245" s="32"/>
      <c r="B245" s="32"/>
      <c r="C245" s="32"/>
      <c r="D245" s="32"/>
      <c r="E245" s="32"/>
      <c r="F245" s="32"/>
      <c r="G245" s="32"/>
      <c r="H245" s="206"/>
      <c r="I245" s="5"/>
      <c r="J245" s="5"/>
      <c r="K245" s="32"/>
      <c r="L245" s="5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2.75" customHeight="1" x14ac:dyDescent="0.2">
      <c r="A246" s="32"/>
      <c r="B246" s="32"/>
      <c r="C246" s="32"/>
      <c r="D246" s="32"/>
      <c r="E246" s="32"/>
      <c r="F246" s="32"/>
      <c r="G246" s="32"/>
      <c r="H246" s="206"/>
      <c r="I246" s="5"/>
      <c r="J246" s="5"/>
      <c r="K246" s="32"/>
      <c r="L246" s="5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2.75" customHeight="1" x14ac:dyDescent="0.2">
      <c r="A247" s="32"/>
      <c r="B247" s="32"/>
      <c r="C247" s="32"/>
      <c r="D247" s="32"/>
      <c r="E247" s="32"/>
      <c r="F247" s="32"/>
      <c r="G247" s="32"/>
      <c r="H247" s="206"/>
      <c r="I247" s="5"/>
      <c r="J247" s="5"/>
      <c r="K247" s="32"/>
      <c r="L247" s="5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2.75" customHeight="1" x14ac:dyDescent="0.2">
      <c r="A248" s="32"/>
      <c r="B248" s="32"/>
      <c r="C248" s="32"/>
      <c r="D248" s="32"/>
      <c r="E248" s="32"/>
      <c r="F248" s="32"/>
      <c r="G248" s="32"/>
      <c r="H248" s="206"/>
      <c r="I248" s="5"/>
      <c r="J248" s="5"/>
      <c r="K248" s="32"/>
      <c r="L248" s="5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2.75" customHeight="1" x14ac:dyDescent="0.2">
      <c r="A249" s="32"/>
      <c r="B249" s="32"/>
      <c r="C249" s="32"/>
      <c r="D249" s="32"/>
      <c r="E249" s="32"/>
      <c r="F249" s="32"/>
      <c r="G249" s="32"/>
      <c r="H249" s="206"/>
      <c r="I249" s="5"/>
      <c r="J249" s="5"/>
      <c r="K249" s="32"/>
      <c r="L249" s="5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2.75" customHeight="1" x14ac:dyDescent="0.2">
      <c r="A250" s="32"/>
      <c r="B250" s="32"/>
      <c r="C250" s="32"/>
      <c r="D250" s="32"/>
      <c r="E250" s="32"/>
      <c r="F250" s="32"/>
      <c r="G250" s="32"/>
      <c r="H250" s="206"/>
      <c r="I250" s="5"/>
      <c r="J250" s="5"/>
      <c r="K250" s="32"/>
      <c r="L250" s="5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2.75" customHeight="1" x14ac:dyDescent="0.2">
      <c r="A251" s="32"/>
      <c r="B251" s="32"/>
      <c r="C251" s="32"/>
      <c r="D251" s="32"/>
      <c r="E251" s="32"/>
      <c r="F251" s="32"/>
      <c r="G251" s="32"/>
      <c r="H251" s="206"/>
      <c r="I251" s="5"/>
      <c r="J251" s="5"/>
      <c r="K251" s="32"/>
      <c r="L251" s="5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2.75" customHeight="1" x14ac:dyDescent="0.2">
      <c r="A252" s="32"/>
      <c r="B252" s="32"/>
      <c r="C252" s="32"/>
      <c r="D252" s="32"/>
      <c r="E252" s="32"/>
      <c r="F252" s="32"/>
      <c r="G252" s="32"/>
      <c r="H252" s="206"/>
      <c r="I252" s="5"/>
      <c r="J252" s="5"/>
      <c r="K252" s="32"/>
      <c r="L252" s="5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2.75" customHeight="1" x14ac:dyDescent="0.2">
      <c r="A253" s="32"/>
      <c r="B253" s="32"/>
      <c r="C253" s="32"/>
      <c r="D253" s="32"/>
      <c r="E253" s="32"/>
      <c r="F253" s="32"/>
      <c r="G253" s="32"/>
      <c r="H253" s="206"/>
      <c r="I253" s="5"/>
      <c r="J253" s="5"/>
      <c r="K253" s="32"/>
      <c r="L253" s="5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2.75" customHeight="1" x14ac:dyDescent="0.2">
      <c r="A254" s="32"/>
      <c r="B254" s="32"/>
      <c r="C254" s="32"/>
      <c r="D254" s="32"/>
      <c r="E254" s="32"/>
      <c r="F254" s="32"/>
      <c r="G254" s="32"/>
      <c r="H254" s="206"/>
      <c r="I254" s="5"/>
      <c r="J254" s="5"/>
      <c r="K254" s="32"/>
      <c r="L254" s="5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2.75" customHeight="1" x14ac:dyDescent="0.2">
      <c r="A255" s="32"/>
      <c r="B255" s="32"/>
      <c r="C255" s="32"/>
      <c r="D255" s="32"/>
      <c r="E255" s="32"/>
      <c r="F255" s="32"/>
      <c r="G255" s="32"/>
      <c r="H255" s="206"/>
      <c r="I255" s="5"/>
      <c r="J255" s="5"/>
      <c r="K255" s="32"/>
      <c r="L255" s="5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2.75" customHeight="1" x14ac:dyDescent="0.2">
      <c r="A256" s="32"/>
      <c r="B256" s="32"/>
      <c r="C256" s="32"/>
      <c r="D256" s="32"/>
      <c r="E256" s="32"/>
      <c r="F256" s="32"/>
      <c r="G256" s="32"/>
      <c r="H256" s="206"/>
      <c r="I256" s="5"/>
      <c r="J256" s="5"/>
      <c r="K256" s="32"/>
      <c r="L256" s="5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2.75" customHeight="1" x14ac:dyDescent="0.2">
      <c r="A257" s="32"/>
      <c r="B257" s="32"/>
      <c r="C257" s="32"/>
      <c r="D257" s="32"/>
      <c r="E257" s="32"/>
      <c r="F257" s="32"/>
      <c r="G257" s="32"/>
      <c r="H257" s="206"/>
      <c r="I257" s="5"/>
      <c r="J257" s="5"/>
      <c r="K257" s="32"/>
      <c r="L257" s="5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2.75" customHeight="1" x14ac:dyDescent="0.2">
      <c r="A258" s="32"/>
      <c r="B258" s="32"/>
      <c r="C258" s="32"/>
      <c r="D258" s="32"/>
      <c r="E258" s="32"/>
      <c r="F258" s="32"/>
      <c r="G258" s="32"/>
      <c r="H258" s="206"/>
      <c r="I258" s="5"/>
      <c r="J258" s="5"/>
      <c r="K258" s="32"/>
      <c r="L258" s="5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2.75" customHeight="1" x14ac:dyDescent="0.2">
      <c r="A259" s="32"/>
      <c r="B259" s="32"/>
      <c r="C259" s="32"/>
      <c r="D259" s="32"/>
      <c r="E259" s="32"/>
      <c r="F259" s="32"/>
      <c r="G259" s="32"/>
      <c r="H259" s="206"/>
      <c r="I259" s="5"/>
      <c r="J259" s="5"/>
      <c r="K259" s="32"/>
      <c r="L259" s="5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2.75" customHeight="1" x14ac:dyDescent="0.2">
      <c r="A260" s="32"/>
      <c r="B260" s="32"/>
      <c r="C260" s="32"/>
      <c r="D260" s="32"/>
      <c r="E260" s="32"/>
      <c r="F260" s="32"/>
      <c r="G260" s="32"/>
      <c r="H260" s="206"/>
      <c r="I260" s="5"/>
      <c r="J260" s="5"/>
      <c r="K260" s="32"/>
      <c r="L260" s="5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2.75" customHeight="1" x14ac:dyDescent="0.2">
      <c r="A261" s="32"/>
      <c r="B261" s="32"/>
      <c r="C261" s="32"/>
      <c r="D261" s="32"/>
      <c r="E261" s="32"/>
      <c r="F261" s="32"/>
      <c r="G261" s="32"/>
      <c r="H261" s="206"/>
      <c r="I261" s="5"/>
      <c r="J261" s="5"/>
      <c r="K261" s="32"/>
      <c r="L261" s="5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2.75" customHeight="1" x14ac:dyDescent="0.2">
      <c r="A262" s="32"/>
      <c r="B262" s="32"/>
      <c r="C262" s="32"/>
      <c r="D262" s="32"/>
      <c r="E262" s="32"/>
      <c r="F262" s="32"/>
      <c r="G262" s="32"/>
      <c r="H262" s="206"/>
      <c r="I262" s="5"/>
      <c r="J262" s="5"/>
      <c r="K262" s="32"/>
      <c r="L262" s="5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2.75" customHeight="1" x14ac:dyDescent="0.2">
      <c r="A263" s="32"/>
      <c r="B263" s="32"/>
      <c r="C263" s="32"/>
      <c r="D263" s="32"/>
      <c r="E263" s="32"/>
      <c r="F263" s="32"/>
      <c r="G263" s="32"/>
      <c r="H263" s="206"/>
      <c r="I263" s="5"/>
      <c r="J263" s="5"/>
      <c r="K263" s="32"/>
      <c r="L263" s="5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spans="1:26" ht="12.75" customHeight="1" x14ac:dyDescent="0.2">
      <c r="A264" s="32"/>
      <c r="B264" s="32"/>
      <c r="C264" s="32"/>
      <c r="D264" s="32"/>
      <c r="E264" s="32"/>
      <c r="F264" s="32"/>
      <c r="G264" s="32"/>
      <c r="H264" s="206"/>
      <c r="I264" s="5"/>
      <c r="J264" s="5"/>
      <c r="K264" s="32"/>
      <c r="L264" s="5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spans="1:26" ht="12.75" customHeight="1" x14ac:dyDescent="0.2">
      <c r="A265" s="32"/>
      <c r="B265" s="32"/>
      <c r="C265" s="32"/>
      <c r="D265" s="32"/>
      <c r="E265" s="32"/>
      <c r="F265" s="32"/>
      <c r="G265" s="32"/>
      <c r="H265" s="206"/>
      <c r="I265" s="5"/>
      <c r="J265" s="5"/>
      <c r="K265" s="32"/>
      <c r="L265" s="5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spans="1:26" ht="12.75" customHeight="1" x14ac:dyDescent="0.2">
      <c r="A266" s="32"/>
      <c r="B266" s="32"/>
      <c r="C266" s="32"/>
      <c r="D266" s="32"/>
      <c r="E266" s="32"/>
      <c r="F266" s="32"/>
      <c r="G266" s="32"/>
      <c r="H266" s="206"/>
      <c r="I266" s="5"/>
      <c r="J266" s="5"/>
      <c r="K266" s="32"/>
      <c r="L266" s="5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spans="1:26" ht="12.75" customHeight="1" x14ac:dyDescent="0.2">
      <c r="A267" s="32"/>
      <c r="B267" s="32"/>
      <c r="C267" s="32"/>
      <c r="D267" s="32"/>
      <c r="E267" s="32"/>
      <c r="F267" s="32"/>
      <c r="G267" s="32"/>
      <c r="H267" s="206"/>
      <c r="I267" s="5"/>
      <c r="J267" s="5"/>
      <c r="K267" s="32"/>
      <c r="L267" s="5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spans="1:26" ht="12.75" customHeight="1" x14ac:dyDescent="0.2">
      <c r="A268" s="32"/>
      <c r="B268" s="32"/>
      <c r="C268" s="32"/>
      <c r="D268" s="32"/>
      <c r="E268" s="32"/>
      <c r="F268" s="32"/>
      <c r="G268" s="32"/>
      <c r="H268" s="206"/>
      <c r="I268" s="5"/>
      <c r="J268" s="5"/>
      <c r="K268" s="32"/>
      <c r="L268" s="5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spans="1:26" ht="12.75" customHeight="1" x14ac:dyDescent="0.2">
      <c r="A269" s="32"/>
      <c r="B269" s="32"/>
      <c r="C269" s="32"/>
      <c r="D269" s="32"/>
      <c r="E269" s="32"/>
      <c r="F269" s="32"/>
      <c r="G269" s="32"/>
      <c r="H269" s="206"/>
      <c r="I269" s="5"/>
      <c r="J269" s="5"/>
      <c r="K269" s="32"/>
      <c r="L269" s="5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spans="1:26" ht="12.75" customHeight="1" x14ac:dyDescent="0.2">
      <c r="A270" s="32"/>
      <c r="B270" s="32"/>
      <c r="C270" s="32"/>
      <c r="D270" s="32"/>
      <c r="E270" s="32"/>
      <c r="F270" s="32"/>
      <c r="G270" s="32"/>
      <c r="H270" s="206"/>
      <c r="I270" s="5"/>
      <c r="J270" s="5"/>
      <c r="K270" s="32"/>
      <c r="L270" s="5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spans="1:26" ht="12.75" customHeight="1" x14ac:dyDescent="0.2">
      <c r="A271" s="32"/>
      <c r="B271" s="32"/>
      <c r="C271" s="32"/>
      <c r="D271" s="32"/>
      <c r="E271" s="32"/>
      <c r="F271" s="32"/>
      <c r="G271" s="32"/>
      <c r="H271" s="206"/>
      <c r="I271" s="5"/>
      <c r="J271" s="5"/>
      <c r="K271" s="32"/>
      <c r="L271" s="5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spans="1:26" ht="12.75" customHeight="1" x14ac:dyDescent="0.2">
      <c r="A272" s="32"/>
      <c r="B272" s="32"/>
      <c r="C272" s="32"/>
      <c r="D272" s="32"/>
      <c r="E272" s="32"/>
      <c r="F272" s="32"/>
      <c r="G272" s="32"/>
      <c r="H272" s="206"/>
      <c r="I272" s="5"/>
      <c r="J272" s="5"/>
      <c r="K272" s="32"/>
      <c r="L272" s="5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spans="1:26" ht="12.75" customHeight="1" x14ac:dyDescent="0.2">
      <c r="A273" s="32"/>
      <c r="B273" s="32"/>
      <c r="C273" s="32"/>
      <c r="D273" s="32"/>
      <c r="E273" s="32"/>
      <c r="F273" s="32"/>
      <c r="G273" s="32"/>
      <c r="H273" s="206"/>
      <c r="I273" s="5"/>
      <c r="J273" s="5"/>
      <c r="K273" s="32"/>
      <c r="L273" s="5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spans="1:26" ht="12.75" customHeight="1" x14ac:dyDescent="0.2">
      <c r="A274" s="32"/>
      <c r="B274" s="32"/>
      <c r="C274" s="32"/>
      <c r="D274" s="32"/>
      <c r="E274" s="32"/>
      <c r="F274" s="32"/>
      <c r="G274" s="32"/>
      <c r="H274" s="206"/>
      <c r="I274" s="5"/>
      <c r="J274" s="5"/>
      <c r="K274" s="32"/>
      <c r="L274" s="5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spans="1:26" ht="12.75" customHeight="1" x14ac:dyDescent="0.2">
      <c r="A275" s="32"/>
      <c r="B275" s="32"/>
      <c r="C275" s="32"/>
      <c r="D275" s="32"/>
      <c r="E275" s="32"/>
      <c r="F275" s="32"/>
      <c r="G275" s="32"/>
      <c r="H275" s="206"/>
      <c r="I275" s="5"/>
      <c r="J275" s="5"/>
      <c r="K275" s="32"/>
      <c r="L275" s="5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spans="1:26" ht="12.75" customHeight="1" x14ac:dyDescent="0.2">
      <c r="A276" s="32"/>
      <c r="B276" s="32"/>
      <c r="C276" s="32"/>
      <c r="D276" s="32"/>
      <c r="E276" s="32"/>
      <c r="F276" s="32"/>
      <c r="G276" s="32"/>
      <c r="H276" s="206"/>
      <c r="I276" s="5"/>
      <c r="J276" s="5"/>
      <c r="K276" s="32"/>
      <c r="L276" s="5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spans="1:26" ht="12.75" customHeight="1" x14ac:dyDescent="0.2">
      <c r="A277" s="32"/>
      <c r="B277" s="32"/>
      <c r="C277" s="32"/>
      <c r="D277" s="32"/>
      <c r="E277" s="32"/>
      <c r="F277" s="32"/>
      <c r="G277" s="32"/>
      <c r="H277" s="206"/>
      <c r="I277" s="5"/>
      <c r="J277" s="5"/>
      <c r="K277" s="32"/>
      <c r="L277" s="5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spans="1:26" ht="12.75" customHeight="1" x14ac:dyDescent="0.2">
      <c r="A278" s="32"/>
      <c r="B278" s="32"/>
      <c r="C278" s="32"/>
      <c r="D278" s="32"/>
      <c r="E278" s="32"/>
      <c r="F278" s="32"/>
      <c r="G278" s="32"/>
      <c r="H278" s="206"/>
      <c r="I278" s="5"/>
      <c r="J278" s="5"/>
      <c r="K278" s="32"/>
      <c r="L278" s="5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spans="1:26" ht="12.75" customHeight="1" x14ac:dyDescent="0.2">
      <c r="A279" s="32"/>
      <c r="B279" s="32"/>
      <c r="C279" s="32"/>
      <c r="D279" s="32"/>
      <c r="E279" s="32"/>
      <c r="F279" s="32"/>
      <c r="G279" s="32"/>
      <c r="H279" s="206"/>
      <c r="I279" s="5"/>
      <c r="J279" s="5"/>
      <c r="K279" s="32"/>
      <c r="L279" s="5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spans="1:26" ht="12.75" customHeight="1" x14ac:dyDescent="0.2">
      <c r="A280" s="32"/>
      <c r="B280" s="32"/>
      <c r="C280" s="32"/>
      <c r="D280" s="32"/>
      <c r="E280" s="32"/>
      <c r="F280" s="32"/>
      <c r="G280" s="32"/>
      <c r="H280" s="206"/>
      <c r="I280" s="5"/>
      <c r="J280" s="5"/>
      <c r="K280" s="32"/>
      <c r="L280" s="5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spans="1:26" ht="12.75" customHeight="1" x14ac:dyDescent="0.2">
      <c r="A281" s="32"/>
      <c r="B281" s="32"/>
      <c r="C281" s="32"/>
      <c r="D281" s="32"/>
      <c r="E281" s="32"/>
      <c r="F281" s="32"/>
      <c r="G281" s="32"/>
      <c r="H281" s="206"/>
      <c r="I281" s="5"/>
      <c r="J281" s="5"/>
      <c r="K281" s="32"/>
      <c r="L281" s="5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spans="1:26" ht="12.75" customHeight="1" x14ac:dyDescent="0.2">
      <c r="A282" s="32"/>
      <c r="B282" s="32"/>
      <c r="C282" s="32"/>
      <c r="D282" s="32"/>
      <c r="E282" s="32"/>
      <c r="F282" s="32"/>
      <c r="G282" s="32"/>
      <c r="H282" s="206"/>
      <c r="I282" s="5"/>
      <c r="J282" s="5"/>
      <c r="K282" s="32"/>
      <c r="L282" s="5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spans="1:26" ht="12.75" customHeight="1" x14ac:dyDescent="0.2">
      <c r="A283" s="32"/>
      <c r="B283" s="32"/>
      <c r="C283" s="32"/>
      <c r="D283" s="32"/>
      <c r="E283" s="32"/>
      <c r="F283" s="32"/>
      <c r="G283" s="32"/>
      <c r="H283" s="206"/>
      <c r="I283" s="5"/>
      <c r="J283" s="5"/>
      <c r="K283" s="32"/>
      <c r="L283" s="5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spans="1:26" ht="12.75" customHeight="1" x14ac:dyDescent="0.2">
      <c r="A284" s="32"/>
      <c r="B284" s="32"/>
      <c r="C284" s="32"/>
      <c r="D284" s="32"/>
      <c r="E284" s="32"/>
      <c r="F284" s="32"/>
      <c r="G284" s="32"/>
      <c r="H284" s="206"/>
      <c r="I284" s="5"/>
      <c r="J284" s="5"/>
      <c r="K284" s="32"/>
      <c r="L284" s="5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spans="1:26" ht="12.75" customHeight="1" x14ac:dyDescent="0.2">
      <c r="A285" s="32"/>
      <c r="B285" s="32"/>
      <c r="C285" s="32"/>
      <c r="D285" s="32"/>
      <c r="E285" s="32"/>
      <c r="F285" s="32"/>
      <c r="G285" s="32"/>
      <c r="H285" s="206"/>
      <c r="I285" s="5"/>
      <c r="J285" s="5"/>
      <c r="K285" s="32"/>
      <c r="L285" s="5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spans="1:26" ht="12.75" customHeight="1" x14ac:dyDescent="0.2">
      <c r="A286" s="32"/>
      <c r="B286" s="32"/>
      <c r="C286" s="32"/>
      <c r="D286" s="32"/>
      <c r="E286" s="32"/>
      <c r="F286" s="32"/>
      <c r="G286" s="32"/>
      <c r="H286" s="206"/>
      <c r="I286" s="5"/>
      <c r="J286" s="5"/>
      <c r="K286" s="32"/>
      <c r="L286" s="5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spans="1:26" ht="12.75" customHeight="1" x14ac:dyDescent="0.2">
      <c r="A287" s="32"/>
      <c r="B287" s="32"/>
      <c r="C287" s="32"/>
      <c r="D287" s="32"/>
      <c r="E287" s="32"/>
      <c r="F287" s="32"/>
      <c r="G287" s="32"/>
      <c r="H287" s="206"/>
      <c r="I287" s="5"/>
      <c r="J287" s="5"/>
      <c r="K287" s="32"/>
      <c r="L287" s="5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spans="1:26" ht="12.75" customHeight="1" x14ac:dyDescent="0.2">
      <c r="A288" s="32"/>
      <c r="B288" s="32"/>
      <c r="C288" s="32"/>
      <c r="D288" s="32"/>
      <c r="E288" s="32"/>
      <c r="F288" s="32"/>
      <c r="G288" s="32"/>
      <c r="H288" s="206"/>
      <c r="I288" s="5"/>
      <c r="J288" s="5"/>
      <c r="K288" s="32"/>
      <c r="L288" s="5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spans="1:26" ht="12.75" customHeight="1" x14ac:dyDescent="0.2">
      <c r="A289" s="32"/>
      <c r="B289" s="32"/>
      <c r="C289" s="32"/>
      <c r="D289" s="32"/>
      <c r="E289" s="32"/>
      <c r="F289" s="32"/>
      <c r="G289" s="32"/>
      <c r="H289" s="206"/>
      <c r="I289" s="5"/>
      <c r="J289" s="5"/>
      <c r="K289" s="32"/>
      <c r="L289" s="5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spans="1:26" ht="12.75" customHeight="1" x14ac:dyDescent="0.2">
      <c r="A290" s="32"/>
      <c r="B290" s="32"/>
      <c r="C290" s="32"/>
      <c r="D290" s="32"/>
      <c r="E290" s="32"/>
      <c r="F290" s="32"/>
      <c r="G290" s="32"/>
      <c r="H290" s="206"/>
      <c r="I290" s="5"/>
      <c r="J290" s="5"/>
      <c r="K290" s="32"/>
      <c r="L290" s="5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spans="1:26" ht="12.75" customHeight="1" x14ac:dyDescent="0.2">
      <c r="A291" s="32"/>
      <c r="B291" s="32"/>
      <c r="C291" s="32"/>
      <c r="D291" s="32"/>
      <c r="E291" s="32"/>
      <c r="F291" s="32"/>
      <c r="G291" s="32"/>
      <c r="H291" s="206"/>
      <c r="I291" s="5"/>
      <c r="J291" s="5"/>
      <c r="K291" s="32"/>
      <c r="L291" s="5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spans="1:26" ht="12.75" customHeight="1" x14ac:dyDescent="0.2">
      <c r="A292" s="32"/>
      <c r="B292" s="32"/>
      <c r="C292" s="32"/>
      <c r="D292" s="32"/>
      <c r="E292" s="32"/>
      <c r="F292" s="32"/>
      <c r="G292" s="32"/>
      <c r="H292" s="206"/>
      <c r="I292" s="5"/>
      <c r="J292" s="5"/>
      <c r="K292" s="32"/>
      <c r="L292" s="5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spans="1:26" ht="12.75" customHeight="1" x14ac:dyDescent="0.2">
      <c r="A293" s="32"/>
      <c r="B293" s="32"/>
      <c r="C293" s="32"/>
      <c r="D293" s="32"/>
      <c r="E293" s="32"/>
      <c r="F293" s="32"/>
      <c r="G293" s="32"/>
      <c r="H293" s="206"/>
      <c r="I293" s="5"/>
      <c r="J293" s="5"/>
      <c r="K293" s="32"/>
      <c r="L293" s="5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spans="1:26" ht="12.75" customHeight="1" x14ac:dyDescent="0.2">
      <c r="A294" s="32"/>
      <c r="B294" s="32"/>
      <c r="C294" s="32"/>
      <c r="D294" s="32"/>
      <c r="E294" s="32"/>
      <c r="F294" s="32"/>
      <c r="G294" s="32"/>
      <c r="H294" s="206"/>
      <c r="I294" s="5"/>
      <c r="J294" s="5"/>
      <c r="K294" s="32"/>
      <c r="L294" s="5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spans="1:26" ht="12.75" customHeight="1" x14ac:dyDescent="0.2">
      <c r="A295" s="32"/>
      <c r="B295" s="32"/>
      <c r="C295" s="32"/>
      <c r="D295" s="32"/>
      <c r="E295" s="32"/>
      <c r="F295" s="32"/>
      <c r="G295" s="32"/>
      <c r="H295" s="206"/>
      <c r="I295" s="5"/>
      <c r="J295" s="5"/>
      <c r="K295" s="32"/>
      <c r="L295" s="5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spans="1:26" ht="12.75" customHeight="1" x14ac:dyDescent="0.2">
      <c r="A296" s="32"/>
      <c r="B296" s="32"/>
      <c r="C296" s="32"/>
      <c r="D296" s="32"/>
      <c r="E296" s="32"/>
      <c r="F296" s="32"/>
      <c r="G296" s="32"/>
      <c r="H296" s="206"/>
      <c r="I296" s="5"/>
      <c r="J296" s="5"/>
      <c r="K296" s="32"/>
      <c r="L296" s="5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spans="1:26" ht="12.75" customHeight="1" x14ac:dyDescent="0.2">
      <c r="A297" s="32"/>
      <c r="B297" s="32"/>
      <c r="C297" s="32"/>
      <c r="D297" s="32"/>
      <c r="E297" s="32"/>
      <c r="F297" s="32"/>
      <c r="G297" s="32"/>
      <c r="H297" s="206"/>
      <c r="I297" s="5"/>
      <c r="J297" s="5"/>
      <c r="K297" s="32"/>
      <c r="L297" s="5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spans="1:26" ht="12.75" customHeight="1" x14ac:dyDescent="0.2">
      <c r="A298" s="32"/>
      <c r="B298" s="32"/>
      <c r="C298" s="32"/>
      <c r="D298" s="32"/>
      <c r="E298" s="32"/>
      <c r="F298" s="32"/>
      <c r="G298" s="32"/>
      <c r="H298" s="206"/>
      <c r="I298" s="5"/>
      <c r="J298" s="5"/>
      <c r="K298" s="32"/>
      <c r="L298" s="5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spans="1:26" ht="12.75" customHeight="1" x14ac:dyDescent="0.2">
      <c r="A299" s="32"/>
      <c r="B299" s="32"/>
      <c r="C299" s="32"/>
      <c r="D299" s="32"/>
      <c r="E299" s="32"/>
      <c r="F299" s="32"/>
      <c r="G299" s="32"/>
      <c r="H299" s="206"/>
      <c r="I299" s="5"/>
      <c r="J299" s="5"/>
      <c r="K299" s="32"/>
      <c r="L299" s="5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spans="1:26" ht="12.75" customHeight="1" x14ac:dyDescent="0.2">
      <c r="A300" s="32"/>
      <c r="B300" s="32"/>
      <c r="C300" s="32"/>
      <c r="D300" s="32"/>
      <c r="E300" s="32"/>
      <c r="F300" s="32"/>
      <c r="G300" s="32"/>
      <c r="H300" s="206"/>
      <c r="I300" s="5"/>
      <c r="J300" s="5"/>
      <c r="K300" s="32"/>
      <c r="L300" s="5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spans="1:26" ht="12.75" customHeight="1" x14ac:dyDescent="0.2">
      <c r="A301" s="32"/>
      <c r="B301" s="32"/>
      <c r="C301" s="32"/>
      <c r="D301" s="32"/>
      <c r="E301" s="32"/>
      <c r="F301" s="32"/>
      <c r="G301" s="32"/>
      <c r="H301" s="206"/>
      <c r="I301" s="5"/>
      <c r="J301" s="5"/>
      <c r="K301" s="32"/>
      <c r="L301" s="5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spans="1:26" ht="12.75" customHeight="1" x14ac:dyDescent="0.2">
      <c r="A302" s="32"/>
      <c r="B302" s="32"/>
      <c r="C302" s="32"/>
      <c r="D302" s="32"/>
      <c r="E302" s="32"/>
      <c r="F302" s="32"/>
      <c r="G302" s="32"/>
      <c r="H302" s="206"/>
      <c r="I302" s="5"/>
      <c r="J302" s="5"/>
      <c r="K302" s="32"/>
      <c r="L302" s="5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spans="1:26" ht="12.75" customHeight="1" x14ac:dyDescent="0.2">
      <c r="A303" s="32"/>
      <c r="B303" s="32"/>
      <c r="C303" s="32"/>
      <c r="D303" s="32"/>
      <c r="E303" s="32"/>
      <c r="F303" s="32"/>
      <c r="G303" s="32"/>
      <c r="H303" s="206"/>
      <c r="I303" s="5"/>
      <c r="J303" s="5"/>
      <c r="K303" s="32"/>
      <c r="L303" s="5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spans="1:26" ht="12.75" customHeight="1" x14ac:dyDescent="0.2">
      <c r="A304" s="32"/>
      <c r="B304" s="32"/>
      <c r="C304" s="32"/>
      <c r="D304" s="32"/>
      <c r="E304" s="32"/>
      <c r="F304" s="32"/>
      <c r="G304" s="32"/>
      <c r="H304" s="206"/>
      <c r="I304" s="5"/>
      <c r="J304" s="5"/>
      <c r="K304" s="32"/>
      <c r="L304" s="5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spans="1:26" ht="12.75" customHeight="1" x14ac:dyDescent="0.2">
      <c r="A305" s="32"/>
      <c r="B305" s="32"/>
      <c r="C305" s="32"/>
      <c r="D305" s="32"/>
      <c r="E305" s="32"/>
      <c r="F305" s="32"/>
      <c r="G305" s="32"/>
      <c r="H305" s="206"/>
      <c r="I305" s="5"/>
      <c r="J305" s="5"/>
      <c r="K305" s="32"/>
      <c r="L305" s="5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spans="1:26" ht="12.75" customHeight="1" x14ac:dyDescent="0.2">
      <c r="A306" s="32"/>
      <c r="B306" s="32"/>
      <c r="C306" s="32"/>
      <c r="D306" s="32"/>
      <c r="E306" s="32"/>
      <c r="F306" s="32"/>
      <c r="G306" s="32"/>
      <c r="H306" s="206"/>
      <c r="I306" s="5"/>
      <c r="J306" s="5"/>
      <c r="K306" s="32"/>
      <c r="L306" s="5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spans="1:26" ht="12.75" customHeight="1" x14ac:dyDescent="0.2">
      <c r="A307" s="32"/>
      <c r="B307" s="32"/>
      <c r="C307" s="32"/>
      <c r="D307" s="32"/>
      <c r="E307" s="32"/>
      <c r="F307" s="32"/>
      <c r="G307" s="32"/>
      <c r="H307" s="206"/>
      <c r="I307" s="5"/>
      <c r="J307" s="5"/>
      <c r="K307" s="32"/>
      <c r="L307" s="5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spans="1:26" ht="12.75" customHeight="1" x14ac:dyDescent="0.2">
      <c r="A308" s="32"/>
      <c r="B308" s="32"/>
      <c r="C308" s="32"/>
      <c r="D308" s="32"/>
      <c r="E308" s="32"/>
      <c r="F308" s="32"/>
      <c r="G308" s="32"/>
      <c r="H308" s="206"/>
      <c r="I308" s="5"/>
      <c r="J308" s="5"/>
      <c r="K308" s="32"/>
      <c r="L308" s="5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spans="1:26" ht="12.75" customHeight="1" x14ac:dyDescent="0.2">
      <c r="A309" s="32"/>
      <c r="B309" s="32"/>
      <c r="C309" s="32"/>
      <c r="D309" s="32"/>
      <c r="E309" s="32"/>
      <c r="F309" s="32"/>
      <c r="G309" s="32"/>
      <c r="H309" s="206"/>
      <c r="I309" s="5"/>
      <c r="J309" s="5"/>
      <c r="K309" s="32"/>
      <c r="L309" s="5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spans="1:26" ht="12.75" customHeight="1" x14ac:dyDescent="0.2">
      <c r="A310" s="32"/>
      <c r="B310" s="32"/>
      <c r="C310" s="32"/>
      <c r="D310" s="32"/>
      <c r="E310" s="32"/>
      <c r="F310" s="32"/>
      <c r="G310" s="32"/>
      <c r="H310" s="206"/>
      <c r="I310" s="5"/>
      <c r="J310" s="5"/>
      <c r="K310" s="32"/>
      <c r="L310" s="5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spans="1:26" ht="12.75" customHeight="1" x14ac:dyDescent="0.2">
      <c r="A311" s="32"/>
      <c r="B311" s="32"/>
      <c r="C311" s="32"/>
      <c r="D311" s="32"/>
      <c r="E311" s="32"/>
      <c r="F311" s="32"/>
      <c r="G311" s="32"/>
      <c r="H311" s="206"/>
      <c r="I311" s="5"/>
      <c r="J311" s="5"/>
      <c r="K311" s="32"/>
      <c r="L311" s="5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spans="1:26" ht="12.75" customHeight="1" x14ac:dyDescent="0.2">
      <c r="A312" s="32"/>
      <c r="B312" s="32"/>
      <c r="C312" s="32"/>
      <c r="D312" s="32"/>
      <c r="E312" s="32"/>
      <c r="F312" s="32"/>
      <c r="G312" s="32"/>
      <c r="H312" s="206"/>
      <c r="I312" s="5"/>
      <c r="J312" s="5"/>
      <c r="K312" s="32"/>
      <c r="L312" s="5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spans="1:26" ht="12.75" customHeight="1" x14ac:dyDescent="0.2">
      <c r="A313" s="32"/>
      <c r="B313" s="32"/>
      <c r="C313" s="32"/>
      <c r="D313" s="32"/>
      <c r="E313" s="32"/>
      <c r="F313" s="32"/>
      <c r="G313" s="32"/>
      <c r="H313" s="206"/>
      <c r="I313" s="5"/>
      <c r="J313" s="5"/>
      <c r="K313" s="32"/>
      <c r="L313" s="5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spans="1:26" ht="12.75" customHeight="1" x14ac:dyDescent="0.2">
      <c r="A314" s="32"/>
      <c r="B314" s="32"/>
      <c r="C314" s="32"/>
      <c r="D314" s="32"/>
      <c r="E314" s="32"/>
      <c r="F314" s="32"/>
      <c r="G314" s="32"/>
      <c r="H314" s="206"/>
      <c r="I314" s="5"/>
      <c r="J314" s="5"/>
      <c r="K314" s="32"/>
      <c r="L314" s="5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spans="1:26" ht="12.75" customHeight="1" x14ac:dyDescent="0.2">
      <c r="A315" s="32"/>
      <c r="B315" s="32"/>
      <c r="C315" s="32"/>
      <c r="D315" s="32"/>
      <c r="E315" s="32"/>
      <c r="F315" s="32"/>
      <c r="G315" s="32"/>
      <c r="H315" s="206"/>
      <c r="I315" s="5"/>
      <c r="J315" s="5"/>
      <c r="K315" s="32"/>
      <c r="L315" s="5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spans="1:26" ht="12.75" customHeight="1" x14ac:dyDescent="0.2">
      <c r="A316" s="32"/>
      <c r="B316" s="32"/>
      <c r="C316" s="32"/>
      <c r="D316" s="32"/>
      <c r="E316" s="32"/>
      <c r="F316" s="32"/>
      <c r="G316" s="32"/>
      <c r="H316" s="206"/>
      <c r="I316" s="5"/>
      <c r="J316" s="5"/>
      <c r="K316" s="32"/>
      <c r="L316" s="5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spans="1:26" ht="12.75" customHeight="1" x14ac:dyDescent="0.2">
      <c r="A317" s="32"/>
      <c r="B317" s="32"/>
      <c r="C317" s="32"/>
      <c r="D317" s="32"/>
      <c r="E317" s="32"/>
      <c r="F317" s="32"/>
      <c r="G317" s="32"/>
      <c r="H317" s="206"/>
      <c r="I317" s="5"/>
      <c r="J317" s="5"/>
      <c r="K317" s="32"/>
      <c r="L317" s="5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spans="1:26" ht="12.75" customHeight="1" x14ac:dyDescent="0.2">
      <c r="A318" s="32"/>
      <c r="B318" s="32"/>
      <c r="C318" s="32"/>
      <c r="D318" s="32"/>
      <c r="E318" s="32"/>
      <c r="F318" s="32"/>
      <c r="G318" s="32"/>
      <c r="H318" s="206"/>
      <c r="I318" s="5"/>
      <c r="J318" s="5"/>
      <c r="K318" s="32"/>
      <c r="L318" s="5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spans="1:26" ht="12.75" customHeight="1" x14ac:dyDescent="0.2">
      <c r="A319" s="32"/>
      <c r="B319" s="32"/>
      <c r="C319" s="32"/>
      <c r="D319" s="32"/>
      <c r="E319" s="32"/>
      <c r="F319" s="32"/>
      <c r="G319" s="32"/>
      <c r="H319" s="206"/>
      <c r="I319" s="5"/>
      <c r="J319" s="5"/>
      <c r="K319" s="32"/>
      <c r="L319" s="5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spans="1:26" ht="12.75" customHeight="1" x14ac:dyDescent="0.2">
      <c r="A320" s="32"/>
      <c r="B320" s="32"/>
      <c r="C320" s="32"/>
      <c r="D320" s="32"/>
      <c r="E320" s="32"/>
      <c r="F320" s="32"/>
      <c r="G320" s="32"/>
      <c r="H320" s="206"/>
      <c r="I320" s="5"/>
      <c r="J320" s="5"/>
      <c r="K320" s="32"/>
      <c r="L320" s="5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spans="1:26" ht="12.75" customHeight="1" x14ac:dyDescent="0.2">
      <c r="A321" s="32"/>
      <c r="B321" s="32"/>
      <c r="C321" s="32"/>
      <c r="D321" s="32"/>
      <c r="E321" s="32"/>
      <c r="F321" s="32"/>
      <c r="G321" s="32"/>
      <c r="H321" s="206"/>
      <c r="I321" s="5"/>
      <c r="J321" s="5"/>
      <c r="K321" s="32"/>
      <c r="L321" s="5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spans="1:26" ht="12.75" customHeight="1" x14ac:dyDescent="0.2">
      <c r="A322" s="32"/>
      <c r="B322" s="32"/>
      <c r="C322" s="32"/>
      <c r="D322" s="32"/>
      <c r="E322" s="32"/>
      <c r="F322" s="32"/>
      <c r="G322" s="32"/>
      <c r="H322" s="206"/>
      <c r="I322" s="5"/>
      <c r="J322" s="5"/>
      <c r="K322" s="32"/>
      <c r="L322" s="5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spans="1:26" ht="12.75" customHeight="1" x14ac:dyDescent="0.2">
      <c r="A323" s="32"/>
      <c r="B323" s="32"/>
      <c r="C323" s="32"/>
      <c r="D323" s="32"/>
      <c r="E323" s="32"/>
      <c r="F323" s="32"/>
      <c r="G323" s="32"/>
      <c r="H323" s="206"/>
      <c r="I323" s="5"/>
      <c r="J323" s="5"/>
      <c r="K323" s="32"/>
      <c r="L323" s="5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spans="1:26" ht="12.75" customHeight="1" x14ac:dyDescent="0.2">
      <c r="A324" s="32"/>
      <c r="B324" s="32"/>
      <c r="C324" s="32"/>
      <c r="D324" s="32"/>
      <c r="E324" s="32"/>
      <c r="F324" s="32"/>
      <c r="G324" s="32"/>
      <c r="H324" s="206"/>
      <c r="I324" s="5"/>
      <c r="J324" s="5"/>
      <c r="K324" s="32"/>
      <c r="L324" s="5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spans="1:26" ht="12.75" customHeight="1" x14ac:dyDescent="0.2">
      <c r="A325" s="32"/>
      <c r="B325" s="32"/>
      <c r="C325" s="32"/>
      <c r="D325" s="32"/>
      <c r="E325" s="32"/>
      <c r="F325" s="32"/>
      <c r="G325" s="32"/>
      <c r="H325" s="206"/>
      <c r="I325" s="5"/>
      <c r="J325" s="5"/>
      <c r="K325" s="32"/>
      <c r="L325" s="5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spans="1:26" ht="12.75" customHeight="1" x14ac:dyDescent="0.2">
      <c r="A326" s="32"/>
      <c r="B326" s="32"/>
      <c r="C326" s="32"/>
      <c r="D326" s="32"/>
      <c r="E326" s="32"/>
      <c r="F326" s="32"/>
      <c r="G326" s="32"/>
      <c r="H326" s="206"/>
      <c r="I326" s="5"/>
      <c r="J326" s="5"/>
      <c r="K326" s="32"/>
      <c r="L326" s="5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spans="1:26" ht="12.75" customHeight="1" x14ac:dyDescent="0.2">
      <c r="A327" s="32"/>
      <c r="B327" s="32"/>
      <c r="C327" s="32"/>
      <c r="D327" s="32"/>
      <c r="E327" s="32"/>
      <c r="F327" s="32"/>
      <c r="G327" s="32"/>
      <c r="H327" s="206"/>
      <c r="I327" s="5"/>
      <c r="J327" s="5"/>
      <c r="K327" s="32"/>
      <c r="L327" s="5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spans="1:26" ht="12.75" customHeight="1" x14ac:dyDescent="0.2">
      <c r="A328" s="32"/>
      <c r="B328" s="32"/>
      <c r="C328" s="32"/>
      <c r="D328" s="32"/>
      <c r="E328" s="32"/>
      <c r="F328" s="32"/>
      <c r="G328" s="32"/>
      <c r="H328" s="206"/>
      <c r="I328" s="5"/>
      <c r="J328" s="5"/>
      <c r="K328" s="32"/>
      <c r="L328" s="5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spans="1:26" ht="12.75" customHeight="1" x14ac:dyDescent="0.2">
      <c r="A329" s="32"/>
      <c r="B329" s="32"/>
      <c r="C329" s="32"/>
      <c r="D329" s="32"/>
      <c r="E329" s="32"/>
      <c r="F329" s="32"/>
      <c r="G329" s="32"/>
      <c r="H329" s="206"/>
      <c r="I329" s="5"/>
      <c r="J329" s="5"/>
      <c r="K329" s="32"/>
      <c r="L329" s="5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spans="1:26" ht="12.75" customHeight="1" x14ac:dyDescent="0.2">
      <c r="A330" s="32"/>
      <c r="B330" s="32"/>
      <c r="C330" s="32"/>
      <c r="D330" s="32"/>
      <c r="E330" s="32"/>
      <c r="F330" s="32"/>
      <c r="G330" s="32"/>
      <c r="H330" s="206"/>
      <c r="I330" s="5"/>
      <c r="J330" s="5"/>
      <c r="K330" s="32"/>
      <c r="L330" s="5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spans="1:26" ht="12.75" customHeight="1" x14ac:dyDescent="0.2">
      <c r="A331" s="32"/>
      <c r="B331" s="32"/>
      <c r="C331" s="32"/>
      <c r="D331" s="32"/>
      <c r="E331" s="32"/>
      <c r="F331" s="32"/>
      <c r="G331" s="32"/>
      <c r="H331" s="206"/>
      <c r="I331" s="5"/>
      <c r="J331" s="5"/>
      <c r="K331" s="32"/>
      <c r="L331" s="5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spans="1:26" ht="12.75" customHeight="1" x14ac:dyDescent="0.2">
      <c r="A332" s="32"/>
      <c r="B332" s="32"/>
      <c r="C332" s="32"/>
      <c r="D332" s="32"/>
      <c r="E332" s="32"/>
      <c r="F332" s="32"/>
      <c r="G332" s="32"/>
      <c r="H332" s="206"/>
      <c r="I332" s="5"/>
      <c r="J332" s="5"/>
      <c r="K332" s="32"/>
      <c r="L332" s="5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spans="1:26" ht="12.75" customHeight="1" x14ac:dyDescent="0.2">
      <c r="A333" s="32"/>
      <c r="B333" s="32"/>
      <c r="C333" s="32"/>
      <c r="D333" s="32"/>
      <c r="E333" s="32"/>
      <c r="F333" s="32"/>
      <c r="G333" s="32"/>
      <c r="H333" s="206"/>
      <c r="I333" s="5"/>
      <c r="J333" s="5"/>
      <c r="K333" s="32"/>
      <c r="L333" s="5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spans="1:26" ht="12.75" customHeight="1" x14ac:dyDescent="0.2">
      <c r="A334" s="32"/>
      <c r="B334" s="32"/>
      <c r="C334" s="32"/>
      <c r="D334" s="32"/>
      <c r="E334" s="32"/>
      <c r="F334" s="32"/>
      <c r="G334" s="32"/>
      <c r="H334" s="206"/>
      <c r="I334" s="5"/>
      <c r="J334" s="5"/>
      <c r="K334" s="32"/>
      <c r="L334" s="5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spans="1:26" ht="12.75" customHeight="1" x14ac:dyDescent="0.2">
      <c r="A335" s="32"/>
      <c r="B335" s="32"/>
      <c r="C335" s="32"/>
      <c r="D335" s="32"/>
      <c r="E335" s="32"/>
      <c r="F335" s="32"/>
      <c r="G335" s="32"/>
      <c r="H335" s="206"/>
      <c r="I335" s="5"/>
      <c r="J335" s="5"/>
      <c r="K335" s="32"/>
      <c r="L335" s="5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spans="1:26" ht="12.75" customHeight="1" x14ac:dyDescent="0.2">
      <c r="A336" s="32"/>
      <c r="B336" s="32"/>
      <c r="C336" s="32"/>
      <c r="D336" s="32"/>
      <c r="E336" s="32"/>
      <c r="F336" s="32"/>
      <c r="G336" s="32"/>
      <c r="H336" s="206"/>
      <c r="I336" s="5"/>
      <c r="J336" s="5"/>
      <c r="K336" s="32"/>
      <c r="L336" s="5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spans="1:26" ht="12.75" customHeight="1" x14ac:dyDescent="0.2">
      <c r="A337" s="32"/>
      <c r="B337" s="32"/>
      <c r="C337" s="32"/>
      <c r="D337" s="32"/>
      <c r="E337" s="32"/>
      <c r="F337" s="32"/>
      <c r="G337" s="32"/>
      <c r="H337" s="206"/>
      <c r="I337" s="5"/>
      <c r="J337" s="5"/>
      <c r="K337" s="32"/>
      <c r="L337" s="5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spans="1:26" ht="12.75" customHeight="1" x14ac:dyDescent="0.2">
      <c r="A338" s="32"/>
      <c r="B338" s="32"/>
      <c r="C338" s="32"/>
      <c r="D338" s="32"/>
      <c r="E338" s="32"/>
      <c r="F338" s="32"/>
      <c r="G338" s="32"/>
      <c r="H338" s="206"/>
      <c r="I338" s="5"/>
      <c r="J338" s="5"/>
      <c r="K338" s="32"/>
      <c r="L338" s="5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spans="1:26" ht="12.75" customHeight="1" x14ac:dyDescent="0.2">
      <c r="A339" s="32"/>
      <c r="B339" s="32"/>
      <c r="C339" s="32"/>
      <c r="D339" s="32"/>
      <c r="E339" s="32"/>
      <c r="F339" s="32"/>
      <c r="G339" s="32"/>
      <c r="H339" s="206"/>
      <c r="I339" s="5"/>
      <c r="J339" s="5"/>
      <c r="K339" s="32"/>
      <c r="L339" s="5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spans="1:26" ht="12.75" customHeight="1" x14ac:dyDescent="0.2">
      <c r="A340" s="32"/>
      <c r="B340" s="32"/>
      <c r="C340" s="32"/>
      <c r="D340" s="32"/>
      <c r="E340" s="32"/>
      <c r="F340" s="32"/>
      <c r="G340" s="32"/>
      <c r="H340" s="206"/>
      <c r="I340" s="5"/>
      <c r="J340" s="5"/>
      <c r="K340" s="32"/>
      <c r="L340" s="5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spans="1:26" ht="12.75" customHeight="1" x14ac:dyDescent="0.2">
      <c r="A341" s="32"/>
      <c r="B341" s="32"/>
      <c r="C341" s="32"/>
      <c r="D341" s="32"/>
      <c r="E341" s="32"/>
      <c r="F341" s="32"/>
      <c r="G341" s="32"/>
      <c r="H341" s="206"/>
      <c r="I341" s="5"/>
      <c r="J341" s="5"/>
      <c r="K341" s="32"/>
      <c r="L341" s="5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spans="1:26" ht="12.75" customHeight="1" x14ac:dyDescent="0.2">
      <c r="A342" s="32"/>
      <c r="B342" s="32"/>
      <c r="C342" s="32"/>
      <c r="D342" s="32"/>
      <c r="E342" s="32"/>
      <c r="F342" s="32"/>
      <c r="G342" s="32"/>
      <c r="H342" s="206"/>
      <c r="I342" s="5"/>
      <c r="J342" s="5"/>
      <c r="K342" s="32"/>
      <c r="L342" s="5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spans="1:26" ht="12.75" customHeight="1" x14ac:dyDescent="0.2">
      <c r="A343" s="32"/>
      <c r="B343" s="32"/>
      <c r="C343" s="32"/>
      <c r="D343" s="32"/>
      <c r="E343" s="32"/>
      <c r="F343" s="32"/>
      <c r="G343" s="32"/>
      <c r="H343" s="206"/>
      <c r="I343" s="5"/>
      <c r="J343" s="5"/>
      <c r="K343" s="32"/>
      <c r="L343" s="5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spans="1:26" ht="12.75" customHeight="1" x14ac:dyDescent="0.2">
      <c r="A344" s="32"/>
      <c r="B344" s="32"/>
      <c r="C344" s="32"/>
      <c r="D344" s="32"/>
      <c r="E344" s="32"/>
      <c r="F344" s="32"/>
      <c r="G344" s="32"/>
      <c r="H344" s="206"/>
      <c r="I344" s="5"/>
      <c r="J344" s="5"/>
      <c r="K344" s="32"/>
      <c r="L344" s="5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spans="1:26" ht="12.75" customHeight="1" x14ac:dyDescent="0.2">
      <c r="A345" s="32"/>
      <c r="B345" s="32"/>
      <c r="C345" s="32"/>
      <c r="D345" s="32"/>
      <c r="E345" s="32"/>
      <c r="F345" s="32"/>
      <c r="G345" s="32"/>
      <c r="H345" s="206"/>
      <c r="I345" s="5"/>
      <c r="J345" s="5"/>
      <c r="K345" s="32"/>
      <c r="L345" s="5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spans="1:26" ht="12.75" customHeight="1" x14ac:dyDescent="0.2">
      <c r="A346" s="32"/>
      <c r="B346" s="32"/>
      <c r="C346" s="32"/>
      <c r="D346" s="32"/>
      <c r="E346" s="32"/>
      <c r="F346" s="32"/>
      <c r="G346" s="32"/>
      <c r="H346" s="206"/>
      <c r="I346" s="5"/>
      <c r="J346" s="5"/>
      <c r="K346" s="32"/>
      <c r="L346" s="5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spans="1:26" ht="12.75" customHeight="1" x14ac:dyDescent="0.2">
      <c r="A347" s="32"/>
      <c r="B347" s="32"/>
      <c r="C347" s="32"/>
      <c r="D347" s="32"/>
      <c r="E347" s="32"/>
      <c r="F347" s="32"/>
      <c r="G347" s="32"/>
      <c r="H347" s="206"/>
      <c r="I347" s="5"/>
      <c r="J347" s="5"/>
      <c r="K347" s="32"/>
      <c r="L347" s="5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spans="1:26" ht="12.75" customHeight="1" x14ac:dyDescent="0.2">
      <c r="A348" s="32"/>
      <c r="B348" s="32"/>
      <c r="C348" s="32"/>
      <c r="D348" s="32"/>
      <c r="E348" s="32"/>
      <c r="F348" s="32"/>
      <c r="G348" s="32"/>
      <c r="H348" s="206"/>
      <c r="I348" s="5"/>
      <c r="J348" s="5"/>
      <c r="K348" s="32"/>
      <c r="L348" s="5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spans="1:26" ht="12.75" customHeight="1" x14ac:dyDescent="0.2">
      <c r="A349" s="32"/>
      <c r="B349" s="32"/>
      <c r="C349" s="32"/>
      <c r="D349" s="32"/>
      <c r="E349" s="32"/>
      <c r="F349" s="32"/>
      <c r="G349" s="32"/>
      <c r="H349" s="206"/>
      <c r="I349" s="5"/>
      <c r="J349" s="5"/>
      <c r="K349" s="32"/>
      <c r="L349" s="5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spans="1:26" ht="12.75" customHeight="1" x14ac:dyDescent="0.2">
      <c r="A350" s="32"/>
      <c r="B350" s="32"/>
      <c r="C350" s="32"/>
      <c r="D350" s="32"/>
      <c r="E350" s="32"/>
      <c r="F350" s="32"/>
      <c r="G350" s="32"/>
      <c r="H350" s="206"/>
      <c r="I350" s="5"/>
      <c r="J350" s="5"/>
      <c r="K350" s="32"/>
      <c r="L350" s="5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spans="1:26" ht="12.75" customHeight="1" x14ac:dyDescent="0.2">
      <c r="A351" s="32"/>
      <c r="B351" s="32"/>
      <c r="C351" s="32"/>
      <c r="D351" s="32"/>
      <c r="E351" s="32"/>
      <c r="F351" s="32"/>
      <c r="G351" s="32"/>
      <c r="H351" s="206"/>
      <c r="I351" s="5"/>
      <c r="J351" s="5"/>
      <c r="K351" s="32"/>
      <c r="L351" s="5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spans="1:26" ht="12.75" customHeight="1" x14ac:dyDescent="0.2">
      <c r="A352" s="32"/>
      <c r="B352" s="32"/>
      <c r="C352" s="32"/>
      <c r="D352" s="32"/>
      <c r="E352" s="32"/>
      <c r="F352" s="32"/>
      <c r="G352" s="32"/>
      <c r="H352" s="206"/>
      <c r="I352" s="5"/>
      <c r="J352" s="5"/>
      <c r="K352" s="32"/>
      <c r="L352" s="5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spans="1:26" ht="12.75" customHeight="1" x14ac:dyDescent="0.2">
      <c r="A353" s="32"/>
      <c r="B353" s="32"/>
      <c r="C353" s="32"/>
      <c r="D353" s="32"/>
      <c r="E353" s="32"/>
      <c r="F353" s="32"/>
      <c r="G353" s="32"/>
      <c r="H353" s="206"/>
      <c r="I353" s="5"/>
      <c r="J353" s="5"/>
      <c r="K353" s="32"/>
      <c r="L353" s="5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spans="1:26" ht="12.75" customHeight="1" x14ac:dyDescent="0.2">
      <c r="A354" s="32"/>
      <c r="B354" s="32"/>
      <c r="C354" s="32"/>
      <c r="D354" s="32"/>
      <c r="E354" s="32"/>
      <c r="F354" s="32"/>
      <c r="G354" s="32"/>
      <c r="H354" s="206"/>
      <c r="I354" s="5"/>
      <c r="J354" s="5"/>
      <c r="K354" s="32"/>
      <c r="L354" s="5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spans="1:26" ht="12.75" customHeight="1" x14ac:dyDescent="0.2">
      <c r="A355" s="32"/>
      <c r="B355" s="32"/>
      <c r="C355" s="32"/>
      <c r="D355" s="32"/>
      <c r="E355" s="32"/>
      <c r="F355" s="32"/>
      <c r="G355" s="32"/>
      <c r="H355" s="206"/>
      <c r="I355" s="5"/>
      <c r="J355" s="5"/>
      <c r="K355" s="32"/>
      <c r="L355" s="5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spans="1:26" ht="12.75" customHeight="1" x14ac:dyDescent="0.2">
      <c r="A356" s="32"/>
      <c r="B356" s="32"/>
      <c r="C356" s="32"/>
      <c r="D356" s="32"/>
      <c r="E356" s="32"/>
      <c r="F356" s="32"/>
      <c r="G356" s="32"/>
      <c r="H356" s="206"/>
      <c r="I356" s="5"/>
      <c r="J356" s="5"/>
      <c r="K356" s="32"/>
      <c r="L356" s="5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spans="1:26" ht="12.75" customHeight="1" x14ac:dyDescent="0.2">
      <c r="A357" s="32"/>
      <c r="B357" s="32"/>
      <c r="C357" s="32"/>
      <c r="D357" s="32"/>
      <c r="E357" s="32"/>
      <c r="F357" s="32"/>
      <c r="G357" s="32"/>
      <c r="H357" s="206"/>
      <c r="I357" s="5"/>
      <c r="J357" s="5"/>
      <c r="K357" s="32"/>
      <c r="L357" s="5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spans="1:26" ht="12.75" customHeight="1" x14ac:dyDescent="0.2">
      <c r="A358" s="32"/>
      <c r="B358" s="32"/>
      <c r="C358" s="32"/>
      <c r="D358" s="32"/>
      <c r="E358" s="32"/>
      <c r="F358" s="32"/>
      <c r="G358" s="32"/>
      <c r="H358" s="206"/>
      <c r="I358" s="5"/>
      <c r="J358" s="5"/>
      <c r="K358" s="32"/>
      <c r="L358" s="5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spans="1:26" ht="12.75" customHeight="1" x14ac:dyDescent="0.2">
      <c r="A359" s="32"/>
      <c r="B359" s="32"/>
      <c r="C359" s="32"/>
      <c r="D359" s="32"/>
      <c r="E359" s="32"/>
      <c r="F359" s="32"/>
      <c r="G359" s="32"/>
      <c r="H359" s="206"/>
      <c r="I359" s="5"/>
      <c r="J359" s="5"/>
      <c r="K359" s="32"/>
      <c r="L359" s="5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spans="1:26" ht="12.75" customHeight="1" x14ac:dyDescent="0.2">
      <c r="A360" s="32"/>
      <c r="B360" s="32"/>
      <c r="C360" s="32"/>
      <c r="D360" s="32"/>
      <c r="E360" s="32"/>
      <c r="F360" s="32"/>
      <c r="G360" s="32"/>
      <c r="H360" s="206"/>
      <c r="I360" s="5"/>
      <c r="J360" s="5"/>
      <c r="K360" s="32"/>
      <c r="L360" s="5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spans="1:26" ht="12.75" customHeight="1" x14ac:dyDescent="0.2">
      <c r="A361" s="32"/>
      <c r="B361" s="32"/>
      <c r="C361" s="32"/>
      <c r="D361" s="32"/>
      <c r="E361" s="32"/>
      <c r="F361" s="32"/>
      <c r="G361" s="32"/>
      <c r="H361" s="206"/>
      <c r="I361" s="5"/>
      <c r="J361" s="5"/>
      <c r="K361" s="32"/>
      <c r="L361" s="5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spans="1:26" ht="12.75" customHeight="1" x14ac:dyDescent="0.2">
      <c r="A362" s="32"/>
      <c r="B362" s="32"/>
      <c r="C362" s="32"/>
      <c r="D362" s="32"/>
      <c r="E362" s="32"/>
      <c r="F362" s="32"/>
      <c r="G362" s="32"/>
      <c r="H362" s="206"/>
      <c r="I362" s="5"/>
      <c r="J362" s="5"/>
      <c r="K362" s="32"/>
      <c r="L362" s="5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spans="1:26" ht="12.75" customHeight="1" x14ac:dyDescent="0.2">
      <c r="A363" s="32"/>
      <c r="B363" s="32"/>
      <c r="C363" s="32"/>
      <c r="D363" s="32"/>
      <c r="E363" s="32"/>
      <c r="F363" s="32"/>
      <c r="G363" s="32"/>
      <c r="H363" s="206"/>
      <c r="I363" s="5"/>
      <c r="J363" s="5"/>
      <c r="K363" s="32"/>
      <c r="L363" s="5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spans="1:26" ht="12.75" customHeight="1" x14ac:dyDescent="0.2">
      <c r="A364" s="32"/>
      <c r="B364" s="32"/>
      <c r="C364" s="32"/>
      <c r="D364" s="32"/>
      <c r="E364" s="32"/>
      <c r="F364" s="32"/>
      <c r="G364" s="32"/>
      <c r="H364" s="206"/>
      <c r="I364" s="5"/>
      <c r="J364" s="5"/>
      <c r="K364" s="32"/>
      <c r="L364" s="5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spans="1:26" ht="12.75" customHeight="1" x14ac:dyDescent="0.2">
      <c r="A365" s="32"/>
      <c r="B365" s="32"/>
      <c r="C365" s="32"/>
      <c r="D365" s="32"/>
      <c r="E365" s="32"/>
      <c r="F365" s="32"/>
      <c r="G365" s="32"/>
      <c r="H365" s="206"/>
      <c r="I365" s="5"/>
      <c r="J365" s="5"/>
      <c r="K365" s="32"/>
      <c r="L365" s="5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spans="1:26" ht="12.75" customHeight="1" x14ac:dyDescent="0.2">
      <c r="A366" s="32"/>
      <c r="B366" s="32"/>
      <c r="C366" s="32"/>
      <c r="D366" s="32"/>
      <c r="E366" s="32"/>
      <c r="F366" s="32"/>
      <c r="G366" s="32"/>
      <c r="H366" s="206"/>
      <c r="I366" s="5"/>
      <c r="J366" s="5"/>
      <c r="K366" s="32"/>
      <c r="L366" s="5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spans="1:26" ht="12.75" customHeight="1" x14ac:dyDescent="0.2">
      <c r="A367" s="32"/>
      <c r="B367" s="32"/>
      <c r="C367" s="32"/>
      <c r="D367" s="32"/>
      <c r="E367" s="32"/>
      <c r="F367" s="32"/>
      <c r="G367" s="32"/>
      <c r="H367" s="206"/>
      <c r="I367" s="5"/>
      <c r="J367" s="5"/>
      <c r="K367" s="32"/>
      <c r="L367" s="5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spans="1:26" ht="12.75" customHeight="1" x14ac:dyDescent="0.2">
      <c r="A368" s="32"/>
      <c r="B368" s="32"/>
      <c r="C368" s="32"/>
      <c r="D368" s="32"/>
      <c r="E368" s="32"/>
      <c r="F368" s="32"/>
      <c r="G368" s="32"/>
      <c r="H368" s="206"/>
      <c r="I368" s="5"/>
      <c r="J368" s="5"/>
      <c r="K368" s="32"/>
      <c r="L368" s="5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spans="1:26" ht="12.75" customHeight="1" x14ac:dyDescent="0.2">
      <c r="A369" s="32"/>
      <c r="B369" s="32"/>
      <c r="C369" s="32"/>
      <c r="D369" s="32"/>
      <c r="E369" s="32"/>
      <c r="F369" s="32"/>
      <c r="G369" s="32"/>
      <c r="H369" s="206"/>
      <c r="I369" s="5"/>
      <c r="J369" s="5"/>
      <c r="K369" s="32"/>
      <c r="L369" s="5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spans="1:26" ht="12.75" customHeight="1" x14ac:dyDescent="0.2">
      <c r="A370" s="32"/>
      <c r="B370" s="32"/>
      <c r="C370" s="32"/>
      <c r="D370" s="32"/>
      <c r="E370" s="32"/>
      <c r="F370" s="32"/>
      <c r="G370" s="32"/>
      <c r="H370" s="206"/>
      <c r="I370" s="5"/>
      <c r="J370" s="5"/>
      <c r="K370" s="32"/>
      <c r="L370" s="5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spans="1:26" ht="12.75" customHeight="1" x14ac:dyDescent="0.2">
      <c r="A371" s="32"/>
      <c r="B371" s="32"/>
      <c r="C371" s="32"/>
      <c r="D371" s="32"/>
      <c r="E371" s="32"/>
      <c r="F371" s="32"/>
      <c r="G371" s="32"/>
      <c r="H371" s="206"/>
      <c r="I371" s="5"/>
      <c r="J371" s="5"/>
      <c r="K371" s="32"/>
      <c r="L371" s="5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spans="1:26" ht="12.75" customHeight="1" x14ac:dyDescent="0.2">
      <c r="A372" s="32"/>
      <c r="B372" s="32"/>
      <c r="C372" s="32"/>
      <c r="D372" s="32"/>
      <c r="E372" s="32"/>
      <c r="F372" s="32"/>
      <c r="G372" s="32"/>
      <c r="H372" s="206"/>
      <c r="I372" s="5"/>
      <c r="J372" s="5"/>
      <c r="K372" s="32"/>
      <c r="L372" s="5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spans="1:26" ht="12.75" customHeight="1" x14ac:dyDescent="0.2">
      <c r="A373" s="32"/>
      <c r="B373" s="32"/>
      <c r="C373" s="32"/>
      <c r="D373" s="32"/>
      <c r="E373" s="32"/>
      <c r="F373" s="32"/>
      <c r="G373" s="32"/>
      <c r="H373" s="206"/>
      <c r="I373" s="5"/>
      <c r="J373" s="5"/>
      <c r="K373" s="32"/>
      <c r="L373" s="5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spans="1:26" ht="12.75" customHeight="1" x14ac:dyDescent="0.2">
      <c r="A374" s="32"/>
      <c r="B374" s="32"/>
      <c r="C374" s="32"/>
      <c r="D374" s="32"/>
      <c r="E374" s="32"/>
      <c r="F374" s="32"/>
      <c r="G374" s="32"/>
      <c r="H374" s="206"/>
      <c r="I374" s="5"/>
      <c r="J374" s="5"/>
      <c r="K374" s="32"/>
      <c r="L374" s="5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spans="1:26" ht="12.75" customHeight="1" x14ac:dyDescent="0.2">
      <c r="A375" s="32"/>
      <c r="B375" s="32"/>
      <c r="C375" s="32"/>
      <c r="D375" s="32"/>
      <c r="E375" s="32"/>
      <c r="F375" s="32"/>
      <c r="G375" s="32"/>
      <c r="H375" s="206"/>
      <c r="I375" s="5"/>
      <c r="J375" s="5"/>
      <c r="K375" s="32"/>
      <c r="L375" s="5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spans="1:26" ht="12.75" customHeight="1" x14ac:dyDescent="0.2">
      <c r="A376" s="32"/>
      <c r="B376" s="32"/>
      <c r="C376" s="32"/>
      <c r="D376" s="32"/>
      <c r="E376" s="32"/>
      <c r="F376" s="32"/>
      <c r="G376" s="32"/>
      <c r="H376" s="206"/>
      <c r="I376" s="5"/>
      <c r="J376" s="5"/>
      <c r="K376" s="32"/>
      <c r="L376" s="5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spans="1:26" ht="12.75" customHeight="1" x14ac:dyDescent="0.2">
      <c r="A377" s="32"/>
      <c r="B377" s="32"/>
      <c r="C377" s="32"/>
      <c r="D377" s="32"/>
      <c r="E377" s="32"/>
      <c r="F377" s="32"/>
      <c r="G377" s="32"/>
      <c r="H377" s="206"/>
      <c r="I377" s="5"/>
      <c r="J377" s="5"/>
      <c r="K377" s="32"/>
      <c r="L377" s="5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spans="1:26" ht="12.75" customHeight="1" x14ac:dyDescent="0.2">
      <c r="A378" s="32"/>
      <c r="B378" s="32"/>
      <c r="C378" s="32"/>
      <c r="D378" s="32"/>
      <c r="E378" s="32"/>
      <c r="F378" s="32"/>
      <c r="G378" s="32"/>
      <c r="H378" s="206"/>
      <c r="I378" s="5"/>
      <c r="J378" s="5"/>
      <c r="K378" s="32"/>
      <c r="L378" s="5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spans="1:26" ht="12.75" customHeight="1" x14ac:dyDescent="0.2">
      <c r="A379" s="32"/>
      <c r="B379" s="32"/>
      <c r="C379" s="32"/>
      <c r="D379" s="32"/>
      <c r="E379" s="32"/>
      <c r="F379" s="32"/>
      <c r="G379" s="32"/>
      <c r="H379" s="206"/>
      <c r="I379" s="5"/>
      <c r="J379" s="5"/>
      <c r="K379" s="32"/>
      <c r="L379" s="5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spans="1:26" ht="12.75" customHeight="1" x14ac:dyDescent="0.2">
      <c r="A380" s="32"/>
      <c r="B380" s="32"/>
      <c r="C380" s="32"/>
      <c r="D380" s="32"/>
      <c r="E380" s="32"/>
      <c r="F380" s="32"/>
      <c r="G380" s="32"/>
      <c r="H380" s="206"/>
      <c r="I380" s="5"/>
      <c r="J380" s="5"/>
      <c r="K380" s="32"/>
      <c r="L380" s="5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spans="1:26" ht="12.75" customHeight="1" x14ac:dyDescent="0.2">
      <c r="A381" s="32"/>
      <c r="B381" s="32"/>
      <c r="C381" s="32"/>
      <c r="D381" s="32"/>
      <c r="E381" s="32"/>
      <c r="F381" s="32"/>
      <c r="G381" s="32"/>
      <c r="H381" s="206"/>
      <c r="I381" s="5"/>
      <c r="J381" s="5"/>
      <c r="K381" s="32"/>
      <c r="L381" s="5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spans="1:26" ht="12.75" customHeight="1" x14ac:dyDescent="0.2">
      <c r="A382" s="32"/>
      <c r="B382" s="32"/>
      <c r="C382" s="32"/>
      <c r="D382" s="32"/>
      <c r="E382" s="32"/>
      <c r="F382" s="32"/>
      <c r="G382" s="32"/>
      <c r="H382" s="206"/>
      <c r="I382" s="5"/>
      <c r="J382" s="5"/>
      <c r="K382" s="32"/>
      <c r="L382" s="5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spans="1:26" ht="12.75" customHeight="1" x14ac:dyDescent="0.2">
      <c r="A383" s="32"/>
      <c r="B383" s="32"/>
      <c r="C383" s="32"/>
      <c r="D383" s="32"/>
      <c r="E383" s="32"/>
      <c r="F383" s="32"/>
      <c r="G383" s="32"/>
      <c r="H383" s="206"/>
      <c r="I383" s="5"/>
      <c r="J383" s="5"/>
      <c r="K383" s="32"/>
      <c r="L383" s="5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spans="1:26" ht="12.75" customHeight="1" x14ac:dyDescent="0.2">
      <c r="A384" s="32"/>
      <c r="B384" s="32"/>
      <c r="C384" s="32"/>
      <c r="D384" s="32"/>
      <c r="E384" s="32"/>
      <c r="F384" s="32"/>
      <c r="G384" s="32"/>
      <c r="H384" s="206"/>
      <c r="I384" s="5"/>
      <c r="J384" s="5"/>
      <c r="K384" s="32"/>
      <c r="L384" s="5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spans="1:26" ht="12.75" customHeight="1" x14ac:dyDescent="0.2">
      <c r="A385" s="32"/>
      <c r="B385" s="32"/>
      <c r="C385" s="32"/>
      <c r="D385" s="32"/>
      <c r="E385" s="32"/>
      <c r="F385" s="32"/>
      <c r="G385" s="32"/>
      <c r="H385" s="206"/>
      <c r="I385" s="5"/>
      <c r="J385" s="5"/>
      <c r="K385" s="32"/>
      <c r="L385" s="5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spans="1:26" ht="12.75" customHeight="1" x14ac:dyDescent="0.2">
      <c r="A386" s="32"/>
      <c r="B386" s="32"/>
      <c r="C386" s="32"/>
      <c r="D386" s="32"/>
      <c r="E386" s="32"/>
      <c r="F386" s="32"/>
      <c r="G386" s="32"/>
      <c r="H386" s="206"/>
      <c r="I386" s="5"/>
      <c r="J386" s="5"/>
      <c r="K386" s="32"/>
      <c r="L386" s="5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spans="1:26" ht="12.75" customHeight="1" x14ac:dyDescent="0.2">
      <c r="A387" s="32"/>
      <c r="B387" s="32"/>
      <c r="C387" s="32"/>
      <c r="D387" s="32"/>
      <c r="E387" s="32"/>
      <c r="F387" s="32"/>
      <c r="G387" s="32"/>
      <c r="H387" s="206"/>
      <c r="I387" s="5"/>
      <c r="J387" s="5"/>
      <c r="K387" s="32"/>
      <c r="L387" s="5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spans="1:26" ht="12.75" customHeight="1" x14ac:dyDescent="0.2">
      <c r="A388" s="32"/>
      <c r="B388" s="32"/>
      <c r="C388" s="32"/>
      <c r="D388" s="32"/>
      <c r="E388" s="32"/>
      <c r="F388" s="32"/>
      <c r="G388" s="32"/>
      <c r="H388" s="206"/>
      <c r="I388" s="5"/>
      <c r="J388" s="5"/>
      <c r="K388" s="32"/>
      <c r="L388" s="5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spans="1:26" ht="12.75" customHeight="1" x14ac:dyDescent="0.2">
      <c r="A389" s="32"/>
      <c r="B389" s="32"/>
      <c r="C389" s="32"/>
      <c r="D389" s="32"/>
      <c r="E389" s="32"/>
      <c r="F389" s="32"/>
      <c r="G389" s="32"/>
      <c r="H389" s="206"/>
      <c r="I389" s="5"/>
      <c r="J389" s="5"/>
      <c r="K389" s="32"/>
      <c r="L389" s="5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spans="1:26" ht="12.75" customHeight="1" x14ac:dyDescent="0.2">
      <c r="A390" s="32"/>
      <c r="B390" s="32"/>
      <c r="C390" s="32"/>
      <c r="D390" s="32"/>
      <c r="E390" s="32"/>
      <c r="F390" s="32"/>
      <c r="G390" s="32"/>
      <c r="H390" s="206"/>
      <c r="I390" s="5"/>
      <c r="J390" s="5"/>
      <c r="K390" s="32"/>
      <c r="L390" s="5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spans="1:26" ht="12.75" customHeight="1" x14ac:dyDescent="0.2">
      <c r="A391" s="32"/>
      <c r="B391" s="32"/>
      <c r="C391" s="32"/>
      <c r="D391" s="32"/>
      <c r="E391" s="32"/>
      <c r="F391" s="32"/>
      <c r="G391" s="32"/>
      <c r="H391" s="206"/>
      <c r="I391" s="5"/>
      <c r="J391" s="5"/>
      <c r="K391" s="32"/>
      <c r="L391" s="5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spans="1:26" ht="12.75" customHeight="1" x14ac:dyDescent="0.2">
      <c r="A392" s="32"/>
      <c r="B392" s="32"/>
      <c r="C392" s="32"/>
      <c r="D392" s="32"/>
      <c r="E392" s="32"/>
      <c r="F392" s="32"/>
      <c r="G392" s="32"/>
      <c r="H392" s="206"/>
      <c r="I392" s="5"/>
      <c r="J392" s="5"/>
      <c r="K392" s="32"/>
      <c r="L392" s="5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spans="1:26" ht="12.75" customHeight="1" x14ac:dyDescent="0.2">
      <c r="A393" s="32"/>
      <c r="B393" s="32"/>
      <c r="C393" s="32"/>
      <c r="D393" s="32"/>
      <c r="E393" s="32"/>
      <c r="F393" s="32"/>
      <c r="G393" s="32"/>
      <c r="H393" s="206"/>
      <c r="I393" s="5"/>
      <c r="J393" s="5"/>
      <c r="K393" s="32"/>
      <c r="L393" s="5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spans="1:26" ht="12.75" customHeight="1" x14ac:dyDescent="0.2">
      <c r="A394" s="32"/>
      <c r="B394" s="32"/>
      <c r="C394" s="32"/>
      <c r="D394" s="32"/>
      <c r="E394" s="32"/>
      <c r="F394" s="32"/>
      <c r="G394" s="32"/>
      <c r="H394" s="206"/>
      <c r="I394" s="5"/>
      <c r="J394" s="5"/>
      <c r="K394" s="32"/>
      <c r="L394" s="5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spans="1:26" ht="12.75" customHeight="1" x14ac:dyDescent="0.2">
      <c r="A395" s="32"/>
      <c r="B395" s="32"/>
      <c r="C395" s="32"/>
      <c r="D395" s="32"/>
      <c r="E395" s="32"/>
      <c r="F395" s="32"/>
      <c r="G395" s="32"/>
      <c r="H395" s="206"/>
      <c r="I395" s="5"/>
      <c r="J395" s="5"/>
      <c r="K395" s="32"/>
      <c r="L395" s="5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spans="1:26" ht="12.75" customHeight="1" x14ac:dyDescent="0.2">
      <c r="A396" s="32"/>
      <c r="B396" s="32"/>
      <c r="C396" s="32"/>
      <c r="D396" s="32"/>
      <c r="E396" s="32"/>
      <c r="F396" s="32"/>
      <c r="G396" s="32"/>
      <c r="H396" s="206"/>
      <c r="I396" s="5"/>
      <c r="J396" s="5"/>
      <c r="K396" s="32"/>
      <c r="L396" s="5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spans="1:26" ht="12.75" customHeight="1" x14ac:dyDescent="0.2">
      <c r="A397" s="32"/>
      <c r="B397" s="32"/>
      <c r="C397" s="32"/>
      <c r="D397" s="32"/>
      <c r="E397" s="32"/>
      <c r="F397" s="32"/>
      <c r="G397" s="32"/>
      <c r="H397" s="206"/>
      <c r="I397" s="5"/>
      <c r="J397" s="5"/>
      <c r="K397" s="32"/>
      <c r="L397" s="5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spans="1:26" ht="12.75" customHeight="1" x14ac:dyDescent="0.2">
      <c r="A398" s="32"/>
      <c r="B398" s="32"/>
      <c r="C398" s="32"/>
      <c r="D398" s="32"/>
      <c r="E398" s="32"/>
      <c r="F398" s="32"/>
      <c r="G398" s="32"/>
      <c r="H398" s="206"/>
      <c r="I398" s="5"/>
      <c r="J398" s="5"/>
      <c r="K398" s="32"/>
      <c r="L398" s="5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spans="1:26" ht="12.75" customHeight="1" x14ac:dyDescent="0.2">
      <c r="A399" s="32"/>
      <c r="B399" s="32"/>
      <c r="C399" s="32"/>
      <c r="D399" s="32"/>
      <c r="E399" s="32"/>
      <c r="F399" s="32"/>
      <c r="G399" s="32"/>
      <c r="H399" s="206"/>
      <c r="I399" s="5"/>
      <c r="J399" s="5"/>
      <c r="K399" s="32"/>
      <c r="L399" s="5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spans="1:26" ht="12.75" customHeight="1" x14ac:dyDescent="0.2">
      <c r="A400" s="32"/>
      <c r="B400" s="32"/>
      <c r="C400" s="32"/>
      <c r="D400" s="32"/>
      <c r="E400" s="32"/>
      <c r="F400" s="32"/>
      <c r="G400" s="32"/>
      <c r="H400" s="206"/>
      <c r="I400" s="5"/>
      <c r="J400" s="5"/>
      <c r="K400" s="32"/>
      <c r="L400" s="5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spans="1:26" ht="12.75" customHeight="1" x14ac:dyDescent="0.2">
      <c r="A401" s="32"/>
      <c r="B401" s="32"/>
      <c r="C401" s="32"/>
      <c r="D401" s="32"/>
      <c r="E401" s="32"/>
      <c r="F401" s="32"/>
      <c r="G401" s="32"/>
      <c r="H401" s="206"/>
      <c r="I401" s="5"/>
      <c r="J401" s="5"/>
      <c r="K401" s="32"/>
      <c r="L401" s="5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spans="1:26" ht="12.75" customHeight="1" x14ac:dyDescent="0.2">
      <c r="A402" s="32"/>
      <c r="B402" s="32"/>
      <c r="C402" s="32"/>
      <c r="D402" s="32"/>
      <c r="E402" s="32"/>
      <c r="F402" s="32"/>
      <c r="G402" s="32"/>
      <c r="H402" s="206"/>
      <c r="I402" s="5"/>
      <c r="J402" s="5"/>
      <c r="K402" s="32"/>
      <c r="L402" s="5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spans="1:26" ht="12.75" customHeight="1" x14ac:dyDescent="0.2">
      <c r="A403" s="32"/>
      <c r="B403" s="32"/>
      <c r="C403" s="32"/>
      <c r="D403" s="32"/>
      <c r="E403" s="32"/>
      <c r="F403" s="32"/>
      <c r="G403" s="32"/>
      <c r="H403" s="206"/>
      <c r="I403" s="5"/>
      <c r="J403" s="5"/>
      <c r="K403" s="32"/>
      <c r="L403" s="5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spans="1:26" ht="12.75" customHeight="1" x14ac:dyDescent="0.2">
      <c r="A404" s="32"/>
      <c r="B404" s="32"/>
      <c r="C404" s="32"/>
      <c r="D404" s="32"/>
      <c r="E404" s="32"/>
      <c r="F404" s="32"/>
      <c r="G404" s="32"/>
      <c r="H404" s="206"/>
      <c r="I404" s="5"/>
      <c r="J404" s="5"/>
      <c r="K404" s="32"/>
      <c r="L404" s="5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spans="1:26" ht="12.75" customHeight="1" x14ac:dyDescent="0.2">
      <c r="A405" s="32"/>
      <c r="B405" s="32"/>
      <c r="C405" s="32"/>
      <c r="D405" s="32"/>
      <c r="E405" s="32"/>
      <c r="F405" s="32"/>
      <c r="G405" s="32"/>
      <c r="H405" s="206"/>
      <c r="I405" s="5"/>
      <c r="J405" s="5"/>
      <c r="K405" s="32"/>
      <c r="L405" s="5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spans="1:26" ht="12.75" customHeight="1" x14ac:dyDescent="0.2">
      <c r="A406" s="32"/>
      <c r="B406" s="32"/>
      <c r="C406" s="32"/>
      <c r="D406" s="32"/>
      <c r="E406" s="32"/>
      <c r="F406" s="32"/>
      <c r="G406" s="32"/>
      <c r="H406" s="206"/>
      <c r="I406" s="5"/>
      <c r="J406" s="5"/>
      <c r="K406" s="32"/>
      <c r="L406" s="5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spans="1:26" ht="12.75" customHeight="1" x14ac:dyDescent="0.2">
      <c r="A407" s="32"/>
      <c r="B407" s="32"/>
      <c r="C407" s="32"/>
      <c r="D407" s="32"/>
      <c r="E407" s="32"/>
      <c r="F407" s="32"/>
      <c r="G407" s="32"/>
      <c r="H407" s="206"/>
      <c r="I407" s="5"/>
      <c r="J407" s="5"/>
      <c r="K407" s="32"/>
      <c r="L407" s="5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spans="1:26" ht="12.75" customHeight="1" x14ac:dyDescent="0.2">
      <c r="A408" s="32"/>
      <c r="B408" s="32"/>
      <c r="C408" s="32"/>
      <c r="D408" s="32"/>
      <c r="E408" s="32"/>
      <c r="F408" s="32"/>
      <c r="G408" s="32"/>
      <c r="H408" s="206"/>
      <c r="I408" s="5"/>
      <c r="J408" s="5"/>
      <c r="K408" s="32"/>
      <c r="L408" s="5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spans="1:26" ht="12.75" customHeight="1" x14ac:dyDescent="0.2">
      <c r="A409" s="32"/>
      <c r="B409" s="32"/>
      <c r="C409" s="32"/>
      <c r="D409" s="32"/>
      <c r="E409" s="32"/>
      <c r="F409" s="32"/>
      <c r="G409" s="32"/>
      <c r="H409" s="206"/>
      <c r="I409" s="5"/>
      <c r="J409" s="5"/>
      <c r="K409" s="32"/>
      <c r="L409" s="5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spans="1:26" ht="12.75" customHeight="1" x14ac:dyDescent="0.2">
      <c r="A410" s="32"/>
      <c r="B410" s="32"/>
      <c r="C410" s="32"/>
      <c r="D410" s="32"/>
      <c r="E410" s="32"/>
      <c r="F410" s="32"/>
      <c r="G410" s="32"/>
      <c r="H410" s="206"/>
      <c r="I410" s="5"/>
      <c r="J410" s="5"/>
      <c r="K410" s="32"/>
      <c r="L410" s="5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spans="1:26" ht="12.75" customHeight="1" x14ac:dyDescent="0.2">
      <c r="A411" s="32"/>
      <c r="B411" s="32"/>
      <c r="C411" s="32"/>
      <c r="D411" s="32"/>
      <c r="E411" s="32"/>
      <c r="F411" s="32"/>
      <c r="G411" s="32"/>
      <c r="H411" s="206"/>
      <c r="I411" s="5"/>
      <c r="J411" s="5"/>
      <c r="K411" s="32"/>
      <c r="L411" s="5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spans="1:26" ht="12.75" customHeight="1" x14ac:dyDescent="0.2">
      <c r="A412" s="32"/>
      <c r="B412" s="32"/>
      <c r="C412" s="32"/>
      <c r="D412" s="32"/>
      <c r="E412" s="32"/>
      <c r="F412" s="32"/>
      <c r="G412" s="32"/>
      <c r="H412" s="206"/>
      <c r="I412" s="5"/>
      <c r="J412" s="5"/>
      <c r="K412" s="32"/>
      <c r="L412" s="5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spans="1:26" ht="12.75" customHeight="1" x14ac:dyDescent="0.2">
      <c r="A413" s="32"/>
      <c r="B413" s="32"/>
      <c r="C413" s="32"/>
      <c r="D413" s="32"/>
      <c r="E413" s="32"/>
      <c r="F413" s="32"/>
      <c r="G413" s="32"/>
      <c r="H413" s="206"/>
      <c r="I413" s="5"/>
      <c r="J413" s="5"/>
      <c r="K413" s="32"/>
      <c r="L413" s="5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spans="1:26" ht="12.75" customHeight="1" x14ac:dyDescent="0.2">
      <c r="A414" s="32"/>
      <c r="B414" s="32"/>
      <c r="C414" s="32"/>
      <c r="D414" s="32"/>
      <c r="E414" s="32"/>
      <c r="F414" s="32"/>
      <c r="G414" s="32"/>
      <c r="H414" s="206"/>
      <c r="I414" s="5"/>
      <c r="J414" s="5"/>
      <c r="K414" s="32"/>
      <c r="L414" s="5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spans="1:26" ht="12.75" customHeight="1" x14ac:dyDescent="0.2">
      <c r="A415" s="32"/>
      <c r="B415" s="32"/>
      <c r="C415" s="32"/>
      <c r="D415" s="32"/>
      <c r="E415" s="32"/>
      <c r="F415" s="32"/>
      <c r="G415" s="32"/>
      <c r="H415" s="206"/>
      <c r="I415" s="5"/>
      <c r="J415" s="5"/>
      <c r="K415" s="32"/>
      <c r="L415" s="5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spans="1:26" ht="12.75" customHeight="1" x14ac:dyDescent="0.2">
      <c r="A416" s="32"/>
      <c r="B416" s="32"/>
      <c r="C416" s="32"/>
      <c r="D416" s="32"/>
      <c r="E416" s="32"/>
      <c r="F416" s="32"/>
      <c r="G416" s="32"/>
      <c r="H416" s="206"/>
      <c r="I416" s="5"/>
      <c r="J416" s="5"/>
      <c r="K416" s="32"/>
      <c r="L416" s="5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spans="1:26" ht="12.75" customHeight="1" x14ac:dyDescent="0.2">
      <c r="A417" s="32"/>
      <c r="B417" s="32"/>
      <c r="C417" s="32"/>
      <c r="D417" s="32"/>
      <c r="E417" s="32"/>
      <c r="F417" s="32"/>
      <c r="G417" s="32"/>
      <c r="H417" s="206"/>
      <c r="I417" s="5"/>
      <c r="J417" s="5"/>
      <c r="K417" s="32"/>
      <c r="L417" s="5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spans="1:26" ht="12.75" customHeight="1" x14ac:dyDescent="0.2">
      <c r="A418" s="32"/>
      <c r="B418" s="32"/>
      <c r="C418" s="32"/>
      <c r="D418" s="32"/>
      <c r="E418" s="32"/>
      <c r="F418" s="32"/>
      <c r="G418" s="32"/>
      <c r="H418" s="206"/>
      <c r="I418" s="5"/>
      <c r="J418" s="5"/>
      <c r="K418" s="32"/>
      <c r="L418" s="5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spans="1:26" ht="12.75" customHeight="1" x14ac:dyDescent="0.2">
      <c r="A419" s="32"/>
      <c r="B419" s="32"/>
      <c r="C419" s="32"/>
      <c r="D419" s="32"/>
      <c r="E419" s="32"/>
      <c r="F419" s="32"/>
      <c r="G419" s="32"/>
      <c r="H419" s="206"/>
      <c r="I419" s="5"/>
      <c r="J419" s="5"/>
      <c r="K419" s="32"/>
      <c r="L419" s="5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spans="1:26" ht="12.75" customHeight="1" x14ac:dyDescent="0.2">
      <c r="A420" s="32"/>
      <c r="B420" s="32"/>
      <c r="C420" s="32"/>
      <c r="D420" s="32"/>
      <c r="E420" s="32"/>
      <c r="F420" s="32"/>
      <c r="G420" s="32"/>
      <c r="H420" s="206"/>
      <c r="I420" s="5"/>
      <c r="J420" s="5"/>
      <c r="K420" s="32"/>
      <c r="L420" s="5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spans="1:26" ht="12.75" customHeight="1" x14ac:dyDescent="0.2">
      <c r="A421" s="32"/>
      <c r="B421" s="32"/>
      <c r="C421" s="32"/>
      <c r="D421" s="32"/>
      <c r="E421" s="32"/>
      <c r="F421" s="32"/>
      <c r="G421" s="32"/>
      <c r="H421" s="206"/>
      <c r="I421" s="5"/>
      <c r="J421" s="5"/>
      <c r="K421" s="32"/>
      <c r="L421" s="5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spans="1:26" ht="12.75" customHeight="1" x14ac:dyDescent="0.2">
      <c r="A422" s="32"/>
      <c r="B422" s="32"/>
      <c r="C422" s="32"/>
      <c r="D422" s="32"/>
      <c r="E422" s="32"/>
      <c r="F422" s="32"/>
      <c r="G422" s="32"/>
      <c r="H422" s="206"/>
      <c r="I422" s="5"/>
      <c r="J422" s="5"/>
      <c r="K422" s="32"/>
      <c r="L422" s="5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spans="1:26" ht="12.75" customHeight="1" x14ac:dyDescent="0.2">
      <c r="A423" s="32"/>
      <c r="B423" s="32"/>
      <c r="C423" s="32"/>
      <c r="D423" s="32"/>
      <c r="E423" s="32"/>
      <c r="F423" s="32"/>
      <c r="G423" s="32"/>
      <c r="H423" s="206"/>
      <c r="I423" s="5"/>
      <c r="J423" s="5"/>
      <c r="K423" s="32"/>
      <c r="L423" s="5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spans="1:26" ht="12.75" customHeight="1" x14ac:dyDescent="0.2">
      <c r="A424" s="32"/>
      <c r="B424" s="32"/>
      <c r="C424" s="32"/>
      <c r="D424" s="32"/>
      <c r="E424" s="32"/>
      <c r="F424" s="32"/>
      <c r="G424" s="32"/>
      <c r="H424" s="206"/>
      <c r="I424" s="5"/>
      <c r="J424" s="5"/>
      <c r="K424" s="32"/>
      <c r="L424" s="5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spans="1:26" ht="12.75" customHeight="1" x14ac:dyDescent="0.2">
      <c r="A425" s="32"/>
      <c r="B425" s="32"/>
      <c r="C425" s="32"/>
      <c r="D425" s="32"/>
      <c r="E425" s="32"/>
      <c r="F425" s="32"/>
      <c r="G425" s="32"/>
      <c r="H425" s="206"/>
      <c r="I425" s="5"/>
      <c r="J425" s="5"/>
      <c r="K425" s="32"/>
      <c r="L425" s="5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spans="1:26" ht="12.75" customHeight="1" x14ac:dyDescent="0.2">
      <c r="A426" s="32"/>
      <c r="B426" s="32"/>
      <c r="C426" s="32"/>
      <c r="D426" s="32"/>
      <c r="E426" s="32"/>
      <c r="F426" s="32"/>
      <c r="G426" s="32"/>
      <c r="H426" s="206"/>
      <c r="I426" s="5"/>
      <c r="J426" s="5"/>
      <c r="K426" s="32"/>
      <c r="L426" s="5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spans="1:26" ht="12.75" customHeight="1" x14ac:dyDescent="0.2">
      <c r="A427" s="32"/>
      <c r="B427" s="32"/>
      <c r="C427" s="32"/>
      <c r="D427" s="32"/>
      <c r="E427" s="32"/>
      <c r="F427" s="32"/>
      <c r="G427" s="32"/>
      <c r="H427" s="206"/>
      <c r="I427" s="5"/>
      <c r="J427" s="5"/>
      <c r="K427" s="32"/>
      <c r="L427" s="5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spans="1:26" ht="12.75" customHeight="1" x14ac:dyDescent="0.2">
      <c r="A428" s="32"/>
      <c r="B428" s="32"/>
      <c r="C428" s="32"/>
      <c r="D428" s="32"/>
      <c r="E428" s="32"/>
      <c r="F428" s="32"/>
      <c r="G428" s="32"/>
      <c r="H428" s="206"/>
      <c r="I428" s="5"/>
      <c r="J428" s="5"/>
      <c r="K428" s="32"/>
      <c r="L428" s="5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spans="1:26" ht="12.75" customHeight="1" x14ac:dyDescent="0.2">
      <c r="A429" s="32"/>
      <c r="B429" s="32"/>
      <c r="C429" s="32"/>
      <c r="D429" s="32"/>
      <c r="E429" s="32"/>
      <c r="F429" s="32"/>
      <c r="G429" s="32"/>
      <c r="H429" s="206"/>
      <c r="I429" s="5"/>
      <c r="J429" s="5"/>
      <c r="K429" s="32"/>
      <c r="L429" s="5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spans="1:26" ht="12.75" customHeight="1" x14ac:dyDescent="0.2">
      <c r="A430" s="32"/>
      <c r="B430" s="32"/>
      <c r="C430" s="32"/>
      <c r="D430" s="32"/>
      <c r="E430" s="32"/>
      <c r="F430" s="32"/>
      <c r="G430" s="32"/>
      <c r="H430" s="206"/>
      <c r="I430" s="5"/>
      <c r="J430" s="5"/>
      <c r="K430" s="32"/>
      <c r="L430" s="5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spans="1:26" ht="12.75" customHeight="1" x14ac:dyDescent="0.2">
      <c r="A431" s="32"/>
      <c r="B431" s="32"/>
      <c r="C431" s="32"/>
      <c r="D431" s="32"/>
      <c r="E431" s="32"/>
      <c r="F431" s="32"/>
      <c r="G431" s="32"/>
      <c r="H431" s="206"/>
      <c r="I431" s="5"/>
      <c r="J431" s="5"/>
      <c r="K431" s="32"/>
      <c r="L431" s="5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spans="1:26" ht="12.75" customHeight="1" x14ac:dyDescent="0.2">
      <c r="A432" s="32"/>
      <c r="B432" s="32"/>
      <c r="C432" s="32"/>
      <c r="D432" s="32"/>
      <c r="E432" s="32"/>
      <c r="F432" s="32"/>
      <c r="G432" s="32"/>
      <c r="H432" s="206"/>
      <c r="I432" s="5"/>
      <c r="J432" s="5"/>
      <c r="K432" s="32"/>
      <c r="L432" s="5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spans="1:26" ht="12.75" customHeight="1" x14ac:dyDescent="0.2">
      <c r="A433" s="32"/>
      <c r="B433" s="32"/>
      <c r="C433" s="32"/>
      <c r="D433" s="32"/>
      <c r="E433" s="32"/>
      <c r="F433" s="32"/>
      <c r="G433" s="32"/>
      <c r="H433" s="206"/>
      <c r="I433" s="5"/>
      <c r="J433" s="5"/>
      <c r="K433" s="32"/>
      <c r="L433" s="5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spans="1:26" ht="12.75" customHeight="1" x14ac:dyDescent="0.2">
      <c r="A434" s="32"/>
      <c r="B434" s="32"/>
      <c r="C434" s="32"/>
      <c r="D434" s="32"/>
      <c r="E434" s="32"/>
      <c r="F434" s="32"/>
      <c r="G434" s="32"/>
      <c r="H434" s="206"/>
      <c r="I434" s="5"/>
      <c r="J434" s="5"/>
      <c r="K434" s="32"/>
      <c r="L434" s="5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spans="1:26" ht="12.75" customHeight="1" x14ac:dyDescent="0.2">
      <c r="A435" s="32"/>
      <c r="B435" s="32"/>
      <c r="C435" s="32"/>
      <c r="D435" s="32"/>
      <c r="E435" s="32"/>
      <c r="F435" s="32"/>
      <c r="G435" s="32"/>
      <c r="H435" s="206"/>
      <c r="I435" s="5"/>
      <c r="J435" s="5"/>
      <c r="K435" s="32"/>
      <c r="L435" s="5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spans="1:26" ht="12.75" customHeight="1" x14ac:dyDescent="0.2">
      <c r="A436" s="32"/>
      <c r="B436" s="32"/>
      <c r="C436" s="32"/>
      <c r="D436" s="32"/>
      <c r="E436" s="32"/>
      <c r="F436" s="32"/>
      <c r="G436" s="32"/>
      <c r="H436" s="206"/>
      <c r="I436" s="5"/>
      <c r="J436" s="5"/>
      <c r="K436" s="32"/>
      <c r="L436" s="5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spans="1:26" ht="12.75" customHeight="1" x14ac:dyDescent="0.2">
      <c r="A437" s="32"/>
      <c r="B437" s="32"/>
      <c r="C437" s="32"/>
      <c r="D437" s="32"/>
      <c r="E437" s="32"/>
      <c r="F437" s="32"/>
      <c r="G437" s="32"/>
      <c r="H437" s="206"/>
      <c r="I437" s="5"/>
      <c r="J437" s="5"/>
      <c r="K437" s="32"/>
      <c r="L437" s="5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spans="1:26" ht="12.75" customHeight="1" x14ac:dyDescent="0.2">
      <c r="A438" s="32"/>
      <c r="B438" s="32"/>
      <c r="C438" s="32"/>
      <c r="D438" s="32"/>
      <c r="E438" s="32"/>
      <c r="F438" s="32"/>
      <c r="G438" s="32"/>
      <c r="H438" s="206"/>
      <c r="I438" s="5"/>
      <c r="J438" s="5"/>
      <c r="K438" s="32"/>
      <c r="L438" s="5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spans="1:26" ht="12.75" customHeight="1" x14ac:dyDescent="0.2">
      <c r="A439" s="32"/>
      <c r="B439" s="32"/>
      <c r="C439" s="32"/>
      <c r="D439" s="32"/>
      <c r="E439" s="32"/>
      <c r="F439" s="32"/>
      <c r="G439" s="32"/>
      <c r="H439" s="206"/>
      <c r="I439" s="5"/>
      <c r="J439" s="5"/>
      <c r="K439" s="32"/>
      <c r="L439" s="5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spans="1:26" ht="12.75" customHeight="1" x14ac:dyDescent="0.2">
      <c r="A440" s="32"/>
      <c r="B440" s="32"/>
      <c r="C440" s="32"/>
      <c r="D440" s="32"/>
      <c r="E440" s="32"/>
      <c r="F440" s="32"/>
      <c r="G440" s="32"/>
      <c r="H440" s="206"/>
      <c r="I440" s="5"/>
      <c r="J440" s="5"/>
      <c r="K440" s="32"/>
      <c r="L440" s="5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spans="1:26" ht="12.75" customHeight="1" x14ac:dyDescent="0.2">
      <c r="A441" s="32"/>
      <c r="B441" s="32"/>
      <c r="C441" s="32"/>
      <c r="D441" s="32"/>
      <c r="E441" s="32"/>
      <c r="F441" s="32"/>
      <c r="G441" s="32"/>
      <c r="H441" s="206"/>
      <c r="I441" s="5"/>
      <c r="J441" s="5"/>
      <c r="K441" s="32"/>
      <c r="L441" s="5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spans="1:26" ht="12.75" customHeight="1" x14ac:dyDescent="0.2">
      <c r="A442" s="32"/>
      <c r="B442" s="32"/>
      <c r="C442" s="32"/>
      <c r="D442" s="32"/>
      <c r="E442" s="32"/>
      <c r="F442" s="32"/>
      <c r="G442" s="32"/>
      <c r="H442" s="206"/>
      <c r="I442" s="5"/>
      <c r="J442" s="5"/>
      <c r="K442" s="32"/>
      <c r="L442" s="5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spans="1:26" ht="12.75" customHeight="1" x14ac:dyDescent="0.2">
      <c r="A443" s="32"/>
      <c r="B443" s="32"/>
      <c r="C443" s="32"/>
      <c r="D443" s="32"/>
      <c r="E443" s="32"/>
      <c r="F443" s="32"/>
      <c r="G443" s="32"/>
      <c r="H443" s="206"/>
      <c r="I443" s="5"/>
      <c r="J443" s="5"/>
      <c r="K443" s="32"/>
      <c r="L443" s="5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spans="1:26" ht="12.75" customHeight="1" x14ac:dyDescent="0.2">
      <c r="A444" s="32"/>
      <c r="B444" s="32"/>
      <c r="C444" s="32"/>
      <c r="D444" s="32"/>
      <c r="E444" s="32"/>
      <c r="F444" s="32"/>
      <c r="G444" s="32"/>
      <c r="H444" s="206"/>
      <c r="I444" s="5"/>
      <c r="J444" s="5"/>
      <c r="K444" s="32"/>
      <c r="L444" s="5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spans="1:26" ht="12.75" customHeight="1" x14ac:dyDescent="0.2">
      <c r="A445" s="32"/>
      <c r="B445" s="32"/>
      <c r="C445" s="32"/>
      <c r="D445" s="32"/>
      <c r="E445" s="32"/>
      <c r="F445" s="32"/>
      <c r="G445" s="32"/>
      <c r="H445" s="206"/>
      <c r="I445" s="5"/>
      <c r="J445" s="5"/>
      <c r="K445" s="32"/>
      <c r="L445" s="5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spans="1:26" ht="12.75" customHeight="1" x14ac:dyDescent="0.2">
      <c r="A446" s="32"/>
      <c r="B446" s="32"/>
      <c r="C446" s="32"/>
      <c r="D446" s="32"/>
      <c r="E446" s="32"/>
      <c r="F446" s="32"/>
      <c r="G446" s="32"/>
      <c r="H446" s="206"/>
      <c r="I446" s="5"/>
      <c r="J446" s="5"/>
      <c r="K446" s="32"/>
      <c r="L446" s="5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spans="1:26" ht="12.75" customHeight="1" x14ac:dyDescent="0.2">
      <c r="A447" s="32"/>
      <c r="B447" s="32"/>
      <c r="C447" s="32"/>
      <c r="D447" s="32"/>
      <c r="E447" s="32"/>
      <c r="F447" s="32"/>
      <c r="G447" s="32"/>
      <c r="H447" s="206"/>
      <c r="I447" s="5"/>
      <c r="J447" s="5"/>
      <c r="K447" s="32"/>
      <c r="L447" s="5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spans="1:26" ht="12.75" customHeight="1" x14ac:dyDescent="0.2">
      <c r="A448" s="32"/>
      <c r="B448" s="32"/>
      <c r="C448" s="32"/>
      <c r="D448" s="32"/>
      <c r="E448" s="32"/>
      <c r="F448" s="32"/>
      <c r="G448" s="32"/>
      <c r="H448" s="206"/>
      <c r="I448" s="5"/>
      <c r="J448" s="5"/>
      <c r="K448" s="32"/>
      <c r="L448" s="5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spans="1:26" ht="12.75" customHeight="1" x14ac:dyDescent="0.2">
      <c r="A449" s="32"/>
      <c r="B449" s="32"/>
      <c r="C449" s="32"/>
      <c r="D449" s="32"/>
      <c r="E449" s="32"/>
      <c r="F449" s="32"/>
      <c r="G449" s="32"/>
      <c r="H449" s="206"/>
      <c r="I449" s="5"/>
      <c r="J449" s="5"/>
      <c r="K449" s="32"/>
      <c r="L449" s="5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spans="1:26" ht="12.75" customHeight="1" x14ac:dyDescent="0.2">
      <c r="A450" s="32"/>
      <c r="B450" s="32"/>
      <c r="C450" s="32"/>
      <c r="D450" s="32"/>
      <c r="E450" s="32"/>
      <c r="F450" s="32"/>
      <c r="G450" s="32"/>
      <c r="H450" s="206"/>
      <c r="I450" s="5"/>
      <c r="J450" s="5"/>
      <c r="K450" s="32"/>
      <c r="L450" s="5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spans="1:26" ht="12.75" customHeight="1" x14ac:dyDescent="0.2">
      <c r="A451" s="32"/>
      <c r="B451" s="32"/>
      <c r="C451" s="32"/>
      <c r="D451" s="32"/>
      <c r="E451" s="32"/>
      <c r="F451" s="32"/>
      <c r="G451" s="32"/>
      <c r="H451" s="206"/>
      <c r="I451" s="5"/>
      <c r="J451" s="5"/>
      <c r="K451" s="32"/>
      <c r="L451" s="5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spans="1:26" ht="12.75" customHeight="1" x14ac:dyDescent="0.2">
      <c r="A452" s="32"/>
      <c r="B452" s="32"/>
      <c r="C452" s="32"/>
      <c r="D452" s="32"/>
      <c r="E452" s="32"/>
      <c r="F452" s="32"/>
      <c r="G452" s="32"/>
      <c r="H452" s="206"/>
      <c r="I452" s="5"/>
      <c r="J452" s="5"/>
      <c r="K452" s="32"/>
      <c r="L452" s="5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spans="1:26" ht="12.75" customHeight="1" x14ac:dyDescent="0.2">
      <c r="A453" s="32"/>
      <c r="B453" s="32"/>
      <c r="C453" s="32"/>
      <c r="D453" s="32"/>
      <c r="E453" s="32"/>
      <c r="F453" s="32"/>
      <c r="G453" s="32"/>
      <c r="H453" s="206"/>
      <c r="I453" s="5"/>
      <c r="J453" s="5"/>
      <c r="K453" s="32"/>
      <c r="L453" s="5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spans="1:26" ht="12.75" customHeight="1" x14ac:dyDescent="0.2">
      <c r="A454" s="32"/>
      <c r="B454" s="32"/>
      <c r="C454" s="32"/>
      <c r="D454" s="32"/>
      <c r="E454" s="32"/>
      <c r="F454" s="32"/>
      <c r="G454" s="32"/>
      <c r="H454" s="206"/>
      <c r="I454" s="5"/>
      <c r="J454" s="5"/>
      <c r="K454" s="32"/>
      <c r="L454" s="5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spans="1:26" ht="12.75" customHeight="1" x14ac:dyDescent="0.2">
      <c r="A455" s="32"/>
      <c r="B455" s="32"/>
      <c r="C455" s="32"/>
      <c r="D455" s="32"/>
      <c r="E455" s="32"/>
      <c r="F455" s="32"/>
      <c r="G455" s="32"/>
      <c r="H455" s="206"/>
      <c r="I455" s="5"/>
      <c r="J455" s="5"/>
      <c r="K455" s="32"/>
      <c r="L455" s="5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spans="1:26" ht="12.75" customHeight="1" x14ac:dyDescent="0.2">
      <c r="A456" s="32"/>
      <c r="B456" s="32"/>
      <c r="C456" s="32"/>
      <c r="D456" s="32"/>
      <c r="E456" s="32"/>
      <c r="F456" s="32"/>
      <c r="G456" s="32"/>
      <c r="H456" s="206"/>
      <c r="I456" s="5"/>
      <c r="J456" s="5"/>
      <c r="K456" s="32"/>
      <c r="L456" s="5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spans="1:26" ht="12.75" customHeight="1" x14ac:dyDescent="0.2">
      <c r="A457" s="32"/>
      <c r="B457" s="32"/>
      <c r="C457" s="32"/>
      <c r="D457" s="32"/>
      <c r="E457" s="32"/>
      <c r="F457" s="32"/>
      <c r="G457" s="32"/>
      <c r="H457" s="206"/>
      <c r="I457" s="5"/>
      <c r="J457" s="5"/>
      <c r="K457" s="32"/>
      <c r="L457" s="5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spans="1:26" ht="12.75" customHeight="1" x14ac:dyDescent="0.2">
      <c r="A458" s="32"/>
      <c r="B458" s="32"/>
      <c r="C458" s="32"/>
      <c r="D458" s="32"/>
      <c r="E458" s="32"/>
      <c r="F458" s="32"/>
      <c r="G458" s="32"/>
      <c r="H458" s="206"/>
      <c r="I458" s="5"/>
      <c r="J458" s="5"/>
      <c r="K458" s="32"/>
      <c r="L458" s="5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spans="1:26" ht="12.75" customHeight="1" x14ac:dyDescent="0.2">
      <c r="A459" s="32"/>
      <c r="B459" s="32"/>
      <c r="C459" s="32"/>
      <c r="D459" s="32"/>
      <c r="E459" s="32"/>
      <c r="F459" s="32"/>
      <c r="G459" s="32"/>
      <c r="H459" s="206"/>
      <c r="I459" s="5"/>
      <c r="J459" s="5"/>
      <c r="K459" s="32"/>
      <c r="L459" s="5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spans="1:26" ht="12.75" customHeight="1" x14ac:dyDescent="0.2">
      <c r="A460" s="32"/>
      <c r="B460" s="32"/>
      <c r="C460" s="32"/>
      <c r="D460" s="32"/>
      <c r="E460" s="32"/>
      <c r="F460" s="32"/>
      <c r="G460" s="32"/>
      <c r="H460" s="206"/>
      <c r="I460" s="5"/>
      <c r="J460" s="5"/>
      <c r="K460" s="32"/>
      <c r="L460" s="5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spans="1:26" ht="12.75" customHeight="1" x14ac:dyDescent="0.2">
      <c r="A461" s="32"/>
      <c r="B461" s="32"/>
      <c r="C461" s="32"/>
      <c r="D461" s="32"/>
      <c r="E461" s="32"/>
      <c r="F461" s="32"/>
      <c r="G461" s="32"/>
      <c r="H461" s="206"/>
      <c r="I461" s="5"/>
      <c r="J461" s="5"/>
      <c r="K461" s="32"/>
      <c r="L461" s="5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spans="1:26" ht="12.75" customHeight="1" x14ac:dyDescent="0.2">
      <c r="A462" s="32"/>
      <c r="B462" s="32"/>
      <c r="C462" s="32"/>
      <c r="D462" s="32"/>
      <c r="E462" s="32"/>
      <c r="F462" s="32"/>
      <c r="G462" s="32"/>
      <c r="H462" s="206"/>
      <c r="I462" s="5"/>
      <c r="J462" s="5"/>
      <c r="K462" s="32"/>
      <c r="L462" s="5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spans="1:26" ht="12.75" customHeight="1" x14ac:dyDescent="0.2">
      <c r="A463" s="32"/>
      <c r="B463" s="32"/>
      <c r="C463" s="32"/>
      <c r="D463" s="32"/>
      <c r="E463" s="32"/>
      <c r="F463" s="32"/>
      <c r="G463" s="32"/>
      <c r="H463" s="206"/>
      <c r="I463" s="5"/>
      <c r="J463" s="5"/>
      <c r="K463" s="32"/>
      <c r="L463" s="5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spans="1:26" ht="12.75" customHeight="1" x14ac:dyDescent="0.2">
      <c r="A464" s="32"/>
      <c r="B464" s="32"/>
      <c r="C464" s="32"/>
      <c r="D464" s="32"/>
      <c r="E464" s="32"/>
      <c r="F464" s="32"/>
      <c r="G464" s="32"/>
      <c r="H464" s="206"/>
      <c r="I464" s="5"/>
      <c r="J464" s="5"/>
      <c r="K464" s="32"/>
      <c r="L464" s="5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spans="1:26" ht="12.75" customHeight="1" x14ac:dyDescent="0.2">
      <c r="A465" s="32"/>
      <c r="B465" s="32"/>
      <c r="C465" s="32"/>
      <c r="D465" s="32"/>
      <c r="E465" s="32"/>
      <c r="F465" s="32"/>
      <c r="G465" s="32"/>
      <c r="H465" s="206"/>
      <c r="I465" s="5"/>
      <c r="J465" s="5"/>
      <c r="K465" s="32"/>
      <c r="L465" s="5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spans="1:26" ht="12.75" customHeight="1" x14ac:dyDescent="0.2">
      <c r="A466" s="32"/>
      <c r="B466" s="32"/>
      <c r="C466" s="32"/>
      <c r="D466" s="32"/>
      <c r="E466" s="32"/>
      <c r="F466" s="32"/>
      <c r="G466" s="32"/>
      <c r="H466" s="206"/>
      <c r="I466" s="5"/>
      <c r="J466" s="5"/>
      <c r="K466" s="32"/>
      <c r="L466" s="5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spans="1:26" ht="12.75" customHeight="1" x14ac:dyDescent="0.2">
      <c r="A467" s="32"/>
      <c r="B467" s="32"/>
      <c r="C467" s="32"/>
      <c r="D467" s="32"/>
      <c r="E467" s="32"/>
      <c r="F467" s="32"/>
      <c r="G467" s="32"/>
      <c r="H467" s="206"/>
      <c r="I467" s="5"/>
      <c r="J467" s="5"/>
      <c r="K467" s="32"/>
      <c r="L467" s="5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spans="1:26" ht="12.75" customHeight="1" x14ac:dyDescent="0.2">
      <c r="A468" s="32"/>
      <c r="B468" s="32"/>
      <c r="C468" s="32"/>
      <c r="D468" s="32"/>
      <c r="E468" s="32"/>
      <c r="F468" s="32"/>
      <c r="G468" s="32"/>
      <c r="H468" s="206"/>
      <c r="I468" s="5"/>
      <c r="J468" s="5"/>
      <c r="K468" s="32"/>
      <c r="L468" s="5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spans="1:26" ht="12.75" customHeight="1" x14ac:dyDescent="0.2">
      <c r="A469" s="32"/>
      <c r="B469" s="32"/>
      <c r="C469" s="32"/>
      <c r="D469" s="32"/>
      <c r="E469" s="32"/>
      <c r="F469" s="32"/>
      <c r="G469" s="32"/>
      <c r="H469" s="206"/>
      <c r="I469" s="5"/>
      <c r="J469" s="5"/>
      <c r="K469" s="32"/>
      <c r="L469" s="5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spans="1:26" ht="12.75" customHeight="1" x14ac:dyDescent="0.2">
      <c r="A470" s="32"/>
      <c r="B470" s="32"/>
      <c r="C470" s="32"/>
      <c r="D470" s="32"/>
      <c r="E470" s="32"/>
      <c r="F470" s="32"/>
      <c r="G470" s="32"/>
      <c r="H470" s="206"/>
      <c r="I470" s="5"/>
      <c r="J470" s="5"/>
      <c r="K470" s="32"/>
      <c r="L470" s="5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spans="1:26" ht="12.75" customHeight="1" x14ac:dyDescent="0.2">
      <c r="A471" s="32"/>
      <c r="B471" s="32"/>
      <c r="C471" s="32"/>
      <c r="D471" s="32"/>
      <c r="E471" s="32"/>
      <c r="F471" s="32"/>
      <c r="G471" s="32"/>
      <c r="H471" s="206"/>
      <c r="I471" s="5"/>
      <c r="J471" s="5"/>
      <c r="K471" s="32"/>
      <c r="L471" s="5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spans="1:26" ht="12.75" customHeight="1" x14ac:dyDescent="0.2">
      <c r="A472" s="32"/>
      <c r="B472" s="32"/>
      <c r="C472" s="32"/>
      <c r="D472" s="32"/>
      <c r="E472" s="32"/>
      <c r="F472" s="32"/>
      <c r="G472" s="32"/>
      <c r="H472" s="206"/>
      <c r="I472" s="5"/>
      <c r="J472" s="5"/>
      <c r="K472" s="32"/>
      <c r="L472" s="5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spans="1:26" ht="12.75" customHeight="1" x14ac:dyDescent="0.2">
      <c r="A473" s="32"/>
      <c r="B473" s="32"/>
      <c r="C473" s="32"/>
      <c r="D473" s="32"/>
      <c r="E473" s="32"/>
      <c r="F473" s="32"/>
      <c r="G473" s="32"/>
      <c r="H473" s="206"/>
      <c r="I473" s="5"/>
      <c r="J473" s="5"/>
      <c r="K473" s="32"/>
      <c r="L473" s="5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spans="1:26" ht="12.75" customHeight="1" x14ac:dyDescent="0.2">
      <c r="A474" s="32"/>
      <c r="B474" s="32"/>
      <c r="C474" s="32"/>
      <c r="D474" s="32"/>
      <c r="E474" s="32"/>
      <c r="F474" s="32"/>
      <c r="G474" s="32"/>
      <c r="H474" s="206"/>
      <c r="I474" s="5"/>
      <c r="J474" s="5"/>
      <c r="K474" s="32"/>
      <c r="L474" s="5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spans="1:26" ht="12.75" customHeight="1" x14ac:dyDescent="0.2">
      <c r="A475" s="32"/>
      <c r="B475" s="32"/>
      <c r="C475" s="32"/>
      <c r="D475" s="32"/>
      <c r="E475" s="32"/>
      <c r="F475" s="32"/>
      <c r="G475" s="32"/>
      <c r="H475" s="206"/>
      <c r="I475" s="5"/>
      <c r="J475" s="5"/>
      <c r="K475" s="32"/>
      <c r="L475" s="5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spans="1:26" ht="12.75" customHeight="1" x14ac:dyDescent="0.2">
      <c r="A476" s="32"/>
      <c r="B476" s="32"/>
      <c r="C476" s="32"/>
      <c r="D476" s="32"/>
      <c r="E476" s="32"/>
      <c r="F476" s="32"/>
      <c r="G476" s="32"/>
      <c r="H476" s="206"/>
      <c r="I476" s="5"/>
      <c r="J476" s="5"/>
      <c r="K476" s="32"/>
      <c r="L476" s="5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spans="1:26" ht="12.75" customHeight="1" x14ac:dyDescent="0.2">
      <c r="A477" s="32"/>
      <c r="B477" s="32"/>
      <c r="C477" s="32"/>
      <c r="D477" s="32"/>
      <c r="E477" s="32"/>
      <c r="F477" s="32"/>
      <c r="G477" s="32"/>
      <c r="H477" s="206"/>
      <c r="I477" s="5"/>
      <c r="J477" s="5"/>
      <c r="K477" s="32"/>
      <c r="L477" s="5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spans="1:26" ht="12.75" customHeight="1" x14ac:dyDescent="0.2">
      <c r="A478" s="32"/>
      <c r="B478" s="32"/>
      <c r="C478" s="32"/>
      <c r="D478" s="32"/>
      <c r="E478" s="32"/>
      <c r="F478" s="32"/>
      <c r="G478" s="32"/>
      <c r="H478" s="206"/>
      <c r="I478" s="5"/>
      <c r="J478" s="5"/>
      <c r="K478" s="32"/>
      <c r="L478" s="5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spans="1:26" ht="12.75" customHeight="1" x14ac:dyDescent="0.2">
      <c r="A479" s="32"/>
      <c r="B479" s="32"/>
      <c r="C479" s="32"/>
      <c r="D479" s="32"/>
      <c r="E479" s="32"/>
      <c r="F479" s="32"/>
      <c r="G479" s="32"/>
      <c r="H479" s="206"/>
      <c r="I479" s="5"/>
      <c r="J479" s="5"/>
      <c r="K479" s="32"/>
      <c r="L479" s="5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spans="1:26" ht="12.75" customHeight="1" x14ac:dyDescent="0.2">
      <c r="A480" s="32"/>
      <c r="B480" s="32"/>
      <c r="C480" s="32"/>
      <c r="D480" s="32"/>
      <c r="E480" s="32"/>
      <c r="F480" s="32"/>
      <c r="G480" s="32"/>
      <c r="H480" s="206"/>
      <c r="I480" s="5"/>
      <c r="J480" s="5"/>
      <c r="K480" s="32"/>
      <c r="L480" s="5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spans="1:26" ht="12.75" customHeight="1" x14ac:dyDescent="0.2">
      <c r="A481" s="32"/>
      <c r="B481" s="32"/>
      <c r="C481" s="32"/>
      <c r="D481" s="32"/>
      <c r="E481" s="32"/>
      <c r="F481" s="32"/>
      <c r="G481" s="32"/>
      <c r="H481" s="206"/>
      <c r="I481" s="5"/>
      <c r="J481" s="5"/>
      <c r="K481" s="32"/>
      <c r="L481" s="5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spans="1:26" ht="12.75" customHeight="1" x14ac:dyDescent="0.2">
      <c r="A482" s="32"/>
      <c r="B482" s="32"/>
      <c r="C482" s="32"/>
      <c r="D482" s="32"/>
      <c r="E482" s="32"/>
      <c r="F482" s="32"/>
      <c r="G482" s="32"/>
      <c r="H482" s="206"/>
      <c r="I482" s="5"/>
      <c r="J482" s="5"/>
      <c r="K482" s="32"/>
      <c r="L482" s="5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spans="1:26" ht="12.75" customHeight="1" x14ac:dyDescent="0.2">
      <c r="A483" s="32"/>
      <c r="B483" s="32"/>
      <c r="C483" s="32"/>
      <c r="D483" s="32"/>
      <c r="E483" s="32"/>
      <c r="F483" s="32"/>
      <c r="G483" s="32"/>
      <c r="H483" s="206"/>
      <c r="I483" s="5"/>
      <c r="J483" s="5"/>
      <c r="K483" s="32"/>
      <c r="L483" s="5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spans="1:26" ht="12.75" customHeight="1" x14ac:dyDescent="0.2">
      <c r="A484" s="32"/>
      <c r="B484" s="32"/>
      <c r="C484" s="32"/>
      <c r="D484" s="32"/>
      <c r="E484" s="32"/>
      <c r="F484" s="32"/>
      <c r="G484" s="32"/>
      <c r="H484" s="206"/>
      <c r="I484" s="5"/>
      <c r="J484" s="5"/>
      <c r="K484" s="32"/>
      <c r="L484" s="5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spans="1:26" ht="12.75" customHeight="1" x14ac:dyDescent="0.2">
      <c r="A485" s="32"/>
      <c r="B485" s="32"/>
      <c r="C485" s="32"/>
      <c r="D485" s="32"/>
      <c r="E485" s="32"/>
      <c r="F485" s="32"/>
      <c r="G485" s="32"/>
      <c r="H485" s="206"/>
      <c r="I485" s="5"/>
      <c r="J485" s="5"/>
      <c r="K485" s="32"/>
      <c r="L485" s="5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spans="1:26" ht="12.75" customHeight="1" x14ac:dyDescent="0.2">
      <c r="A486" s="32"/>
      <c r="B486" s="32"/>
      <c r="C486" s="32"/>
      <c r="D486" s="32"/>
      <c r="E486" s="32"/>
      <c r="F486" s="32"/>
      <c r="G486" s="32"/>
      <c r="H486" s="206"/>
      <c r="I486" s="5"/>
      <c r="J486" s="5"/>
      <c r="K486" s="32"/>
      <c r="L486" s="5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spans="1:26" ht="12.75" customHeight="1" x14ac:dyDescent="0.2">
      <c r="A487" s="32"/>
      <c r="B487" s="32"/>
      <c r="C487" s="32"/>
      <c r="D487" s="32"/>
      <c r="E487" s="32"/>
      <c r="F487" s="32"/>
      <c r="G487" s="32"/>
      <c r="H487" s="206"/>
      <c r="I487" s="5"/>
      <c r="J487" s="5"/>
      <c r="K487" s="32"/>
      <c r="L487" s="5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spans="1:26" ht="12.75" customHeight="1" x14ac:dyDescent="0.2">
      <c r="A488" s="32"/>
      <c r="B488" s="32"/>
      <c r="C488" s="32"/>
      <c r="D488" s="32"/>
      <c r="E488" s="32"/>
      <c r="F488" s="32"/>
      <c r="G488" s="32"/>
      <c r="H488" s="206"/>
      <c r="I488" s="5"/>
      <c r="J488" s="5"/>
      <c r="K488" s="32"/>
      <c r="L488" s="5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spans="1:26" ht="12.75" customHeight="1" x14ac:dyDescent="0.2">
      <c r="A489" s="32"/>
      <c r="B489" s="32"/>
      <c r="C489" s="32"/>
      <c r="D489" s="32"/>
      <c r="E489" s="32"/>
      <c r="F489" s="32"/>
      <c r="G489" s="32"/>
      <c r="H489" s="206"/>
      <c r="I489" s="5"/>
      <c r="J489" s="5"/>
      <c r="K489" s="32"/>
      <c r="L489" s="5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spans="1:26" ht="12.75" customHeight="1" x14ac:dyDescent="0.2">
      <c r="A490" s="32"/>
      <c r="B490" s="32"/>
      <c r="C490" s="32"/>
      <c r="D490" s="32"/>
      <c r="E490" s="32"/>
      <c r="F490" s="32"/>
      <c r="G490" s="32"/>
      <c r="H490" s="206"/>
      <c r="I490" s="5"/>
      <c r="J490" s="5"/>
      <c r="K490" s="32"/>
      <c r="L490" s="5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spans="1:26" ht="12.75" customHeight="1" x14ac:dyDescent="0.2">
      <c r="A491" s="32"/>
      <c r="B491" s="32"/>
      <c r="C491" s="32"/>
      <c r="D491" s="32"/>
      <c r="E491" s="32"/>
      <c r="F491" s="32"/>
      <c r="G491" s="32"/>
      <c r="H491" s="206"/>
      <c r="I491" s="5"/>
      <c r="J491" s="5"/>
      <c r="K491" s="32"/>
      <c r="L491" s="5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spans="1:26" ht="12.75" customHeight="1" x14ac:dyDescent="0.2">
      <c r="A492" s="32"/>
      <c r="B492" s="32"/>
      <c r="C492" s="32"/>
      <c r="D492" s="32"/>
      <c r="E492" s="32"/>
      <c r="F492" s="32"/>
      <c r="G492" s="32"/>
      <c r="H492" s="206"/>
      <c r="I492" s="5"/>
      <c r="J492" s="5"/>
      <c r="K492" s="32"/>
      <c r="L492" s="5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spans="1:26" ht="12.75" customHeight="1" x14ac:dyDescent="0.2">
      <c r="A493" s="32"/>
      <c r="B493" s="32"/>
      <c r="C493" s="32"/>
      <c r="D493" s="32"/>
      <c r="E493" s="32"/>
      <c r="F493" s="32"/>
      <c r="G493" s="32"/>
      <c r="H493" s="206"/>
      <c r="I493" s="5"/>
      <c r="J493" s="5"/>
      <c r="K493" s="32"/>
      <c r="L493" s="5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spans="1:26" ht="12.75" customHeight="1" x14ac:dyDescent="0.2">
      <c r="A494" s="32"/>
      <c r="B494" s="32"/>
      <c r="C494" s="32"/>
      <c r="D494" s="32"/>
      <c r="E494" s="32"/>
      <c r="F494" s="32"/>
      <c r="G494" s="32"/>
      <c r="H494" s="206"/>
      <c r="I494" s="5"/>
      <c r="J494" s="5"/>
      <c r="K494" s="32"/>
      <c r="L494" s="5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spans="1:26" ht="12.75" customHeight="1" x14ac:dyDescent="0.2">
      <c r="A495" s="32"/>
      <c r="B495" s="32"/>
      <c r="C495" s="32"/>
      <c r="D495" s="32"/>
      <c r="E495" s="32"/>
      <c r="F495" s="32"/>
      <c r="G495" s="32"/>
      <c r="H495" s="206"/>
      <c r="I495" s="5"/>
      <c r="J495" s="5"/>
      <c r="K495" s="32"/>
      <c r="L495" s="5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spans="1:26" ht="12.75" customHeight="1" x14ac:dyDescent="0.2">
      <c r="A496" s="32"/>
      <c r="B496" s="32"/>
      <c r="C496" s="32"/>
      <c r="D496" s="32"/>
      <c r="E496" s="32"/>
      <c r="F496" s="32"/>
      <c r="G496" s="32"/>
      <c r="H496" s="206"/>
      <c r="I496" s="5"/>
      <c r="J496" s="5"/>
      <c r="K496" s="32"/>
      <c r="L496" s="5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spans="1:26" ht="12.75" customHeight="1" x14ac:dyDescent="0.2">
      <c r="A497" s="32"/>
      <c r="B497" s="32"/>
      <c r="C497" s="32"/>
      <c r="D497" s="32"/>
      <c r="E497" s="32"/>
      <c r="F497" s="32"/>
      <c r="G497" s="32"/>
      <c r="H497" s="206"/>
      <c r="I497" s="5"/>
      <c r="J497" s="5"/>
      <c r="K497" s="32"/>
      <c r="L497" s="5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spans="1:26" ht="12.75" customHeight="1" x14ac:dyDescent="0.2">
      <c r="A498" s="32"/>
      <c r="B498" s="32"/>
      <c r="C498" s="32"/>
      <c r="D498" s="32"/>
      <c r="E498" s="32"/>
      <c r="F498" s="32"/>
      <c r="G498" s="32"/>
      <c r="H498" s="206"/>
      <c r="I498" s="5"/>
      <c r="J498" s="5"/>
      <c r="K498" s="32"/>
      <c r="L498" s="5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spans="1:26" ht="12.75" customHeight="1" x14ac:dyDescent="0.2">
      <c r="A499" s="32"/>
      <c r="B499" s="32"/>
      <c r="C499" s="32"/>
      <c r="D499" s="32"/>
      <c r="E499" s="32"/>
      <c r="F499" s="32"/>
      <c r="G499" s="32"/>
      <c r="H499" s="206"/>
      <c r="I499" s="5"/>
      <c r="J499" s="5"/>
      <c r="K499" s="32"/>
      <c r="L499" s="5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spans="1:26" ht="12.75" customHeight="1" x14ac:dyDescent="0.2">
      <c r="A500" s="32"/>
      <c r="B500" s="32"/>
      <c r="C500" s="32"/>
      <c r="D500" s="32"/>
      <c r="E500" s="32"/>
      <c r="F500" s="32"/>
      <c r="G500" s="32"/>
      <c r="H500" s="206"/>
      <c r="I500" s="5"/>
      <c r="J500" s="5"/>
      <c r="K500" s="32"/>
      <c r="L500" s="5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spans="1:26" ht="12.75" customHeight="1" x14ac:dyDescent="0.2">
      <c r="A501" s="32"/>
      <c r="B501" s="32"/>
      <c r="C501" s="32"/>
      <c r="D501" s="32"/>
      <c r="E501" s="32"/>
      <c r="F501" s="32"/>
      <c r="G501" s="32"/>
      <c r="H501" s="206"/>
      <c r="I501" s="5"/>
      <c r="J501" s="5"/>
      <c r="K501" s="32"/>
      <c r="L501" s="5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spans="1:26" ht="12.75" customHeight="1" x14ac:dyDescent="0.2">
      <c r="A502" s="32"/>
      <c r="B502" s="32"/>
      <c r="C502" s="32"/>
      <c r="D502" s="32"/>
      <c r="E502" s="32"/>
      <c r="F502" s="32"/>
      <c r="G502" s="32"/>
      <c r="H502" s="206"/>
      <c r="I502" s="5"/>
      <c r="J502" s="5"/>
      <c r="K502" s="32"/>
      <c r="L502" s="5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spans="1:26" ht="12.75" customHeight="1" x14ac:dyDescent="0.2">
      <c r="A503" s="32"/>
      <c r="B503" s="32"/>
      <c r="C503" s="32"/>
      <c r="D503" s="32"/>
      <c r="E503" s="32"/>
      <c r="F503" s="32"/>
      <c r="G503" s="32"/>
      <c r="H503" s="206"/>
      <c r="I503" s="5"/>
      <c r="J503" s="5"/>
      <c r="K503" s="32"/>
      <c r="L503" s="5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spans="1:26" ht="12.75" customHeight="1" x14ac:dyDescent="0.2">
      <c r="A504" s="32"/>
      <c r="B504" s="32"/>
      <c r="C504" s="32"/>
      <c r="D504" s="32"/>
      <c r="E504" s="32"/>
      <c r="F504" s="32"/>
      <c r="G504" s="32"/>
      <c r="H504" s="206"/>
      <c r="I504" s="5"/>
      <c r="J504" s="5"/>
      <c r="K504" s="32"/>
      <c r="L504" s="5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spans="1:26" ht="12.75" customHeight="1" x14ac:dyDescent="0.2">
      <c r="A505" s="32"/>
      <c r="B505" s="32"/>
      <c r="C505" s="32"/>
      <c r="D505" s="32"/>
      <c r="E505" s="32"/>
      <c r="F505" s="32"/>
      <c r="G505" s="32"/>
      <c r="H505" s="206"/>
      <c r="I505" s="5"/>
      <c r="J505" s="5"/>
      <c r="K505" s="32"/>
      <c r="L505" s="5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spans="1:26" ht="12.75" customHeight="1" x14ac:dyDescent="0.2">
      <c r="A506" s="32"/>
      <c r="B506" s="32"/>
      <c r="C506" s="32"/>
      <c r="D506" s="32"/>
      <c r="E506" s="32"/>
      <c r="F506" s="32"/>
      <c r="G506" s="32"/>
      <c r="H506" s="206"/>
      <c r="I506" s="5"/>
      <c r="J506" s="5"/>
      <c r="K506" s="32"/>
      <c r="L506" s="5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spans="1:26" ht="12.75" customHeight="1" x14ac:dyDescent="0.2">
      <c r="A507" s="32"/>
      <c r="B507" s="32"/>
      <c r="C507" s="32"/>
      <c r="D507" s="32"/>
      <c r="E507" s="32"/>
      <c r="F507" s="32"/>
      <c r="G507" s="32"/>
      <c r="H507" s="206"/>
      <c r="I507" s="5"/>
      <c r="J507" s="5"/>
      <c r="K507" s="32"/>
      <c r="L507" s="5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spans="1:26" ht="12.75" customHeight="1" x14ac:dyDescent="0.2">
      <c r="A508" s="32"/>
      <c r="B508" s="32"/>
      <c r="C508" s="32"/>
      <c r="D508" s="32"/>
      <c r="E508" s="32"/>
      <c r="F508" s="32"/>
      <c r="G508" s="32"/>
      <c r="H508" s="206"/>
      <c r="I508" s="5"/>
      <c r="J508" s="5"/>
      <c r="K508" s="32"/>
      <c r="L508" s="5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spans="1:26" ht="12.75" customHeight="1" x14ac:dyDescent="0.2">
      <c r="A509" s="32"/>
      <c r="B509" s="32"/>
      <c r="C509" s="32"/>
      <c r="D509" s="32"/>
      <c r="E509" s="32"/>
      <c r="F509" s="32"/>
      <c r="G509" s="32"/>
      <c r="H509" s="206"/>
      <c r="I509" s="5"/>
      <c r="J509" s="5"/>
      <c r="K509" s="32"/>
      <c r="L509" s="5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spans="1:26" ht="12.75" customHeight="1" x14ac:dyDescent="0.2">
      <c r="A510" s="32"/>
      <c r="B510" s="32"/>
      <c r="C510" s="32"/>
      <c r="D510" s="32"/>
      <c r="E510" s="32"/>
      <c r="F510" s="32"/>
      <c r="G510" s="32"/>
      <c r="H510" s="206"/>
      <c r="I510" s="5"/>
      <c r="J510" s="5"/>
      <c r="K510" s="32"/>
      <c r="L510" s="5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spans="1:26" ht="12.75" customHeight="1" x14ac:dyDescent="0.2">
      <c r="A511" s="32"/>
      <c r="B511" s="32"/>
      <c r="C511" s="32"/>
      <c r="D511" s="32"/>
      <c r="E511" s="32"/>
      <c r="F511" s="32"/>
      <c r="G511" s="32"/>
      <c r="H511" s="206"/>
      <c r="I511" s="5"/>
      <c r="J511" s="5"/>
      <c r="K511" s="32"/>
      <c r="L511" s="5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spans="1:26" ht="12.75" customHeight="1" x14ac:dyDescent="0.2">
      <c r="A512" s="32"/>
      <c r="B512" s="32"/>
      <c r="C512" s="32"/>
      <c r="D512" s="32"/>
      <c r="E512" s="32"/>
      <c r="F512" s="32"/>
      <c r="G512" s="32"/>
      <c r="H512" s="206"/>
      <c r="I512" s="5"/>
      <c r="J512" s="5"/>
      <c r="K512" s="32"/>
      <c r="L512" s="5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spans="1:26" ht="12.75" customHeight="1" x14ac:dyDescent="0.2">
      <c r="A513" s="32"/>
      <c r="B513" s="32"/>
      <c r="C513" s="32"/>
      <c r="D513" s="32"/>
      <c r="E513" s="32"/>
      <c r="F513" s="32"/>
      <c r="G513" s="32"/>
      <c r="H513" s="206"/>
      <c r="I513" s="5"/>
      <c r="J513" s="5"/>
      <c r="K513" s="32"/>
      <c r="L513" s="5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spans="1:26" ht="12.75" customHeight="1" x14ac:dyDescent="0.2">
      <c r="A514" s="32"/>
      <c r="B514" s="32"/>
      <c r="C514" s="32"/>
      <c r="D514" s="32"/>
      <c r="E514" s="32"/>
      <c r="F514" s="32"/>
      <c r="G514" s="32"/>
      <c r="H514" s="206"/>
      <c r="I514" s="5"/>
      <c r="J514" s="5"/>
      <c r="K514" s="32"/>
      <c r="L514" s="5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spans="1:26" ht="12.75" customHeight="1" x14ac:dyDescent="0.2">
      <c r="A515" s="32"/>
      <c r="B515" s="32"/>
      <c r="C515" s="32"/>
      <c r="D515" s="32"/>
      <c r="E515" s="32"/>
      <c r="F515" s="32"/>
      <c r="G515" s="32"/>
      <c r="H515" s="206"/>
      <c r="I515" s="5"/>
      <c r="J515" s="5"/>
      <c r="K515" s="32"/>
      <c r="L515" s="5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spans="1:26" ht="12.75" customHeight="1" x14ac:dyDescent="0.2">
      <c r="A516" s="32"/>
      <c r="B516" s="32"/>
      <c r="C516" s="32"/>
      <c r="D516" s="32"/>
      <c r="E516" s="32"/>
      <c r="F516" s="32"/>
      <c r="G516" s="32"/>
      <c r="H516" s="206"/>
      <c r="I516" s="5"/>
      <c r="J516" s="5"/>
      <c r="K516" s="32"/>
      <c r="L516" s="5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spans="1:26" ht="12.75" customHeight="1" x14ac:dyDescent="0.2">
      <c r="A517" s="32"/>
      <c r="B517" s="32"/>
      <c r="C517" s="32"/>
      <c r="D517" s="32"/>
      <c r="E517" s="32"/>
      <c r="F517" s="32"/>
      <c r="G517" s="32"/>
      <c r="H517" s="206"/>
      <c r="I517" s="5"/>
      <c r="J517" s="5"/>
      <c r="K517" s="32"/>
      <c r="L517" s="5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spans="1:26" ht="12.75" customHeight="1" x14ac:dyDescent="0.2">
      <c r="A518" s="32"/>
      <c r="B518" s="32"/>
      <c r="C518" s="32"/>
      <c r="D518" s="32"/>
      <c r="E518" s="32"/>
      <c r="F518" s="32"/>
      <c r="G518" s="32"/>
      <c r="H518" s="206"/>
      <c r="I518" s="5"/>
      <c r="J518" s="5"/>
      <c r="K518" s="32"/>
      <c r="L518" s="5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spans="1:26" ht="12.75" customHeight="1" x14ac:dyDescent="0.2">
      <c r="A519" s="32"/>
      <c r="B519" s="32"/>
      <c r="C519" s="32"/>
      <c r="D519" s="32"/>
      <c r="E519" s="32"/>
      <c r="F519" s="32"/>
      <c r="G519" s="32"/>
      <c r="H519" s="206"/>
      <c r="I519" s="5"/>
      <c r="J519" s="5"/>
      <c r="K519" s="32"/>
      <c r="L519" s="5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spans="1:26" ht="12.75" customHeight="1" x14ac:dyDescent="0.2">
      <c r="A520" s="32"/>
      <c r="B520" s="32"/>
      <c r="C520" s="32"/>
      <c r="D520" s="32"/>
      <c r="E520" s="32"/>
      <c r="F520" s="32"/>
      <c r="G520" s="32"/>
      <c r="H520" s="206"/>
      <c r="I520" s="5"/>
      <c r="J520" s="5"/>
      <c r="K520" s="32"/>
      <c r="L520" s="5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spans="1:26" ht="12.75" customHeight="1" x14ac:dyDescent="0.2">
      <c r="A521" s="32"/>
      <c r="B521" s="32"/>
      <c r="C521" s="32"/>
      <c r="D521" s="32"/>
      <c r="E521" s="32"/>
      <c r="F521" s="32"/>
      <c r="G521" s="32"/>
      <c r="H521" s="206"/>
      <c r="I521" s="5"/>
      <c r="J521" s="5"/>
      <c r="K521" s="32"/>
      <c r="L521" s="5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spans="1:26" ht="12.75" customHeight="1" x14ac:dyDescent="0.2">
      <c r="A522" s="32"/>
      <c r="B522" s="32"/>
      <c r="C522" s="32"/>
      <c r="D522" s="32"/>
      <c r="E522" s="32"/>
      <c r="F522" s="32"/>
      <c r="G522" s="32"/>
      <c r="H522" s="206"/>
      <c r="I522" s="5"/>
      <c r="J522" s="5"/>
      <c r="K522" s="32"/>
      <c r="L522" s="5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spans="1:26" ht="12.75" customHeight="1" x14ac:dyDescent="0.2">
      <c r="A523" s="32"/>
      <c r="B523" s="32"/>
      <c r="C523" s="32"/>
      <c r="D523" s="32"/>
      <c r="E523" s="32"/>
      <c r="F523" s="32"/>
      <c r="G523" s="32"/>
      <c r="H523" s="206"/>
      <c r="I523" s="5"/>
      <c r="J523" s="5"/>
      <c r="K523" s="32"/>
      <c r="L523" s="5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spans="1:26" ht="12.75" customHeight="1" x14ac:dyDescent="0.2">
      <c r="A524" s="32"/>
      <c r="B524" s="32"/>
      <c r="C524" s="32"/>
      <c r="D524" s="32"/>
      <c r="E524" s="32"/>
      <c r="F524" s="32"/>
      <c r="G524" s="32"/>
      <c r="H524" s="206"/>
      <c r="I524" s="5"/>
      <c r="J524" s="5"/>
      <c r="K524" s="32"/>
      <c r="L524" s="5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spans="1:26" ht="12.75" customHeight="1" x14ac:dyDescent="0.2">
      <c r="A525" s="32"/>
      <c r="B525" s="32"/>
      <c r="C525" s="32"/>
      <c r="D525" s="32"/>
      <c r="E525" s="32"/>
      <c r="F525" s="32"/>
      <c r="G525" s="32"/>
      <c r="H525" s="206"/>
      <c r="I525" s="5"/>
      <c r="J525" s="5"/>
      <c r="K525" s="32"/>
      <c r="L525" s="5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spans="1:26" ht="12.75" customHeight="1" x14ac:dyDescent="0.2">
      <c r="A526" s="32"/>
      <c r="B526" s="32"/>
      <c r="C526" s="32"/>
      <c r="D526" s="32"/>
      <c r="E526" s="32"/>
      <c r="F526" s="32"/>
      <c r="G526" s="32"/>
      <c r="H526" s="206"/>
      <c r="I526" s="5"/>
      <c r="J526" s="5"/>
      <c r="K526" s="32"/>
      <c r="L526" s="5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spans="1:26" ht="12.75" customHeight="1" x14ac:dyDescent="0.2">
      <c r="A527" s="32"/>
      <c r="B527" s="32"/>
      <c r="C527" s="32"/>
      <c r="D527" s="32"/>
      <c r="E527" s="32"/>
      <c r="F527" s="32"/>
      <c r="G527" s="32"/>
      <c r="H527" s="206"/>
      <c r="I527" s="5"/>
      <c r="J527" s="5"/>
      <c r="K527" s="32"/>
      <c r="L527" s="5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spans="1:26" ht="12.75" customHeight="1" x14ac:dyDescent="0.2">
      <c r="A528" s="32"/>
      <c r="B528" s="32"/>
      <c r="C528" s="32"/>
      <c r="D528" s="32"/>
      <c r="E528" s="32"/>
      <c r="F528" s="32"/>
      <c r="G528" s="32"/>
      <c r="H528" s="206"/>
      <c r="I528" s="5"/>
      <c r="J528" s="5"/>
      <c r="K528" s="32"/>
      <c r="L528" s="5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spans="1:26" ht="12.75" customHeight="1" x14ac:dyDescent="0.2">
      <c r="A529" s="32"/>
      <c r="B529" s="32"/>
      <c r="C529" s="32"/>
      <c r="D529" s="32"/>
      <c r="E529" s="32"/>
      <c r="F529" s="32"/>
      <c r="G529" s="32"/>
      <c r="H529" s="206"/>
      <c r="I529" s="5"/>
      <c r="J529" s="5"/>
      <c r="K529" s="32"/>
      <c r="L529" s="5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spans="1:26" ht="12.75" customHeight="1" x14ac:dyDescent="0.2">
      <c r="A530" s="32"/>
      <c r="B530" s="32"/>
      <c r="C530" s="32"/>
      <c r="D530" s="32"/>
      <c r="E530" s="32"/>
      <c r="F530" s="32"/>
      <c r="G530" s="32"/>
      <c r="H530" s="206"/>
      <c r="I530" s="5"/>
      <c r="J530" s="5"/>
      <c r="K530" s="32"/>
      <c r="L530" s="5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spans="1:26" ht="12.75" customHeight="1" x14ac:dyDescent="0.2">
      <c r="A531" s="32"/>
      <c r="B531" s="32"/>
      <c r="C531" s="32"/>
      <c r="D531" s="32"/>
      <c r="E531" s="32"/>
      <c r="F531" s="32"/>
      <c r="G531" s="32"/>
      <c r="H531" s="206"/>
      <c r="I531" s="5"/>
      <c r="J531" s="5"/>
      <c r="K531" s="32"/>
      <c r="L531" s="5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spans="1:26" ht="12.75" customHeight="1" x14ac:dyDescent="0.2">
      <c r="A532" s="32"/>
      <c r="B532" s="32"/>
      <c r="C532" s="32"/>
      <c r="D532" s="32"/>
      <c r="E532" s="32"/>
      <c r="F532" s="32"/>
      <c r="G532" s="32"/>
      <c r="H532" s="206"/>
      <c r="I532" s="5"/>
      <c r="J532" s="5"/>
      <c r="K532" s="32"/>
      <c r="L532" s="5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spans="1:26" ht="12.75" customHeight="1" x14ac:dyDescent="0.2">
      <c r="A533" s="32"/>
      <c r="B533" s="32"/>
      <c r="C533" s="32"/>
      <c r="D533" s="32"/>
      <c r="E533" s="32"/>
      <c r="F533" s="32"/>
      <c r="G533" s="32"/>
      <c r="H533" s="206"/>
      <c r="I533" s="5"/>
      <c r="J533" s="5"/>
      <c r="K533" s="32"/>
      <c r="L533" s="5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spans="1:26" ht="12.75" customHeight="1" x14ac:dyDescent="0.2">
      <c r="A534" s="32"/>
      <c r="B534" s="32"/>
      <c r="C534" s="32"/>
      <c r="D534" s="32"/>
      <c r="E534" s="32"/>
      <c r="F534" s="32"/>
      <c r="G534" s="32"/>
      <c r="H534" s="206"/>
      <c r="I534" s="5"/>
      <c r="J534" s="5"/>
      <c r="K534" s="32"/>
      <c r="L534" s="5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spans="1:26" ht="12.75" customHeight="1" x14ac:dyDescent="0.2">
      <c r="A535" s="32"/>
      <c r="B535" s="32"/>
      <c r="C535" s="32"/>
      <c r="D535" s="32"/>
      <c r="E535" s="32"/>
      <c r="F535" s="32"/>
      <c r="G535" s="32"/>
      <c r="H535" s="206"/>
      <c r="I535" s="5"/>
      <c r="J535" s="5"/>
      <c r="K535" s="32"/>
      <c r="L535" s="5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spans="1:26" ht="12.75" customHeight="1" x14ac:dyDescent="0.2">
      <c r="A536" s="32"/>
      <c r="B536" s="32"/>
      <c r="C536" s="32"/>
      <c r="D536" s="32"/>
      <c r="E536" s="32"/>
      <c r="F536" s="32"/>
      <c r="G536" s="32"/>
      <c r="H536" s="206"/>
      <c r="I536" s="5"/>
      <c r="J536" s="5"/>
      <c r="K536" s="32"/>
      <c r="L536" s="5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spans="1:26" ht="12.75" customHeight="1" x14ac:dyDescent="0.2">
      <c r="A537" s="32"/>
      <c r="B537" s="32"/>
      <c r="C537" s="32"/>
      <c r="D537" s="32"/>
      <c r="E537" s="32"/>
      <c r="F537" s="32"/>
      <c r="G537" s="32"/>
      <c r="H537" s="206"/>
      <c r="I537" s="5"/>
      <c r="J537" s="5"/>
      <c r="K537" s="32"/>
      <c r="L537" s="5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spans="1:26" ht="12.75" customHeight="1" x14ac:dyDescent="0.2">
      <c r="A538" s="32"/>
      <c r="B538" s="32"/>
      <c r="C538" s="32"/>
      <c r="D538" s="32"/>
      <c r="E538" s="32"/>
      <c r="F538" s="32"/>
      <c r="G538" s="32"/>
      <c r="H538" s="206"/>
      <c r="I538" s="5"/>
      <c r="J538" s="5"/>
      <c r="K538" s="32"/>
      <c r="L538" s="5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spans="1:26" ht="12.75" customHeight="1" x14ac:dyDescent="0.2">
      <c r="A539" s="32"/>
      <c r="B539" s="32"/>
      <c r="C539" s="32"/>
      <c r="D539" s="32"/>
      <c r="E539" s="32"/>
      <c r="F539" s="32"/>
      <c r="G539" s="32"/>
      <c r="H539" s="206"/>
      <c r="I539" s="5"/>
      <c r="J539" s="5"/>
      <c r="K539" s="32"/>
      <c r="L539" s="5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spans="1:26" ht="12.75" customHeight="1" x14ac:dyDescent="0.2">
      <c r="A540" s="32"/>
      <c r="B540" s="32"/>
      <c r="C540" s="32"/>
      <c r="D540" s="32"/>
      <c r="E540" s="32"/>
      <c r="F540" s="32"/>
      <c r="G540" s="32"/>
      <c r="H540" s="206"/>
      <c r="I540" s="5"/>
      <c r="J540" s="5"/>
      <c r="K540" s="32"/>
      <c r="L540" s="5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spans="1:26" ht="12.75" customHeight="1" x14ac:dyDescent="0.2">
      <c r="A541" s="32"/>
      <c r="B541" s="32"/>
      <c r="C541" s="32"/>
      <c r="D541" s="32"/>
      <c r="E541" s="32"/>
      <c r="F541" s="32"/>
      <c r="G541" s="32"/>
      <c r="H541" s="206"/>
      <c r="I541" s="5"/>
      <c r="J541" s="5"/>
      <c r="K541" s="32"/>
      <c r="L541" s="5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spans="1:26" ht="12.75" customHeight="1" x14ac:dyDescent="0.2">
      <c r="A542" s="32"/>
      <c r="B542" s="32"/>
      <c r="C542" s="32"/>
      <c r="D542" s="32"/>
      <c r="E542" s="32"/>
      <c r="F542" s="32"/>
      <c r="G542" s="32"/>
      <c r="H542" s="206"/>
      <c r="I542" s="5"/>
      <c r="J542" s="5"/>
      <c r="K542" s="32"/>
      <c r="L542" s="5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spans="1:26" ht="12.75" customHeight="1" x14ac:dyDescent="0.2">
      <c r="A543" s="32"/>
      <c r="B543" s="32"/>
      <c r="C543" s="32"/>
      <c r="D543" s="32"/>
      <c r="E543" s="32"/>
      <c r="F543" s="32"/>
      <c r="G543" s="32"/>
      <c r="H543" s="206"/>
      <c r="I543" s="5"/>
      <c r="J543" s="5"/>
      <c r="K543" s="32"/>
      <c r="L543" s="5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spans="1:26" ht="12.75" customHeight="1" x14ac:dyDescent="0.2">
      <c r="A544" s="32"/>
      <c r="B544" s="32"/>
      <c r="C544" s="32"/>
      <c r="D544" s="32"/>
      <c r="E544" s="32"/>
      <c r="F544" s="32"/>
      <c r="G544" s="32"/>
      <c r="H544" s="206"/>
      <c r="I544" s="5"/>
      <c r="J544" s="5"/>
      <c r="K544" s="32"/>
      <c r="L544" s="5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spans="1:26" ht="12.75" customHeight="1" x14ac:dyDescent="0.2">
      <c r="A545" s="32"/>
      <c r="B545" s="32"/>
      <c r="C545" s="32"/>
      <c r="D545" s="32"/>
      <c r="E545" s="32"/>
      <c r="F545" s="32"/>
      <c r="G545" s="32"/>
      <c r="H545" s="206"/>
      <c r="I545" s="5"/>
      <c r="J545" s="5"/>
      <c r="K545" s="32"/>
      <c r="L545" s="5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spans="1:26" ht="12.75" customHeight="1" x14ac:dyDescent="0.2">
      <c r="A546" s="32"/>
      <c r="B546" s="32"/>
      <c r="C546" s="32"/>
      <c r="D546" s="32"/>
      <c r="E546" s="32"/>
      <c r="F546" s="32"/>
      <c r="G546" s="32"/>
      <c r="H546" s="206"/>
      <c r="I546" s="5"/>
      <c r="J546" s="5"/>
      <c r="K546" s="32"/>
      <c r="L546" s="5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spans="1:26" ht="12.75" customHeight="1" x14ac:dyDescent="0.2">
      <c r="A547" s="32"/>
      <c r="B547" s="32"/>
      <c r="C547" s="32"/>
      <c r="D547" s="32"/>
      <c r="E547" s="32"/>
      <c r="F547" s="32"/>
      <c r="G547" s="32"/>
      <c r="H547" s="206"/>
      <c r="I547" s="5"/>
      <c r="J547" s="5"/>
      <c r="K547" s="32"/>
      <c r="L547" s="5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spans="1:26" ht="12.75" customHeight="1" x14ac:dyDescent="0.2">
      <c r="A548" s="32"/>
      <c r="B548" s="32"/>
      <c r="C548" s="32"/>
      <c r="D548" s="32"/>
      <c r="E548" s="32"/>
      <c r="F548" s="32"/>
      <c r="G548" s="32"/>
      <c r="H548" s="206"/>
      <c r="I548" s="5"/>
      <c r="J548" s="5"/>
      <c r="K548" s="32"/>
      <c r="L548" s="5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spans="1:26" ht="12.75" customHeight="1" x14ac:dyDescent="0.2">
      <c r="A549" s="32"/>
      <c r="B549" s="32"/>
      <c r="C549" s="32"/>
      <c r="D549" s="32"/>
      <c r="E549" s="32"/>
      <c r="F549" s="32"/>
      <c r="G549" s="32"/>
      <c r="H549" s="206"/>
      <c r="I549" s="5"/>
      <c r="J549" s="5"/>
      <c r="K549" s="32"/>
      <c r="L549" s="5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spans="1:26" ht="12.75" customHeight="1" x14ac:dyDescent="0.2">
      <c r="A550" s="32"/>
      <c r="B550" s="32"/>
      <c r="C550" s="32"/>
      <c r="D550" s="32"/>
      <c r="E550" s="32"/>
      <c r="F550" s="32"/>
      <c r="G550" s="32"/>
      <c r="H550" s="206"/>
      <c r="I550" s="5"/>
      <c r="J550" s="5"/>
      <c r="K550" s="32"/>
      <c r="L550" s="5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spans="1:26" ht="12.75" customHeight="1" x14ac:dyDescent="0.2">
      <c r="A551" s="32"/>
      <c r="B551" s="32"/>
      <c r="C551" s="32"/>
      <c r="D551" s="32"/>
      <c r="E551" s="32"/>
      <c r="F551" s="32"/>
      <c r="G551" s="32"/>
      <c r="H551" s="206"/>
      <c r="I551" s="5"/>
      <c r="J551" s="5"/>
      <c r="K551" s="32"/>
      <c r="L551" s="5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spans="1:26" ht="12.75" customHeight="1" x14ac:dyDescent="0.2">
      <c r="A552" s="32"/>
      <c r="B552" s="32"/>
      <c r="C552" s="32"/>
      <c r="D552" s="32"/>
      <c r="E552" s="32"/>
      <c r="F552" s="32"/>
      <c r="G552" s="32"/>
      <c r="H552" s="206"/>
      <c r="I552" s="5"/>
      <c r="J552" s="5"/>
      <c r="K552" s="32"/>
      <c r="L552" s="5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spans="1:26" ht="12.75" customHeight="1" x14ac:dyDescent="0.2">
      <c r="A553" s="32"/>
      <c r="B553" s="32"/>
      <c r="C553" s="32"/>
      <c r="D553" s="32"/>
      <c r="E553" s="32"/>
      <c r="F553" s="32"/>
      <c r="G553" s="32"/>
      <c r="H553" s="206"/>
      <c r="I553" s="5"/>
      <c r="J553" s="5"/>
      <c r="K553" s="32"/>
      <c r="L553" s="5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spans="1:26" ht="12.75" customHeight="1" x14ac:dyDescent="0.2">
      <c r="A554" s="32"/>
      <c r="B554" s="32"/>
      <c r="C554" s="32"/>
      <c r="D554" s="32"/>
      <c r="E554" s="32"/>
      <c r="F554" s="32"/>
      <c r="G554" s="32"/>
      <c r="H554" s="206"/>
      <c r="I554" s="5"/>
      <c r="J554" s="5"/>
      <c r="K554" s="32"/>
      <c r="L554" s="5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spans="1:26" ht="12.75" customHeight="1" x14ac:dyDescent="0.2">
      <c r="A555" s="32"/>
      <c r="B555" s="32"/>
      <c r="C555" s="32"/>
      <c r="D555" s="32"/>
      <c r="E555" s="32"/>
      <c r="F555" s="32"/>
      <c r="G555" s="32"/>
      <c r="H555" s="206"/>
      <c r="I555" s="5"/>
      <c r="J555" s="5"/>
      <c r="K555" s="32"/>
      <c r="L555" s="5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spans="1:26" ht="12.75" customHeight="1" x14ac:dyDescent="0.2">
      <c r="A556" s="32"/>
      <c r="B556" s="32"/>
      <c r="C556" s="32"/>
      <c r="D556" s="32"/>
      <c r="E556" s="32"/>
      <c r="F556" s="32"/>
      <c r="G556" s="32"/>
      <c r="H556" s="206"/>
      <c r="I556" s="5"/>
      <c r="J556" s="5"/>
      <c r="K556" s="32"/>
      <c r="L556" s="5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spans="1:26" ht="12.75" customHeight="1" x14ac:dyDescent="0.2">
      <c r="A557" s="32"/>
      <c r="B557" s="32"/>
      <c r="C557" s="32"/>
      <c r="D557" s="32"/>
      <c r="E557" s="32"/>
      <c r="F557" s="32"/>
      <c r="G557" s="32"/>
      <c r="H557" s="206"/>
      <c r="I557" s="5"/>
      <c r="J557" s="5"/>
      <c r="K557" s="32"/>
      <c r="L557" s="5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spans="1:26" ht="12.75" customHeight="1" x14ac:dyDescent="0.2">
      <c r="A558" s="32"/>
      <c r="B558" s="32"/>
      <c r="C558" s="32"/>
      <c r="D558" s="32"/>
      <c r="E558" s="32"/>
      <c r="F558" s="32"/>
      <c r="G558" s="32"/>
      <c r="H558" s="206"/>
      <c r="I558" s="5"/>
      <c r="J558" s="5"/>
      <c r="K558" s="32"/>
      <c r="L558" s="5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spans="1:26" ht="12.75" customHeight="1" x14ac:dyDescent="0.2">
      <c r="A559" s="32"/>
      <c r="B559" s="32"/>
      <c r="C559" s="32"/>
      <c r="D559" s="32"/>
      <c r="E559" s="32"/>
      <c r="F559" s="32"/>
      <c r="G559" s="32"/>
      <c r="H559" s="206"/>
      <c r="I559" s="5"/>
      <c r="J559" s="5"/>
      <c r="K559" s="32"/>
      <c r="L559" s="5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spans="1:26" ht="12.75" customHeight="1" x14ac:dyDescent="0.2">
      <c r="A560" s="32"/>
      <c r="B560" s="32"/>
      <c r="C560" s="32"/>
      <c r="D560" s="32"/>
      <c r="E560" s="32"/>
      <c r="F560" s="32"/>
      <c r="G560" s="32"/>
      <c r="H560" s="206"/>
      <c r="I560" s="5"/>
      <c r="J560" s="5"/>
      <c r="K560" s="32"/>
      <c r="L560" s="5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spans="1:26" ht="12.75" customHeight="1" x14ac:dyDescent="0.2">
      <c r="A561" s="32"/>
      <c r="B561" s="32"/>
      <c r="C561" s="32"/>
      <c r="D561" s="32"/>
      <c r="E561" s="32"/>
      <c r="F561" s="32"/>
      <c r="G561" s="32"/>
      <c r="H561" s="206"/>
      <c r="I561" s="5"/>
      <c r="J561" s="5"/>
      <c r="K561" s="32"/>
      <c r="L561" s="5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spans="1:26" ht="12.75" customHeight="1" x14ac:dyDescent="0.2">
      <c r="A562" s="32"/>
      <c r="B562" s="32"/>
      <c r="C562" s="32"/>
      <c r="D562" s="32"/>
      <c r="E562" s="32"/>
      <c r="F562" s="32"/>
      <c r="G562" s="32"/>
      <c r="H562" s="206"/>
      <c r="I562" s="5"/>
      <c r="J562" s="5"/>
      <c r="K562" s="32"/>
      <c r="L562" s="5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spans="1:26" ht="12.75" customHeight="1" x14ac:dyDescent="0.2">
      <c r="A563" s="32"/>
      <c r="B563" s="32"/>
      <c r="C563" s="32"/>
      <c r="D563" s="32"/>
      <c r="E563" s="32"/>
      <c r="F563" s="32"/>
      <c r="G563" s="32"/>
      <c r="H563" s="206"/>
      <c r="I563" s="5"/>
      <c r="J563" s="5"/>
      <c r="K563" s="32"/>
      <c r="L563" s="5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spans="1:26" ht="12.75" customHeight="1" x14ac:dyDescent="0.2">
      <c r="A564" s="32"/>
      <c r="B564" s="32"/>
      <c r="C564" s="32"/>
      <c r="D564" s="32"/>
      <c r="E564" s="32"/>
      <c r="F564" s="32"/>
      <c r="G564" s="32"/>
      <c r="H564" s="206"/>
      <c r="I564" s="5"/>
      <c r="J564" s="5"/>
      <c r="K564" s="32"/>
      <c r="L564" s="5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spans="1:26" ht="12.75" customHeight="1" x14ac:dyDescent="0.2">
      <c r="A565" s="32"/>
      <c r="B565" s="32"/>
      <c r="C565" s="32"/>
      <c r="D565" s="32"/>
      <c r="E565" s="32"/>
      <c r="F565" s="32"/>
      <c r="G565" s="32"/>
      <c r="H565" s="206"/>
      <c r="I565" s="5"/>
      <c r="J565" s="5"/>
      <c r="K565" s="32"/>
      <c r="L565" s="5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spans="1:26" ht="12.75" customHeight="1" x14ac:dyDescent="0.2">
      <c r="A566" s="32"/>
      <c r="B566" s="32"/>
      <c r="C566" s="32"/>
      <c r="D566" s="32"/>
      <c r="E566" s="32"/>
      <c r="F566" s="32"/>
      <c r="G566" s="32"/>
      <c r="H566" s="206"/>
      <c r="I566" s="5"/>
      <c r="J566" s="5"/>
      <c r="K566" s="32"/>
      <c r="L566" s="5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spans="1:26" ht="12.75" customHeight="1" x14ac:dyDescent="0.2">
      <c r="A567" s="32"/>
      <c r="B567" s="32"/>
      <c r="C567" s="32"/>
      <c r="D567" s="32"/>
      <c r="E567" s="32"/>
      <c r="F567" s="32"/>
      <c r="G567" s="32"/>
      <c r="H567" s="206"/>
      <c r="I567" s="5"/>
      <c r="J567" s="5"/>
      <c r="K567" s="32"/>
      <c r="L567" s="5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spans="1:26" ht="12.75" customHeight="1" x14ac:dyDescent="0.2">
      <c r="A568" s="32"/>
      <c r="B568" s="32"/>
      <c r="C568" s="32"/>
      <c r="D568" s="32"/>
      <c r="E568" s="32"/>
      <c r="F568" s="32"/>
      <c r="G568" s="32"/>
      <c r="H568" s="206"/>
      <c r="I568" s="5"/>
      <c r="J568" s="5"/>
      <c r="K568" s="32"/>
      <c r="L568" s="5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spans="1:26" ht="12.75" customHeight="1" x14ac:dyDescent="0.2">
      <c r="A569" s="32"/>
      <c r="B569" s="32"/>
      <c r="C569" s="32"/>
      <c r="D569" s="32"/>
      <c r="E569" s="32"/>
      <c r="F569" s="32"/>
      <c r="G569" s="32"/>
      <c r="H569" s="206"/>
      <c r="I569" s="5"/>
      <c r="J569" s="5"/>
      <c r="K569" s="32"/>
      <c r="L569" s="5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spans="1:26" ht="12.75" customHeight="1" x14ac:dyDescent="0.2">
      <c r="A570" s="32"/>
      <c r="B570" s="32"/>
      <c r="C570" s="32"/>
      <c r="D570" s="32"/>
      <c r="E570" s="32"/>
      <c r="F570" s="32"/>
      <c r="G570" s="32"/>
      <c r="H570" s="206"/>
      <c r="I570" s="5"/>
      <c r="J570" s="5"/>
      <c r="K570" s="32"/>
      <c r="L570" s="5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spans="1:26" ht="12.75" customHeight="1" x14ac:dyDescent="0.2">
      <c r="A571" s="32"/>
      <c r="B571" s="32"/>
      <c r="C571" s="32"/>
      <c r="D571" s="32"/>
      <c r="E571" s="32"/>
      <c r="F571" s="32"/>
      <c r="G571" s="32"/>
      <c r="H571" s="206"/>
      <c r="I571" s="5"/>
      <c r="J571" s="5"/>
      <c r="K571" s="32"/>
      <c r="L571" s="5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spans="1:26" ht="12.75" customHeight="1" x14ac:dyDescent="0.2">
      <c r="A572" s="32"/>
      <c r="B572" s="32"/>
      <c r="C572" s="32"/>
      <c r="D572" s="32"/>
      <c r="E572" s="32"/>
      <c r="F572" s="32"/>
      <c r="G572" s="32"/>
      <c r="H572" s="206"/>
      <c r="I572" s="5"/>
      <c r="J572" s="5"/>
      <c r="K572" s="32"/>
      <c r="L572" s="5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spans="1:26" ht="12.75" customHeight="1" x14ac:dyDescent="0.2">
      <c r="A573" s="32"/>
      <c r="B573" s="32"/>
      <c r="C573" s="32"/>
      <c r="D573" s="32"/>
      <c r="E573" s="32"/>
      <c r="F573" s="32"/>
      <c r="G573" s="32"/>
      <c r="H573" s="206"/>
      <c r="I573" s="5"/>
      <c r="J573" s="5"/>
      <c r="K573" s="32"/>
      <c r="L573" s="5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spans="1:26" ht="12.75" customHeight="1" x14ac:dyDescent="0.2">
      <c r="A574" s="32"/>
      <c r="B574" s="32"/>
      <c r="C574" s="32"/>
      <c r="D574" s="32"/>
      <c r="E574" s="32"/>
      <c r="F574" s="32"/>
      <c r="G574" s="32"/>
      <c r="H574" s="206"/>
      <c r="I574" s="5"/>
      <c r="J574" s="5"/>
      <c r="K574" s="32"/>
      <c r="L574" s="5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spans="1:26" ht="12.75" customHeight="1" x14ac:dyDescent="0.2">
      <c r="A575" s="32"/>
      <c r="B575" s="32"/>
      <c r="C575" s="32"/>
      <c r="D575" s="32"/>
      <c r="E575" s="32"/>
      <c r="F575" s="32"/>
      <c r="G575" s="32"/>
      <c r="H575" s="206"/>
      <c r="I575" s="5"/>
      <c r="J575" s="5"/>
      <c r="K575" s="32"/>
      <c r="L575" s="5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spans="1:26" ht="12.75" customHeight="1" x14ac:dyDescent="0.2">
      <c r="A576" s="32"/>
      <c r="B576" s="32"/>
      <c r="C576" s="32"/>
      <c r="D576" s="32"/>
      <c r="E576" s="32"/>
      <c r="F576" s="32"/>
      <c r="G576" s="32"/>
      <c r="H576" s="206"/>
      <c r="I576" s="5"/>
      <c r="J576" s="5"/>
      <c r="K576" s="32"/>
      <c r="L576" s="5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spans="1:26" ht="12.75" customHeight="1" x14ac:dyDescent="0.2">
      <c r="A577" s="32"/>
      <c r="B577" s="32"/>
      <c r="C577" s="32"/>
      <c r="D577" s="32"/>
      <c r="E577" s="32"/>
      <c r="F577" s="32"/>
      <c r="G577" s="32"/>
      <c r="H577" s="206"/>
      <c r="I577" s="5"/>
      <c r="J577" s="5"/>
      <c r="K577" s="32"/>
      <c r="L577" s="5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spans="1:26" ht="12.75" customHeight="1" x14ac:dyDescent="0.2">
      <c r="A578" s="32"/>
      <c r="B578" s="32"/>
      <c r="C578" s="32"/>
      <c r="D578" s="32"/>
      <c r="E578" s="32"/>
      <c r="F578" s="32"/>
      <c r="G578" s="32"/>
      <c r="H578" s="206"/>
      <c r="I578" s="5"/>
      <c r="J578" s="5"/>
      <c r="K578" s="32"/>
      <c r="L578" s="5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spans="1:26" ht="12.75" customHeight="1" x14ac:dyDescent="0.2">
      <c r="A579" s="32"/>
      <c r="B579" s="32"/>
      <c r="C579" s="32"/>
      <c r="D579" s="32"/>
      <c r="E579" s="32"/>
      <c r="F579" s="32"/>
      <c r="G579" s="32"/>
      <c r="H579" s="206"/>
      <c r="I579" s="5"/>
      <c r="J579" s="5"/>
      <c r="K579" s="32"/>
      <c r="L579" s="5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spans="1:26" ht="12.75" customHeight="1" x14ac:dyDescent="0.2">
      <c r="A580" s="32"/>
      <c r="B580" s="32"/>
      <c r="C580" s="32"/>
      <c r="D580" s="32"/>
      <c r="E580" s="32"/>
      <c r="F580" s="32"/>
      <c r="G580" s="32"/>
      <c r="H580" s="206"/>
      <c r="I580" s="5"/>
      <c r="J580" s="5"/>
      <c r="K580" s="32"/>
      <c r="L580" s="5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spans="1:26" ht="12.75" customHeight="1" x14ac:dyDescent="0.2">
      <c r="A581" s="32"/>
      <c r="B581" s="32"/>
      <c r="C581" s="32"/>
      <c r="D581" s="32"/>
      <c r="E581" s="32"/>
      <c r="F581" s="32"/>
      <c r="G581" s="32"/>
      <c r="H581" s="206"/>
      <c r="I581" s="5"/>
      <c r="J581" s="5"/>
      <c r="K581" s="32"/>
      <c r="L581" s="5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spans="1:26" ht="12.75" customHeight="1" x14ac:dyDescent="0.2">
      <c r="A582" s="32"/>
      <c r="B582" s="32"/>
      <c r="C582" s="32"/>
      <c r="D582" s="32"/>
      <c r="E582" s="32"/>
      <c r="F582" s="32"/>
      <c r="G582" s="32"/>
      <c r="H582" s="206"/>
      <c r="I582" s="5"/>
      <c r="J582" s="5"/>
      <c r="K582" s="32"/>
      <c r="L582" s="5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spans="1:26" ht="12.75" customHeight="1" x14ac:dyDescent="0.2">
      <c r="A583" s="32"/>
      <c r="B583" s="32"/>
      <c r="C583" s="32"/>
      <c r="D583" s="32"/>
      <c r="E583" s="32"/>
      <c r="F583" s="32"/>
      <c r="G583" s="32"/>
      <c r="H583" s="206"/>
      <c r="I583" s="5"/>
      <c r="J583" s="5"/>
      <c r="K583" s="32"/>
      <c r="L583" s="5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spans="1:26" ht="12.75" customHeight="1" x14ac:dyDescent="0.2">
      <c r="A584" s="32"/>
      <c r="B584" s="32"/>
      <c r="C584" s="32"/>
      <c r="D584" s="32"/>
      <c r="E584" s="32"/>
      <c r="F584" s="32"/>
      <c r="G584" s="32"/>
      <c r="H584" s="206"/>
      <c r="I584" s="5"/>
      <c r="J584" s="5"/>
      <c r="K584" s="32"/>
      <c r="L584" s="5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spans="1:26" ht="12.75" customHeight="1" x14ac:dyDescent="0.2">
      <c r="A585" s="32"/>
      <c r="B585" s="32"/>
      <c r="C585" s="32"/>
      <c r="D585" s="32"/>
      <c r="E585" s="32"/>
      <c r="F585" s="32"/>
      <c r="G585" s="32"/>
      <c r="H585" s="206"/>
      <c r="I585" s="5"/>
      <c r="J585" s="5"/>
      <c r="K585" s="32"/>
      <c r="L585" s="5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spans="1:26" ht="12.75" customHeight="1" x14ac:dyDescent="0.2">
      <c r="A586" s="32"/>
      <c r="B586" s="32"/>
      <c r="C586" s="32"/>
      <c r="D586" s="32"/>
      <c r="E586" s="32"/>
      <c r="F586" s="32"/>
      <c r="G586" s="32"/>
      <c r="H586" s="206"/>
      <c r="I586" s="5"/>
      <c r="J586" s="5"/>
      <c r="K586" s="32"/>
      <c r="L586" s="5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spans="1:26" ht="12.75" customHeight="1" x14ac:dyDescent="0.2">
      <c r="A587" s="32"/>
      <c r="B587" s="32"/>
      <c r="C587" s="32"/>
      <c r="D587" s="32"/>
      <c r="E587" s="32"/>
      <c r="F587" s="32"/>
      <c r="G587" s="32"/>
      <c r="H587" s="206"/>
      <c r="I587" s="5"/>
      <c r="J587" s="5"/>
      <c r="K587" s="32"/>
      <c r="L587" s="5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spans="1:26" ht="12.75" customHeight="1" x14ac:dyDescent="0.2">
      <c r="A588" s="32"/>
      <c r="B588" s="32"/>
      <c r="C588" s="32"/>
      <c r="D588" s="32"/>
      <c r="E588" s="32"/>
      <c r="F588" s="32"/>
      <c r="G588" s="32"/>
      <c r="H588" s="206"/>
      <c r="I588" s="5"/>
      <c r="J588" s="5"/>
      <c r="K588" s="32"/>
      <c r="L588" s="5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spans="1:26" ht="12.75" customHeight="1" x14ac:dyDescent="0.2">
      <c r="A589" s="32"/>
      <c r="B589" s="32"/>
      <c r="C589" s="32"/>
      <c r="D589" s="32"/>
      <c r="E589" s="32"/>
      <c r="F589" s="32"/>
      <c r="G589" s="32"/>
      <c r="H589" s="206"/>
      <c r="I589" s="5"/>
      <c r="J589" s="5"/>
      <c r="K589" s="32"/>
      <c r="L589" s="5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spans="1:26" ht="12.75" customHeight="1" x14ac:dyDescent="0.2">
      <c r="A590" s="32"/>
      <c r="B590" s="32"/>
      <c r="C590" s="32"/>
      <c r="D590" s="32"/>
      <c r="E590" s="32"/>
      <c r="F590" s="32"/>
      <c r="G590" s="32"/>
      <c r="H590" s="206"/>
      <c r="I590" s="5"/>
      <c r="J590" s="5"/>
      <c r="K590" s="32"/>
      <c r="L590" s="5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spans="1:26" ht="12.75" customHeight="1" x14ac:dyDescent="0.2">
      <c r="A591" s="32"/>
      <c r="B591" s="32"/>
      <c r="C591" s="32"/>
      <c r="D591" s="32"/>
      <c r="E591" s="32"/>
      <c r="F591" s="32"/>
      <c r="G591" s="32"/>
      <c r="H591" s="206"/>
      <c r="I591" s="5"/>
      <c r="J591" s="5"/>
      <c r="K591" s="32"/>
      <c r="L591" s="5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spans="1:26" ht="12.75" customHeight="1" x14ac:dyDescent="0.2">
      <c r="A592" s="32"/>
      <c r="B592" s="32"/>
      <c r="C592" s="32"/>
      <c r="D592" s="32"/>
      <c r="E592" s="32"/>
      <c r="F592" s="32"/>
      <c r="G592" s="32"/>
      <c r="H592" s="206"/>
      <c r="I592" s="5"/>
      <c r="J592" s="5"/>
      <c r="K592" s="32"/>
      <c r="L592" s="5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spans="1:26" ht="12.75" customHeight="1" x14ac:dyDescent="0.2">
      <c r="A593" s="32"/>
      <c r="B593" s="32"/>
      <c r="C593" s="32"/>
      <c r="D593" s="32"/>
      <c r="E593" s="32"/>
      <c r="F593" s="32"/>
      <c r="G593" s="32"/>
      <c r="H593" s="206"/>
      <c r="I593" s="5"/>
      <c r="J593" s="5"/>
      <c r="K593" s="32"/>
      <c r="L593" s="5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spans="1:26" ht="12.75" customHeight="1" x14ac:dyDescent="0.2">
      <c r="A594" s="32"/>
      <c r="B594" s="32"/>
      <c r="C594" s="32"/>
      <c r="D594" s="32"/>
      <c r="E594" s="32"/>
      <c r="F594" s="32"/>
      <c r="G594" s="32"/>
      <c r="H594" s="206"/>
      <c r="I594" s="5"/>
      <c r="J594" s="5"/>
      <c r="K594" s="32"/>
      <c r="L594" s="5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spans="1:26" ht="12.75" customHeight="1" x14ac:dyDescent="0.2">
      <c r="A595" s="32"/>
      <c r="B595" s="32"/>
      <c r="C595" s="32"/>
      <c r="D595" s="32"/>
      <c r="E595" s="32"/>
      <c r="F595" s="32"/>
      <c r="G595" s="32"/>
      <c r="H595" s="206"/>
      <c r="I595" s="5"/>
      <c r="J595" s="5"/>
      <c r="K595" s="32"/>
      <c r="L595" s="5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spans="1:26" ht="12.75" customHeight="1" x14ac:dyDescent="0.2">
      <c r="A596" s="32"/>
      <c r="B596" s="32"/>
      <c r="C596" s="32"/>
      <c r="D596" s="32"/>
      <c r="E596" s="32"/>
      <c r="F596" s="32"/>
      <c r="G596" s="32"/>
      <c r="H596" s="206"/>
      <c r="I596" s="5"/>
      <c r="J596" s="5"/>
      <c r="K596" s="32"/>
      <c r="L596" s="5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spans="1:26" ht="12.75" customHeight="1" x14ac:dyDescent="0.2">
      <c r="A597" s="32"/>
      <c r="B597" s="32"/>
      <c r="C597" s="32"/>
      <c r="D597" s="32"/>
      <c r="E597" s="32"/>
      <c r="F597" s="32"/>
      <c r="G597" s="32"/>
      <c r="H597" s="206"/>
      <c r="I597" s="5"/>
      <c r="J597" s="5"/>
      <c r="K597" s="32"/>
      <c r="L597" s="5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spans="1:26" ht="12.75" customHeight="1" x14ac:dyDescent="0.2">
      <c r="A598" s="32"/>
      <c r="B598" s="32"/>
      <c r="C598" s="32"/>
      <c r="D598" s="32"/>
      <c r="E598" s="32"/>
      <c r="F598" s="32"/>
      <c r="G598" s="32"/>
      <c r="H598" s="206"/>
      <c r="I598" s="5"/>
      <c r="J598" s="5"/>
      <c r="K598" s="32"/>
      <c r="L598" s="5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spans="1:26" ht="12.75" customHeight="1" x14ac:dyDescent="0.2">
      <c r="A599" s="32"/>
      <c r="B599" s="32"/>
      <c r="C599" s="32"/>
      <c r="D599" s="32"/>
      <c r="E599" s="32"/>
      <c r="F599" s="32"/>
      <c r="G599" s="32"/>
      <c r="H599" s="206"/>
      <c r="I599" s="5"/>
      <c r="J599" s="5"/>
      <c r="K599" s="32"/>
      <c r="L599" s="5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spans="1:26" ht="12.75" customHeight="1" x14ac:dyDescent="0.2">
      <c r="A600" s="32"/>
      <c r="B600" s="32"/>
      <c r="C600" s="32"/>
      <c r="D600" s="32"/>
      <c r="E600" s="32"/>
      <c r="F600" s="32"/>
      <c r="G600" s="32"/>
      <c r="H600" s="206"/>
      <c r="I600" s="5"/>
      <c r="J600" s="5"/>
      <c r="K600" s="32"/>
      <c r="L600" s="5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spans="1:26" ht="12.75" customHeight="1" x14ac:dyDescent="0.2">
      <c r="A601" s="32"/>
      <c r="B601" s="32"/>
      <c r="C601" s="32"/>
      <c r="D601" s="32"/>
      <c r="E601" s="32"/>
      <c r="F601" s="32"/>
      <c r="G601" s="32"/>
      <c r="H601" s="206"/>
      <c r="I601" s="5"/>
      <c r="J601" s="5"/>
      <c r="K601" s="32"/>
      <c r="L601" s="5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spans="1:26" ht="12.75" customHeight="1" x14ac:dyDescent="0.2">
      <c r="A602" s="32"/>
      <c r="B602" s="32"/>
      <c r="C602" s="32"/>
      <c r="D602" s="32"/>
      <c r="E602" s="32"/>
      <c r="F602" s="32"/>
      <c r="G602" s="32"/>
      <c r="H602" s="206"/>
      <c r="I602" s="5"/>
      <c r="J602" s="5"/>
      <c r="K602" s="32"/>
      <c r="L602" s="5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spans="1:26" ht="12.75" customHeight="1" x14ac:dyDescent="0.2">
      <c r="A603" s="32"/>
      <c r="B603" s="32"/>
      <c r="C603" s="32"/>
      <c r="D603" s="32"/>
      <c r="E603" s="32"/>
      <c r="F603" s="32"/>
      <c r="G603" s="32"/>
      <c r="H603" s="206"/>
      <c r="I603" s="5"/>
      <c r="J603" s="5"/>
      <c r="K603" s="32"/>
      <c r="L603" s="5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spans="1:26" ht="12.75" customHeight="1" x14ac:dyDescent="0.2">
      <c r="A604" s="32"/>
      <c r="B604" s="32"/>
      <c r="C604" s="32"/>
      <c r="D604" s="32"/>
      <c r="E604" s="32"/>
      <c r="F604" s="32"/>
      <c r="G604" s="32"/>
      <c r="H604" s="206"/>
      <c r="I604" s="5"/>
      <c r="J604" s="5"/>
      <c r="K604" s="32"/>
      <c r="L604" s="5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spans="1:26" ht="12.75" customHeight="1" x14ac:dyDescent="0.2">
      <c r="A605" s="32"/>
      <c r="B605" s="32"/>
      <c r="C605" s="32"/>
      <c r="D605" s="32"/>
      <c r="E605" s="32"/>
      <c r="F605" s="32"/>
      <c r="G605" s="32"/>
      <c r="H605" s="206"/>
      <c r="I605" s="5"/>
      <c r="J605" s="5"/>
      <c r="K605" s="32"/>
      <c r="L605" s="5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spans="1:26" ht="12.75" customHeight="1" x14ac:dyDescent="0.2">
      <c r="A606" s="32"/>
      <c r="B606" s="32"/>
      <c r="C606" s="32"/>
      <c r="D606" s="32"/>
      <c r="E606" s="32"/>
      <c r="F606" s="32"/>
      <c r="G606" s="32"/>
      <c r="H606" s="206"/>
      <c r="I606" s="5"/>
      <c r="J606" s="5"/>
      <c r="K606" s="32"/>
      <c r="L606" s="5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spans="1:26" ht="12.75" customHeight="1" x14ac:dyDescent="0.2">
      <c r="A607" s="32"/>
      <c r="B607" s="32"/>
      <c r="C607" s="32"/>
      <c r="D607" s="32"/>
      <c r="E607" s="32"/>
      <c r="F607" s="32"/>
      <c r="G607" s="32"/>
      <c r="H607" s="206"/>
      <c r="I607" s="5"/>
      <c r="J607" s="5"/>
      <c r="K607" s="32"/>
      <c r="L607" s="5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spans="1:26" ht="12.75" customHeight="1" x14ac:dyDescent="0.2">
      <c r="A608" s="32"/>
      <c r="B608" s="32"/>
      <c r="C608" s="32"/>
      <c r="D608" s="32"/>
      <c r="E608" s="32"/>
      <c r="F608" s="32"/>
      <c r="G608" s="32"/>
      <c r="H608" s="206"/>
      <c r="I608" s="5"/>
      <c r="J608" s="5"/>
      <c r="K608" s="32"/>
      <c r="L608" s="5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spans="1:26" ht="12.75" customHeight="1" x14ac:dyDescent="0.2">
      <c r="A609" s="32"/>
      <c r="B609" s="32"/>
      <c r="C609" s="32"/>
      <c r="D609" s="32"/>
      <c r="E609" s="32"/>
      <c r="F609" s="32"/>
      <c r="G609" s="32"/>
      <c r="H609" s="206"/>
      <c r="I609" s="5"/>
      <c r="J609" s="5"/>
      <c r="K609" s="32"/>
      <c r="L609" s="5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spans="1:26" ht="12.75" customHeight="1" x14ac:dyDescent="0.2">
      <c r="A610" s="32"/>
      <c r="B610" s="32"/>
      <c r="C610" s="32"/>
      <c r="D610" s="32"/>
      <c r="E610" s="32"/>
      <c r="F610" s="32"/>
      <c r="G610" s="32"/>
      <c r="H610" s="206"/>
      <c r="I610" s="5"/>
      <c r="J610" s="5"/>
      <c r="K610" s="32"/>
      <c r="L610" s="5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spans="1:26" ht="12.75" customHeight="1" x14ac:dyDescent="0.2">
      <c r="A611" s="32"/>
      <c r="B611" s="32"/>
      <c r="C611" s="32"/>
      <c r="D611" s="32"/>
      <c r="E611" s="32"/>
      <c r="F611" s="32"/>
      <c r="G611" s="32"/>
      <c r="H611" s="206"/>
      <c r="I611" s="5"/>
      <c r="J611" s="5"/>
      <c r="K611" s="32"/>
      <c r="L611" s="5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spans="1:26" ht="12.75" customHeight="1" x14ac:dyDescent="0.2">
      <c r="A612" s="32"/>
      <c r="B612" s="32"/>
      <c r="C612" s="32"/>
      <c r="D612" s="32"/>
      <c r="E612" s="32"/>
      <c r="F612" s="32"/>
      <c r="G612" s="32"/>
      <c r="H612" s="206"/>
      <c r="I612" s="5"/>
      <c r="J612" s="5"/>
      <c r="K612" s="32"/>
      <c r="L612" s="5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spans="1:26" ht="12.75" customHeight="1" x14ac:dyDescent="0.2">
      <c r="A613" s="32"/>
      <c r="B613" s="32"/>
      <c r="C613" s="32"/>
      <c r="D613" s="32"/>
      <c r="E613" s="32"/>
      <c r="F613" s="32"/>
      <c r="G613" s="32"/>
      <c r="H613" s="206"/>
      <c r="I613" s="5"/>
      <c r="J613" s="5"/>
      <c r="K613" s="32"/>
      <c r="L613" s="5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spans="1:26" ht="12.75" customHeight="1" x14ac:dyDescent="0.2">
      <c r="A614" s="32"/>
      <c r="B614" s="32"/>
      <c r="C614" s="32"/>
      <c r="D614" s="32"/>
      <c r="E614" s="32"/>
      <c r="F614" s="32"/>
      <c r="G614" s="32"/>
      <c r="H614" s="206"/>
      <c r="I614" s="5"/>
      <c r="J614" s="5"/>
      <c r="K614" s="32"/>
      <c r="L614" s="5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spans="1:26" ht="12.75" customHeight="1" x14ac:dyDescent="0.2">
      <c r="A615" s="32"/>
      <c r="B615" s="32"/>
      <c r="C615" s="32"/>
      <c r="D615" s="32"/>
      <c r="E615" s="32"/>
      <c r="F615" s="32"/>
      <c r="G615" s="32"/>
      <c r="H615" s="206"/>
      <c r="I615" s="5"/>
      <c r="J615" s="5"/>
      <c r="K615" s="32"/>
      <c r="L615" s="5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spans="1:26" ht="12.75" customHeight="1" x14ac:dyDescent="0.2">
      <c r="A616" s="32"/>
      <c r="B616" s="32"/>
      <c r="C616" s="32"/>
      <c r="D616" s="32"/>
      <c r="E616" s="32"/>
      <c r="F616" s="32"/>
      <c r="G616" s="32"/>
      <c r="H616" s="206"/>
      <c r="I616" s="5"/>
      <c r="J616" s="5"/>
      <c r="K616" s="32"/>
      <c r="L616" s="5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spans="1:26" ht="12.75" customHeight="1" x14ac:dyDescent="0.2">
      <c r="A617" s="32"/>
      <c r="B617" s="32"/>
      <c r="C617" s="32"/>
      <c r="D617" s="32"/>
      <c r="E617" s="32"/>
      <c r="F617" s="32"/>
      <c r="G617" s="32"/>
      <c r="H617" s="206"/>
      <c r="I617" s="5"/>
      <c r="J617" s="5"/>
      <c r="K617" s="32"/>
      <c r="L617" s="5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spans="1:26" ht="12.75" customHeight="1" x14ac:dyDescent="0.2">
      <c r="A618" s="32"/>
      <c r="B618" s="32"/>
      <c r="C618" s="32"/>
      <c r="D618" s="32"/>
      <c r="E618" s="32"/>
      <c r="F618" s="32"/>
      <c r="G618" s="32"/>
      <c r="H618" s="206"/>
      <c r="I618" s="5"/>
      <c r="J618" s="5"/>
      <c r="K618" s="32"/>
      <c r="L618" s="5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spans="1:26" ht="12.75" customHeight="1" x14ac:dyDescent="0.2">
      <c r="A619" s="32"/>
      <c r="B619" s="32"/>
      <c r="C619" s="32"/>
      <c r="D619" s="32"/>
      <c r="E619" s="32"/>
      <c r="F619" s="32"/>
      <c r="G619" s="32"/>
      <c r="H619" s="206"/>
      <c r="I619" s="5"/>
      <c r="J619" s="5"/>
      <c r="K619" s="32"/>
      <c r="L619" s="5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spans="1:26" ht="12.75" customHeight="1" x14ac:dyDescent="0.2">
      <c r="A620" s="32"/>
      <c r="B620" s="32"/>
      <c r="C620" s="32"/>
      <c r="D620" s="32"/>
      <c r="E620" s="32"/>
      <c r="F620" s="32"/>
      <c r="G620" s="32"/>
      <c r="H620" s="206"/>
      <c r="I620" s="5"/>
      <c r="J620" s="5"/>
      <c r="K620" s="32"/>
      <c r="L620" s="5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spans="1:26" ht="12.75" customHeight="1" x14ac:dyDescent="0.2">
      <c r="A621" s="32"/>
      <c r="B621" s="32"/>
      <c r="C621" s="32"/>
      <c r="D621" s="32"/>
      <c r="E621" s="32"/>
      <c r="F621" s="32"/>
      <c r="G621" s="32"/>
      <c r="H621" s="206"/>
      <c r="I621" s="5"/>
      <c r="J621" s="5"/>
      <c r="K621" s="32"/>
      <c r="L621" s="5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spans="1:26" ht="12.75" customHeight="1" x14ac:dyDescent="0.2">
      <c r="A622" s="32"/>
      <c r="B622" s="32"/>
      <c r="C622" s="32"/>
      <c r="D622" s="32"/>
      <c r="E622" s="32"/>
      <c r="F622" s="32"/>
      <c r="G622" s="32"/>
      <c r="H622" s="206"/>
      <c r="I622" s="5"/>
      <c r="J622" s="5"/>
      <c r="K622" s="32"/>
      <c r="L622" s="5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spans="1:26" ht="12.75" customHeight="1" x14ac:dyDescent="0.2">
      <c r="A623" s="32"/>
      <c r="B623" s="32"/>
      <c r="C623" s="32"/>
      <c r="D623" s="32"/>
      <c r="E623" s="32"/>
      <c r="F623" s="32"/>
      <c r="G623" s="32"/>
      <c r="H623" s="206"/>
      <c r="I623" s="5"/>
      <c r="J623" s="5"/>
      <c r="K623" s="32"/>
      <c r="L623" s="5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spans="1:26" ht="12.75" customHeight="1" x14ac:dyDescent="0.2">
      <c r="A624" s="32"/>
      <c r="B624" s="32"/>
      <c r="C624" s="32"/>
      <c r="D624" s="32"/>
      <c r="E624" s="32"/>
      <c r="F624" s="32"/>
      <c r="G624" s="32"/>
      <c r="H624" s="206"/>
      <c r="I624" s="5"/>
      <c r="J624" s="5"/>
      <c r="K624" s="32"/>
      <c r="L624" s="5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spans="1:26" ht="12.75" customHeight="1" x14ac:dyDescent="0.2">
      <c r="A625" s="32"/>
      <c r="B625" s="32"/>
      <c r="C625" s="32"/>
      <c r="D625" s="32"/>
      <c r="E625" s="32"/>
      <c r="F625" s="32"/>
      <c r="G625" s="32"/>
      <c r="H625" s="206"/>
      <c r="I625" s="5"/>
      <c r="J625" s="5"/>
      <c r="K625" s="32"/>
      <c r="L625" s="5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spans="1:26" ht="12.75" customHeight="1" x14ac:dyDescent="0.2">
      <c r="A626" s="32"/>
      <c r="B626" s="32"/>
      <c r="C626" s="32"/>
      <c r="D626" s="32"/>
      <c r="E626" s="32"/>
      <c r="F626" s="32"/>
      <c r="G626" s="32"/>
      <c r="H626" s="206"/>
      <c r="I626" s="5"/>
      <c r="J626" s="5"/>
      <c r="K626" s="32"/>
      <c r="L626" s="5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spans="1:26" ht="12.75" customHeight="1" x14ac:dyDescent="0.2">
      <c r="A627" s="32"/>
      <c r="B627" s="32"/>
      <c r="C627" s="32"/>
      <c r="D627" s="32"/>
      <c r="E627" s="32"/>
      <c r="F627" s="32"/>
      <c r="G627" s="32"/>
      <c r="H627" s="206"/>
      <c r="I627" s="5"/>
      <c r="J627" s="5"/>
      <c r="K627" s="32"/>
      <c r="L627" s="5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spans="1:26" ht="12.75" customHeight="1" x14ac:dyDescent="0.2">
      <c r="A628" s="32"/>
      <c r="B628" s="32"/>
      <c r="C628" s="32"/>
      <c r="D628" s="32"/>
      <c r="E628" s="32"/>
      <c r="F628" s="32"/>
      <c r="G628" s="32"/>
      <c r="H628" s="206"/>
      <c r="I628" s="5"/>
      <c r="J628" s="5"/>
      <c r="K628" s="32"/>
      <c r="L628" s="5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spans="1:26" ht="12.75" customHeight="1" x14ac:dyDescent="0.2">
      <c r="A629" s="32"/>
      <c r="B629" s="32"/>
      <c r="C629" s="32"/>
      <c r="D629" s="32"/>
      <c r="E629" s="32"/>
      <c r="F629" s="32"/>
      <c r="G629" s="32"/>
      <c r="H629" s="206"/>
      <c r="I629" s="5"/>
      <c r="J629" s="5"/>
      <c r="K629" s="32"/>
      <c r="L629" s="5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spans="1:26" ht="12.75" customHeight="1" x14ac:dyDescent="0.2">
      <c r="A630" s="32"/>
      <c r="B630" s="32"/>
      <c r="C630" s="32"/>
      <c r="D630" s="32"/>
      <c r="E630" s="32"/>
      <c r="F630" s="32"/>
      <c r="G630" s="32"/>
      <c r="H630" s="206"/>
      <c r="I630" s="5"/>
      <c r="J630" s="5"/>
      <c r="K630" s="32"/>
      <c r="L630" s="5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spans="1:26" ht="12.75" customHeight="1" x14ac:dyDescent="0.2">
      <c r="A631" s="32"/>
      <c r="B631" s="32"/>
      <c r="C631" s="32"/>
      <c r="D631" s="32"/>
      <c r="E631" s="32"/>
      <c r="F631" s="32"/>
      <c r="G631" s="32"/>
      <c r="H631" s="206"/>
      <c r="I631" s="5"/>
      <c r="J631" s="5"/>
      <c r="K631" s="32"/>
      <c r="L631" s="5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spans="1:26" ht="12.75" customHeight="1" x14ac:dyDescent="0.2">
      <c r="A632" s="32"/>
      <c r="B632" s="32"/>
      <c r="C632" s="32"/>
      <c r="D632" s="32"/>
      <c r="E632" s="32"/>
      <c r="F632" s="32"/>
      <c r="G632" s="32"/>
      <c r="H632" s="206"/>
      <c r="I632" s="5"/>
      <c r="J632" s="5"/>
      <c r="K632" s="32"/>
      <c r="L632" s="5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spans="1:26" ht="12.75" customHeight="1" x14ac:dyDescent="0.2">
      <c r="A633" s="32"/>
      <c r="B633" s="32"/>
      <c r="C633" s="32"/>
      <c r="D633" s="32"/>
      <c r="E633" s="32"/>
      <c r="F633" s="32"/>
      <c r="G633" s="32"/>
      <c r="H633" s="206"/>
      <c r="I633" s="5"/>
      <c r="J633" s="5"/>
      <c r="K633" s="32"/>
      <c r="L633" s="5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spans="1:26" ht="12.75" customHeight="1" x14ac:dyDescent="0.2">
      <c r="A634" s="32"/>
      <c r="B634" s="32"/>
      <c r="C634" s="32"/>
      <c r="D634" s="32"/>
      <c r="E634" s="32"/>
      <c r="F634" s="32"/>
      <c r="G634" s="32"/>
      <c r="H634" s="206"/>
      <c r="I634" s="5"/>
      <c r="J634" s="5"/>
      <c r="K634" s="32"/>
      <c r="L634" s="5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spans="1:26" ht="12.75" customHeight="1" x14ac:dyDescent="0.2">
      <c r="A635" s="32"/>
      <c r="B635" s="32"/>
      <c r="C635" s="32"/>
      <c r="D635" s="32"/>
      <c r="E635" s="32"/>
      <c r="F635" s="32"/>
      <c r="G635" s="32"/>
      <c r="H635" s="206"/>
      <c r="I635" s="5"/>
      <c r="J635" s="5"/>
      <c r="K635" s="32"/>
      <c r="L635" s="5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spans="1:26" ht="12.75" customHeight="1" x14ac:dyDescent="0.2">
      <c r="A636" s="32"/>
      <c r="B636" s="32"/>
      <c r="C636" s="32"/>
      <c r="D636" s="32"/>
      <c r="E636" s="32"/>
      <c r="F636" s="32"/>
      <c r="G636" s="32"/>
      <c r="H636" s="206"/>
      <c r="I636" s="5"/>
      <c r="J636" s="5"/>
      <c r="K636" s="32"/>
      <c r="L636" s="5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spans="1:26" ht="12.75" customHeight="1" x14ac:dyDescent="0.2">
      <c r="A637" s="32"/>
      <c r="B637" s="32"/>
      <c r="C637" s="32"/>
      <c r="D637" s="32"/>
      <c r="E637" s="32"/>
      <c r="F637" s="32"/>
      <c r="G637" s="32"/>
      <c r="H637" s="206"/>
      <c r="I637" s="5"/>
      <c r="J637" s="5"/>
      <c r="K637" s="32"/>
      <c r="L637" s="5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spans="1:26" ht="12.75" customHeight="1" x14ac:dyDescent="0.2">
      <c r="A638" s="32"/>
      <c r="B638" s="32"/>
      <c r="C638" s="32"/>
      <c r="D638" s="32"/>
      <c r="E638" s="32"/>
      <c r="F638" s="32"/>
      <c r="G638" s="32"/>
      <c r="H638" s="206"/>
      <c r="I638" s="5"/>
      <c r="J638" s="5"/>
      <c r="K638" s="32"/>
      <c r="L638" s="5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spans="1:26" ht="12.75" customHeight="1" x14ac:dyDescent="0.2">
      <c r="A639" s="32"/>
      <c r="B639" s="32"/>
      <c r="C639" s="32"/>
      <c r="D639" s="32"/>
      <c r="E639" s="32"/>
      <c r="F639" s="32"/>
      <c r="G639" s="32"/>
      <c r="H639" s="206"/>
      <c r="I639" s="5"/>
      <c r="J639" s="5"/>
      <c r="K639" s="32"/>
      <c r="L639" s="5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spans="1:26" ht="12.75" customHeight="1" x14ac:dyDescent="0.2">
      <c r="A640" s="32"/>
      <c r="B640" s="32"/>
      <c r="C640" s="32"/>
      <c r="D640" s="32"/>
      <c r="E640" s="32"/>
      <c r="F640" s="32"/>
      <c r="G640" s="32"/>
      <c r="H640" s="206"/>
      <c r="I640" s="5"/>
      <c r="J640" s="5"/>
      <c r="K640" s="32"/>
      <c r="L640" s="5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spans="1:26" ht="12.75" customHeight="1" x14ac:dyDescent="0.2">
      <c r="A641" s="32"/>
      <c r="B641" s="32"/>
      <c r="C641" s="32"/>
      <c r="D641" s="32"/>
      <c r="E641" s="32"/>
      <c r="F641" s="32"/>
      <c r="G641" s="32"/>
      <c r="H641" s="206"/>
      <c r="I641" s="5"/>
      <c r="J641" s="5"/>
      <c r="K641" s="32"/>
      <c r="L641" s="5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spans="1:26" ht="12.75" customHeight="1" x14ac:dyDescent="0.2">
      <c r="A642" s="32"/>
      <c r="B642" s="32"/>
      <c r="C642" s="32"/>
      <c r="D642" s="32"/>
      <c r="E642" s="32"/>
      <c r="F642" s="32"/>
      <c r="G642" s="32"/>
      <c r="H642" s="206"/>
      <c r="I642" s="5"/>
      <c r="J642" s="5"/>
      <c r="K642" s="32"/>
      <c r="L642" s="5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spans="1:26" ht="12.75" customHeight="1" x14ac:dyDescent="0.2">
      <c r="A643" s="32"/>
      <c r="B643" s="32"/>
      <c r="C643" s="32"/>
      <c r="D643" s="32"/>
      <c r="E643" s="32"/>
      <c r="F643" s="32"/>
      <c r="G643" s="32"/>
      <c r="H643" s="206"/>
      <c r="I643" s="5"/>
      <c r="J643" s="5"/>
      <c r="K643" s="32"/>
      <c r="L643" s="5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spans="1:26" ht="12.75" customHeight="1" x14ac:dyDescent="0.2">
      <c r="A644" s="32"/>
      <c r="B644" s="32"/>
      <c r="C644" s="32"/>
      <c r="D644" s="32"/>
      <c r="E644" s="32"/>
      <c r="F644" s="32"/>
      <c r="G644" s="32"/>
      <c r="H644" s="206"/>
      <c r="I644" s="5"/>
      <c r="J644" s="5"/>
      <c r="K644" s="32"/>
      <c r="L644" s="5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spans="1:26" ht="12.75" customHeight="1" x14ac:dyDescent="0.2">
      <c r="A645" s="32"/>
      <c r="B645" s="32"/>
      <c r="C645" s="32"/>
      <c r="D645" s="32"/>
      <c r="E645" s="32"/>
      <c r="F645" s="32"/>
      <c r="G645" s="32"/>
      <c r="H645" s="206"/>
      <c r="I645" s="5"/>
      <c r="J645" s="5"/>
      <c r="K645" s="32"/>
      <c r="L645" s="5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spans="1:26" ht="12.75" customHeight="1" x14ac:dyDescent="0.2">
      <c r="A646" s="32"/>
      <c r="B646" s="32"/>
      <c r="C646" s="32"/>
      <c r="D646" s="32"/>
      <c r="E646" s="32"/>
      <c r="F646" s="32"/>
      <c r="G646" s="32"/>
      <c r="H646" s="206"/>
      <c r="I646" s="5"/>
      <c r="J646" s="5"/>
      <c r="K646" s="32"/>
      <c r="L646" s="5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spans="1:26" ht="12.75" customHeight="1" x14ac:dyDescent="0.2">
      <c r="A647" s="32"/>
      <c r="B647" s="32"/>
      <c r="C647" s="32"/>
      <c r="D647" s="32"/>
      <c r="E647" s="32"/>
      <c r="F647" s="32"/>
      <c r="G647" s="32"/>
      <c r="H647" s="206"/>
      <c r="I647" s="5"/>
      <c r="J647" s="5"/>
      <c r="K647" s="32"/>
      <c r="L647" s="5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spans="1:26" ht="12.75" customHeight="1" x14ac:dyDescent="0.2">
      <c r="A648" s="32"/>
      <c r="B648" s="32"/>
      <c r="C648" s="32"/>
      <c r="D648" s="32"/>
      <c r="E648" s="32"/>
      <c r="F648" s="32"/>
      <c r="G648" s="32"/>
      <c r="H648" s="206"/>
      <c r="I648" s="5"/>
      <c r="J648" s="5"/>
      <c r="K648" s="32"/>
      <c r="L648" s="5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spans="1:26" ht="12.75" customHeight="1" x14ac:dyDescent="0.2">
      <c r="A649" s="32"/>
      <c r="B649" s="32"/>
      <c r="C649" s="32"/>
      <c r="D649" s="32"/>
      <c r="E649" s="32"/>
      <c r="F649" s="32"/>
      <c r="G649" s="32"/>
      <c r="H649" s="206"/>
      <c r="I649" s="5"/>
      <c r="J649" s="5"/>
      <c r="K649" s="32"/>
      <c r="L649" s="5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spans="1:26" ht="12.75" customHeight="1" x14ac:dyDescent="0.2">
      <c r="A650" s="32"/>
      <c r="B650" s="32"/>
      <c r="C650" s="32"/>
      <c r="D650" s="32"/>
      <c r="E650" s="32"/>
      <c r="F650" s="32"/>
      <c r="G650" s="32"/>
      <c r="H650" s="206"/>
      <c r="I650" s="5"/>
      <c r="J650" s="5"/>
      <c r="K650" s="32"/>
      <c r="L650" s="5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spans="1:26" ht="12.75" customHeight="1" x14ac:dyDescent="0.2">
      <c r="A651" s="32"/>
      <c r="B651" s="32"/>
      <c r="C651" s="32"/>
      <c r="D651" s="32"/>
      <c r="E651" s="32"/>
      <c r="F651" s="32"/>
      <c r="G651" s="32"/>
      <c r="H651" s="206"/>
      <c r="I651" s="5"/>
      <c r="J651" s="5"/>
      <c r="K651" s="32"/>
      <c r="L651" s="5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spans="1:26" ht="12.75" customHeight="1" x14ac:dyDescent="0.2">
      <c r="A652" s="32"/>
      <c r="B652" s="32"/>
      <c r="C652" s="32"/>
      <c r="D652" s="32"/>
      <c r="E652" s="32"/>
      <c r="F652" s="32"/>
      <c r="G652" s="32"/>
      <c r="H652" s="206"/>
      <c r="I652" s="5"/>
      <c r="J652" s="5"/>
      <c r="K652" s="32"/>
      <c r="L652" s="5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spans="1:26" ht="12.75" customHeight="1" x14ac:dyDescent="0.2">
      <c r="A653" s="32"/>
      <c r="B653" s="32"/>
      <c r="C653" s="32"/>
      <c r="D653" s="32"/>
      <c r="E653" s="32"/>
      <c r="F653" s="32"/>
      <c r="G653" s="32"/>
      <c r="H653" s="206"/>
      <c r="I653" s="5"/>
      <c r="J653" s="5"/>
      <c r="K653" s="32"/>
      <c r="L653" s="5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spans="1:26" ht="12.75" customHeight="1" x14ac:dyDescent="0.2">
      <c r="A654" s="32"/>
      <c r="B654" s="32"/>
      <c r="C654" s="32"/>
      <c r="D654" s="32"/>
      <c r="E654" s="32"/>
      <c r="F654" s="32"/>
      <c r="G654" s="32"/>
      <c r="H654" s="206"/>
      <c r="I654" s="5"/>
      <c r="J654" s="5"/>
      <c r="K654" s="32"/>
      <c r="L654" s="5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spans="1:26" ht="12.75" customHeight="1" x14ac:dyDescent="0.2">
      <c r="A655" s="32"/>
      <c r="B655" s="32"/>
      <c r="C655" s="32"/>
      <c r="D655" s="32"/>
      <c r="E655" s="32"/>
      <c r="F655" s="32"/>
      <c r="G655" s="32"/>
      <c r="H655" s="206"/>
      <c r="I655" s="5"/>
      <c r="J655" s="5"/>
      <c r="K655" s="32"/>
      <c r="L655" s="5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spans="1:26" ht="12.75" customHeight="1" x14ac:dyDescent="0.2">
      <c r="A656" s="32"/>
      <c r="B656" s="32"/>
      <c r="C656" s="32"/>
      <c r="D656" s="32"/>
      <c r="E656" s="32"/>
      <c r="F656" s="32"/>
      <c r="G656" s="32"/>
      <c r="H656" s="206"/>
      <c r="I656" s="5"/>
      <c r="J656" s="5"/>
      <c r="K656" s="32"/>
      <c r="L656" s="5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spans="1:26" ht="12.75" customHeight="1" x14ac:dyDescent="0.2">
      <c r="A657" s="32"/>
      <c r="B657" s="32"/>
      <c r="C657" s="32"/>
      <c r="D657" s="32"/>
      <c r="E657" s="32"/>
      <c r="F657" s="32"/>
      <c r="G657" s="32"/>
      <c r="H657" s="206"/>
      <c r="I657" s="5"/>
      <c r="J657" s="5"/>
      <c r="K657" s="32"/>
      <c r="L657" s="5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spans="1:26" ht="12.75" customHeight="1" x14ac:dyDescent="0.2">
      <c r="A658" s="32"/>
      <c r="B658" s="32"/>
      <c r="C658" s="32"/>
      <c r="D658" s="32"/>
      <c r="E658" s="32"/>
      <c r="F658" s="32"/>
      <c r="G658" s="32"/>
      <c r="H658" s="206"/>
      <c r="I658" s="5"/>
      <c r="J658" s="5"/>
      <c r="K658" s="32"/>
      <c r="L658" s="5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spans="1:26" ht="12.75" customHeight="1" x14ac:dyDescent="0.2">
      <c r="A659" s="32"/>
      <c r="B659" s="32"/>
      <c r="C659" s="32"/>
      <c r="D659" s="32"/>
      <c r="E659" s="32"/>
      <c r="F659" s="32"/>
      <c r="G659" s="32"/>
      <c r="H659" s="206"/>
      <c r="I659" s="5"/>
      <c r="J659" s="5"/>
      <c r="K659" s="32"/>
      <c r="L659" s="5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spans="1:26" ht="12.75" customHeight="1" x14ac:dyDescent="0.2">
      <c r="A660" s="32"/>
      <c r="B660" s="32"/>
      <c r="C660" s="32"/>
      <c r="D660" s="32"/>
      <c r="E660" s="32"/>
      <c r="F660" s="32"/>
      <c r="G660" s="32"/>
      <c r="H660" s="206"/>
      <c r="I660" s="5"/>
      <c r="J660" s="5"/>
      <c r="K660" s="32"/>
      <c r="L660" s="5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spans="1:26" ht="12.75" customHeight="1" x14ac:dyDescent="0.2">
      <c r="A661" s="32"/>
      <c r="B661" s="32"/>
      <c r="C661" s="32"/>
      <c r="D661" s="32"/>
      <c r="E661" s="32"/>
      <c r="F661" s="32"/>
      <c r="G661" s="32"/>
      <c r="H661" s="206"/>
      <c r="I661" s="5"/>
      <c r="J661" s="5"/>
      <c r="K661" s="32"/>
      <c r="L661" s="5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spans="1:26" ht="12.75" customHeight="1" x14ac:dyDescent="0.2">
      <c r="A662" s="32"/>
      <c r="B662" s="32"/>
      <c r="C662" s="32"/>
      <c r="D662" s="32"/>
      <c r="E662" s="32"/>
      <c r="F662" s="32"/>
      <c r="G662" s="32"/>
      <c r="H662" s="206"/>
      <c r="I662" s="5"/>
      <c r="J662" s="5"/>
      <c r="K662" s="32"/>
      <c r="L662" s="5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spans="1:26" ht="12.75" customHeight="1" x14ac:dyDescent="0.2">
      <c r="A663" s="32"/>
      <c r="B663" s="32"/>
      <c r="C663" s="32"/>
      <c r="D663" s="32"/>
      <c r="E663" s="32"/>
      <c r="F663" s="32"/>
      <c r="G663" s="32"/>
      <c r="H663" s="206"/>
      <c r="I663" s="5"/>
      <c r="J663" s="5"/>
      <c r="K663" s="32"/>
      <c r="L663" s="5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spans="1:26" ht="12.75" customHeight="1" x14ac:dyDescent="0.2">
      <c r="A664" s="32"/>
      <c r="B664" s="32"/>
      <c r="C664" s="32"/>
      <c r="D664" s="32"/>
      <c r="E664" s="32"/>
      <c r="F664" s="32"/>
      <c r="G664" s="32"/>
      <c r="H664" s="206"/>
      <c r="I664" s="5"/>
      <c r="J664" s="5"/>
      <c r="K664" s="32"/>
      <c r="L664" s="5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spans="1:26" ht="12.75" customHeight="1" x14ac:dyDescent="0.2">
      <c r="A665" s="32"/>
      <c r="B665" s="32"/>
      <c r="C665" s="32"/>
      <c r="D665" s="32"/>
      <c r="E665" s="32"/>
      <c r="F665" s="32"/>
      <c r="G665" s="32"/>
      <c r="H665" s="206"/>
      <c r="I665" s="5"/>
      <c r="J665" s="5"/>
      <c r="K665" s="32"/>
      <c r="L665" s="5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spans="1:26" ht="12.75" customHeight="1" x14ac:dyDescent="0.2">
      <c r="A666" s="32"/>
      <c r="B666" s="32"/>
      <c r="C666" s="32"/>
      <c r="D666" s="32"/>
      <c r="E666" s="32"/>
      <c r="F666" s="32"/>
      <c r="G666" s="32"/>
      <c r="H666" s="206"/>
      <c r="I666" s="5"/>
      <c r="J666" s="5"/>
      <c r="K666" s="32"/>
      <c r="L666" s="5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spans="1:26" ht="12.75" customHeight="1" x14ac:dyDescent="0.2">
      <c r="A667" s="32"/>
      <c r="B667" s="32"/>
      <c r="C667" s="32"/>
      <c r="D667" s="32"/>
      <c r="E667" s="32"/>
      <c r="F667" s="32"/>
      <c r="G667" s="32"/>
      <c r="H667" s="206"/>
      <c r="I667" s="5"/>
      <c r="J667" s="5"/>
      <c r="K667" s="32"/>
      <c r="L667" s="5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spans="1:26" ht="12.75" customHeight="1" x14ac:dyDescent="0.2">
      <c r="A668" s="32"/>
      <c r="B668" s="32"/>
      <c r="C668" s="32"/>
      <c r="D668" s="32"/>
      <c r="E668" s="32"/>
      <c r="F668" s="32"/>
      <c r="G668" s="32"/>
      <c r="H668" s="206"/>
      <c r="I668" s="5"/>
      <c r="J668" s="5"/>
      <c r="K668" s="32"/>
      <c r="L668" s="5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spans="1:26" ht="12.75" customHeight="1" x14ac:dyDescent="0.2">
      <c r="A669" s="32"/>
      <c r="B669" s="32"/>
      <c r="C669" s="32"/>
      <c r="D669" s="32"/>
      <c r="E669" s="32"/>
      <c r="F669" s="32"/>
      <c r="G669" s="32"/>
      <c r="H669" s="206"/>
      <c r="I669" s="5"/>
      <c r="J669" s="5"/>
      <c r="K669" s="32"/>
      <c r="L669" s="5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spans="1:26" ht="12.75" customHeight="1" x14ac:dyDescent="0.2">
      <c r="A670" s="32"/>
      <c r="B670" s="32"/>
      <c r="C670" s="32"/>
      <c r="D670" s="32"/>
      <c r="E670" s="32"/>
      <c r="F670" s="32"/>
      <c r="G670" s="32"/>
      <c r="H670" s="206"/>
      <c r="I670" s="5"/>
      <c r="J670" s="5"/>
      <c r="K670" s="32"/>
      <c r="L670" s="5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spans="1:26" ht="12.75" customHeight="1" x14ac:dyDescent="0.2">
      <c r="A671" s="32"/>
      <c r="B671" s="32"/>
      <c r="C671" s="32"/>
      <c r="D671" s="32"/>
      <c r="E671" s="32"/>
      <c r="F671" s="32"/>
      <c r="G671" s="32"/>
      <c r="H671" s="206"/>
      <c r="I671" s="5"/>
      <c r="J671" s="5"/>
      <c r="K671" s="32"/>
      <c r="L671" s="5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spans="1:26" ht="12.75" customHeight="1" x14ac:dyDescent="0.2">
      <c r="A672" s="32"/>
      <c r="B672" s="32"/>
      <c r="C672" s="32"/>
      <c r="D672" s="32"/>
      <c r="E672" s="32"/>
      <c r="F672" s="32"/>
      <c r="G672" s="32"/>
      <c r="H672" s="206"/>
      <c r="I672" s="5"/>
      <c r="J672" s="5"/>
      <c r="K672" s="32"/>
      <c r="L672" s="5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spans="1:26" ht="12.75" customHeight="1" x14ac:dyDescent="0.2">
      <c r="A673" s="32"/>
      <c r="B673" s="32"/>
      <c r="C673" s="32"/>
      <c r="D673" s="32"/>
      <c r="E673" s="32"/>
      <c r="F673" s="32"/>
      <c r="G673" s="32"/>
      <c r="H673" s="206"/>
      <c r="I673" s="5"/>
      <c r="J673" s="5"/>
      <c r="K673" s="32"/>
      <c r="L673" s="5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spans="1:26" ht="12.75" customHeight="1" x14ac:dyDescent="0.2">
      <c r="A674" s="32"/>
      <c r="B674" s="32"/>
      <c r="C674" s="32"/>
      <c r="D674" s="32"/>
      <c r="E674" s="32"/>
      <c r="F674" s="32"/>
      <c r="G674" s="32"/>
      <c r="H674" s="206"/>
      <c r="I674" s="5"/>
      <c r="J674" s="5"/>
      <c r="K674" s="32"/>
      <c r="L674" s="5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spans="1:26" ht="12.75" customHeight="1" x14ac:dyDescent="0.2">
      <c r="A675" s="32"/>
      <c r="B675" s="32"/>
      <c r="C675" s="32"/>
      <c r="D675" s="32"/>
      <c r="E675" s="32"/>
      <c r="F675" s="32"/>
      <c r="G675" s="32"/>
      <c r="H675" s="206"/>
      <c r="I675" s="5"/>
      <c r="J675" s="5"/>
      <c r="K675" s="32"/>
      <c r="L675" s="5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spans="1:26" ht="12.75" customHeight="1" x14ac:dyDescent="0.2">
      <c r="A676" s="32"/>
      <c r="B676" s="32"/>
      <c r="C676" s="32"/>
      <c r="D676" s="32"/>
      <c r="E676" s="32"/>
      <c r="F676" s="32"/>
      <c r="G676" s="32"/>
      <c r="H676" s="206"/>
      <c r="I676" s="5"/>
      <c r="J676" s="5"/>
      <c r="K676" s="32"/>
      <c r="L676" s="5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spans="1:26" ht="12.75" customHeight="1" x14ac:dyDescent="0.2">
      <c r="A677" s="32"/>
      <c r="B677" s="32"/>
      <c r="C677" s="32"/>
      <c r="D677" s="32"/>
      <c r="E677" s="32"/>
      <c r="F677" s="32"/>
      <c r="G677" s="32"/>
      <c r="H677" s="206"/>
      <c r="I677" s="5"/>
      <c r="J677" s="5"/>
      <c r="K677" s="32"/>
      <c r="L677" s="5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spans="1:26" ht="12.75" customHeight="1" x14ac:dyDescent="0.2">
      <c r="A678" s="32"/>
      <c r="B678" s="32"/>
      <c r="C678" s="32"/>
      <c r="D678" s="32"/>
      <c r="E678" s="32"/>
      <c r="F678" s="32"/>
      <c r="G678" s="32"/>
      <c r="H678" s="206"/>
      <c r="I678" s="5"/>
      <c r="J678" s="5"/>
      <c r="K678" s="32"/>
      <c r="L678" s="5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spans="1:26" ht="12.75" customHeight="1" x14ac:dyDescent="0.2">
      <c r="A679" s="32"/>
      <c r="B679" s="32"/>
      <c r="C679" s="32"/>
      <c r="D679" s="32"/>
      <c r="E679" s="32"/>
      <c r="F679" s="32"/>
      <c r="G679" s="32"/>
      <c r="H679" s="206"/>
      <c r="I679" s="5"/>
      <c r="J679" s="5"/>
      <c r="K679" s="32"/>
      <c r="L679" s="5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spans="1:26" ht="12.75" customHeight="1" x14ac:dyDescent="0.2">
      <c r="A680" s="32"/>
      <c r="B680" s="32"/>
      <c r="C680" s="32"/>
      <c r="D680" s="32"/>
      <c r="E680" s="32"/>
      <c r="F680" s="32"/>
      <c r="G680" s="32"/>
      <c r="H680" s="206"/>
      <c r="I680" s="5"/>
      <c r="J680" s="5"/>
      <c r="K680" s="32"/>
      <c r="L680" s="5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spans="1:26" ht="12.75" customHeight="1" x14ac:dyDescent="0.2">
      <c r="A681" s="32"/>
      <c r="B681" s="32"/>
      <c r="C681" s="32"/>
      <c r="D681" s="32"/>
      <c r="E681" s="32"/>
      <c r="F681" s="32"/>
      <c r="G681" s="32"/>
      <c r="H681" s="206"/>
      <c r="I681" s="5"/>
      <c r="J681" s="5"/>
      <c r="K681" s="32"/>
      <c r="L681" s="5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spans="1:26" ht="12.75" customHeight="1" x14ac:dyDescent="0.2">
      <c r="A682" s="32"/>
      <c r="B682" s="32"/>
      <c r="C682" s="32"/>
      <c r="D682" s="32"/>
      <c r="E682" s="32"/>
      <c r="F682" s="32"/>
      <c r="G682" s="32"/>
      <c r="H682" s="206"/>
      <c r="I682" s="5"/>
      <c r="J682" s="5"/>
      <c r="K682" s="32"/>
      <c r="L682" s="5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spans="1:26" ht="12.75" customHeight="1" x14ac:dyDescent="0.2">
      <c r="A683" s="32"/>
      <c r="B683" s="32"/>
      <c r="C683" s="32"/>
      <c r="D683" s="32"/>
      <c r="E683" s="32"/>
      <c r="F683" s="32"/>
      <c r="G683" s="32"/>
      <c r="H683" s="206"/>
      <c r="I683" s="5"/>
      <c r="J683" s="5"/>
      <c r="K683" s="32"/>
      <c r="L683" s="5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spans="1:26" ht="12.75" customHeight="1" x14ac:dyDescent="0.2">
      <c r="A684" s="32"/>
      <c r="B684" s="32"/>
      <c r="C684" s="32"/>
      <c r="D684" s="32"/>
      <c r="E684" s="32"/>
      <c r="F684" s="32"/>
      <c r="G684" s="32"/>
      <c r="H684" s="206"/>
      <c r="I684" s="5"/>
      <c r="J684" s="5"/>
      <c r="K684" s="32"/>
      <c r="L684" s="5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spans="1:26" ht="12.75" customHeight="1" x14ac:dyDescent="0.2">
      <c r="A685" s="32"/>
      <c r="B685" s="32"/>
      <c r="C685" s="32"/>
      <c r="D685" s="32"/>
      <c r="E685" s="32"/>
      <c r="F685" s="32"/>
      <c r="G685" s="32"/>
      <c r="H685" s="206"/>
      <c r="I685" s="5"/>
      <c r="J685" s="5"/>
      <c r="K685" s="32"/>
      <c r="L685" s="5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spans="1:26" ht="12.75" customHeight="1" x14ac:dyDescent="0.2">
      <c r="A686" s="32"/>
      <c r="B686" s="32"/>
      <c r="C686" s="32"/>
      <c r="D686" s="32"/>
      <c r="E686" s="32"/>
      <c r="F686" s="32"/>
      <c r="G686" s="32"/>
      <c r="H686" s="206"/>
      <c r="I686" s="5"/>
      <c r="J686" s="5"/>
      <c r="K686" s="32"/>
      <c r="L686" s="5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spans="1:26" ht="12.75" customHeight="1" x14ac:dyDescent="0.2">
      <c r="A687" s="32"/>
      <c r="B687" s="32"/>
      <c r="C687" s="32"/>
      <c r="D687" s="32"/>
      <c r="E687" s="32"/>
      <c r="F687" s="32"/>
      <c r="G687" s="32"/>
      <c r="H687" s="206"/>
      <c r="I687" s="5"/>
      <c r="J687" s="5"/>
      <c r="K687" s="32"/>
      <c r="L687" s="5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spans="1:26" ht="12.75" customHeight="1" x14ac:dyDescent="0.2">
      <c r="A688" s="32"/>
      <c r="B688" s="32"/>
      <c r="C688" s="32"/>
      <c r="D688" s="32"/>
      <c r="E688" s="32"/>
      <c r="F688" s="32"/>
      <c r="G688" s="32"/>
      <c r="H688" s="206"/>
      <c r="I688" s="5"/>
      <c r="J688" s="5"/>
      <c r="K688" s="32"/>
      <c r="L688" s="5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spans="1:26" ht="12.75" customHeight="1" x14ac:dyDescent="0.2">
      <c r="A689" s="32"/>
      <c r="B689" s="32"/>
      <c r="C689" s="32"/>
      <c r="D689" s="32"/>
      <c r="E689" s="32"/>
      <c r="F689" s="32"/>
      <c r="G689" s="32"/>
      <c r="H689" s="206"/>
      <c r="I689" s="5"/>
      <c r="J689" s="5"/>
      <c r="K689" s="32"/>
      <c r="L689" s="5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spans="1:26" ht="12.75" customHeight="1" x14ac:dyDescent="0.2">
      <c r="A690" s="32"/>
      <c r="B690" s="32"/>
      <c r="C690" s="32"/>
      <c r="D690" s="32"/>
      <c r="E690" s="32"/>
      <c r="F690" s="32"/>
      <c r="G690" s="32"/>
      <c r="H690" s="206"/>
      <c r="I690" s="5"/>
      <c r="J690" s="5"/>
      <c r="K690" s="32"/>
      <c r="L690" s="5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spans="1:26" ht="12.75" customHeight="1" x14ac:dyDescent="0.2">
      <c r="A691" s="32"/>
      <c r="B691" s="32"/>
      <c r="C691" s="32"/>
      <c r="D691" s="32"/>
      <c r="E691" s="32"/>
      <c r="F691" s="32"/>
      <c r="G691" s="32"/>
      <c r="H691" s="206"/>
      <c r="I691" s="5"/>
      <c r="J691" s="5"/>
      <c r="K691" s="32"/>
      <c r="L691" s="5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spans="1:26" ht="12.75" customHeight="1" x14ac:dyDescent="0.2">
      <c r="A692" s="32"/>
      <c r="B692" s="32"/>
      <c r="C692" s="32"/>
      <c r="D692" s="32"/>
      <c r="E692" s="32"/>
      <c r="F692" s="32"/>
      <c r="G692" s="32"/>
      <c r="H692" s="206"/>
      <c r="I692" s="5"/>
      <c r="J692" s="5"/>
      <c r="K692" s="32"/>
      <c r="L692" s="5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spans="1:26" ht="12.75" customHeight="1" x14ac:dyDescent="0.2">
      <c r="A693" s="32"/>
      <c r="B693" s="32"/>
      <c r="C693" s="32"/>
      <c r="D693" s="32"/>
      <c r="E693" s="32"/>
      <c r="F693" s="32"/>
      <c r="G693" s="32"/>
      <c r="H693" s="206"/>
      <c r="I693" s="5"/>
      <c r="J693" s="5"/>
      <c r="K693" s="32"/>
      <c r="L693" s="5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spans="1:26" ht="12.75" customHeight="1" x14ac:dyDescent="0.2">
      <c r="A694" s="32"/>
      <c r="B694" s="32"/>
      <c r="C694" s="32"/>
      <c r="D694" s="32"/>
      <c r="E694" s="32"/>
      <c r="F694" s="32"/>
      <c r="G694" s="32"/>
      <c r="H694" s="206"/>
      <c r="I694" s="5"/>
      <c r="J694" s="5"/>
      <c r="K694" s="32"/>
      <c r="L694" s="5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spans="1:26" ht="12.75" customHeight="1" x14ac:dyDescent="0.2">
      <c r="A695" s="32"/>
      <c r="B695" s="32"/>
      <c r="C695" s="32"/>
      <c r="D695" s="32"/>
      <c r="E695" s="32"/>
      <c r="F695" s="32"/>
      <c r="G695" s="32"/>
      <c r="H695" s="206"/>
      <c r="I695" s="5"/>
      <c r="J695" s="5"/>
      <c r="K695" s="32"/>
      <c r="L695" s="5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spans="1:26" ht="12.75" customHeight="1" x14ac:dyDescent="0.2">
      <c r="A696" s="32"/>
      <c r="B696" s="32"/>
      <c r="C696" s="32"/>
      <c r="D696" s="32"/>
      <c r="E696" s="32"/>
      <c r="F696" s="32"/>
      <c r="G696" s="32"/>
      <c r="H696" s="206"/>
      <c r="I696" s="5"/>
      <c r="J696" s="5"/>
      <c r="K696" s="32"/>
      <c r="L696" s="5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spans="1:26" ht="12.75" customHeight="1" x14ac:dyDescent="0.2">
      <c r="A697" s="32"/>
      <c r="B697" s="32"/>
      <c r="C697" s="32"/>
      <c r="D697" s="32"/>
      <c r="E697" s="32"/>
      <c r="F697" s="32"/>
      <c r="G697" s="32"/>
      <c r="H697" s="206"/>
      <c r="I697" s="5"/>
      <c r="J697" s="5"/>
      <c r="K697" s="32"/>
      <c r="L697" s="5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spans="1:26" ht="12.75" customHeight="1" x14ac:dyDescent="0.2">
      <c r="A698" s="32"/>
      <c r="B698" s="32"/>
      <c r="C698" s="32"/>
      <c r="D698" s="32"/>
      <c r="E698" s="32"/>
      <c r="F698" s="32"/>
      <c r="G698" s="32"/>
      <c r="H698" s="206"/>
      <c r="I698" s="5"/>
      <c r="J698" s="5"/>
      <c r="K698" s="32"/>
      <c r="L698" s="5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spans="1:26" ht="12.75" customHeight="1" x14ac:dyDescent="0.2">
      <c r="A699" s="32"/>
      <c r="B699" s="32"/>
      <c r="C699" s="32"/>
      <c r="D699" s="32"/>
      <c r="E699" s="32"/>
      <c r="F699" s="32"/>
      <c r="G699" s="32"/>
      <c r="H699" s="206"/>
      <c r="I699" s="5"/>
      <c r="J699" s="5"/>
      <c r="K699" s="32"/>
      <c r="L699" s="5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spans="1:26" ht="12.75" customHeight="1" x14ac:dyDescent="0.2">
      <c r="A700" s="32"/>
      <c r="B700" s="32"/>
      <c r="C700" s="32"/>
      <c r="D700" s="32"/>
      <c r="E700" s="32"/>
      <c r="F700" s="32"/>
      <c r="G700" s="32"/>
      <c r="H700" s="206"/>
      <c r="I700" s="5"/>
      <c r="J700" s="5"/>
      <c r="K700" s="32"/>
      <c r="L700" s="5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spans="1:26" ht="12.75" customHeight="1" x14ac:dyDescent="0.2">
      <c r="A701" s="32"/>
      <c r="B701" s="32"/>
      <c r="C701" s="32"/>
      <c r="D701" s="32"/>
      <c r="E701" s="32"/>
      <c r="F701" s="32"/>
      <c r="G701" s="32"/>
      <c r="H701" s="206"/>
      <c r="I701" s="5"/>
      <c r="J701" s="5"/>
      <c r="K701" s="32"/>
      <c r="L701" s="5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spans="1:26" ht="12.75" customHeight="1" x14ac:dyDescent="0.2">
      <c r="A702" s="32"/>
      <c r="B702" s="32"/>
      <c r="C702" s="32"/>
      <c r="D702" s="32"/>
      <c r="E702" s="32"/>
      <c r="F702" s="32"/>
      <c r="G702" s="32"/>
      <c r="H702" s="206"/>
      <c r="I702" s="5"/>
      <c r="J702" s="5"/>
      <c r="K702" s="32"/>
      <c r="L702" s="5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spans="1:26" ht="12.75" customHeight="1" x14ac:dyDescent="0.2">
      <c r="A703" s="32"/>
      <c r="B703" s="32"/>
      <c r="C703" s="32"/>
      <c r="D703" s="32"/>
      <c r="E703" s="32"/>
      <c r="F703" s="32"/>
      <c r="G703" s="32"/>
      <c r="H703" s="206"/>
      <c r="I703" s="5"/>
      <c r="J703" s="5"/>
      <c r="K703" s="32"/>
      <c r="L703" s="5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spans="1:26" ht="12.75" customHeight="1" x14ac:dyDescent="0.2">
      <c r="A704" s="32"/>
      <c r="B704" s="32"/>
      <c r="C704" s="32"/>
      <c r="D704" s="32"/>
      <c r="E704" s="32"/>
      <c r="F704" s="32"/>
      <c r="G704" s="32"/>
      <c r="H704" s="206"/>
      <c r="I704" s="5"/>
      <c r="J704" s="5"/>
      <c r="K704" s="32"/>
      <c r="L704" s="5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spans="1:26" ht="12.75" customHeight="1" x14ac:dyDescent="0.2">
      <c r="A705" s="32"/>
      <c r="B705" s="32"/>
      <c r="C705" s="32"/>
      <c r="D705" s="32"/>
      <c r="E705" s="32"/>
      <c r="F705" s="32"/>
      <c r="G705" s="32"/>
      <c r="H705" s="206"/>
      <c r="I705" s="5"/>
      <c r="J705" s="5"/>
      <c r="K705" s="32"/>
      <c r="L705" s="5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spans="1:26" ht="12.75" customHeight="1" x14ac:dyDescent="0.2">
      <c r="A706" s="32"/>
      <c r="B706" s="32"/>
      <c r="C706" s="32"/>
      <c r="D706" s="32"/>
      <c r="E706" s="32"/>
      <c r="F706" s="32"/>
      <c r="G706" s="32"/>
      <c r="H706" s="206"/>
      <c r="I706" s="5"/>
      <c r="J706" s="5"/>
      <c r="K706" s="32"/>
      <c r="L706" s="5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spans="1:26" ht="12.75" customHeight="1" x14ac:dyDescent="0.2">
      <c r="A707" s="32"/>
      <c r="B707" s="32"/>
      <c r="C707" s="32"/>
      <c r="D707" s="32"/>
      <c r="E707" s="32"/>
      <c r="F707" s="32"/>
      <c r="G707" s="32"/>
      <c r="H707" s="206"/>
      <c r="I707" s="5"/>
      <c r="J707" s="5"/>
      <c r="K707" s="32"/>
      <c r="L707" s="5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spans="1:26" ht="12.75" customHeight="1" x14ac:dyDescent="0.2">
      <c r="A708" s="32"/>
      <c r="B708" s="32"/>
      <c r="C708" s="32"/>
      <c r="D708" s="32"/>
      <c r="E708" s="32"/>
      <c r="F708" s="32"/>
      <c r="G708" s="32"/>
      <c r="H708" s="206"/>
      <c r="I708" s="5"/>
      <c r="J708" s="5"/>
      <c r="K708" s="32"/>
      <c r="L708" s="5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spans="1:26" ht="12.75" customHeight="1" x14ac:dyDescent="0.2">
      <c r="A709" s="32"/>
      <c r="B709" s="32"/>
      <c r="C709" s="32"/>
      <c r="D709" s="32"/>
      <c r="E709" s="32"/>
      <c r="F709" s="32"/>
      <c r="G709" s="32"/>
      <c r="H709" s="206"/>
      <c r="I709" s="5"/>
      <c r="J709" s="5"/>
      <c r="K709" s="32"/>
      <c r="L709" s="5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spans="1:26" ht="12.75" customHeight="1" x14ac:dyDescent="0.2">
      <c r="A710" s="32"/>
      <c r="B710" s="32"/>
      <c r="C710" s="32"/>
      <c r="D710" s="32"/>
      <c r="E710" s="32"/>
      <c r="F710" s="32"/>
      <c r="G710" s="32"/>
      <c r="H710" s="206"/>
      <c r="I710" s="5"/>
      <c r="J710" s="5"/>
      <c r="K710" s="32"/>
      <c r="L710" s="5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spans="1:26" ht="12.75" customHeight="1" x14ac:dyDescent="0.2">
      <c r="A711" s="32"/>
      <c r="B711" s="32"/>
      <c r="C711" s="32"/>
      <c r="D711" s="32"/>
      <c r="E711" s="32"/>
      <c r="F711" s="32"/>
      <c r="G711" s="32"/>
      <c r="H711" s="206"/>
      <c r="I711" s="5"/>
      <c r="J711" s="5"/>
      <c r="K711" s="32"/>
      <c r="L711" s="5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spans="1:26" ht="12.75" customHeight="1" x14ac:dyDescent="0.2">
      <c r="A712" s="32"/>
      <c r="B712" s="32"/>
      <c r="C712" s="32"/>
      <c r="D712" s="32"/>
      <c r="E712" s="32"/>
      <c r="F712" s="32"/>
      <c r="G712" s="32"/>
      <c r="H712" s="206"/>
      <c r="I712" s="5"/>
      <c r="J712" s="5"/>
      <c r="K712" s="32"/>
      <c r="L712" s="5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spans="1:26" ht="12.75" customHeight="1" x14ac:dyDescent="0.2">
      <c r="A713" s="32"/>
      <c r="B713" s="32"/>
      <c r="C713" s="32"/>
      <c r="D713" s="32"/>
      <c r="E713" s="32"/>
      <c r="F713" s="32"/>
      <c r="G713" s="32"/>
      <c r="H713" s="206"/>
      <c r="I713" s="5"/>
      <c r="J713" s="5"/>
      <c r="K713" s="32"/>
      <c r="L713" s="5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spans="1:26" ht="12.75" customHeight="1" x14ac:dyDescent="0.2">
      <c r="A714" s="32"/>
      <c r="B714" s="32"/>
      <c r="C714" s="32"/>
      <c r="D714" s="32"/>
      <c r="E714" s="32"/>
      <c r="F714" s="32"/>
      <c r="G714" s="32"/>
      <c r="H714" s="206"/>
      <c r="I714" s="5"/>
      <c r="J714" s="5"/>
      <c r="K714" s="32"/>
      <c r="L714" s="5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spans="1:26" ht="12.75" customHeight="1" x14ac:dyDescent="0.2">
      <c r="A715" s="32"/>
      <c r="B715" s="32"/>
      <c r="C715" s="32"/>
      <c r="D715" s="32"/>
      <c r="E715" s="32"/>
      <c r="F715" s="32"/>
      <c r="G715" s="32"/>
      <c r="H715" s="206"/>
      <c r="I715" s="5"/>
      <c r="J715" s="5"/>
      <c r="K715" s="32"/>
      <c r="L715" s="5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spans="1:26" ht="12.75" customHeight="1" x14ac:dyDescent="0.2">
      <c r="A716" s="32"/>
      <c r="B716" s="32"/>
      <c r="C716" s="32"/>
      <c r="D716" s="32"/>
      <c r="E716" s="32"/>
      <c r="F716" s="32"/>
      <c r="G716" s="32"/>
      <c r="H716" s="206"/>
      <c r="I716" s="5"/>
      <c r="J716" s="5"/>
      <c r="K716" s="32"/>
      <c r="L716" s="5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spans="1:26" ht="12.75" customHeight="1" x14ac:dyDescent="0.2">
      <c r="A717" s="32"/>
      <c r="B717" s="32"/>
      <c r="C717" s="32"/>
      <c r="D717" s="32"/>
      <c r="E717" s="32"/>
      <c r="F717" s="32"/>
      <c r="G717" s="32"/>
      <c r="H717" s="206"/>
      <c r="I717" s="5"/>
      <c r="J717" s="5"/>
      <c r="K717" s="32"/>
      <c r="L717" s="5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spans="1:26" ht="12.75" customHeight="1" x14ac:dyDescent="0.2">
      <c r="A718" s="32"/>
      <c r="B718" s="32"/>
      <c r="C718" s="32"/>
      <c r="D718" s="32"/>
      <c r="E718" s="32"/>
      <c r="F718" s="32"/>
      <c r="G718" s="32"/>
      <c r="H718" s="206"/>
      <c r="I718" s="5"/>
      <c r="J718" s="5"/>
      <c r="K718" s="32"/>
      <c r="L718" s="5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spans="1:26" ht="12.75" customHeight="1" x14ac:dyDescent="0.2">
      <c r="A719" s="32"/>
      <c r="B719" s="32"/>
      <c r="C719" s="32"/>
      <c r="D719" s="32"/>
      <c r="E719" s="32"/>
      <c r="F719" s="32"/>
      <c r="G719" s="32"/>
      <c r="H719" s="206"/>
      <c r="I719" s="5"/>
      <c r="J719" s="5"/>
      <c r="K719" s="32"/>
      <c r="L719" s="5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spans="1:26" ht="12.75" customHeight="1" x14ac:dyDescent="0.2">
      <c r="A720" s="32"/>
      <c r="B720" s="32"/>
      <c r="C720" s="32"/>
      <c r="D720" s="32"/>
      <c r="E720" s="32"/>
      <c r="F720" s="32"/>
      <c r="G720" s="32"/>
      <c r="H720" s="206"/>
      <c r="I720" s="5"/>
      <c r="J720" s="5"/>
      <c r="K720" s="32"/>
      <c r="L720" s="5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spans="1:26" ht="12.75" customHeight="1" x14ac:dyDescent="0.2">
      <c r="A721" s="32"/>
      <c r="B721" s="32"/>
      <c r="C721" s="32"/>
      <c r="D721" s="32"/>
      <c r="E721" s="32"/>
      <c r="F721" s="32"/>
      <c r="G721" s="32"/>
      <c r="H721" s="206"/>
      <c r="I721" s="5"/>
      <c r="J721" s="5"/>
      <c r="K721" s="32"/>
      <c r="L721" s="5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spans="1:26" ht="12.75" customHeight="1" x14ac:dyDescent="0.2">
      <c r="A722" s="32"/>
      <c r="B722" s="32"/>
      <c r="C722" s="32"/>
      <c r="D722" s="32"/>
      <c r="E722" s="32"/>
      <c r="F722" s="32"/>
      <c r="G722" s="32"/>
      <c r="H722" s="206"/>
      <c r="I722" s="5"/>
      <c r="J722" s="5"/>
      <c r="K722" s="32"/>
      <c r="L722" s="5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spans="1:26" ht="12.75" customHeight="1" x14ac:dyDescent="0.2">
      <c r="A723" s="32"/>
      <c r="B723" s="32"/>
      <c r="C723" s="32"/>
      <c r="D723" s="32"/>
      <c r="E723" s="32"/>
      <c r="F723" s="32"/>
      <c r="G723" s="32"/>
      <c r="H723" s="206"/>
      <c r="I723" s="5"/>
      <c r="J723" s="5"/>
      <c r="K723" s="32"/>
      <c r="L723" s="5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spans="1:26" ht="12.75" customHeight="1" x14ac:dyDescent="0.2">
      <c r="A724" s="32"/>
      <c r="B724" s="32"/>
      <c r="C724" s="32"/>
      <c r="D724" s="32"/>
      <c r="E724" s="32"/>
      <c r="F724" s="32"/>
      <c r="G724" s="32"/>
      <c r="H724" s="206"/>
      <c r="I724" s="5"/>
      <c r="J724" s="5"/>
      <c r="K724" s="32"/>
      <c r="L724" s="5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spans="1:26" ht="12.75" customHeight="1" x14ac:dyDescent="0.2">
      <c r="A725" s="32"/>
      <c r="B725" s="32"/>
      <c r="C725" s="32"/>
      <c r="D725" s="32"/>
      <c r="E725" s="32"/>
      <c r="F725" s="32"/>
      <c r="G725" s="32"/>
      <c r="H725" s="206"/>
      <c r="I725" s="5"/>
      <c r="J725" s="5"/>
      <c r="K725" s="32"/>
      <c r="L725" s="5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spans="1:26" ht="12.75" customHeight="1" x14ac:dyDescent="0.2">
      <c r="A726" s="32"/>
      <c r="B726" s="32"/>
      <c r="C726" s="32"/>
      <c r="D726" s="32"/>
      <c r="E726" s="32"/>
      <c r="F726" s="32"/>
      <c r="G726" s="32"/>
      <c r="H726" s="206"/>
      <c r="I726" s="5"/>
      <c r="J726" s="5"/>
      <c r="K726" s="32"/>
      <c r="L726" s="5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spans="1:26" ht="12.75" customHeight="1" x14ac:dyDescent="0.2">
      <c r="A727" s="32"/>
      <c r="B727" s="32"/>
      <c r="C727" s="32"/>
      <c r="D727" s="32"/>
      <c r="E727" s="32"/>
      <c r="F727" s="32"/>
      <c r="G727" s="32"/>
      <c r="H727" s="206"/>
      <c r="I727" s="5"/>
      <c r="J727" s="5"/>
      <c r="K727" s="32"/>
      <c r="L727" s="5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spans="1:26" ht="12.75" customHeight="1" x14ac:dyDescent="0.2">
      <c r="A728" s="32"/>
      <c r="B728" s="32"/>
      <c r="C728" s="32"/>
      <c r="D728" s="32"/>
      <c r="E728" s="32"/>
      <c r="F728" s="32"/>
      <c r="G728" s="32"/>
      <c r="H728" s="206"/>
      <c r="I728" s="5"/>
      <c r="J728" s="5"/>
      <c r="K728" s="32"/>
      <c r="L728" s="5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spans="1:26" ht="12.75" customHeight="1" x14ac:dyDescent="0.2">
      <c r="A729" s="32"/>
      <c r="B729" s="32"/>
      <c r="C729" s="32"/>
      <c r="D729" s="32"/>
      <c r="E729" s="32"/>
      <c r="F729" s="32"/>
      <c r="G729" s="32"/>
      <c r="H729" s="206"/>
      <c r="I729" s="5"/>
      <c r="J729" s="5"/>
      <c r="K729" s="32"/>
      <c r="L729" s="5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spans="1:26" ht="12.75" customHeight="1" x14ac:dyDescent="0.2">
      <c r="A730" s="32"/>
      <c r="B730" s="32"/>
      <c r="C730" s="32"/>
      <c r="D730" s="32"/>
      <c r="E730" s="32"/>
      <c r="F730" s="32"/>
      <c r="G730" s="32"/>
      <c r="H730" s="206"/>
      <c r="I730" s="5"/>
      <c r="J730" s="5"/>
      <c r="K730" s="32"/>
      <c r="L730" s="5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spans="1:26" ht="12.75" customHeight="1" x14ac:dyDescent="0.2">
      <c r="A731" s="32"/>
      <c r="B731" s="32"/>
      <c r="C731" s="32"/>
      <c r="D731" s="32"/>
      <c r="E731" s="32"/>
      <c r="F731" s="32"/>
      <c r="G731" s="32"/>
      <c r="H731" s="206"/>
      <c r="I731" s="5"/>
      <c r="J731" s="5"/>
      <c r="K731" s="32"/>
      <c r="L731" s="5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spans="1:26" ht="12.75" customHeight="1" x14ac:dyDescent="0.2">
      <c r="A732" s="32"/>
      <c r="B732" s="32"/>
      <c r="C732" s="32"/>
      <c r="D732" s="32"/>
      <c r="E732" s="32"/>
      <c r="F732" s="32"/>
      <c r="G732" s="32"/>
      <c r="H732" s="206"/>
      <c r="I732" s="5"/>
      <c r="J732" s="5"/>
      <c r="K732" s="32"/>
      <c r="L732" s="5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spans="1:26" ht="12.75" customHeight="1" x14ac:dyDescent="0.2">
      <c r="A733" s="32"/>
      <c r="B733" s="32"/>
      <c r="C733" s="32"/>
      <c r="D733" s="32"/>
      <c r="E733" s="32"/>
      <c r="F733" s="32"/>
      <c r="G733" s="32"/>
      <c r="H733" s="206"/>
      <c r="I733" s="5"/>
      <c r="J733" s="5"/>
      <c r="K733" s="32"/>
      <c r="L733" s="5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spans="1:26" ht="12.75" customHeight="1" x14ac:dyDescent="0.2">
      <c r="A734" s="32"/>
      <c r="B734" s="32"/>
      <c r="C734" s="32"/>
      <c r="D734" s="32"/>
      <c r="E734" s="32"/>
      <c r="F734" s="32"/>
      <c r="G734" s="32"/>
      <c r="H734" s="206"/>
      <c r="I734" s="5"/>
      <c r="J734" s="5"/>
      <c r="K734" s="32"/>
      <c r="L734" s="5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spans="1:26" ht="12.75" customHeight="1" x14ac:dyDescent="0.2">
      <c r="A735" s="32"/>
      <c r="B735" s="32"/>
      <c r="C735" s="32"/>
      <c r="D735" s="32"/>
      <c r="E735" s="32"/>
      <c r="F735" s="32"/>
      <c r="G735" s="32"/>
      <c r="H735" s="206"/>
      <c r="I735" s="5"/>
      <c r="J735" s="5"/>
      <c r="K735" s="32"/>
      <c r="L735" s="5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spans="1:26" ht="12.75" customHeight="1" x14ac:dyDescent="0.2">
      <c r="A736" s="32"/>
      <c r="B736" s="32"/>
      <c r="C736" s="32"/>
      <c r="D736" s="32"/>
      <c r="E736" s="32"/>
      <c r="F736" s="32"/>
      <c r="G736" s="32"/>
      <c r="H736" s="206"/>
      <c r="I736" s="5"/>
      <c r="J736" s="5"/>
      <c r="K736" s="32"/>
      <c r="L736" s="5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spans="1:26" ht="12.75" customHeight="1" x14ac:dyDescent="0.2">
      <c r="A737" s="32"/>
      <c r="B737" s="32"/>
      <c r="C737" s="32"/>
      <c r="D737" s="32"/>
      <c r="E737" s="32"/>
      <c r="F737" s="32"/>
      <c r="G737" s="32"/>
      <c r="H737" s="206"/>
      <c r="I737" s="5"/>
      <c r="J737" s="5"/>
      <c r="K737" s="32"/>
      <c r="L737" s="5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spans="1:26" ht="12.75" customHeight="1" x14ac:dyDescent="0.2">
      <c r="A738" s="32"/>
      <c r="B738" s="32"/>
      <c r="C738" s="32"/>
      <c r="D738" s="32"/>
      <c r="E738" s="32"/>
      <c r="F738" s="32"/>
      <c r="G738" s="32"/>
      <c r="H738" s="206"/>
      <c r="I738" s="5"/>
      <c r="J738" s="5"/>
      <c r="K738" s="32"/>
      <c r="L738" s="5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spans="1:26" ht="12.75" customHeight="1" x14ac:dyDescent="0.2">
      <c r="A739" s="32"/>
      <c r="B739" s="32"/>
      <c r="C739" s="32"/>
      <c r="D739" s="32"/>
      <c r="E739" s="32"/>
      <c r="F739" s="32"/>
      <c r="G739" s="32"/>
      <c r="H739" s="206"/>
      <c r="I739" s="5"/>
      <c r="J739" s="5"/>
      <c r="K739" s="32"/>
      <c r="L739" s="5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spans="1:26" ht="12.75" customHeight="1" x14ac:dyDescent="0.2">
      <c r="A740" s="32"/>
      <c r="B740" s="32"/>
      <c r="C740" s="32"/>
      <c r="D740" s="32"/>
      <c r="E740" s="32"/>
      <c r="F740" s="32"/>
      <c r="G740" s="32"/>
      <c r="H740" s="206"/>
      <c r="I740" s="5"/>
      <c r="J740" s="5"/>
      <c r="K740" s="32"/>
      <c r="L740" s="5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spans="1:26" ht="12.75" customHeight="1" x14ac:dyDescent="0.2">
      <c r="A741" s="32"/>
      <c r="B741" s="32"/>
      <c r="C741" s="32"/>
      <c r="D741" s="32"/>
      <c r="E741" s="32"/>
      <c r="F741" s="32"/>
      <c r="G741" s="32"/>
      <c r="H741" s="206"/>
      <c r="I741" s="5"/>
      <c r="J741" s="5"/>
      <c r="K741" s="32"/>
      <c r="L741" s="5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spans="1:26" ht="12.75" customHeight="1" x14ac:dyDescent="0.2">
      <c r="A742" s="32"/>
      <c r="B742" s="32"/>
      <c r="C742" s="32"/>
      <c r="D742" s="32"/>
      <c r="E742" s="32"/>
      <c r="F742" s="32"/>
      <c r="G742" s="32"/>
      <c r="H742" s="206"/>
      <c r="I742" s="5"/>
      <c r="J742" s="5"/>
      <c r="K742" s="32"/>
      <c r="L742" s="5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spans="1:26" ht="12.75" customHeight="1" x14ac:dyDescent="0.2">
      <c r="A743" s="32"/>
      <c r="B743" s="32"/>
      <c r="C743" s="32"/>
      <c r="D743" s="32"/>
      <c r="E743" s="32"/>
      <c r="F743" s="32"/>
      <c r="G743" s="32"/>
      <c r="H743" s="206"/>
      <c r="I743" s="5"/>
      <c r="J743" s="5"/>
      <c r="K743" s="32"/>
      <c r="L743" s="5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spans="1:26" ht="12.75" customHeight="1" x14ac:dyDescent="0.2">
      <c r="A744" s="32"/>
      <c r="B744" s="32"/>
      <c r="C744" s="32"/>
      <c r="D744" s="32"/>
      <c r="E744" s="32"/>
      <c r="F744" s="32"/>
      <c r="G744" s="32"/>
      <c r="H744" s="206"/>
      <c r="I744" s="5"/>
      <c r="J744" s="5"/>
      <c r="K744" s="32"/>
      <c r="L744" s="5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spans="1:26" ht="12.75" customHeight="1" x14ac:dyDescent="0.2">
      <c r="A745" s="32"/>
      <c r="B745" s="32"/>
      <c r="C745" s="32"/>
      <c r="D745" s="32"/>
      <c r="E745" s="32"/>
      <c r="F745" s="32"/>
      <c r="G745" s="32"/>
      <c r="H745" s="206"/>
      <c r="I745" s="5"/>
      <c r="J745" s="5"/>
      <c r="K745" s="32"/>
      <c r="L745" s="5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spans="1:26" ht="12.75" customHeight="1" x14ac:dyDescent="0.2">
      <c r="A746" s="32"/>
      <c r="B746" s="32"/>
      <c r="C746" s="32"/>
      <c r="D746" s="32"/>
      <c r="E746" s="32"/>
      <c r="F746" s="32"/>
      <c r="G746" s="32"/>
      <c r="H746" s="206"/>
      <c r="I746" s="5"/>
      <c r="J746" s="5"/>
      <c r="K746" s="32"/>
      <c r="L746" s="5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spans="1:26" ht="12.75" customHeight="1" x14ac:dyDescent="0.2">
      <c r="A747" s="32"/>
      <c r="B747" s="32"/>
      <c r="C747" s="32"/>
      <c r="D747" s="32"/>
      <c r="E747" s="32"/>
      <c r="F747" s="32"/>
      <c r="G747" s="32"/>
      <c r="H747" s="206"/>
      <c r="I747" s="5"/>
      <c r="J747" s="5"/>
      <c r="K747" s="32"/>
      <c r="L747" s="5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spans="1:26" ht="12.75" customHeight="1" x14ac:dyDescent="0.2">
      <c r="A748" s="32"/>
      <c r="B748" s="32"/>
      <c r="C748" s="32"/>
      <c r="D748" s="32"/>
      <c r="E748" s="32"/>
      <c r="F748" s="32"/>
      <c r="G748" s="32"/>
      <c r="H748" s="206"/>
      <c r="I748" s="5"/>
      <c r="J748" s="5"/>
      <c r="K748" s="32"/>
      <c r="L748" s="5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spans="1:26" ht="12.75" customHeight="1" x14ac:dyDescent="0.2">
      <c r="A749" s="32"/>
      <c r="B749" s="32"/>
      <c r="C749" s="32"/>
      <c r="D749" s="32"/>
      <c r="E749" s="32"/>
      <c r="F749" s="32"/>
      <c r="G749" s="32"/>
      <c r="H749" s="206"/>
      <c r="I749" s="5"/>
      <c r="J749" s="5"/>
      <c r="K749" s="32"/>
      <c r="L749" s="5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spans="1:26" ht="12.75" customHeight="1" x14ac:dyDescent="0.2">
      <c r="A750" s="32"/>
      <c r="B750" s="32"/>
      <c r="C750" s="32"/>
      <c r="D750" s="32"/>
      <c r="E750" s="32"/>
      <c r="F750" s="32"/>
      <c r="G750" s="32"/>
      <c r="H750" s="206"/>
      <c r="I750" s="5"/>
      <c r="J750" s="5"/>
      <c r="K750" s="32"/>
      <c r="L750" s="5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spans="1:26" ht="12.75" customHeight="1" x14ac:dyDescent="0.2">
      <c r="A751" s="32"/>
      <c r="B751" s="32"/>
      <c r="C751" s="32"/>
      <c r="D751" s="32"/>
      <c r="E751" s="32"/>
      <c r="F751" s="32"/>
      <c r="G751" s="32"/>
      <c r="H751" s="206"/>
      <c r="I751" s="5"/>
      <c r="J751" s="5"/>
      <c r="K751" s="32"/>
      <c r="L751" s="5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spans="1:26" ht="12.75" customHeight="1" x14ac:dyDescent="0.2">
      <c r="A752" s="32"/>
      <c r="B752" s="32"/>
      <c r="C752" s="32"/>
      <c r="D752" s="32"/>
      <c r="E752" s="32"/>
      <c r="F752" s="32"/>
      <c r="G752" s="32"/>
      <c r="H752" s="206"/>
      <c r="I752" s="5"/>
      <c r="J752" s="5"/>
      <c r="K752" s="32"/>
      <c r="L752" s="5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spans="1:26" ht="12.75" customHeight="1" x14ac:dyDescent="0.2">
      <c r="A753" s="32"/>
      <c r="B753" s="32"/>
      <c r="C753" s="32"/>
      <c r="D753" s="32"/>
      <c r="E753" s="32"/>
      <c r="F753" s="32"/>
      <c r="G753" s="32"/>
      <c r="H753" s="206"/>
      <c r="I753" s="5"/>
      <c r="J753" s="5"/>
      <c r="K753" s="32"/>
      <c r="L753" s="5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spans="1:26" ht="12.75" customHeight="1" x14ac:dyDescent="0.2">
      <c r="A754" s="32"/>
      <c r="B754" s="32"/>
      <c r="C754" s="32"/>
      <c r="D754" s="32"/>
      <c r="E754" s="32"/>
      <c r="F754" s="32"/>
      <c r="G754" s="32"/>
      <c r="H754" s="206"/>
      <c r="I754" s="5"/>
      <c r="J754" s="5"/>
      <c r="K754" s="32"/>
      <c r="L754" s="5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spans="1:26" ht="12.75" customHeight="1" x14ac:dyDescent="0.2">
      <c r="A755" s="32"/>
      <c r="B755" s="32"/>
      <c r="C755" s="32"/>
      <c r="D755" s="32"/>
      <c r="E755" s="32"/>
      <c r="F755" s="32"/>
      <c r="G755" s="32"/>
      <c r="H755" s="206"/>
      <c r="I755" s="5"/>
      <c r="J755" s="5"/>
      <c r="K755" s="32"/>
      <c r="L755" s="5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spans="1:26" ht="12.75" customHeight="1" x14ac:dyDescent="0.2">
      <c r="A756" s="32"/>
      <c r="B756" s="32"/>
      <c r="C756" s="32"/>
      <c r="D756" s="32"/>
      <c r="E756" s="32"/>
      <c r="F756" s="32"/>
      <c r="G756" s="32"/>
      <c r="H756" s="206"/>
      <c r="I756" s="5"/>
      <c r="J756" s="5"/>
      <c r="K756" s="32"/>
      <c r="L756" s="5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spans="1:26" ht="12.75" customHeight="1" x14ac:dyDescent="0.2">
      <c r="A757" s="32"/>
      <c r="B757" s="32"/>
      <c r="C757" s="32"/>
      <c r="D757" s="32"/>
      <c r="E757" s="32"/>
      <c r="F757" s="32"/>
      <c r="G757" s="32"/>
      <c r="H757" s="206"/>
      <c r="I757" s="5"/>
      <c r="J757" s="5"/>
      <c r="K757" s="32"/>
      <c r="L757" s="5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spans="1:26" ht="12.75" customHeight="1" x14ac:dyDescent="0.2">
      <c r="A758" s="32"/>
      <c r="B758" s="32"/>
      <c r="C758" s="32"/>
      <c r="D758" s="32"/>
      <c r="E758" s="32"/>
      <c r="F758" s="32"/>
      <c r="G758" s="32"/>
      <c r="H758" s="206"/>
      <c r="I758" s="5"/>
      <c r="J758" s="5"/>
      <c r="K758" s="32"/>
      <c r="L758" s="5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spans="1:26" ht="12.75" customHeight="1" x14ac:dyDescent="0.2">
      <c r="A759" s="32"/>
      <c r="B759" s="32"/>
      <c r="C759" s="32"/>
      <c r="D759" s="32"/>
      <c r="E759" s="32"/>
      <c r="F759" s="32"/>
      <c r="G759" s="32"/>
      <c r="H759" s="206"/>
      <c r="I759" s="5"/>
      <c r="J759" s="5"/>
      <c r="K759" s="32"/>
      <c r="L759" s="5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spans="1:26" ht="12.75" customHeight="1" x14ac:dyDescent="0.2">
      <c r="A760" s="32"/>
      <c r="B760" s="32"/>
      <c r="C760" s="32"/>
      <c r="D760" s="32"/>
      <c r="E760" s="32"/>
      <c r="F760" s="32"/>
      <c r="G760" s="32"/>
      <c r="H760" s="206"/>
      <c r="I760" s="5"/>
      <c r="J760" s="5"/>
      <c r="K760" s="32"/>
      <c r="L760" s="5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spans="1:26" ht="12.75" customHeight="1" x14ac:dyDescent="0.2">
      <c r="A761" s="32"/>
      <c r="B761" s="32"/>
      <c r="C761" s="32"/>
      <c r="D761" s="32"/>
      <c r="E761" s="32"/>
      <c r="F761" s="32"/>
      <c r="G761" s="32"/>
      <c r="H761" s="206"/>
      <c r="I761" s="5"/>
      <c r="J761" s="5"/>
      <c r="K761" s="32"/>
      <c r="L761" s="5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spans="1:26" ht="12.75" customHeight="1" x14ac:dyDescent="0.2">
      <c r="A762" s="32"/>
      <c r="B762" s="32"/>
      <c r="C762" s="32"/>
      <c r="D762" s="32"/>
      <c r="E762" s="32"/>
      <c r="F762" s="32"/>
      <c r="G762" s="32"/>
      <c r="H762" s="206"/>
      <c r="I762" s="5"/>
      <c r="J762" s="5"/>
      <c r="K762" s="32"/>
      <c r="L762" s="5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spans="1:26" ht="12.75" customHeight="1" x14ac:dyDescent="0.2">
      <c r="A763" s="32"/>
      <c r="B763" s="32"/>
      <c r="C763" s="32"/>
      <c r="D763" s="32"/>
      <c r="E763" s="32"/>
      <c r="F763" s="32"/>
      <c r="G763" s="32"/>
      <c r="H763" s="206"/>
      <c r="I763" s="5"/>
      <c r="J763" s="5"/>
      <c r="K763" s="32"/>
      <c r="L763" s="5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spans="1:26" ht="12.75" customHeight="1" x14ac:dyDescent="0.2">
      <c r="A764" s="32"/>
      <c r="B764" s="32"/>
      <c r="C764" s="32"/>
      <c r="D764" s="32"/>
      <c r="E764" s="32"/>
      <c r="F764" s="32"/>
      <c r="G764" s="32"/>
      <c r="H764" s="206"/>
      <c r="I764" s="5"/>
      <c r="J764" s="5"/>
      <c r="K764" s="32"/>
      <c r="L764" s="5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spans="1:26" ht="12.75" customHeight="1" x14ac:dyDescent="0.2">
      <c r="A765" s="32"/>
      <c r="B765" s="32"/>
      <c r="C765" s="32"/>
      <c r="D765" s="32"/>
      <c r="E765" s="32"/>
      <c r="F765" s="32"/>
      <c r="G765" s="32"/>
      <c r="H765" s="206"/>
      <c r="I765" s="5"/>
      <c r="J765" s="5"/>
      <c r="K765" s="32"/>
      <c r="L765" s="5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spans="1:26" ht="12.75" customHeight="1" x14ac:dyDescent="0.2">
      <c r="A766" s="32"/>
      <c r="B766" s="32"/>
      <c r="C766" s="32"/>
      <c r="D766" s="32"/>
      <c r="E766" s="32"/>
      <c r="F766" s="32"/>
      <c r="G766" s="32"/>
      <c r="H766" s="206"/>
      <c r="I766" s="5"/>
      <c r="J766" s="5"/>
      <c r="K766" s="32"/>
      <c r="L766" s="5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spans="1:26" ht="12.75" customHeight="1" x14ac:dyDescent="0.2">
      <c r="A767" s="32"/>
      <c r="B767" s="32"/>
      <c r="C767" s="32"/>
      <c r="D767" s="32"/>
      <c r="E767" s="32"/>
      <c r="F767" s="32"/>
      <c r="G767" s="32"/>
      <c r="H767" s="206"/>
      <c r="I767" s="5"/>
      <c r="J767" s="5"/>
      <c r="K767" s="32"/>
      <c r="L767" s="5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spans="1:26" ht="12.75" customHeight="1" x14ac:dyDescent="0.2">
      <c r="A768" s="32"/>
      <c r="B768" s="32"/>
      <c r="C768" s="32"/>
      <c r="D768" s="32"/>
      <c r="E768" s="32"/>
      <c r="F768" s="32"/>
      <c r="G768" s="32"/>
      <c r="H768" s="206"/>
      <c r="I768" s="5"/>
      <c r="J768" s="5"/>
      <c r="K768" s="32"/>
      <c r="L768" s="5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spans="1:26" ht="12.75" customHeight="1" x14ac:dyDescent="0.2">
      <c r="A769" s="32"/>
      <c r="B769" s="32"/>
      <c r="C769" s="32"/>
      <c r="D769" s="32"/>
      <c r="E769" s="32"/>
      <c r="F769" s="32"/>
      <c r="G769" s="32"/>
      <c r="H769" s="206"/>
      <c r="I769" s="5"/>
      <c r="J769" s="5"/>
      <c r="K769" s="32"/>
      <c r="L769" s="5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spans="1:26" ht="12.75" customHeight="1" x14ac:dyDescent="0.2">
      <c r="A770" s="32"/>
      <c r="B770" s="32"/>
      <c r="C770" s="32"/>
      <c r="D770" s="32"/>
      <c r="E770" s="32"/>
      <c r="F770" s="32"/>
      <c r="G770" s="32"/>
      <c r="H770" s="206"/>
      <c r="I770" s="5"/>
      <c r="J770" s="5"/>
      <c r="K770" s="32"/>
      <c r="L770" s="5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spans="1:26" ht="12.75" customHeight="1" x14ac:dyDescent="0.2">
      <c r="A771" s="32"/>
      <c r="B771" s="32"/>
      <c r="C771" s="32"/>
      <c r="D771" s="32"/>
      <c r="E771" s="32"/>
      <c r="F771" s="32"/>
      <c r="G771" s="32"/>
      <c r="H771" s="206"/>
      <c r="I771" s="5"/>
      <c r="J771" s="5"/>
      <c r="K771" s="32"/>
      <c r="L771" s="5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spans="1:26" ht="12.75" customHeight="1" x14ac:dyDescent="0.2">
      <c r="A772" s="32"/>
      <c r="B772" s="32"/>
      <c r="C772" s="32"/>
      <c r="D772" s="32"/>
      <c r="E772" s="32"/>
      <c r="F772" s="32"/>
      <c r="G772" s="32"/>
      <c r="H772" s="206"/>
      <c r="I772" s="5"/>
      <c r="J772" s="5"/>
      <c r="K772" s="32"/>
      <c r="L772" s="5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spans="1:26" ht="12.75" customHeight="1" x14ac:dyDescent="0.2">
      <c r="A773" s="32"/>
      <c r="B773" s="32"/>
      <c r="C773" s="32"/>
      <c r="D773" s="32"/>
      <c r="E773" s="32"/>
      <c r="F773" s="32"/>
      <c r="G773" s="32"/>
      <c r="H773" s="206"/>
      <c r="I773" s="5"/>
      <c r="J773" s="5"/>
      <c r="K773" s="32"/>
      <c r="L773" s="5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spans="1:26" ht="12.75" customHeight="1" x14ac:dyDescent="0.2">
      <c r="A774" s="32"/>
      <c r="B774" s="32"/>
      <c r="C774" s="32"/>
      <c r="D774" s="32"/>
      <c r="E774" s="32"/>
      <c r="F774" s="32"/>
      <c r="G774" s="32"/>
      <c r="H774" s="206"/>
      <c r="I774" s="5"/>
      <c r="J774" s="5"/>
      <c r="K774" s="32"/>
      <c r="L774" s="5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spans="1:26" ht="12.75" customHeight="1" x14ac:dyDescent="0.2">
      <c r="A775" s="32"/>
      <c r="B775" s="32"/>
      <c r="C775" s="32"/>
      <c r="D775" s="32"/>
      <c r="E775" s="32"/>
      <c r="F775" s="32"/>
      <c r="G775" s="32"/>
      <c r="H775" s="206"/>
      <c r="I775" s="5"/>
      <c r="J775" s="5"/>
      <c r="K775" s="32"/>
      <c r="L775" s="5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spans="1:26" ht="12.75" customHeight="1" x14ac:dyDescent="0.2">
      <c r="A776" s="32"/>
      <c r="B776" s="32"/>
      <c r="C776" s="32"/>
      <c r="D776" s="32"/>
      <c r="E776" s="32"/>
      <c r="F776" s="32"/>
      <c r="G776" s="32"/>
      <c r="H776" s="206"/>
      <c r="I776" s="5"/>
      <c r="J776" s="5"/>
      <c r="K776" s="32"/>
      <c r="L776" s="5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spans="1:26" ht="12.75" customHeight="1" x14ac:dyDescent="0.2">
      <c r="A777" s="32"/>
      <c r="B777" s="32"/>
      <c r="C777" s="32"/>
      <c r="D777" s="32"/>
      <c r="E777" s="32"/>
      <c r="F777" s="32"/>
      <c r="G777" s="32"/>
      <c r="H777" s="206"/>
      <c r="I777" s="5"/>
      <c r="J777" s="5"/>
      <c r="K777" s="32"/>
      <c r="L777" s="5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spans="1:26" ht="12.75" customHeight="1" x14ac:dyDescent="0.2">
      <c r="A778" s="32"/>
      <c r="B778" s="32"/>
      <c r="C778" s="32"/>
      <c r="D778" s="32"/>
      <c r="E778" s="32"/>
      <c r="F778" s="32"/>
      <c r="G778" s="32"/>
      <c r="H778" s="206"/>
      <c r="I778" s="5"/>
      <c r="J778" s="5"/>
      <c r="K778" s="32"/>
      <c r="L778" s="5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spans="1:26" ht="12.75" customHeight="1" x14ac:dyDescent="0.2">
      <c r="A779" s="32"/>
      <c r="B779" s="32"/>
      <c r="C779" s="32"/>
      <c r="D779" s="32"/>
      <c r="E779" s="32"/>
      <c r="F779" s="32"/>
      <c r="G779" s="32"/>
      <c r="H779" s="206"/>
      <c r="I779" s="5"/>
      <c r="J779" s="5"/>
      <c r="K779" s="32"/>
      <c r="L779" s="5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spans="1:26" ht="12.75" customHeight="1" x14ac:dyDescent="0.2">
      <c r="A780" s="32"/>
      <c r="B780" s="32"/>
      <c r="C780" s="32"/>
      <c r="D780" s="32"/>
      <c r="E780" s="32"/>
      <c r="F780" s="32"/>
      <c r="G780" s="32"/>
      <c r="H780" s="206"/>
      <c r="I780" s="5"/>
      <c r="J780" s="5"/>
      <c r="K780" s="32"/>
      <c r="L780" s="5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spans="1:26" ht="12.75" customHeight="1" x14ac:dyDescent="0.2">
      <c r="A781" s="32"/>
      <c r="B781" s="32"/>
      <c r="C781" s="32"/>
      <c r="D781" s="32"/>
      <c r="E781" s="32"/>
      <c r="F781" s="32"/>
      <c r="G781" s="32"/>
      <c r="H781" s="206"/>
      <c r="I781" s="5"/>
      <c r="J781" s="5"/>
      <c r="K781" s="32"/>
      <c r="L781" s="5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spans="1:26" ht="12.75" customHeight="1" x14ac:dyDescent="0.2">
      <c r="A782" s="32"/>
      <c r="B782" s="32"/>
      <c r="C782" s="32"/>
      <c r="D782" s="32"/>
      <c r="E782" s="32"/>
      <c r="F782" s="32"/>
      <c r="G782" s="32"/>
      <c r="H782" s="206"/>
      <c r="I782" s="5"/>
      <c r="J782" s="5"/>
      <c r="K782" s="32"/>
      <c r="L782" s="5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spans="1:26" ht="12.75" customHeight="1" x14ac:dyDescent="0.2">
      <c r="A783" s="32"/>
      <c r="B783" s="32"/>
      <c r="C783" s="32"/>
      <c r="D783" s="32"/>
      <c r="E783" s="32"/>
      <c r="F783" s="32"/>
      <c r="G783" s="32"/>
      <c r="H783" s="206"/>
      <c r="I783" s="5"/>
      <c r="J783" s="5"/>
      <c r="K783" s="32"/>
      <c r="L783" s="5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spans="1:26" ht="12.75" customHeight="1" x14ac:dyDescent="0.2">
      <c r="A784" s="32"/>
      <c r="B784" s="32"/>
      <c r="C784" s="32"/>
      <c r="D784" s="32"/>
      <c r="E784" s="32"/>
      <c r="F784" s="32"/>
      <c r="G784" s="32"/>
      <c r="H784" s="206"/>
      <c r="I784" s="5"/>
      <c r="J784" s="5"/>
      <c r="K784" s="32"/>
      <c r="L784" s="5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spans="1:26" ht="12.75" customHeight="1" x14ac:dyDescent="0.2">
      <c r="A785" s="32"/>
      <c r="B785" s="32"/>
      <c r="C785" s="32"/>
      <c r="D785" s="32"/>
      <c r="E785" s="32"/>
      <c r="F785" s="32"/>
      <c r="G785" s="32"/>
      <c r="H785" s="206"/>
      <c r="I785" s="5"/>
      <c r="J785" s="5"/>
      <c r="K785" s="32"/>
      <c r="L785" s="5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spans="1:26" ht="12.75" customHeight="1" x14ac:dyDescent="0.2">
      <c r="A786" s="32"/>
      <c r="B786" s="32"/>
      <c r="C786" s="32"/>
      <c r="D786" s="32"/>
      <c r="E786" s="32"/>
      <c r="F786" s="32"/>
      <c r="G786" s="32"/>
      <c r="H786" s="206"/>
      <c r="I786" s="5"/>
      <c r="J786" s="5"/>
      <c r="K786" s="32"/>
      <c r="L786" s="5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spans="1:26" ht="12.75" customHeight="1" x14ac:dyDescent="0.2">
      <c r="A787" s="32"/>
      <c r="B787" s="32"/>
      <c r="C787" s="32"/>
      <c r="D787" s="32"/>
      <c r="E787" s="32"/>
      <c r="F787" s="32"/>
      <c r="G787" s="32"/>
      <c r="H787" s="206"/>
      <c r="I787" s="5"/>
      <c r="J787" s="5"/>
      <c r="K787" s="32"/>
      <c r="L787" s="5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spans="1:26" ht="12.75" customHeight="1" x14ac:dyDescent="0.2">
      <c r="A788" s="32"/>
      <c r="B788" s="32"/>
      <c r="C788" s="32"/>
      <c r="D788" s="32"/>
      <c r="E788" s="32"/>
      <c r="F788" s="32"/>
      <c r="G788" s="32"/>
      <c r="H788" s="206"/>
      <c r="I788" s="5"/>
      <c r="J788" s="5"/>
      <c r="K788" s="32"/>
      <c r="L788" s="5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spans="1:26" ht="12.75" customHeight="1" x14ac:dyDescent="0.2">
      <c r="A789" s="32"/>
      <c r="B789" s="32"/>
      <c r="C789" s="32"/>
      <c r="D789" s="32"/>
      <c r="E789" s="32"/>
      <c r="F789" s="32"/>
      <c r="G789" s="32"/>
      <c r="H789" s="206"/>
      <c r="I789" s="5"/>
      <c r="J789" s="5"/>
      <c r="K789" s="32"/>
      <c r="L789" s="5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spans="1:26" ht="12.75" customHeight="1" x14ac:dyDescent="0.2">
      <c r="A790" s="32"/>
      <c r="B790" s="32"/>
      <c r="C790" s="32"/>
      <c r="D790" s="32"/>
      <c r="E790" s="32"/>
      <c r="F790" s="32"/>
      <c r="G790" s="32"/>
      <c r="H790" s="206"/>
      <c r="I790" s="5"/>
      <c r="J790" s="5"/>
      <c r="K790" s="32"/>
      <c r="L790" s="5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spans="1:26" ht="12.75" customHeight="1" x14ac:dyDescent="0.2">
      <c r="A791" s="32"/>
      <c r="B791" s="32"/>
      <c r="C791" s="32"/>
      <c r="D791" s="32"/>
      <c r="E791" s="32"/>
      <c r="F791" s="32"/>
      <c r="G791" s="32"/>
      <c r="H791" s="206"/>
      <c r="I791" s="5"/>
      <c r="J791" s="5"/>
      <c r="K791" s="32"/>
      <c r="L791" s="5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spans="1:26" ht="12.75" customHeight="1" x14ac:dyDescent="0.2">
      <c r="A792" s="32"/>
      <c r="B792" s="32"/>
      <c r="C792" s="32"/>
      <c r="D792" s="32"/>
      <c r="E792" s="32"/>
      <c r="F792" s="32"/>
      <c r="G792" s="32"/>
      <c r="H792" s="206"/>
      <c r="I792" s="5"/>
      <c r="J792" s="5"/>
      <c r="K792" s="32"/>
      <c r="L792" s="5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spans="1:26" ht="12.75" customHeight="1" x14ac:dyDescent="0.2">
      <c r="A793" s="32"/>
      <c r="B793" s="32"/>
      <c r="C793" s="32"/>
      <c r="D793" s="32"/>
      <c r="E793" s="32"/>
      <c r="F793" s="32"/>
      <c r="G793" s="32"/>
      <c r="H793" s="206"/>
      <c r="I793" s="5"/>
      <c r="J793" s="5"/>
      <c r="K793" s="32"/>
      <c r="L793" s="5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spans="1:26" ht="12.75" customHeight="1" x14ac:dyDescent="0.2">
      <c r="A794" s="32"/>
      <c r="B794" s="32"/>
      <c r="C794" s="32"/>
      <c r="D794" s="32"/>
      <c r="E794" s="32"/>
      <c r="F794" s="32"/>
      <c r="G794" s="32"/>
      <c r="H794" s="206"/>
      <c r="I794" s="5"/>
      <c r="J794" s="5"/>
      <c r="K794" s="32"/>
      <c r="L794" s="5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spans="1:26" ht="12.75" customHeight="1" x14ac:dyDescent="0.2">
      <c r="A795" s="32"/>
      <c r="B795" s="32"/>
      <c r="C795" s="32"/>
      <c r="D795" s="32"/>
      <c r="E795" s="32"/>
      <c r="F795" s="32"/>
      <c r="G795" s="32"/>
      <c r="H795" s="206"/>
      <c r="I795" s="5"/>
      <c r="J795" s="5"/>
      <c r="K795" s="32"/>
      <c r="L795" s="5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spans="1:26" ht="12.75" customHeight="1" x14ac:dyDescent="0.2">
      <c r="A796" s="32"/>
      <c r="B796" s="32"/>
      <c r="C796" s="32"/>
      <c r="D796" s="32"/>
      <c r="E796" s="32"/>
      <c r="F796" s="32"/>
      <c r="G796" s="32"/>
      <c r="H796" s="206"/>
      <c r="I796" s="5"/>
      <c r="J796" s="5"/>
      <c r="K796" s="32"/>
      <c r="L796" s="5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spans="1:26" ht="12.75" customHeight="1" x14ac:dyDescent="0.2">
      <c r="A797" s="32"/>
      <c r="B797" s="32"/>
      <c r="C797" s="32"/>
      <c r="D797" s="32"/>
      <c r="E797" s="32"/>
      <c r="F797" s="32"/>
      <c r="G797" s="32"/>
      <c r="H797" s="206"/>
      <c r="I797" s="5"/>
      <c r="J797" s="5"/>
      <c r="K797" s="32"/>
      <c r="L797" s="5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spans="1:26" ht="12.75" customHeight="1" x14ac:dyDescent="0.2">
      <c r="A798" s="32"/>
      <c r="B798" s="32"/>
      <c r="C798" s="32"/>
      <c r="D798" s="32"/>
      <c r="E798" s="32"/>
      <c r="F798" s="32"/>
      <c r="G798" s="32"/>
      <c r="H798" s="206"/>
      <c r="I798" s="5"/>
      <c r="J798" s="5"/>
      <c r="K798" s="32"/>
      <c r="L798" s="5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spans="1:26" ht="12.75" customHeight="1" x14ac:dyDescent="0.2">
      <c r="A799" s="32"/>
      <c r="B799" s="32"/>
      <c r="C799" s="32"/>
      <c r="D799" s="32"/>
      <c r="E799" s="32"/>
      <c r="F799" s="32"/>
      <c r="G799" s="32"/>
      <c r="H799" s="206"/>
      <c r="I799" s="5"/>
      <c r="J799" s="5"/>
      <c r="K799" s="32"/>
      <c r="L799" s="5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spans="1:26" ht="12.75" customHeight="1" x14ac:dyDescent="0.2">
      <c r="A800" s="32"/>
      <c r="B800" s="32"/>
      <c r="C800" s="32"/>
      <c r="D800" s="32"/>
      <c r="E800" s="32"/>
      <c r="F800" s="32"/>
      <c r="G800" s="32"/>
      <c r="H800" s="206"/>
      <c r="I800" s="5"/>
      <c r="J800" s="5"/>
      <c r="K800" s="32"/>
      <c r="L800" s="5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spans="1:26" ht="12.75" customHeight="1" x14ac:dyDescent="0.2">
      <c r="A801" s="32"/>
      <c r="B801" s="32"/>
      <c r="C801" s="32"/>
      <c r="D801" s="32"/>
      <c r="E801" s="32"/>
      <c r="F801" s="32"/>
      <c r="G801" s="32"/>
      <c r="H801" s="206"/>
      <c r="I801" s="5"/>
      <c r="J801" s="5"/>
      <c r="K801" s="32"/>
      <c r="L801" s="5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spans="1:26" ht="12.75" customHeight="1" x14ac:dyDescent="0.2">
      <c r="A802" s="32"/>
      <c r="B802" s="32"/>
      <c r="C802" s="32"/>
      <c r="D802" s="32"/>
      <c r="E802" s="32"/>
      <c r="F802" s="32"/>
      <c r="G802" s="32"/>
      <c r="H802" s="206"/>
      <c r="I802" s="5"/>
      <c r="J802" s="5"/>
      <c r="K802" s="32"/>
      <c r="L802" s="5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spans="1:26" ht="12.75" customHeight="1" x14ac:dyDescent="0.2">
      <c r="A803" s="32"/>
      <c r="B803" s="32"/>
      <c r="C803" s="32"/>
      <c r="D803" s="32"/>
      <c r="E803" s="32"/>
      <c r="F803" s="32"/>
      <c r="G803" s="32"/>
      <c r="H803" s="206"/>
      <c r="I803" s="5"/>
      <c r="J803" s="5"/>
      <c r="K803" s="32"/>
      <c r="L803" s="5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spans="1:26" ht="12.75" customHeight="1" x14ac:dyDescent="0.2">
      <c r="A804" s="32"/>
      <c r="B804" s="32"/>
      <c r="C804" s="32"/>
      <c r="D804" s="32"/>
      <c r="E804" s="32"/>
      <c r="F804" s="32"/>
      <c r="G804" s="32"/>
      <c r="H804" s="206"/>
      <c r="I804" s="5"/>
      <c r="J804" s="5"/>
      <c r="K804" s="32"/>
      <c r="L804" s="5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spans="1:26" ht="12.75" customHeight="1" x14ac:dyDescent="0.2">
      <c r="A805" s="32"/>
      <c r="B805" s="32"/>
      <c r="C805" s="32"/>
      <c r="D805" s="32"/>
      <c r="E805" s="32"/>
      <c r="F805" s="32"/>
      <c r="G805" s="32"/>
      <c r="H805" s="206"/>
      <c r="I805" s="5"/>
      <c r="J805" s="5"/>
      <c r="K805" s="32"/>
      <c r="L805" s="5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spans="1:26" ht="12.75" customHeight="1" x14ac:dyDescent="0.2">
      <c r="A806" s="32"/>
      <c r="B806" s="32"/>
      <c r="C806" s="32"/>
      <c r="D806" s="32"/>
      <c r="E806" s="32"/>
      <c r="F806" s="32"/>
      <c r="G806" s="32"/>
      <c r="H806" s="206"/>
      <c r="I806" s="5"/>
      <c r="J806" s="5"/>
      <c r="K806" s="32"/>
      <c r="L806" s="5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spans="1:26" ht="12.75" customHeight="1" x14ac:dyDescent="0.2">
      <c r="A807" s="32"/>
      <c r="B807" s="32"/>
      <c r="C807" s="32"/>
      <c r="D807" s="32"/>
      <c r="E807" s="32"/>
      <c r="F807" s="32"/>
      <c r="G807" s="32"/>
      <c r="H807" s="206"/>
      <c r="I807" s="5"/>
      <c r="J807" s="5"/>
      <c r="K807" s="32"/>
      <c r="L807" s="5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spans="1:26" ht="12.75" customHeight="1" x14ac:dyDescent="0.2">
      <c r="A808" s="32"/>
      <c r="B808" s="32"/>
      <c r="C808" s="32"/>
      <c r="D808" s="32"/>
      <c r="E808" s="32"/>
      <c r="F808" s="32"/>
      <c r="G808" s="32"/>
      <c r="H808" s="206"/>
      <c r="I808" s="5"/>
      <c r="J808" s="5"/>
      <c r="K808" s="32"/>
      <c r="L808" s="5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spans="1:26" ht="12.75" customHeight="1" x14ac:dyDescent="0.2">
      <c r="A809" s="32"/>
      <c r="B809" s="32"/>
      <c r="C809" s="32"/>
      <c r="D809" s="32"/>
      <c r="E809" s="32"/>
      <c r="F809" s="32"/>
      <c r="G809" s="32"/>
      <c r="H809" s="206"/>
      <c r="I809" s="5"/>
      <c r="J809" s="5"/>
      <c r="K809" s="32"/>
      <c r="L809" s="5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spans="1:26" ht="12.75" customHeight="1" x14ac:dyDescent="0.2">
      <c r="A810" s="32"/>
      <c r="B810" s="32"/>
      <c r="C810" s="32"/>
      <c r="D810" s="32"/>
      <c r="E810" s="32"/>
      <c r="F810" s="32"/>
      <c r="G810" s="32"/>
      <c r="H810" s="206"/>
      <c r="I810" s="5"/>
      <c r="J810" s="5"/>
      <c r="K810" s="32"/>
      <c r="L810" s="5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spans="1:26" ht="12.75" customHeight="1" x14ac:dyDescent="0.2">
      <c r="A811" s="32"/>
      <c r="B811" s="32"/>
      <c r="C811" s="32"/>
      <c r="D811" s="32"/>
      <c r="E811" s="32"/>
      <c r="F811" s="32"/>
      <c r="G811" s="32"/>
      <c r="H811" s="206"/>
      <c r="I811" s="5"/>
      <c r="J811" s="5"/>
      <c r="K811" s="32"/>
      <c r="L811" s="5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spans="1:26" ht="12.75" customHeight="1" x14ac:dyDescent="0.2">
      <c r="A812" s="32"/>
      <c r="B812" s="32"/>
      <c r="C812" s="32"/>
      <c r="D812" s="32"/>
      <c r="E812" s="32"/>
      <c r="F812" s="32"/>
      <c r="G812" s="32"/>
      <c r="H812" s="206"/>
      <c r="I812" s="5"/>
      <c r="J812" s="5"/>
      <c r="K812" s="32"/>
      <c r="L812" s="5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spans="1:26" ht="12.75" customHeight="1" x14ac:dyDescent="0.2">
      <c r="A813" s="32"/>
      <c r="B813" s="32"/>
      <c r="C813" s="32"/>
      <c r="D813" s="32"/>
      <c r="E813" s="32"/>
      <c r="F813" s="32"/>
      <c r="G813" s="32"/>
      <c r="H813" s="206"/>
      <c r="I813" s="5"/>
      <c r="J813" s="5"/>
      <c r="K813" s="32"/>
      <c r="L813" s="5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spans="1:26" ht="12.75" customHeight="1" x14ac:dyDescent="0.2">
      <c r="A814" s="32"/>
      <c r="B814" s="32"/>
      <c r="C814" s="32"/>
      <c r="D814" s="32"/>
      <c r="E814" s="32"/>
      <c r="F814" s="32"/>
      <c r="G814" s="32"/>
      <c r="H814" s="206"/>
      <c r="I814" s="5"/>
      <c r="J814" s="5"/>
      <c r="K814" s="32"/>
      <c r="L814" s="5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spans="1:26" ht="12.75" customHeight="1" x14ac:dyDescent="0.2">
      <c r="A815" s="32"/>
      <c r="B815" s="32"/>
      <c r="C815" s="32"/>
      <c r="D815" s="32"/>
      <c r="E815" s="32"/>
      <c r="F815" s="32"/>
      <c r="G815" s="32"/>
      <c r="H815" s="206"/>
      <c r="I815" s="5"/>
      <c r="J815" s="5"/>
      <c r="K815" s="32"/>
      <c r="L815" s="5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spans="1:26" ht="12.75" customHeight="1" x14ac:dyDescent="0.2">
      <c r="A816" s="32"/>
      <c r="B816" s="32"/>
      <c r="C816" s="32"/>
      <c r="D816" s="32"/>
      <c r="E816" s="32"/>
      <c r="F816" s="32"/>
      <c r="G816" s="32"/>
      <c r="H816" s="206"/>
      <c r="I816" s="5"/>
      <c r="J816" s="5"/>
      <c r="K816" s="32"/>
      <c r="L816" s="5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spans="1:26" ht="12.75" customHeight="1" x14ac:dyDescent="0.2">
      <c r="A817" s="32"/>
      <c r="B817" s="32"/>
      <c r="C817" s="32"/>
      <c r="D817" s="32"/>
      <c r="E817" s="32"/>
      <c r="F817" s="32"/>
      <c r="G817" s="32"/>
      <c r="H817" s="206"/>
      <c r="I817" s="5"/>
      <c r="J817" s="5"/>
      <c r="K817" s="32"/>
      <c r="L817" s="5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spans="1:26" ht="12.75" customHeight="1" x14ac:dyDescent="0.2">
      <c r="A818" s="32"/>
      <c r="B818" s="32"/>
      <c r="C818" s="32"/>
      <c r="D818" s="32"/>
      <c r="E818" s="32"/>
      <c r="F818" s="32"/>
      <c r="G818" s="32"/>
      <c r="H818" s="206"/>
      <c r="I818" s="5"/>
      <c r="J818" s="5"/>
      <c r="K818" s="32"/>
      <c r="L818" s="5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spans="1:26" ht="12.75" customHeight="1" x14ac:dyDescent="0.2">
      <c r="A819" s="32"/>
      <c r="B819" s="32"/>
      <c r="C819" s="32"/>
      <c r="D819" s="32"/>
      <c r="E819" s="32"/>
      <c r="F819" s="32"/>
      <c r="G819" s="32"/>
      <c r="H819" s="206"/>
      <c r="I819" s="5"/>
      <c r="J819" s="5"/>
      <c r="K819" s="32"/>
      <c r="L819" s="5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spans="1:26" ht="12.75" customHeight="1" x14ac:dyDescent="0.2">
      <c r="A820" s="32"/>
      <c r="B820" s="32"/>
      <c r="C820" s="32"/>
      <c r="D820" s="32"/>
      <c r="E820" s="32"/>
      <c r="F820" s="32"/>
      <c r="G820" s="32"/>
      <c r="H820" s="206"/>
      <c r="I820" s="5"/>
      <c r="J820" s="5"/>
      <c r="K820" s="32"/>
      <c r="L820" s="5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spans="1:26" ht="12.75" customHeight="1" x14ac:dyDescent="0.2">
      <c r="A821" s="32"/>
      <c r="B821" s="32"/>
      <c r="C821" s="32"/>
      <c r="D821" s="32"/>
      <c r="E821" s="32"/>
      <c r="F821" s="32"/>
      <c r="G821" s="32"/>
      <c r="H821" s="206"/>
      <c r="I821" s="5"/>
      <c r="J821" s="5"/>
      <c r="K821" s="32"/>
      <c r="L821" s="5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spans="1:26" ht="12.75" customHeight="1" x14ac:dyDescent="0.2">
      <c r="A822" s="32"/>
      <c r="B822" s="32"/>
      <c r="C822" s="32"/>
      <c r="D822" s="32"/>
      <c r="E822" s="32"/>
      <c r="F822" s="32"/>
      <c r="G822" s="32"/>
      <c r="H822" s="206"/>
      <c r="I822" s="5"/>
      <c r="J822" s="5"/>
      <c r="K822" s="32"/>
      <c r="L822" s="5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spans="1:26" ht="12.75" customHeight="1" x14ac:dyDescent="0.2">
      <c r="A823" s="32"/>
      <c r="B823" s="32"/>
      <c r="C823" s="32"/>
      <c r="D823" s="32"/>
      <c r="E823" s="32"/>
      <c r="F823" s="32"/>
      <c r="G823" s="32"/>
      <c r="H823" s="206"/>
      <c r="I823" s="5"/>
      <c r="J823" s="5"/>
      <c r="K823" s="32"/>
      <c r="L823" s="5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spans="1:26" ht="12.75" customHeight="1" x14ac:dyDescent="0.2">
      <c r="A824" s="32"/>
      <c r="B824" s="32"/>
      <c r="C824" s="32"/>
      <c r="D824" s="32"/>
      <c r="E824" s="32"/>
      <c r="F824" s="32"/>
      <c r="G824" s="32"/>
      <c r="H824" s="206"/>
      <c r="I824" s="5"/>
      <c r="J824" s="5"/>
      <c r="K824" s="32"/>
      <c r="L824" s="5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spans="1:26" ht="12.75" customHeight="1" x14ac:dyDescent="0.2">
      <c r="A825" s="32"/>
      <c r="B825" s="32"/>
      <c r="C825" s="32"/>
      <c r="D825" s="32"/>
      <c r="E825" s="32"/>
      <c r="F825" s="32"/>
      <c r="G825" s="32"/>
      <c r="H825" s="206"/>
      <c r="I825" s="5"/>
      <c r="J825" s="5"/>
      <c r="K825" s="32"/>
      <c r="L825" s="5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spans="1:26" ht="12.75" customHeight="1" x14ac:dyDescent="0.2">
      <c r="A826" s="32"/>
      <c r="B826" s="32"/>
      <c r="C826" s="32"/>
      <c r="D826" s="32"/>
      <c r="E826" s="32"/>
      <c r="F826" s="32"/>
      <c r="G826" s="32"/>
      <c r="H826" s="206"/>
      <c r="I826" s="5"/>
      <c r="J826" s="5"/>
      <c r="K826" s="32"/>
      <c r="L826" s="5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spans="1:26" ht="12.75" customHeight="1" x14ac:dyDescent="0.2">
      <c r="A827" s="32"/>
      <c r="B827" s="32"/>
      <c r="C827" s="32"/>
      <c r="D827" s="32"/>
      <c r="E827" s="32"/>
      <c r="F827" s="32"/>
      <c r="G827" s="32"/>
      <c r="H827" s="206"/>
      <c r="I827" s="5"/>
      <c r="J827" s="5"/>
      <c r="K827" s="32"/>
      <c r="L827" s="5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spans="1:26" ht="12.75" customHeight="1" x14ac:dyDescent="0.2">
      <c r="A828" s="32"/>
      <c r="B828" s="32"/>
      <c r="C828" s="32"/>
      <c r="D828" s="32"/>
      <c r="E828" s="32"/>
      <c r="F828" s="32"/>
      <c r="G828" s="32"/>
      <c r="H828" s="206"/>
      <c r="I828" s="5"/>
      <c r="J828" s="5"/>
      <c r="K828" s="32"/>
      <c r="L828" s="5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spans="1:26" ht="12.75" customHeight="1" x14ac:dyDescent="0.2">
      <c r="A829" s="32"/>
      <c r="B829" s="32"/>
      <c r="C829" s="32"/>
      <c r="D829" s="32"/>
      <c r="E829" s="32"/>
      <c r="F829" s="32"/>
      <c r="G829" s="32"/>
      <c r="H829" s="206"/>
      <c r="I829" s="5"/>
      <c r="J829" s="5"/>
      <c r="K829" s="32"/>
      <c r="L829" s="5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spans="1:26" ht="12.75" customHeight="1" x14ac:dyDescent="0.2">
      <c r="A830" s="32"/>
      <c r="B830" s="32"/>
      <c r="C830" s="32"/>
      <c r="D830" s="32"/>
      <c r="E830" s="32"/>
      <c r="F830" s="32"/>
      <c r="G830" s="32"/>
      <c r="H830" s="206"/>
      <c r="I830" s="5"/>
      <c r="J830" s="5"/>
      <c r="K830" s="32"/>
      <c r="L830" s="5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spans="1:26" ht="12.75" customHeight="1" x14ac:dyDescent="0.2">
      <c r="A831" s="32"/>
      <c r="B831" s="32"/>
      <c r="C831" s="32"/>
      <c r="D831" s="32"/>
      <c r="E831" s="32"/>
      <c r="F831" s="32"/>
      <c r="G831" s="32"/>
      <c r="H831" s="206"/>
      <c r="I831" s="5"/>
      <c r="J831" s="5"/>
      <c r="K831" s="32"/>
      <c r="L831" s="5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spans="1:26" ht="12.75" customHeight="1" x14ac:dyDescent="0.2">
      <c r="A832" s="32"/>
      <c r="B832" s="32"/>
      <c r="C832" s="32"/>
      <c r="D832" s="32"/>
      <c r="E832" s="32"/>
      <c r="F832" s="32"/>
      <c r="G832" s="32"/>
      <c r="H832" s="206"/>
      <c r="I832" s="5"/>
      <c r="J832" s="5"/>
      <c r="K832" s="32"/>
      <c r="L832" s="5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spans="1:26" ht="12.75" customHeight="1" x14ac:dyDescent="0.2">
      <c r="A833" s="32"/>
      <c r="B833" s="32"/>
      <c r="C833" s="32"/>
      <c r="D833" s="32"/>
      <c r="E833" s="32"/>
      <c r="F833" s="32"/>
      <c r="G833" s="32"/>
      <c r="H833" s="206"/>
      <c r="I833" s="5"/>
      <c r="J833" s="5"/>
      <c r="K833" s="32"/>
      <c r="L833" s="5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spans="1:26" ht="12.75" customHeight="1" x14ac:dyDescent="0.2">
      <c r="A834" s="32"/>
      <c r="B834" s="32"/>
      <c r="C834" s="32"/>
      <c r="D834" s="32"/>
      <c r="E834" s="32"/>
      <c r="F834" s="32"/>
      <c r="G834" s="32"/>
      <c r="H834" s="206"/>
      <c r="I834" s="5"/>
      <c r="J834" s="5"/>
      <c r="K834" s="32"/>
      <c r="L834" s="5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spans="1:26" ht="12.75" customHeight="1" x14ac:dyDescent="0.2">
      <c r="A835" s="32"/>
      <c r="B835" s="32"/>
      <c r="C835" s="32"/>
      <c r="D835" s="32"/>
      <c r="E835" s="32"/>
      <c r="F835" s="32"/>
      <c r="G835" s="32"/>
      <c r="H835" s="206"/>
      <c r="I835" s="5"/>
      <c r="J835" s="5"/>
      <c r="K835" s="32"/>
      <c r="L835" s="5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spans="1:26" ht="12.75" customHeight="1" x14ac:dyDescent="0.2">
      <c r="A836" s="32"/>
      <c r="B836" s="32"/>
      <c r="C836" s="32"/>
      <c r="D836" s="32"/>
      <c r="E836" s="32"/>
      <c r="F836" s="32"/>
      <c r="G836" s="32"/>
      <c r="H836" s="206"/>
      <c r="I836" s="5"/>
      <c r="J836" s="5"/>
      <c r="K836" s="32"/>
      <c r="L836" s="5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spans="1:26" ht="12.75" customHeight="1" x14ac:dyDescent="0.2">
      <c r="A837" s="32"/>
      <c r="B837" s="32"/>
      <c r="C837" s="32"/>
      <c r="D837" s="32"/>
      <c r="E837" s="32"/>
      <c r="F837" s="32"/>
      <c r="G837" s="32"/>
      <c r="H837" s="206"/>
      <c r="I837" s="5"/>
      <c r="J837" s="5"/>
      <c r="K837" s="32"/>
      <c r="L837" s="5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spans="1:26" ht="12.75" customHeight="1" x14ac:dyDescent="0.2">
      <c r="A838" s="32"/>
      <c r="B838" s="32"/>
      <c r="C838" s="32"/>
      <c r="D838" s="32"/>
      <c r="E838" s="32"/>
      <c r="F838" s="32"/>
      <c r="G838" s="32"/>
      <c r="H838" s="206"/>
      <c r="I838" s="5"/>
      <c r="J838" s="5"/>
      <c r="K838" s="32"/>
      <c r="L838" s="5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spans="1:26" ht="12.75" customHeight="1" x14ac:dyDescent="0.2">
      <c r="A839" s="32"/>
      <c r="B839" s="32"/>
      <c r="C839" s="32"/>
      <c r="D839" s="32"/>
      <c r="E839" s="32"/>
      <c r="F839" s="32"/>
      <c r="G839" s="32"/>
      <c r="H839" s="206"/>
      <c r="I839" s="5"/>
      <c r="J839" s="5"/>
      <c r="K839" s="32"/>
      <c r="L839" s="5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spans="1:26" ht="12.75" customHeight="1" x14ac:dyDescent="0.2">
      <c r="A840" s="32"/>
      <c r="B840" s="32"/>
      <c r="C840" s="32"/>
      <c r="D840" s="32"/>
      <c r="E840" s="32"/>
      <c r="F840" s="32"/>
      <c r="G840" s="32"/>
      <c r="H840" s="206"/>
      <c r="I840" s="5"/>
      <c r="J840" s="5"/>
      <c r="K840" s="32"/>
      <c r="L840" s="5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spans="1:26" ht="12.75" customHeight="1" x14ac:dyDescent="0.2">
      <c r="A841" s="32"/>
      <c r="B841" s="32"/>
      <c r="C841" s="32"/>
      <c r="D841" s="32"/>
      <c r="E841" s="32"/>
      <c r="F841" s="32"/>
      <c r="G841" s="32"/>
      <c r="H841" s="206"/>
      <c r="I841" s="5"/>
      <c r="J841" s="5"/>
      <c r="K841" s="32"/>
      <c r="L841" s="5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spans="1:26" ht="12.75" customHeight="1" x14ac:dyDescent="0.2">
      <c r="A842" s="32"/>
      <c r="B842" s="32"/>
      <c r="C842" s="32"/>
      <c r="D842" s="32"/>
      <c r="E842" s="32"/>
      <c r="F842" s="32"/>
      <c r="G842" s="32"/>
      <c r="H842" s="206"/>
      <c r="I842" s="5"/>
      <c r="J842" s="5"/>
      <c r="K842" s="32"/>
      <c r="L842" s="5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spans="1:26" ht="12.75" customHeight="1" x14ac:dyDescent="0.2">
      <c r="A843" s="32"/>
      <c r="B843" s="32"/>
      <c r="C843" s="32"/>
      <c r="D843" s="32"/>
      <c r="E843" s="32"/>
      <c r="F843" s="32"/>
      <c r="G843" s="32"/>
      <c r="H843" s="206"/>
      <c r="I843" s="5"/>
      <c r="J843" s="5"/>
      <c r="K843" s="32"/>
      <c r="L843" s="5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spans="1:26" ht="12.75" customHeight="1" x14ac:dyDescent="0.2">
      <c r="A844" s="32"/>
      <c r="B844" s="32"/>
      <c r="C844" s="32"/>
      <c r="D844" s="32"/>
      <c r="E844" s="32"/>
      <c r="F844" s="32"/>
      <c r="G844" s="32"/>
      <c r="H844" s="206"/>
      <c r="I844" s="5"/>
      <c r="J844" s="5"/>
      <c r="K844" s="32"/>
      <c r="L844" s="5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spans="1:26" ht="12.75" customHeight="1" x14ac:dyDescent="0.2">
      <c r="A845" s="32"/>
      <c r="B845" s="32"/>
      <c r="C845" s="32"/>
      <c r="D845" s="32"/>
      <c r="E845" s="32"/>
      <c r="F845" s="32"/>
      <c r="G845" s="32"/>
      <c r="H845" s="206"/>
      <c r="I845" s="5"/>
      <c r="J845" s="5"/>
      <c r="K845" s="32"/>
      <c r="L845" s="5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spans="1:26" ht="12.75" customHeight="1" x14ac:dyDescent="0.2">
      <c r="A846" s="32"/>
      <c r="B846" s="32"/>
      <c r="C846" s="32"/>
      <c r="D846" s="32"/>
      <c r="E846" s="32"/>
      <c r="F846" s="32"/>
      <c r="G846" s="32"/>
      <c r="H846" s="206"/>
      <c r="I846" s="5"/>
      <c r="J846" s="5"/>
      <c r="K846" s="32"/>
      <c r="L846" s="5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spans="1:26" ht="12.75" customHeight="1" x14ac:dyDescent="0.2">
      <c r="A847" s="32"/>
      <c r="B847" s="32"/>
      <c r="C847" s="32"/>
      <c r="D847" s="32"/>
      <c r="E847" s="32"/>
      <c r="F847" s="32"/>
      <c r="G847" s="32"/>
      <c r="H847" s="206"/>
      <c r="I847" s="5"/>
      <c r="J847" s="5"/>
      <c r="K847" s="32"/>
      <c r="L847" s="5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spans="1:26" ht="12.75" customHeight="1" x14ac:dyDescent="0.2">
      <c r="A848" s="32"/>
      <c r="B848" s="32"/>
      <c r="C848" s="32"/>
      <c r="D848" s="32"/>
      <c r="E848" s="32"/>
      <c r="F848" s="32"/>
      <c r="G848" s="32"/>
      <c r="H848" s="206"/>
      <c r="I848" s="5"/>
      <c r="J848" s="5"/>
      <c r="K848" s="32"/>
      <c r="L848" s="5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spans="1:26" ht="12.75" customHeight="1" x14ac:dyDescent="0.2">
      <c r="A849" s="32"/>
      <c r="B849" s="32"/>
      <c r="C849" s="32"/>
      <c r="D849" s="32"/>
      <c r="E849" s="32"/>
      <c r="F849" s="32"/>
      <c r="G849" s="32"/>
      <c r="H849" s="206"/>
      <c r="I849" s="5"/>
      <c r="J849" s="5"/>
      <c r="K849" s="32"/>
      <c r="L849" s="5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spans="1:26" ht="12.75" customHeight="1" x14ac:dyDescent="0.2">
      <c r="A850" s="32"/>
      <c r="B850" s="32"/>
      <c r="C850" s="32"/>
      <c r="D850" s="32"/>
      <c r="E850" s="32"/>
      <c r="F850" s="32"/>
      <c r="G850" s="32"/>
      <c r="H850" s="206"/>
      <c r="I850" s="5"/>
      <c r="J850" s="5"/>
      <c r="K850" s="32"/>
      <c r="L850" s="5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spans="1:26" ht="12.75" customHeight="1" x14ac:dyDescent="0.2">
      <c r="A851" s="32"/>
      <c r="B851" s="32"/>
      <c r="C851" s="32"/>
      <c r="D851" s="32"/>
      <c r="E851" s="32"/>
      <c r="F851" s="32"/>
      <c r="G851" s="32"/>
      <c r="H851" s="206"/>
      <c r="I851" s="5"/>
      <c r="J851" s="5"/>
      <c r="K851" s="32"/>
      <c r="L851" s="5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spans="1:26" ht="12.75" customHeight="1" x14ac:dyDescent="0.2">
      <c r="A852" s="32"/>
      <c r="B852" s="32"/>
      <c r="C852" s="32"/>
      <c r="D852" s="32"/>
      <c r="E852" s="32"/>
      <c r="F852" s="32"/>
      <c r="G852" s="32"/>
      <c r="H852" s="206"/>
      <c r="I852" s="5"/>
      <c r="J852" s="5"/>
      <c r="K852" s="32"/>
      <c r="L852" s="5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spans="1:26" ht="12.75" customHeight="1" x14ac:dyDescent="0.2">
      <c r="A853" s="32"/>
      <c r="B853" s="32"/>
      <c r="C853" s="32"/>
      <c r="D853" s="32"/>
      <c r="E853" s="32"/>
      <c r="F853" s="32"/>
      <c r="G853" s="32"/>
      <c r="H853" s="206"/>
      <c r="I853" s="5"/>
      <c r="J853" s="5"/>
      <c r="K853" s="32"/>
      <c r="L853" s="5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spans="1:26" ht="12.75" customHeight="1" x14ac:dyDescent="0.2">
      <c r="A854" s="32"/>
      <c r="B854" s="32"/>
      <c r="C854" s="32"/>
      <c r="D854" s="32"/>
      <c r="E854" s="32"/>
      <c r="F854" s="32"/>
      <c r="G854" s="32"/>
      <c r="H854" s="206"/>
      <c r="I854" s="5"/>
      <c r="J854" s="5"/>
      <c r="K854" s="32"/>
      <c r="L854" s="5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spans="1:26" ht="12.75" customHeight="1" x14ac:dyDescent="0.2">
      <c r="A855" s="32"/>
      <c r="B855" s="32"/>
      <c r="C855" s="32"/>
      <c r="D855" s="32"/>
      <c r="E855" s="32"/>
      <c r="F855" s="32"/>
      <c r="G855" s="32"/>
      <c r="H855" s="206"/>
      <c r="I855" s="5"/>
      <c r="J855" s="5"/>
      <c r="K855" s="32"/>
      <c r="L855" s="5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spans="1:26" ht="12.75" customHeight="1" x14ac:dyDescent="0.2">
      <c r="A856" s="32"/>
      <c r="B856" s="32"/>
      <c r="C856" s="32"/>
      <c r="D856" s="32"/>
      <c r="E856" s="32"/>
      <c r="F856" s="32"/>
      <c r="G856" s="32"/>
      <c r="H856" s="206"/>
      <c r="I856" s="5"/>
      <c r="J856" s="5"/>
      <c r="K856" s="32"/>
      <c r="L856" s="5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spans="1:26" ht="12.75" customHeight="1" x14ac:dyDescent="0.2">
      <c r="A857" s="32"/>
      <c r="B857" s="32"/>
      <c r="C857" s="32"/>
      <c r="D857" s="32"/>
      <c r="E857" s="32"/>
      <c r="F857" s="32"/>
      <c r="G857" s="32"/>
      <c r="H857" s="206"/>
      <c r="I857" s="5"/>
      <c r="J857" s="5"/>
      <c r="K857" s="32"/>
      <c r="L857" s="5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spans="1:26" ht="12.75" customHeight="1" x14ac:dyDescent="0.2">
      <c r="A858" s="32"/>
      <c r="B858" s="32"/>
      <c r="C858" s="32"/>
      <c r="D858" s="32"/>
      <c r="E858" s="32"/>
      <c r="F858" s="32"/>
      <c r="G858" s="32"/>
      <c r="H858" s="206"/>
      <c r="I858" s="5"/>
      <c r="J858" s="5"/>
      <c r="K858" s="32"/>
      <c r="L858" s="5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spans="1:26" ht="12.75" customHeight="1" x14ac:dyDescent="0.2">
      <c r="A859" s="32"/>
      <c r="B859" s="32"/>
      <c r="C859" s="32"/>
      <c r="D859" s="32"/>
      <c r="E859" s="32"/>
      <c r="F859" s="32"/>
      <c r="G859" s="32"/>
      <c r="H859" s="206"/>
      <c r="I859" s="5"/>
      <c r="J859" s="5"/>
      <c r="K859" s="32"/>
      <c r="L859" s="5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spans="1:26" ht="12.75" customHeight="1" x14ac:dyDescent="0.2">
      <c r="A860" s="32"/>
      <c r="B860" s="32"/>
      <c r="C860" s="32"/>
      <c r="D860" s="32"/>
      <c r="E860" s="32"/>
      <c r="F860" s="32"/>
      <c r="G860" s="32"/>
      <c r="H860" s="206"/>
      <c r="I860" s="5"/>
      <c r="J860" s="5"/>
      <c r="K860" s="32"/>
      <c r="L860" s="5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spans="1:26" ht="12.75" customHeight="1" x14ac:dyDescent="0.2">
      <c r="A861" s="32"/>
      <c r="B861" s="32"/>
      <c r="C861" s="32"/>
      <c r="D861" s="32"/>
      <c r="E861" s="32"/>
      <c r="F861" s="32"/>
      <c r="G861" s="32"/>
      <c r="H861" s="206"/>
      <c r="I861" s="5"/>
      <c r="J861" s="5"/>
      <c r="K861" s="32"/>
      <c r="L861" s="5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spans="1:26" ht="12.75" customHeight="1" x14ac:dyDescent="0.2">
      <c r="A862" s="32"/>
      <c r="B862" s="32"/>
      <c r="C862" s="32"/>
      <c r="D862" s="32"/>
      <c r="E862" s="32"/>
      <c r="F862" s="32"/>
      <c r="G862" s="32"/>
      <c r="H862" s="206"/>
      <c r="I862" s="5"/>
      <c r="J862" s="5"/>
      <c r="K862" s="32"/>
      <c r="L862" s="5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spans="1:26" ht="12.75" customHeight="1" x14ac:dyDescent="0.2">
      <c r="A863" s="32"/>
      <c r="B863" s="32"/>
      <c r="C863" s="32"/>
      <c r="D863" s="32"/>
      <c r="E863" s="32"/>
      <c r="F863" s="32"/>
      <c r="G863" s="32"/>
      <c r="H863" s="206"/>
      <c r="I863" s="5"/>
      <c r="J863" s="5"/>
      <c r="K863" s="32"/>
      <c r="L863" s="5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spans="1:26" ht="12.75" customHeight="1" x14ac:dyDescent="0.2">
      <c r="A864" s="32"/>
      <c r="B864" s="32"/>
      <c r="C864" s="32"/>
      <c r="D864" s="32"/>
      <c r="E864" s="32"/>
      <c r="F864" s="32"/>
      <c r="G864" s="32"/>
      <c r="H864" s="206"/>
      <c r="I864" s="5"/>
      <c r="J864" s="5"/>
      <c r="K864" s="32"/>
      <c r="L864" s="5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spans="1:26" ht="12.75" customHeight="1" x14ac:dyDescent="0.2">
      <c r="A865" s="32"/>
      <c r="B865" s="32"/>
      <c r="C865" s="32"/>
      <c r="D865" s="32"/>
      <c r="E865" s="32"/>
      <c r="F865" s="32"/>
      <c r="G865" s="32"/>
      <c r="H865" s="206"/>
      <c r="I865" s="5"/>
      <c r="J865" s="5"/>
      <c r="K865" s="32"/>
      <c r="L865" s="5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spans="1:26" ht="12.75" customHeight="1" x14ac:dyDescent="0.2">
      <c r="A866" s="32"/>
      <c r="B866" s="32"/>
      <c r="C866" s="32"/>
      <c r="D866" s="32"/>
      <c r="E866" s="32"/>
      <c r="F866" s="32"/>
      <c r="G866" s="32"/>
      <c r="H866" s="206"/>
      <c r="I866" s="5"/>
      <c r="J866" s="5"/>
      <c r="K866" s="32"/>
      <c r="L866" s="5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spans="1:26" ht="12.75" customHeight="1" x14ac:dyDescent="0.2">
      <c r="A867" s="32"/>
      <c r="B867" s="32"/>
      <c r="C867" s="32"/>
      <c r="D867" s="32"/>
      <c r="E867" s="32"/>
      <c r="F867" s="32"/>
      <c r="G867" s="32"/>
      <c r="H867" s="206"/>
      <c r="I867" s="5"/>
      <c r="J867" s="5"/>
      <c r="K867" s="32"/>
      <c r="L867" s="5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spans="1:26" ht="12.75" customHeight="1" x14ac:dyDescent="0.2">
      <c r="A868" s="32"/>
      <c r="B868" s="32"/>
      <c r="C868" s="32"/>
      <c r="D868" s="32"/>
      <c r="E868" s="32"/>
      <c r="F868" s="32"/>
      <c r="G868" s="32"/>
      <c r="H868" s="206"/>
      <c r="I868" s="5"/>
      <c r="J868" s="5"/>
      <c r="K868" s="32"/>
      <c r="L868" s="5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spans="1:26" ht="12.75" customHeight="1" x14ac:dyDescent="0.2">
      <c r="A869" s="32"/>
      <c r="B869" s="32"/>
      <c r="C869" s="32"/>
      <c r="D869" s="32"/>
      <c r="E869" s="32"/>
      <c r="F869" s="32"/>
      <c r="G869" s="32"/>
      <c r="H869" s="206"/>
      <c r="I869" s="5"/>
      <c r="J869" s="5"/>
      <c r="K869" s="32"/>
      <c r="L869" s="5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spans="1:26" ht="12.75" customHeight="1" x14ac:dyDescent="0.2">
      <c r="A870" s="32"/>
      <c r="B870" s="32"/>
      <c r="C870" s="32"/>
      <c r="D870" s="32"/>
      <c r="E870" s="32"/>
      <c r="F870" s="32"/>
      <c r="G870" s="32"/>
      <c r="H870" s="206"/>
      <c r="I870" s="5"/>
      <c r="J870" s="5"/>
      <c r="K870" s="32"/>
      <c r="L870" s="5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spans="1:26" ht="12.75" customHeight="1" x14ac:dyDescent="0.2">
      <c r="A871" s="32"/>
      <c r="B871" s="32"/>
      <c r="C871" s="32"/>
      <c r="D871" s="32"/>
      <c r="E871" s="32"/>
      <c r="F871" s="32"/>
      <c r="G871" s="32"/>
      <c r="H871" s="206"/>
      <c r="I871" s="5"/>
      <c r="J871" s="5"/>
      <c r="K871" s="32"/>
      <c r="L871" s="5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spans="1:26" ht="12.75" customHeight="1" x14ac:dyDescent="0.2">
      <c r="A872" s="32"/>
      <c r="B872" s="32"/>
      <c r="C872" s="32"/>
      <c r="D872" s="32"/>
      <c r="E872" s="32"/>
      <c r="F872" s="32"/>
      <c r="G872" s="32"/>
      <c r="H872" s="206"/>
      <c r="I872" s="5"/>
      <c r="J872" s="5"/>
      <c r="K872" s="32"/>
      <c r="L872" s="5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spans="1:26" ht="12.75" customHeight="1" x14ac:dyDescent="0.2">
      <c r="A873" s="32"/>
      <c r="B873" s="32"/>
      <c r="C873" s="32"/>
      <c r="D873" s="32"/>
      <c r="E873" s="32"/>
      <c r="F873" s="32"/>
      <c r="G873" s="32"/>
      <c r="H873" s="206"/>
      <c r="I873" s="5"/>
      <c r="J873" s="5"/>
      <c r="K873" s="32"/>
      <c r="L873" s="5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spans="1:26" ht="12.75" customHeight="1" x14ac:dyDescent="0.2">
      <c r="A874" s="32"/>
      <c r="B874" s="32"/>
      <c r="C874" s="32"/>
      <c r="D874" s="32"/>
      <c r="E874" s="32"/>
      <c r="F874" s="32"/>
      <c r="G874" s="32"/>
      <c r="H874" s="206"/>
      <c r="I874" s="5"/>
      <c r="J874" s="5"/>
      <c r="K874" s="32"/>
      <c r="L874" s="5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spans="1:26" ht="12.75" customHeight="1" x14ac:dyDescent="0.2">
      <c r="A875" s="32"/>
      <c r="B875" s="32"/>
      <c r="C875" s="32"/>
      <c r="D875" s="32"/>
      <c r="E875" s="32"/>
      <c r="F875" s="32"/>
      <c r="G875" s="32"/>
      <c r="H875" s="206"/>
      <c r="I875" s="5"/>
      <c r="J875" s="5"/>
      <c r="K875" s="32"/>
      <c r="L875" s="5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spans="1:26" ht="12.75" customHeight="1" x14ac:dyDescent="0.2">
      <c r="A876" s="32"/>
      <c r="B876" s="32"/>
      <c r="C876" s="32"/>
      <c r="D876" s="32"/>
      <c r="E876" s="32"/>
      <c r="F876" s="32"/>
      <c r="G876" s="32"/>
      <c r="H876" s="206"/>
      <c r="I876" s="5"/>
      <c r="J876" s="5"/>
      <c r="K876" s="32"/>
      <c r="L876" s="5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spans="1:26" ht="12.75" customHeight="1" x14ac:dyDescent="0.2">
      <c r="A877" s="32"/>
      <c r="B877" s="32"/>
      <c r="C877" s="32"/>
      <c r="D877" s="32"/>
      <c r="E877" s="32"/>
      <c r="F877" s="32"/>
      <c r="G877" s="32"/>
      <c r="H877" s="206"/>
      <c r="I877" s="5"/>
      <c r="J877" s="5"/>
      <c r="K877" s="32"/>
      <c r="L877" s="5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spans="1:26" ht="12.75" customHeight="1" x14ac:dyDescent="0.2">
      <c r="A878" s="32"/>
      <c r="B878" s="32"/>
      <c r="C878" s="32"/>
      <c r="D878" s="32"/>
      <c r="E878" s="32"/>
      <c r="F878" s="32"/>
      <c r="G878" s="32"/>
      <c r="H878" s="206"/>
      <c r="I878" s="5"/>
      <c r="J878" s="5"/>
      <c r="K878" s="32"/>
      <c r="L878" s="5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spans="1:26" ht="12.75" customHeight="1" x14ac:dyDescent="0.2">
      <c r="A879" s="32"/>
      <c r="B879" s="32"/>
      <c r="C879" s="32"/>
      <c r="D879" s="32"/>
      <c r="E879" s="32"/>
      <c r="F879" s="32"/>
      <c r="G879" s="32"/>
      <c r="H879" s="206"/>
      <c r="I879" s="5"/>
      <c r="J879" s="5"/>
      <c r="K879" s="32"/>
      <c r="L879" s="5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spans="1:26" ht="12.75" customHeight="1" x14ac:dyDescent="0.2">
      <c r="A880" s="32"/>
      <c r="B880" s="32"/>
      <c r="C880" s="32"/>
      <c r="D880" s="32"/>
      <c r="E880" s="32"/>
      <c r="F880" s="32"/>
      <c r="G880" s="32"/>
      <c r="H880" s="206"/>
      <c r="I880" s="5"/>
      <c r="J880" s="5"/>
      <c r="K880" s="32"/>
      <c r="L880" s="5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spans="1:26" ht="12.75" customHeight="1" x14ac:dyDescent="0.2">
      <c r="A881" s="32"/>
      <c r="B881" s="32"/>
      <c r="C881" s="32"/>
      <c r="D881" s="32"/>
      <c r="E881" s="32"/>
      <c r="F881" s="32"/>
      <c r="G881" s="32"/>
      <c r="H881" s="206"/>
      <c r="I881" s="5"/>
      <c r="J881" s="5"/>
      <c r="K881" s="32"/>
      <c r="L881" s="5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spans="1:26" ht="12.75" customHeight="1" x14ac:dyDescent="0.2">
      <c r="A882" s="32"/>
      <c r="B882" s="32"/>
      <c r="C882" s="32"/>
      <c r="D882" s="32"/>
      <c r="E882" s="32"/>
      <c r="F882" s="32"/>
      <c r="G882" s="32"/>
      <c r="H882" s="206"/>
      <c r="I882" s="5"/>
      <c r="J882" s="5"/>
      <c r="K882" s="32"/>
      <c r="L882" s="5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spans="1:26" ht="12.75" customHeight="1" x14ac:dyDescent="0.2">
      <c r="A883" s="32"/>
      <c r="B883" s="32"/>
      <c r="C883" s="32"/>
      <c r="D883" s="32"/>
      <c r="E883" s="32"/>
      <c r="F883" s="32"/>
      <c r="G883" s="32"/>
      <c r="H883" s="206"/>
      <c r="I883" s="5"/>
      <c r="J883" s="5"/>
      <c r="K883" s="32"/>
      <c r="L883" s="5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spans="1:26" ht="12.75" customHeight="1" x14ac:dyDescent="0.2">
      <c r="A884" s="32"/>
      <c r="B884" s="32"/>
      <c r="C884" s="32"/>
      <c r="D884" s="32"/>
      <c r="E884" s="32"/>
      <c r="F884" s="32"/>
      <c r="G884" s="32"/>
      <c r="H884" s="206"/>
      <c r="I884" s="5"/>
      <c r="J884" s="5"/>
      <c r="K884" s="32"/>
      <c r="L884" s="5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spans="1:26" ht="12.75" customHeight="1" x14ac:dyDescent="0.2">
      <c r="A885" s="32"/>
      <c r="B885" s="32"/>
      <c r="C885" s="32"/>
      <c r="D885" s="32"/>
      <c r="E885" s="32"/>
      <c r="F885" s="32"/>
      <c r="G885" s="32"/>
      <c r="H885" s="206"/>
      <c r="I885" s="5"/>
      <c r="J885" s="5"/>
      <c r="K885" s="32"/>
      <c r="L885" s="5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spans="1:26" ht="12.75" customHeight="1" x14ac:dyDescent="0.2">
      <c r="A886" s="32"/>
      <c r="B886" s="32"/>
      <c r="C886" s="32"/>
      <c r="D886" s="32"/>
      <c r="E886" s="32"/>
      <c r="F886" s="32"/>
      <c r="G886" s="32"/>
      <c r="H886" s="206"/>
      <c r="I886" s="5"/>
      <c r="J886" s="5"/>
      <c r="K886" s="32"/>
      <c r="L886" s="5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spans="1:26" ht="12.75" customHeight="1" x14ac:dyDescent="0.2">
      <c r="A887" s="32"/>
      <c r="B887" s="32"/>
      <c r="C887" s="32"/>
      <c r="D887" s="32"/>
      <c r="E887" s="32"/>
      <c r="F887" s="32"/>
      <c r="G887" s="32"/>
      <c r="H887" s="206"/>
      <c r="I887" s="5"/>
      <c r="J887" s="5"/>
      <c r="K887" s="32"/>
      <c r="L887" s="5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spans="1:26" ht="12.75" customHeight="1" x14ac:dyDescent="0.2">
      <c r="A888" s="32"/>
      <c r="B888" s="32"/>
      <c r="C888" s="32"/>
      <c r="D888" s="32"/>
      <c r="E888" s="32"/>
      <c r="F888" s="32"/>
      <c r="G888" s="32"/>
      <c r="H888" s="206"/>
      <c r="I888" s="5"/>
      <c r="J888" s="5"/>
      <c r="K888" s="32"/>
      <c r="L888" s="5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spans="1:26" ht="12.75" customHeight="1" x14ac:dyDescent="0.2">
      <c r="A889" s="32"/>
      <c r="B889" s="32"/>
      <c r="C889" s="32"/>
      <c r="D889" s="32"/>
      <c r="E889" s="32"/>
      <c r="F889" s="32"/>
      <c r="G889" s="32"/>
      <c r="H889" s="206"/>
      <c r="I889" s="5"/>
      <c r="J889" s="5"/>
      <c r="K889" s="32"/>
      <c r="L889" s="5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spans="1:26" ht="12.75" customHeight="1" x14ac:dyDescent="0.2">
      <c r="A890" s="32"/>
      <c r="B890" s="32"/>
      <c r="C890" s="32"/>
      <c r="D890" s="32"/>
      <c r="E890" s="32"/>
      <c r="F890" s="32"/>
      <c r="G890" s="32"/>
      <c r="H890" s="206"/>
      <c r="I890" s="5"/>
      <c r="J890" s="5"/>
      <c r="K890" s="32"/>
      <c r="L890" s="5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spans="1:26" ht="12.75" customHeight="1" x14ac:dyDescent="0.2">
      <c r="A891" s="32"/>
      <c r="B891" s="32"/>
      <c r="C891" s="32"/>
      <c r="D891" s="32"/>
      <c r="E891" s="32"/>
      <c r="F891" s="32"/>
      <c r="G891" s="32"/>
      <c r="H891" s="206"/>
      <c r="I891" s="5"/>
      <c r="J891" s="5"/>
      <c r="K891" s="32"/>
      <c r="L891" s="5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spans="1:26" ht="12.75" customHeight="1" x14ac:dyDescent="0.2">
      <c r="A892" s="32"/>
      <c r="B892" s="32"/>
      <c r="C892" s="32"/>
      <c r="D892" s="32"/>
      <c r="E892" s="32"/>
      <c r="F892" s="32"/>
      <c r="G892" s="32"/>
      <c r="H892" s="206"/>
      <c r="I892" s="5"/>
      <c r="J892" s="5"/>
      <c r="K892" s="32"/>
      <c r="L892" s="5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spans="1:26" ht="12.75" customHeight="1" x14ac:dyDescent="0.2">
      <c r="A893" s="32"/>
      <c r="B893" s="32"/>
      <c r="C893" s="32"/>
      <c r="D893" s="32"/>
      <c r="E893" s="32"/>
      <c r="F893" s="32"/>
      <c r="G893" s="32"/>
      <c r="H893" s="206"/>
      <c r="I893" s="5"/>
      <c r="J893" s="5"/>
      <c r="K893" s="32"/>
      <c r="L893" s="5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spans="1:26" ht="12.75" customHeight="1" x14ac:dyDescent="0.2">
      <c r="A894" s="32"/>
      <c r="B894" s="32"/>
      <c r="C894" s="32"/>
      <c r="D894" s="32"/>
      <c r="E894" s="32"/>
      <c r="F894" s="32"/>
      <c r="G894" s="32"/>
      <c r="H894" s="206"/>
      <c r="I894" s="5"/>
      <c r="J894" s="5"/>
      <c r="K894" s="32"/>
      <c r="L894" s="5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spans="1:26" ht="12.75" customHeight="1" x14ac:dyDescent="0.2">
      <c r="A895" s="32"/>
      <c r="B895" s="32"/>
      <c r="C895" s="32"/>
      <c r="D895" s="32"/>
      <c r="E895" s="32"/>
      <c r="F895" s="32"/>
      <c r="G895" s="32"/>
      <c r="H895" s="206"/>
      <c r="I895" s="5"/>
      <c r="J895" s="5"/>
      <c r="K895" s="32"/>
      <c r="L895" s="5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spans="1:26" ht="12.75" customHeight="1" x14ac:dyDescent="0.2">
      <c r="A896" s="32"/>
      <c r="B896" s="32"/>
      <c r="C896" s="32"/>
      <c r="D896" s="32"/>
      <c r="E896" s="32"/>
      <c r="F896" s="32"/>
      <c r="G896" s="32"/>
      <c r="H896" s="206"/>
      <c r="I896" s="5"/>
      <c r="J896" s="5"/>
      <c r="K896" s="32"/>
      <c r="L896" s="5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spans="1:26" ht="12.75" customHeight="1" x14ac:dyDescent="0.2">
      <c r="A897" s="32"/>
      <c r="B897" s="32"/>
      <c r="C897" s="32"/>
      <c r="D897" s="32"/>
      <c r="E897" s="32"/>
      <c r="F897" s="32"/>
      <c r="G897" s="32"/>
      <c r="H897" s="206"/>
      <c r="I897" s="5"/>
      <c r="J897" s="5"/>
      <c r="K897" s="32"/>
      <c r="L897" s="5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spans="1:26" ht="12.75" customHeight="1" x14ac:dyDescent="0.2">
      <c r="A898" s="32"/>
      <c r="B898" s="32"/>
      <c r="C898" s="32"/>
      <c r="D898" s="32"/>
      <c r="E898" s="32"/>
      <c r="F898" s="32"/>
      <c r="G898" s="32"/>
      <c r="H898" s="206"/>
      <c r="I898" s="5"/>
      <c r="J898" s="5"/>
      <c r="K898" s="32"/>
      <c r="L898" s="5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spans="1:26" ht="12.75" customHeight="1" x14ac:dyDescent="0.2">
      <c r="A899" s="32"/>
      <c r="B899" s="32"/>
      <c r="C899" s="32"/>
      <c r="D899" s="32"/>
      <c r="E899" s="32"/>
      <c r="F899" s="32"/>
      <c r="G899" s="32"/>
      <c r="H899" s="206"/>
      <c r="I899" s="5"/>
      <c r="J899" s="5"/>
      <c r="K899" s="32"/>
      <c r="L899" s="5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spans="1:26" ht="12.75" customHeight="1" x14ac:dyDescent="0.2">
      <c r="A900" s="32"/>
      <c r="B900" s="32"/>
      <c r="C900" s="32"/>
      <c r="D900" s="32"/>
      <c r="E900" s="32"/>
      <c r="F900" s="32"/>
      <c r="G900" s="32"/>
      <c r="H900" s="206"/>
      <c r="I900" s="5"/>
      <c r="J900" s="5"/>
      <c r="K900" s="32"/>
      <c r="L900" s="5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spans="1:26" ht="12.75" customHeight="1" x14ac:dyDescent="0.2">
      <c r="A901" s="32"/>
      <c r="B901" s="32"/>
      <c r="C901" s="32"/>
      <c r="D901" s="32"/>
      <c r="E901" s="32"/>
      <c r="F901" s="32"/>
      <c r="G901" s="32"/>
      <c r="H901" s="206"/>
      <c r="I901" s="5"/>
      <c r="J901" s="5"/>
      <c r="K901" s="32"/>
      <c r="L901" s="5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spans="1:26" ht="12.75" customHeight="1" x14ac:dyDescent="0.2">
      <c r="A902" s="32"/>
      <c r="B902" s="32"/>
      <c r="C902" s="32"/>
      <c r="D902" s="32"/>
      <c r="E902" s="32"/>
      <c r="F902" s="32"/>
      <c r="G902" s="32"/>
      <c r="H902" s="206"/>
      <c r="I902" s="5"/>
      <c r="J902" s="5"/>
      <c r="K902" s="32"/>
      <c r="L902" s="5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spans="1:26" ht="12.75" customHeight="1" x14ac:dyDescent="0.2">
      <c r="A903" s="32"/>
      <c r="B903" s="32"/>
      <c r="C903" s="32"/>
      <c r="D903" s="32"/>
      <c r="E903" s="32"/>
      <c r="F903" s="32"/>
      <c r="G903" s="32"/>
      <c r="H903" s="206"/>
      <c r="I903" s="5"/>
      <c r="J903" s="5"/>
      <c r="K903" s="32"/>
      <c r="L903" s="5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spans="1:26" ht="12.75" customHeight="1" x14ac:dyDescent="0.2">
      <c r="A904" s="32"/>
      <c r="B904" s="32"/>
      <c r="C904" s="32"/>
      <c r="D904" s="32"/>
      <c r="E904" s="32"/>
      <c r="F904" s="32"/>
      <c r="G904" s="32"/>
      <c r="H904" s="206"/>
      <c r="I904" s="5"/>
      <c r="J904" s="5"/>
      <c r="K904" s="32"/>
      <c r="L904" s="5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spans="1:26" ht="12.75" customHeight="1" x14ac:dyDescent="0.2">
      <c r="A905" s="32"/>
      <c r="B905" s="32"/>
      <c r="C905" s="32"/>
      <c r="D905" s="32"/>
      <c r="E905" s="32"/>
      <c r="F905" s="32"/>
      <c r="G905" s="32"/>
      <c r="H905" s="206"/>
      <c r="I905" s="5"/>
      <c r="J905" s="5"/>
      <c r="K905" s="32"/>
      <c r="L905" s="5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spans="1:26" ht="12.75" customHeight="1" x14ac:dyDescent="0.2">
      <c r="A906" s="32"/>
      <c r="B906" s="32"/>
      <c r="C906" s="32"/>
      <c r="D906" s="32"/>
      <c r="E906" s="32"/>
      <c r="F906" s="32"/>
      <c r="G906" s="32"/>
      <c r="H906" s="206"/>
      <c r="I906" s="5"/>
      <c r="J906" s="5"/>
      <c r="K906" s="32"/>
      <c r="L906" s="5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spans="1:26" ht="12.75" customHeight="1" x14ac:dyDescent="0.2">
      <c r="A907" s="32"/>
      <c r="B907" s="32"/>
      <c r="C907" s="32"/>
      <c r="D907" s="32"/>
      <c r="E907" s="32"/>
      <c r="F907" s="32"/>
      <c r="G907" s="32"/>
      <c r="H907" s="206"/>
      <c r="I907" s="5"/>
      <c r="J907" s="5"/>
      <c r="K907" s="32"/>
      <c r="L907" s="5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spans="1:26" ht="12.75" customHeight="1" x14ac:dyDescent="0.2">
      <c r="A908" s="32"/>
      <c r="B908" s="32"/>
      <c r="C908" s="32"/>
      <c r="D908" s="32"/>
      <c r="E908" s="32"/>
      <c r="F908" s="32"/>
      <c r="G908" s="32"/>
      <c r="H908" s="206"/>
      <c r="I908" s="5"/>
      <c r="J908" s="5"/>
      <c r="K908" s="32"/>
      <c r="L908" s="5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spans="1:26" ht="12.75" customHeight="1" x14ac:dyDescent="0.2">
      <c r="A909" s="32"/>
      <c r="B909" s="32"/>
      <c r="C909" s="32"/>
      <c r="D909" s="32"/>
      <c r="E909" s="32"/>
      <c r="F909" s="32"/>
      <c r="G909" s="32"/>
      <c r="H909" s="206"/>
      <c r="I909" s="5"/>
      <c r="J909" s="5"/>
      <c r="K909" s="32"/>
      <c r="L909" s="5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spans="1:26" ht="12.75" customHeight="1" x14ac:dyDescent="0.2">
      <c r="A910" s="32"/>
      <c r="B910" s="32"/>
      <c r="C910" s="32"/>
      <c r="D910" s="32"/>
      <c r="E910" s="32"/>
      <c r="F910" s="32"/>
      <c r="G910" s="32"/>
      <c r="H910" s="206"/>
      <c r="I910" s="5"/>
      <c r="J910" s="5"/>
      <c r="K910" s="32"/>
      <c r="L910" s="5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spans="1:26" ht="12.75" customHeight="1" x14ac:dyDescent="0.2">
      <c r="A911" s="32"/>
      <c r="B911" s="32"/>
      <c r="C911" s="32"/>
      <c r="D911" s="32"/>
      <c r="E911" s="32"/>
      <c r="F911" s="32"/>
      <c r="G911" s="32"/>
      <c r="H911" s="206"/>
      <c r="I911" s="5"/>
      <c r="J911" s="5"/>
      <c r="K911" s="32"/>
      <c r="L911" s="5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spans="1:26" ht="12.75" customHeight="1" x14ac:dyDescent="0.2">
      <c r="A912" s="32"/>
      <c r="B912" s="32"/>
      <c r="C912" s="32"/>
      <c r="D912" s="32"/>
      <c r="E912" s="32"/>
      <c r="F912" s="32"/>
      <c r="G912" s="32"/>
      <c r="H912" s="206"/>
      <c r="I912" s="5"/>
      <c r="J912" s="5"/>
      <c r="K912" s="32"/>
      <c r="L912" s="5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spans="1:26" ht="12.75" customHeight="1" x14ac:dyDescent="0.2">
      <c r="A913" s="32"/>
      <c r="B913" s="32"/>
      <c r="C913" s="32"/>
      <c r="D913" s="32"/>
      <c r="E913" s="32"/>
      <c r="F913" s="32"/>
      <c r="G913" s="32"/>
      <c r="H913" s="206"/>
      <c r="I913" s="5"/>
      <c r="J913" s="5"/>
      <c r="K913" s="32"/>
      <c r="L913" s="5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spans="1:26" ht="12.75" customHeight="1" x14ac:dyDescent="0.2">
      <c r="A914" s="32"/>
      <c r="B914" s="32"/>
      <c r="C914" s="32"/>
      <c r="D914" s="32"/>
      <c r="E914" s="32"/>
      <c r="F914" s="32"/>
      <c r="G914" s="32"/>
      <c r="H914" s="206"/>
      <c r="I914" s="5"/>
      <c r="J914" s="5"/>
      <c r="K914" s="32"/>
      <c r="L914" s="5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spans="1:26" ht="12.75" customHeight="1" x14ac:dyDescent="0.2">
      <c r="A915" s="32"/>
      <c r="B915" s="32"/>
      <c r="C915" s="32"/>
      <c r="D915" s="32"/>
      <c r="E915" s="32"/>
      <c r="F915" s="32"/>
      <c r="G915" s="32"/>
      <c r="H915" s="206"/>
      <c r="I915" s="5"/>
      <c r="J915" s="5"/>
      <c r="K915" s="32"/>
      <c r="L915" s="5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spans="1:26" ht="12.75" customHeight="1" x14ac:dyDescent="0.2">
      <c r="A916" s="32"/>
      <c r="B916" s="32"/>
      <c r="C916" s="32"/>
      <c r="D916" s="32"/>
      <c r="E916" s="32"/>
      <c r="F916" s="32"/>
      <c r="G916" s="32"/>
      <c r="H916" s="206"/>
      <c r="I916" s="5"/>
      <c r="J916" s="5"/>
      <c r="K916" s="32"/>
      <c r="L916" s="5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spans="1:26" ht="12.75" customHeight="1" x14ac:dyDescent="0.2">
      <c r="A917" s="32"/>
      <c r="B917" s="32"/>
      <c r="C917" s="32"/>
      <c r="D917" s="32"/>
      <c r="E917" s="32"/>
      <c r="F917" s="32"/>
      <c r="G917" s="32"/>
      <c r="H917" s="206"/>
      <c r="I917" s="5"/>
      <c r="J917" s="5"/>
      <c r="K917" s="32"/>
      <c r="L917" s="5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spans="1:26" ht="12.75" customHeight="1" x14ac:dyDescent="0.2">
      <c r="A918" s="32"/>
      <c r="B918" s="32"/>
      <c r="C918" s="32"/>
      <c r="D918" s="32"/>
      <c r="E918" s="32"/>
      <c r="F918" s="32"/>
      <c r="G918" s="32"/>
      <c r="H918" s="206"/>
      <c r="I918" s="5"/>
      <c r="J918" s="5"/>
      <c r="K918" s="32"/>
      <c r="L918" s="5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spans="1:26" ht="12.75" customHeight="1" x14ac:dyDescent="0.2">
      <c r="A919" s="32"/>
      <c r="B919" s="32"/>
      <c r="C919" s="32"/>
      <c r="D919" s="32"/>
      <c r="E919" s="32"/>
      <c r="F919" s="32"/>
      <c r="G919" s="32"/>
      <c r="H919" s="206"/>
      <c r="I919" s="5"/>
      <c r="J919" s="5"/>
      <c r="K919" s="32"/>
      <c r="L919" s="5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spans="1:26" ht="12.75" customHeight="1" x14ac:dyDescent="0.2">
      <c r="A920" s="32"/>
      <c r="B920" s="32"/>
      <c r="C920" s="32"/>
      <c r="D920" s="32"/>
      <c r="E920" s="32"/>
      <c r="F920" s="32"/>
      <c r="G920" s="32"/>
      <c r="H920" s="206"/>
      <c r="I920" s="5"/>
      <c r="J920" s="5"/>
      <c r="K920" s="32"/>
      <c r="L920" s="5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spans="1:26" ht="12.75" customHeight="1" x14ac:dyDescent="0.2">
      <c r="A921" s="32"/>
      <c r="B921" s="32"/>
      <c r="C921" s="32"/>
      <c r="D921" s="32"/>
      <c r="E921" s="32"/>
      <c r="F921" s="32"/>
      <c r="G921" s="32"/>
      <c r="H921" s="206"/>
      <c r="I921" s="5"/>
      <c r="J921" s="5"/>
      <c r="K921" s="32"/>
      <c r="L921" s="5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spans="1:26" ht="12.75" customHeight="1" x14ac:dyDescent="0.2">
      <c r="A922" s="32"/>
      <c r="B922" s="32"/>
      <c r="C922" s="32"/>
      <c r="D922" s="32"/>
      <c r="E922" s="32"/>
      <c r="F922" s="32"/>
      <c r="G922" s="32"/>
      <c r="H922" s="206"/>
      <c r="I922" s="5"/>
      <c r="J922" s="5"/>
      <c r="K922" s="32"/>
      <c r="L922" s="5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spans="1:26" ht="12.75" customHeight="1" x14ac:dyDescent="0.2">
      <c r="A923" s="32"/>
      <c r="B923" s="32"/>
      <c r="C923" s="32"/>
      <c r="D923" s="32"/>
      <c r="E923" s="32"/>
      <c r="F923" s="32"/>
      <c r="G923" s="32"/>
      <c r="H923" s="206"/>
      <c r="I923" s="5"/>
      <c r="J923" s="5"/>
      <c r="K923" s="32"/>
      <c r="L923" s="5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spans="1:26" ht="12.75" customHeight="1" x14ac:dyDescent="0.2">
      <c r="A924" s="32"/>
      <c r="B924" s="32"/>
      <c r="C924" s="32"/>
      <c r="D924" s="32"/>
      <c r="E924" s="32"/>
      <c r="F924" s="32"/>
      <c r="G924" s="32"/>
      <c r="H924" s="206"/>
      <c r="I924" s="5"/>
      <c r="J924" s="5"/>
      <c r="K924" s="32"/>
      <c r="L924" s="5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spans="1:26" ht="12.75" customHeight="1" x14ac:dyDescent="0.2">
      <c r="A925" s="32"/>
      <c r="B925" s="32"/>
      <c r="C925" s="32"/>
      <c r="D925" s="32"/>
      <c r="E925" s="32"/>
      <c r="F925" s="32"/>
      <c r="G925" s="32"/>
      <c r="H925" s="206"/>
      <c r="I925" s="5"/>
      <c r="J925" s="5"/>
      <c r="K925" s="32"/>
      <c r="L925" s="5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spans="1:26" ht="12.75" customHeight="1" x14ac:dyDescent="0.2">
      <c r="A926" s="32"/>
      <c r="B926" s="32"/>
      <c r="C926" s="32"/>
      <c r="D926" s="32"/>
      <c r="E926" s="32"/>
      <c r="F926" s="32"/>
      <c r="G926" s="32"/>
      <c r="H926" s="206"/>
      <c r="I926" s="5"/>
      <c r="J926" s="5"/>
      <c r="K926" s="32"/>
      <c r="L926" s="5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spans="1:26" ht="12.75" customHeight="1" x14ac:dyDescent="0.2">
      <c r="A927" s="32"/>
      <c r="B927" s="32"/>
      <c r="C927" s="32"/>
      <c r="D927" s="32"/>
      <c r="E927" s="32"/>
      <c r="F927" s="32"/>
      <c r="G927" s="32"/>
      <c r="H927" s="206"/>
      <c r="I927" s="5"/>
      <c r="J927" s="5"/>
      <c r="K927" s="32"/>
      <c r="L927" s="5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spans="1:26" ht="12.75" customHeight="1" x14ac:dyDescent="0.2">
      <c r="A928" s="32"/>
      <c r="B928" s="32"/>
      <c r="C928" s="32"/>
      <c r="D928" s="32"/>
      <c r="E928" s="32"/>
      <c r="F928" s="32"/>
      <c r="G928" s="32"/>
      <c r="H928" s="206"/>
      <c r="I928" s="5"/>
      <c r="J928" s="5"/>
      <c r="K928" s="32"/>
      <c r="L928" s="5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spans="1:26" ht="12.75" customHeight="1" x14ac:dyDescent="0.2">
      <c r="A929" s="32"/>
      <c r="B929" s="32"/>
      <c r="C929" s="32"/>
      <c r="D929" s="32"/>
      <c r="E929" s="32"/>
      <c r="F929" s="32"/>
      <c r="G929" s="32"/>
      <c r="H929" s="206"/>
      <c r="I929" s="5"/>
      <c r="J929" s="5"/>
      <c r="K929" s="32"/>
      <c r="L929" s="5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spans="1:26" ht="12.75" customHeight="1" x14ac:dyDescent="0.2">
      <c r="A930" s="32"/>
      <c r="B930" s="32"/>
      <c r="C930" s="32"/>
      <c r="D930" s="32"/>
      <c r="E930" s="32"/>
      <c r="F930" s="32"/>
      <c r="G930" s="32"/>
      <c r="H930" s="206"/>
      <c r="I930" s="5"/>
      <c r="J930" s="5"/>
      <c r="K930" s="32"/>
      <c r="L930" s="5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spans="1:26" ht="12.75" customHeight="1" x14ac:dyDescent="0.2">
      <c r="A931" s="32"/>
      <c r="B931" s="32"/>
      <c r="C931" s="32"/>
      <c r="D931" s="32"/>
      <c r="E931" s="32"/>
      <c r="F931" s="32"/>
      <c r="G931" s="32"/>
      <c r="H931" s="206"/>
      <c r="I931" s="5"/>
      <c r="J931" s="5"/>
      <c r="K931" s="32"/>
      <c r="L931" s="5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spans="1:26" ht="12.75" customHeight="1" x14ac:dyDescent="0.2">
      <c r="A932" s="32"/>
      <c r="B932" s="32"/>
      <c r="C932" s="32"/>
      <c r="D932" s="32"/>
      <c r="E932" s="32"/>
      <c r="F932" s="32"/>
      <c r="G932" s="32"/>
      <c r="H932" s="206"/>
      <c r="I932" s="5"/>
      <c r="J932" s="5"/>
      <c r="K932" s="32"/>
      <c r="L932" s="5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spans="1:26" ht="12.75" customHeight="1" x14ac:dyDescent="0.2">
      <c r="A933" s="32"/>
      <c r="B933" s="32"/>
      <c r="C933" s="32"/>
      <c r="D933" s="32"/>
      <c r="E933" s="32"/>
      <c r="F933" s="32"/>
      <c r="G933" s="32"/>
      <c r="H933" s="206"/>
      <c r="I933" s="5"/>
      <c r="J933" s="5"/>
      <c r="K933" s="32"/>
      <c r="L933" s="5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spans="1:26" ht="12.75" customHeight="1" x14ac:dyDescent="0.2">
      <c r="A934" s="32"/>
      <c r="B934" s="32"/>
      <c r="C934" s="32"/>
      <c r="D934" s="32"/>
      <c r="E934" s="32"/>
      <c r="F934" s="32"/>
      <c r="G934" s="32"/>
      <c r="H934" s="206"/>
      <c r="I934" s="5"/>
      <c r="J934" s="5"/>
      <c r="K934" s="32"/>
      <c r="L934" s="5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spans="1:26" ht="12.75" customHeight="1" x14ac:dyDescent="0.2">
      <c r="A935" s="32"/>
      <c r="B935" s="32"/>
      <c r="C935" s="32"/>
      <c r="D935" s="32"/>
      <c r="E935" s="32"/>
      <c r="F935" s="32"/>
      <c r="G935" s="32"/>
      <c r="H935" s="206"/>
      <c r="I935" s="5"/>
      <c r="J935" s="5"/>
      <c r="K935" s="32"/>
      <c r="L935" s="5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spans="1:26" ht="12.75" customHeight="1" x14ac:dyDescent="0.2">
      <c r="A936" s="32"/>
      <c r="B936" s="32"/>
      <c r="C936" s="32"/>
      <c r="D936" s="32"/>
      <c r="E936" s="32"/>
      <c r="F936" s="32"/>
      <c r="G936" s="32"/>
      <c r="H936" s="206"/>
      <c r="I936" s="5"/>
      <c r="J936" s="5"/>
      <c r="K936" s="32"/>
      <c r="L936" s="5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spans="1:26" ht="12.75" customHeight="1" x14ac:dyDescent="0.2">
      <c r="A937" s="32"/>
      <c r="B937" s="32"/>
      <c r="C937" s="32"/>
      <c r="D937" s="32"/>
      <c r="E937" s="32"/>
      <c r="F937" s="32"/>
      <c r="G937" s="32"/>
      <c r="H937" s="206"/>
      <c r="I937" s="5"/>
      <c r="J937" s="5"/>
      <c r="K937" s="32"/>
      <c r="L937" s="5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spans="1:26" ht="12.75" customHeight="1" x14ac:dyDescent="0.2">
      <c r="A938" s="32"/>
      <c r="B938" s="32"/>
      <c r="C938" s="32"/>
      <c r="D938" s="32"/>
      <c r="E938" s="32"/>
      <c r="F938" s="32"/>
      <c r="G938" s="32"/>
      <c r="H938" s="206"/>
      <c r="I938" s="5"/>
      <c r="J938" s="5"/>
      <c r="K938" s="32"/>
      <c r="L938" s="5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spans="1:26" ht="12.75" customHeight="1" x14ac:dyDescent="0.2">
      <c r="A939" s="32"/>
      <c r="B939" s="32"/>
      <c r="C939" s="32"/>
      <c r="D939" s="32"/>
      <c r="E939" s="32"/>
      <c r="F939" s="32"/>
      <c r="G939" s="32"/>
      <c r="H939" s="206"/>
      <c r="I939" s="5"/>
      <c r="J939" s="5"/>
      <c r="K939" s="32"/>
      <c r="L939" s="5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spans="1:26" ht="12.75" customHeight="1" x14ac:dyDescent="0.2">
      <c r="A940" s="32"/>
      <c r="B940" s="32"/>
      <c r="C940" s="32"/>
      <c r="D940" s="32"/>
      <c r="E940" s="32"/>
      <c r="F940" s="32"/>
      <c r="G940" s="32"/>
      <c r="H940" s="206"/>
      <c r="I940" s="5"/>
      <c r="J940" s="5"/>
      <c r="K940" s="32"/>
      <c r="L940" s="5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spans="1:26" ht="12.75" customHeight="1" x14ac:dyDescent="0.2">
      <c r="A941" s="32"/>
      <c r="B941" s="32"/>
      <c r="C941" s="32"/>
      <c r="D941" s="32"/>
      <c r="E941" s="32"/>
      <c r="F941" s="32"/>
      <c r="G941" s="32"/>
      <c r="H941" s="206"/>
      <c r="I941" s="5"/>
      <c r="J941" s="5"/>
      <c r="K941" s="32"/>
      <c r="L941" s="5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spans="1:26" ht="12.75" customHeight="1" x14ac:dyDescent="0.2">
      <c r="A942" s="32"/>
      <c r="B942" s="32"/>
      <c r="C942" s="32"/>
      <c r="D942" s="32"/>
      <c r="E942" s="32"/>
      <c r="F942" s="32"/>
      <c r="G942" s="32"/>
      <c r="H942" s="206"/>
      <c r="I942" s="5"/>
      <c r="J942" s="5"/>
      <c r="K942" s="32"/>
      <c r="L942" s="5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spans="1:26" ht="12.75" customHeight="1" x14ac:dyDescent="0.2">
      <c r="A943" s="32"/>
      <c r="B943" s="32"/>
      <c r="C943" s="32"/>
      <c r="D943" s="32"/>
      <c r="E943" s="32"/>
      <c r="F943" s="32"/>
      <c r="G943" s="32"/>
      <c r="H943" s="206"/>
      <c r="I943" s="5"/>
      <c r="J943" s="5"/>
      <c r="K943" s="32"/>
      <c r="L943" s="5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spans="1:26" ht="12.75" customHeight="1" x14ac:dyDescent="0.2">
      <c r="A944" s="32"/>
      <c r="B944" s="32"/>
      <c r="C944" s="32"/>
      <c r="D944" s="32"/>
      <c r="E944" s="32"/>
      <c r="F944" s="32"/>
      <c r="G944" s="32"/>
      <c r="H944" s="206"/>
      <c r="I944" s="5"/>
      <c r="J944" s="5"/>
      <c r="K944" s="32"/>
      <c r="L944" s="5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spans="1:26" ht="12.75" customHeight="1" x14ac:dyDescent="0.2">
      <c r="A945" s="32"/>
      <c r="B945" s="32"/>
      <c r="C945" s="32"/>
      <c r="D945" s="32"/>
      <c r="E945" s="32"/>
      <c r="F945" s="32"/>
      <c r="G945" s="32"/>
      <c r="H945" s="206"/>
      <c r="I945" s="5"/>
      <c r="J945" s="5"/>
      <c r="K945" s="32"/>
      <c r="L945" s="5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spans="1:26" ht="12.75" customHeight="1" x14ac:dyDescent="0.2">
      <c r="A946" s="32"/>
      <c r="B946" s="32"/>
      <c r="C946" s="32"/>
      <c r="D946" s="32"/>
      <c r="E946" s="32"/>
      <c r="F946" s="32"/>
      <c r="G946" s="32"/>
      <c r="H946" s="206"/>
      <c r="I946" s="5"/>
      <c r="J946" s="5"/>
      <c r="K946" s="32"/>
      <c r="L946" s="5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spans="1:26" ht="12.75" customHeight="1" x14ac:dyDescent="0.2">
      <c r="A947" s="32"/>
      <c r="B947" s="32"/>
      <c r="C947" s="32"/>
      <c r="D947" s="32"/>
      <c r="E947" s="32"/>
      <c r="F947" s="32"/>
      <c r="G947" s="32"/>
      <c r="H947" s="206"/>
      <c r="I947" s="5"/>
      <c r="J947" s="5"/>
      <c r="K947" s="32"/>
      <c r="L947" s="5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spans="1:26" ht="12.75" customHeight="1" x14ac:dyDescent="0.2">
      <c r="A948" s="32"/>
      <c r="B948" s="32"/>
      <c r="C948" s="32"/>
      <c r="D948" s="32"/>
      <c r="E948" s="32"/>
      <c r="F948" s="32"/>
      <c r="G948" s="32"/>
      <c r="H948" s="206"/>
      <c r="I948" s="5"/>
      <c r="J948" s="5"/>
      <c r="K948" s="32"/>
      <c r="L948" s="5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spans="1:26" ht="12.75" customHeight="1" x14ac:dyDescent="0.2">
      <c r="A949" s="32"/>
      <c r="B949" s="32"/>
      <c r="C949" s="32"/>
      <c r="D949" s="32"/>
      <c r="E949" s="32"/>
      <c r="F949" s="32"/>
      <c r="G949" s="32"/>
      <c r="H949" s="206"/>
      <c r="I949" s="5"/>
      <c r="J949" s="5"/>
      <c r="K949" s="32"/>
      <c r="L949" s="5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spans="1:26" ht="12.75" customHeight="1" x14ac:dyDescent="0.2">
      <c r="A950" s="32"/>
      <c r="B950" s="32"/>
      <c r="C950" s="32"/>
      <c r="D950" s="32"/>
      <c r="E950" s="32"/>
      <c r="F950" s="32"/>
      <c r="G950" s="32"/>
      <c r="H950" s="206"/>
      <c r="I950" s="5"/>
      <c r="J950" s="5"/>
      <c r="K950" s="32"/>
      <c r="L950" s="5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spans="1:26" ht="12.75" customHeight="1" x14ac:dyDescent="0.2">
      <c r="A951" s="32"/>
      <c r="B951" s="32"/>
      <c r="C951" s="32"/>
      <c r="D951" s="32"/>
      <c r="E951" s="32"/>
      <c r="F951" s="32"/>
      <c r="G951" s="32"/>
      <c r="H951" s="206"/>
      <c r="I951" s="5"/>
      <c r="J951" s="5"/>
      <c r="K951" s="32"/>
      <c r="L951" s="5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spans="1:26" ht="12.75" customHeight="1" x14ac:dyDescent="0.2">
      <c r="A952" s="32"/>
      <c r="B952" s="32"/>
      <c r="C952" s="32"/>
      <c r="D952" s="32"/>
      <c r="E952" s="32"/>
      <c r="F952" s="32"/>
      <c r="G952" s="32"/>
      <c r="H952" s="206"/>
      <c r="I952" s="5"/>
      <c r="J952" s="5"/>
      <c r="K952" s="32"/>
      <c r="L952" s="5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spans="1:26" ht="12.75" customHeight="1" x14ac:dyDescent="0.2">
      <c r="A953" s="32"/>
      <c r="B953" s="32"/>
      <c r="C953" s="32"/>
      <c r="D953" s="32"/>
      <c r="E953" s="32"/>
      <c r="F953" s="32"/>
      <c r="G953" s="32"/>
      <c r="H953" s="206"/>
      <c r="I953" s="5"/>
      <c r="J953" s="5"/>
      <c r="K953" s="32"/>
      <c r="L953" s="5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spans="1:26" ht="12.75" customHeight="1" x14ac:dyDescent="0.2">
      <c r="A954" s="32"/>
      <c r="B954" s="32"/>
      <c r="C954" s="32"/>
      <c r="D954" s="32"/>
      <c r="E954" s="32"/>
      <c r="F954" s="32"/>
      <c r="G954" s="32"/>
      <c r="H954" s="206"/>
      <c r="I954" s="5"/>
      <c r="J954" s="5"/>
      <c r="K954" s="32"/>
      <c r="L954" s="5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spans="1:26" ht="12.75" customHeight="1" x14ac:dyDescent="0.2">
      <c r="A955" s="32"/>
      <c r="B955" s="32"/>
      <c r="C955" s="32"/>
      <c r="D955" s="32"/>
      <c r="E955" s="32"/>
      <c r="F955" s="32"/>
      <c r="G955" s="32"/>
      <c r="H955" s="206"/>
      <c r="I955" s="5"/>
      <c r="J955" s="5"/>
      <c r="K955" s="32"/>
      <c r="L955" s="5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spans="1:26" ht="12.75" customHeight="1" x14ac:dyDescent="0.2">
      <c r="A956" s="32"/>
      <c r="B956" s="32"/>
      <c r="C956" s="32"/>
      <c r="D956" s="32"/>
      <c r="E956" s="32"/>
      <c r="F956" s="32"/>
      <c r="G956" s="32"/>
      <c r="H956" s="206"/>
      <c r="I956" s="5"/>
      <c r="J956" s="5"/>
      <c r="K956" s="32"/>
      <c r="L956" s="5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spans="1:26" ht="12.75" customHeight="1" x14ac:dyDescent="0.2">
      <c r="A957" s="32"/>
      <c r="B957" s="32"/>
      <c r="C957" s="32"/>
      <c r="D957" s="32"/>
      <c r="E957" s="32"/>
      <c r="F957" s="32"/>
      <c r="G957" s="32"/>
      <c r="H957" s="206"/>
      <c r="I957" s="5"/>
      <c r="J957" s="5"/>
      <c r="K957" s="32"/>
      <c r="L957" s="5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spans="1:26" ht="12.75" customHeight="1" x14ac:dyDescent="0.2">
      <c r="A958" s="32"/>
      <c r="B958" s="32"/>
      <c r="C958" s="32"/>
      <c r="D958" s="32"/>
      <c r="E958" s="32"/>
      <c r="F958" s="32"/>
      <c r="G958" s="32"/>
      <c r="H958" s="206"/>
      <c r="I958" s="5"/>
      <c r="J958" s="5"/>
      <c r="K958" s="32"/>
      <c r="L958" s="5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spans="1:26" ht="12.75" customHeight="1" x14ac:dyDescent="0.2">
      <c r="A959" s="32"/>
      <c r="B959" s="32"/>
      <c r="C959" s="32"/>
      <c r="D959" s="32"/>
      <c r="E959" s="32"/>
      <c r="F959" s="32"/>
      <c r="G959" s="32"/>
      <c r="H959" s="206"/>
      <c r="I959" s="5"/>
      <c r="J959" s="5"/>
      <c r="K959" s="32"/>
      <c r="L959" s="5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spans="1:26" ht="12.75" customHeight="1" x14ac:dyDescent="0.2">
      <c r="A960" s="32"/>
      <c r="B960" s="32"/>
      <c r="C960" s="32"/>
      <c r="D960" s="32"/>
      <c r="E960" s="32"/>
      <c r="F960" s="32"/>
      <c r="G960" s="32"/>
      <c r="H960" s="206"/>
      <c r="I960" s="5"/>
      <c r="J960" s="5"/>
      <c r="K960" s="32"/>
      <c r="L960" s="5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spans="1:26" ht="12.75" customHeight="1" x14ac:dyDescent="0.2">
      <c r="A961" s="32"/>
      <c r="B961" s="32"/>
      <c r="C961" s="32"/>
      <c r="D961" s="32"/>
      <c r="E961" s="32"/>
      <c r="F961" s="32"/>
      <c r="G961" s="32"/>
      <c r="H961" s="206"/>
      <c r="I961" s="5"/>
      <c r="J961" s="5"/>
      <c r="K961" s="32"/>
      <c r="L961" s="5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spans="1:26" ht="12.75" customHeight="1" x14ac:dyDescent="0.2">
      <c r="A962" s="32"/>
      <c r="B962" s="32"/>
      <c r="C962" s="32"/>
      <c r="D962" s="32"/>
      <c r="E962" s="32"/>
      <c r="F962" s="32"/>
      <c r="G962" s="32"/>
      <c r="H962" s="206"/>
      <c r="I962" s="5"/>
      <c r="J962" s="5"/>
      <c r="K962" s="32"/>
      <c r="L962" s="5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spans="1:26" ht="12.75" customHeight="1" x14ac:dyDescent="0.2">
      <c r="A963" s="32"/>
      <c r="B963" s="32"/>
      <c r="C963" s="32"/>
      <c r="D963" s="32"/>
      <c r="E963" s="32"/>
      <c r="F963" s="32"/>
      <c r="G963" s="32"/>
      <c r="H963" s="206"/>
      <c r="I963" s="5"/>
      <c r="J963" s="5"/>
      <c r="K963" s="32"/>
      <c r="L963" s="5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spans="1:26" ht="12.75" customHeight="1" x14ac:dyDescent="0.2">
      <c r="A964" s="32"/>
      <c r="B964" s="32"/>
      <c r="C964" s="32"/>
      <c r="D964" s="32"/>
      <c r="E964" s="32"/>
      <c r="F964" s="32"/>
      <c r="G964" s="32"/>
      <c r="H964" s="206"/>
      <c r="I964" s="5"/>
      <c r="J964" s="5"/>
      <c r="K964" s="32"/>
      <c r="L964" s="5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spans="1:26" ht="12.75" customHeight="1" x14ac:dyDescent="0.2">
      <c r="A965" s="32"/>
      <c r="B965" s="32"/>
      <c r="C965" s="32"/>
      <c r="D965" s="32"/>
      <c r="E965" s="32"/>
      <c r="F965" s="32"/>
      <c r="G965" s="32"/>
      <c r="H965" s="206"/>
      <c r="I965" s="5"/>
      <c r="J965" s="5"/>
      <c r="K965" s="32"/>
      <c r="L965" s="5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spans="1:26" ht="12.75" customHeight="1" x14ac:dyDescent="0.2">
      <c r="A966" s="32"/>
      <c r="B966" s="32"/>
      <c r="C966" s="32"/>
      <c r="D966" s="32"/>
      <c r="E966" s="32"/>
      <c r="F966" s="32"/>
      <c r="G966" s="32"/>
      <c r="H966" s="206"/>
      <c r="I966" s="5"/>
      <c r="J966" s="5"/>
      <c r="K966" s="32"/>
      <c r="L966" s="5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spans="1:26" ht="12.75" customHeight="1" x14ac:dyDescent="0.2">
      <c r="A967" s="32"/>
      <c r="B967" s="32"/>
      <c r="C967" s="32"/>
      <c r="D967" s="32"/>
      <c r="E967" s="32"/>
      <c r="F967" s="32"/>
      <c r="G967" s="32"/>
      <c r="H967" s="206"/>
      <c r="I967" s="5"/>
      <c r="J967" s="5"/>
      <c r="K967" s="32"/>
      <c r="L967" s="5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spans="1:26" ht="12.75" customHeight="1" x14ac:dyDescent="0.2">
      <c r="A968" s="32"/>
      <c r="B968" s="32"/>
      <c r="C968" s="32"/>
      <c r="D968" s="32"/>
      <c r="E968" s="32"/>
      <c r="F968" s="32"/>
      <c r="G968" s="32"/>
      <c r="H968" s="206"/>
      <c r="I968" s="5"/>
      <c r="J968" s="5"/>
      <c r="K968" s="32"/>
      <c r="L968" s="5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spans="1:26" ht="12.75" customHeight="1" x14ac:dyDescent="0.2">
      <c r="A969" s="32"/>
      <c r="B969" s="32"/>
      <c r="C969" s="32"/>
      <c r="D969" s="32"/>
      <c r="E969" s="32"/>
      <c r="F969" s="32"/>
      <c r="G969" s="32"/>
      <c r="H969" s="206"/>
      <c r="I969" s="5"/>
      <c r="J969" s="5"/>
      <c r="K969" s="32"/>
      <c r="L969" s="5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spans="1:26" ht="12.75" customHeight="1" x14ac:dyDescent="0.2">
      <c r="A970" s="32"/>
      <c r="B970" s="32"/>
      <c r="C970" s="32"/>
      <c r="D970" s="32"/>
      <c r="E970" s="32"/>
      <c r="F970" s="32"/>
      <c r="G970" s="32"/>
      <c r="H970" s="206"/>
      <c r="I970" s="5"/>
      <c r="J970" s="5"/>
      <c r="K970" s="32"/>
      <c r="L970" s="5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spans="1:26" ht="12.75" customHeight="1" x14ac:dyDescent="0.2">
      <c r="A971" s="32"/>
      <c r="B971" s="32"/>
      <c r="C971" s="32"/>
      <c r="D971" s="32"/>
      <c r="E971" s="32"/>
      <c r="F971" s="32"/>
      <c r="G971" s="32"/>
      <c r="H971" s="206"/>
      <c r="I971" s="5"/>
      <c r="J971" s="5"/>
      <c r="K971" s="32"/>
      <c r="L971" s="5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spans="1:26" ht="12.75" customHeight="1" x14ac:dyDescent="0.2">
      <c r="A972" s="32"/>
      <c r="B972" s="32"/>
      <c r="C972" s="32"/>
      <c r="D972" s="32"/>
      <c r="E972" s="32"/>
      <c r="F972" s="32"/>
      <c r="G972" s="32"/>
      <c r="H972" s="206"/>
      <c r="I972" s="5"/>
      <c r="J972" s="5"/>
      <c r="K972" s="32"/>
      <c r="L972" s="5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spans="1:26" ht="12.75" customHeight="1" x14ac:dyDescent="0.2">
      <c r="A973" s="32"/>
      <c r="B973" s="32"/>
      <c r="C973" s="32"/>
      <c r="D973" s="32"/>
      <c r="E973" s="32"/>
      <c r="F973" s="32"/>
      <c r="G973" s="32"/>
      <c r="H973" s="206"/>
      <c r="I973" s="5"/>
      <c r="J973" s="5"/>
      <c r="K973" s="32"/>
      <c r="L973" s="5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spans="1:26" ht="12.75" customHeight="1" x14ac:dyDescent="0.2">
      <c r="A974" s="32"/>
      <c r="B974" s="32"/>
      <c r="C974" s="32"/>
      <c r="D974" s="32"/>
      <c r="E974" s="32"/>
      <c r="F974" s="32"/>
      <c r="G974" s="32"/>
      <c r="H974" s="206"/>
      <c r="I974" s="5"/>
      <c r="J974" s="5"/>
      <c r="K974" s="32"/>
      <c r="L974" s="5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spans="1:26" ht="12.75" customHeight="1" x14ac:dyDescent="0.2">
      <c r="A975" s="32"/>
      <c r="B975" s="32"/>
      <c r="C975" s="32"/>
      <c r="D975" s="32"/>
      <c r="E975" s="32"/>
      <c r="F975" s="32"/>
      <c r="G975" s="32"/>
      <c r="H975" s="206"/>
      <c r="I975" s="5"/>
      <c r="J975" s="5"/>
      <c r="K975" s="32"/>
      <c r="L975" s="5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spans="1:26" ht="12.75" customHeight="1" x14ac:dyDescent="0.2">
      <c r="A976" s="32"/>
      <c r="B976" s="32"/>
      <c r="C976" s="32"/>
      <c r="D976" s="32"/>
      <c r="E976" s="32"/>
      <c r="F976" s="32"/>
      <c r="G976" s="32"/>
      <c r="H976" s="206"/>
      <c r="I976" s="5"/>
      <c r="J976" s="5"/>
      <c r="K976" s="32"/>
      <c r="L976" s="5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spans="1:26" ht="12.75" customHeight="1" x14ac:dyDescent="0.2">
      <c r="A977" s="32"/>
      <c r="B977" s="32"/>
      <c r="C977" s="32"/>
      <c r="D977" s="32"/>
      <c r="E977" s="32"/>
      <c r="F977" s="32"/>
      <c r="G977" s="32"/>
      <c r="H977" s="206"/>
      <c r="I977" s="5"/>
      <c r="J977" s="5"/>
      <c r="K977" s="32"/>
      <c r="L977" s="5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spans="1:26" ht="12.75" customHeight="1" x14ac:dyDescent="0.2">
      <c r="A978" s="32"/>
      <c r="B978" s="32"/>
      <c r="C978" s="32"/>
      <c r="D978" s="32"/>
      <c r="E978" s="32"/>
      <c r="F978" s="32"/>
      <c r="G978" s="32"/>
      <c r="H978" s="206"/>
      <c r="I978" s="5"/>
      <c r="J978" s="5"/>
      <c r="K978" s="32"/>
      <c r="L978" s="5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spans="1:26" ht="12.75" customHeight="1" x14ac:dyDescent="0.2">
      <c r="A979" s="32"/>
      <c r="B979" s="32"/>
      <c r="C979" s="32"/>
      <c r="D979" s="32"/>
      <c r="E979" s="32"/>
      <c r="F979" s="32"/>
      <c r="G979" s="32"/>
      <c r="H979" s="206"/>
      <c r="I979" s="5"/>
      <c r="J979" s="5"/>
      <c r="K979" s="32"/>
      <c r="L979" s="5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spans="1:26" ht="12.75" customHeight="1" x14ac:dyDescent="0.2">
      <c r="A980" s="32"/>
      <c r="B980" s="32"/>
      <c r="C980" s="32"/>
      <c r="D980" s="32"/>
      <c r="E980" s="32"/>
      <c r="F980" s="32"/>
      <c r="G980" s="32"/>
      <c r="H980" s="206"/>
      <c r="I980" s="5"/>
      <c r="J980" s="5"/>
      <c r="K980" s="32"/>
      <c r="L980" s="5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spans="1:26" ht="12.75" customHeight="1" x14ac:dyDescent="0.2">
      <c r="A981" s="32"/>
      <c r="B981" s="32"/>
      <c r="C981" s="32"/>
      <c r="D981" s="32"/>
      <c r="E981" s="32"/>
      <c r="F981" s="32"/>
      <c r="G981" s="32"/>
      <c r="H981" s="206"/>
      <c r="I981" s="5"/>
      <c r="J981" s="5"/>
      <c r="K981" s="32"/>
      <c r="L981" s="5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spans="1:26" ht="12.75" customHeight="1" x14ac:dyDescent="0.2">
      <c r="A982" s="32"/>
      <c r="B982" s="32"/>
      <c r="C982" s="32"/>
      <c r="D982" s="32"/>
      <c r="E982" s="32"/>
      <c r="F982" s="32"/>
      <c r="G982" s="32"/>
      <c r="H982" s="206"/>
      <c r="I982" s="5"/>
      <c r="J982" s="5"/>
      <c r="K982" s="32"/>
      <c r="L982" s="5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spans="1:26" ht="12.75" customHeight="1" x14ac:dyDescent="0.2">
      <c r="A983" s="32"/>
      <c r="B983" s="32"/>
      <c r="C983" s="32"/>
      <c r="D983" s="32"/>
      <c r="E983" s="32"/>
      <c r="F983" s="32"/>
      <c r="G983" s="32"/>
      <c r="H983" s="206"/>
      <c r="I983" s="5"/>
      <c r="J983" s="5"/>
      <c r="K983" s="32"/>
      <c r="L983" s="5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spans="1:26" ht="12.75" customHeight="1" x14ac:dyDescent="0.2">
      <c r="A984" s="32"/>
      <c r="B984" s="32"/>
      <c r="C984" s="32"/>
      <c r="D984" s="32"/>
      <c r="E984" s="32"/>
      <c r="F984" s="32"/>
      <c r="G984" s="32"/>
      <c r="H984" s="206"/>
      <c r="I984" s="5"/>
      <c r="J984" s="5"/>
      <c r="K984" s="32"/>
      <c r="L984" s="5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spans="1:26" ht="12.75" customHeight="1" x14ac:dyDescent="0.2">
      <c r="A985" s="32"/>
      <c r="B985" s="32"/>
      <c r="C985" s="32"/>
      <c r="D985" s="32"/>
      <c r="E985" s="32"/>
      <c r="F985" s="32"/>
      <c r="G985" s="32"/>
      <c r="H985" s="206"/>
      <c r="I985" s="5"/>
      <c r="J985" s="5"/>
      <c r="K985" s="32"/>
      <c r="L985" s="5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spans="1:26" ht="12.75" customHeight="1" x14ac:dyDescent="0.2">
      <c r="A986" s="32"/>
      <c r="B986" s="32"/>
      <c r="C986" s="32"/>
      <c r="D986" s="32"/>
      <c r="E986" s="32"/>
      <c r="F986" s="32"/>
      <c r="G986" s="32"/>
      <c r="H986" s="206"/>
      <c r="I986" s="5"/>
      <c r="J986" s="5"/>
      <c r="K986" s="32"/>
      <c r="L986" s="5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spans="1:26" ht="12.75" customHeight="1" x14ac:dyDescent="0.2">
      <c r="A987" s="32"/>
      <c r="B987" s="32"/>
      <c r="C987" s="32"/>
      <c r="D987" s="32"/>
      <c r="E987" s="32"/>
      <c r="F987" s="32"/>
      <c r="G987" s="32"/>
      <c r="H987" s="206"/>
      <c r="I987" s="5"/>
      <c r="J987" s="5"/>
      <c r="K987" s="32"/>
      <c r="L987" s="5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spans="1:26" ht="12.75" customHeight="1" x14ac:dyDescent="0.2">
      <c r="A988" s="32"/>
      <c r="B988" s="32"/>
      <c r="C988" s="32"/>
      <c r="D988" s="32"/>
      <c r="E988" s="32"/>
      <c r="F988" s="32"/>
      <c r="G988" s="32"/>
      <c r="H988" s="206"/>
      <c r="I988" s="5"/>
      <c r="J988" s="5"/>
      <c r="K988" s="32"/>
      <c r="L988" s="5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spans="1:26" ht="12.75" customHeight="1" x14ac:dyDescent="0.2">
      <c r="A989" s="32"/>
      <c r="B989" s="32"/>
      <c r="C989" s="32"/>
      <c r="D989" s="32"/>
      <c r="E989" s="32"/>
      <c r="F989" s="32"/>
      <c r="G989" s="32"/>
      <c r="H989" s="206"/>
      <c r="I989" s="5"/>
      <c r="J989" s="5"/>
      <c r="K989" s="32"/>
      <c r="L989" s="5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spans="1:26" ht="12.75" customHeight="1" x14ac:dyDescent="0.2">
      <c r="A990" s="32"/>
      <c r="B990" s="32"/>
      <c r="C990" s="32"/>
      <c r="D990" s="32"/>
      <c r="E990" s="32"/>
      <c r="F990" s="32"/>
      <c r="G990" s="32"/>
      <c r="H990" s="206"/>
      <c r="I990" s="5"/>
      <c r="J990" s="5"/>
      <c r="K990" s="32"/>
      <c r="L990" s="5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spans="1:26" ht="12.75" customHeight="1" x14ac:dyDescent="0.2">
      <c r="A991" s="32"/>
      <c r="B991" s="32"/>
      <c r="C991" s="32"/>
      <c r="D991" s="32"/>
      <c r="E991" s="32"/>
      <c r="F991" s="32"/>
      <c r="G991" s="32"/>
      <c r="H991" s="206"/>
      <c r="I991" s="5"/>
      <c r="J991" s="5"/>
      <c r="K991" s="32"/>
      <c r="L991" s="5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spans="1:26" ht="12.75" customHeight="1" x14ac:dyDescent="0.2">
      <c r="A992" s="32"/>
      <c r="B992" s="32"/>
      <c r="C992" s="32"/>
      <c r="D992" s="32"/>
      <c r="E992" s="32"/>
      <c r="F992" s="32"/>
      <c r="G992" s="32"/>
      <c r="H992" s="206"/>
      <c r="I992" s="5"/>
      <c r="J992" s="5"/>
      <c r="K992" s="32"/>
      <c r="L992" s="5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spans="1:26" ht="12.75" customHeight="1" x14ac:dyDescent="0.2">
      <c r="A993" s="32"/>
      <c r="B993" s="32"/>
      <c r="C993" s="32"/>
      <c r="D993" s="32"/>
      <c r="E993" s="32"/>
      <c r="F993" s="32"/>
      <c r="G993" s="32"/>
      <c r="H993" s="206"/>
      <c r="I993" s="5"/>
      <c r="J993" s="5"/>
      <c r="K993" s="32"/>
      <c r="L993" s="5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spans="1:26" ht="12.75" customHeight="1" x14ac:dyDescent="0.2">
      <c r="A994" s="32"/>
      <c r="B994" s="32"/>
      <c r="C994" s="32"/>
      <c r="D994" s="32"/>
      <c r="E994" s="32"/>
      <c r="F994" s="32"/>
      <c r="G994" s="32"/>
      <c r="H994" s="206"/>
      <c r="I994" s="5"/>
      <c r="J994" s="5"/>
      <c r="K994" s="32"/>
      <c r="L994" s="5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spans="1:26" ht="12.75" customHeight="1" x14ac:dyDescent="0.2">
      <c r="A995" s="32"/>
      <c r="B995" s="32"/>
      <c r="C995" s="32"/>
      <c r="D995" s="32"/>
      <c r="E995" s="32"/>
      <c r="F995" s="32"/>
      <c r="G995" s="32"/>
      <c r="H995" s="206"/>
      <c r="I995" s="5"/>
      <c r="J995" s="5"/>
      <c r="K995" s="32"/>
      <c r="L995" s="5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spans="1:26" ht="12.75" customHeight="1" x14ac:dyDescent="0.2">
      <c r="A996" s="32"/>
      <c r="B996" s="32"/>
      <c r="C996" s="32"/>
      <c r="D996" s="32"/>
      <c r="E996" s="32"/>
      <c r="F996" s="32"/>
      <c r="G996" s="32"/>
      <c r="H996" s="206"/>
      <c r="I996" s="5"/>
      <c r="J996" s="5"/>
      <c r="K996" s="32"/>
      <c r="L996" s="5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spans="1:26" ht="12.75" customHeight="1" x14ac:dyDescent="0.2">
      <c r="A997" s="32"/>
      <c r="B997" s="32"/>
      <c r="C997" s="32"/>
      <c r="D997" s="32"/>
      <c r="E997" s="32"/>
      <c r="F997" s="32"/>
      <c r="G997" s="32"/>
      <c r="H997" s="206"/>
      <c r="I997" s="5"/>
      <c r="J997" s="5"/>
      <c r="K997" s="32"/>
      <c r="L997" s="5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spans="1:26" ht="12.75" customHeight="1" x14ac:dyDescent="0.2">
      <c r="A998" s="32"/>
      <c r="B998" s="32"/>
      <c r="C998" s="32"/>
      <c r="D998" s="32"/>
      <c r="E998" s="32"/>
      <c r="F998" s="32"/>
      <c r="G998" s="32"/>
      <c r="H998" s="206"/>
      <c r="I998" s="5"/>
      <c r="J998" s="5"/>
      <c r="K998" s="32"/>
      <c r="L998" s="5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spans="1:26" ht="12.75" customHeight="1" x14ac:dyDescent="0.2">
      <c r="A999" s="32"/>
      <c r="B999" s="32"/>
      <c r="C999" s="32"/>
      <c r="D999" s="32"/>
      <c r="E999" s="32"/>
      <c r="F999" s="32"/>
      <c r="G999" s="32"/>
      <c r="H999" s="206"/>
      <c r="I999" s="5"/>
      <c r="J999" s="5"/>
      <c r="K999" s="32"/>
      <c r="L999" s="5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spans="1:26" ht="12.75" customHeight="1" x14ac:dyDescent="0.2">
      <c r="A1000" s="32"/>
      <c r="B1000" s="32"/>
      <c r="C1000" s="32"/>
      <c r="D1000" s="32"/>
      <c r="E1000" s="32"/>
      <c r="F1000" s="32"/>
      <c r="G1000" s="32"/>
      <c r="H1000" s="206"/>
      <c r="I1000" s="5"/>
      <c r="J1000" s="5"/>
      <c r="K1000" s="32"/>
      <c r="L1000" s="5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  <row r="1001" spans="1:26" ht="12.75" customHeight="1" x14ac:dyDescent="0.2">
      <c r="A1001" s="32"/>
      <c r="B1001" s="32"/>
      <c r="C1001" s="32"/>
      <c r="D1001" s="32"/>
      <c r="E1001" s="32"/>
      <c r="F1001" s="32"/>
      <c r="G1001" s="32"/>
      <c r="H1001" s="206"/>
      <c r="I1001" s="5"/>
      <c r="J1001" s="5"/>
      <c r="K1001" s="32"/>
      <c r="L1001" s="5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X1001" s="32"/>
      <c r="Y1001" s="32"/>
      <c r="Z1001" s="32"/>
    </row>
    <row r="1002" spans="1:26" ht="12.75" customHeight="1" x14ac:dyDescent="0.2">
      <c r="A1002" s="32"/>
      <c r="B1002" s="32"/>
      <c r="C1002" s="32"/>
      <c r="D1002" s="32"/>
      <c r="E1002" s="32"/>
      <c r="F1002" s="32"/>
      <c r="G1002" s="32"/>
      <c r="H1002" s="206"/>
      <c r="I1002" s="5"/>
      <c r="J1002" s="5"/>
      <c r="K1002" s="32"/>
      <c r="L1002" s="5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X1002" s="32"/>
      <c r="Y1002" s="32"/>
      <c r="Z1002" s="32"/>
    </row>
    <row r="1003" spans="1:26" ht="12.75" customHeight="1" x14ac:dyDescent="0.2">
      <c r="A1003" s="32"/>
      <c r="B1003" s="32"/>
      <c r="C1003" s="32"/>
      <c r="D1003" s="32"/>
      <c r="E1003" s="32"/>
      <c r="F1003" s="32"/>
      <c r="G1003" s="32"/>
      <c r="H1003" s="206"/>
      <c r="I1003" s="5"/>
      <c r="J1003" s="5"/>
      <c r="K1003" s="32"/>
      <c r="L1003" s="5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X1003" s="32"/>
      <c r="Y1003" s="32"/>
      <c r="Z1003" s="32"/>
    </row>
    <row r="1004" spans="1:26" ht="12.75" customHeight="1" x14ac:dyDescent="0.2">
      <c r="A1004" s="32"/>
      <c r="B1004" s="32"/>
      <c r="C1004" s="32"/>
      <c r="D1004" s="32"/>
      <c r="E1004" s="32"/>
      <c r="F1004" s="32"/>
      <c r="G1004" s="32"/>
      <c r="H1004" s="206"/>
      <c r="I1004" s="5"/>
      <c r="J1004" s="5"/>
      <c r="K1004" s="32"/>
      <c r="L1004" s="5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X1004" s="32"/>
      <c r="Y1004" s="32"/>
      <c r="Z1004" s="32"/>
    </row>
  </sheetData>
  <mergeCells count="12">
    <mergeCell ref="B28:G28"/>
    <mergeCell ref="J16:J17"/>
    <mergeCell ref="K16:K17"/>
    <mergeCell ref="O16:O17"/>
    <mergeCell ref="B15:G15"/>
    <mergeCell ref="H16:H17"/>
    <mergeCell ref="I16:I17"/>
    <mergeCell ref="A16:A17"/>
    <mergeCell ref="B16:G16"/>
    <mergeCell ref="L16:L17"/>
    <mergeCell ref="M16:M17"/>
    <mergeCell ref="N16:N17"/>
  </mergeCells>
  <pageMargins left="0.7" right="0.7" top="0.75" bottom="0.75" header="0" footer="0"/>
  <pageSetup orientation="landscape"/>
  <ignoredErrors>
    <ignoredError sqref="A24:A27" numberStoredAsText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V18206"/>
  <sheetViews>
    <sheetView topLeftCell="A842" zoomScaleNormal="100" workbookViewId="0">
      <selection activeCell="I780" sqref="I780"/>
    </sheetView>
  </sheetViews>
  <sheetFormatPr baseColWidth="10" defaultColWidth="12.5703125" defaultRowHeight="15" customHeight="1" x14ac:dyDescent="0.2"/>
  <cols>
    <col min="1" max="1" width="8.5703125" customWidth="1"/>
    <col min="2" max="7" width="7.140625" customWidth="1"/>
    <col min="8" max="8" width="15.7109375" style="200" customWidth="1"/>
    <col min="9" max="15" width="12.85546875" customWidth="1"/>
    <col min="16" max="34" width="10" customWidth="1"/>
    <col min="35" max="36" width="11.42578125" customWidth="1"/>
    <col min="37" max="48" width="10" customWidth="1"/>
  </cols>
  <sheetData>
    <row r="1" spans="1:36" s="212" customFormat="1" ht="15" customHeight="1" x14ac:dyDescent="0.2">
      <c r="H1" s="200"/>
    </row>
    <row r="2" spans="1:36" s="212" customFormat="1" ht="15" customHeight="1" x14ac:dyDescent="0.2">
      <c r="H2" s="200"/>
    </row>
    <row r="3" spans="1:36" s="212" customFormat="1" ht="15" customHeight="1" x14ac:dyDescent="0.2">
      <c r="H3" s="200"/>
    </row>
    <row r="4" spans="1:36" s="212" customFormat="1" ht="15" customHeight="1" x14ac:dyDescent="0.2">
      <c r="H4" s="200"/>
    </row>
    <row r="5" spans="1:36" s="212" customFormat="1" ht="15" customHeight="1" x14ac:dyDescent="0.2">
      <c r="H5" s="200"/>
    </row>
    <row r="6" spans="1:36" s="212" customFormat="1" ht="15" customHeight="1" x14ac:dyDescent="0.2">
      <c r="H6" s="200"/>
    </row>
    <row r="7" spans="1:36" s="212" customFormat="1" ht="15" customHeight="1" x14ac:dyDescent="0.2">
      <c r="H7" s="200"/>
    </row>
    <row r="8" spans="1:36" s="212" customFormat="1" ht="15" customHeight="1" x14ac:dyDescent="0.2">
      <c r="H8" s="200"/>
    </row>
    <row r="9" spans="1:36" s="212" customFormat="1" ht="15" customHeight="1" x14ac:dyDescent="0.2">
      <c r="H9" s="200"/>
    </row>
    <row r="10" spans="1:36" s="212" customFormat="1" ht="15" customHeight="1" x14ac:dyDescent="0.2">
      <c r="H10" s="200"/>
    </row>
    <row r="11" spans="1:36" s="212" customFormat="1" ht="15" customHeight="1" x14ac:dyDescent="0.2">
      <c r="H11" s="200"/>
    </row>
    <row r="12" spans="1:36" s="212" customFormat="1" ht="15" customHeight="1" x14ac:dyDescent="0.2">
      <c r="H12" s="200"/>
    </row>
    <row r="13" spans="1:36" s="212" customFormat="1" ht="15" customHeight="1" x14ac:dyDescent="0.2">
      <c r="H13" s="200"/>
    </row>
    <row r="14" spans="1:36" ht="12.75" customHeight="1" x14ac:dyDescent="0.2">
      <c r="A14" s="228"/>
      <c r="B14" s="229"/>
      <c r="C14" s="229"/>
      <c r="D14" s="229"/>
      <c r="E14" s="229"/>
      <c r="F14" s="229"/>
      <c r="G14" s="229"/>
      <c r="H14" s="229"/>
      <c r="I14" s="229"/>
      <c r="J14" s="229"/>
      <c r="K14" s="229"/>
      <c r="L14" s="229"/>
      <c r="M14" s="2"/>
      <c r="N14" s="2"/>
      <c r="O14" s="1"/>
      <c r="AI14" s="3"/>
      <c r="AJ14" s="3"/>
    </row>
    <row r="15" spans="1:36" ht="12.75" customHeight="1" x14ac:dyDescent="0.2">
      <c r="A15" s="4" t="s">
        <v>0</v>
      </c>
      <c r="I15" s="5"/>
      <c r="J15" s="5"/>
      <c r="L15" s="5"/>
      <c r="M15" s="6"/>
      <c r="N15" s="6"/>
      <c r="O15" s="5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3"/>
      <c r="AJ15" s="3"/>
    </row>
    <row r="16" spans="1:36" ht="25.5" customHeight="1" x14ac:dyDescent="0.2">
      <c r="B16" s="228" t="s">
        <v>1</v>
      </c>
      <c r="C16" s="229"/>
      <c r="D16" s="229"/>
      <c r="E16" s="229"/>
      <c r="F16" s="229"/>
      <c r="G16" s="229"/>
      <c r="I16" s="7" t="s">
        <v>2</v>
      </c>
      <c r="J16" s="7" t="s">
        <v>3</v>
      </c>
      <c r="K16" s="8" t="s">
        <v>4</v>
      </c>
      <c r="L16" s="7" t="s">
        <v>5</v>
      </c>
      <c r="M16" s="9" t="s">
        <v>6</v>
      </c>
      <c r="N16" s="9" t="s">
        <v>7</v>
      </c>
      <c r="O16" s="10" t="s">
        <v>8</v>
      </c>
      <c r="X16" s="11" t="s">
        <v>5</v>
      </c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3"/>
      <c r="AJ16" s="11"/>
    </row>
    <row r="17" spans="1:39" ht="12.75" customHeight="1" x14ac:dyDescent="0.2">
      <c r="A17" s="12" t="s">
        <v>9</v>
      </c>
      <c r="B17" s="13">
        <v>1</v>
      </c>
      <c r="C17" s="13">
        <v>2</v>
      </c>
      <c r="D17" s="13">
        <v>3</v>
      </c>
      <c r="E17" s="13">
        <v>4</v>
      </c>
      <c r="F17" s="13">
        <v>5</v>
      </c>
      <c r="G17" s="13">
        <v>6</v>
      </c>
      <c r="H17" s="201" t="s">
        <v>10</v>
      </c>
      <c r="I17" s="15"/>
      <c r="J17" s="15"/>
      <c r="K17" s="16"/>
      <c r="L17" s="17"/>
      <c r="M17" s="6"/>
      <c r="N17" s="6"/>
      <c r="O17" s="5"/>
      <c r="X17" s="230" t="s">
        <v>11</v>
      </c>
      <c r="Y17" s="229"/>
      <c r="Z17" s="229"/>
      <c r="AA17" s="229"/>
      <c r="AB17" s="229"/>
      <c r="AC17" s="229"/>
      <c r="AD17" s="229"/>
      <c r="AE17" s="229"/>
      <c r="AF17" s="229"/>
      <c r="AG17" s="229"/>
      <c r="AH17" s="11"/>
      <c r="AI17" s="3"/>
      <c r="AJ17" s="3"/>
    </row>
    <row r="18" spans="1:39" ht="12.75" customHeight="1" x14ac:dyDescent="0.2">
      <c r="A18" s="13">
        <v>9701</v>
      </c>
      <c r="B18" s="13">
        <v>86</v>
      </c>
      <c r="C18" s="13"/>
      <c r="D18" s="13"/>
      <c r="E18" s="13"/>
      <c r="F18" s="13"/>
      <c r="G18" s="13"/>
      <c r="H18" s="202"/>
      <c r="I18" s="15"/>
      <c r="J18" s="15"/>
      <c r="K18" s="16"/>
      <c r="L18" s="17"/>
      <c r="M18" s="20">
        <f>B18</f>
        <v>86</v>
      </c>
      <c r="N18" s="6"/>
      <c r="O18" s="5"/>
      <c r="Q18" s="5"/>
      <c r="R18" s="5"/>
      <c r="S18" s="5"/>
      <c r="T18" s="5"/>
      <c r="W18" s="21" t="s">
        <v>12</v>
      </c>
      <c r="X18" s="1">
        <v>9701</v>
      </c>
      <c r="Y18" s="2">
        <v>9702</v>
      </c>
      <c r="Z18" s="2">
        <v>9801</v>
      </c>
      <c r="AA18" s="2">
        <v>9802</v>
      </c>
      <c r="AB18" s="2">
        <v>9901</v>
      </c>
      <c r="AC18" s="2">
        <v>9902</v>
      </c>
      <c r="AD18" s="22" t="s">
        <v>13</v>
      </c>
      <c r="AE18" s="22" t="s">
        <v>14</v>
      </c>
      <c r="AF18" s="22" t="s">
        <v>15</v>
      </c>
      <c r="AG18" s="22" t="s">
        <v>16</v>
      </c>
      <c r="AH18" s="22" t="s">
        <v>17</v>
      </c>
      <c r="AI18" s="22" t="s">
        <v>18</v>
      </c>
      <c r="AJ18" s="22" t="s">
        <v>19</v>
      </c>
      <c r="AK18" s="22" t="s">
        <v>20</v>
      </c>
      <c r="AL18" s="22" t="s">
        <v>21</v>
      </c>
      <c r="AM18" s="22" t="s">
        <v>22</v>
      </c>
    </row>
    <row r="19" spans="1:39" ht="12.75" customHeight="1" x14ac:dyDescent="0.2">
      <c r="A19" s="13">
        <v>9702</v>
      </c>
      <c r="B19" s="13"/>
      <c r="C19" s="13">
        <v>69</v>
      </c>
      <c r="D19" s="13"/>
      <c r="E19" s="13"/>
      <c r="F19" s="13"/>
      <c r="G19" s="13"/>
      <c r="H19" s="202"/>
      <c r="I19" s="15"/>
      <c r="J19" s="15"/>
      <c r="K19" s="16"/>
      <c r="L19" s="17">
        <f>C19/B18</f>
        <v>0.80232558139534882</v>
      </c>
      <c r="M19" s="20">
        <v>72</v>
      </c>
      <c r="N19" s="23">
        <f t="shared" ref="N19:N30" si="0">M19/M18</f>
        <v>0.83720930232558144</v>
      </c>
      <c r="O19" s="5">
        <f t="shared" ref="O19:O30" si="1">100%-N19</f>
        <v>0.16279069767441856</v>
      </c>
      <c r="P19" s="4" t="s">
        <v>2</v>
      </c>
      <c r="W19" s="24" t="s">
        <v>23</v>
      </c>
      <c r="X19" s="23">
        <f>C19/B18</f>
        <v>0.80232558139534882</v>
      </c>
      <c r="Y19" s="23">
        <f>C40/B39</f>
        <v>0.7887517146776406</v>
      </c>
      <c r="Z19" s="23">
        <f>C61/B60</f>
        <v>0.60377358490566035</v>
      </c>
      <c r="AA19" s="23">
        <f>C81/B80</f>
        <v>1</v>
      </c>
      <c r="AB19" s="23">
        <f>C103/B102</f>
        <v>0.84615384615384615</v>
      </c>
      <c r="AC19" s="25">
        <f>C121/B120</f>
        <v>0.82711442786069655</v>
      </c>
      <c r="AD19" s="25">
        <f>C139/B138</f>
        <v>0.98979591836734693</v>
      </c>
      <c r="AE19" s="25">
        <f t="shared" ref="AE19:AE23" si="2">L159</f>
        <v>0.78909465020576131</v>
      </c>
      <c r="AF19" s="25">
        <f t="shared" ref="AF19:AF23" si="3">L175</f>
        <v>0.6</v>
      </c>
      <c r="AG19" s="25">
        <f t="shared" ref="AG19:AG23" si="4">L192</f>
        <v>1</v>
      </c>
      <c r="AH19" s="3">
        <f t="shared" ref="AH19:AH23" si="5">L209</f>
        <v>0.65420560747663548</v>
      </c>
      <c r="AI19" s="3">
        <f t="shared" ref="AI19:AI23" si="6">L227</f>
        <v>0.86183465458663644</v>
      </c>
      <c r="AJ19" s="3">
        <f t="shared" ref="AJ19:AJ23" si="7">L244</f>
        <v>0.45918367346938777</v>
      </c>
      <c r="AK19" s="5">
        <f t="shared" ref="AK19:AK22" si="8">L260</f>
        <v>0.86293206197854588</v>
      </c>
      <c r="AL19" s="5">
        <f t="shared" ref="AL19:AL21" si="9">L275</f>
        <v>0.57009345794392519</v>
      </c>
      <c r="AM19" s="5">
        <f t="shared" ref="AM19:AM20" si="10">L289</f>
        <v>0.88522588522588519</v>
      </c>
    </row>
    <row r="20" spans="1:39" ht="12.75" customHeight="1" x14ac:dyDescent="0.2">
      <c r="A20" s="13">
        <v>9801</v>
      </c>
      <c r="B20" s="13"/>
      <c r="C20" s="13"/>
      <c r="D20" s="13">
        <v>59</v>
      </c>
      <c r="E20" s="13"/>
      <c r="F20" s="13"/>
      <c r="G20" s="13"/>
      <c r="H20" s="202"/>
      <c r="I20" s="15"/>
      <c r="J20" s="15"/>
      <c r="K20" s="16"/>
      <c r="L20" s="17">
        <f>D20/C19</f>
        <v>0.85507246376811596</v>
      </c>
      <c r="M20" s="20">
        <v>68</v>
      </c>
      <c r="N20" s="23">
        <f t="shared" si="0"/>
        <v>0.94444444444444442</v>
      </c>
      <c r="O20" s="5">
        <f t="shared" si="1"/>
        <v>5.555555555555558E-2</v>
      </c>
      <c r="P20" s="4">
        <v>9701</v>
      </c>
      <c r="Q20" s="5">
        <f>I32</f>
        <v>0.31395348837209303</v>
      </c>
      <c r="W20" s="24" t="s">
        <v>24</v>
      </c>
      <c r="X20" s="23">
        <f>D20/C19</f>
        <v>0.85507246376811596</v>
      </c>
      <c r="Y20" s="23">
        <f>D41/C40</f>
        <v>0.89913043478260868</v>
      </c>
      <c r="Z20" s="23">
        <f>D62/C61</f>
        <v>1</v>
      </c>
      <c r="AA20" s="23">
        <f>D82/C81</f>
        <v>0.8432017543859649</v>
      </c>
      <c r="AB20" s="25">
        <f>D104/C103</f>
        <v>0.51515151515151514</v>
      </c>
      <c r="AC20" s="25">
        <f>D122/C121</f>
        <v>1</v>
      </c>
      <c r="AD20" s="25">
        <f>D140/C139</f>
        <v>0.50515463917525771</v>
      </c>
      <c r="AE20" s="25">
        <f t="shared" si="2"/>
        <v>0.93481095176010431</v>
      </c>
      <c r="AF20" s="25">
        <f t="shared" si="3"/>
        <v>1</v>
      </c>
      <c r="AG20" s="25">
        <f t="shared" si="4"/>
        <v>0.79296875</v>
      </c>
      <c r="AH20" s="3">
        <f t="shared" si="5"/>
        <v>0.82857142857142863</v>
      </c>
      <c r="AI20" s="3">
        <f t="shared" si="6"/>
        <v>1</v>
      </c>
      <c r="AJ20" s="3">
        <f t="shared" si="7"/>
        <v>1</v>
      </c>
      <c r="AK20" s="5">
        <f t="shared" si="8"/>
        <v>0.95441988950276246</v>
      </c>
      <c r="AL20" s="5">
        <f t="shared" si="9"/>
        <v>0.88524590163934425</v>
      </c>
      <c r="AM20" s="5">
        <f t="shared" si="10"/>
        <v>0.96413793103448275</v>
      </c>
    </row>
    <row r="21" spans="1:39" ht="12.75" customHeight="1" x14ac:dyDescent="0.2">
      <c r="A21" s="13">
        <v>9802</v>
      </c>
      <c r="B21" s="13"/>
      <c r="C21" s="13"/>
      <c r="D21" s="13"/>
      <c r="E21" s="13">
        <v>42</v>
      </c>
      <c r="F21" s="13"/>
      <c r="G21" s="13"/>
      <c r="H21" s="202"/>
      <c r="I21" s="15"/>
      <c r="J21" s="15"/>
      <c r="K21" s="16"/>
      <c r="L21" s="17">
        <f>E21/D20</f>
        <v>0.71186440677966101</v>
      </c>
      <c r="M21" s="20">
        <v>57</v>
      </c>
      <c r="N21" s="23">
        <f t="shared" si="0"/>
        <v>0.83823529411764708</v>
      </c>
      <c r="O21" s="5">
        <f t="shared" si="1"/>
        <v>0.16176470588235292</v>
      </c>
      <c r="P21" s="4">
        <v>9702</v>
      </c>
      <c r="Q21" s="5">
        <f>I53</f>
        <v>0.47736625514403291</v>
      </c>
      <c r="W21" s="24" t="s">
        <v>25</v>
      </c>
      <c r="X21" s="23">
        <f>E21/D20</f>
        <v>0.71186440677966101</v>
      </c>
      <c r="Y21" s="23">
        <f>E42/D41</f>
        <v>1</v>
      </c>
      <c r="Z21" s="23">
        <f>E63/D62</f>
        <v>0.71875</v>
      </c>
      <c r="AA21" s="25">
        <f>E83/D82</f>
        <v>0.68530559167750327</v>
      </c>
      <c r="AB21" s="25">
        <f>E105/D104</f>
        <v>0.91176470588235292</v>
      </c>
      <c r="AC21" s="25">
        <f>E123/D122</f>
        <v>0.88120300751879699</v>
      </c>
      <c r="AD21" s="25">
        <f>E141/D140</f>
        <v>0.89795918367346939</v>
      </c>
      <c r="AE21" s="25">
        <f t="shared" si="2"/>
        <v>1</v>
      </c>
      <c r="AF21" s="25">
        <f t="shared" si="3"/>
        <v>0.53703703703703709</v>
      </c>
      <c r="AG21" s="25">
        <f t="shared" si="4"/>
        <v>0.90311986863711002</v>
      </c>
      <c r="AH21" s="3">
        <f t="shared" si="5"/>
        <v>1</v>
      </c>
      <c r="AI21" s="3">
        <f t="shared" si="6"/>
        <v>0.90407358738501975</v>
      </c>
      <c r="AJ21" s="3">
        <f t="shared" si="7"/>
        <v>0.77777777777777779</v>
      </c>
      <c r="AK21" s="5">
        <f t="shared" si="8"/>
        <v>0.90159189580318377</v>
      </c>
      <c r="AL21" s="5">
        <f t="shared" si="9"/>
        <v>0.81481481481481477</v>
      </c>
    </row>
    <row r="22" spans="1:39" ht="12.75" customHeight="1" x14ac:dyDescent="0.2">
      <c r="A22" s="13">
        <v>9901</v>
      </c>
      <c r="B22" s="13"/>
      <c r="C22" s="13"/>
      <c r="D22" s="13"/>
      <c r="E22" s="13"/>
      <c r="F22" s="13">
        <v>35</v>
      </c>
      <c r="G22" s="13"/>
      <c r="H22" s="202">
        <v>7</v>
      </c>
      <c r="I22" s="15"/>
      <c r="J22" s="15"/>
      <c r="K22" s="16"/>
      <c r="L22" s="17">
        <f>F22/E21</f>
        <v>0.83333333333333337</v>
      </c>
      <c r="M22" s="20">
        <v>72</v>
      </c>
      <c r="N22" s="23">
        <f t="shared" si="0"/>
        <v>1.263157894736842</v>
      </c>
      <c r="O22" s="5">
        <f t="shared" si="1"/>
        <v>-0.26315789473684204</v>
      </c>
      <c r="P22" s="4">
        <v>9801</v>
      </c>
      <c r="Q22" s="5">
        <f>I74</f>
        <v>0.22641509433962265</v>
      </c>
      <c r="W22" s="24" t="s">
        <v>26</v>
      </c>
      <c r="X22" s="23">
        <f>F22/E21</f>
        <v>0.83333333333333337</v>
      </c>
      <c r="Y22" s="23">
        <f>F43/E42</f>
        <v>0.88007736943907156</v>
      </c>
      <c r="Z22" s="25">
        <f>F64/E63</f>
        <v>0.52173913043478259</v>
      </c>
      <c r="AA22" s="25">
        <f>F84/E83</f>
        <v>1</v>
      </c>
      <c r="AB22" s="25">
        <f>F106/E105</f>
        <v>0.64516129032258063</v>
      </c>
      <c r="AC22" s="25">
        <f>F124/E123</f>
        <v>0.9539249146757679</v>
      </c>
      <c r="AD22" s="25">
        <f>F142/E141</f>
        <v>0.86363636363636365</v>
      </c>
      <c r="AE22" s="25">
        <f t="shared" si="2"/>
        <v>0.85076708507670851</v>
      </c>
      <c r="AF22" s="25">
        <f t="shared" si="3"/>
        <v>1</v>
      </c>
      <c r="AG22" s="25">
        <f t="shared" si="4"/>
        <v>1</v>
      </c>
      <c r="AH22" s="3">
        <f t="shared" si="5"/>
        <v>0.60344827586206895</v>
      </c>
      <c r="AI22" s="3">
        <f t="shared" si="6"/>
        <v>0.91424418604651159</v>
      </c>
      <c r="AJ22" s="3">
        <f t="shared" si="7"/>
        <v>0.68571428571428572</v>
      </c>
      <c r="AK22" s="5">
        <f t="shared" si="8"/>
        <v>0.913322632423756</v>
      </c>
    </row>
    <row r="23" spans="1:39" ht="12.75" customHeight="1" x14ac:dyDescent="0.2">
      <c r="A23" s="13">
        <v>9902</v>
      </c>
      <c r="B23" s="13"/>
      <c r="C23" s="13"/>
      <c r="D23" s="13"/>
      <c r="E23" s="13"/>
      <c r="F23" s="13"/>
      <c r="G23" s="13">
        <v>33</v>
      </c>
      <c r="H23" s="202">
        <v>20</v>
      </c>
      <c r="I23" s="15"/>
      <c r="J23" s="15"/>
      <c r="K23" s="16"/>
      <c r="L23" s="17">
        <f>G23/F22</f>
        <v>0.94285714285714284</v>
      </c>
      <c r="M23" s="20">
        <v>42</v>
      </c>
      <c r="N23" s="23">
        <f t="shared" si="0"/>
        <v>0.58333333333333337</v>
      </c>
      <c r="O23" s="5">
        <f t="shared" si="1"/>
        <v>0.41666666666666663</v>
      </c>
      <c r="P23" s="4">
        <v>9802</v>
      </c>
      <c r="Q23" s="5">
        <f>I96</f>
        <v>0.38706140350877194</v>
      </c>
      <c r="W23" s="24" t="s">
        <v>27</v>
      </c>
      <c r="X23" s="23">
        <f>G23/F22</f>
        <v>0.94285714285714284</v>
      </c>
      <c r="Y23" s="25">
        <f>G44/F43</f>
        <v>0.99120879120879124</v>
      </c>
      <c r="Z23" s="25">
        <f>G65/F64</f>
        <v>1</v>
      </c>
      <c r="AA23" s="25">
        <f>G85/F84</f>
        <v>1</v>
      </c>
      <c r="AB23" s="25">
        <f>G107/F106</f>
        <v>1</v>
      </c>
      <c r="AC23" s="25">
        <f>G125/F124</f>
        <v>1</v>
      </c>
      <c r="AD23" s="25">
        <f>G143/F142</f>
        <v>0.84210526315789469</v>
      </c>
      <c r="AE23" s="25">
        <f t="shared" si="2"/>
        <v>1</v>
      </c>
      <c r="AF23" s="25">
        <f t="shared" si="3"/>
        <v>1</v>
      </c>
      <c r="AG23" s="25">
        <f t="shared" si="4"/>
        <v>0.98545454545454547</v>
      </c>
      <c r="AH23" s="3">
        <f t="shared" si="5"/>
        <v>1</v>
      </c>
      <c r="AI23" s="3">
        <f t="shared" si="6"/>
        <v>1</v>
      </c>
      <c r="AJ23" s="3">
        <f t="shared" si="7"/>
        <v>1.125</v>
      </c>
    </row>
    <row r="24" spans="1:39" ht="12.75" customHeight="1" x14ac:dyDescent="0.2">
      <c r="A24" s="27" t="s">
        <v>13</v>
      </c>
      <c r="B24" s="13"/>
      <c r="C24" s="13"/>
      <c r="D24" s="13"/>
      <c r="E24" s="13"/>
      <c r="F24" s="13"/>
      <c r="G24" s="13">
        <v>8</v>
      </c>
      <c r="H24" s="202">
        <v>5</v>
      </c>
      <c r="I24" s="15"/>
      <c r="J24" s="15"/>
      <c r="K24" s="16"/>
      <c r="L24" s="17"/>
      <c r="M24" s="20">
        <v>11</v>
      </c>
      <c r="N24" s="23">
        <f t="shared" si="0"/>
        <v>0.26190476190476192</v>
      </c>
      <c r="O24" s="5">
        <f t="shared" si="1"/>
        <v>0.73809523809523814</v>
      </c>
      <c r="P24" s="4">
        <v>9901</v>
      </c>
      <c r="Q24" s="5">
        <f>I114</f>
        <v>0.14102564102564102</v>
      </c>
      <c r="W24" s="28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9"/>
      <c r="AI24" s="3"/>
      <c r="AJ24" s="3"/>
    </row>
    <row r="25" spans="1:39" ht="12.75" customHeight="1" x14ac:dyDescent="0.2">
      <c r="A25" s="27" t="s">
        <v>14</v>
      </c>
      <c r="B25" s="13"/>
      <c r="C25" s="13"/>
      <c r="D25" s="13"/>
      <c r="E25" s="13"/>
      <c r="F25" s="13"/>
      <c r="G25" s="13">
        <v>6</v>
      </c>
      <c r="H25" s="202">
        <v>2</v>
      </c>
      <c r="I25" s="15"/>
      <c r="J25" s="15"/>
      <c r="K25" s="16"/>
      <c r="L25" s="17"/>
      <c r="M25" s="20">
        <v>9</v>
      </c>
      <c r="N25" s="23">
        <f t="shared" si="0"/>
        <v>0.81818181818181823</v>
      </c>
      <c r="O25" s="5">
        <f t="shared" si="1"/>
        <v>0.18181818181818177</v>
      </c>
      <c r="P25" s="4">
        <v>9902</v>
      </c>
      <c r="Q25" s="3">
        <f>I114</f>
        <v>0.14102564102564102</v>
      </c>
      <c r="R25" s="3"/>
      <c r="S25" s="3"/>
      <c r="T25" s="3"/>
      <c r="W25" s="28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9"/>
      <c r="AI25" s="3"/>
      <c r="AJ25" s="3"/>
    </row>
    <row r="26" spans="1:39" ht="12.75" customHeight="1" x14ac:dyDescent="0.2">
      <c r="A26" s="27" t="s">
        <v>15</v>
      </c>
      <c r="B26" s="13"/>
      <c r="C26" s="13"/>
      <c r="D26" s="13"/>
      <c r="E26" s="13"/>
      <c r="F26" s="13"/>
      <c r="G26" s="13">
        <v>1</v>
      </c>
      <c r="H26" s="202">
        <v>3</v>
      </c>
      <c r="I26" s="15"/>
      <c r="J26" s="15"/>
      <c r="K26" s="16"/>
      <c r="L26" s="17"/>
      <c r="M26" s="20">
        <v>2</v>
      </c>
      <c r="N26" s="23">
        <f t="shared" si="0"/>
        <v>0.22222222222222221</v>
      </c>
      <c r="O26" s="5">
        <f t="shared" si="1"/>
        <v>0.77777777777777779</v>
      </c>
      <c r="P26" s="30" t="s">
        <v>13</v>
      </c>
      <c r="Q26" s="5">
        <f>I152</f>
        <v>0.22448979591836735</v>
      </c>
      <c r="W26" s="28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9"/>
      <c r="AI26" s="3"/>
      <c r="AJ26" s="3"/>
    </row>
    <row r="27" spans="1:39" ht="12.75" customHeight="1" x14ac:dyDescent="0.2">
      <c r="A27" s="27" t="s">
        <v>16</v>
      </c>
      <c r="B27" s="13"/>
      <c r="C27" s="13"/>
      <c r="D27" s="13"/>
      <c r="E27" s="13"/>
      <c r="F27" s="13"/>
      <c r="G27" s="13">
        <v>1</v>
      </c>
      <c r="H27" s="202">
        <v>1</v>
      </c>
      <c r="I27" s="15"/>
      <c r="J27" s="15"/>
      <c r="K27" s="16"/>
      <c r="L27" s="17"/>
      <c r="M27" s="20">
        <v>2</v>
      </c>
      <c r="N27" s="23">
        <f t="shared" si="0"/>
        <v>1</v>
      </c>
      <c r="O27" s="5">
        <f t="shared" si="1"/>
        <v>0</v>
      </c>
      <c r="P27" s="30" t="s">
        <v>14</v>
      </c>
      <c r="Q27" s="5">
        <f>I168</f>
        <v>0.51954732510288071</v>
      </c>
      <c r="W27" s="31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3"/>
      <c r="AJ27" s="3"/>
    </row>
    <row r="28" spans="1:39" ht="12.75" customHeight="1" x14ac:dyDescent="0.2">
      <c r="A28" s="27" t="s">
        <v>17</v>
      </c>
      <c r="B28" s="13"/>
      <c r="C28" s="13"/>
      <c r="D28" s="13"/>
      <c r="E28" s="13"/>
      <c r="F28" s="13"/>
      <c r="G28" s="13">
        <v>2</v>
      </c>
      <c r="H28" s="202"/>
      <c r="I28" s="15"/>
      <c r="J28" s="15"/>
      <c r="K28" s="16"/>
      <c r="L28" s="17"/>
      <c r="M28" s="20">
        <v>2</v>
      </c>
      <c r="N28" s="23">
        <f t="shared" si="0"/>
        <v>1</v>
      </c>
      <c r="O28" s="5">
        <f t="shared" si="1"/>
        <v>0</v>
      </c>
      <c r="P28" s="30" t="s">
        <v>15</v>
      </c>
      <c r="Q28" s="5">
        <f>I185</f>
        <v>0.27777777777777779</v>
      </c>
      <c r="W28" s="31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3"/>
      <c r="AJ28" s="3"/>
    </row>
    <row r="29" spans="1:39" ht="12.75" customHeight="1" x14ac:dyDescent="0.2">
      <c r="A29" s="27" t="s">
        <v>18</v>
      </c>
      <c r="B29" s="13"/>
      <c r="C29" s="13"/>
      <c r="D29" s="13"/>
      <c r="E29" s="13"/>
      <c r="F29" s="13"/>
      <c r="G29" s="13">
        <v>1</v>
      </c>
      <c r="H29" s="202"/>
      <c r="I29" s="15"/>
      <c r="J29" s="15"/>
      <c r="K29" s="16"/>
      <c r="L29" s="17"/>
      <c r="M29" s="20">
        <v>1</v>
      </c>
      <c r="N29" s="23">
        <f t="shared" si="0"/>
        <v>0.5</v>
      </c>
      <c r="O29" s="5">
        <f t="shared" si="1"/>
        <v>0.5</v>
      </c>
      <c r="P29" s="30" t="s">
        <v>16</v>
      </c>
      <c r="Q29" s="5">
        <f>I202</f>
        <v>0.64322916666666663</v>
      </c>
      <c r="W29" s="31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3"/>
      <c r="AJ29" s="3"/>
    </row>
    <row r="30" spans="1:39" ht="12.75" customHeight="1" x14ac:dyDescent="0.2">
      <c r="A30" s="27" t="s">
        <v>19</v>
      </c>
      <c r="B30" s="13"/>
      <c r="C30" s="13"/>
      <c r="D30" s="13"/>
      <c r="E30" s="13"/>
      <c r="F30" s="13"/>
      <c r="G30" s="13">
        <v>1</v>
      </c>
      <c r="H30" s="202">
        <v>1</v>
      </c>
      <c r="I30" s="15"/>
      <c r="J30" s="15"/>
      <c r="K30" s="16"/>
      <c r="L30" s="17"/>
      <c r="M30" s="20">
        <v>1</v>
      </c>
      <c r="N30" s="23">
        <f t="shared" si="0"/>
        <v>1</v>
      </c>
      <c r="O30" s="5">
        <f t="shared" si="1"/>
        <v>0</v>
      </c>
      <c r="P30" s="30" t="s">
        <v>17</v>
      </c>
      <c r="Q30" s="5">
        <f>I221</f>
        <v>0.29906542056074764</v>
      </c>
      <c r="W30" s="31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3"/>
      <c r="AJ30" s="3"/>
    </row>
    <row r="31" spans="1:39" ht="12.75" customHeight="1" x14ac:dyDescent="0.2">
      <c r="A31" s="27" t="s">
        <v>20</v>
      </c>
      <c r="B31" s="32"/>
      <c r="C31" s="32"/>
      <c r="D31" s="32"/>
      <c r="E31" s="32"/>
      <c r="F31" s="32"/>
      <c r="G31" s="32"/>
      <c r="H31" s="203"/>
      <c r="I31" s="5"/>
      <c r="J31" s="5"/>
      <c r="K31" s="32"/>
      <c r="L31" s="5"/>
      <c r="M31" s="20"/>
      <c r="N31" s="23"/>
      <c r="O31" s="5"/>
      <c r="P31" s="30" t="s">
        <v>18</v>
      </c>
      <c r="Q31" s="5">
        <f>I238</f>
        <v>0.66704416761041907</v>
      </c>
      <c r="W31" s="31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3"/>
      <c r="AJ31" s="3"/>
    </row>
    <row r="32" spans="1:39" ht="12.75" customHeight="1" x14ac:dyDescent="0.2">
      <c r="A32" s="31"/>
      <c r="G32" s="32">
        <f>SUM(G23:G30)</f>
        <v>53</v>
      </c>
      <c r="H32" s="204">
        <f>SUM(H22:H30)</f>
        <v>39</v>
      </c>
      <c r="I32" s="5">
        <f>(H23+H22)/B18</f>
        <v>0.31395348837209303</v>
      </c>
      <c r="J32" s="5">
        <f>H32/B18</f>
        <v>0.45348837209302323</v>
      </c>
      <c r="K32" s="5">
        <f>J32-I32</f>
        <v>0.1395348837209302</v>
      </c>
      <c r="L32" s="5"/>
      <c r="M32" s="6"/>
      <c r="N32" s="6"/>
      <c r="O32" s="5"/>
      <c r="P32" s="30" t="s">
        <v>19</v>
      </c>
      <c r="Q32" s="5">
        <f>I254</f>
        <v>0.19387755102040816</v>
      </c>
      <c r="W32" s="31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3"/>
      <c r="AJ32" s="3"/>
    </row>
    <row r="33" spans="1:39" ht="12.75" customHeight="1" x14ac:dyDescent="0.2">
      <c r="I33" s="5"/>
      <c r="J33" s="5"/>
      <c r="L33" s="5"/>
      <c r="M33" s="6"/>
      <c r="N33" s="6"/>
      <c r="O33" s="5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</row>
    <row r="34" spans="1:39" ht="12.75" customHeight="1" x14ac:dyDescent="0.2">
      <c r="A34" s="35" t="s">
        <v>28</v>
      </c>
      <c r="B34" s="35"/>
      <c r="C34" s="35"/>
      <c r="D34" s="36"/>
      <c r="E34" s="36"/>
      <c r="G34" s="37">
        <f>((H22*5)+(H23*6)+(H24*7)+(H25*8)+(H26*9)+(H27*10)+(H30*13))/H32</f>
        <v>6.5641025641025639</v>
      </c>
      <c r="H34" s="203"/>
      <c r="I34" s="32"/>
      <c r="J34" s="32"/>
      <c r="K34" s="32"/>
      <c r="L34" s="32"/>
      <c r="M34" s="6"/>
      <c r="N34" s="6"/>
      <c r="O34" s="32"/>
      <c r="P34" s="39"/>
      <c r="W34" s="40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3"/>
      <c r="AJ34" s="3"/>
    </row>
    <row r="35" spans="1:39" ht="12.75" customHeight="1" x14ac:dyDescent="0.2">
      <c r="I35" s="5"/>
      <c r="J35" s="5"/>
      <c r="L35" s="5"/>
      <c r="M35" s="6"/>
      <c r="N35" s="6"/>
      <c r="O35" s="5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</row>
    <row r="36" spans="1:39" ht="12.75" customHeight="1" x14ac:dyDescent="0.2">
      <c r="A36" s="4" t="s">
        <v>29</v>
      </c>
      <c r="I36" s="5"/>
      <c r="J36" s="5"/>
      <c r="L36" s="5"/>
      <c r="M36" s="6"/>
      <c r="N36" s="6"/>
      <c r="O36" s="5"/>
      <c r="W36" s="4"/>
      <c r="X36" s="11" t="s">
        <v>30</v>
      </c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3"/>
      <c r="AJ36" s="3"/>
    </row>
    <row r="37" spans="1:39" ht="25.5" customHeight="1" x14ac:dyDescent="0.2">
      <c r="B37" s="228" t="s">
        <v>1</v>
      </c>
      <c r="C37" s="229"/>
      <c r="D37" s="229"/>
      <c r="E37" s="229"/>
      <c r="F37" s="229"/>
      <c r="G37" s="229"/>
      <c r="I37" s="7" t="s">
        <v>2</v>
      </c>
      <c r="J37" s="7" t="s">
        <v>3</v>
      </c>
      <c r="K37" s="8" t="s">
        <v>4</v>
      </c>
      <c r="L37" s="7" t="s">
        <v>5</v>
      </c>
      <c r="M37" s="9" t="s">
        <v>6</v>
      </c>
      <c r="N37" s="9" t="s">
        <v>7</v>
      </c>
      <c r="O37" s="10" t="s">
        <v>8</v>
      </c>
      <c r="X37" s="230" t="s">
        <v>11</v>
      </c>
      <c r="Y37" s="229"/>
      <c r="Z37" s="229"/>
      <c r="AA37" s="229"/>
      <c r="AB37" s="229"/>
      <c r="AC37" s="229"/>
      <c r="AD37" s="229"/>
      <c r="AE37" s="229"/>
      <c r="AF37" s="229"/>
      <c r="AG37" s="229"/>
      <c r="AH37" s="3"/>
      <c r="AI37" s="3"/>
      <c r="AJ37" s="3"/>
    </row>
    <row r="38" spans="1:39" ht="12.75" customHeight="1" x14ac:dyDescent="0.2">
      <c r="A38" s="12" t="s">
        <v>9</v>
      </c>
      <c r="B38" s="13">
        <v>1</v>
      </c>
      <c r="C38" s="13">
        <v>2</v>
      </c>
      <c r="D38" s="13">
        <v>3</v>
      </c>
      <c r="E38" s="13">
        <v>4</v>
      </c>
      <c r="F38" s="13">
        <v>5</v>
      </c>
      <c r="G38" s="13">
        <v>6</v>
      </c>
      <c r="H38" s="201" t="s">
        <v>10</v>
      </c>
      <c r="I38" s="41"/>
      <c r="J38" s="15"/>
      <c r="K38" s="16"/>
      <c r="L38" s="17"/>
      <c r="M38" s="6"/>
      <c r="N38" s="6"/>
      <c r="O38" s="5"/>
      <c r="W38" s="21" t="s">
        <v>12</v>
      </c>
      <c r="X38" s="1">
        <v>9701</v>
      </c>
      <c r="Y38" s="2">
        <v>9702</v>
      </c>
      <c r="Z38" s="2">
        <v>9801</v>
      </c>
      <c r="AA38" s="2">
        <v>9802</v>
      </c>
      <c r="AB38" s="2">
        <v>9901</v>
      </c>
      <c r="AC38" s="2">
        <v>9902</v>
      </c>
      <c r="AD38" s="22" t="s">
        <v>13</v>
      </c>
      <c r="AE38" s="22" t="s">
        <v>14</v>
      </c>
      <c r="AF38" s="22" t="s">
        <v>15</v>
      </c>
      <c r="AG38" s="22" t="s">
        <v>16</v>
      </c>
      <c r="AH38" s="22" t="s">
        <v>17</v>
      </c>
      <c r="AI38" s="22" t="s">
        <v>18</v>
      </c>
      <c r="AJ38" s="22" t="s">
        <v>19</v>
      </c>
      <c r="AK38" s="22" t="s">
        <v>20</v>
      </c>
      <c r="AL38" s="22" t="s">
        <v>21</v>
      </c>
      <c r="AM38" s="22" t="s">
        <v>22</v>
      </c>
    </row>
    <row r="39" spans="1:39" ht="12.75" customHeight="1" x14ac:dyDescent="0.2">
      <c r="A39" s="13">
        <v>9702</v>
      </c>
      <c r="B39" s="13">
        <v>729</v>
      </c>
      <c r="C39" s="13"/>
      <c r="D39" s="13"/>
      <c r="E39" s="13"/>
      <c r="F39" s="13"/>
      <c r="G39" s="13"/>
      <c r="H39" s="202"/>
      <c r="I39" s="41"/>
      <c r="J39" s="15"/>
      <c r="K39" s="16"/>
      <c r="L39" s="17"/>
      <c r="M39" s="20">
        <f>B39</f>
        <v>729</v>
      </c>
      <c r="N39" s="6"/>
      <c r="O39" s="5"/>
      <c r="V39" s="42"/>
      <c r="W39" s="24" t="s">
        <v>23</v>
      </c>
      <c r="X39" s="23">
        <f t="shared" ref="X39:X43" si="11">M19/M18</f>
        <v>0.83720930232558144</v>
      </c>
      <c r="Y39" s="23">
        <f t="shared" ref="Y39:Y43" si="12">M40/M39</f>
        <v>0.79561042524005487</v>
      </c>
      <c r="Z39" s="23">
        <f t="shared" ref="Z39:Z43" si="13">M61/M60</f>
        <v>0.62264150943396224</v>
      </c>
      <c r="AA39" s="23">
        <f t="shared" ref="AA39:AA43" si="14">M81/M80</f>
        <v>1</v>
      </c>
      <c r="AB39" s="23">
        <f t="shared" ref="AB39:AB43" si="15">M103/M102</f>
        <v>1</v>
      </c>
      <c r="AC39" s="23">
        <f t="shared" ref="AC39:AC43" si="16">M121/M120</f>
        <v>0.82711442786069655</v>
      </c>
      <c r="AD39" s="23">
        <f t="shared" ref="AD39:AD43" si="17">M139/M138</f>
        <v>1</v>
      </c>
      <c r="AE39" s="23">
        <f t="shared" ref="AE39:AE43" si="18">N159</f>
        <v>0.78909465020576131</v>
      </c>
      <c r="AF39" s="23">
        <f t="shared" ref="AF39:AF43" si="19">N175</f>
        <v>0.61111111111111116</v>
      </c>
      <c r="AG39" s="23">
        <f t="shared" ref="AG39:AG43" si="20">N192</f>
        <v>1</v>
      </c>
      <c r="AH39" s="3">
        <f t="shared" ref="AH39:AH43" si="21">N209</f>
        <v>0.67289719626168221</v>
      </c>
      <c r="AI39" s="3">
        <f t="shared" ref="AI39:AI43" si="22">N227</f>
        <v>0.86636466591166483</v>
      </c>
      <c r="AJ39" s="3">
        <f t="shared" ref="AJ39:AJ43" si="23">N244</f>
        <v>0.45918367346938777</v>
      </c>
      <c r="AK39" s="3">
        <f t="shared" ref="AK39:AK42" si="24">N260</f>
        <v>0.86412395709177592</v>
      </c>
      <c r="AL39" s="3">
        <f t="shared" ref="AL39:AL41" si="25">N275</f>
        <v>0.57943925233644855</v>
      </c>
      <c r="AM39" s="3">
        <f t="shared" ref="AM39:AM40" si="26">N289</f>
        <v>0.88766788766788762</v>
      </c>
    </row>
    <row r="40" spans="1:39" ht="12.75" customHeight="1" x14ac:dyDescent="0.2">
      <c r="A40" s="13">
        <v>9801</v>
      </c>
      <c r="B40" s="13"/>
      <c r="C40" s="13">
        <v>575</v>
      </c>
      <c r="D40" s="13"/>
      <c r="E40" s="13"/>
      <c r="F40" s="13"/>
      <c r="G40" s="13"/>
      <c r="H40" s="202"/>
      <c r="I40" s="41"/>
      <c r="J40" s="15"/>
      <c r="K40" s="16"/>
      <c r="L40" s="17">
        <f>C40/B39</f>
        <v>0.7887517146776406</v>
      </c>
      <c r="M40" s="20">
        <v>580</v>
      </c>
      <c r="N40" s="3">
        <f t="shared" ref="N40:N50" si="27">M40/M39</f>
        <v>0.79561042524005487</v>
      </c>
      <c r="O40" s="5">
        <f t="shared" ref="O40:O50" si="28">100%-N40</f>
        <v>0.20438957475994513</v>
      </c>
      <c r="W40" s="24" t="s">
        <v>24</v>
      </c>
      <c r="X40" s="23">
        <f t="shared" si="11"/>
        <v>0.94444444444444442</v>
      </c>
      <c r="Y40" s="23">
        <f t="shared" si="12"/>
        <v>0.96034482758620687</v>
      </c>
      <c r="Z40" s="23">
        <f t="shared" si="13"/>
        <v>1</v>
      </c>
      <c r="AA40" s="23">
        <f t="shared" si="14"/>
        <v>1</v>
      </c>
      <c r="AB40" s="23">
        <f t="shared" si="15"/>
        <v>0.51282051282051277</v>
      </c>
      <c r="AC40" s="23">
        <f t="shared" si="16"/>
        <v>1</v>
      </c>
      <c r="AD40" s="23">
        <f t="shared" si="17"/>
        <v>0.5714285714285714</v>
      </c>
      <c r="AE40" s="23">
        <f t="shared" si="18"/>
        <v>0.9687092568448501</v>
      </c>
      <c r="AF40" s="23">
        <f t="shared" si="19"/>
        <v>1</v>
      </c>
      <c r="AG40" s="23">
        <f t="shared" si="20"/>
        <v>0.83723958333333337</v>
      </c>
      <c r="AH40" s="3">
        <f t="shared" si="21"/>
        <v>0.90277777777777779</v>
      </c>
      <c r="AI40" s="3">
        <f t="shared" si="22"/>
        <v>1.0052287581699346</v>
      </c>
      <c r="AJ40" s="3">
        <f t="shared" si="23"/>
        <v>1.3777777777777778</v>
      </c>
      <c r="AK40" s="3">
        <f t="shared" si="24"/>
        <v>0.9903448275862069</v>
      </c>
      <c r="AL40" s="3">
        <f t="shared" si="25"/>
        <v>1</v>
      </c>
      <c r="AM40" s="3">
        <f t="shared" si="26"/>
        <v>1.0041265474552958</v>
      </c>
    </row>
    <row r="41" spans="1:39" ht="12.75" customHeight="1" x14ac:dyDescent="0.2">
      <c r="A41" s="13">
        <v>9802</v>
      </c>
      <c r="B41" s="13"/>
      <c r="C41" s="13"/>
      <c r="D41" s="13">
        <v>517</v>
      </c>
      <c r="E41" s="13"/>
      <c r="F41" s="13"/>
      <c r="G41" s="13"/>
      <c r="H41" s="202"/>
      <c r="I41" s="41"/>
      <c r="J41" s="15"/>
      <c r="K41" s="16"/>
      <c r="L41" s="17">
        <f>D41/C40</f>
        <v>0.89913043478260868</v>
      </c>
      <c r="M41" s="20">
        <v>557</v>
      </c>
      <c r="N41" s="3">
        <f t="shared" si="27"/>
        <v>0.96034482758620687</v>
      </c>
      <c r="O41" s="5">
        <f t="shared" si="28"/>
        <v>3.9655172413793127E-2</v>
      </c>
      <c r="W41" s="24" t="s">
        <v>25</v>
      </c>
      <c r="X41" s="23">
        <f t="shared" si="11"/>
        <v>0.83823529411764708</v>
      </c>
      <c r="Y41" s="23">
        <f t="shared" si="12"/>
        <v>0.93177737881508083</v>
      </c>
      <c r="Z41" s="23">
        <f t="shared" si="13"/>
        <v>1.2121212121212122</v>
      </c>
      <c r="AA41" s="23">
        <f t="shared" si="14"/>
        <v>0.70942982456140347</v>
      </c>
      <c r="AB41" s="23">
        <f t="shared" si="15"/>
        <v>1.45</v>
      </c>
      <c r="AC41" s="23">
        <f t="shared" si="16"/>
        <v>0.94887218045112787</v>
      </c>
      <c r="AD41" s="23">
        <f t="shared" si="17"/>
        <v>0.875</v>
      </c>
      <c r="AE41" s="23">
        <f t="shared" si="18"/>
        <v>1</v>
      </c>
      <c r="AF41" s="23">
        <f t="shared" si="19"/>
        <v>0.70909090909090911</v>
      </c>
      <c r="AG41" s="23">
        <f t="shared" si="20"/>
        <v>0.95645412130637641</v>
      </c>
      <c r="AH41" s="3">
        <f t="shared" si="21"/>
        <v>0.98461538461538467</v>
      </c>
      <c r="AI41" s="3">
        <f t="shared" si="22"/>
        <v>0.96879063719115732</v>
      </c>
      <c r="AJ41" s="3">
        <f t="shared" si="23"/>
        <v>0.79032258064516125</v>
      </c>
      <c r="AK41" s="3">
        <f t="shared" si="24"/>
        <v>0.9526462395543176</v>
      </c>
      <c r="AL41" s="3">
        <f t="shared" si="25"/>
        <v>0.9838709677419355</v>
      </c>
    </row>
    <row r="42" spans="1:39" ht="12.75" customHeight="1" x14ac:dyDescent="0.2">
      <c r="A42" s="13">
        <v>9901</v>
      </c>
      <c r="B42" s="13"/>
      <c r="C42" s="13"/>
      <c r="D42" s="13"/>
      <c r="E42" s="13">
        <v>517</v>
      </c>
      <c r="F42" s="13"/>
      <c r="G42" s="13"/>
      <c r="H42" s="202">
        <v>12</v>
      </c>
      <c r="I42" s="41"/>
      <c r="J42" s="15"/>
      <c r="K42" s="16"/>
      <c r="L42" s="17">
        <f>E42/D41</f>
        <v>1</v>
      </c>
      <c r="M42" s="20">
        <v>519</v>
      </c>
      <c r="N42" s="3">
        <f t="shared" si="27"/>
        <v>0.93177737881508083</v>
      </c>
      <c r="O42" s="5">
        <f t="shared" si="28"/>
        <v>6.8222621184919174E-2</v>
      </c>
      <c r="W42" s="24" t="s">
        <v>26</v>
      </c>
      <c r="X42" s="23">
        <f t="shared" si="11"/>
        <v>1.263157894736842</v>
      </c>
      <c r="Y42" s="23">
        <f t="shared" si="12"/>
        <v>1.1233140655105973</v>
      </c>
      <c r="Z42" s="23">
        <f t="shared" si="13"/>
        <v>0.65</v>
      </c>
      <c r="AA42" s="23">
        <f t="shared" si="14"/>
        <v>0.91499227202472955</v>
      </c>
      <c r="AB42" s="23">
        <f t="shared" si="15"/>
        <v>0.51724137931034486</v>
      </c>
      <c r="AC42" s="23">
        <f t="shared" si="16"/>
        <v>0.97305863708399365</v>
      </c>
      <c r="AD42" s="23">
        <f t="shared" si="17"/>
        <v>1.489795918367347</v>
      </c>
      <c r="AE42" s="23">
        <f t="shared" si="18"/>
        <v>0.9084791386271871</v>
      </c>
      <c r="AF42" s="23">
        <f t="shared" si="19"/>
        <v>0.87179487179487181</v>
      </c>
      <c r="AG42" s="23">
        <f t="shared" si="20"/>
        <v>1.0943089430894308</v>
      </c>
      <c r="AH42" s="3">
        <f t="shared" si="21"/>
        <v>0.703125</v>
      </c>
      <c r="AI42" s="3">
        <f t="shared" si="22"/>
        <v>0.94496644295302012</v>
      </c>
      <c r="AJ42" s="3">
        <f t="shared" si="23"/>
        <v>0.79591836734693877</v>
      </c>
      <c r="AK42" s="3">
        <f t="shared" si="24"/>
        <v>0.95467836257309946</v>
      </c>
    </row>
    <row r="43" spans="1:39" ht="12.75" customHeight="1" x14ac:dyDescent="0.2">
      <c r="A43" s="13">
        <v>9902</v>
      </c>
      <c r="B43" s="13"/>
      <c r="C43" s="13"/>
      <c r="D43" s="13"/>
      <c r="E43" s="13"/>
      <c r="F43" s="13">
        <v>455</v>
      </c>
      <c r="G43" s="13"/>
      <c r="H43" s="202">
        <v>23</v>
      </c>
      <c r="I43" s="41"/>
      <c r="J43" s="15"/>
      <c r="K43" s="16"/>
      <c r="L43" s="17">
        <f>F43/E42</f>
        <v>0.88007736943907156</v>
      </c>
      <c r="M43" s="20">
        <v>583</v>
      </c>
      <c r="N43" s="3">
        <f t="shared" si="27"/>
        <v>1.1233140655105973</v>
      </c>
      <c r="O43" s="5">
        <f t="shared" si="28"/>
        <v>-0.12331406551059731</v>
      </c>
      <c r="W43" s="24" t="s">
        <v>27</v>
      </c>
      <c r="X43" s="23">
        <f t="shared" si="11"/>
        <v>0.58333333333333337</v>
      </c>
      <c r="Y43" s="23">
        <f t="shared" si="12"/>
        <v>0.78730703259005141</v>
      </c>
      <c r="Z43" s="23">
        <f t="shared" si="13"/>
        <v>1.3076923076923077</v>
      </c>
      <c r="AA43" s="23">
        <f t="shared" si="14"/>
        <v>0.92060810810810811</v>
      </c>
      <c r="AB43" s="23">
        <f t="shared" si="15"/>
        <v>0.76666666666666672</v>
      </c>
      <c r="AC43" s="23">
        <f t="shared" si="16"/>
        <v>1</v>
      </c>
      <c r="AD43" s="23">
        <f t="shared" si="17"/>
        <v>0.43835616438356162</v>
      </c>
      <c r="AE43" s="23">
        <f t="shared" si="18"/>
        <v>0.96296296296296291</v>
      </c>
      <c r="AF43" s="23">
        <f t="shared" si="19"/>
        <v>1.4705882352941178</v>
      </c>
      <c r="AG43" s="23">
        <f t="shared" si="20"/>
        <v>0.80683506686478457</v>
      </c>
      <c r="AH43" s="3">
        <f t="shared" si="21"/>
        <v>0.82222222222222219</v>
      </c>
      <c r="AI43" s="3">
        <f t="shared" si="22"/>
        <v>0.94318181818181823</v>
      </c>
      <c r="AJ43" s="3">
        <f t="shared" si="23"/>
        <v>0.71794871794871795</v>
      </c>
    </row>
    <row r="44" spans="1:39" ht="12.75" customHeight="1" x14ac:dyDescent="0.2">
      <c r="A44" s="27" t="s">
        <v>13</v>
      </c>
      <c r="B44" s="13"/>
      <c r="C44" s="13"/>
      <c r="D44" s="13"/>
      <c r="E44" s="13"/>
      <c r="F44" s="13"/>
      <c r="G44" s="13">
        <v>451</v>
      </c>
      <c r="H44" s="202">
        <v>313</v>
      </c>
      <c r="I44" s="41"/>
      <c r="J44" s="15"/>
      <c r="K44" s="16"/>
      <c r="L44" s="17">
        <f>G44/F43</f>
        <v>0.99120879120879124</v>
      </c>
      <c r="M44" s="20">
        <v>459</v>
      </c>
      <c r="N44" s="3">
        <f t="shared" si="27"/>
        <v>0.78730703259005141</v>
      </c>
      <c r="O44" s="5">
        <f t="shared" si="28"/>
        <v>0.21269296740994859</v>
      </c>
      <c r="W44" s="28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9"/>
      <c r="AI44" s="3"/>
      <c r="AJ44" s="3"/>
    </row>
    <row r="45" spans="1:39" ht="12.75" customHeight="1" x14ac:dyDescent="0.2">
      <c r="A45" s="27" t="s">
        <v>14</v>
      </c>
      <c r="B45" s="13"/>
      <c r="C45" s="13"/>
      <c r="D45" s="13"/>
      <c r="E45" s="13"/>
      <c r="F45" s="13"/>
      <c r="G45" s="13">
        <v>108</v>
      </c>
      <c r="H45" s="202">
        <v>66</v>
      </c>
      <c r="I45" s="41"/>
      <c r="J45" s="15"/>
      <c r="K45" s="16"/>
      <c r="L45" s="17"/>
      <c r="M45" s="20">
        <v>125</v>
      </c>
      <c r="N45" s="3">
        <f t="shared" si="27"/>
        <v>0.27233115468409586</v>
      </c>
      <c r="O45" s="5">
        <f t="shared" si="28"/>
        <v>0.72766884531590414</v>
      </c>
      <c r="W45" s="28"/>
      <c r="X45" s="23"/>
      <c r="Y45" s="23"/>
      <c r="Z45" s="23"/>
      <c r="AA45" s="23"/>
      <c r="AB45" s="23"/>
      <c r="AC45" s="23"/>
      <c r="AD45" s="23"/>
      <c r="AE45" s="23"/>
      <c r="AF45" s="25"/>
      <c r="AG45" s="25"/>
      <c r="AH45" s="29"/>
      <c r="AI45" s="3"/>
      <c r="AJ45" s="3"/>
    </row>
    <row r="46" spans="1:39" ht="12.75" customHeight="1" x14ac:dyDescent="0.2">
      <c r="A46" s="27" t="s">
        <v>15</v>
      </c>
      <c r="B46" s="13"/>
      <c r="C46" s="13"/>
      <c r="D46" s="13"/>
      <c r="E46" s="13"/>
      <c r="F46" s="13"/>
      <c r="G46" s="13">
        <v>17</v>
      </c>
      <c r="H46" s="202">
        <v>22</v>
      </c>
      <c r="I46" s="41"/>
      <c r="J46" s="15"/>
      <c r="K46" s="16"/>
      <c r="L46" s="17"/>
      <c r="M46" s="20">
        <v>21</v>
      </c>
      <c r="N46" s="3">
        <f t="shared" si="27"/>
        <v>0.16800000000000001</v>
      </c>
      <c r="O46" s="5">
        <f t="shared" si="28"/>
        <v>0.83199999999999996</v>
      </c>
      <c r="W46" s="27"/>
      <c r="X46" s="23"/>
      <c r="Y46" s="23"/>
      <c r="Z46" s="23"/>
      <c r="AA46" s="23"/>
      <c r="AB46" s="25"/>
      <c r="AC46" s="25"/>
      <c r="AD46" s="25"/>
      <c r="AE46" s="25"/>
      <c r="AF46" s="25"/>
      <c r="AG46" s="25"/>
      <c r="AH46" s="29"/>
      <c r="AI46" s="3"/>
      <c r="AJ46" s="3"/>
    </row>
    <row r="47" spans="1:39" ht="12.75" customHeight="1" x14ac:dyDescent="0.2">
      <c r="A47" s="27" t="s">
        <v>16</v>
      </c>
      <c r="B47" s="13"/>
      <c r="C47" s="13"/>
      <c r="D47" s="13"/>
      <c r="E47" s="13"/>
      <c r="F47" s="13"/>
      <c r="G47" s="13">
        <v>6</v>
      </c>
      <c r="H47" s="202">
        <v>15</v>
      </c>
      <c r="I47" s="41"/>
      <c r="J47" s="15"/>
      <c r="K47" s="16"/>
      <c r="L47" s="17"/>
      <c r="M47" s="20">
        <v>7</v>
      </c>
      <c r="N47" s="3">
        <f t="shared" si="27"/>
        <v>0.33333333333333331</v>
      </c>
      <c r="O47" s="5">
        <f t="shared" si="28"/>
        <v>0.66666666666666674</v>
      </c>
      <c r="P47" s="4" t="s">
        <v>3</v>
      </c>
      <c r="W47" s="27"/>
      <c r="X47" s="3"/>
      <c r="Y47" s="3"/>
      <c r="Z47" s="3"/>
      <c r="AA47" s="29"/>
      <c r="AB47" s="29"/>
      <c r="AC47" s="29"/>
      <c r="AD47" s="29"/>
      <c r="AE47" s="29"/>
      <c r="AF47" s="29"/>
      <c r="AG47" s="29"/>
      <c r="AH47" s="29"/>
      <c r="AI47" s="3"/>
      <c r="AJ47" s="3"/>
    </row>
    <row r="48" spans="1:39" ht="12.75" customHeight="1" x14ac:dyDescent="0.2">
      <c r="A48" s="27" t="s">
        <v>17</v>
      </c>
      <c r="B48" s="13"/>
      <c r="C48" s="13"/>
      <c r="D48" s="13"/>
      <c r="E48" s="13"/>
      <c r="F48" s="13"/>
      <c r="G48" s="13">
        <v>2</v>
      </c>
      <c r="H48" s="202">
        <v>4</v>
      </c>
      <c r="I48" s="41"/>
      <c r="J48" s="15"/>
      <c r="K48" s="16"/>
      <c r="L48" s="17"/>
      <c r="M48" s="20">
        <v>2</v>
      </c>
      <c r="N48" s="3">
        <f t="shared" si="27"/>
        <v>0.2857142857142857</v>
      </c>
      <c r="O48" s="5">
        <f t="shared" si="28"/>
        <v>0.7142857142857143</v>
      </c>
      <c r="P48" s="4">
        <v>9701</v>
      </c>
      <c r="Q48" s="3">
        <f>J32</f>
        <v>0.45348837209302323</v>
      </c>
      <c r="W48" s="27"/>
      <c r="X48" s="3"/>
      <c r="Y48" s="3"/>
      <c r="Z48" s="29"/>
      <c r="AA48" s="29"/>
      <c r="AB48" s="29"/>
      <c r="AC48" s="29"/>
      <c r="AD48" s="29"/>
      <c r="AE48" s="29"/>
      <c r="AF48" s="29"/>
      <c r="AG48" s="29"/>
      <c r="AH48" s="29"/>
      <c r="AI48" s="3"/>
      <c r="AJ48" s="3"/>
    </row>
    <row r="49" spans="1:39" ht="12.75" customHeight="1" x14ac:dyDescent="0.2">
      <c r="A49" s="27" t="s">
        <v>18</v>
      </c>
      <c r="B49" s="13"/>
      <c r="C49" s="13"/>
      <c r="D49" s="13"/>
      <c r="E49" s="13"/>
      <c r="F49" s="13"/>
      <c r="G49" s="13">
        <v>1</v>
      </c>
      <c r="H49" s="202"/>
      <c r="I49" s="41"/>
      <c r="J49" s="15"/>
      <c r="K49" s="16"/>
      <c r="L49" s="17"/>
      <c r="M49" s="20">
        <v>1</v>
      </c>
      <c r="N49" s="3">
        <f t="shared" si="27"/>
        <v>0.5</v>
      </c>
      <c r="O49" s="5">
        <f t="shared" si="28"/>
        <v>0.5</v>
      </c>
      <c r="P49" s="4">
        <v>9702</v>
      </c>
      <c r="Q49" s="3">
        <f>J53</f>
        <v>0.62414266117969819</v>
      </c>
      <c r="W49" s="27"/>
      <c r="X49" s="3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3"/>
      <c r="AJ49" s="3"/>
    </row>
    <row r="50" spans="1:39" ht="12.75" customHeight="1" x14ac:dyDescent="0.2">
      <c r="A50" s="27" t="s">
        <v>19</v>
      </c>
      <c r="B50" s="13"/>
      <c r="C50" s="13"/>
      <c r="D50" s="13"/>
      <c r="E50" s="13"/>
      <c r="F50" s="13"/>
      <c r="G50" s="13">
        <v>1</v>
      </c>
      <c r="H50" s="202"/>
      <c r="I50" s="41"/>
      <c r="J50" s="15"/>
      <c r="K50" s="16"/>
      <c r="L50" s="17"/>
      <c r="M50" s="20">
        <v>1</v>
      </c>
      <c r="N50" s="3">
        <f t="shared" si="27"/>
        <v>1</v>
      </c>
      <c r="O50" s="5">
        <f t="shared" si="28"/>
        <v>0</v>
      </c>
      <c r="P50" s="4">
        <v>9801</v>
      </c>
      <c r="Q50" s="3">
        <f>J74</f>
        <v>0.37735849056603776</v>
      </c>
      <c r="W50" s="31"/>
      <c r="X50" s="3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3"/>
      <c r="AJ50" s="3"/>
    </row>
    <row r="51" spans="1:39" ht="12.75" customHeight="1" x14ac:dyDescent="0.2">
      <c r="A51" s="27" t="s">
        <v>20</v>
      </c>
      <c r="B51" s="32"/>
      <c r="C51" s="32"/>
      <c r="D51" s="32"/>
      <c r="E51" s="32"/>
      <c r="F51" s="32"/>
      <c r="G51" s="32"/>
      <c r="H51" s="203"/>
      <c r="I51" s="5"/>
      <c r="J51" s="5"/>
      <c r="K51" s="32"/>
      <c r="L51" s="5"/>
      <c r="M51" s="20"/>
      <c r="N51" s="3"/>
      <c r="O51" s="5"/>
      <c r="P51" s="4">
        <v>9802</v>
      </c>
      <c r="Q51" s="3">
        <f>J96</f>
        <v>0.57127192982456143</v>
      </c>
      <c r="W51" s="31"/>
      <c r="X51" s="3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3"/>
      <c r="AJ51" s="3"/>
    </row>
    <row r="52" spans="1:39" ht="12.75" customHeight="1" x14ac:dyDescent="0.2">
      <c r="A52" s="31" t="s">
        <v>21</v>
      </c>
      <c r="B52" s="32"/>
      <c r="C52" s="32"/>
      <c r="D52" s="32"/>
      <c r="E52" s="32"/>
      <c r="F52" s="32"/>
      <c r="G52" s="32"/>
      <c r="H52" s="203"/>
      <c r="I52" s="5"/>
      <c r="J52" s="5"/>
      <c r="K52" s="32"/>
      <c r="L52" s="5"/>
      <c r="M52" s="20"/>
      <c r="N52" s="3"/>
      <c r="O52" s="5"/>
      <c r="P52" s="4">
        <v>9901</v>
      </c>
      <c r="Q52" s="5">
        <f>J114</f>
        <v>0.24358974358974358</v>
      </c>
      <c r="W52" s="31"/>
      <c r="X52" s="3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3"/>
      <c r="AJ52" s="3"/>
    </row>
    <row r="53" spans="1:39" ht="12.75" customHeight="1" x14ac:dyDescent="0.2">
      <c r="A53" s="31" t="s">
        <v>22</v>
      </c>
      <c r="G53" s="32">
        <f>SUM(G44:G50)</f>
        <v>586</v>
      </c>
      <c r="H53" s="203">
        <f>SUM(H42:H50)</f>
        <v>455</v>
      </c>
      <c r="I53" s="5">
        <f>(SUM(H42:H44)/B39)</f>
        <v>0.47736625514403291</v>
      </c>
      <c r="J53" s="5">
        <f>H53/B39</f>
        <v>0.62414266117969819</v>
      </c>
      <c r="K53" s="5">
        <f>J53-I53</f>
        <v>0.14677640603566527</v>
      </c>
      <c r="L53" s="5"/>
      <c r="M53" s="6"/>
      <c r="N53" s="6"/>
      <c r="O53" s="5"/>
      <c r="P53" s="4">
        <v>9902</v>
      </c>
      <c r="Q53" s="5">
        <f>J131</f>
        <v>0.70646766169154229</v>
      </c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</row>
    <row r="54" spans="1:39" ht="12.75" customHeight="1" x14ac:dyDescent="0.2">
      <c r="I54" s="5"/>
      <c r="J54" s="5"/>
      <c r="L54" s="5"/>
      <c r="M54" s="6"/>
      <c r="N54" s="6"/>
      <c r="O54" s="5"/>
      <c r="P54" s="30" t="s">
        <v>13</v>
      </c>
      <c r="Q54" s="5">
        <f>J152</f>
        <v>0.39795918367346939</v>
      </c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</row>
    <row r="55" spans="1:39" ht="12.75" customHeight="1" x14ac:dyDescent="0.2">
      <c r="A55" s="35" t="s">
        <v>28</v>
      </c>
      <c r="B55" s="35"/>
      <c r="C55" s="35"/>
      <c r="D55" s="36"/>
      <c r="E55" s="36"/>
      <c r="G55" s="37">
        <f>((H42*4)+(H43*5)+(H44*6)+(H45*7)+(H46*8)+(H47*9)+(H48*10)+(H49*11))/H53</f>
        <v>6.2725274725274724</v>
      </c>
      <c r="I55" s="5"/>
      <c r="J55" s="5"/>
      <c r="L55" s="5"/>
      <c r="M55" s="6"/>
      <c r="N55" s="6"/>
      <c r="O55" s="5"/>
      <c r="P55" s="30" t="s">
        <v>14</v>
      </c>
      <c r="Q55" s="5">
        <f>J168</f>
        <v>0.60082304526748975</v>
      </c>
      <c r="W55" s="40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3"/>
      <c r="AJ55" s="3"/>
    </row>
    <row r="56" spans="1:39" ht="12.75" customHeight="1" x14ac:dyDescent="0.2">
      <c r="I56" s="5"/>
      <c r="J56" s="5"/>
      <c r="L56" s="5"/>
      <c r="M56" s="6"/>
      <c r="N56" s="6"/>
      <c r="O56" s="5"/>
      <c r="P56" s="30" t="s">
        <v>15</v>
      </c>
      <c r="Q56" s="5">
        <f>J185</f>
        <v>0.31111111111111112</v>
      </c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</row>
    <row r="57" spans="1:39" ht="12.75" customHeight="1" x14ac:dyDescent="0.3">
      <c r="A57" s="44" t="s">
        <v>31</v>
      </c>
      <c r="I57" s="5"/>
      <c r="J57" s="5"/>
      <c r="L57" s="5"/>
      <c r="M57" s="6"/>
      <c r="N57" s="6"/>
      <c r="O57" s="5"/>
      <c r="P57" s="30" t="s">
        <v>16</v>
      </c>
      <c r="Q57" s="5">
        <f>J202</f>
        <v>0.72135416666666663</v>
      </c>
      <c r="W57" s="4"/>
      <c r="X57" s="11" t="s">
        <v>32</v>
      </c>
      <c r="Y57" s="11"/>
      <c r="Z57" s="11"/>
      <c r="AA57" s="11"/>
      <c r="AB57" s="11"/>
      <c r="AC57" s="11"/>
      <c r="AD57" s="11"/>
      <c r="AE57" s="11"/>
      <c r="AF57" s="11"/>
      <c r="AG57" s="11"/>
      <c r="AH57" s="45"/>
      <c r="AI57" s="3"/>
      <c r="AJ57" s="3"/>
    </row>
    <row r="58" spans="1:39" ht="25.5" customHeight="1" x14ac:dyDescent="0.2">
      <c r="B58" s="228" t="s">
        <v>1</v>
      </c>
      <c r="C58" s="229"/>
      <c r="D58" s="229"/>
      <c r="E58" s="229"/>
      <c r="F58" s="229"/>
      <c r="G58" s="229"/>
      <c r="I58" s="7" t="s">
        <v>2</v>
      </c>
      <c r="J58" s="7" t="s">
        <v>3</v>
      </c>
      <c r="K58" s="8" t="s">
        <v>4</v>
      </c>
      <c r="L58" s="7" t="s">
        <v>5</v>
      </c>
      <c r="M58" s="9" t="s">
        <v>6</v>
      </c>
      <c r="N58" s="9" t="s">
        <v>7</v>
      </c>
      <c r="O58" s="10" t="s">
        <v>8</v>
      </c>
      <c r="P58" s="30" t="s">
        <v>17</v>
      </c>
      <c r="Q58" s="5">
        <f>J221</f>
        <v>0.34579439252336447</v>
      </c>
      <c r="X58" s="230" t="s">
        <v>11</v>
      </c>
      <c r="Y58" s="229"/>
      <c r="Z58" s="229"/>
      <c r="AA58" s="229"/>
      <c r="AB58" s="229"/>
      <c r="AC58" s="229"/>
      <c r="AD58" s="229"/>
      <c r="AE58" s="229"/>
      <c r="AF58" s="229"/>
      <c r="AG58" s="229"/>
      <c r="AH58" s="3"/>
      <c r="AI58" s="3"/>
      <c r="AJ58" s="3"/>
    </row>
    <row r="59" spans="1:39" ht="12.75" customHeight="1" x14ac:dyDescent="0.2">
      <c r="A59" s="12" t="s">
        <v>9</v>
      </c>
      <c r="B59" s="13">
        <v>1</v>
      </c>
      <c r="C59" s="13">
        <v>2</v>
      </c>
      <c r="D59" s="13">
        <v>3</v>
      </c>
      <c r="E59" s="13">
        <v>4</v>
      </c>
      <c r="F59" s="13">
        <v>5</v>
      </c>
      <c r="G59" s="13">
        <v>6</v>
      </c>
      <c r="H59" s="201" t="s">
        <v>10</v>
      </c>
      <c r="I59" s="15"/>
      <c r="J59" s="15"/>
      <c r="K59" s="16"/>
      <c r="L59" s="17"/>
      <c r="M59" s="6"/>
      <c r="N59" s="6"/>
      <c r="O59" s="5"/>
      <c r="P59" s="30" t="s">
        <v>18</v>
      </c>
      <c r="Q59" s="5">
        <f>J238</f>
        <v>0.75990939977349947</v>
      </c>
      <c r="W59" s="21" t="s">
        <v>12</v>
      </c>
      <c r="X59" s="1">
        <v>9701</v>
      </c>
      <c r="Y59" s="2">
        <v>9702</v>
      </c>
      <c r="Z59" s="2">
        <v>9801</v>
      </c>
      <c r="AA59" s="2">
        <v>9802</v>
      </c>
      <c r="AB59" s="2">
        <v>9901</v>
      </c>
      <c r="AC59" s="2">
        <v>9902</v>
      </c>
      <c r="AD59" s="22" t="s">
        <v>13</v>
      </c>
      <c r="AE59" s="22" t="s">
        <v>14</v>
      </c>
      <c r="AF59" s="22" t="s">
        <v>15</v>
      </c>
      <c r="AG59" s="22" t="s">
        <v>16</v>
      </c>
      <c r="AH59" s="22" t="s">
        <v>17</v>
      </c>
      <c r="AI59" s="22" t="s">
        <v>18</v>
      </c>
      <c r="AJ59" s="22" t="s">
        <v>19</v>
      </c>
      <c r="AK59" s="22" t="s">
        <v>20</v>
      </c>
      <c r="AL59" s="22" t="s">
        <v>21</v>
      </c>
      <c r="AM59" s="22" t="s">
        <v>22</v>
      </c>
    </row>
    <row r="60" spans="1:39" ht="12.75" customHeight="1" x14ac:dyDescent="0.2">
      <c r="A60" s="13">
        <v>9801</v>
      </c>
      <c r="B60" s="13">
        <v>53</v>
      </c>
      <c r="C60" s="13"/>
      <c r="D60" s="13"/>
      <c r="E60" s="13"/>
      <c r="F60" s="13"/>
      <c r="G60" s="13"/>
      <c r="H60" s="202"/>
      <c r="I60" s="15"/>
      <c r="J60" s="15"/>
      <c r="K60" s="16"/>
      <c r="L60" s="17"/>
      <c r="M60" s="20">
        <f>B60</f>
        <v>53</v>
      </c>
      <c r="N60" s="6"/>
      <c r="O60" s="5"/>
      <c r="P60" s="30" t="s">
        <v>19</v>
      </c>
      <c r="Q60" s="5">
        <f>J254</f>
        <v>0.29591836734693877</v>
      </c>
      <c r="W60" s="24" t="s">
        <v>23</v>
      </c>
      <c r="X60" s="23">
        <f t="shared" ref="X60:AD60" si="29">100%-X39</f>
        <v>0.16279069767441856</v>
      </c>
      <c r="Y60" s="23">
        <f t="shared" si="29"/>
        <v>0.20438957475994513</v>
      </c>
      <c r="Z60" s="23">
        <f t="shared" si="29"/>
        <v>0.37735849056603776</v>
      </c>
      <c r="AA60" s="23">
        <f t="shared" si="29"/>
        <v>0</v>
      </c>
      <c r="AB60" s="23">
        <f t="shared" si="29"/>
        <v>0</v>
      </c>
      <c r="AC60" s="23">
        <f t="shared" si="29"/>
        <v>0.17288557213930345</v>
      </c>
      <c r="AD60" s="23">
        <f t="shared" si="29"/>
        <v>0</v>
      </c>
      <c r="AE60" s="23">
        <f t="shared" ref="AE60:AE64" si="30">O159</f>
        <v>0.21090534979423869</v>
      </c>
      <c r="AF60" s="23">
        <f t="shared" ref="AF60:AF64" si="31">O175</f>
        <v>0.38888888888888884</v>
      </c>
      <c r="AG60" s="23">
        <f t="shared" ref="AG60:AG64" si="32">O192</f>
        <v>0</v>
      </c>
      <c r="AH60" s="3">
        <f t="shared" ref="AH60:AH64" si="33">O209</f>
        <v>0.32710280373831779</v>
      </c>
      <c r="AI60" s="3">
        <f t="shared" ref="AI60:AI64" si="34">O227</f>
        <v>0.13363533408833517</v>
      </c>
      <c r="AJ60" s="3">
        <f t="shared" ref="AJ60:AJ64" si="35">O244</f>
        <v>0.54081632653061229</v>
      </c>
      <c r="AK60" s="5">
        <f t="shared" ref="AK60:AK63" si="36">O260</f>
        <v>0.13587604290822408</v>
      </c>
      <c r="AL60" s="5">
        <f t="shared" ref="AL60:AL62" si="37">O275</f>
        <v>0.42056074766355145</v>
      </c>
      <c r="AM60" s="5">
        <f t="shared" ref="AM60:AM61" si="38">O289</f>
        <v>0.11233211233211238</v>
      </c>
    </row>
    <row r="61" spans="1:39" ht="12.75" customHeight="1" x14ac:dyDescent="0.2">
      <c r="A61" s="13">
        <v>9802</v>
      </c>
      <c r="B61" s="13"/>
      <c r="C61" s="13">
        <v>32</v>
      </c>
      <c r="D61" s="13"/>
      <c r="E61" s="13"/>
      <c r="F61" s="13"/>
      <c r="G61" s="13"/>
      <c r="H61" s="202"/>
      <c r="I61" s="15"/>
      <c r="J61" s="15"/>
      <c r="K61" s="16"/>
      <c r="L61" s="17">
        <f>C61/B60</f>
        <v>0.60377358490566035</v>
      </c>
      <c r="M61" s="20">
        <v>33</v>
      </c>
      <c r="N61" s="3">
        <f t="shared" ref="N61:N70" si="39">M61/M60</f>
        <v>0.62264150943396224</v>
      </c>
      <c r="O61" s="5">
        <f t="shared" ref="O61:O70" si="40">100%-N61</f>
        <v>0.37735849056603776</v>
      </c>
      <c r="W61" s="24" t="s">
        <v>24</v>
      </c>
      <c r="X61" s="23">
        <f t="shared" ref="X61:AD61" si="41">100%-X40</f>
        <v>5.555555555555558E-2</v>
      </c>
      <c r="Y61" s="23">
        <f t="shared" si="41"/>
        <v>3.9655172413793127E-2</v>
      </c>
      <c r="Z61" s="23">
        <f t="shared" si="41"/>
        <v>0</v>
      </c>
      <c r="AA61" s="23">
        <f t="shared" si="41"/>
        <v>0</v>
      </c>
      <c r="AB61" s="23">
        <f t="shared" si="41"/>
        <v>0.48717948717948723</v>
      </c>
      <c r="AC61" s="23">
        <f t="shared" si="41"/>
        <v>0</v>
      </c>
      <c r="AD61" s="23">
        <f t="shared" si="41"/>
        <v>0.4285714285714286</v>
      </c>
      <c r="AE61" s="23">
        <f t="shared" si="30"/>
        <v>3.1290743155149903E-2</v>
      </c>
      <c r="AF61" s="23">
        <f t="shared" si="31"/>
        <v>0</v>
      </c>
      <c r="AG61" s="23">
        <f t="shared" si="32"/>
        <v>0.16276041666666663</v>
      </c>
      <c r="AH61" s="3">
        <f t="shared" si="33"/>
        <v>9.722222222222221E-2</v>
      </c>
      <c r="AI61" s="3">
        <f t="shared" si="34"/>
        <v>-5.2287581699346219E-3</v>
      </c>
      <c r="AJ61" s="3">
        <f t="shared" si="35"/>
        <v>-0.37777777777777777</v>
      </c>
      <c r="AK61" s="5">
        <f t="shared" si="36"/>
        <v>9.6551724137931005E-3</v>
      </c>
      <c r="AL61" s="5">
        <f t="shared" si="37"/>
        <v>0</v>
      </c>
      <c r="AM61" s="5">
        <f t="shared" si="38"/>
        <v>-4.126547455295837E-3</v>
      </c>
    </row>
    <row r="62" spans="1:39" ht="12.75" customHeight="1" x14ac:dyDescent="0.2">
      <c r="A62" s="13">
        <v>9901</v>
      </c>
      <c r="B62" s="13"/>
      <c r="C62" s="13"/>
      <c r="D62" s="13">
        <v>32</v>
      </c>
      <c r="E62" s="13"/>
      <c r="F62" s="13"/>
      <c r="G62" s="13"/>
      <c r="H62" s="202"/>
      <c r="I62" s="15"/>
      <c r="J62" s="15"/>
      <c r="K62" s="16"/>
      <c r="L62" s="17">
        <f>D62/C61</f>
        <v>1</v>
      </c>
      <c r="M62" s="20">
        <v>33</v>
      </c>
      <c r="N62" s="3">
        <f t="shared" si="39"/>
        <v>1</v>
      </c>
      <c r="O62" s="5">
        <f t="shared" si="40"/>
        <v>0</v>
      </c>
      <c r="W62" s="24" t="s">
        <v>25</v>
      </c>
      <c r="X62" s="23">
        <f t="shared" ref="X62:AD62" si="42">100%-X41</f>
        <v>0.16176470588235292</v>
      </c>
      <c r="Y62" s="23">
        <f t="shared" si="42"/>
        <v>6.8222621184919174E-2</v>
      </c>
      <c r="Z62" s="23">
        <f t="shared" si="42"/>
        <v>-0.21212121212121215</v>
      </c>
      <c r="AA62" s="23">
        <f t="shared" si="42"/>
        <v>0.29057017543859653</v>
      </c>
      <c r="AB62" s="23">
        <f t="shared" si="42"/>
        <v>-0.44999999999999996</v>
      </c>
      <c r="AC62" s="23">
        <f t="shared" si="42"/>
        <v>5.1127819548872133E-2</v>
      </c>
      <c r="AD62" s="23">
        <f t="shared" si="42"/>
        <v>0.125</v>
      </c>
      <c r="AE62" s="23">
        <f t="shared" si="30"/>
        <v>0</v>
      </c>
      <c r="AF62" s="23">
        <f t="shared" si="31"/>
        <v>0.29090909090909089</v>
      </c>
      <c r="AG62" s="23">
        <f t="shared" si="32"/>
        <v>4.3545878693623585E-2</v>
      </c>
      <c r="AH62" s="3">
        <f t="shared" si="33"/>
        <v>1.538461538461533E-2</v>
      </c>
      <c r="AI62" s="3">
        <f t="shared" si="34"/>
        <v>3.1209362808842678E-2</v>
      </c>
      <c r="AJ62" s="3">
        <f t="shared" si="35"/>
        <v>0.20967741935483875</v>
      </c>
      <c r="AK62" s="5">
        <f t="shared" si="36"/>
        <v>4.7353760445682402E-2</v>
      </c>
      <c r="AL62" s="5">
        <f t="shared" si="37"/>
        <v>1.6129032258064502E-2</v>
      </c>
    </row>
    <row r="63" spans="1:39" ht="12.75" customHeight="1" x14ac:dyDescent="0.2">
      <c r="A63" s="13">
        <v>9902</v>
      </c>
      <c r="B63" s="13"/>
      <c r="C63" s="13"/>
      <c r="D63" s="13"/>
      <c r="E63" s="13">
        <v>23</v>
      </c>
      <c r="F63" s="13"/>
      <c r="G63" s="13"/>
      <c r="H63" s="202">
        <v>1</v>
      </c>
      <c r="I63" s="15"/>
      <c r="J63" s="15"/>
      <c r="K63" s="16"/>
      <c r="L63" s="17">
        <f>E63/D62</f>
        <v>0.71875</v>
      </c>
      <c r="M63" s="20">
        <v>40</v>
      </c>
      <c r="N63" s="3">
        <f t="shared" si="39"/>
        <v>1.2121212121212122</v>
      </c>
      <c r="O63" s="5">
        <f t="shared" si="40"/>
        <v>-0.21212121212121215</v>
      </c>
      <c r="W63" s="24" t="s">
        <v>26</v>
      </c>
      <c r="X63" s="23">
        <f t="shared" ref="X63:AD63" si="43">100%-X42</f>
        <v>-0.26315789473684204</v>
      </c>
      <c r="Y63" s="23">
        <f t="shared" si="43"/>
        <v>-0.12331406551059731</v>
      </c>
      <c r="Z63" s="23">
        <f t="shared" si="43"/>
        <v>0.35</v>
      </c>
      <c r="AA63" s="23">
        <f t="shared" si="43"/>
        <v>8.5007727975270453E-2</v>
      </c>
      <c r="AB63" s="23">
        <f t="shared" si="43"/>
        <v>0.48275862068965514</v>
      </c>
      <c r="AC63" s="23">
        <f t="shared" si="43"/>
        <v>2.6941362916006351E-2</v>
      </c>
      <c r="AD63" s="23">
        <f t="shared" si="43"/>
        <v>-0.48979591836734704</v>
      </c>
      <c r="AE63" s="23">
        <f t="shared" si="30"/>
        <v>9.1520861372812901E-2</v>
      </c>
      <c r="AF63" s="23">
        <f t="shared" si="31"/>
        <v>0.12820512820512819</v>
      </c>
      <c r="AG63" s="23">
        <f t="shared" si="32"/>
        <v>-9.430894308943083E-2</v>
      </c>
      <c r="AH63" s="3">
        <f t="shared" si="33"/>
        <v>0.296875</v>
      </c>
      <c r="AI63" s="3">
        <f t="shared" si="34"/>
        <v>5.5033557046979875E-2</v>
      </c>
      <c r="AJ63" s="3">
        <f t="shared" si="35"/>
        <v>0.20408163265306123</v>
      </c>
      <c r="AK63" s="5">
        <f t="shared" si="36"/>
        <v>4.5321637426900541E-2</v>
      </c>
    </row>
    <row r="64" spans="1:39" ht="12.75" customHeight="1" x14ac:dyDescent="0.2">
      <c r="A64" s="27" t="s">
        <v>13</v>
      </c>
      <c r="B64" s="13"/>
      <c r="C64" s="13"/>
      <c r="D64" s="13"/>
      <c r="E64" s="13"/>
      <c r="F64" s="13">
        <v>12</v>
      </c>
      <c r="G64" s="13"/>
      <c r="H64" s="202">
        <v>4</v>
      </c>
      <c r="I64" s="15"/>
      <c r="J64" s="15"/>
      <c r="K64" s="16"/>
      <c r="L64" s="17">
        <f>F64/E63</f>
        <v>0.52173913043478259</v>
      </c>
      <c r="M64" s="20">
        <v>26</v>
      </c>
      <c r="N64" s="3">
        <f t="shared" si="39"/>
        <v>0.65</v>
      </c>
      <c r="O64" s="5">
        <f t="shared" si="40"/>
        <v>0.35</v>
      </c>
      <c r="W64" s="24" t="s">
        <v>27</v>
      </c>
      <c r="X64" s="23">
        <f t="shared" ref="X64:AD64" si="44">100%-X43</f>
        <v>0.41666666666666663</v>
      </c>
      <c r="Y64" s="23">
        <f t="shared" si="44"/>
        <v>0.21269296740994859</v>
      </c>
      <c r="Z64" s="23">
        <f t="shared" si="44"/>
        <v>-0.30769230769230771</v>
      </c>
      <c r="AA64" s="23">
        <f t="shared" si="44"/>
        <v>7.9391891891891886E-2</v>
      </c>
      <c r="AB64" s="23">
        <f t="shared" si="44"/>
        <v>0.23333333333333328</v>
      </c>
      <c r="AC64" s="23">
        <f t="shared" si="44"/>
        <v>0</v>
      </c>
      <c r="AD64" s="23">
        <f t="shared" si="44"/>
        <v>0.56164383561643838</v>
      </c>
      <c r="AE64" s="23">
        <f t="shared" si="30"/>
        <v>3.703703703703709E-2</v>
      </c>
      <c r="AF64" s="23">
        <f t="shared" si="31"/>
        <v>-0.47058823529411775</v>
      </c>
      <c r="AG64" s="23">
        <f t="shared" si="32"/>
        <v>0.19316493313521543</v>
      </c>
      <c r="AH64" s="3">
        <f t="shared" si="33"/>
        <v>0.17777777777777781</v>
      </c>
      <c r="AI64" s="3">
        <f t="shared" si="34"/>
        <v>5.6818181818181768E-2</v>
      </c>
      <c r="AJ64" s="3">
        <f t="shared" si="35"/>
        <v>0.28205128205128205</v>
      </c>
    </row>
    <row r="65" spans="1:48" ht="12.75" customHeight="1" x14ac:dyDescent="0.2">
      <c r="A65" s="27" t="s">
        <v>14</v>
      </c>
      <c r="B65" s="13"/>
      <c r="C65" s="13"/>
      <c r="D65" s="13"/>
      <c r="E65" s="13"/>
      <c r="F65" s="13"/>
      <c r="G65" s="13">
        <v>12</v>
      </c>
      <c r="H65" s="202">
        <v>7</v>
      </c>
      <c r="I65" s="15"/>
      <c r="J65" s="15"/>
      <c r="K65" s="16"/>
      <c r="L65" s="17">
        <f>G65/F64</f>
        <v>1</v>
      </c>
      <c r="M65" s="20">
        <v>34</v>
      </c>
      <c r="N65" s="3">
        <f t="shared" si="39"/>
        <v>1.3076923076923077</v>
      </c>
      <c r="O65" s="5">
        <f t="shared" si="40"/>
        <v>-0.30769230769230771</v>
      </c>
      <c r="W65" s="28"/>
      <c r="X65" s="23"/>
      <c r="Y65" s="23"/>
      <c r="Z65" s="23"/>
      <c r="AA65" s="23"/>
      <c r="AB65" s="23"/>
      <c r="AC65" s="23"/>
      <c r="AD65" s="25"/>
      <c r="AE65" s="25"/>
      <c r="AF65" s="25"/>
      <c r="AG65" s="25"/>
      <c r="AH65" s="29"/>
      <c r="AI65" s="3"/>
      <c r="AJ65" s="3"/>
    </row>
    <row r="66" spans="1:48" ht="12.75" customHeight="1" x14ac:dyDescent="0.2">
      <c r="A66" s="27" t="s">
        <v>15</v>
      </c>
      <c r="B66" s="13"/>
      <c r="C66" s="13"/>
      <c r="D66" s="13"/>
      <c r="E66" s="13"/>
      <c r="F66" s="13"/>
      <c r="G66" s="13">
        <v>7</v>
      </c>
      <c r="H66" s="202">
        <v>3</v>
      </c>
      <c r="I66" s="15"/>
      <c r="J66" s="15"/>
      <c r="K66" s="16"/>
      <c r="L66" s="17"/>
      <c r="M66" s="20">
        <v>7</v>
      </c>
      <c r="N66" s="3">
        <f t="shared" si="39"/>
        <v>0.20588235294117646</v>
      </c>
      <c r="O66" s="5">
        <f t="shared" si="40"/>
        <v>0.79411764705882359</v>
      </c>
      <c r="W66" s="28"/>
      <c r="X66" s="23"/>
      <c r="Y66" s="23"/>
      <c r="Z66" s="23"/>
      <c r="AA66" s="23"/>
      <c r="AB66" s="23"/>
      <c r="AC66" s="25"/>
      <c r="AD66" s="25"/>
      <c r="AE66" s="25"/>
      <c r="AF66" s="25"/>
      <c r="AG66" s="25"/>
      <c r="AH66" s="29"/>
      <c r="AI66" s="3"/>
      <c r="AJ66" s="3"/>
    </row>
    <row r="67" spans="1:48" ht="12.75" customHeight="1" x14ac:dyDescent="0.2">
      <c r="A67" s="27" t="s">
        <v>16</v>
      </c>
      <c r="B67" s="13"/>
      <c r="C67" s="13"/>
      <c r="D67" s="13"/>
      <c r="E67" s="13"/>
      <c r="F67" s="13"/>
      <c r="G67" s="13">
        <v>3</v>
      </c>
      <c r="H67" s="202">
        <v>3</v>
      </c>
      <c r="I67" s="15"/>
      <c r="J67" s="15"/>
      <c r="K67" s="16"/>
      <c r="L67" s="17"/>
      <c r="M67" s="20">
        <v>3</v>
      </c>
      <c r="N67" s="3">
        <f t="shared" si="39"/>
        <v>0.42857142857142855</v>
      </c>
      <c r="O67" s="5">
        <f t="shared" si="40"/>
        <v>0.5714285714285714</v>
      </c>
      <c r="W67" s="27"/>
      <c r="X67" s="23"/>
      <c r="Y67" s="23"/>
      <c r="Z67" s="23"/>
      <c r="AA67" s="23"/>
      <c r="AB67" s="25"/>
      <c r="AC67" s="25"/>
      <c r="AD67" s="25"/>
      <c r="AE67" s="25"/>
      <c r="AF67" s="25"/>
      <c r="AG67" s="25"/>
      <c r="AH67" s="29"/>
      <c r="AI67" s="3"/>
      <c r="AJ67" s="3"/>
    </row>
    <row r="68" spans="1:48" ht="12.75" customHeight="1" x14ac:dyDescent="0.2">
      <c r="A68" s="27" t="s">
        <v>17</v>
      </c>
      <c r="B68" s="13"/>
      <c r="C68" s="13"/>
      <c r="D68" s="13"/>
      <c r="E68" s="13"/>
      <c r="F68" s="13"/>
      <c r="G68" s="13">
        <v>3</v>
      </c>
      <c r="H68" s="202">
        <v>1</v>
      </c>
      <c r="I68" s="15"/>
      <c r="J68" s="15"/>
      <c r="K68" s="16"/>
      <c r="L68" s="17"/>
      <c r="M68" s="20">
        <v>3</v>
      </c>
      <c r="N68" s="3">
        <f t="shared" si="39"/>
        <v>1</v>
      </c>
      <c r="O68" s="5">
        <f t="shared" si="40"/>
        <v>0</v>
      </c>
      <c r="W68" s="46"/>
      <c r="X68" s="3"/>
      <c r="Y68" s="3"/>
      <c r="Z68" s="3"/>
      <c r="AA68" s="29"/>
      <c r="AB68" s="29"/>
      <c r="AC68" s="29"/>
      <c r="AD68" s="29"/>
      <c r="AE68" s="29"/>
      <c r="AF68" s="29"/>
      <c r="AG68" s="29"/>
      <c r="AH68" s="29"/>
      <c r="AI68" s="3"/>
      <c r="AJ68" s="3"/>
    </row>
    <row r="69" spans="1:48" ht="12.75" customHeight="1" x14ac:dyDescent="0.2">
      <c r="A69" s="27" t="s">
        <v>18</v>
      </c>
      <c r="B69" s="13"/>
      <c r="C69" s="13"/>
      <c r="D69" s="13"/>
      <c r="E69" s="13"/>
      <c r="F69" s="13"/>
      <c r="G69" s="13"/>
      <c r="H69" s="202">
        <v>1</v>
      </c>
      <c r="I69" s="15"/>
      <c r="J69" s="15"/>
      <c r="K69" s="16"/>
      <c r="L69" s="17"/>
      <c r="M69" s="20"/>
      <c r="N69" s="3">
        <f t="shared" si="39"/>
        <v>0</v>
      </c>
      <c r="O69" s="5">
        <f t="shared" si="40"/>
        <v>1</v>
      </c>
      <c r="W69" s="31"/>
      <c r="X69" s="3"/>
      <c r="Y69" s="3"/>
      <c r="Z69" s="29"/>
      <c r="AA69" s="29"/>
      <c r="AB69" s="29"/>
      <c r="AC69" s="29"/>
      <c r="AD69" s="29"/>
      <c r="AE69" s="29"/>
      <c r="AF69" s="29"/>
      <c r="AG69" s="29"/>
      <c r="AH69" s="29"/>
      <c r="AI69" s="3"/>
      <c r="AJ69" s="3"/>
    </row>
    <row r="70" spans="1:48" ht="12.75" customHeight="1" x14ac:dyDescent="0.2">
      <c r="A70" s="27" t="s">
        <v>19</v>
      </c>
      <c r="B70" s="13"/>
      <c r="C70" s="13"/>
      <c r="D70" s="13"/>
      <c r="E70" s="13"/>
      <c r="F70" s="13"/>
      <c r="G70" s="13"/>
      <c r="H70" s="202"/>
      <c r="I70" s="15"/>
      <c r="J70" s="15"/>
      <c r="K70" s="16"/>
      <c r="L70" s="17"/>
      <c r="M70" s="20"/>
      <c r="N70" s="3" t="e">
        <f t="shared" si="39"/>
        <v>#DIV/0!</v>
      </c>
      <c r="O70" s="5" t="e">
        <f t="shared" si="40"/>
        <v>#DIV/0!</v>
      </c>
      <c r="W70" s="31"/>
      <c r="X70" s="3"/>
      <c r="Y70" s="3"/>
      <c r="Z70" s="29"/>
      <c r="AA70" s="29"/>
      <c r="AB70" s="29"/>
      <c r="AC70" s="29"/>
      <c r="AD70" s="29"/>
      <c r="AE70" s="29"/>
      <c r="AF70" s="29"/>
      <c r="AG70" s="29"/>
      <c r="AH70" s="29"/>
      <c r="AI70" s="3"/>
      <c r="AJ70" s="3"/>
    </row>
    <row r="71" spans="1:48" ht="12.75" customHeight="1" x14ac:dyDescent="0.2">
      <c r="A71" s="27" t="s">
        <v>20</v>
      </c>
      <c r="B71" s="32"/>
      <c r="C71" s="32"/>
      <c r="D71" s="32"/>
      <c r="E71" s="32"/>
      <c r="F71" s="32"/>
      <c r="G71" s="32"/>
      <c r="H71" s="203"/>
      <c r="I71" s="47"/>
      <c r="J71" s="47"/>
      <c r="K71" s="48"/>
      <c r="L71" s="47"/>
      <c r="M71" s="20"/>
      <c r="N71" s="3"/>
      <c r="O71" s="5"/>
      <c r="W71" s="31"/>
      <c r="X71" s="3"/>
      <c r="Y71" s="3"/>
      <c r="Z71" s="29"/>
      <c r="AA71" s="29"/>
      <c r="AB71" s="29"/>
      <c r="AC71" s="29"/>
      <c r="AD71" s="29"/>
      <c r="AE71" s="29"/>
      <c r="AF71" s="29"/>
      <c r="AG71" s="29"/>
      <c r="AH71" s="29"/>
      <c r="AI71" s="3"/>
      <c r="AJ71" s="3"/>
    </row>
    <row r="72" spans="1:48" ht="12.75" customHeight="1" x14ac:dyDescent="0.2">
      <c r="A72" s="31" t="s">
        <v>21</v>
      </c>
      <c r="B72" s="32"/>
      <c r="C72" s="32"/>
      <c r="D72" s="32"/>
      <c r="E72" s="32"/>
      <c r="F72" s="32"/>
      <c r="G72" s="32"/>
      <c r="H72" s="203"/>
      <c r="I72" s="47"/>
      <c r="J72" s="47"/>
      <c r="K72" s="48"/>
      <c r="L72" s="47"/>
      <c r="M72" s="20"/>
      <c r="N72" s="3"/>
      <c r="O72" s="5"/>
      <c r="W72" s="31"/>
      <c r="X72" s="3"/>
      <c r="Y72" s="3"/>
      <c r="Z72" s="29"/>
      <c r="AA72" s="29"/>
      <c r="AB72" s="29"/>
      <c r="AC72" s="29"/>
      <c r="AD72" s="29"/>
      <c r="AE72" s="29"/>
      <c r="AF72" s="29"/>
      <c r="AG72" s="29"/>
      <c r="AH72" s="29"/>
      <c r="AI72" s="3"/>
      <c r="AJ72" s="3"/>
    </row>
    <row r="73" spans="1:48" ht="12.75" customHeight="1" x14ac:dyDescent="0.2">
      <c r="A73" s="31" t="s">
        <v>22</v>
      </c>
      <c r="B73" s="32"/>
      <c r="C73" s="32"/>
      <c r="D73" s="32"/>
      <c r="E73" s="32"/>
      <c r="F73" s="32"/>
      <c r="G73" s="32"/>
      <c r="H73" s="203"/>
      <c r="I73" s="47"/>
      <c r="J73" s="47"/>
      <c r="K73" s="48"/>
      <c r="L73" s="47"/>
      <c r="M73" s="20"/>
      <c r="N73" s="3"/>
      <c r="O73" s="5"/>
      <c r="W73" s="31"/>
      <c r="X73" s="3"/>
      <c r="Y73" s="3"/>
      <c r="Z73" s="29"/>
      <c r="AA73" s="29"/>
      <c r="AB73" s="29"/>
      <c r="AC73" s="29"/>
      <c r="AD73" s="29"/>
      <c r="AE73" s="29"/>
      <c r="AF73" s="29"/>
      <c r="AG73" s="29"/>
      <c r="AH73" s="29"/>
      <c r="AI73" s="3"/>
      <c r="AJ73" s="3"/>
    </row>
    <row r="74" spans="1:48" ht="12.75" customHeight="1" x14ac:dyDescent="0.2">
      <c r="G74" s="32">
        <f>SUM(G65:G70)</f>
        <v>25</v>
      </c>
      <c r="H74" s="205">
        <f>SUM(H63:H70)</f>
        <v>20</v>
      </c>
      <c r="I74" s="47">
        <f>SUM(H63:H65)/B60</f>
        <v>0.22641509433962265</v>
      </c>
      <c r="J74" s="47">
        <f>H74/B60</f>
        <v>0.37735849056603776</v>
      </c>
      <c r="K74" s="47">
        <f>J74-I74</f>
        <v>0.15094339622641512</v>
      </c>
      <c r="L74" s="47"/>
      <c r="M74" s="6"/>
      <c r="N74" s="6"/>
      <c r="O74" s="5"/>
      <c r="W74" s="31"/>
      <c r="X74" s="3"/>
      <c r="Y74" s="29"/>
      <c r="Z74" s="29"/>
      <c r="AA74" s="29"/>
      <c r="AB74" s="29"/>
      <c r="AC74" s="29"/>
      <c r="AD74" s="29"/>
      <c r="AE74" s="29"/>
      <c r="AF74" s="29"/>
      <c r="AG74" s="29"/>
      <c r="AH74" s="3"/>
      <c r="AI74" s="3"/>
      <c r="AJ74" s="3"/>
    </row>
    <row r="75" spans="1:48" ht="12.75" customHeight="1" x14ac:dyDescent="0.2">
      <c r="A75" s="35" t="s">
        <v>28</v>
      </c>
      <c r="B75" s="35"/>
      <c r="C75" s="35"/>
      <c r="D75" s="36"/>
      <c r="E75" s="36"/>
      <c r="G75" s="37">
        <f>((H63*4)+(H64*5)+(H65*6)+(H66*7)+(H67*8)+(H68*9)+(H69*10))/H74</f>
        <v>6.5</v>
      </c>
      <c r="I75" s="5"/>
      <c r="J75" s="5"/>
      <c r="L75" s="5"/>
      <c r="M75" s="6"/>
      <c r="N75" s="6"/>
      <c r="O75" s="5"/>
      <c r="W75" s="32"/>
      <c r="X75" s="11" t="s">
        <v>35</v>
      </c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</row>
    <row r="76" spans="1:48" ht="12.75" customHeight="1" x14ac:dyDescent="0.2">
      <c r="I76" s="5"/>
      <c r="J76" s="5"/>
      <c r="L76" s="5"/>
      <c r="M76" s="6"/>
      <c r="N76" s="6"/>
      <c r="O76" s="5"/>
      <c r="W76" s="51" t="s">
        <v>12</v>
      </c>
      <c r="X76" s="52">
        <v>9701</v>
      </c>
      <c r="Y76" s="53">
        <v>9702</v>
      </c>
      <c r="Z76" s="53">
        <v>9801</v>
      </c>
      <c r="AA76" s="53">
        <v>9802</v>
      </c>
      <c r="AB76" s="53">
        <v>9901</v>
      </c>
      <c r="AC76" s="53">
        <v>9902</v>
      </c>
      <c r="AD76" s="54" t="s">
        <v>13</v>
      </c>
      <c r="AE76" s="54" t="s">
        <v>14</v>
      </c>
      <c r="AF76" s="54" t="s">
        <v>15</v>
      </c>
      <c r="AG76" s="54" t="s">
        <v>16</v>
      </c>
      <c r="AH76" s="54" t="s">
        <v>17</v>
      </c>
      <c r="AI76" s="54" t="s">
        <v>18</v>
      </c>
      <c r="AJ76" s="54" t="s">
        <v>19</v>
      </c>
      <c r="AK76" s="54" t="s">
        <v>20</v>
      </c>
      <c r="AL76" s="54" t="s">
        <v>21</v>
      </c>
      <c r="AM76" s="81" t="s">
        <v>22</v>
      </c>
      <c r="AN76" s="81" t="s">
        <v>33</v>
      </c>
      <c r="AO76" s="81" t="s">
        <v>34</v>
      </c>
      <c r="AP76" s="81" t="s">
        <v>36</v>
      </c>
      <c r="AQ76" s="81" t="s">
        <v>37</v>
      </c>
      <c r="AR76" s="81" t="s">
        <v>38</v>
      </c>
      <c r="AS76" s="81" t="s">
        <v>39</v>
      </c>
      <c r="AT76" s="81" t="s">
        <v>40</v>
      </c>
      <c r="AU76" s="81" t="s">
        <v>42</v>
      </c>
      <c r="AV76" s="81" t="s">
        <v>43</v>
      </c>
    </row>
    <row r="77" spans="1:48" ht="12.75" customHeight="1" x14ac:dyDescent="0.3">
      <c r="A77" s="44" t="s">
        <v>45</v>
      </c>
      <c r="D77" s="55"/>
      <c r="I77" s="5"/>
      <c r="J77" s="5"/>
      <c r="L77" s="5"/>
      <c r="M77" s="6"/>
      <c r="N77" s="6"/>
      <c r="O77" s="5"/>
      <c r="W77" s="56" t="s">
        <v>23</v>
      </c>
      <c r="X77" s="57">
        <f>M20/M18</f>
        <v>0.79069767441860461</v>
      </c>
      <c r="Y77" s="57">
        <f>M41/M39</f>
        <v>0.76406035665294925</v>
      </c>
      <c r="Z77" s="57">
        <f>M62/M60</f>
        <v>0.62264150943396224</v>
      </c>
      <c r="AA77" s="57">
        <f>M82/M80</f>
        <v>1</v>
      </c>
      <c r="AB77" s="57">
        <f>M104/M102</f>
        <v>0.51282051282051277</v>
      </c>
      <c r="AC77" s="57">
        <f>M122/M120</f>
        <v>0.82711442786069655</v>
      </c>
      <c r="AD77" s="57">
        <f>M140/M138</f>
        <v>0.5714285714285714</v>
      </c>
      <c r="AE77" s="57">
        <f>M160/M158</f>
        <v>0.76440329218106995</v>
      </c>
      <c r="AF77" s="57">
        <f>M176/M174</f>
        <v>0.61111111111111116</v>
      </c>
      <c r="AG77" s="57">
        <f>M193/M191</f>
        <v>0.83723958333333337</v>
      </c>
      <c r="AH77" s="57">
        <f>M210/M208</f>
        <v>0.60747663551401865</v>
      </c>
      <c r="AI77" s="57">
        <f>M228/M226</f>
        <v>0.87089467723669312</v>
      </c>
      <c r="AJ77" s="57">
        <f>M245/M243</f>
        <v>0.63265306122448983</v>
      </c>
      <c r="AK77" s="57">
        <f>M261/M259</f>
        <v>0.85578069129916567</v>
      </c>
      <c r="AL77" s="57">
        <f>M276/M274</f>
        <v>0.57943925233644855</v>
      </c>
      <c r="AM77" s="57">
        <f>M276/M274</f>
        <v>0.57943925233644855</v>
      </c>
      <c r="AN77" s="57">
        <f>M303/M301</f>
        <v>0.68235294117647061</v>
      </c>
      <c r="AO77" s="57">
        <f>M317/M315</f>
        <v>0.96556671449067433</v>
      </c>
      <c r="AP77" s="57">
        <f>M330/M328</f>
        <v>0.76923076923076927</v>
      </c>
      <c r="AQ77" s="57">
        <f>M342/M340</f>
        <v>0.67287543655413273</v>
      </c>
      <c r="AR77" s="57">
        <f>M355/M353</f>
        <v>0.60256410256410253</v>
      </c>
      <c r="AS77" s="57">
        <f>M369/M367</f>
        <v>0.86478454680534922</v>
      </c>
      <c r="AT77" s="57">
        <f>M383/M381</f>
        <v>0.67045454545454541</v>
      </c>
      <c r="AU77" s="57">
        <f>M410/M408</f>
        <v>0.57377049180327866</v>
      </c>
      <c r="AV77" s="57">
        <f>M423/M421</f>
        <v>0.86482334869431643</v>
      </c>
    </row>
    <row r="78" spans="1:48" ht="25.5" customHeight="1" x14ac:dyDescent="0.2">
      <c r="B78" s="228" t="s">
        <v>1</v>
      </c>
      <c r="C78" s="229"/>
      <c r="D78" s="229"/>
      <c r="E78" s="229"/>
      <c r="F78" s="229"/>
      <c r="G78" s="229"/>
      <c r="I78" s="7" t="s">
        <v>2</v>
      </c>
      <c r="J78" s="7" t="s">
        <v>3</v>
      </c>
      <c r="K78" s="8" t="s">
        <v>4</v>
      </c>
      <c r="L78" s="7" t="s">
        <v>5</v>
      </c>
      <c r="M78" s="9" t="s">
        <v>6</v>
      </c>
      <c r="N78" s="9" t="s">
        <v>7</v>
      </c>
      <c r="O78" s="10" t="s">
        <v>8</v>
      </c>
      <c r="P78" s="231" t="s">
        <v>4</v>
      </c>
      <c r="Q78" s="229"/>
      <c r="W78" s="4" t="s">
        <v>46</v>
      </c>
      <c r="X78" s="59">
        <f>SUM(X77:AG77)/10</f>
        <v>0.73015170392408113</v>
      </c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</row>
    <row r="79" spans="1:48" ht="12.75" customHeight="1" x14ac:dyDescent="0.2">
      <c r="A79" s="12" t="s">
        <v>9</v>
      </c>
      <c r="B79" s="13">
        <v>1</v>
      </c>
      <c r="C79" s="13">
        <v>2</v>
      </c>
      <c r="D79" s="13">
        <v>3</v>
      </c>
      <c r="E79" s="13">
        <v>4</v>
      </c>
      <c r="F79" s="13">
        <v>5</v>
      </c>
      <c r="G79" s="13">
        <v>6</v>
      </c>
      <c r="H79" s="201" t="s">
        <v>10</v>
      </c>
      <c r="I79" s="41"/>
      <c r="J79" s="15"/>
      <c r="K79" s="16"/>
      <c r="L79" s="17"/>
      <c r="M79" s="6"/>
      <c r="N79" s="6"/>
      <c r="O79" s="5"/>
      <c r="W79" s="4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3"/>
      <c r="AJ79" s="3"/>
    </row>
    <row r="80" spans="1:48" ht="12.75" customHeight="1" x14ac:dyDescent="0.2">
      <c r="A80" s="13">
        <v>9802</v>
      </c>
      <c r="B80" s="13">
        <v>912</v>
      </c>
      <c r="C80" s="13"/>
      <c r="D80" s="13"/>
      <c r="E80" s="13"/>
      <c r="F80" s="13"/>
      <c r="G80" s="13"/>
      <c r="H80" s="202"/>
      <c r="I80" s="41"/>
      <c r="J80" s="15"/>
      <c r="K80" s="16"/>
      <c r="L80" s="17"/>
      <c r="M80" s="20">
        <f>B80</f>
        <v>912</v>
      </c>
      <c r="N80" s="6"/>
      <c r="O80" s="5"/>
      <c r="P80" s="4">
        <v>9701</v>
      </c>
      <c r="Q80" s="5">
        <f>K32</f>
        <v>0.1395348837209302</v>
      </c>
      <c r="W80" s="32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</row>
    <row r="81" spans="1:36" ht="12.75" customHeight="1" x14ac:dyDescent="0.2">
      <c r="A81" s="13">
        <v>9901</v>
      </c>
      <c r="B81" s="13"/>
      <c r="C81" s="13">
        <v>912</v>
      </c>
      <c r="D81" s="13"/>
      <c r="E81" s="13"/>
      <c r="F81" s="13"/>
      <c r="G81" s="13"/>
      <c r="H81" s="202"/>
      <c r="I81" s="41"/>
      <c r="J81" s="15"/>
      <c r="K81" s="16"/>
      <c r="L81" s="17">
        <f>C81/B80</f>
        <v>1</v>
      </c>
      <c r="M81" s="20">
        <v>912</v>
      </c>
      <c r="N81" s="3">
        <f t="shared" ref="N81:N89" si="45">M81/M80</f>
        <v>1</v>
      </c>
      <c r="O81" s="5">
        <f t="shared" ref="O81:O89" si="46">100%-N81</f>
        <v>0</v>
      </c>
      <c r="P81" s="4">
        <v>9702</v>
      </c>
      <c r="Q81" s="5">
        <f>K53</f>
        <v>0.14677640603566527</v>
      </c>
      <c r="W81" s="32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</row>
    <row r="82" spans="1:36" ht="12.75" customHeight="1" x14ac:dyDescent="0.2">
      <c r="A82" s="13">
        <v>9902</v>
      </c>
      <c r="B82" s="13"/>
      <c r="C82" s="13"/>
      <c r="D82" s="13">
        <v>769</v>
      </c>
      <c r="E82" s="13"/>
      <c r="F82" s="13"/>
      <c r="G82" s="13"/>
      <c r="H82" s="202"/>
      <c r="I82" s="41"/>
      <c r="J82" s="15"/>
      <c r="K82" s="16"/>
      <c r="L82" s="17">
        <f>D82/C81</f>
        <v>0.8432017543859649</v>
      </c>
      <c r="M82" s="20">
        <v>912</v>
      </c>
      <c r="N82" s="3">
        <f t="shared" si="45"/>
        <v>1</v>
      </c>
      <c r="O82" s="5">
        <f t="shared" si="46"/>
        <v>0</v>
      </c>
      <c r="P82" s="4">
        <v>9801</v>
      </c>
      <c r="Q82" s="5">
        <f>K74</f>
        <v>0.15094339622641512</v>
      </c>
      <c r="W82" s="32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</row>
    <row r="83" spans="1:36" ht="12.75" customHeight="1" x14ac:dyDescent="0.2">
      <c r="A83" s="27" t="s">
        <v>13</v>
      </c>
      <c r="B83" s="13"/>
      <c r="C83" s="13"/>
      <c r="D83" s="13"/>
      <c r="E83" s="13">
        <v>527</v>
      </c>
      <c r="F83" s="13"/>
      <c r="G83" s="13"/>
      <c r="H83" s="202">
        <v>7</v>
      </c>
      <c r="I83" s="41"/>
      <c r="J83" s="15"/>
      <c r="K83" s="16"/>
      <c r="L83" s="17">
        <f>E83/D82</f>
        <v>0.68530559167750327</v>
      </c>
      <c r="M83" s="20">
        <v>647</v>
      </c>
      <c r="N83" s="3">
        <f t="shared" si="45"/>
        <v>0.70942982456140347</v>
      </c>
      <c r="O83" s="5">
        <f t="shared" si="46"/>
        <v>0.29057017543859653</v>
      </c>
      <c r="P83" s="4">
        <v>9802</v>
      </c>
      <c r="Q83" s="5">
        <f>K96</f>
        <v>0.18421052631578949</v>
      </c>
      <c r="W83" s="31"/>
      <c r="X83" s="3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3"/>
      <c r="AJ83" s="3"/>
    </row>
    <row r="84" spans="1:36" ht="12.75" customHeight="1" x14ac:dyDescent="0.2">
      <c r="A84" s="27" t="s">
        <v>14</v>
      </c>
      <c r="B84" s="13"/>
      <c r="C84" s="13"/>
      <c r="D84" s="13"/>
      <c r="E84" s="13"/>
      <c r="F84" s="13">
        <v>527</v>
      </c>
      <c r="G84" s="13"/>
      <c r="H84" s="202">
        <v>4</v>
      </c>
      <c r="I84" s="41"/>
      <c r="J84" s="15"/>
      <c r="K84" s="16"/>
      <c r="L84" s="17">
        <f>F84/E83</f>
        <v>1</v>
      </c>
      <c r="M84" s="20">
        <v>592</v>
      </c>
      <c r="N84" s="3">
        <f t="shared" si="45"/>
        <v>0.91499227202472955</v>
      </c>
      <c r="O84" s="5">
        <f t="shared" si="46"/>
        <v>8.5007727975270453E-2</v>
      </c>
      <c r="P84" s="4">
        <v>9901</v>
      </c>
      <c r="Q84" s="5">
        <f>K114</f>
        <v>0.10256410256410256</v>
      </c>
      <c r="W84" s="31"/>
      <c r="X84" s="3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3"/>
      <c r="AJ84" s="3"/>
    </row>
    <row r="85" spans="1:36" ht="12.75" customHeight="1" x14ac:dyDescent="0.2">
      <c r="A85" s="27" t="s">
        <v>15</v>
      </c>
      <c r="B85" s="13"/>
      <c r="C85" s="13"/>
      <c r="D85" s="13"/>
      <c r="E85" s="13"/>
      <c r="F85" s="13"/>
      <c r="G85" s="13">
        <v>527</v>
      </c>
      <c r="H85" s="202">
        <v>342</v>
      </c>
      <c r="I85" s="41"/>
      <c r="J85" s="15"/>
      <c r="K85" s="16"/>
      <c r="L85" s="17">
        <f>G85/F84</f>
        <v>1</v>
      </c>
      <c r="M85" s="20">
        <v>545</v>
      </c>
      <c r="N85" s="3">
        <f t="shared" si="45"/>
        <v>0.92060810810810811</v>
      </c>
      <c r="O85" s="5">
        <f t="shared" si="46"/>
        <v>7.9391891891891886E-2</v>
      </c>
      <c r="P85" s="4">
        <v>9902</v>
      </c>
      <c r="Q85" s="5">
        <f>K131</f>
        <v>0.17039800995024879</v>
      </c>
      <c r="W85" s="31"/>
      <c r="X85" s="3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3"/>
      <c r="AJ85" s="3"/>
    </row>
    <row r="86" spans="1:36" ht="12.75" customHeight="1" x14ac:dyDescent="0.2">
      <c r="A86" s="27" t="s">
        <v>16</v>
      </c>
      <c r="B86" s="13"/>
      <c r="C86" s="13"/>
      <c r="D86" s="13"/>
      <c r="E86" s="13"/>
      <c r="F86" s="13"/>
      <c r="G86" s="13">
        <v>96</v>
      </c>
      <c r="H86" s="202">
        <v>105</v>
      </c>
      <c r="I86" s="41"/>
      <c r="J86" s="15"/>
      <c r="K86" s="16"/>
      <c r="L86" s="17"/>
      <c r="M86" s="20">
        <v>108</v>
      </c>
      <c r="N86" s="3">
        <f t="shared" si="45"/>
        <v>0.19816513761467891</v>
      </c>
      <c r="O86" s="5">
        <f t="shared" si="46"/>
        <v>0.80183486238532109</v>
      </c>
      <c r="P86" s="30" t="s">
        <v>13</v>
      </c>
      <c r="Q86" s="5">
        <f>K152</f>
        <v>0.17346938775510204</v>
      </c>
      <c r="W86" s="31"/>
      <c r="X86" s="3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3"/>
      <c r="AJ86" s="3"/>
    </row>
    <row r="87" spans="1:36" ht="12.75" customHeight="1" x14ac:dyDescent="0.2">
      <c r="A87" s="27" t="s">
        <v>17</v>
      </c>
      <c r="B87" s="13"/>
      <c r="C87" s="13"/>
      <c r="D87" s="13"/>
      <c r="E87" s="13"/>
      <c r="F87" s="13"/>
      <c r="G87" s="13">
        <v>65</v>
      </c>
      <c r="H87" s="202">
        <v>43</v>
      </c>
      <c r="I87" s="41"/>
      <c r="J87" s="15"/>
      <c r="K87" s="16"/>
      <c r="L87" s="17"/>
      <c r="M87" s="20">
        <v>71</v>
      </c>
      <c r="N87" s="3">
        <f t="shared" si="45"/>
        <v>0.65740740740740744</v>
      </c>
      <c r="O87" s="5">
        <f t="shared" si="46"/>
        <v>0.34259259259259256</v>
      </c>
      <c r="P87" s="30" t="s">
        <v>14</v>
      </c>
      <c r="Q87" s="5">
        <f>K168</f>
        <v>8.1275720164609044E-2</v>
      </c>
      <c r="W87" s="31"/>
      <c r="X87" s="3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3"/>
      <c r="AJ87" s="3"/>
    </row>
    <row r="88" spans="1:36" ht="12.75" customHeight="1" x14ac:dyDescent="0.2">
      <c r="A88" s="27" t="s">
        <v>18</v>
      </c>
      <c r="B88" s="13"/>
      <c r="C88" s="13"/>
      <c r="D88" s="13"/>
      <c r="E88" s="13"/>
      <c r="F88" s="13"/>
      <c r="G88" s="13">
        <v>7</v>
      </c>
      <c r="H88" s="202">
        <v>14</v>
      </c>
      <c r="I88" s="41"/>
      <c r="J88" s="15"/>
      <c r="K88" s="16"/>
      <c r="L88" s="17"/>
      <c r="M88" s="20">
        <v>9</v>
      </c>
      <c r="N88" s="3">
        <f t="shared" si="45"/>
        <v>0.12676056338028169</v>
      </c>
      <c r="O88" s="5">
        <f t="shared" si="46"/>
        <v>0.87323943661971826</v>
      </c>
      <c r="P88" s="30" t="s">
        <v>15</v>
      </c>
      <c r="Q88" s="5">
        <f>K185</f>
        <v>3.3333333333333326E-2</v>
      </c>
      <c r="W88" s="31"/>
      <c r="X88" s="3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3"/>
      <c r="AJ88" s="3"/>
    </row>
    <row r="89" spans="1:36" ht="12.75" customHeight="1" x14ac:dyDescent="0.2">
      <c r="A89" s="27" t="s">
        <v>19</v>
      </c>
      <c r="B89" s="13"/>
      <c r="C89" s="13"/>
      <c r="D89" s="13"/>
      <c r="E89" s="13"/>
      <c r="F89" s="13"/>
      <c r="G89" s="13">
        <v>2</v>
      </c>
      <c r="H89" s="202">
        <v>1</v>
      </c>
      <c r="I89" s="41"/>
      <c r="J89" s="15"/>
      <c r="K89" s="16"/>
      <c r="L89" s="17"/>
      <c r="M89" s="20">
        <v>2</v>
      </c>
      <c r="N89" s="3">
        <f t="shared" si="45"/>
        <v>0.22222222222222221</v>
      </c>
      <c r="O89" s="5">
        <f t="shared" si="46"/>
        <v>0.77777777777777779</v>
      </c>
      <c r="P89" s="30" t="s">
        <v>16</v>
      </c>
      <c r="Q89" s="5">
        <f>K202</f>
        <v>7.8125E-2</v>
      </c>
      <c r="W89" s="31"/>
      <c r="X89" s="3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3"/>
      <c r="AJ89" s="3"/>
    </row>
    <row r="90" spans="1:36" ht="12.75" customHeight="1" x14ac:dyDescent="0.2">
      <c r="A90" s="27" t="s">
        <v>20</v>
      </c>
      <c r="B90" s="32"/>
      <c r="C90" s="32"/>
      <c r="D90" s="32"/>
      <c r="E90" s="32"/>
      <c r="F90" s="32"/>
      <c r="G90" s="60">
        <v>1</v>
      </c>
      <c r="H90" s="203">
        <v>1</v>
      </c>
      <c r="I90" s="5"/>
      <c r="J90" s="5"/>
      <c r="K90" s="32"/>
      <c r="L90" s="5"/>
      <c r="M90" s="20">
        <v>5</v>
      </c>
      <c r="N90" s="3"/>
      <c r="O90" s="5"/>
      <c r="P90" s="30" t="s">
        <v>17</v>
      </c>
      <c r="Q90" s="5">
        <f>K221</f>
        <v>4.6728971962616828E-2</v>
      </c>
      <c r="W90" s="31"/>
      <c r="X90" s="3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3"/>
      <c r="AJ90" s="3"/>
    </row>
    <row r="91" spans="1:36" ht="12.75" customHeight="1" x14ac:dyDescent="0.2">
      <c r="A91" s="31" t="s">
        <v>21</v>
      </c>
      <c r="B91" s="32"/>
      <c r="C91" s="32"/>
      <c r="D91" s="32"/>
      <c r="E91" s="32"/>
      <c r="F91" s="32"/>
      <c r="G91" s="60">
        <v>3</v>
      </c>
      <c r="H91" s="203">
        <v>1</v>
      </c>
      <c r="I91" s="5"/>
      <c r="J91" s="5"/>
      <c r="K91" s="32"/>
      <c r="L91" s="5"/>
      <c r="M91" s="20">
        <v>3</v>
      </c>
      <c r="N91" s="3"/>
      <c r="O91" s="5"/>
      <c r="P91" s="30" t="s">
        <v>18</v>
      </c>
      <c r="Q91" s="5">
        <f>K238</f>
        <v>9.2865232163080402E-2</v>
      </c>
      <c r="W91" s="31"/>
      <c r="X91" s="3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3"/>
      <c r="AJ91" s="3"/>
    </row>
    <row r="92" spans="1:36" ht="12.75" customHeight="1" x14ac:dyDescent="0.2">
      <c r="A92" s="31" t="s">
        <v>22</v>
      </c>
      <c r="B92" s="32"/>
      <c r="C92" s="32"/>
      <c r="D92" s="32"/>
      <c r="E92" s="32"/>
      <c r="F92" s="32"/>
      <c r="G92" s="60">
        <v>4</v>
      </c>
      <c r="H92" s="203">
        <v>1</v>
      </c>
      <c r="I92" s="5"/>
      <c r="J92" s="5"/>
      <c r="K92" s="32"/>
      <c r="L92" s="5"/>
      <c r="M92" s="20">
        <v>5</v>
      </c>
      <c r="N92" s="3"/>
      <c r="O92" s="5"/>
      <c r="P92" s="30" t="s">
        <v>19</v>
      </c>
      <c r="Q92" s="5">
        <f>K254</f>
        <v>0.10204081632653061</v>
      </c>
      <c r="W92" s="31"/>
      <c r="X92" s="3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3"/>
      <c r="AJ92" s="3"/>
    </row>
    <row r="93" spans="1:36" ht="12.75" customHeight="1" x14ac:dyDescent="0.2">
      <c r="A93" s="31" t="s">
        <v>33</v>
      </c>
      <c r="B93" s="32"/>
      <c r="C93" s="32"/>
      <c r="D93" s="32"/>
      <c r="E93" s="32"/>
      <c r="F93" s="32"/>
      <c r="G93" s="60">
        <v>2</v>
      </c>
      <c r="H93" s="203">
        <v>1</v>
      </c>
      <c r="I93" s="5"/>
      <c r="J93" s="5"/>
      <c r="K93" s="32"/>
      <c r="L93" s="5"/>
      <c r="M93" s="20">
        <v>2</v>
      </c>
      <c r="N93" s="3"/>
      <c r="O93" s="5"/>
      <c r="W93" s="31"/>
      <c r="X93" s="3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3"/>
      <c r="AJ93" s="3"/>
    </row>
    <row r="94" spans="1:36" ht="12.75" customHeight="1" x14ac:dyDescent="0.2">
      <c r="A94" s="31" t="s">
        <v>34</v>
      </c>
      <c r="B94" s="32"/>
      <c r="C94" s="32"/>
      <c r="D94" s="32"/>
      <c r="E94" s="32"/>
      <c r="F94" s="32"/>
      <c r="G94" s="60">
        <v>1</v>
      </c>
      <c r="H94" s="203">
        <v>1</v>
      </c>
      <c r="I94" s="5"/>
      <c r="J94" s="5"/>
      <c r="K94" s="32"/>
      <c r="L94" s="5"/>
      <c r="M94" s="20"/>
      <c r="N94" s="3"/>
      <c r="O94" s="5"/>
      <c r="W94" s="31"/>
      <c r="X94" s="3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3"/>
      <c r="AJ94" s="3"/>
    </row>
    <row r="95" spans="1:36" ht="12.75" customHeight="1" x14ac:dyDescent="0.2">
      <c r="A95" s="31" t="s">
        <v>36</v>
      </c>
      <c r="B95" s="32"/>
      <c r="C95" s="32"/>
      <c r="D95" s="32"/>
      <c r="E95" s="32"/>
      <c r="F95" s="32"/>
      <c r="G95" s="60">
        <v>1</v>
      </c>
      <c r="H95" s="203"/>
      <c r="I95" s="5"/>
      <c r="J95" s="5"/>
      <c r="K95" s="32"/>
      <c r="L95" s="5"/>
      <c r="M95" s="20">
        <v>1</v>
      </c>
      <c r="N95" s="3"/>
      <c r="O95" s="5"/>
      <c r="W95" s="31"/>
      <c r="X95" s="3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3"/>
      <c r="AJ95" s="3"/>
    </row>
    <row r="96" spans="1:36" ht="12.75" customHeight="1" x14ac:dyDescent="0.2">
      <c r="H96" s="203">
        <f>SUM(H83:H94)</f>
        <v>521</v>
      </c>
      <c r="I96" s="5">
        <f>SUM(H83:H85)/B80</f>
        <v>0.38706140350877194</v>
      </c>
      <c r="J96" s="5">
        <f>H96/B80</f>
        <v>0.57127192982456143</v>
      </c>
      <c r="K96" s="5">
        <f>J96-I96</f>
        <v>0.18421052631578949</v>
      </c>
      <c r="L96" s="5"/>
      <c r="M96" s="6"/>
      <c r="N96" s="6"/>
      <c r="O96" s="5"/>
      <c r="W96" s="32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</row>
    <row r="97" spans="1:36" ht="12.75" customHeight="1" x14ac:dyDescent="0.2">
      <c r="A97" s="35" t="s">
        <v>28</v>
      </c>
      <c r="B97" s="35"/>
      <c r="C97" s="35"/>
      <c r="D97" s="36"/>
      <c r="E97" s="36"/>
      <c r="G97" s="37">
        <f>((H83*4)+(H84*5)+(H85*6)+(H86*7)+(H87*8)+(H88*9)+(H89*10)+(H90*11)+(H91*12)+(H92*13)+(H93*14))/H96</f>
        <v>6.4587332053742799</v>
      </c>
      <c r="I97" s="5"/>
      <c r="J97" s="5"/>
      <c r="L97" s="5"/>
      <c r="M97" s="6"/>
      <c r="N97" s="6"/>
      <c r="O97" s="5"/>
      <c r="W97" s="32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</row>
    <row r="98" spans="1:36" ht="12.75" customHeight="1" x14ac:dyDescent="0.2">
      <c r="I98" s="5"/>
      <c r="J98" s="5"/>
      <c r="L98" s="5"/>
      <c r="M98" s="6"/>
      <c r="N98" s="6"/>
      <c r="O98" s="5"/>
      <c r="W98" s="32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</row>
    <row r="99" spans="1:36" ht="12.75" customHeight="1" x14ac:dyDescent="0.3">
      <c r="A99" s="44" t="s">
        <v>47</v>
      </c>
      <c r="I99" s="5"/>
      <c r="J99" s="5"/>
      <c r="L99" s="5"/>
      <c r="M99" s="6"/>
      <c r="N99" s="6"/>
      <c r="O99" s="5"/>
      <c r="W99" s="44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3"/>
      <c r="AJ99" s="3"/>
    </row>
    <row r="100" spans="1:36" ht="25.5" customHeight="1" x14ac:dyDescent="0.2">
      <c r="B100" s="228" t="s">
        <v>1</v>
      </c>
      <c r="C100" s="229"/>
      <c r="D100" s="229"/>
      <c r="E100" s="229"/>
      <c r="F100" s="229"/>
      <c r="G100" s="229"/>
      <c r="I100" s="7" t="s">
        <v>2</v>
      </c>
      <c r="J100" s="7" t="s">
        <v>3</v>
      </c>
      <c r="K100" s="8" t="s">
        <v>4</v>
      </c>
      <c r="L100" s="7" t="s">
        <v>5</v>
      </c>
      <c r="M100" s="9" t="s">
        <v>6</v>
      </c>
      <c r="N100" s="9" t="s">
        <v>7</v>
      </c>
      <c r="O100" s="10" t="s">
        <v>8</v>
      </c>
      <c r="W100" s="32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</row>
    <row r="101" spans="1:36" ht="12.75" customHeight="1" x14ac:dyDescent="0.2">
      <c r="A101" s="12" t="s">
        <v>9</v>
      </c>
      <c r="B101" s="13">
        <v>1</v>
      </c>
      <c r="C101" s="13">
        <v>2</v>
      </c>
      <c r="D101" s="13">
        <v>3</v>
      </c>
      <c r="E101" s="13">
        <v>4</v>
      </c>
      <c r="F101" s="13">
        <v>5</v>
      </c>
      <c r="G101" s="13">
        <v>6</v>
      </c>
      <c r="H101" s="201" t="s">
        <v>10</v>
      </c>
      <c r="I101" s="41"/>
      <c r="J101" s="15"/>
      <c r="K101" s="16"/>
      <c r="L101" s="17"/>
      <c r="M101" s="6"/>
      <c r="N101" s="6"/>
      <c r="O101" s="5"/>
      <c r="W101" s="4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3"/>
      <c r="AJ101" s="3"/>
    </row>
    <row r="102" spans="1:36" ht="12.75" customHeight="1" x14ac:dyDescent="0.2">
      <c r="A102" s="13">
        <v>9901</v>
      </c>
      <c r="B102" s="13">
        <v>78</v>
      </c>
      <c r="C102" s="13"/>
      <c r="D102" s="13"/>
      <c r="E102" s="13"/>
      <c r="F102" s="13"/>
      <c r="G102" s="13"/>
      <c r="H102" s="202"/>
      <c r="I102" s="41"/>
      <c r="J102" s="15"/>
      <c r="K102" s="16"/>
      <c r="L102" s="17"/>
      <c r="M102" s="20">
        <f>B102</f>
        <v>78</v>
      </c>
      <c r="N102" s="6"/>
      <c r="O102" s="5"/>
      <c r="W102" s="32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</row>
    <row r="103" spans="1:36" ht="12.75" customHeight="1" x14ac:dyDescent="0.2">
      <c r="A103" s="13">
        <v>9902</v>
      </c>
      <c r="B103" s="13"/>
      <c r="C103" s="13">
        <v>66</v>
      </c>
      <c r="D103" s="13"/>
      <c r="E103" s="13"/>
      <c r="F103" s="13"/>
      <c r="G103" s="13"/>
      <c r="H103" s="202"/>
      <c r="I103" s="41"/>
      <c r="J103" s="15"/>
      <c r="K103" s="16"/>
      <c r="L103" s="17">
        <f>C103/B102</f>
        <v>0.84615384615384615</v>
      </c>
      <c r="M103" s="20">
        <v>78</v>
      </c>
      <c r="N103" s="3">
        <f t="shared" ref="N103:N110" si="47">M103/M102</f>
        <v>1</v>
      </c>
      <c r="O103" s="5">
        <f t="shared" ref="O103:O110" si="48">100%-N103</f>
        <v>0</v>
      </c>
      <c r="W103" s="32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</row>
    <row r="104" spans="1:36" ht="12.75" customHeight="1" x14ac:dyDescent="0.2">
      <c r="A104" s="27" t="s">
        <v>13</v>
      </c>
      <c r="B104" s="13"/>
      <c r="C104" s="13"/>
      <c r="D104" s="13">
        <v>34</v>
      </c>
      <c r="E104" s="13"/>
      <c r="F104" s="13"/>
      <c r="G104" s="13"/>
      <c r="H104" s="202"/>
      <c r="I104" s="41"/>
      <c r="J104" s="15"/>
      <c r="K104" s="16"/>
      <c r="L104" s="17">
        <f>D104/C103</f>
        <v>0.51515151515151514</v>
      </c>
      <c r="M104" s="20">
        <v>40</v>
      </c>
      <c r="N104" s="3">
        <f t="shared" si="47"/>
        <v>0.51282051282051277</v>
      </c>
      <c r="O104" s="5">
        <f t="shared" si="48"/>
        <v>0.48717948717948723</v>
      </c>
      <c r="W104" s="31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3"/>
      <c r="AJ104" s="3"/>
    </row>
    <row r="105" spans="1:36" ht="12.75" customHeight="1" x14ac:dyDescent="0.2">
      <c r="A105" s="27" t="s">
        <v>14</v>
      </c>
      <c r="B105" s="13"/>
      <c r="C105" s="13"/>
      <c r="D105" s="13"/>
      <c r="E105" s="13">
        <v>31</v>
      </c>
      <c r="F105" s="13"/>
      <c r="G105" s="13"/>
      <c r="H105" s="202"/>
      <c r="I105" s="41"/>
      <c r="J105" s="15"/>
      <c r="K105" s="16"/>
      <c r="L105" s="17">
        <f>E105/D104</f>
        <v>0.91176470588235292</v>
      </c>
      <c r="M105" s="20">
        <v>58</v>
      </c>
      <c r="N105" s="3">
        <f t="shared" si="47"/>
        <v>1.45</v>
      </c>
      <c r="O105" s="5">
        <f t="shared" si="48"/>
        <v>-0.44999999999999996</v>
      </c>
      <c r="W105" s="31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3"/>
      <c r="AJ105" s="3"/>
    </row>
    <row r="106" spans="1:36" ht="12.75" customHeight="1" x14ac:dyDescent="0.2">
      <c r="A106" s="27" t="s">
        <v>15</v>
      </c>
      <c r="B106" s="13"/>
      <c r="C106" s="13"/>
      <c r="D106" s="13"/>
      <c r="E106" s="13"/>
      <c r="F106" s="13">
        <v>20</v>
      </c>
      <c r="G106" s="13"/>
      <c r="H106" s="202">
        <v>2</v>
      </c>
      <c r="I106" s="41"/>
      <c r="J106" s="15"/>
      <c r="K106" s="16"/>
      <c r="L106" s="17">
        <f>F106/E105</f>
        <v>0.64516129032258063</v>
      </c>
      <c r="M106" s="20">
        <v>30</v>
      </c>
      <c r="N106" s="3">
        <f t="shared" si="47"/>
        <v>0.51724137931034486</v>
      </c>
      <c r="O106" s="5">
        <f t="shared" si="48"/>
        <v>0.48275862068965514</v>
      </c>
      <c r="W106" s="31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3"/>
      <c r="AJ106" s="3"/>
    </row>
    <row r="107" spans="1:36" ht="12.75" customHeight="1" x14ac:dyDescent="0.2">
      <c r="A107" s="27" t="s">
        <v>16</v>
      </c>
      <c r="B107" s="13"/>
      <c r="C107" s="13"/>
      <c r="D107" s="13"/>
      <c r="E107" s="13"/>
      <c r="F107" s="13"/>
      <c r="G107" s="13">
        <v>20</v>
      </c>
      <c r="H107" s="202">
        <v>9</v>
      </c>
      <c r="I107" s="41"/>
      <c r="J107" s="15"/>
      <c r="K107" s="16"/>
      <c r="L107" s="17">
        <f>G107/F106</f>
        <v>1</v>
      </c>
      <c r="M107" s="20">
        <v>23</v>
      </c>
      <c r="N107" s="3">
        <f t="shared" si="47"/>
        <v>0.76666666666666672</v>
      </c>
      <c r="O107" s="5">
        <f t="shared" si="48"/>
        <v>0.23333333333333328</v>
      </c>
      <c r="W107" s="31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3"/>
      <c r="AJ107" s="3"/>
    </row>
    <row r="108" spans="1:36" ht="12.75" customHeight="1" x14ac:dyDescent="0.2">
      <c r="A108" s="27" t="s">
        <v>17</v>
      </c>
      <c r="B108" s="13"/>
      <c r="C108" s="13"/>
      <c r="D108" s="13"/>
      <c r="E108" s="13"/>
      <c r="F108" s="13"/>
      <c r="G108" s="13">
        <v>13</v>
      </c>
      <c r="H108" s="202">
        <v>7</v>
      </c>
      <c r="I108" s="41"/>
      <c r="J108" s="15"/>
      <c r="K108" s="16"/>
      <c r="L108" s="17"/>
      <c r="M108" s="20">
        <v>15</v>
      </c>
      <c r="N108" s="3">
        <f t="shared" si="47"/>
        <v>0.65217391304347827</v>
      </c>
      <c r="O108" s="5">
        <f t="shared" si="48"/>
        <v>0.34782608695652173</v>
      </c>
      <c r="W108" s="31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3"/>
      <c r="AJ108" s="3"/>
    </row>
    <row r="109" spans="1:36" ht="12.75" customHeight="1" x14ac:dyDescent="0.2">
      <c r="A109" s="27" t="s">
        <v>18</v>
      </c>
      <c r="B109" s="13"/>
      <c r="C109" s="13"/>
      <c r="D109" s="13"/>
      <c r="E109" s="13"/>
      <c r="F109" s="13"/>
      <c r="G109" s="13">
        <v>2</v>
      </c>
      <c r="H109" s="202">
        <v>3</v>
      </c>
      <c r="I109" s="41"/>
      <c r="J109" s="15"/>
      <c r="K109" s="16"/>
      <c r="L109" s="17"/>
      <c r="M109" s="20">
        <v>2</v>
      </c>
      <c r="N109" s="3">
        <f t="shared" si="47"/>
        <v>0.13333333333333333</v>
      </c>
      <c r="O109" s="5">
        <f t="shared" si="48"/>
        <v>0.8666666666666667</v>
      </c>
      <c r="W109" s="31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3"/>
      <c r="AJ109" s="3"/>
    </row>
    <row r="110" spans="1:36" ht="12.75" customHeight="1" x14ac:dyDescent="0.2">
      <c r="A110" s="61" t="s">
        <v>19</v>
      </c>
      <c r="B110" s="13"/>
      <c r="C110" s="13"/>
      <c r="D110" s="13"/>
      <c r="E110" s="13"/>
      <c r="F110" s="13"/>
      <c r="G110" s="13"/>
      <c r="H110" s="202"/>
      <c r="I110" s="41"/>
      <c r="J110" s="15"/>
      <c r="K110" s="16"/>
      <c r="L110" s="17"/>
      <c r="M110" s="20"/>
      <c r="N110" s="3">
        <f t="shared" si="47"/>
        <v>0</v>
      </c>
      <c r="O110" s="5">
        <f t="shared" si="48"/>
        <v>1</v>
      </c>
      <c r="W110" s="31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3"/>
      <c r="AJ110" s="3"/>
    </row>
    <row r="111" spans="1:36" ht="12.75" customHeight="1" x14ac:dyDescent="0.2">
      <c r="A111" s="27" t="s">
        <v>20</v>
      </c>
      <c r="B111" s="32"/>
      <c r="C111" s="32"/>
      <c r="D111" s="32"/>
      <c r="E111" s="32"/>
      <c r="F111" s="32"/>
      <c r="G111" s="60">
        <v>1</v>
      </c>
      <c r="H111" s="203">
        <v>1</v>
      </c>
      <c r="I111" s="5"/>
      <c r="J111" s="5"/>
      <c r="K111" s="32"/>
      <c r="L111" s="5"/>
      <c r="M111" s="20">
        <v>2</v>
      </c>
      <c r="N111" s="3"/>
      <c r="O111" s="5"/>
      <c r="W111" s="31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3"/>
      <c r="AJ111" s="3"/>
    </row>
    <row r="112" spans="1:36" ht="12.75" customHeight="1" x14ac:dyDescent="0.2">
      <c r="A112" s="31" t="s">
        <v>21</v>
      </c>
      <c r="B112" s="32"/>
      <c r="C112" s="32"/>
      <c r="D112" s="32"/>
      <c r="E112" s="32"/>
      <c r="F112" s="32"/>
      <c r="G112" s="60">
        <v>1</v>
      </c>
      <c r="H112" s="203">
        <v>1</v>
      </c>
      <c r="I112" s="5"/>
      <c r="J112" s="5"/>
      <c r="K112" s="32"/>
      <c r="L112" s="5"/>
      <c r="M112" s="20">
        <v>1</v>
      </c>
      <c r="N112" s="3"/>
      <c r="O112" s="5"/>
      <c r="W112" s="31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3"/>
      <c r="AJ112" s="3"/>
    </row>
    <row r="113" spans="1:36" ht="12.75" customHeight="1" x14ac:dyDescent="0.2">
      <c r="A113" s="31" t="s">
        <v>22</v>
      </c>
      <c r="B113" s="32"/>
      <c r="C113" s="32"/>
      <c r="D113" s="32"/>
      <c r="E113" s="32"/>
      <c r="F113" s="32"/>
      <c r="G113" s="60">
        <v>1</v>
      </c>
      <c r="H113" s="203"/>
      <c r="I113" s="5"/>
      <c r="J113" s="5"/>
      <c r="K113" s="32"/>
      <c r="L113" s="5"/>
      <c r="M113" s="20">
        <v>3</v>
      </c>
      <c r="N113" s="3"/>
      <c r="O113" s="5"/>
      <c r="W113" s="31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3"/>
      <c r="AJ113" s="3"/>
    </row>
    <row r="114" spans="1:36" ht="12.75" customHeight="1" x14ac:dyDescent="0.2">
      <c r="A114" s="31"/>
      <c r="B114" s="32"/>
      <c r="C114" s="32"/>
      <c r="D114" s="32"/>
      <c r="E114" s="32"/>
      <c r="F114" s="32"/>
      <c r="G114" s="32"/>
      <c r="H114" s="203">
        <f>SUM(H107:H110)</f>
        <v>19</v>
      </c>
      <c r="I114" s="5">
        <f>SUM(H105:H107)/B102</f>
        <v>0.14102564102564102</v>
      </c>
      <c r="J114" s="5">
        <f>H114/B102</f>
        <v>0.24358974358974358</v>
      </c>
      <c r="K114" s="5">
        <f>J114-I114</f>
        <v>0.10256410256410256</v>
      </c>
      <c r="L114" s="5"/>
      <c r="M114" s="20"/>
      <c r="N114" s="3"/>
      <c r="O114" s="5"/>
      <c r="W114" s="31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3"/>
      <c r="AJ114" s="3"/>
    </row>
    <row r="115" spans="1:36" ht="12.75" customHeight="1" x14ac:dyDescent="0.2">
      <c r="A115" s="35" t="s">
        <v>28</v>
      </c>
      <c r="B115" s="35"/>
      <c r="C115" s="35"/>
      <c r="D115" s="36"/>
      <c r="E115" s="36"/>
      <c r="G115" s="37">
        <f>((H105*4)+(H107*6)+(H108*7)+(H109*8)+(H111*10)+(H112*11))/H114</f>
        <v>7.7894736842105265</v>
      </c>
      <c r="H115" s="206"/>
      <c r="I115" s="5"/>
      <c r="J115" s="5"/>
      <c r="L115" s="5"/>
      <c r="M115" s="6"/>
      <c r="N115" s="6"/>
      <c r="O115" s="5"/>
      <c r="W115" s="32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</row>
    <row r="116" spans="1:36" ht="12.75" customHeight="1" x14ac:dyDescent="0.2">
      <c r="I116" s="5"/>
      <c r="J116" s="5"/>
      <c r="L116" s="5"/>
      <c r="M116" s="6"/>
      <c r="N116" s="6"/>
      <c r="O116" s="5"/>
      <c r="W116" s="32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</row>
    <row r="117" spans="1:36" ht="12.75" customHeight="1" x14ac:dyDescent="0.3">
      <c r="A117" s="44" t="s">
        <v>48</v>
      </c>
      <c r="I117" s="5"/>
      <c r="J117" s="5"/>
      <c r="L117" s="5"/>
      <c r="M117" s="6"/>
      <c r="N117" s="6"/>
      <c r="O117" s="5"/>
      <c r="W117" s="44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3"/>
      <c r="AJ117" s="3"/>
    </row>
    <row r="118" spans="1:36" ht="25.5" customHeight="1" x14ac:dyDescent="0.2">
      <c r="B118" s="228" t="s">
        <v>1</v>
      </c>
      <c r="C118" s="229"/>
      <c r="D118" s="229"/>
      <c r="E118" s="229"/>
      <c r="F118" s="229"/>
      <c r="G118" s="229"/>
      <c r="I118" s="7" t="s">
        <v>2</v>
      </c>
      <c r="J118" s="7" t="s">
        <v>3</v>
      </c>
      <c r="K118" s="8" t="s">
        <v>4</v>
      </c>
      <c r="L118" s="7" t="s">
        <v>5</v>
      </c>
      <c r="M118" s="9" t="s">
        <v>6</v>
      </c>
      <c r="N118" s="9" t="s">
        <v>7</v>
      </c>
      <c r="O118" s="10" t="s">
        <v>8</v>
      </c>
      <c r="W118" s="32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</row>
    <row r="119" spans="1:36" ht="12.75" customHeight="1" x14ac:dyDescent="0.2">
      <c r="A119" s="12" t="s">
        <v>9</v>
      </c>
      <c r="B119" s="13">
        <v>1</v>
      </c>
      <c r="C119" s="13">
        <v>2</v>
      </c>
      <c r="D119" s="13">
        <v>3</v>
      </c>
      <c r="E119" s="13">
        <v>4</v>
      </c>
      <c r="F119" s="13">
        <v>5</v>
      </c>
      <c r="G119" s="13">
        <v>6</v>
      </c>
      <c r="H119" s="201" t="s">
        <v>10</v>
      </c>
      <c r="I119" s="41"/>
      <c r="J119" s="15"/>
      <c r="K119" s="16"/>
      <c r="L119" s="17"/>
      <c r="M119" s="6"/>
      <c r="N119" s="6"/>
      <c r="O119" s="5"/>
      <c r="W119" s="4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3"/>
      <c r="AJ119" s="3"/>
    </row>
    <row r="120" spans="1:36" ht="12.75" customHeight="1" x14ac:dyDescent="0.2">
      <c r="A120" s="13">
        <v>9902</v>
      </c>
      <c r="B120" s="13">
        <v>804</v>
      </c>
      <c r="C120" s="13"/>
      <c r="D120" s="13"/>
      <c r="E120" s="13"/>
      <c r="F120" s="13"/>
      <c r="G120" s="13"/>
      <c r="H120" s="202"/>
      <c r="I120" s="41"/>
      <c r="J120" s="15"/>
      <c r="K120" s="16"/>
      <c r="L120" s="17"/>
      <c r="M120" s="20">
        <f>B120</f>
        <v>804</v>
      </c>
      <c r="N120" s="6"/>
      <c r="O120" s="5"/>
      <c r="W120" s="32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</row>
    <row r="121" spans="1:36" ht="12.75" customHeight="1" x14ac:dyDescent="0.2">
      <c r="A121" s="27" t="s">
        <v>13</v>
      </c>
      <c r="B121" s="13"/>
      <c r="C121" s="13">
        <v>665</v>
      </c>
      <c r="D121" s="13"/>
      <c r="E121" s="13"/>
      <c r="F121" s="13"/>
      <c r="G121" s="13"/>
      <c r="H121" s="202"/>
      <c r="I121" s="41"/>
      <c r="J121" s="15"/>
      <c r="K121" s="16"/>
      <c r="L121" s="17">
        <f>C121/B120</f>
        <v>0.82711442786069655</v>
      </c>
      <c r="M121" s="20">
        <v>665</v>
      </c>
      <c r="N121" s="3">
        <f t="shared" ref="N121:N128" si="49">M121/M120</f>
        <v>0.82711442786069655</v>
      </c>
      <c r="O121" s="5">
        <f t="shared" ref="O121:O128" si="50">100%-N121</f>
        <v>0.17288557213930345</v>
      </c>
      <c r="W121" s="31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3"/>
      <c r="AJ121" s="3"/>
    </row>
    <row r="122" spans="1:36" ht="12.75" customHeight="1" x14ac:dyDescent="0.2">
      <c r="A122" s="27" t="s">
        <v>14</v>
      </c>
      <c r="B122" s="13"/>
      <c r="C122" s="13"/>
      <c r="D122" s="13">
        <v>665</v>
      </c>
      <c r="E122" s="13"/>
      <c r="F122" s="13"/>
      <c r="G122" s="13"/>
      <c r="H122" s="202"/>
      <c r="I122" s="41"/>
      <c r="J122" s="15"/>
      <c r="K122" s="16"/>
      <c r="L122" s="17">
        <f>D122/C121</f>
        <v>1</v>
      </c>
      <c r="M122" s="20">
        <v>665</v>
      </c>
      <c r="N122" s="3">
        <f t="shared" si="49"/>
        <v>1</v>
      </c>
      <c r="O122" s="5">
        <f t="shared" si="50"/>
        <v>0</v>
      </c>
      <c r="W122" s="31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3"/>
      <c r="AJ122" s="3"/>
    </row>
    <row r="123" spans="1:36" ht="12.75" customHeight="1" x14ac:dyDescent="0.2">
      <c r="A123" s="27" t="s">
        <v>15</v>
      </c>
      <c r="B123" s="13"/>
      <c r="C123" s="13"/>
      <c r="D123" s="13"/>
      <c r="E123" s="13">
        <v>586</v>
      </c>
      <c r="F123" s="13"/>
      <c r="G123" s="13"/>
      <c r="H123" s="202">
        <v>7</v>
      </c>
      <c r="I123" s="41"/>
      <c r="J123" s="15"/>
      <c r="K123" s="16"/>
      <c r="L123" s="17">
        <f>E123/D122</f>
        <v>0.88120300751879699</v>
      </c>
      <c r="M123" s="20">
        <v>631</v>
      </c>
      <c r="N123" s="3">
        <f t="shared" si="49"/>
        <v>0.94887218045112787</v>
      </c>
      <c r="O123" s="5">
        <f t="shared" si="50"/>
        <v>5.1127819548872133E-2</v>
      </c>
      <c r="W123" s="31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3"/>
      <c r="AJ123" s="3"/>
    </row>
    <row r="124" spans="1:36" ht="12.75" customHeight="1" x14ac:dyDescent="0.2">
      <c r="A124" s="27" t="s">
        <v>16</v>
      </c>
      <c r="B124" s="13"/>
      <c r="C124" s="13"/>
      <c r="D124" s="13"/>
      <c r="E124" s="13"/>
      <c r="F124" s="13">
        <v>559</v>
      </c>
      <c r="G124" s="13"/>
      <c r="H124" s="202">
        <v>9</v>
      </c>
      <c r="I124" s="41"/>
      <c r="J124" s="15"/>
      <c r="K124" s="16"/>
      <c r="L124" s="17">
        <f>F124/E123</f>
        <v>0.9539249146757679</v>
      </c>
      <c r="M124" s="20">
        <v>614</v>
      </c>
      <c r="N124" s="3">
        <f t="shared" si="49"/>
        <v>0.97305863708399365</v>
      </c>
      <c r="O124" s="5">
        <f t="shared" si="50"/>
        <v>2.6941362916006351E-2</v>
      </c>
      <c r="W124" s="31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3"/>
      <c r="AJ124" s="3"/>
    </row>
    <row r="125" spans="1:36" ht="12.75" customHeight="1" x14ac:dyDescent="0.2">
      <c r="A125" s="27" t="s">
        <v>17</v>
      </c>
      <c r="B125" s="13"/>
      <c r="C125" s="13"/>
      <c r="D125" s="13"/>
      <c r="E125" s="13"/>
      <c r="F125" s="13"/>
      <c r="G125" s="13">
        <v>559</v>
      </c>
      <c r="H125" s="202">
        <v>415</v>
      </c>
      <c r="I125" s="41"/>
      <c r="J125" s="15"/>
      <c r="K125" s="16"/>
      <c r="L125" s="17">
        <f>G125/F124</f>
        <v>1</v>
      </c>
      <c r="M125" s="20">
        <v>614</v>
      </c>
      <c r="N125" s="3">
        <f t="shared" si="49"/>
        <v>1</v>
      </c>
      <c r="O125" s="5">
        <f t="shared" si="50"/>
        <v>0</v>
      </c>
      <c r="W125" s="31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3"/>
      <c r="AJ125" s="3"/>
    </row>
    <row r="126" spans="1:36" ht="12.75" customHeight="1" x14ac:dyDescent="0.2">
      <c r="A126" s="27" t="s">
        <v>18</v>
      </c>
      <c r="B126" s="13"/>
      <c r="C126" s="13"/>
      <c r="D126" s="13"/>
      <c r="E126" s="13"/>
      <c r="F126" s="13"/>
      <c r="G126" s="13">
        <v>64</v>
      </c>
      <c r="H126" s="202">
        <v>113</v>
      </c>
      <c r="I126" s="41"/>
      <c r="J126" s="15"/>
      <c r="K126" s="16"/>
      <c r="L126" s="17"/>
      <c r="M126" s="20">
        <v>68</v>
      </c>
      <c r="N126" s="3">
        <f t="shared" si="49"/>
        <v>0.11074918566775244</v>
      </c>
      <c r="O126" s="5">
        <f t="shared" si="50"/>
        <v>0.88925081433224751</v>
      </c>
      <c r="W126" s="31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3"/>
      <c r="AJ126" s="3"/>
    </row>
    <row r="127" spans="1:36" ht="12.75" customHeight="1" x14ac:dyDescent="0.2">
      <c r="A127" s="61" t="s">
        <v>19</v>
      </c>
      <c r="B127" s="13"/>
      <c r="C127" s="13"/>
      <c r="D127" s="13"/>
      <c r="E127" s="13"/>
      <c r="F127" s="13"/>
      <c r="G127" s="13">
        <v>17</v>
      </c>
      <c r="H127" s="202">
        <v>21</v>
      </c>
      <c r="I127" s="41"/>
      <c r="J127" s="15"/>
      <c r="K127" s="16"/>
      <c r="L127" s="17"/>
      <c r="M127" s="20">
        <v>19</v>
      </c>
      <c r="N127" s="3">
        <f t="shared" si="49"/>
        <v>0.27941176470588236</v>
      </c>
      <c r="O127" s="5">
        <f t="shared" si="50"/>
        <v>0.72058823529411764</v>
      </c>
      <c r="W127" s="31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3"/>
      <c r="AJ127" s="3"/>
    </row>
    <row r="128" spans="1:36" ht="12.75" customHeight="1" x14ac:dyDescent="0.2">
      <c r="A128" s="27" t="s">
        <v>20</v>
      </c>
      <c r="B128" s="32"/>
      <c r="C128" s="32"/>
      <c r="D128" s="32"/>
      <c r="E128" s="32"/>
      <c r="F128" s="32"/>
      <c r="G128" s="60">
        <v>12</v>
      </c>
      <c r="H128" s="203">
        <v>3</v>
      </c>
      <c r="I128" s="5"/>
      <c r="J128" s="5"/>
      <c r="K128" s="32"/>
      <c r="L128" s="5"/>
      <c r="M128" s="20">
        <v>19</v>
      </c>
      <c r="N128" s="3">
        <f t="shared" si="49"/>
        <v>1</v>
      </c>
      <c r="O128" s="5">
        <f t="shared" si="50"/>
        <v>0</v>
      </c>
      <c r="W128" s="31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3"/>
      <c r="AJ128" s="3"/>
    </row>
    <row r="129" spans="1:36" ht="12.75" customHeight="1" x14ac:dyDescent="0.2">
      <c r="A129" s="31" t="s">
        <v>21</v>
      </c>
      <c r="B129" s="32"/>
      <c r="C129" s="32"/>
      <c r="D129" s="32"/>
      <c r="E129" s="32"/>
      <c r="F129" s="32"/>
      <c r="G129" s="60">
        <v>2</v>
      </c>
      <c r="H129" s="203"/>
      <c r="I129" s="5"/>
      <c r="J129" s="5"/>
      <c r="K129" s="32"/>
      <c r="L129" s="5"/>
      <c r="M129" s="20">
        <v>3</v>
      </c>
      <c r="N129" s="3"/>
      <c r="O129" s="5"/>
      <c r="W129" s="31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3"/>
      <c r="AJ129" s="3"/>
    </row>
    <row r="130" spans="1:36" ht="12.75" customHeight="1" x14ac:dyDescent="0.2">
      <c r="A130" s="31" t="s">
        <v>22</v>
      </c>
      <c r="B130" s="32"/>
      <c r="C130" s="32"/>
      <c r="D130" s="32"/>
      <c r="E130" s="32"/>
      <c r="F130" s="32"/>
      <c r="G130" s="60">
        <v>1</v>
      </c>
      <c r="H130" s="203"/>
      <c r="I130" s="5"/>
      <c r="J130" s="5"/>
      <c r="K130" s="32"/>
      <c r="L130" s="5"/>
      <c r="M130" s="20">
        <v>2</v>
      </c>
      <c r="N130" s="3"/>
      <c r="O130" s="5"/>
      <c r="W130" s="31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3"/>
      <c r="AJ130" s="3"/>
    </row>
    <row r="131" spans="1:36" ht="12.75" customHeight="1" x14ac:dyDescent="0.2">
      <c r="B131" s="32"/>
      <c r="C131" s="32"/>
      <c r="D131" s="32"/>
      <c r="E131" s="32"/>
      <c r="F131" s="32"/>
      <c r="G131" s="32"/>
      <c r="H131" s="203">
        <f>SUM(H123:H128)</f>
        <v>568</v>
      </c>
      <c r="I131" s="5">
        <f>SUM(H123:H125)/B120</f>
        <v>0.53606965174129351</v>
      </c>
      <c r="J131" s="5">
        <f>H131/B120</f>
        <v>0.70646766169154229</v>
      </c>
      <c r="K131" s="5">
        <f>J131-I131</f>
        <v>0.17039800995024879</v>
      </c>
      <c r="L131" s="5"/>
      <c r="M131" s="20"/>
      <c r="N131" s="3"/>
      <c r="O131" s="5"/>
      <c r="W131" s="31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3"/>
      <c r="AJ131" s="3"/>
    </row>
    <row r="132" spans="1:36" ht="12.75" customHeight="1" x14ac:dyDescent="0.2">
      <c r="A132" s="35" t="s">
        <v>28</v>
      </c>
      <c r="B132" s="35"/>
      <c r="C132" s="35"/>
      <c r="D132" s="36"/>
      <c r="E132" s="36"/>
      <c r="G132" s="37">
        <f>((H123*4)+(H124*5)+(H125*6)+(H126*7)+(H127*8)+(H128*9))/H131</f>
        <v>6.248239436619718</v>
      </c>
      <c r="I132" s="5"/>
      <c r="J132" s="5"/>
      <c r="L132" s="5"/>
      <c r="M132" s="6"/>
      <c r="N132" s="6"/>
      <c r="O132" s="5"/>
      <c r="W132" s="32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</row>
    <row r="133" spans="1:36" ht="12.75" customHeight="1" x14ac:dyDescent="0.2">
      <c r="I133" s="5"/>
      <c r="J133" s="5"/>
      <c r="L133" s="5"/>
      <c r="M133" s="6"/>
      <c r="N133" s="6"/>
      <c r="O133" s="5"/>
      <c r="W133" s="32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</row>
    <row r="134" spans="1:36" ht="12.75" customHeight="1" x14ac:dyDescent="0.2">
      <c r="I134" s="5"/>
      <c r="J134" s="5"/>
      <c r="L134" s="5"/>
      <c r="M134" s="6"/>
      <c r="N134" s="6"/>
      <c r="O134" s="5"/>
      <c r="W134" s="32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</row>
    <row r="135" spans="1:36" ht="12.75" customHeight="1" x14ac:dyDescent="0.3">
      <c r="A135" s="44" t="s">
        <v>49</v>
      </c>
      <c r="I135" s="5"/>
      <c r="J135" s="5"/>
      <c r="L135" s="5"/>
      <c r="M135" s="6"/>
      <c r="N135" s="6"/>
      <c r="O135" s="5"/>
      <c r="W135" s="44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3"/>
      <c r="AJ135" s="3"/>
    </row>
    <row r="136" spans="1:36" ht="25.5" customHeight="1" x14ac:dyDescent="0.2">
      <c r="B136" s="228" t="s">
        <v>1</v>
      </c>
      <c r="C136" s="229"/>
      <c r="D136" s="229"/>
      <c r="E136" s="229"/>
      <c r="F136" s="229"/>
      <c r="G136" s="229"/>
      <c r="I136" s="7" t="s">
        <v>2</v>
      </c>
      <c r="J136" s="7" t="s">
        <v>3</v>
      </c>
      <c r="K136" s="8" t="s">
        <v>4</v>
      </c>
      <c r="L136" s="7" t="s">
        <v>5</v>
      </c>
      <c r="M136" s="9" t="s">
        <v>6</v>
      </c>
      <c r="N136" s="9" t="s">
        <v>7</v>
      </c>
      <c r="O136" s="10" t="s">
        <v>8</v>
      </c>
      <c r="W136" s="32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</row>
    <row r="137" spans="1:36" ht="12.75" customHeight="1" x14ac:dyDescent="0.2">
      <c r="A137" s="12" t="s">
        <v>9</v>
      </c>
      <c r="B137" s="13">
        <v>1</v>
      </c>
      <c r="C137" s="13">
        <v>2</v>
      </c>
      <c r="D137" s="13">
        <v>3</v>
      </c>
      <c r="E137" s="13">
        <v>4</v>
      </c>
      <c r="F137" s="13">
        <v>5</v>
      </c>
      <c r="G137" s="13">
        <v>6</v>
      </c>
      <c r="H137" s="201" t="s">
        <v>10</v>
      </c>
      <c r="I137" s="41"/>
      <c r="J137" s="15"/>
      <c r="K137" s="16"/>
      <c r="L137" s="17"/>
      <c r="M137" s="6"/>
      <c r="N137" s="6"/>
      <c r="O137" s="5"/>
      <c r="W137" s="4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3"/>
      <c r="AJ137" s="3"/>
    </row>
    <row r="138" spans="1:36" ht="12.75" customHeight="1" x14ac:dyDescent="0.2">
      <c r="A138" s="27" t="s">
        <v>13</v>
      </c>
      <c r="B138" s="13">
        <v>98</v>
      </c>
      <c r="C138" s="13"/>
      <c r="D138" s="13"/>
      <c r="E138" s="13"/>
      <c r="F138" s="13"/>
      <c r="G138" s="13"/>
      <c r="H138" s="202"/>
      <c r="I138" s="41"/>
      <c r="J138" s="15"/>
      <c r="K138" s="16"/>
      <c r="L138" s="17"/>
      <c r="M138" s="20">
        <f>B138</f>
        <v>98</v>
      </c>
      <c r="N138" s="6"/>
      <c r="O138" s="5"/>
      <c r="W138" s="31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3"/>
      <c r="AJ138" s="3"/>
    </row>
    <row r="139" spans="1:36" ht="12.75" customHeight="1" x14ac:dyDescent="0.2">
      <c r="A139" s="27" t="s">
        <v>14</v>
      </c>
      <c r="B139" s="13"/>
      <c r="C139" s="13">
        <v>97</v>
      </c>
      <c r="D139" s="13"/>
      <c r="E139" s="13"/>
      <c r="F139" s="13"/>
      <c r="G139" s="13"/>
      <c r="H139" s="202"/>
      <c r="I139" s="41"/>
      <c r="J139" s="15"/>
      <c r="K139" s="16"/>
      <c r="L139" s="17">
        <f>C139/B138</f>
        <v>0.98979591836734693</v>
      </c>
      <c r="M139" s="20">
        <v>98</v>
      </c>
      <c r="N139" s="3">
        <f t="shared" ref="N139:N145" si="51">M139/M138</f>
        <v>1</v>
      </c>
      <c r="O139" s="5">
        <f t="shared" ref="O139:O145" si="52">100%-N139</f>
        <v>0</v>
      </c>
      <c r="W139" s="31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3"/>
      <c r="AJ139" s="3"/>
    </row>
    <row r="140" spans="1:36" ht="12.75" customHeight="1" x14ac:dyDescent="0.2">
      <c r="A140" s="27" t="s">
        <v>15</v>
      </c>
      <c r="B140" s="13"/>
      <c r="C140" s="13"/>
      <c r="D140" s="13">
        <v>49</v>
      </c>
      <c r="E140" s="13"/>
      <c r="F140" s="13"/>
      <c r="G140" s="13"/>
      <c r="H140" s="202"/>
      <c r="I140" s="41"/>
      <c r="J140" s="15"/>
      <c r="K140" s="16"/>
      <c r="L140" s="17">
        <f>D140/C139</f>
        <v>0.50515463917525771</v>
      </c>
      <c r="M140" s="20">
        <v>56</v>
      </c>
      <c r="N140" s="3">
        <f t="shared" si="51"/>
        <v>0.5714285714285714</v>
      </c>
      <c r="O140" s="5">
        <f t="shared" si="52"/>
        <v>0.4285714285714286</v>
      </c>
      <c r="W140" s="31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3"/>
      <c r="AJ140" s="3"/>
    </row>
    <row r="141" spans="1:36" ht="12.75" customHeight="1" x14ac:dyDescent="0.2">
      <c r="A141" s="27" t="s">
        <v>16</v>
      </c>
      <c r="B141" s="13"/>
      <c r="C141" s="13"/>
      <c r="D141" s="13"/>
      <c r="E141" s="13">
        <v>44</v>
      </c>
      <c r="F141" s="13"/>
      <c r="G141" s="13"/>
      <c r="H141" s="202">
        <v>3</v>
      </c>
      <c r="I141" s="41"/>
      <c r="J141" s="15"/>
      <c r="K141" s="16"/>
      <c r="L141" s="17">
        <f>E141/D140</f>
        <v>0.89795918367346939</v>
      </c>
      <c r="M141" s="20">
        <v>49</v>
      </c>
      <c r="N141" s="3">
        <f t="shared" si="51"/>
        <v>0.875</v>
      </c>
      <c r="O141" s="5">
        <f t="shared" si="52"/>
        <v>0.125</v>
      </c>
      <c r="W141" s="31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3"/>
      <c r="AJ141" s="3"/>
    </row>
    <row r="142" spans="1:36" ht="12.75" customHeight="1" x14ac:dyDescent="0.2">
      <c r="A142" s="27" t="s">
        <v>17</v>
      </c>
      <c r="B142" s="13"/>
      <c r="C142" s="13"/>
      <c r="D142" s="13"/>
      <c r="E142" s="13"/>
      <c r="F142" s="13">
        <v>38</v>
      </c>
      <c r="G142" s="13"/>
      <c r="H142" s="202">
        <v>3</v>
      </c>
      <c r="I142" s="41"/>
      <c r="J142" s="15"/>
      <c r="K142" s="16"/>
      <c r="L142" s="17">
        <f>F142/E141</f>
        <v>0.86363636363636365</v>
      </c>
      <c r="M142" s="20">
        <v>73</v>
      </c>
      <c r="N142" s="3">
        <f t="shared" si="51"/>
        <v>1.489795918367347</v>
      </c>
      <c r="O142" s="5">
        <f t="shared" si="52"/>
        <v>-0.48979591836734704</v>
      </c>
      <c r="W142" s="31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3"/>
      <c r="AJ142" s="3"/>
    </row>
    <row r="143" spans="1:36" ht="12.75" customHeight="1" x14ac:dyDescent="0.2">
      <c r="A143" s="27" t="s">
        <v>18</v>
      </c>
      <c r="B143" s="13"/>
      <c r="C143" s="13"/>
      <c r="D143" s="13"/>
      <c r="E143" s="13"/>
      <c r="F143" s="13"/>
      <c r="G143" s="13">
        <v>32</v>
      </c>
      <c r="H143" s="202">
        <v>16</v>
      </c>
      <c r="I143" s="41"/>
      <c r="J143" s="15"/>
      <c r="K143" s="16"/>
      <c r="L143" s="17">
        <f>G143/F142</f>
        <v>0.84210526315789469</v>
      </c>
      <c r="M143" s="20">
        <v>32</v>
      </c>
      <c r="N143" s="3">
        <f t="shared" si="51"/>
        <v>0.43835616438356162</v>
      </c>
      <c r="O143" s="5">
        <f t="shared" si="52"/>
        <v>0.56164383561643838</v>
      </c>
      <c r="W143" s="31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3"/>
      <c r="AJ143" s="3"/>
    </row>
    <row r="144" spans="1:36" ht="12.75" customHeight="1" x14ac:dyDescent="0.2">
      <c r="A144" s="27" t="s">
        <v>19</v>
      </c>
      <c r="B144" s="13"/>
      <c r="C144" s="13"/>
      <c r="D144" s="13"/>
      <c r="E144" s="13"/>
      <c r="F144" s="13"/>
      <c r="G144" s="13">
        <v>9</v>
      </c>
      <c r="H144" s="202">
        <v>9</v>
      </c>
      <c r="I144" s="41"/>
      <c r="J144" s="15"/>
      <c r="K144" s="16"/>
      <c r="L144" s="17"/>
      <c r="M144" s="20">
        <v>9</v>
      </c>
      <c r="N144" s="3">
        <f t="shared" si="51"/>
        <v>0.28125</v>
      </c>
      <c r="O144" s="5">
        <f t="shared" si="52"/>
        <v>0.71875</v>
      </c>
      <c r="W144" s="31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3"/>
      <c r="AJ144" s="3"/>
    </row>
    <row r="145" spans="1:36" ht="12.75" customHeight="1" x14ac:dyDescent="0.2">
      <c r="A145" s="27" t="s">
        <v>20</v>
      </c>
      <c r="B145" s="32"/>
      <c r="C145" s="32"/>
      <c r="D145" s="32"/>
      <c r="E145" s="32"/>
      <c r="F145" s="32"/>
      <c r="G145" s="32">
        <v>6</v>
      </c>
      <c r="H145" s="203">
        <v>4</v>
      </c>
      <c r="I145" s="5"/>
      <c r="J145" s="5"/>
      <c r="K145" s="32"/>
      <c r="L145" s="5"/>
      <c r="M145" s="20">
        <v>9</v>
      </c>
      <c r="N145" s="3">
        <f t="shared" si="51"/>
        <v>1</v>
      </c>
      <c r="O145" s="5">
        <f t="shared" si="52"/>
        <v>0</v>
      </c>
      <c r="W145" s="31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3"/>
      <c r="AJ145" s="3"/>
    </row>
    <row r="146" spans="1:36" ht="12.75" customHeight="1" x14ac:dyDescent="0.2">
      <c r="A146" s="31" t="s">
        <v>21</v>
      </c>
      <c r="B146" s="32"/>
      <c r="C146" s="32"/>
      <c r="D146" s="32"/>
      <c r="E146" s="32"/>
      <c r="F146" s="32"/>
      <c r="G146" s="32"/>
      <c r="H146" s="203"/>
      <c r="I146" s="5"/>
      <c r="J146" s="5"/>
      <c r="K146" s="32"/>
      <c r="L146" s="5"/>
      <c r="M146" s="20"/>
      <c r="N146" s="3"/>
      <c r="O146" s="5"/>
      <c r="W146" s="31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3"/>
      <c r="AJ146" s="3"/>
    </row>
    <row r="147" spans="1:36" ht="12.75" customHeight="1" x14ac:dyDescent="0.2">
      <c r="A147" s="31" t="s">
        <v>22</v>
      </c>
      <c r="B147" s="32"/>
      <c r="C147" s="32"/>
      <c r="D147" s="32"/>
      <c r="E147" s="32"/>
      <c r="F147" s="32"/>
      <c r="G147" s="32">
        <v>3</v>
      </c>
      <c r="H147" s="203">
        <v>2</v>
      </c>
      <c r="I147" s="5"/>
      <c r="J147" s="5"/>
      <c r="K147" s="32"/>
      <c r="L147" s="5"/>
      <c r="M147" s="20">
        <v>3</v>
      </c>
      <c r="N147" s="3"/>
      <c r="O147" s="5"/>
      <c r="W147" s="31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3"/>
      <c r="AJ147" s="3"/>
    </row>
    <row r="148" spans="1:36" ht="12.75" customHeight="1" x14ac:dyDescent="0.2">
      <c r="A148" s="31" t="s">
        <v>33</v>
      </c>
      <c r="B148" s="32"/>
      <c r="C148" s="32"/>
      <c r="D148" s="32"/>
      <c r="E148" s="32"/>
      <c r="F148" s="32"/>
      <c r="G148" s="32">
        <v>1</v>
      </c>
      <c r="H148" s="203">
        <v>1</v>
      </c>
      <c r="I148" s="5"/>
      <c r="J148" s="5"/>
      <c r="K148" s="32"/>
      <c r="L148" s="5"/>
      <c r="M148" s="20">
        <v>1</v>
      </c>
      <c r="N148" s="3"/>
      <c r="O148" s="5"/>
      <c r="W148" s="31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3"/>
      <c r="AJ148" s="3"/>
    </row>
    <row r="149" spans="1:36" ht="12.75" customHeight="1" x14ac:dyDescent="0.2">
      <c r="A149" s="31" t="s">
        <v>34</v>
      </c>
      <c r="B149" s="32"/>
      <c r="C149" s="32"/>
      <c r="D149" s="32"/>
      <c r="E149" s="32"/>
      <c r="F149" s="32"/>
      <c r="G149" s="32"/>
      <c r="H149" s="203"/>
      <c r="I149" s="5"/>
      <c r="J149" s="5"/>
      <c r="K149" s="32"/>
      <c r="L149" s="5"/>
      <c r="M149" s="20"/>
      <c r="N149" s="3"/>
      <c r="O149" s="5"/>
      <c r="W149" s="31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3"/>
      <c r="AJ149" s="3"/>
    </row>
    <row r="150" spans="1:36" ht="12.75" customHeight="1" x14ac:dyDescent="0.2">
      <c r="A150" s="31" t="s">
        <v>36</v>
      </c>
      <c r="B150" s="32"/>
      <c r="C150" s="32"/>
      <c r="D150" s="32"/>
      <c r="E150" s="32"/>
      <c r="F150" s="32"/>
      <c r="G150" s="32"/>
      <c r="H150" s="203"/>
      <c r="I150" s="5"/>
      <c r="J150" s="5"/>
      <c r="K150" s="32"/>
      <c r="L150" s="5"/>
      <c r="M150" s="20"/>
      <c r="N150" s="3"/>
      <c r="O150" s="5"/>
      <c r="W150" s="31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3"/>
      <c r="AJ150" s="3"/>
    </row>
    <row r="151" spans="1:36" ht="12.75" customHeight="1" x14ac:dyDescent="0.2">
      <c r="A151" s="31" t="s">
        <v>37</v>
      </c>
      <c r="B151" s="32"/>
      <c r="C151" s="32"/>
      <c r="D151" s="32"/>
      <c r="E151" s="32"/>
      <c r="F151" s="32"/>
      <c r="G151" s="32">
        <v>1</v>
      </c>
      <c r="H151" s="203">
        <v>1</v>
      </c>
      <c r="I151" s="5"/>
      <c r="J151" s="5"/>
      <c r="K151" s="32"/>
      <c r="L151" s="5"/>
      <c r="M151" s="20">
        <v>1</v>
      </c>
      <c r="N151" s="3"/>
      <c r="O151" s="5"/>
      <c r="W151" s="31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3"/>
      <c r="AJ151" s="3"/>
    </row>
    <row r="152" spans="1:36" ht="12.75" customHeight="1" x14ac:dyDescent="0.2">
      <c r="H152" s="206">
        <f>SUM(H141:H151)</f>
        <v>39</v>
      </c>
      <c r="I152" s="5">
        <f>SUM(H141:H143)/B138</f>
        <v>0.22448979591836735</v>
      </c>
      <c r="J152" s="5">
        <f>H152/B138</f>
        <v>0.39795918367346939</v>
      </c>
      <c r="K152" s="5">
        <f>J152-I152</f>
        <v>0.17346938775510204</v>
      </c>
      <c r="L152" s="5"/>
      <c r="M152" s="6"/>
      <c r="N152" s="6"/>
      <c r="O152" s="5"/>
      <c r="W152" s="32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</row>
    <row r="153" spans="1:36" ht="12.75" customHeight="1" x14ac:dyDescent="0.2">
      <c r="A153" s="35" t="s">
        <v>28</v>
      </c>
      <c r="B153" s="35"/>
      <c r="C153" s="35"/>
      <c r="D153" s="36"/>
      <c r="E153" s="36"/>
      <c r="G153" s="37">
        <f>((H141*4)+(H142*5)+(H143*6)+(H144*7)+(H145*8)+(H147*10)+(H148*11))/H152</f>
        <v>6.384615384615385</v>
      </c>
      <c r="I153" s="5"/>
      <c r="J153" s="5"/>
      <c r="L153" s="5"/>
      <c r="M153" s="6"/>
      <c r="N153" s="6"/>
      <c r="O153" s="5"/>
      <c r="W153" s="32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</row>
    <row r="154" spans="1:36" ht="12.75" customHeight="1" x14ac:dyDescent="0.2">
      <c r="I154" s="5"/>
      <c r="J154" s="5"/>
      <c r="L154" s="5"/>
      <c r="M154" s="6"/>
      <c r="N154" s="6"/>
      <c r="O154" s="5"/>
      <c r="W154" s="32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</row>
    <row r="155" spans="1:36" ht="12.75" customHeight="1" x14ac:dyDescent="0.3">
      <c r="A155" s="44" t="s">
        <v>50</v>
      </c>
      <c r="I155" s="5"/>
      <c r="J155" s="5"/>
      <c r="L155" s="5"/>
      <c r="M155" s="6"/>
      <c r="N155" s="6"/>
      <c r="O155" s="5"/>
      <c r="W155" s="44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3"/>
      <c r="AJ155" s="3"/>
    </row>
    <row r="156" spans="1:36" ht="25.5" customHeight="1" x14ac:dyDescent="0.2">
      <c r="B156" s="228" t="s">
        <v>1</v>
      </c>
      <c r="C156" s="229"/>
      <c r="D156" s="229"/>
      <c r="E156" s="229"/>
      <c r="F156" s="229"/>
      <c r="G156" s="229"/>
      <c r="I156" s="7" t="s">
        <v>2</v>
      </c>
      <c r="J156" s="7" t="s">
        <v>3</v>
      </c>
      <c r="K156" s="8" t="s">
        <v>4</v>
      </c>
      <c r="L156" s="7" t="s">
        <v>5</v>
      </c>
      <c r="M156" s="9" t="s">
        <v>6</v>
      </c>
      <c r="N156" s="9" t="s">
        <v>7</v>
      </c>
      <c r="O156" s="10" t="s">
        <v>8</v>
      </c>
      <c r="W156" s="32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</row>
    <row r="157" spans="1:36" ht="12.75" customHeight="1" x14ac:dyDescent="0.2">
      <c r="A157" s="12" t="s">
        <v>9</v>
      </c>
      <c r="B157" s="13">
        <v>1</v>
      </c>
      <c r="C157" s="13">
        <v>2</v>
      </c>
      <c r="D157" s="13">
        <v>3</v>
      </c>
      <c r="E157" s="13">
        <v>4</v>
      </c>
      <c r="F157" s="13">
        <v>5</v>
      </c>
      <c r="G157" s="13">
        <v>6</v>
      </c>
      <c r="H157" s="201" t="s">
        <v>10</v>
      </c>
      <c r="I157" s="41"/>
      <c r="J157" s="15"/>
      <c r="K157" s="16"/>
      <c r="L157" s="17"/>
      <c r="M157" s="6"/>
      <c r="N157" s="6"/>
      <c r="O157" s="5"/>
      <c r="W157" s="4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3"/>
      <c r="AJ157" s="3"/>
    </row>
    <row r="158" spans="1:36" ht="12.75" customHeight="1" x14ac:dyDescent="0.2">
      <c r="A158" s="27" t="s">
        <v>14</v>
      </c>
      <c r="B158" s="13">
        <v>972</v>
      </c>
      <c r="C158" s="13"/>
      <c r="D158" s="13"/>
      <c r="E158" s="13"/>
      <c r="F158" s="13"/>
      <c r="G158" s="13"/>
      <c r="H158" s="202"/>
      <c r="I158" s="41"/>
      <c r="J158" s="15"/>
      <c r="K158" s="16"/>
      <c r="L158" s="17"/>
      <c r="M158" s="20">
        <f>B158</f>
        <v>972</v>
      </c>
      <c r="N158" s="6"/>
      <c r="O158" s="5"/>
      <c r="W158" s="31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3"/>
      <c r="AJ158" s="3"/>
    </row>
    <row r="159" spans="1:36" ht="12.75" customHeight="1" x14ac:dyDescent="0.2">
      <c r="A159" s="27" t="s">
        <v>15</v>
      </c>
      <c r="B159" s="13"/>
      <c r="C159" s="13">
        <v>767</v>
      </c>
      <c r="D159" s="13"/>
      <c r="E159" s="13"/>
      <c r="F159" s="13"/>
      <c r="G159" s="13"/>
      <c r="H159" s="202"/>
      <c r="I159" s="41"/>
      <c r="J159" s="15"/>
      <c r="K159" s="16"/>
      <c r="L159" s="17">
        <f>C159/B158</f>
        <v>0.78909465020576131</v>
      </c>
      <c r="M159" s="20">
        <v>767</v>
      </c>
      <c r="N159" s="3">
        <f t="shared" ref="N159:N164" si="53">M159/M158</f>
        <v>0.78909465020576131</v>
      </c>
      <c r="O159" s="5">
        <f t="shared" ref="O159:O164" si="54">100%-N159</f>
        <v>0.21090534979423869</v>
      </c>
      <c r="W159" s="31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3"/>
      <c r="AJ159" s="3"/>
    </row>
    <row r="160" spans="1:36" ht="12.75" customHeight="1" x14ac:dyDescent="0.2">
      <c r="A160" s="27" t="s">
        <v>16</v>
      </c>
      <c r="B160" s="13"/>
      <c r="C160" s="13"/>
      <c r="D160" s="13">
        <v>717</v>
      </c>
      <c r="E160" s="13"/>
      <c r="F160" s="13"/>
      <c r="G160" s="13"/>
      <c r="H160" s="202"/>
      <c r="I160" s="41"/>
      <c r="J160" s="15"/>
      <c r="K160" s="16"/>
      <c r="L160" s="17">
        <f>D160/C159</f>
        <v>0.93481095176010431</v>
      </c>
      <c r="M160" s="20">
        <v>743</v>
      </c>
      <c r="N160" s="3">
        <f t="shared" si="53"/>
        <v>0.9687092568448501</v>
      </c>
      <c r="O160" s="5">
        <f t="shared" si="54"/>
        <v>3.1290743155149903E-2</v>
      </c>
      <c r="W160" s="31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3"/>
      <c r="AJ160" s="3"/>
    </row>
    <row r="161" spans="1:36" ht="12.75" customHeight="1" x14ac:dyDescent="0.2">
      <c r="A161" s="27" t="s">
        <v>17</v>
      </c>
      <c r="B161" s="13"/>
      <c r="C161" s="13"/>
      <c r="D161" s="13"/>
      <c r="E161" s="13">
        <v>717</v>
      </c>
      <c r="F161" s="13"/>
      <c r="G161" s="13"/>
      <c r="H161" s="202">
        <v>12</v>
      </c>
      <c r="I161" s="41"/>
      <c r="J161" s="15"/>
      <c r="K161" s="16"/>
      <c r="L161" s="17">
        <f>E161/D160</f>
        <v>1</v>
      </c>
      <c r="M161" s="20">
        <v>743</v>
      </c>
      <c r="N161" s="3">
        <f t="shared" si="53"/>
        <v>1</v>
      </c>
      <c r="O161" s="5">
        <f t="shared" si="54"/>
        <v>0</v>
      </c>
      <c r="W161" s="31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3"/>
      <c r="AJ161" s="3"/>
    </row>
    <row r="162" spans="1:36" ht="12.75" customHeight="1" x14ac:dyDescent="0.2">
      <c r="A162" s="27" t="s">
        <v>18</v>
      </c>
      <c r="B162" s="13"/>
      <c r="C162" s="13"/>
      <c r="D162" s="13"/>
      <c r="E162" s="13"/>
      <c r="F162" s="13">
        <v>610</v>
      </c>
      <c r="G162" s="13"/>
      <c r="H162" s="202">
        <v>11</v>
      </c>
      <c r="I162" s="41"/>
      <c r="J162" s="15"/>
      <c r="K162" s="16"/>
      <c r="L162" s="17">
        <f>F162/E161</f>
        <v>0.85076708507670851</v>
      </c>
      <c r="M162" s="20">
        <v>675</v>
      </c>
      <c r="N162" s="3">
        <f t="shared" si="53"/>
        <v>0.9084791386271871</v>
      </c>
      <c r="O162" s="5">
        <f t="shared" si="54"/>
        <v>9.1520861372812901E-2</v>
      </c>
      <c r="W162" s="31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3"/>
      <c r="AJ162" s="3"/>
    </row>
    <row r="163" spans="1:36" ht="12.75" customHeight="1" x14ac:dyDescent="0.2">
      <c r="A163" s="61" t="s">
        <v>19</v>
      </c>
      <c r="B163" s="13"/>
      <c r="C163" s="13"/>
      <c r="D163" s="13"/>
      <c r="E163" s="13"/>
      <c r="F163" s="13"/>
      <c r="G163" s="13">
        <v>610</v>
      </c>
      <c r="H163" s="203">
        <v>482</v>
      </c>
      <c r="I163" s="41"/>
      <c r="J163" s="15"/>
      <c r="K163" s="16"/>
      <c r="L163" s="17">
        <f>G163/F162</f>
        <v>1</v>
      </c>
      <c r="M163" s="20">
        <v>650</v>
      </c>
      <c r="N163" s="3">
        <f t="shared" si="53"/>
        <v>0.96296296296296291</v>
      </c>
      <c r="O163" s="5">
        <f t="shared" si="54"/>
        <v>3.703703703703709E-2</v>
      </c>
      <c r="W163" s="31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3"/>
      <c r="AJ163" s="3"/>
    </row>
    <row r="164" spans="1:36" ht="12.75" customHeight="1" x14ac:dyDescent="0.2">
      <c r="A164" s="27" t="s">
        <v>20</v>
      </c>
      <c r="B164" s="32"/>
      <c r="C164" s="32"/>
      <c r="D164" s="32"/>
      <c r="E164" s="32"/>
      <c r="F164" s="32"/>
      <c r="G164" s="32">
        <v>130</v>
      </c>
      <c r="H164" s="203">
        <v>56</v>
      </c>
      <c r="I164" s="5"/>
      <c r="J164" s="5"/>
      <c r="K164" s="32"/>
      <c r="L164" s="5"/>
      <c r="M164" s="20">
        <v>160</v>
      </c>
      <c r="N164" s="3">
        <f t="shared" si="53"/>
        <v>0.24615384615384617</v>
      </c>
      <c r="O164" s="5">
        <f t="shared" si="54"/>
        <v>0.75384615384615383</v>
      </c>
      <c r="W164" s="31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3"/>
      <c r="AJ164" s="3"/>
    </row>
    <row r="165" spans="1:36" ht="12.75" customHeight="1" x14ac:dyDescent="0.2">
      <c r="A165" s="31" t="s">
        <v>21</v>
      </c>
      <c r="B165" s="32"/>
      <c r="C165" s="32"/>
      <c r="D165" s="32"/>
      <c r="E165" s="32"/>
      <c r="F165" s="32"/>
      <c r="G165" s="32">
        <v>22</v>
      </c>
      <c r="H165" s="203">
        <v>15</v>
      </c>
      <c r="I165" s="5"/>
      <c r="J165" s="5"/>
      <c r="K165" s="32"/>
      <c r="L165" s="5"/>
      <c r="M165" s="20">
        <v>23</v>
      </c>
      <c r="N165" s="3"/>
      <c r="O165" s="5"/>
      <c r="W165" s="31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3"/>
      <c r="AJ165" s="3"/>
    </row>
    <row r="166" spans="1:36" ht="12.75" customHeight="1" x14ac:dyDescent="0.2">
      <c r="A166" s="31" t="s">
        <v>22</v>
      </c>
      <c r="B166" s="32"/>
      <c r="C166" s="32"/>
      <c r="D166" s="32"/>
      <c r="E166" s="32"/>
      <c r="F166" s="32"/>
      <c r="G166" s="32">
        <v>8</v>
      </c>
      <c r="H166" s="203">
        <v>4</v>
      </c>
      <c r="I166" s="5"/>
      <c r="J166" s="5"/>
      <c r="K166" s="32"/>
      <c r="L166" s="5"/>
      <c r="M166" s="20">
        <v>9</v>
      </c>
      <c r="N166" s="3"/>
      <c r="O166" s="5"/>
      <c r="W166" s="31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3"/>
      <c r="AJ166" s="3"/>
    </row>
    <row r="167" spans="1:36" ht="12.75" customHeight="1" x14ac:dyDescent="0.2">
      <c r="A167" s="31" t="s">
        <v>33</v>
      </c>
      <c r="B167" s="32"/>
      <c r="C167" s="32"/>
      <c r="D167" s="32"/>
      <c r="E167" s="32"/>
      <c r="F167" s="32"/>
      <c r="G167" s="32">
        <v>4</v>
      </c>
      <c r="H167" s="203">
        <v>4</v>
      </c>
      <c r="I167" s="5"/>
      <c r="J167" s="5"/>
      <c r="K167" s="32"/>
      <c r="L167" s="5"/>
      <c r="M167" s="20">
        <v>4</v>
      </c>
      <c r="N167" s="3"/>
      <c r="O167" s="5"/>
      <c r="W167" s="31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3"/>
      <c r="AJ167" s="3"/>
    </row>
    <row r="168" spans="1:36" ht="12.75" customHeight="1" x14ac:dyDescent="0.2">
      <c r="H168" s="206">
        <f>SUM(H161:H167)</f>
        <v>584</v>
      </c>
      <c r="I168" s="5">
        <f>SUM(H161:H163)/B158</f>
        <v>0.51954732510288071</v>
      </c>
      <c r="J168" s="5">
        <f>H168/B158</f>
        <v>0.60082304526748975</v>
      </c>
      <c r="K168" s="5">
        <f>J168-I168</f>
        <v>8.1275720164609044E-2</v>
      </c>
      <c r="L168" s="5"/>
      <c r="M168" s="6"/>
      <c r="N168" s="6"/>
      <c r="O168" s="5"/>
      <c r="W168" s="32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</row>
    <row r="169" spans="1:36" ht="12.75" customHeight="1" x14ac:dyDescent="0.2">
      <c r="A169" s="35" t="s">
        <v>28</v>
      </c>
      <c r="B169" s="35"/>
      <c r="C169" s="35"/>
      <c r="D169" s="36"/>
      <c r="E169" s="36"/>
      <c r="G169" s="37">
        <f>((H161*4)+(H162*5)+(H163*6)+(H164*7)+(H165*8)+(H166*9)+(H167*10))/H168</f>
        <v>6.1352739726027394</v>
      </c>
      <c r="I169" s="5"/>
      <c r="J169" s="5"/>
      <c r="L169" s="5"/>
      <c r="M169" s="6"/>
      <c r="N169" s="6"/>
      <c r="O169" s="5"/>
      <c r="W169" s="32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</row>
    <row r="170" spans="1:36" ht="12.75" customHeight="1" x14ac:dyDescent="0.2">
      <c r="I170" s="5"/>
      <c r="J170" s="5"/>
      <c r="L170" s="5"/>
      <c r="M170" s="6"/>
      <c r="N170" s="6"/>
      <c r="O170" s="5"/>
      <c r="W170" s="32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</row>
    <row r="171" spans="1:36" ht="12.75" customHeight="1" x14ac:dyDescent="0.3">
      <c r="A171" s="44" t="s">
        <v>51</v>
      </c>
      <c r="I171" s="5"/>
      <c r="J171" s="5"/>
      <c r="L171" s="5"/>
      <c r="M171" s="6"/>
      <c r="N171" s="6"/>
      <c r="O171" s="5"/>
      <c r="W171" s="44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3"/>
      <c r="AJ171" s="3"/>
    </row>
    <row r="172" spans="1:36" ht="25.5" customHeight="1" x14ac:dyDescent="0.2">
      <c r="B172" s="228" t="s">
        <v>1</v>
      </c>
      <c r="C172" s="229"/>
      <c r="D172" s="229"/>
      <c r="E172" s="229"/>
      <c r="F172" s="229"/>
      <c r="G172" s="229"/>
      <c r="I172" s="7" t="s">
        <v>2</v>
      </c>
      <c r="J172" s="7" t="s">
        <v>3</v>
      </c>
      <c r="K172" s="8" t="s">
        <v>4</v>
      </c>
      <c r="L172" s="7" t="s">
        <v>5</v>
      </c>
      <c r="M172" s="9" t="s">
        <v>6</v>
      </c>
      <c r="N172" s="9" t="s">
        <v>7</v>
      </c>
      <c r="O172" s="10" t="s">
        <v>8</v>
      </c>
      <c r="W172" s="32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</row>
    <row r="173" spans="1:36" ht="12.75" customHeight="1" x14ac:dyDescent="0.2">
      <c r="A173" s="12" t="s">
        <v>9</v>
      </c>
      <c r="B173" s="13">
        <v>1</v>
      </c>
      <c r="C173" s="13">
        <v>2</v>
      </c>
      <c r="D173" s="13">
        <v>3</v>
      </c>
      <c r="E173" s="13">
        <v>4</v>
      </c>
      <c r="F173" s="13">
        <v>5</v>
      </c>
      <c r="G173" s="13">
        <v>6</v>
      </c>
      <c r="H173" s="201" t="s">
        <v>10</v>
      </c>
      <c r="I173" s="41"/>
      <c r="J173" s="15"/>
      <c r="K173" s="16"/>
      <c r="L173" s="17"/>
      <c r="M173" s="6"/>
      <c r="N173" s="6"/>
      <c r="O173" s="5"/>
      <c r="W173" s="4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3"/>
      <c r="AJ173" s="3"/>
    </row>
    <row r="174" spans="1:36" ht="12.75" customHeight="1" x14ac:dyDescent="0.2">
      <c r="A174" s="27" t="s">
        <v>15</v>
      </c>
      <c r="B174" s="13">
        <v>90</v>
      </c>
      <c r="C174" s="13"/>
      <c r="D174" s="13"/>
      <c r="E174" s="13"/>
      <c r="F174" s="13"/>
      <c r="G174" s="13"/>
      <c r="H174" s="202"/>
      <c r="I174" s="41"/>
      <c r="J174" s="15"/>
      <c r="K174" s="16"/>
      <c r="L174" s="17"/>
      <c r="M174" s="20">
        <f>B174</f>
        <v>90</v>
      </c>
      <c r="N174" s="6"/>
      <c r="O174" s="5"/>
      <c r="W174" s="31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3"/>
      <c r="AJ174" s="3"/>
    </row>
    <row r="175" spans="1:36" ht="12.75" customHeight="1" x14ac:dyDescent="0.2">
      <c r="A175" s="27" t="s">
        <v>16</v>
      </c>
      <c r="B175" s="13"/>
      <c r="C175" s="13">
        <v>54</v>
      </c>
      <c r="D175" s="13"/>
      <c r="E175" s="13"/>
      <c r="F175" s="13"/>
      <c r="G175" s="13"/>
      <c r="H175" s="202"/>
      <c r="I175" s="41"/>
      <c r="J175" s="15"/>
      <c r="K175" s="16"/>
      <c r="L175" s="17">
        <f>C175/B174</f>
        <v>0.6</v>
      </c>
      <c r="M175" s="20">
        <v>55</v>
      </c>
      <c r="N175" s="3">
        <f t="shared" ref="N175:N179" si="55">M175/M174</f>
        <v>0.61111111111111116</v>
      </c>
      <c r="O175" s="5">
        <f t="shared" ref="O175:O179" si="56">100%-N175</f>
        <v>0.38888888888888884</v>
      </c>
      <c r="W175" s="31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3"/>
      <c r="AJ175" s="3"/>
    </row>
    <row r="176" spans="1:36" ht="12.75" customHeight="1" x14ac:dyDescent="0.2">
      <c r="A176" s="27" t="s">
        <v>17</v>
      </c>
      <c r="B176" s="13"/>
      <c r="C176" s="13"/>
      <c r="D176" s="13">
        <v>54</v>
      </c>
      <c r="E176" s="13"/>
      <c r="F176" s="13"/>
      <c r="G176" s="13"/>
      <c r="H176" s="202"/>
      <c r="I176" s="41"/>
      <c r="J176" s="15"/>
      <c r="K176" s="16"/>
      <c r="L176" s="17">
        <f>D176/C175</f>
        <v>1</v>
      </c>
      <c r="M176" s="20">
        <v>55</v>
      </c>
      <c r="N176" s="3">
        <f t="shared" si="55"/>
        <v>1</v>
      </c>
      <c r="O176" s="5">
        <f t="shared" si="56"/>
        <v>0</v>
      </c>
      <c r="W176" s="31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3"/>
      <c r="AJ176" s="3"/>
    </row>
    <row r="177" spans="1:36" ht="12.75" customHeight="1" x14ac:dyDescent="0.2">
      <c r="A177" s="27" t="s">
        <v>18</v>
      </c>
      <c r="B177" s="13"/>
      <c r="C177" s="13"/>
      <c r="D177" s="13"/>
      <c r="E177" s="13">
        <v>29</v>
      </c>
      <c r="F177" s="13"/>
      <c r="G177" s="13"/>
      <c r="H177" s="202"/>
      <c r="I177" s="41"/>
      <c r="J177" s="15"/>
      <c r="K177" s="16"/>
      <c r="L177" s="17">
        <f>E177/D176</f>
        <v>0.53703703703703709</v>
      </c>
      <c r="M177" s="20">
        <v>39</v>
      </c>
      <c r="N177" s="3">
        <f t="shared" si="55"/>
        <v>0.70909090909090911</v>
      </c>
      <c r="O177" s="5">
        <f t="shared" si="56"/>
        <v>0.29090909090909089</v>
      </c>
      <c r="W177" s="31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3"/>
      <c r="AJ177" s="3"/>
    </row>
    <row r="178" spans="1:36" ht="12.75" customHeight="1" x14ac:dyDescent="0.2">
      <c r="A178" s="61" t="s">
        <v>19</v>
      </c>
      <c r="B178" s="13"/>
      <c r="C178" s="13"/>
      <c r="D178" s="13"/>
      <c r="E178" s="13"/>
      <c r="F178" s="13">
        <v>29</v>
      </c>
      <c r="G178" s="13"/>
      <c r="H178" s="202">
        <v>3</v>
      </c>
      <c r="I178" s="41"/>
      <c r="J178" s="15"/>
      <c r="K178" s="16"/>
      <c r="L178" s="17">
        <f>F178/E177</f>
        <v>1</v>
      </c>
      <c r="M178" s="20">
        <v>34</v>
      </c>
      <c r="N178" s="3">
        <f t="shared" si="55"/>
        <v>0.87179487179487181</v>
      </c>
      <c r="O178" s="5">
        <f t="shared" si="56"/>
        <v>0.12820512820512819</v>
      </c>
      <c r="W178" s="31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3"/>
      <c r="AJ178" s="3"/>
    </row>
    <row r="179" spans="1:36" ht="12.75" customHeight="1" x14ac:dyDescent="0.2">
      <c r="A179" s="27" t="s">
        <v>20</v>
      </c>
      <c r="B179" s="32"/>
      <c r="C179" s="32"/>
      <c r="D179" s="32"/>
      <c r="E179" s="32"/>
      <c r="F179" s="32"/>
      <c r="G179" s="32">
        <v>29</v>
      </c>
      <c r="H179" s="203">
        <v>22</v>
      </c>
      <c r="I179" s="5"/>
      <c r="J179" s="5"/>
      <c r="K179" s="32"/>
      <c r="L179" s="5">
        <f>G179/F178</f>
        <v>1</v>
      </c>
      <c r="M179" s="20">
        <v>50</v>
      </c>
      <c r="N179" s="3">
        <f t="shared" si="55"/>
        <v>1.4705882352941178</v>
      </c>
      <c r="O179" s="5">
        <f t="shared" si="56"/>
        <v>-0.47058823529411775</v>
      </c>
      <c r="W179" s="31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3"/>
      <c r="AJ179" s="3"/>
    </row>
    <row r="180" spans="1:36" ht="12.75" customHeight="1" x14ac:dyDescent="0.2">
      <c r="A180" s="31" t="s">
        <v>21</v>
      </c>
      <c r="B180" s="32"/>
      <c r="C180" s="32"/>
      <c r="D180" s="32"/>
      <c r="E180" s="32"/>
      <c r="F180" s="32"/>
      <c r="G180" s="32">
        <v>2</v>
      </c>
      <c r="H180" s="203">
        <v>1</v>
      </c>
      <c r="I180" s="5"/>
      <c r="J180" s="5"/>
      <c r="K180" s="32"/>
      <c r="L180" s="5"/>
      <c r="M180" s="20">
        <v>3</v>
      </c>
      <c r="N180" s="3"/>
      <c r="O180" s="5"/>
      <c r="W180" s="31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3"/>
      <c r="AJ180" s="3"/>
    </row>
    <row r="181" spans="1:36" ht="12.75" customHeight="1" x14ac:dyDescent="0.2">
      <c r="A181" s="31" t="s">
        <v>22</v>
      </c>
      <c r="B181" s="32"/>
      <c r="C181" s="32"/>
      <c r="D181" s="32"/>
      <c r="E181" s="32"/>
      <c r="F181" s="32"/>
      <c r="G181" s="32">
        <v>1</v>
      </c>
      <c r="H181" s="203">
        <v>1</v>
      </c>
      <c r="I181" s="5"/>
      <c r="J181" s="5"/>
      <c r="K181" s="32"/>
      <c r="L181" s="5"/>
      <c r="M181" s="20">
        <v>2</v>
      </c>
      <c r="N181" s="3"/>
      <c r="O181" s="5"/>
      <c r="W181" s="31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3"/>
      <c r="AJ181" s="3"/>
    </row>
    <row r="182" spans="1:36" ht="12.75" customHeight="1" x14ac:dyDescent="0.2">
      <c r="A182" s="31" t="s">
        <v>33</v>
      </c>
      <c r="B182" s="32"/>
      <c r="C182" s="32"/>
      <c r="D182" s="32"/>
      <c r="E182" s="32"/>
      <c r="F182" s="32"/>
      <c r="G182" s="32">
        <v>1</v>
      </c>
      <c r="H182" s="203"/>
      <c r="I182" s="5"/>
      <c r="J182" s="5"/>
      <c r="K182" s="32"/>
      <c r="L182" s="5"/>
      <c r="M182" s="20">
        <v>1</v>
      </c>
      <c r="N182" s="3"/>
      <c r="O182" s="5"/>
      <c r="W182" s="31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3"/>
      <c r="AJ182" s="3"/>
    </row>
    <row r="183" spans="1:36" ht="12.75" customHeight="1" x14ac:dyDescent="0.2">
      <c r="A183" s="31" t="s">
        <v>34</v>
      </c>
      <c r="B183" s="32"/>
      <c r="C183" s="32"/>
      <c r="D183" s="32"/>
      <c r="E183" s="32"/>
      <c r="F183" s="32"/>
      <c r="G183" s="32">
        <v>1</v>
      </c>
      <c r="H183" s="203"/>
      <c r="I183" s="5"/>
      <c r="J183" s="5"/>
      <c r="K183" s="32"/>
      <c r="L183" s="5"/>
      <c r="M183" s="20"/>
      <c r="N183" s="3"/>
      <c r="O183" s="5"/>
      <c r="W183" s="31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3"/>
      <c r="AJ183" s="3"/>
    </row>
    <row r="184" spans="1:36" ht="12.75" customHeight="1" x14ac:dyDescent="0.2">
      <c r="A184" s="31" t="s">
        <v>36</v>
      </c>
      <c r="B184" s="32"/>
      <c r="C184" s="32"/>
      <c r="D184" s="32"/>
      <c r="E184" s="32"/>
      <c r="F184" s="32"/>
      <c r="G184" s="32">
        <v>1</v>
      </c>
      <c r="H184" s="203">
        <v>1</v>
      </c>
      <c r="I184" s="5"/>
      <c r="J184" s="5"/>
      <c r="K184" s="32"/>
      <c r="L184" s="5"/>
      <c r="M184" s="20">
        <v>1</v>
      </c>
      <c r="N184" s="3"/>
      <c r="O184" s="5"/>
      <c r="W184" s="31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3"/>
      <c r="AJ184" s="3"/>
    </row>
    <row r="185" spans="1:36" ht="12.75" customHeight="1" x14ac:dyDescent="0.2">
      <c r="H185" s="206">
        <f>SUM(H178:H184)</f>
        <v>28</v>
      </c>
      <c r="I185" s="5">
        <f>SUM(H178:H179)/B174</f>
        <v>0.27777777777777779</v>
      </c>
      <c r="J185" s="5">
        <f>H185/B174</f>
        <v>0.31111111111111112</v>
      </c>
      <c r="K185" s="5">
        <f>J185-I185</f>
        <v>3.3333333333333326E-2</v>
      </c>
      <c r="L185" s="5"/>
      <c r="M185" s="6"/>
      <c r="N185" s="6"/>
      <c r="O185" s="5"/>
      <c r="W185" s="32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</row>
    <row r="186" spans="1:36" ht="12.75" customHeight="1" x14ac:dyDescent="0.2">
      <c r="A186" s="35" t="s">
        <v>28</v>
      </c>
      <c r="B186" s="35"/>
      <c r="C186" s="35"/>
      <c r="D186" s="36"/>
      <c r="E186" s="36"/>
      <c r="G186" s="37">
        <f>((H178*5)+(H179*6)+(H180*7)+(H181*8))/H185</f>
        <v>5.7857142857142856</v>
      </c>
      <c r="I186" s="5"/>
      <c r="J186" s="5"/>
      <c r="K186" s="5"/>
      <c r="L186" s="5"/>
      <c r="M186" s="6"/>
      <c r="N186" s="6"/>
      <c r="O186" s="5"/>
      <c r="W186" s="32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</row>
    <row r="187" spans="1:36" ht="12.75" customHeight="1" x14ac:dyDescent="0.2">
      <c r="I187" s="5"/>
      <c r="J187" s="5"/>
      <c r="L187" s="5"/>
      <c r="M187" s="6"/>
      <c r="N187" s="6"/>
      <c r="O187" s="5"/>
      <c r="W187" s="32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</row>
    <row r="188" spans="1:36" ht="12.75" customHeight="1" x14ac:dyDescent="0.3">
      <c r="A188" s="44" t="s">
        <v>52</v>
      </c>
      <c r="I188" s="5"/>
      <c r="J188" s="5"/>
      <c r="L188" s="5"/>
      <c r="M188" s="6"/>
      <c r="N188" s="6"/>
      <c r="O188" s="5"/>
      <c r="W188" s="44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3"/>
      <c r="AJ188" s="3"/>
    </row>
    <row r="189" spans="1:36" ht="25.5" customHeight="1" x14ac:dyDescent="0.2">
      <c r="B189" s="228" t="s">
        <v>1</v>
      </c>
      <c r="C189" s="229"/>
      <c r="D189" s="229"/>
      <c r="E189" s="229"/>
      <c r="F189" s="229"/>
      <c r="G189" s="229"/>
      <c r="I189" s="7" t="s">
        <v>2</v>
      </c>
      <c r="J189" s="7" t="s">
        <v>3</v>
      </c>
      <c r="K189" s="8" t="s">
        <v>4</v>
      </c>
      <c r="L189" s="7" t="s">
        <v>5</v>
      </c>
      <c r="M189" s="9" t="s">
        <v>6</v>
      </c>
      <c r="N189" s="9" t="s">
        <v>7</v>
      </c>
      <c r="O189" s="10" t="s">
        <v>8</v>
      </c>
      <c r="W189" s="32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</row>
    <row r="190" spans="1:36" ht="12.75" customHeight="1" x14ac:dyDescent="0.2">
      <c r="A190" s="12" t="s">
        <v>9</v>
      </c>
      <c r="B190" s="13">
        <v>1</v>
      </c>
      <c r="C190" s="13">
        <v>2</v>
      </c>
      <c r="D190" s="13">
        <v>3</v>
      </c>
      <c r="E190" s="13">
        <v>4</v>
      </c>
      <c r="F190" s="13">
        <v>5</v>
      </c>
      <c r="G190" s="13">
        <v>6</v>
      </c>
      <c r="H190" s="201" t="s">
        <v>10</v>
      </c>
      <c r="I190" s="41"/>
      <c r="J190" s="15"/>
      <c r="K190" s="16"/>
      <c r="L190" s="17"/>
      <c r="M190" s="6"/>
      <c r="N190" s="6"/>
      <c r="O190" s="5"/>
      <c r="W190" s="4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3"/>
      <c r="AJ190" s="3"/>
    </row>
    <row r="191" spans="1:36" ht="12.75" customHeight="1" x14ac:dyDescent="0.2">
      <c r="A191" s="27" t="s">
        <v>16</v>
      </c>
      <c r="B191" s="13">
        <v>768</v>
      </c>
      <c r="C191" s="13"/>
      <c r="D191" s="13"/>
      <c r="E191" s="13"/>
      <c r="F191" s="13"/>
      <c r="G191" s="13"/>
      <c r="H191" s="202"/>
      <c r="I191" s="41"/>
      <c r="J191" s="15"/>
      <c r="K191" s="16"/>
      <c r="L191" s="17"/>
      <c r="M191" s="20">
        <f>B191</f>
        <v>768</v>
      </c>
      <c r="N191" s="6"/>
      <c r="O191" s="5"/>
      <c r="W191" s="31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3"/>
      <c r="AJ191" s="3"/>
    </row>
    <row r="192" spans="1:36" ht="12.75" customHeight="1" x14ac:dyDescent="0.2">
      <c r="A192" s="27" t="s">
        <v>17</v>
      </c>
      <c r="B192" s="13"/>
      <c r="C192" s="13">
        <v>768</v>
      </c>
      <c r="D192" s="13"/>
      <c r="E192" s="13"/>
      <c r="F192" s="13"/>
      <c r="G192" s="13"/>
      <c r="H192" s="202"/>
      <c r="I192" s="41"/>
      <c r="J192" s="15"/>
      <c r="K192" s="16"/>
      <c r="L192" s="17">
        <f>C192/B191</f>
        <v>1</v>
      </c>
      <c r="M192" s="20">
        <v>768</v>
      </c>
      <c r="N192" s="3">
        <f t="shared" ref="N192:N196" si="57">M192/M191</f>
        <v>1</v>
      </c>
      <c r="O192" s="5">
        <f t="shared" ref="O192:O196" si="58">100%-N192</f>
        <v>0</v>
      </c>
      <c r="W192" s="31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3"/>
      <c r="AJ192" s="3"/>
    </row>
    <row r="193" spans="1:36" ht="12.75" customHeight="1" x14ac:dyDescent="0.2">
      <c r="A193" s="27" t="s">
        <v>18</v>
      </c>
      <c r="B193" s="13"/>
      <c r="C193" s="13"/>
      <c r="D193" s="13">
        <v>609</v>
      </c>
      <c r="E193" s="13"/>
      <c r="F193" s="13"/>
      <c r="G193" s="13"/>
      <c r="H193" s="202"/>
      <c r="I193" s="41"/>
      <c r="J193" s="15"/>
      <c r="K193" s="16"/>
      <c r="L193" s="17">
        <f>D193/C192</f>
        <v>0.79296875</v>
      </c>
      <c r="M193" s="20">
        <v>643</v>
      </c>
      <c r="N193" s="3">
        <f t="shared" si="57"/>
        <v>0.83723958333333337</v>
      </c>
      <c r="O193" s="5">
        <f t="shared" si="58"/>
        <v>0.16276041666666663</v>
      </c>
      <c r="W193" s="31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3"/>
      <c r="AJ193" s="3"/>
    </row>
    <row r="194" spans="1:36" ht="12.75" customHeight="1" x14ac:dyDescent="0.2">
      <c r="A194" s="61" t="s">
        <v>19</v>
      </c>
      <c r="B194" s="13"/>
      <c r="C194" s="13"/>
      <c r="D194" s="13"/>
      <c r="E194" s="13">
        <v>550</v>
      </c>
      <c r="F194" s="13"/>
      <c r="G194" s="13"/>
      <c r="H194" s="202">
        <v>13</v>
      </c>
      <c r="I194" s="41"/>
      <c r="J194" s="15"/>
      <c r="K194" s="16"/>
      <c r="L194" s="17">
        <f>E194/D193</f>
        <v>0.90311986863711002</v>
      </c>
      <c r="M194" s="20">
        <v>615</v>
      </c>
      <c r="N194" s="3">
        <f t="shared" si="57"/>
        <v>0.95645412130637641</v>
      </c>
      <c r="O194" s="5">
        <f t="shared" si="58"/>
        <v>4.3545878693623585E-2</v>
      </c>
      <c r="W194" s="31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3"/>
      <c r="AJ194" s="3"/>
    </row>
    <row r="195" spans="1:36" ht="12.75" customHeight="1" x14ac:dyDescent="0.2">
      <c r="A195" s="27" t="s">
        <v>20</v>
      </c>
      <c r="B195" s="32"/>
      <c r="C195" s="32"/>
      <c r="D195" s="32"/>
      <c r="E195" s="32"/>
      <c r="F195" s="32">
        <v>550</v>
      </c>
      <c r="G195" s="32"/>
      <c r="H195" s="203">
        <v>15</v>
      </c>
      <c r="I195" s="5"/>
      <c r="J195" s="5"/>
      <c r="K195" s="32"/>
      <c r="L195" s="5">
        <f>F195/E194</f>
        <v>1</v>
      </c>
      <c r="M195" s="20">
        <v>673</v>
      </c>
      <c r="N195" s="3">
        <f t="shared" si="57"/>
        <v>1.0943089430894308</v>
      </c>
      <c r="O195" s="5">
        <f t="shared" si="58"/>
        <v>-9.430894308943083E-2</v>
      </c>
      <c r="W195" s="31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3"/>
      <c r="AJ195" s="3"/>
    </row>
    <row r="196" spans="1:36" ht="12.75" customHeight="1" x14ac:dyDescent="0.2">
      <c r="A196" s="31" t="s">
        <v>21</v>
      </c>
      <c r="B196" s="32"/>
      <c r="C196" s="32"/>
      <c r="D196" s="32"/>
      <c r="E196" s="32"/>
      <c r="F196" s="32"/>
      <c r="G196" s="32">
        <v>542</v>
      </c>
      <c r="H196" s="203">
        <v>466</v>
      </c>
      <c r="I196" s="5"/>
      <c r="J196" s="5"/>
      <c r="K196" s="32"/>
      <c r="L196" s="5">
        <f>G196/F195</f>
        <v>0.98545454545454547</v>
      </c>
      <c r="M196" s="20">
        <v>543</v>
      </c>
      <c r="N196" s="3">
        <f t="shared" si="57"/>
        <v>0.80683506686478457</v>
      </c>
      <c r="O196" s="5">
        <f t="shared" si="58"/>
        <v>0.19316493313521543</v>
      </c>
      <c r="W196" s="31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3"/>
      <c r="AJ196" s="3"/>
    </row>
    <row r="197" spans="1:36" ht="12.75" customHeight="1" x14ac:dyDescent="0.2">
      <c r="A197" s="31" t="s">
        <v>22</v>
      </c>
      <c r="B197" s="32"/>
      <c r="C197" s="32"/>
      <c r="D197" s="32"/>
      <c r="E197" s="32"/>
      <c r="F197" s="32"/>
      <c r="G197" s="32">
        <v>68</v>
      </c>
      <c r="H197" s="203">
        <v>40</v>
      </c>
      <c r="I197" s="5"/>
      <c r="J197" s="5"/>
      <c r="K197" s="32"/>
      <c r="L197" s="5"/>
      <c r="M197" s="20">
        <v>76</v>
      </c>
      <c r="N197" s="3"/>
      <c r="O197" s="5"/>
      <c r="W197" s="31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3"/>
      <c r="AJ197" s="3"/>
    </row>
    <row r="198" spans="1:36" ht="12.75" customHeight="1" x14ac:dyDescent="0.2">
      <c r="A198" s="31" t="s">
        <v>33</v>
      </c>
      <c r="B198" s="32"/>
      <c r="C198" s="32"/>
      <c r="D198" s="32"/>
      <c r="E198" s="32"/>
      <c r="F198" s="32"/>
      <c r="G198" s="32">
        <v>20</v>
      </c>
      <c r="H198" s="203">
        <v>10</v>
      </c>
      <c r="I198" s="5"/>
      <c r="J198" s="5"/>
      <c r="K198" s="32"/>
      <c r="L198" s="5"/>
      <c r="M198" s="20">
        <v>22</v>
      </c>
      <c r="N198" s="3"/>
      <c r="O198" s="5"/>
      <c r="W198" s="31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3"/>
      <c r="AJ198" s="3"/>
    </row>
    <row r="199" spans="1:36" ht="12.75" customHeight="1" x14ac:dyDescent="0.2">
      <c r="A199" s="31" t="s">
        <v>34</v>
      </c>
      <c r="B199" s="32"/>
      <c r="C199" s="32"/>
      <c r="D199" s="32"/>
      <c r="E199" s="32"/>
      <c r="F199" s="32"/>
      <c r="G199" s="32">
        <v>9</v>
      </c>
      <c r="H199" s="203">
        <v>4</v>
      </c>
      <c r="I199" s="5"/>
      <c r="J199" s="5"/>
      <c r="K199" s="32"/>
      <c r="L199" s="5"/>
      <c r="M199" s="20">
        <v>11</v>
      </c>
      <c r="N199" s="3"/>
      <c r="O199" s="5"/>
      <c r="W199" s="31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3"/>
      <c r="AJ199" s="3"/>
    </row>
    <row r="200" spans="1:36" ht="12.75" customHeight="1" x14ac:dyDescent="0.2">
      <c r="A200" s="31" t="s">
        <v>36</v>
      </c>
      <c r="B200" s="32"/>
      <c r="C200" s="32"/>
      <c r="D200" s="32"/>
      <c r="E200" s="32"/>
      <c r="F200" s="32"/>
      <c r="G200" s="32">
        <v>5</v>
      </c>
      <c r="H200" s="203">
        <v>5</v>
      </c>
      <c r="I200" s="5"/>
      <c r="J200" s="5"/>
      <c r="K200" s="32"/>
      <c r="L200" s="5"/>
      <c r="M200" s="20">
        <v>5</v>
      </c>
      <c r="N200" s="3"/>
      <c r="O200" s="5"/>
      <c r="W200" s="31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3"/>
      <c r="AJ200" s="3"/>
    </row>
    <row r="201" spans="1:36" ht="12.75" customHeight="1" x14ac:dyDescent="0.2">
      <c r="A201" s="31" t="s">
        <v>37</v>
      </c>
      <c r="B201" s="32"/>
      <c r="C201" s="32"/>
      <c r="D201" s="32"/>
      <c r="E201" s="32"/>
      <c r="F201" s="32">
        <v>1</v>
      </c>
      <c r="G201" s="32"/>
      <c r="H201" s="203">
        <v>1</v>
      </c>
      <c r="I201" s="5"/>
      <c r="J201" s="5"/>
      <c r="K201" s="32"/>
      <c r="L201" s="5"/>
      <c r="M201" s="20">
        <v>1</v>
      </c>
      <c r="N201" s="3"/>
      <c r="O201" s="5"/>
      <c r="W201" s="31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3"/>
      <c r="AJ201" s="3"/>
    </row>
    <row r="202" spans="1:36" ht="12.75" customHeight="1" x14ac:dyDescent="0.2">
      <c r="H202" s="206">
        <f>SUM(H194:H201)</f>
        <v>554</v>
      </c>
      <c r="I202" s="5">
        <f>SUM(H194:H196)/B191</f>
        <v>0.64322916666666663</v>
      </c>
      <c r="J202" s="5">
        <f>H202/B191</f>
        <v>0.72135416666666663</v>
      </c>
      <c r="K202" s="5">
        <f>J202-I202</f>
        <v>7.8125E-2</v>
      </c>
      <c r="L202" s="5"/>
      <c r="M202" s="6"/>
      <c r="N202" s="6"/>
      <c r="O202" s="5"/>
      <c r="W202" s="32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</row>
    <row r="203" spans="1:36" ht="12.75" customHeight="1" x14ac:dyDescent="0.2">
      <c r="A203" s="35" t="s">
        <v>28</v>
      </c>
      <c r="B203" s="35"/>
      <c r="C203" s="35"/>
      <c r="D203" s="36"/>
      <c r="E203" s="36"/>
      <c r="G203" s="37">
        <f>((H194*4)+(H195*5)+(H196*6)+(H197*7)+(H198*8))/H202</f>
        <v>5.9259927797833933</v>
      </c>
      <c r="I203" s="5"/>
      <c r="J203" s="5"/>
      <c r="K203" s="5"/>
      <c r="L203" s="5"/>
      <c r="M203" s="6"/>
      <c r="N203" s="6"/>
      <c r="O203" s="5"/>
      <c r="W203" s="32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</row>
    <row r="204" spans="1:36" ht="12.75" customHeight="1" x14ac:dyDescent="0.2">
      <c r="I204" s="5"/>
      <c r="J204" s="5"/>
      <c r="L204" s="5"/>
      <c r="M204" s="6"/>
      <c r="N204" s="6"/>
      <c r="O204" s="5"/>
      <c r="W204" s="32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</row>
    <row r="205" spans="1:36" ht="12.75" customHeight="1" x14ac:dyDescent="0.3">
      <c r="A205" s="44" t="s">
        <v>53</v>
      </c>
      <c r="I205" s="5"/>
      <c r="J205" s="5"/>
      <c r="L205" s="5"/>
      <c r="M205" s="6"/>
      <c r="N205" s="6"/>
      <c r="O205" s="5"/>
      <c r="W205" s="44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3"/>
      <c r="AJ205" s="3"/>
    </row>
    <row r="206" spans="1:36" ht="25.5" customHeight="1" x14ac:dyDescent="0.2">
      <c r="B206" s="228" t="s">
        <v>1</v>
      </c>
      <c r="C206" s="229"/>
      <c r="D206" s="229"/>
      <c r="E206" s="229"/>
      <c r="F206" s="229"/>
      <c r="G206" s="229"/>
      <c r="I206" s="7" t="s">
        <v>2</v>
      </c>
      <c r="J206" s="7" t="s">
        <v>3</v>
      </c>
      <c r="K206" s="8" t="s">
        <v>4</v>
      </c>
      <c r="L206" s="7" t="s">
        <v>5</v>
      </c>
      <c r="M206" s="9" t="s">
        <v>6</v>
      </c>
      <c r="N206" s="9" t="s">
        <v>7</v>
      </c>
      <c r="O206" s="10" t="s">
        <v>8</v>
      </c>
      <c r="W206" s="32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</row>
    <row r="207" spans="1:36" ht="12.75" customHeight="1" x14ac:dyDescent="0.2">
      <c r="A207" s="12" t="s">
        <v>9</v>
      </c>
      <c r="B207" s="13">
        <v>1</v>
      </c>
      <c r="C207" s="13">
        <v>2</v>
      </c>
      <c r="D207" s="13">
        <v>3</v>
      </c>
      <c r="E207" s="13">
        <v>4</v>
      </c>
      <c r="F207" s="13">
        <v>5</v>
      </c>
      <c r="G207" s="13">
        <v>6</v>
      </c>
      <c r="H207" s="201" t="s">
        <v>10</v>
      </c>
      <c r="I207" s="41"/>
      <c r="J207" s="15"/>
      <c r="K207" s="16"/>
      <c r="L207" s="17"/>
      <c r="M207" s="6"/>
      <c r="N207" s="6"/>
      <c r="O207" s="5"/>
      <c r="W207" s="4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3"/>
      <c r="AJ207" s="3"/>
    </row>
    <row r="208" spans="1:36" ht="12.75" customHeight="1" x14ac:dyDescent="0.2">
      <c r="A208" s="27" t="s">
        <v>17</v>
      </c>
      <c r="B208" s="13">
        <v>107</v>
      </c>
      <c r="C208" s="13"/>
      <c r="D208" s="13"/>
      <c r="E208" s="13"/>
      <c r="F208" s="13"/>
      <c r="G208" s="13"/>
      <c r="H208" s="202"/>
      <c r="I208" s="41"/>
      <c r="J208" s="15"/>
      <c r="K208" s="16"/>
      <c r="L208" s="17"/>
      <c r="M208" s="20">
        <f>B208</f>
        <v>107</v>
      </c>
      <c r="N208" s="6"/>
      <c r="O208" s="5"/>
      <c r="W208" s="31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3"/>
      <c r="AJ208" s="3"/>
    </row>
    <row r="209" spans="1:36" ht="12.75" customHeight="1" x14ac:dyDescent="0.2">
      <c r="A209" s="27" t="s">
        <v>18</v>
      </c>
      <c r="B209" s="13"/>
      <c r="C209" s="13">
        <v>70</v>
      </c>
      <c r="D209" s="13"/>
      <c r="E209" s="13"/>
      <c r="F209" s="13"/>
      <c r="G209" s="13"/>
      <c r="H209" s="202"/>
      <c r="I209" s="41"/>
      <c r="J209" s="15"/>
      <c r="K209" s="16"/>
      <c r="L209" s="17">
        <f>C209/B208</f>
        <v>0.65420560747663548</v>
      </c>
      <c r="M209" s="20">
        <v>72</v>
      </c>
      <c r="N209" s="3">
        <f t="shared" ref="N209:N213" si="59">M209/M208</f>
        <v>0.67289719626168221</v>
      </c>
      <c r="O209" s="5">
        <f t="shared" ref="O209:O213" si="60">100%-N209</f>
        <v>0.32710280373831779</v>
      </c>
      <c r="W209" s="31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3"/>
      <c r="AJ209" s="3"/>
    </row>
    <row r="210" spans="1:36" ht="12.75" customHeight="1" x14ac:dyDescent="0.2">
      <c r="A210" s="27" t="s">
        <v>19</v>
      </c>
      <c r="B210" s="13"/>
      <c r="C210" s="13"/>
      <c r="D210" s="13">
        <v>58</v>
      </c>
      <c r="E210" s="13"/>
      <c r="F210" s="13"/>
      <c r="G210" s="13"/>
      <c r="H210" s="202"/>
      <c r="I210" s="41"/>
      <c r="J210" s="41"/>
      <c r="K210" s="41"/>
      <c r="L210" s="17">
        <f>D210/C209</f>
        <v>0.82857142857142863</v>
      </c>
      <c r="M210" s="20">
        <v>65</v>
      </c>
      <c r="N210" s="3">
        <f t="shared" si="59"/>
        <v>0.90277777777777779</v>
      </c>
      <c r="O210" s="5">
        <f t="shared" si="60"/>
        <v>9.722222222222221E-2</v>
      </c>
      <c r="W210" s="31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3"/>
      <c r="AJ210" s="3"/>
    </row>
    <row r="211" spans="1:36" ht="12.75" customHeight="1" x14ac:dyDescent="0.2">
      <c r="A211" s="27" t="s">
        <v>20</v>
      </c>
      <c r="B211" s="32"/>
      <c r="C211" s="32"/>
      <c r="D211" s="32"/>
      <c r="E211" s="32">
        <v>58</v>
      </c>
      <c r="F211" s="32"/>
      <c r="G211" s="32"/>
      <c r="H211" s="203">
        <v>3</v>
      </c>
      <c r="I211" s="5"/>
      <c r="J211" s="5"/>
      <c r="K211" s="5"/>
      <c r="L211" s="5">
        <f>E211/D210</f>
        <v>1</v>
      </c>
      <c r="M211" s="20">
        <v>64</v>
      </c>
      <c r="N211" s="3">
        <f t="shared" si="59"/>
        <v>0.98461538461538467</v>
      </c>
      <c r="O211" s="5">
        <f t="shared" si="60"/>
        <v>1.538461538461533E-2</v>
      </c>
      <c r="W211" s="31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3"/>
      <c r="AJ211" s="3"/>
    </row>
    <row r="212" spans="1:36" ht="12.75" customHeight="1" x14ac:dyDescent="0.2">
      <c r="A212" s="31" t="s">
        <v>21</v>
      </c>
      <c r="B212" s="32"/>
      <c r="C212" s="32"/>
      <c r="D212" s="32"/>
      <c r="E212" s="32"/>
      <c r="F212" s="32">
        <v>35</v>
      </c>
      <c r="G212" s="32"/>
      <c r="H212" s="203">
        <v>6</v>
      </c>
      <c r="I212" s="5"/>
      <c r="J212" s="5"/>
      <c r="K212" s="5"/>
      <c r="L212" s="5">
        <f>F212/E211</f>
        <v>0.60344827586206895</v>
      </c>
      <c r="M212" s="20">
        <v>45</v>
      </c>
      <c r="N212" s="3">
        <f t="shared" si="59"/>
        <v>0.703125</v>
      </c>
      <c r="O212" s="5">
        <f t="shared" si="60"/>
        <v>0.296875</v>
      </c>
      <c r="W212" s="31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3"/>
      <c r="AJ212" s="3"/>
    </row>
    <row r="213" spans="1:36" ht="12.75" customHeight="1" x14ac:dyDescent="0.2">
      <c r="A213" s="31" t="s">
        <v>22</v>
      </c>
      <c r="B213" s="32"/>
      <c r="C213" s="32"/>
      <c r="D213" s="32"/>
      <c r="E213" s="32"/>
      <c r="F213" s="32"/>
      <c r="G213" s="32">
        <v>35</v>
      </c>
      <c r="H213" s="203">
        <v>23</v>
      </c>
      <c r="I213" s="5"/>
      <c r="J213" s="5"/>
      <c r="K213" s="5"/>
      <c r="L213" s="5">
        <f>G213/F212</f>
        <v>1</v>
      </c>
      <c r="M213" s="20">
        <v>37</v>
      </c>
      <c r="N213" s="3">
        <f t="shared" si="59"/>
        <v>0.82222222222222219</v>
      </c>
      <c r="O213" s="5">
        <f t="shared" si="60"/>
        <v>0.17777777777777781</v>
      </c>
      <c r="W213" s="31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3"/>
      <c r="AJ213" s="3"/>
    </row>
    <row r="214" spans="1:36" ht="12.75" customHeight="1" x14ac:dyDescent="0.2">
      <c r="A214" s="31" t="s">
        <v>33</v>
      </c>
      <c r="B214" s="32"/>
      <c r="C214" s="32"/>
      <c r="D214" s="32"/>
      <c r="E214" s="32"/>
      <c r="F214" s="32"/>
      <c r="G214" s="32">
        <v>10</v>
      </c>
      <c r="H214" s="203">
        <v>5</v>
      </c>
      <c r="I214" s="5"/>
      <c r="J214" s="5"/>
      <c r="K214" s="5"/>
      <c r="L214" s="5"/>
      <c r="M214" s="20">
        <v>12</v>
      </c>
      <c r="N214" s="3"/>
      <c r="O214" s="5"/>
      <c r="W214" s="31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3"/>
      <c r="AJ214" s="3"/>
    </row>
    <row r="215" spans="1:36" ht="12.75" customHeight="1" x14ac:dyDescent="0.2">
      <c r="A215" s="31" t="s">
        <v>34</v>
      </c>
      <c r="B215" s="32"/>
      <c r="C215" s="32"/>
      <c r="D215" s="32"/>
      <c r="E215" s="32"/>
      <c r="F215" s="32"/>
      <c r="G215" s="32">
        <v>3</v>
      </c>
      <c r="H215" s="203"/>
      <c r="I215" s="5"/>
      <c r="J215" s="5"/>
      <c r="K215" s="5"/>
      <c r="L215" s="5"/>
      <c r="M215" s="20"/>
      <c r="N215" s="3"/>
      <c r="O215" s="5"/>
      <c r="W215" s="31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3"/>
      <c r="AJ215" s="3"/>
    </row>
    <row r="216" spans="1:36" ht="12.75" customHeight="1" x14ac:dyDescent="0.2">
      <c r="A216" s="31" t="s">
        <v>36</v>
      </c>
      <c r="B216" s="32"/>
      <c r="C216" s="32"/>
      <c r="D216" s="32"/>
      <c r="E216" s="32"/>
      <c r="F216" s="32"/>
      <c r="G216" s="32"/>
      <c r="H216" s="203"/>
      <c r="I216" s="5"/>
      <c r="J216" s="5"/>
      <c r="K216" s="5"/>
      <c r="L216" s="5"/>
      <c r="M216" s="20">
        <v>5</v>
      </c>
      <c r="N216" s="3"/>
      <c r="O216" s="5"/>
      <c r="W216" s="31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3"/>
      <c r="AJ216" s="3"/>
    </row>
    <row r="217" spans="1:36" ht="12.75" customHeight="1" x14ac:dyDescent="0.2">
      <c r="A217" s="31" t="s">
        <v>37</v>
      </c>
      <c r="B217" s="32"/>
      <c r="C217" s="32"/>
      <c r="D217" s="32"/>
      <c r="E217" s="32"/>
      <c r="F217" s="32">
        <v>1</v>
      </c>
      <c r="G217" s="32"/>
      <c r="H217" s="203"/>
      <c r="I217" s="5"/>
      <c r="J217" s="5"/>
      <c r="K217" s="5"/>
      <c r="L217" s="5"/>
      <c r="M217" s="20">
        <v>1</v>
      </c>
      <c r="N217" s="3"/>
      <c r="O217" s="5"/>
      <c r="W217" s="31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3"/>
      <c r="AJ217" s="3"/>
    </row>
    <row r="218" spans="1:36" ht="12.75" customHeight="1" x14ac:dyDescent="0.2">
      <c r="A218" s="31" t="s">
        <v>38</v>
      </c>
      <c r="B218" s="32"/>
      <c r="C218" s="32"/>
      <c r="D218" s="32"/>
      <c r="E218" s="32"/>
      <c r="F218" s="32"/>
      <c r="G218" s="32"/>
      <c r="H218" s="203"/>
      <c r="I218" s="5"/>
      <c r="J218" s="5"/>
      <c r="K218" s="5"/>
      <c r="L218" s="5"/>
      <c r="M218" s="20"/>
      <c r="N218" s="3"/>
      <c r="O218" s="5"/>
      <c r="W218" s="31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3"/>
      <c r="AJ218" s="3"/>
    </row>
    <row r="219" spans="1:36" ht="12.75" customHeight="1" x14ac:dyDescent="0.2">
      <c r="A219" s="31" t="s">
        <v>39</v>
      </c>
      <c r="B219" s="32"/>
      <c r="C219" s="32"/>
      <c r="D219" s="32"/>
      <c r="E219" s="32"/>
      <c r="F219" s="32"/>
      <c r="G219" s="32"/>
      <c r="H219" s="203"/>
      <c r="I219" s="5"/>
      <c r="J219" s="5"/>
      <c r="K219" s="5"/>
      <c r="L219" s="5"/>
      <c r="M219" s="20"/>
      <c r="N219" s="3"/>
      <c r="O219" s="5"/>
      <c r="W219" s="31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3"/>
      <c r="AJ219" s="3"/>
    </row>
    <row r="220" spans="1:36" ht="12.75" customHeight="1" x14ac:dyDescent="0.2">
      <c r="A220" s="31" t="s">
        <v>40</v>
      </c>
      <c r="B220" s="32"/>
      <c r="C220" s="32"/>
      <c r="D220" s="32"/>
      <c r="E220" s="32"/>
      <c r="F220" s="32"/>
      <c r="G220" s="32"/>
      <c r="H220" s="203"/>
      <c r="I220" s="5"/>
      <c r="J220" s="5"/>
      <c r="K220" s="5"/>
      <c r="L220" s="5"/>
      <c r="M220" s="20"/>
      <c r="N220" s="3"/>
      <c r="O220" s="5"/>
      <c r="W220" s="31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3"/>
      <c r="AJ220" s="3"/>
    </row>
    <row r="221" spans="1:36" ht="12.75" customHeight="1" x14ac:dyDescent="0.2">
      <c r="H221" s="206">
        <f>SUM(H211:H214)</f>
        <v>37</v>
      </c>
      <c r="I221" s="5">
        <f>SUM(H211:H213)/B208</f>
        <v>0.29906542056074764</v>
      </c>
      <c r="J221" s="5">
        <f>H221/B208</f>
        <v>0.34579439252336447</v>
      </c>
      <c r="K221" s="5">
        <f>J221-I221</f>
        <v>4.6728971962616828E-2</v>
      </c>
      <c r="L221" s="5"/>
      <c r="M221" s="6"/>
      <c r="N221" s="6"/>
      <c r="O221" s="5"/>
      <c r="W221" s="32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</row>
    <row r="222" spans="1:36" ht="12.75" customHeight="1" x14ac:dyDescent="0.2">
      <c r="I222" s="5"/>
      <c r="J222" s="5"/>
      <c r="L222" s="5"/>
      <c r="M222" s="6"/>
      <c r="N222" s="6"/>
      <c r="O222" s="5"/>
      <c r="W222" s="32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</row>
    <row r="223" spans="1:36" ht="12.75" customHeight="1" x14ac:dyDescent="0.3">
      <c r="A223" s="44" t="s">
        <v>54</v>
      </c>
      <c r="I223" s="5"/>
      <c r="J223" s="5"/>
      <c r="L223" s="5"/>
      <c r="M223" s="6"/>
      <c r="N223" s="6"/>
      <c r="O223" s="5"/>
      <c r="W223" s="44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3"/>
      <c r="AJ223" s="3"/>
    </row>
    <row r="224" spans="1:36" ht="25.5" customHeight="1" x14ac:dyDescent="0.2">
      <c r="B224" s="228" t="s">
        <v>1</v>
      </c>
      <c r="C224" s="229"/>
      <c r="D224" s="229"/>
      <c r="E224" s="229"/>
      <c r="F224" s="229"/>
      <c r="G224" s="229"/>
      <c r="I224" s="7" t="s">
        <v>2</v>
      </c>
      <c r="J224" s="7" t="s">
        <v>3</v>
      </c>
      <c r="K224" s="8" t="s">
        <v>4</v>
      </c>
      <c r="L224" s="7" t="s">
        <v>5</v>
      </c>
      <c r="M224" s="9" t="s">
        <v>6</v>
      </c>
      <c r="N224" s="9" t="s">
        <v>7</v>
      </c>
      <c r="O224" s="10" t="s">
        <v>8</v>
      </c>
      <c r="W224" s="32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</row>
    <row r="225" spans="1:36" ht="12.75" customHeight="1" x14ac:dyDescent="0.2">
      <c r="A225" s="12" t="s">
        <v>9</v>
      </c>
      <c r="B225" s="13">
        <v>1</v>
      </c>
      <c r="C225" s="13">
        <v>2</v>
      </c>
      <c r="D225" s="13">
        <v>3</v>
      </c>
      <c r="E225" s="13">
        <v>4</v>
      </c>
      <c r="F225" s="13">
        <v>5</v>
      </c>
      <c r="G225" s="13">
        <v>6</v>
      </c>
      <c r="H225" s="201" t="s">
        <v>10</v>
      </c>
      <c r="I225" s="41"/>
      <c r="J225" s="15"/>
      <c r="K225" s="16"/>
      <c r="L225" s="17"/>
      <c r="M225" s="6"/>
      <c r="N225" s="6"/>
      <c r="O225" s="5"/>
      <c r="W225" s="4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3"/>
      <c r="AJ225" s="3"/>
    </row>
    <row r="226" spans="1:36" ht="12.75" customHeight="1" x14ac:dyDescent="0.2">
      <c r="A226" s="27" t="s">
        <v>18</v>
      </c>
      <c r="B226" s="13">
        <v>883</v>
      </c>
      <c r="C226" s="13"/>
      <c r="D226" s="13"/>
      <c r="E226" s="13"/>
      <c r="F226" s="13"/>
      <c r="G226" s="13"/>
      <c r="H226" s="202"/>
      <c r="I226" s="41"/>
      <c r="J226" s="15"/>
      <c r="K226" s="16"/>
      <c r="L226" s="17"/>
      <c r="M226" s="20">
        <f>B226</f>
        <v>883</v>
      </c>
      <c r="N226" s="6"/>
      <c r="O226" s="5"/>
      <c r="W226" s="31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3"/>
      <c r="AJ226" s="3"/>
    </row>
    <row r="227" spans="1:36" ht="12.75" customHeight="1" x14ac:dyDescent="0.2">
      <c r="A227" s="27" t="s">
        <v>19</v>
      </c>
      <c r="B227" s="13"/>
      <c r="C227" s="13">
        <v>761</v>
      </c>
      <c r="D227" s="13"/>
      <c r="E227" s="13"/>
      <c r="F227" s="13"/>
      <c r="G227" s="13"/>
      <c r="H227" s="203"/>
      <c r="I227" s="41"/>
      <c r="J227" s="15"/>
      <c r="K227" s="16"/>
      <c r="L227" s="17">
        <f>C227/B226</f>
        <v>0.86183465458663644</v>
      </c>
      <c r="M227" s="20">
        <v>765</v>
      </c>
      <c r="N227" s="3">
        <f t="shared" ref="N227:N231" si="61">M227/M226</f>
        <v>0.86636466591166483</v>
      </c>
      <c r="O227" s="5">
        <f t="shared" ref="O227:O231" si="62">100%-N227</f>
        <v>0.13363533408833517</v>
      </c>
      <c r="W227" s="31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3"/>
      <c r="AJ227" s="3"/>
    </row>
    <row r="228" spans="1:36" ht="12.75" customHeight="1" x14ac:dyDescent="0.2">
      <c r="A228" s="27" t="s">
        <v>20</v>
      </c>
      <c r="B228" s="32"/>
      <c r="C228" s="32"/>
      <c r="D228" s="32">
        <v>761</v>
      </c>
      <c r="E228" s="32"/>
      <c r="F228" s="32"/>
      <c r="G228" s="32"/>
      <c r="H228" s="203"/>
      <c r="I228" s="5"/>
      <c r="J228" s="5"/>
      <c r="K228" s="32"/>
      <c r="L228" s="5">
        <f>D228/C227</f>
        <v>1</v>
      </c>
      <c r="M228" s="20">
        <v>769</v>
      </c>
      <c r="N228" s="3">
        <f t="shared" si="61"/>
        <v>1.0052287581699346</v>
      </c>
      <c r="O228" s="5">
        <f t="shared" si="62"/>
        <v>-5.2287581699346219E-3</v>
      </c>
      <c r="W228" s="31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3"/>
      <c r="AJ228" s="3"/>
    </row>
    <row r="229" spans="1:36" ht="12.75" customHeight="1" x14ac:dyDescent="0.2">
      <c r="A229" s="31" t="s">
        <v>21</v>
      </c>
      <c r="B229" s="32"/>
      <c r="C229" s="32"/>
      <c r="D229" s="32"/>
      <c r="E229" s="32">
        <v>688</v>
      </c>
      <c r="F229" s="32"/>
      <c r="G229" s="32"/>
      <c r="H229" s="203">
        <v>25</v>
      </c>
      <c r="I229" s="5"/>
      <c r="J229" s="5"/>
      <c r="K229" s="32"/>
      <c r="L229" s="5">
        <f>E229/D228</f>
        <v>0.90407358738501975</v>
      </c>
      <c r="M229" s="20">
        <v>745</v>
      </c>
      <c r="N229" s="3">
        <f t="shared" si="61"/>
        <v>0.96879063719115732</v>
      </c>
      <c r="O229" s="5">
        <f t="shared" si="62"/>
        <v>3.1209362808842678E-2</v>
      </c>
      <c r="W229" s="31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3"/>
      <c r="AJ229" s="3"/>
    </row>
    <row r="230" spans="1:36" ht="12.75" customHeight="1" x14ac:dyDescent="0.2">
      <c r="A230" s="31" t="s">
        <v>22</v>
      </c>
      <c r="B230" s="32"/>
      <c r="C230" s="32"/>
      <c r="D230" s="32"/>
      <c r="E230" s="32"/>
      <c r="F230" s="32">
        <v>629</v>
      </c>
      <c r="G230" s="32"/>
      <c r="H230" s="203">
        <v>14</v>
      </c>
      <c r="I230" s="5"/>
      <c r="J230" s="5"/>
      <c r="K230" s="32"/>
      <c r="L230" s="5">
        <f>F230/E229</f>
        <v>0.91424418604651159</v>
      </c>
      <c r="M230" s="20">
        <v>704</v>
      </c>
      <c r="N230" s="3">
        <f t="shared" si="61"/>
        <v>0.94496644295302012</v>
      </c>
      <c r="O230" s="5">
        <f t="shared" si="62"/>
        <v>5.5033557046979875E-2</v>
      </c>
      <c r="W230" s="31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3"/>
      <c r="AJ230" s="3"/>
    </row>
    <row r="231" spans="1:36" ht="12.75" customHeight="1" x14ac:dyDescent="0.2">
      <c r="A231" s="31" t="s">
        <v>33</v>
      </c>
      <c r="B231" s="32"/>
      <c r="C231" s="32"/>
      <c r="D231" s="32"/>
      <c r="E231" s="32"/>
      <c r="F231" s="32"/>
      <c r="G231" s="32">
        <v>629</v>
      </c>
      <c r="H231" s="203">
        <v>550</v>
      </c>
      <c r="I231" s="5"/>
      <c r="J231" s="5"/>
      <c r="K231" s="32"/>
      <c r="L231" s="5">
        <f>G231/F230</f>
        <v>1</v>
      </c>
      <c r="M231" s="20">
        <v>664</v>
      </c>
      <c r="N231" s="3">
        <f t="shared" si="61"/>
        <v>0.94318181818181823</v>
      </c>
      <c r="O231" s="5">
        <f t="shared" si="62"/>
        <v>5.6818181818181768E-2</v>
      </c>
      <c r="W231" s="31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3"/>
      <c r="AJ231" s="3"/>
    </row>
    <row r="232" spans="1:36" ht="12.75" customHeight="1" x14ac:dyDescent="0.2">
      <c r="A232" s="31" t="s">
        <v>34</v>
      </c>
      <c r="B232" s="32"/>
      <c r="C232" s="32"/>
      <c r="D232" s="32"/>
      <c r="E232" s="32"/>
      <c r="F232" s="32"/>
      <c r="G232" s="32">
        <v>81</v>
      </c>
      <c r="H232" s="203">
        <v>47</v>
      </c>
      <c r="I232" s="5"/>
      <c r="J232" s="5"/>
      <c r="K232" s="32"/>
      <c r="L232" s="5"/>
      <c r="M232" s="20">
        <v>84</v>
      </c>
      <c r="N232" s="3"/>
      <c r="O232" s="5"/>
      <c r="W232" s="31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3"/>
      <c r="AJ232" s="3"/>
    </row>
    <row r="233" spans="1:36" ht="12.75" customHeight="1" x14ac:dyDescent="0.2">
      <c r="A233" s="31" t="s">
        <v>36</v>
      </c>
      <c r="B233" s="32"/>
      <c r="C233" s="32"/>
      <c r="D233" s="32"/>
      <c r="E233" s="32"/>
      <c r="F233" s="32"/>
      <c r="G233" s="32">
        <v>36</v>
      </c>
      <c r="H233" s="203">
        <v>25</v>
      </c>
      <c r="I233" s="5"/>
      <c r="J233" s="5"/>
      <c r="K233" s="32"/>
      <c r="L233" s="5"/>
      <c r="M233" s="20">
        <v>37</v>
      </c>
      <c r="N233" s="3"/>
      <c r="O233" s="5"/>
      <c r="W233" s="31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3"/>
      <c r="AJ233" s="3"/>
    </row>
    <row r="234" spans="1:36" ht="12.75" customHeight="1" x14ac:dyDescent="0.2">
      <c r="A234" s="31" t="s">
        <v>37</v>
      </c>
      <c r="B234" s="32"/>
      <c r="C234" s="32"/>
      <c r="D234" s="32"/>
      <c r="E234" s="32"/>
      <c r="F234" s="32"/>
      <c r="G234" s="32">
        <v>17</v>
      </c>
      <c r="H234" s="203">
        <v>7</v>
      </c>
      <c r="I234" s="5"/>
      <c r="J234" s="5"/>
      <c r="K234" s="32"/>
      <c r="L234" s="5"/>
      <c r="M234" s="20">
        <v>20</v>
      </c>
      <c r="N234" s="3"/>
      <c r="O234" s="5"/>
      <c r="W234" s="31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3"/>
      <c r="AJ234" s="3"/>
    </row>
    <row r="235" spans="1:36" ht="12.75" customHeight="1" x14ac:dyDescent="0.2">
      <c r="A235" s="31" t="s">
        <v>38</v>
      </c>
      <c r="B235" s="32"/>
      <c r="C235" s="32"/>
      <c r="D235" s="32"/>
      <c r="E235" s="32"/>
      <c r="F235" s="32"/>
      <c r="G235" s="32">
        <v>1</v>
      </c>
      <c r="H235" s="203"/>
      <c r="I235" s="5"/>
      <c r="J235" s="5"/>
      <c r="K235" s="32"/>
      <c r="L235" s="5"/>
      <c r="M235" s="20">
        <v>2</v>
      </c>
      <c r="N235" s="3"/>
      <c r="O235" s="5"/>
      <c r="W235" s="31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3"/>
      <c r="AJ235" s="3"/>
    </row>
    <row r="236" spans="1:36" ht="12.75" customHeight="1" x14ac:dyDescent="0.2">
      <c r="A236" s="31" t="s">
        <v>39</v>
      </c>
      <c r="B236" s="32"/>
      <c r="C236" s="32"/>
      <c r="D236" s="32"/>
      <c r="E236" s="32"/>
      <c r="F236" s="32"/>
      <c r="G236" s="32">
        <v>2</v>
      </c>
      <c r="H236" s="203">
        <v>2</v>
      </c>
      <c r="I236" s="5"/>
      <c r="J236" s="5"/>
      <c r="K236" s="32"/>
      <c r="L236" s="5"/>
      <c r="M236" s="20">
        <v>3</v>
      </c>
      <c r="N236" s="3"/>
      <c r="O236" s="5"/>
      <c r="W236" s="31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3"/>
      <c r="AJ236" s="3"/>
    </row>
    <row r="237" spans="1:36" ht="12.75" customHeight="1" x14ac:dyDescent="0.2">
      <c r="A237" s="31" t="s">
        <v>40</v>
      </c>
      <c r="B237" s="32"/>
      <c r="C237" s="32"/>
      <c r="D237" s="32"/>
      <c r="E237" s="32"/>
      <c r="F237" s="32"/>
      <c r="G237" s="32">
        <v>2</v>
      </c>
      <c r="H237" s="203">
        <v>1</v>
      </c>
      <c r="I237" s="5"/>
      <c r="J237" s="5"/>
      <c r="K237" s="32"/>
      <c r="L237" s="5"/>
      <c r="M237" s="20">
        <v>2</v>
      </c>
      <c r="N237" s="3"/>
      <c r="O237" s="5"/>
      <c r="W237" s="31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3"/>
      <c r="AJ237" s="3"/>
    </row>
    <row r="238" spans="1:36" ht="12.75" customHeight="1" x14ac:dyDescent="0.2">
      <c r="H238" s="206">
        <f>SUM(H229:H237)</f>
        <v>671</v>
      </c>
      <c r="I238" s="5">
        <f>SUM(H229:H231)/B226</f>
        <v>0.66704416761041907</v>
      </c>
      <c r="J238" s="5">
        <f>H238/B226</f>
        <v>0.75990939977349947</v>
      </c>
      <c r="K238" s="5">
        <f>J238-I238</f>
        <v>9.2865232163080402E-2</v>
      </c>
      <c r="L238" s="5"/>
      <c r="M238" s="6"/>
      <c r="N238" s="6"/>
      <c r="O238" s="5"/>
      <c r="W238" s="32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</row>
    <row r="239" spans="1:36" ht="12.75" customHeight="1" x14ac:dyDescent="0.2">
      <c r="I239" s="5"/>
      <c r="J239" s="5"/>
      <c r="L239" s="5"/>
      <c r="M239" s="6"/>
      <c r="N239" s="6"/>
      <c r="O239" s="5"/>
      <c r="W239" s="32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</row>
    <row r="240" spans="1:36" ht="12.75" customHeight="1" x14ac:dyDescent="0.3">
      <c r="A240" s="44" t="s">
        <v>55</v>
      </c>
      <c r="I240" s="5"/>
      <c r="J240" s="5"/>
      <c r="L240" s="5"/>
      <c r="M240" s="6"/>
      <c r="N240" s="6"/>
      <c r="O240" s="5"/>
      <c r="W240" s="44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3"/>
      <c r="AJ240" s="3"/>
    </row>
    <row r="241" spans="1:36" ht="25.5" customHeight="1" x14ac:dyDescent="0.2">
      <c r="B241" s="228" t="s">
        <v>1</v>
      </c>
      <c r="C241" s="229"/>
      <c r="D241" s="229"/>
      <c r="E241" s="229"/>
      <c r="F241" s="229"/>
      <c r="G241" s="229"/>
      <c r="I241" s="7" t="s">
        <v>2</v>
      </c>
      <c r="J241" s="7" t="s">
        <v>3</v>
      </c>
      <c r="K241" s="8" t="s">
        <v>4</v>
      </c>
      <c r="L241" s="7" t="s">
        <v>5</v>
      </c>
      <c r="M241" s="9" t="s">
        <v>6</v>
      </c>
      <c r="N241" s="9" t="s">
        <v>7</v>
      </c>
      <c r="O241" s="10" t="s">
        <v>8</v>
      </c>
      <c r="W241" s="32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</row>
    <row r="242" spans="1:36" ht="12.75" customHeight="1" x14ac:dyDescent="0.2">
      <c r="A242" s="12" t="s">
        <v>9</v>
      </c>
      <c r="B242" s="13">
        <v>1</v>
      </c>
      <c r="C242" s="13">
        <v>2</v>
      </c>
      <c r="D242" s="13">
        <v>3</v>
      </c>
      <c r="E242" s="13">
        <v>4</v>
      </c>
      <c r="F242" s="13">
        <v>5</v>
      </c>
      <c r="G242" s="13">
        <v>6</v>
      </c>
      <c r="H242" s="201" t="s">
        <v>10</v>
      </c>
      <c r="I242" s="41"/>
      <c r="J242" s="15"/>
      <c r="K242" s="16"/>
      <c r="L242" s="17"/>
      <c r="M242" s="6"/>
      <c r="N242" s="6"/>
      <c r="O242" s="5"/>
      <c r="W242" s="4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3"/>
      <c r="AJ242" s="3"/>
    </row>
    <row r="243" spans="1:36" ht="12.75" customHeight="1" x14ac:dyDescent="0.2">
      <c r="A243" s="27" t="s">
        <v>19</v>
      </c>
      <c r="B243" s="13">
        <v>98</v>
      </c>
      <c r="C243" s="13"/>
      <c r="D243" s="13"/>
      <c r="E243" s="13"/>
      <c r="F243" s="13"/>
      <c r="G243" s="13"/>
      <c r="H243" s="202"/>
      <c r="I243" s="41"/>
      <c r="J243" s="15"/>
      <c r="K243" s="16"/>
      <c r="L243" s="17"/>
      <c r="M243" s="20">
        <f>B243</f>
        <v>98</v>
      </c>
      <c r="N243" s="6"/>
      <c r="O243" s="5"/>
      <c r="W243" s="31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3"/>
      <c r="AJ243" s="3"/>
    </row>
    <row r="244" spans="1:36" ht="12.75" customHeight="1" x14ac:dyDescent="0.2">
      <c r="A244" s="27" t="s">
        <v>20</v>
      </c>
      <c r="B244" s="13"/>
      <c r="C244" s="13">
        <v>45</v>
      </c>
      <c r="D244" s="13"/>
      <c r="E244" s="13"/>
      <c r="F244" s="13"/>
      <c r="G244" s="13"/>
      <c r="H244" s="203"/>
      <c r="I244" s="41"/>
      <c r="J244" s="41"/>
      <c r="K244" s="41"/>
      <c r="L244" s="17">
        <f>C244/B243</f>
        <v>0.45918367346938777</v>
      </c>
      <c r="M244" s="20">
        <v>45</v>
      </c>
      <c r="N244" s="3">
        <f t="shared" ref="N244:N248" si="63">M244/M243</f>
        <v>0.45918367346938777</v>
      </c>
      <c r="O244" s="5">
        <f t="shared" ref="O244:O248" si="64">100%-N244</f>
        <v>0.54081632653061229</v>
      </c>
      <c r="W244" s="31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3"/>
      <c r="AJ244" s="3"/>
    </row>
    <row r="245" spans="1:36" ht="12.75" customHeight="1" x14ac:dyDescent="0.2">
      <c r="A245" s="31" t="s">
        <v>21</v>
      </c>
      <c r="B245" s="32"/>
      <c r="C245" s="32"/>
      <c r="D245" s="32">
        <v>45</v>
      </c>
      <c r="E245" s="32"/>
      <c r="F245" s="32"/>
      <c r="G245" s="32"/>
      <c r="H245" s="203"/>
      <c r="I245" s="5"/>
      <c r="J245" s="5"/>
      <c r="K245" s="5"/>
      <c r="L245" s="5">
        <f>D245/C244</f>
        <v>1</v>
      </c>
      <c r="M245" s="20">
        <v>62</v>
      </c>
      <c r="N245" s="3">
        <f t="shared" si="63"/>
        <v>1.3777777777777778</v>
      </c>
      <c r="O245" s="5">
        <f t="shared" si="64"/>
        <v>-0.37777777777777777</v>
      </c>
      <c r="W245" s="31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3"/>
      <c r="AJ245" s="3"/>
    </row>
    <row r="246" spans="1:36" ht="12.75" customHeight="1" x14ac:dyDescent="0.2">
      <c r="A246" s="31" t="s">
        <v>22</v>
      </c>
      <c r="B246" s="32"/>
      <c r="C246" s="32"/>
      <c r="D246" s="32"/>
      <c r="E246" s="32">
        <v>35</v>
      </c>
      <c r="F246" s="32"/>
      <c r="G246" s="32"/>
      <c r="H246" s="203"/>
      <c r="I246" s="5"/>
      <c r="J246" s="5"/>
      <c r="K246" s="5"/>
      <c r="L246" s="5">
        <f>E246/D245</f>
        <v>0.77777777777777779</v>
      </c>
      <c r="M246" s="20">
        <v>49</v>
      </c>
      <c r="N246" s="3">
        <f t="shared" si="63"/>
        <v>0.79032258064516125</v>
      </c>
      <c r="O246" s="5">
        <f t="shared" si="64"/>
        <v>0.20967741935483875</v>
      </c>
      <c r="W246" s="31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3"/>
      <c r="AJ246" s="3"/>
    </row>
    <row r="247" spans="1:36" ht="12.75" customHeight="1" x14ac:dyDescent="0.2">
      <c r="A247" s="31" t="s">
        <v>33</v>
      </c>
      <c r="B247" s="32"/>
      <c r="C247" s="32"/>
      <c r="D247" s="32"/>
      <c r="E247" s="32"/>
      <c r="F247" s="32">
        <v>24</v>
      </c>
      <c r="G247" s="32"/>
      <c r="H247" s="203">
        <v>6</v>
      </c>
      <c r="I247" s="5"/>
      <c r="J247" s="5"/>
      <c r="K247" s="5"/>
      <c r="L247" s="5">
        <f>F247/E246</f>
        <v>0.68571428571428572</v>
      </c>
      <c r="M247" s="20">
        <v>39</v>
      </c>
      <c r="N247" s="3">
        <f t="shared" si="63"/>
        <v>0.79591836734693877</v>
      </c>
      <c r="O247" s="5">
        <f t="shared" si="64"/>
        <v>0.20408163265306123</v>
      </c>
      <c r="W247" s="31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3"/>
      <c r="AJ247" s="3"/>
    </row>
    <row r="248" spans="1:36" ht="12.75" customHeight="1" x14ac:dyDescent="0.2">
      <c r="A248" s="31" t="s">
        <v>34</v>
      </c>
      <c r="G248" s="32">
        <v>27</v>
      </c>
      <c r="H248" s="203">
        <v>13</v>
      </c>
      <c r="I248" s="5"/>
      <c r="J248" s="5"/>
      <c r="L248" s="5">
        <f>G248/F247</f>
        <v>1.125</v>
      </c>
      <c r="M248" s="20">
        <v>28</v>
      </c>
      <c r="N248" s="3">
        <f t="shared" si="63"/>
        <v>0.71794871794871795</v>
      </c>
      <c r="O248" s="5">
        <f t="shared" si="64"/>
        <v>0.28205128205128205</v>
      </c>
      <c r="W248" s="32"/>
      <c r="AI248" s="3"/>
      <c r="AJ248" s="3"/>
    </row>
    <row r="249" spans="1:36" ht="12.75" customHeight="1" x14ac:dyDescent="0.2">
      <c r="A249" s="31" t="s">
        <v>36</v>
      </c>
      <c r="G249" s="32">
        <v>14</v>
      </c>
      <c r="H249" s="203">
        <v>7</v>
      </c>
      <c r="I249" s="5"/>
      <c r="J249" s="5"/>
      <c r="L249" s="5"/>
      <c r="M249" s="20">
        <v>15</v>
      </c>
      <c r="N249" s="3"/>
      <c r="O249" s="5"/>
      <c r="W249" s="32"/>
      <c r="AI249" s="3"/>
      <c r="AJ249" s="3"/>
    </row>
    <row r="250" spans="1:36" ht="12.75" customHeight="1" x14ac:dyDescent="0.2">
      <c r="A250" s="31" t="s">
        <v>37</v>
      </c>
      <c r="G250" s="32">
        <v>5</v>
      </c>
      <c r="H250" s="203">
        <v>1</v>
      </c>
      <c r="I250" s="5"/>
      <c r="J250" s="5"/>
      <c r="L250" s="5"/>
      <c r="M250" s="20">
        <v>5</v>
      </c>
      <c r="N250" s="3"/>
      <c r="O250" s="5"/>
      <c r="W250" s="32"/>
      <c r="AI250" s="3"/>
      <c r="AJ250" s="3"/>
    </row>
    <row r="251" spans="1:36" ht="12.75" customHeight="1" x14ac:dyDescent="0.2">
      <c r="A251" s="31" t="s">
        <v>38</v>
      </c>
      <c r="G251" s="32">
        <v>3</v>
      </c>
      <c r="H251" s="203">
        <v>2</v>
      </c>
      <c r="I251" s="5"/>
      <c r="J251" s="5"/>
      <c r="L251" s="5"/>
      <c r="M251" s="20">
        <v>3</v>
      </c>
      <c r="N251" s="3"/>
      <c r="O251" s="5"/>
      <c r="W251" s="32"/>
      <c r="AI251" s="3"/>
      <c r="AJ251" s="3"/>
    </row>
    <row r="252" spans="1:36" ht="12.75" customHeight="1" x14ac:dyDescent="0.2">
      <c r="A252" s="31" t="s">
        <v>39</v>
      </c>
      <c r="H252" s="203"/>
      <c r="I252" s="5"/>
      <c r="J252" s="5"/>
      <c r="L252" s="5"/>
      <c r="M252" s="20"/>
      <c r="N252" s="3"/>
      <c r="O252" s="5"/>
      <c r="W252" s="32"/>
      <c r="AI252" s="3"/>
      <c r="AJ252" s="3"/>
    </row>
    <row r="253" spans="1:36" ht="12.75" customHeight="1" x14ac:dyDescent="0.2">
      <c r="A253" s="31" t="s">
        <v>40</v>
      </c>
      <c r="H253" s="203"/>
      <c r="I253" s="5"/>
      <c r="J253" s="5"/>
      <c r="L253" s="5"/>
      <c r="M253" s="20"/>
      <c r="N253" s="3"/>
      <c r="O253" s="5"/>
      <c r="W253" s="32"/>
      <c r="AI253" s="3"/>
      <c r="AJ253" s="3"/>
    </row>
    <row r="254" spans="1:36" ht="12.75" customHeight="1" x14ac:dyDescent="0.2">
      <c r="H254" s="206">
        <f>SUM(H247:H251)</f>
        <v>29</v>
      </c>
      <c r="I254" s="5">
        <f>SUM(H247:H248)/B243</f>
        <v>0.19387755102040816</v>
      </c>
      <c r="J254" s="5">
        <f>H254/B243</f>
        <v>0.29591836734693877</v>
      </c>
      <c r="K254" s="5">
        <f>J254-I254</f>
        <v>0.10204081632653061</v>
      </c>
      <c r="L254" s="5"/>
      <c r="M254" s="6"/>
      <c r="N254" s="6"/>
      <c r="O254" s="5"/>
      <c r="W254" s="32"/>
      <c r="AI254" s="3"/>
      <c r="AJ254" s="3"/>
    </row>
    <row r="255" spans="1:36" ht="12.75" customHeight="1" x14ac:dyDescent="0.2">
      <c r="I255" s="5"/>
      <c r="J255" s="5"/>
      <c r="L255" s="5"/>
      <c r="M255" s="6"/>
      <c r="N255" s="6"/>
      <c r="O255" s="5"/>
      <c r="W255" s="32"/>
      <c r="AI255" s="3"/>
      <c r="AJ255" s="3"/>
    </row>
    <row r="256" spans="1:36" ht="12.75" customHeight="1" x14ac:dyDescent="0.3">
      <c r="A256" s="44" t="s">
        <v>56</v>
      </c>
      <c r="I256" s="5"/>
      <c r="J256" s="5"/>
      <c r="L256" s="5"/>
      <c r="M256" s="6"/>
      <c r="N256" s="6"/>
      <c r="O256" s="5"/>
      <c r="W256" s="32"/>
      <c r="AI256" s="3"/>
      <c r="AJ256" s="3"/>
    </row>
    <row r="257" spans="1:36" ht="25.5" customHeight="1" x14ac:dyDescent="0.2">
      <c r="B257" s="228" t="s">
        <v>1</v>
      </c>
      <c r="C257" s="229"/>
      <c r="D257" s="229"/>
      <c r="E257" s="229"/>
      <c r="F257" s="229"/>
      <c r="G257" s="229"/>
      <c r="I257" s="7" t="s">
        <v>2</v>
      </c>
      <c r="J257" s="7" t="s">
        <v>3</v>
      </c>
      <c r="K257" s="8" t="s">
        <v>4</v>
      </c>
      <c r="L257" s="7" t="s">
        <v>5</v>
      </c>
      <c r="M257" s="9" t="s">
        <v>6</v>
      </c>
      <c r="N257" s="9" t="s">
        <v>7</v>
      </c>
      <c r="O257" s="10" t="s">
        <v>8</v>
      </c>
      <c r="W257" s="32"/>
      <c r="AI257" s="3"/>
      <c r="AJ257" s="3"/>
    </row>
    <row r="258" spans="1:36" ht="12.75" customHeight="1" x14ac:dyDescent="0.2">
      <c r="A258" s="12" t="s">
        <v>9</v>
      </c>
      <c r="B258" s="13">
        <v>1</v>
      </c>
      <c r="C258" s="13">
        <v>2</v>
      </c>
      <c r="D258" s="13">
        <v>3</v>
      </c>
      <c r="E258" s="13">
        <v>4</v>
      </c>
      <c r="F258" s="13">
        <v>5</v>
      </c>
      <c r="G258" s="13">
        <v>6</v>
      </c>
      <c r="H258" s="201" t="s">
        <v>10</v>
      </c>
      <c r="I258" s="41"/>
      <c r="J258" s="15"/>
      <c r="K258" s="16"/>
      <c r="L258" s="17"/>
      <c r="M258" s="6"/>
      <c r="N258" s="6"/>
      <c r="O258" s="5"/>
      <c r="W258" s="32"/>
      <c r="AI258" s="3"/>
      <c r="AJ258" s="3"/>
    </row>
    <row r="259" spans="1:36" ht="12.75" customHeight="1" x14ac:dyDescent="0.2">
      <c r="A259" s="27" t="s">
        <v>20</v>
      </c>
      <c r="B259" s="13">
        <v>839</v>
      </c>
      <c r="C259" s="13"/>
      <c r="D259" s="13"/>
      <c r="E259" s="13"/>
      <c r="F259" s="13"/>
      <c r="G259" s="13"/>
      <c r="H259" s="202"/>
      <c r="I259" s="41"/>
      <c r="J259" s="15"/>
      <c r="K259" s="16"/>
      <c r="L259" s="17"/>
      <c r="M259" s="20">
        <f>B259</f>
        <v>839</v>
      </c>
      <c r="N259" s="6"/>
      <c r="O259" s="5"/>
      <c r="W259" s="32"/>
      <c r="AI259" s="3"/>
      <c r="AJ259" s="3"/>
    </row>
    <row r="260" spans="1:36" ht="12.75" customHeight="1" x14ac:dyDescent="0.2">
      <c r="A260" s="31" t="s">
        <v>21</v>
      </c>
      <c r="B260" s="13"/>
      <c r="C260" s="13">
        <v>724</v>
      </c>
      <c r="D260" s="13"/>
      <c r="E260" s="13"/>
      <c r="F260" s="13"/>
      <c r="G260" s="13"/>
      <c r="H260" s="203"/>
      <c r="I260" s="41"/>
      <c r="J260" s="41"/>
      <c r="K260" s="41"/>
      <c r="L260" s="17">
        <f>C260/B259</f>
        <v>0.86293206197854588</v>
      </c>
      <c r="M260" s="20">
        <v>725</v>
      </c>
      <c r="N260" s="3">
        <f t="shared" ref="N260:N264" si="65">M260/M259</f>
        <v>0.86412395709177592</v>
      </c>
      <c r="O260" s="5">
        <f t="shared" ref="O260:O264" si="66">100%-N260</f>
        <v>0.13587604290822408</v>
      </c>
      <c r="W260" s="32"/>
      <c r="AI260" s="3"/>
      <c r="AJ260" s="3"/>
    </row>
    <row r="261" spans="1:36" ht="12.75" customHeight="1" x14ac:dyDescent="0.2">
      <c r="A261" s="31" t="s">
        <v>22</v>
      </c>
      <c r="B261" s="32"/>
      <c r="C261" s="32"/>
      <c r="D261" s="32">
        <v>691</v>
      </c>
      <c r="E261" s="32"/>
      <c r="F261" s="32"/>
      <c r="G261" s="32"/>
      <c r="H261" s="203"/>
      <c r="I261" s="5"/>
      <c r="J261" s="5"/>
      <c r="K261" s="5"/>
      <c r="L261" s="5">
        <f>D261/C260</f>
        <v>0.95441988950276246</v>
      </c>
      <c r="M261" s="20">
        <v>718</v>
      </c>
      <c r="N261" s="3">
        <f t="shared" si="65"/>
        <v>0.9903448275862069</v>
      </c>
      <c r="O261" s="5">
        <f t="shared" si="66"/>
        <v>9.6551724137931005E-3</v>
      </c>
      <c r="W261" s="32"/>
      <c r="AI261" s="3"/>
      <c r="AJ261" s="3"/>
    </row>
    <row r="262" spans="1:36" ht="12.75" customHeight="1" x14ac:dyDescent="0.2">
      <c r="A262" s="31" t="s">
        <v>33</v>
      </c>
      <c r="B262" s="32"/>
      <c r="C262" s="32"/>
      <c r="D262" s="32"/>
      <c r="E262" s="32">
        <v>623</v>
      </c>
      <c r="F262" s="32"/>
      <c r="G262" s="32"/>
      <c r="H262" s="203">
        <v>14</v>
      </c>
      <c r="I262" s="5"/>
      <c r="J262" s="5"/>
      <c r="K262" s="5"/>
      <c r="L262" s="5">
        <f>E262/D261</f>
        <v>0.90159189580318377</v>
      </c>
      <c r="M262" s="20">
        <v>684</v>
      </c>
      <c r="N262" s="3">
        <f t="shared" si="65"/>
        <v>0.9526462395543176</v>
      </c>
      <c r="O262" s="5">
        <f t="shared" si="66"/>
        <v>4.7353760445682402E-2</v>
      </c>
      <c r="W262" s="32"/>
      <c r="AI262" s="3"/>
      <c r="AJ262" s="3"/>
    </row>
    <row r="263" spans="1:36" ht="12.75" customHeight="1" x14ac:dyDescent="0.2">
      <c r="A263" s="31" t="s">
        <v>34</v>
      </c>
      <c r="F263" s="32">
        <v>569</v>
      </c>
      <c r="H263" s="203">
        <v>9</v>
      </c>
      <c r="I263" s="5"/>
      <c r="J263" s="5"/>
      <c r="L263" s="5">
        <f>F263/E262</f>
        <v>0.913322632423756</v>
      </c>
      <c r="M263" s="20">
        <v>653</v>
      </c>
      <c r="N263" s="3">
        <f t="shared" si="65"/>
        <v>0.95467836257309946</v>
      </c>
      <c r="O263" s="5">
        <f t="shared" si="66"/>
        <v>4.5321637426900541E-2</v>
      </c>
      <c r="W263" s="32"/>
      <c r="AI263" s="3"/>
      <c r="AJ263" s="3"/>
    </row>
    <row r="264" spans="1:36" ht="12.75" customHeight="1" x14ac:dyDescent="0.2">
      <c r="A264" s="31" t="s">
        <v>36</v>
      </c>
      <c r="G264" s="32">
        <v>599</v>
      </c>
      <c r="H264" s="203">
        <v>505</v>
      </c>
      <c r="I264" s="5"/>
      <c r="J264" s="5"/>
      <c r="L264" s="5">
        <f>G264/F263</f>
        <v>1.0527240773286468</v>
      </c>
      <c r="M264" s="20">
        <v>615</v>
      </c>
      <c r="N264" s="3">
        <f t="shared" si="65"/>
        <v>0.94180704441041352</v>
      </c>
      <c r="O264" s="5">
        <f t="shared" si="66"/>
        <v>5.8192955589586481E-2</v>
      </c>
      <c r="W264" s="32"/>
      <c r="AI264" s="3"/>
      <c r="AJ264" s="3"/>
    </row>
    <row r="265" spans="1:36" ht="12.75" customHeight="1" x14ac:dyDescent="0.2">
      <c r="A265" s="31" t="s">
        <v>37</v>
      </c>
      <c r="G265" s="32">
        <v>143</v>
      </c>
      <c r="H265" s="203">
        <v>47</v>
      </c>
      <c r="I265" s="5"/>
      <c r="J265" s="5"/>
      <c r="L265" s="5"/>
      <c r="M265" s="20">
        <v>175</v>
      </c>
      <c r="N265" s="3"/>
      <c r="O265" s="5"/>
      <c r="W265" s="32"/>
      <c r="AI265" s="3"/>
      <c r="AJ265" s="3"/>
    </row>
    <row r="266" spans="1:36" ht="12.75" customHeight="1" x14ac:dyDescent="0.2">
      <c r="A266" s="31" t="s">
        <v>38</v>
      </c>
      <c r="G266" s="32">
        <v>30</v>
      </c>
      <c r="H266" s="203">
        <v>22</v>
      </c>
      <c r="I266" s="5"/>
      <c r="J266" s="5"/>
      <c r="L266" s="5"/>
      <c r="M266" s="20">
        <v>33</v>
      </c>
      <c r="N266" s="3"/>
      <c r="O266" s="5"/>
      <c r="W266" s="32"/>
      <c r="AI266" s="3"/>
      <c r="AJ266" s="3"/>
    </row>
    <row r="267" spans="1:36" ht="12.75" customHeight="1" x14ac:dyDescent="0.2">
      <c r="A267" s="31" t="s">
        <v>39</v>
      </c>
      <c r="G267" s="32">
        <v>14</v>
      </c>
      <c r="H267" s="203">
        <v>3</v>
      </c>
      <c r="I267" s="5"/>
      <c r="J267" s="5"/>
      <c r="L267" s="5"/>
      <c r="M267" s="20">
        <v>15</v>
      </c>
      <c r="N267" s="3"/>
      <c r="O267" s="5"/>
      <c r="W267" s="32"/>
      <c r="AI267" s="3"/>
      <c r="AJ267" s="3"/>
    </row>
    <row r="268" spans="1:36" ht="12.75" customHeight="1" x14ac:dyDescent="0.2">
      <c r="A268" s="31" t="s">
        <v>40</v>
      </c>
      <c r="G268" s="32">
        <v>8</v>
      </c>
      <c r="H268" s="203">
        <v>4</v>
      </c>
      <c r="I268" s="5"/>
      <c r="J268" s="5"/>
      <c r="L268" s="5"/>
      <c r="M268" s="20">
        <v>9</v>
      </c>
      <c r="N268" s="3"/>
      <c r="O268" s="5"/>
      <c r="W268" s="32"/>
      <c r="AI268" s="3"/>
      <c r="AJ268" s="3"/>
    </row>
    <row r="269" spans="1:36" ht="12.75" customHeight="1" x14ac:dyDescent="0.2">
      <c r="A269" s="31" t="s">
        <v>41</v>
      </c>
      <c r="G269" s="32">
        <v>2</v>
      </c>
      <c r="H269" s="203">
        <v>1</v>
      </c>
      <c r="I269" s="5"/>
      <c r="J269" s="5"/>
      <c r="L269" s="5"/>
      <c r="M269" s="20">
        <v>2</v>
      </c>
      <c r="N269" s="3"/>
      <c r="O269" s="5"/>
      <c r="W269" s="32"/>
      <c r="AI269" s="3"/>
      <c r="AJ269" s="3"/>
    </row>
    <row r="270" spans="1:36" ht="12.75" customHeight="1" x14ac:dyDescent="0.2">
      <c r="H270" s="206">
        <f>SUM(H262:H269)</f>
        <v>605</v>
      </c>
      <c r="I270" s="5">
        <f>SUM(H262:H264)/B259</f>
        <v>0.62932061978545883</v>
      </c>
      <c r="J270" s="5">
        <f>H270/B259</f>
        <v>0.72109654350417163</v>
      </c>
      <c r="K270" s="5">
        <f>J270-I270</f>
        <v>9.1775923718712793E-2</v>
      </c>
      <c r="L270" s="5"/>
      <c r="M270" s="6"/>
      <c r="N270" s="6"/>
      <c r="O270" s="5"/>
      <c r="W270" s="32"/>
      <c r="AI270" s="3"/>
      <c r="AJ270" s="3"/>
    </row>
    <row r="271" spans="1:36" ht="12.75" customHeight="1" x14ac:dyDescent="0.3">
      <c r="A271" s="44" t="s">
        <v>57</v>
      </c>
      <c r="I271" s="5"/>
      <c r="J271" s="5"/>
      <c r="L271" s="5"/>
      <c r="M271" s="6"/>
      <c r="N271" s="6"/>
      <c r="O271" s="5"/>
      <c r="W271" s="32"/>
      <c r="AI271" s="3"/>
      <c r="AJ271" s="3"/>
    </row>
    <row r="272" spans="1:36" ht="25.5" customHeight="1" x14ac:dyDescent="0.2">
      <c r="B272" s="228" t="s">
        <v>1</v>
      </c>
      <c r="C272" s="229"/>
      <c r="D272" s="229"/>
      <c r="E272" s="229"/>
      <c r="F272" s="229"/>
      <c r="G272" s="229"/>
      <c r="I272" s="7" t="s">
        <v>2</v>
      </c>
      <c r="J272" s="7" t="s">
        <v>3</v>
      </c>
      <c r="K272" s="8" t="s">
        <v>4</v>
      </c>
      <c r="L272" s="7" t="s">
        <v>5</v>
      </c>
      <c r="M272" s="9" t="s">
        <v>6</v>
      </c>
      <c r="N272" s="9" t="s">
        <v>7</v>
      </c>
      <c r="O272" s="10" t="s">
        <v>8</v>
      </c>
      <c r="W272" s="32"/>
      <c r="AI272" s="3"/>
      <c r="AJ272" s="3"/>
    </row>
    <row r="273" spans="1:36" ht="12.75" customHeight="1" x14ac:dyDescent="0.2">
      <c r="A273" s="12" t="s">
        <v>9</v>
      </c>
      <c r="B273" s="13">
        <v>1</v>
      </c>
      <c r="C273" s="13">
        <v>2</v>
      </c>
      <c r="D273" s="13">
        <v>3</v>
      </c>
      <c r="E273" s="13">
        <v>4</v>
      </c>
      <c r="F273" s="13">
        <v>5</v>
      </c>
      <c r="G273" s="13">
        <v>6</v>
      </c>
      <c r="H273" s="201" t="s">
        <v>10</v>
      </c>
      <c r="I273" s="41"/>
      <c r="J273" s="15"/>
      <c r="K273" s="16"/>
      <c r="L273" s="17"/>
      <c r="M273" s="6"/>
      <c r="N273" s="6"/>
      <c r="O273" s="5"/>
      <c r="W273" s="32"/>
      <c r="AI273" s="3"/>
      <c r="AJ273" s="3"/>
    </row>
    <row r="274" spans="1:36" ht="12.75" customHeight="1" x14ac:dyDescent="0.2">
      <c r="A274" s="31" t="s">
        <v>21</v>
      </c>
      <c r="B274" s="13">
        <v>107</v>
      </c>
      <c r="C274" s="13"/>
      <c r="D274" s="13"/>
      <c r="E274" s="13"/>
      <c r="F274" s="13"/>
      <c r="G274" s="13"/>
      <c r="H274" s="202"/>
      <c r="I274" s="41"/>
      <c r="J274" s="15"/>
      <c r="K274" s="16"/>
      <c r="L274" s="17"/>
      <c r="M274" s="20">
        <f>B274</f>
        <v>107</v>
      </c>
      <c r="N274" s="6"/>
      <c r="O274" s="5"/>
      <c r="W274" s="32"/>
      <c r="AI274" s="3"/>
      <c r="AJ274" s="3"/>
    </row>
    <row r="275" spans="1:36" ht="12.75" customHeight="1" x14ac:dyDescent="0.2">
      <c r="A275" s="31" t="s">
        <v>22</v>
      </c>
      <c r="B275" s="13"/>
      <c r="C275" s="13">
        <v>61</v>
      </c>
      <c r="D275" s="13"/>
      <c r="E275" s="13"/>
      <c r="F275" s="13"/>
      <c r="G275" s="13"/>
      <c r="H275" s="203"/>
      <c r="I275" s="41"/>
      <c r="J275" s="41"/>
      <c r="K275" s="41"/>
      <c r="L275" s="17">
        <f>C275/B274</f>
        <v>0.57009345794392519</v>
      </c>
      <c r="M275" s="20">
        <v>62</v>
      </c>
      <c r="N275" s="3">
        <f t="shared" ref="N275:N279" si="67">M275/M274</f>
        <v>0.57943925233644855</v>
      </c>
      <c r="O275" s="5">
        <f t="shared" ref="O275:O279" si="68">100%-N275</f>
        <v>0.42056074766355145</v>
      </c>
      <c r="W275" s="32"/>
      <c r="AI275" s="3"/>
      <c r="AJ275" s="3"/>
    </row>
    <row r="276" spans="1:36" ht="12.75" customHeight="1" x14ac:dyDescent="0.2">
      <c r="A276" s="31" t="s">
        <v>33</v>
      </c>
      <c r="B276" s="32"/>
      <c r="C276" s="32"/>
      <c r="D276" s="32">
        <v>54</v>
      </c>
      <c r="E276" s="32"/>
      <c r="F276" s="32"/>
      <c r="G276" s="32"/>
      <c r="H276" s="203"/>
      <c r="I276" s="5"/>
      <c r="J276" s="5"/>
      <c r="K276" s="5"/>
      <c r="L276" s="5">
        <f>D276/C275</f>
        <v>0.88524590163934425</v>
      </c>
      <c r="M276" s="20">
        <v>62</v>
      </c>
      <c r="N276" s="3">
        <f t="shared" si="67"/>
        <v>1</v>
      </c>
      <c r="O276" s="5">
        <f t="shared" si="68"/>
        <v>0</v>
      </c>
      <c r="W276" s="32"/>
      <c r="AI276" s="3"/>
      <c r="AJ276" s="3"/>
    </row>
    <row r="277" spans="1:36" ht="12.75" customHeight="1" x14ac:dyDescent="0.2">
      <c r="A277" s="31" t="s">
        <v>34</v>
      </c>
      <c r="E277" s="32">
        <v>44</v>
      </c>
      <c r="H277" s="203"/>
      <c r="I277" s="5"/>
      <c r="J277" s="5"/>
      <c r="L277" s="5">
        <f>E277/D276</f>
        <v>0.81481481481481477</v>
      </c>
      <c r="M277" s="20">
        <v>61</v>
      </c>
      <c r="N277" s="3">
        <f t="shared" si="67"/>
        <v>0.9838709677419355</v>
      </c>
      <c r="O277" s="5">
        <f t="shared" si="68"/>
        <v>1.6129032258064502E-2</v>
      </c>
      <c r="W277" s="32"/>
      <c r="AI277" s="3"/>
      <c r="AJ277" s="3"/>
    </row>
    <row r="278" spans="1:36" ht="12.75" customHeight="1" x14ac:dyDescent="0.2">
      <c r="A278" s="31" t="s">
        <v>36</v>
      </c>
      <c r="F278" s="32">
        <v>33</v>
      </c>
      <c r="H278" s="203">
        <v>4</v>
      </c>
      <c r="I278" s="5"/>
      <c r="J278" s="5"/>
      <c r="L278" s="5">
        <f>F278/E277</f>
        <v>0.75</v>
      </c>
      <c r="M278" s="20">
        <v>51</v>
      </c>
      <c r="N278" s="3">
        <f t="shared" si="67"/>
        <v>0.83606557377049184</v>
      </c>
      <c r="O278" s="5">
        <f t="shared" si="68"/>
        <v>0.16393442622950816</v>
      </c>
      <c r="W278" s="32"/>
      <c r="AI278" s="3"/>
      <c r="AJ278" s="3"/>
    </row>
    <row r="279" spans="1:36" ht="12.75" customHeight="1" x14ac:dyDescent="0.2">
      <c r="A279" s="31" t="s">
        <v>37</v>
      </c>
      <c r="G279" s="32">
        <v>60</v>
      </c>
      <c r="H279" s="203">
        <v>30</v>
      </c>
      <c r="I279" s="5"/>
      <c r="J279" s="5"/>
      <c r="L279" s="5">
        <f>G279/F278</f>
        <v>1.8181818181818181</v>
      </c>
      <c r="M279" s="20">
        <v>77</v>
      </c>
      <c r="N279" s="3">
        <f t="shared" si="67"/>
        <v>1.5098039215686274</v>
      </c>
      <c r="O279" s="5">
        <f t="shared" si="68"/>
        <v>-0.50980392156862742</v>
      </c>
      <c r="W279" s="32"/>
      <c r="AI279" s="3"/>
      <c r="AJ279" s="3"/>
    </row>
    <row r="280" spans="1:36" ht="12.75" customHeight="1" x14ac:dyDescent="0.2">
      <c r="A280" s="31" t="s">
        <v>38</v>
      </c>
      <c r="G280" s="32">
        <v>10</v>
      </c>
      <c r="H280" s="203">
        <v>5</v>
      </c>
      <c r="I280" s="5"/>
      <c r="J280" s="5"/>
      <c r="L280" s="5"/>
      <c r="M280" s="20">
        <v>11</v>
      </c>
      <c r="N280" s="3"/>
      <c r="O280" s="5"/>
      <c r="W280" s="32"/>
      <c r="AI280" s="3"/>
      <c r="AJ280" s="3"/>
    </row>
    <row r="281" spans="1:36" ht="12.75" customHeight="1" x14ac:dyDescent="0.2">
      <c r="A281" s="31" t="s">
        <v>39</v>
      </c>
      <c r="G281" s="32">
        <v>3</v>
      </c>
      <c r="H281" s="203">
        <v>2</v>
      </c>
      <c r="I281" s="5"/>
      <c r="J281" s="5"/>
      <c r="L281" s="5"/>
      <c r="M281" s="20">
        <v>3</v>
      </c>
      <c r="N281" s="3"/>
      <c r="O281" s="5"/>
      <c r="W281" s="32"/>
      <c r="AI281" s="3"/>
      <c r="AJ281" s="3"/>
    </row>
    <row r="282" spans="1:36" ht="12.75" customHeight="1" x14ac:dyDescent="0.2">
      <c r="A282" s="31" t="s">
        <v>40</v>
      </c>
      <c r="G282" s="32">
        <v>2</v>
      </c>
      <c r="H282" s="203">
        <v>1</v>
      </c>
      <c r="I282" s="5"/>
      <c r="J282" s="5"/>
      <c r="L282" s="5"/>
      <c r="M282" s="20">
        <v>2</v>
      </c>
      <c r="N282" s="3"/>
      <c r="O282" s="5"/>
      <c r="W282" s="32"/>
      <c r="AI282" s="3"/>
      <c r="AJ282" s="3"/>
    </row>
    <row r="283" spans="1:36" ht="12.75" customHeight="1" x14ac:dyDescent="0.2">
      <c r="A283" s="31" t="s">
        <v>41</v>
      </c>
      <c r="H283" s="203"/>
      <c r="I283" s="5"/>
      <c r="J283" s="5"/>
      <c r="L283" s="5"/>
      <c r="M283" s="20"/>
      <c r="N283" s="3"/>
      <c r="O283" s="5"/>
      <c r="W283" s="32"/>
      <c r="AI283" s="3"/>
      <c r="AJ283" s="3"/>
    </row>
    <row r="284" spans="1:36" ht="12.75" customHeight="1" x14ac:dyDescent="0.2">
      <c r="H284" s="206">
        <f>SUM(H278:H282)</f>
        <v>42</v>
      </c>
      <c r="I284" s="5">
        <f>SUM(H278:H279)/B274</f>
        <v>0.31775700934579437</v>
      </c>
      <c r="J284" s="5">
        <f>H284/B274</f>
        <v>0.3925233644859813</v>
      </c>
      <c r="K284" s="5">
        <f>J284-I284</f>
        <v>7.4766355140186924E-2</v>
      </c>
      <c r="L284" s="5"/>
      <c r="M284" s="6"/>
      <c r="N284" s="6"/>
      <c r="O284" s="5"/>
      <c r="W284" s="32"/>
      <c r="AI284" s="3"/>
      <c r="AJ284" s="3"/>
    </row>
    <row r="285" spans="1:36" ht="12.75" customHeight="1" x14ac:dyDescent="0.3">
      <c r="A285" s="44" t="s">
        <v>58</v>
      </c>
      <c r="I285" s="5"/>
      <c r="J285" s="5"/>
      <c r="L285" s="5"/>
      <c r="M285" s="6"/>
      <c r="N285" s="6"/>
      <c r="O285" s="5"/>
      <c r="W285" s="32"/>
      <c r="AI285" s="3"/>
      <c r="AJ285" s="3"/>
    </row>
    <row r="286" spans="1:36" ht="25.5" customHeight="1" x14ac:dyDescent="0.2">
      <c r="B286" s="228" t="s">
        <v>1</v>
      </c>
      <c r="C286" s="229"/>
      <c r="D286" s="229"/>
      <c r="E286" s="229"/>
      <c r="F286" s="229"/>
      <c r="G286" s="229"/>
      <c r="I286" s="7" t="s">
        <v>2</v>
      </c>
      <c r="J286" s="7" t="s">
        <v>3</v>
      </c>
      <c r="K286" s="8" t="s">
        <v>4</v>
      </c>
      <c r="L286" s="7" t="s">
        <v>5</v>
      </c>
      <c r="M286" s="9" t="s">
        <v>6</v>
      </c>
      <c r="N286" s="9" t="s">
        <v>7</v>
      </c>
      <c r="O286" s="10" t="s">
        <v>8</v>
      </c>
      <c r="W286" s="32"/>
      <c r="AI286" s="3"/>
      <c r="AJ286" s="3"/>
    </row>
    <row r="287" spans="1:36" ht="12.75" customHeight="1" x14ac:dyDescent="0.2">
      <c r="A287" s="12" t="s">
        <v>9</v>
      </c>
      <c r="B287" s="13">
        <v>1</v>
      </c>
      <c r="C287" s="13">
        <v>2</v>
      </c>
      <c r="D287" s="13">
        <v>3</v>
      </c>
      <c r="E287" s="13">
        <v>4</v>
      </c>
      <c r="F287" s="13">
        <v>5</v>
      </c>
      <c r="G287" s="13">
        <v>6</v>
      </c>
      <c r="H287" s="201" t="s">
        <v>10</v>
      </c>
      <c r="I287" s="41"/>
      <c r="J287" s="15"/>
      <c r="K287" s="16"/>
      <c r="L287" s="17"/>
      <c r="M287" s="6"/>
      <c r="N287" s="6"/>
      <c r="O287" s="5"/>
      <c r="W287" s="32"/>
      <c r="AI287" s="3"/>
      <c r="AJ287" s="3"/>
    </row>
    <row r="288" spans="1:36" ht="12.75" customHeight="1" x14ac:dyDescent="0.2">
      <c r="A288" s="31" t="s">
        <v>22</v>
      </c>
      <c r="B288" s="13">
        <v>819</v>
      </c>
      <c r="C288" s="13"/>
      <c r="D288" s="13"/>
      <c r="E288" s="13"/>
      <c r="F288" s="13"/>
      <c r="G288" s="13"/>
      <c r="H288" s="202"/>
      <c r="I288" s="41"/>
      <c r="J288" s="15"/>
      <c r="K288" s="16"/>
      <c r="L288" s="17"/>
      <c r="M288" s="20">
        <f>B288</f>
        <v>819</v>
      </c>
      <c r="N288" s="6"/>
      <c r="O288" s="5"/>
      <c r="W288" s="32"/>
      <c r="AI288" s="3"/>
      <c r="AJ288" s="3"/>
    </row>
    <row r="289" spans="1:36" ht="12.75" customHeight="1" x14ac:dyDescent="0.2">
      <c r="A289" s="31" t="s">
        <v>33</v>
      </c>
      <c r="B289" s="13"/>
      <c r="C289" s="13">
        <v>725</v>
      </c>
      <c r="D289" s="13"/>
      <c r="E289" s="13"/>
      <c r="F289" s="13"/>
      <c r="G289" s="13"/>
      <c r="H289" s="203"/>
      <c r="I289" s="41"/>
      <c r="J289" s="41"/>
      <c r="K289" s="41"/>
      <c r="L289" s="17">
        <f>C289/B288</f>
        <v>0.88522588522588519</v>
      </c>
      <c r="M289" s="20">
        <v>727</v>
      </c>
      <c r="N289" s="3">
        <f t="shared" ref="N289:N293" si="69">M289/M288</f>
        <v>0.88766788766788762</v>
      </c>
      <c r="O289" s="5">
        <f t="shared" ref="O289:O293" si="70">100%-N289</f>
        <v>0.11233211233211238</v>
      </c>
      <c r="W289" s="32"/>
      <c r="AI289" s="3"/>
      <c r="AJ289" s="3"/>
    </row>
    <row r="290" spans="1:36" ht="12.75" customHeight="1" x14ac:dyDescent="0.2">
      <c r="A290" s="31" t="s">
        <v>34</v>
      </c>
      <c r="D290" s="32">
        <v>699</v>
      </c>
      <c r="H290" s="203"/>
      <c r="I290" s="5"/>
      <c r="J290" s="5"/>
      <c r="L290" s="5">
        <f>D290/C289</f>
        <v>0.96413793103448275</v>
      </c>
      <c r="M290" s="20">
        <v>730</v>
      </c>
      <c r="N290" s="3">
        <f t="shared" si="69"/>
        <v>1.0041265474552958</v>
      </c>
      <c r="O290" s="5">
        <f t="shared" si="70"/>
        <v>-4.126547455295837E-3</v>
      </c>
      <c r="W290" s="32"/>
      <c r="AI290" s="3"/>
      <c r="AJ290" s="3"/>
    </row>
    <row r="291" spans="1:36" ht="12.75" customHeight="1" x14ac:dyDescent="0.2">
      <c r="A291" s="31" t="s">
        <v>36</v>
      </c>
      <c r="E291" s="32">
        <v>652</v>
      </c>
      <c r="H291" s="203">
        <v>10</v>
      </c>
      <c r="I291" s="5"/>
      <c r="J291" s="5"/>
      <c r="L291" s="5">
        <f>E291/D290</f>
        <v>0.93276108726752505</v>
      </c>
      <c r="M291" s="20">
        <v>701</v>
      </c>
      <c r="N291" s="3">
        <f t="shared" si="69"/>
        <v>0.96027397260273972</v>
      </c>
      <c r="O291" s="5">
        <f t="shared" si="70"/>
        <v>3.9726027397260277E-2</v>
      </c>
      <c r="W291" s="32"/>
      <c r="AI291" s="3"/>
      <c r="AJ291" s="3"/>
    </row>
    <row r="292" spans="1:36" ht="12.75" customHeight="1" x14ac:dyDescent="0.2">
      <c r="A292" s="31" t="s">
        <v>37</v>
      </c>
      <c r="F292" s="32">
        <v>650</v>
      </c>
      <c r="H292" s="203">
        <v>11</v>
      </c>
      <c r="I292" s="5"/>
      <c r="J292" s="5"/>
      <c r="L292" s="5">
        <f>F292/E291</f>
        <v>0.99693251533742333</v>
      </c>
      <c r="M292" s="20">
        <v>680</v>
      </c>
      <c r="N292" s="3">
        <f t="shared" si="69"/>
        <v>0.97004279600570609</v>
      </c>
      <c r="O292" s="5">
        <f t="shared" si="70"/>
        <v>2.9957203994293913E-2</v>
      </c>
      <c r="W292" s="32"/>
      <c r="AI292" s="3"/>
      <c r="AJ292" s="3"/>
    </row>
    <row r="293" spans="1:36" ht="12.75" customHeight="1" x14ac:dyDescent="0.2">
      <c r="A293" s="31" t="s">
        <v>38</v>
      </c>
      <c r="G293" s="32">
        <v>647</v>
      </c>
      <c r="H293" s="203">
        <v>555</v>
      </c>
      <c r="I293" s="5"/>
      <c r="J293" s="5"/>
      <c r="L293" s="5">
        <f>H293/F292</f>
        <v>0.85384615384615381</v>
      </c>
      <c r="M293" s="20">
        <v>661</v>
      </c>
      <c r="N293" s="3">
        <f t="shared" si="69"/>
        <v>0.97205882352941175</v>
      </c>
      <c r="O293" s="5">
        <f t="shared" si="70"/>
        <v>2.7941176470588247E-2</v>
      </c>
      <c r="W293" s="32"/>
      <c r="AI293" s="3"/>
      <c r="AJ293" s="3"/>
    </row>
    <row r="294" spans="1:36" ht="12.75" customHeight="1" x14ac:dyDescent="0.2">
      <c r="A294" s="31" t="s">
        <v>39</v>
      </c>
      <c r="G294" s="32">
        <v>112</v>
      </c>
      <c r="H294" s="203">
        <v>54</v>
      </c>
      <c r="I294" s="5"/>
      <c r="J294" s="5"/>
      <c r="L294" s="5"/>
      <c r="M294" s="20">
        <v>121</v>
      </c>
      <c r="N294" s="3"/>
      <c r="O294" s="5"/>
      <c r="W294" s="32"/>
      <c r="AI294" s="3"/>
      <c r="AJ294" s="3"/>
    </row>
    <row r="295" spans="1:36" ht="12.75" customHeight="1" x14ac:dyDescent="0.2">
      <c r="A295" s="31" t="s">
        <v>40</v>
      </c>
      <c r="G295" s="32">
        <v>47</v>
      </c>
      <c r="H295" s="203">
        <v>16</v>
      </c>
      <c r="I295" s="5"/>
      <c r="J295" s="5"/>
      <c r="L295" s="5"/>
      <c r="M295" s="20">
        <v>49</v>
      </c>
      <c r="N295" s="3"/>
      <c r="O295" s="5"/>
      <c r="W295" s="32"/>
      <c r="AI295" s="3"/>
      <c r="AJ295" s="3"/>
    </row>
    <row r="296" spans="1:36" ht="12.75" customHeight="1" x14ac:dyDescent="0.2">
      <c r="A296" s="31" t="s">
        <v>41</v>
      </c>
      <c r="G296" s="32">
        <v>9</v>
      </c>
      <c r="H296" s="203">
        <v>2</v>
      </c>
      <c r="I296" s="5"/>
      <c r="J296" s="5"/>
      <c r="L296" s="5"/>
      <c r="M296" s="20">
        <v>10</v>
      </c>
      <c r="N296" s="3"/>
      <c r="O296" s="5"/>
      <c r="W296" s="32"/>
      <c r="AI296" s="3"/>
      <c r="AJ296" s="3"/>
    </row>
    <row r="297" spans="1:36" ht="12.75" customHeight="1" x14ac:dyDescent="0.2">
      <c r="H297" s="206">
        <f>SUM(H291:H296)</f>
        <v>648</v>
      </c>
      <c r="I297" s="5">
        <f>SUM(H291:H293)/B288</f>
        <v>0.70329670329670335</v>
      </c>
      <c r="J297" s="5">
        <f>H297/B288</f>
        <v>0.79120879120879117</v>
      </c>
      <c r="K297" s="5">
        <f>J297-I297</f>
        <v>8.7912087912087822E-2</v>
      </c>
      <c r="L297" s="5"/>
      <c r="M297" s="6"/>
      <c r="N297" s="6"/>
      <c r="O297" s="5"/>
      <c r="W297" s="32"/>
      <c r="AI297" s="3"/>
      <c r="AJ297" s="3"/>
    </row>
    <row r="298" spans="1:36" ht="12.75" customHeight="1" x14ac:dyDescent="0.3">
      <c r="A298" s="44" t="s">
        <v>59</v>
      </c>
      <c r="I298" s="5"/>
      <c r="J298" s="5"/>
      <c r="L298" s="5"/>
      <c r="M298" s="6"/>
      <c r="N298" s="6"/>
      <c r="O298" s="5"/>
      <c r="W298" s="32"/>
      <c r="AI298" s="3"/>
      <c r="AJ298" s="3"/>
    </row>
    <row r="299" spans="1:36" ht="25.5" customHeight="1" x14ac:dyDescent="0.2">
      <c r="B299" s="228" t="s">
        <v>1</v>
      </c>
      <c r="C299" s="229"/>
      <c r="D299" s="229"/>
      <c r="E299" s="229"/>
      <c r="F299" s="229"/>
      <c r="G299" s="229"/>
      <c r="I299" s="7" t="s">
        <v>2</v>
      </c>
      <c r="J299" s="7" t="s">
        <v>3</v>
      </c>
      <c r="K299" s="8" t="s">
        <v>4</v>
      </c>
      <c r="L299" s="7" t="s">
        <v>5</v>
      </c>
      <c r="M299" s="9" t="s">
        <v>6</v>
      </c>
      <c r="N299" s="9" t="s">
        <v>7</v>
      </c>
      <c r="O299" s="10" t="s">
        <v>8</v>
      </c>
      <c r="W299" s="32"/>
      <c r="AI299" s="3"/>
      <c r="AJ299" s="3"/>
    </row>
    <row r="300" spans="1:36" ht="12.75" customHeight="1" x14ac:dyDescent="0.2">
      <c r="A300" s="12" t="s">
        <v>9</v>
      </c>
      <c r="B300" s="13">
        <v>1</v>
      </c>
      <c r="C300" s="13">
        <v>2</v>
      </c>
      <c r="D300" s="13">
        <v>3</v>
      </c>
      <c r="E300" s="13">
        <v>4</v>
      </c>
      <c r="F300" s="13">
        <v>5</v>
      </c>
      <c r="G300" s="13">
        <v>6</v>
      </c>
      <c r="H300" s="201" t="s">
        <v>10</v>
      </c>
      <c r="I300" s="41"/>
      <c r="J300" s="15"/>
      <c r="K300" s="16"/>
      <c r="L300" s="17"/>
      <c r="M300" s="6"/>
      <c r="N300" s="6"/>
      <c r="O300" s="5"/>
      <c r="W300" s="32"/>
      <c r="AI300" s="3"/>
      <c r="AJ300" s="3"/>
    </row>
    <row r="301" spans="1:36" ht="12.75" customHeight="1" x14ac:dyDescent="0.2">
      <c r="A301" s="31" t="s">
        <v>33</v>
      </c>
      <c r="B301" s="13">
        <v>85</v>
      </c>
      <c r="C301" s="13"/>
      <c r="D301" s="13"/>
      <c r="E301" s="13"/>
      <c r="F301" s="13"/>
      <c r="G301" s="13"/>
      <c r="H301" s="202"/>
      <c r="I301" s="41"/>
      <c r="J301" s="15"/>
      <c r="K301" s="16"/>
      <c r="L301" s="17"/>
      <c r="M301" s="20">
        <f>B301</f>
        <v>85</v>
      </c>
      <c r="N301" s="6"/>
      <c r="O301" s="5"/>
      <c r="W301" s="32"/>
      <c r="AI301" s="3"/>
      <c r="AJ301" s="3"/>
    </row>
    <row r="302" spans="1:36" ht="12.75" customHeight="1" x14ac:dyDescent="0.2">
      <c r="A302" s="31" t="s">
        <v>34</v>
      </c>
      <c r="B302" s="13"/>
      <c r="C302" s="13">
        <v>60</v>
      </c>
      <c r="D302" s="13"/>
      <c r="E302" s="13"/>
      <c r="F302" s="13"/>
      <c r="G302" s="13"/>
      <c r="H302" s="203"/>
      <c r="I302" s="41"/>
      <c r="J302" s="41"/>
      <c r="K302" s="41"/>
      <c r="L302" s="17">
        <f>C302/B301</f>
        <v>0.70588235294117652</v>
      </c>
      <c r="M302" s="20">
        <v>60</v>
      </c>
      <c r="N302" s="3">
        <f t="shared" ref="N302:N306" si="71">M302/M301</f>
        <v>0.70588235294117652</v>
      </c>
      <c r="O302" s="5">
        <f t="shared" ref="O302:O306" si="72">100%-N302</f>
        <v>0.29411764705882348</v>
      </c>
      <c r="W302" s="32"/>
      <c r="AI302" s="3"/>
      <c r="AJ302" s="3"/>
    </row>
    <row r="303" spans="1:36" ht="12.75" customHeight="1" x14ac:dyDescent="0.2">
      <c r="A303" s="31" t="s">
        <v>36</v>
      </c>
      <c r="D303" s="32">
        <v>50</v>
      </c>
      <c r="H303" s="203"/>
      <c r="I303" s="5"/>
      <c r="J303" s="5"/>
      <c r="L303" s="5">
        <f>D303/C302</f>
        <v>0.83333333333333337</v>
      </c>
      <c r="M303" s="20">
        <v>58</v>
      </c>
      <c r="N303" s="3">
        <f t="shared" si="71"/>
        <v>0.96666666666666667</v>
      </c>
      <c r="O303" s="5">
        <f t="shared" si="72"/>
        <v>3.3333333333333326E-2</v>
      </c>
      <c r="W303" s="32"/>
      <c r="AI303" s="3"/>
      <c r="AJ303" s="3"/>
    </row>
    <row r="304" spans="1:36" ht="12.75" customHeight="1" x14ac:dyDescent="0.2">
      <c r="A304" s="31" t="s">
        <v>37</v>
      </c>
      <c r="E304" s="32">
        <v>50</v>
      </c>
      <c r="H304" s="203">
        <v>1</v>
      </c>
      <c r="I304" s="5"/>
      <c r="J304" s="5"/>
      <c r="L304" s="5">
        <f>E304/D303</f>
        <v>1</v>
      </c>
      <c r="M304" s="20">
        <v>58</v>
      </c>
      <c r="N304" s="3">
        <f t="shared" si="71"/>
        <v>1</v>
      </c>
      <c r="O304" s="5">
        <f t="shared" si="72"/>
        <v>0</v>
      </c>
      <c r="W304" s="32"/>
      <c r="AI304" s="3"/>
      <c r="AJ304" s="3"/>
    </row>
    <row r="305" spans="1:36" ht="12.75" customHeight="1" x14ac:dyDescent="0.2">
      <c r="A305" s="31" t="s">
        <v>38</v>
      </c>
      <c r="F305" s="32">
        <v>36</v>
      </c>
      <c r="H305" s="203">
        <v>5</v>
      </c>
      <c r="I305" s="5"/>
      <c r="J305" s="5"/>
      <c r="L305" s="5">
        <f>F305/E304</f>
        <v>0.72</v>
      </c>
      <c r="M305" s="20">
        <v>49</v>
      </c>
      <c r="N305" s="3">
        <f t="shared" si="71"/>
        <v>0.84482758620689657</v>
      </c>
      <c r="O305" s="5">
        <f t="shared" si="72"/>
        <v>0.15517241379310343</v>
      </c>
      <c r="W305" s="32"/>
      <c r="AI305" s="3"/>
      <c r="AJ305" s="3"/>
    </row>
    <row r="306" spans="1:36" ht="12.75" customHeight="1" x14ac:dyDescent="0.2">
      <c r="A306" s="31" t="s">
        <v>39</v>
      </c>
      <c r="G306" s="32">
        <v>36</v>
      </c>
      <c r="H306" s="203">
        <v>23</v>
      </c>
      <c r="I306" s="5"/>
      <c r="J306" s="5"/>
      <c r="L306" s="5">
        <f>G306/F305</f>
        <v>1</v>
      </c>
      <c r="M306" s="20">
        <v>44</v>
      </c>
      <c r="N306" s="3">
        <f t="shared" si="71"/>
        <v>0.89795918367346939</v>
      </c>
      <c r="O306" s="5">
        <f t="shared" si="72"/>
        <v>0.10204081632653061</v>
      </c>
      <c r="W306" s="32"/>
      <c r="AI306" s="3"/>
      <c r="AJ306" s="3"/>
    </row>
    <row r="307" spans="1:36" ht="12.75" customHeight="1" x14ac:dyDescent="0.2">
      <c r="A307" s="31" t="s">
        <v>40</v>
      </c>
      <c r="G307" s="32">
        <v>21</v>
      </c>
      <c r="H307" s="203">
        <v>8</v>
      </c>
      <c r="I307" s="5"/>
      <c r="J307" s="5"/>
      <c r="L307" s="5"/>
      <c r="M307" s="20">
        <v>22</v>
      </c>
      <c r="N307" s="3"/>
      <c r="O307" s="5"/>
      <c r="W307" s="32"/>
      <c r="AI307" s="3"/>
      <c r="AJ307" s="3"/>
    </row>
    <row r="308" spans="1:36" ht="12.75" customHeight="1" x14ac:dyDescent="0.2">
      <c r="A308" s="31" t="s">
        <v>41</v>
      </c>
      <c r="G308" s="32">
        <v>4</v>
      </c>
      <c r="H308" s="203"/>
      <c r="I308" s="5"/>
      <c r="J308" s="5"/>
      <c r="L308" s="5"/>
      <c r="M308" s="20">
        <v>4</v>
      </c>
      <c r="N308" s="3"/>
      <c r="O308" s="5"/>
      <c r="W308" s="32"/>
      <c r="AI308" s="3"/>
      <c r="AJ308" s="3"/>
    </row>
    <row r="309" spans="1:36" ht="12.75" customHeight="1" x14ac:dyDescent="0.2">
      <c r="A309" s="31" t="s">
        <v>42</v>
      </c>
      <c r="G309" s="32">
        <v>1</v>
      </c>
      <c r="H309" s="203"/>
      <c r="I309" s="5"/>
      <c r="J309" s="5"/>
      <c r="L309" s="5"/>
      <c r="M309" s="20">
        <v>1</v>
      </c>
      <c r="N309" s="3"/>
      <c r="O309" s="5"/>
      <c r="W309" s="32"/>
      <c r="AI309" s="3"/>
      <c r="AJ309" s="3"/>
    </row>
    <row r="310" spans="1:36" ht="12.75" customHeight="1" x14ac:dyDescent="0.2">
      <c r="A310" s="31" t="s">
        <v>43</v>
      </c>
      <c r="G310" s="32">
        <v>1</v>
      </c>
      <c r="H310" s="203"/>
      <c r="I310" s="5"/>
      <c r="J310" s="5"/>
      <c r="L310" s="5"/>
      <c r="M310" s="20">
        <v>1</v>
      </c>
      <c r="N310" s="3"/>
      <c r="O310" s="5"/>
      <c r="W310" s="32"/>
      <c r="AI310" s="3"/>
      <c r="AJ310" s="3"/>
    </row>
    <row r="311" spans="1:36" ht="12.75" customHeight="1" x14ac:dyDescent="0.2">
      <c r="H311" s="206">
        <f>SUM(H304:H307)</f>
        <v>37</v>
      </c>
      <c r="I311" s="5">
        <f>H311/B301</f>
        <v>0.43529411764705883</v>
      </c>
      <c r="J311" s="5">
        <f>H311/B301</f>
        <v>0.43529411764705883</v>
      </c>
      <c r="K311" s="5">
        <f>J311-I311</f>
        <v>0</v>
      </c>
      <c r="L311" s="5"/>
      <c r="M311" s="6"/>
      <c r="N311" s="6"/>
      <c r="O311" s="5"/>
      <c r="W311" s="32"/>
      <c r="AI311" s="3"/>
      <c r="AJ311" s="3"/>
    </row>
    <row r="312" spans="1:36" ht="12.75" customHeight="1" x14ac:dyDescent="0.3">
      <c r="A312" s="44" t="s">
        <v>60</v>
      </c>
      <c r="I312" s="5"/>
      <c r="J312" s="5"/>
      <c r="L312" s="5"/>
      <c r="M312" s="6"/>
      <c r="N312" s="6"/>
      <c r="O312" s="5"/>
      <c r="W312" s="32"/>
      <c r="AI312" s="3"/>
      <c r="AJ312" s="3"/>
    </row>
    <row r="313" spans="1:36" ht="25.5" customHeight="1" x14ac:dyDescent="0.2">
      <c r="B313" s="228" t="s">
        <v>1</v>
      </c>
      <c r="C313" s="229"/>
      <c r="D313" s="229"/>
      <c r="E313" s="229"/>
      <c r="F313" s="229"/>
      <c r="G313" s="229"/>
      <c r="I313" s="7" t="s">
        <v>2</v>
      </c>
      <c r="J313" s="7" t="s">
        <v>3</v>
      </c>
      <c r="K313" s="8" t="s">
        <v>4</v>
      </c>
      <c r="L313" s="7" t="s">
        <v>5</v>
      </c>
      <c r="M313" s="9" t="s">
        <v>6</v>
      </c>
      <c r="N313" s="9" t="s">
        <v>7</v>
      </c>
      <c r="O313" s="10" t="s">
        <v>8</v>
      </c>
      <c r="W313" s="32"/>
      <c r="AI313" s="3"/>
      <c r="AJ313" s="3"/>
    </row>
    <row r="314" spans="1:36" ht="12.75" customHeight="1" x14ac:dyDescent="0.2">
      <c r="A314" s="12" t="s">
        <v>9</v>
      </c>
      <c r="B314" s="13">
        <v>1</v>
      </c>
      <c r="C314" s="13">
        <v>2</v>
      </c>
      <c r="D314" s="13">
        <v>3</v>
      </c>
      <c r="E314" s="13">
        <v>4</v>
      </c>
      <c r="F314" s="13">
        <v>5</v>
      </c>
      <c r="G314" s="13">
        <v>6</v>
      </c>
      <c r="H314" s="201" t="s">
        <v>10</v>
      </c>
      <c r="I314" s="41"/>
      <c r="J314" s="15"/>
      <c r="K314" s="16"/>
      <c r="L314" s="17"/>
      <c r="M314" s="6"/>
      <c r="N314" s="6"/>
      <c r="O314" s="5"/>
      <c r="W314" s="32"/>
      <c r="AI314" s="3"/>
      <c r="AJ314" s="3"/>
    </row>
    <row r="315" spans="1:36" ht="12.75" customHeight="1" x14ac:dyDescent="0.2">
      <c r="A315" s="31" t="s">
        <v>34</v>
      </c>
      <c r="B315" s="13">
        <v>697</v>
      </c>
      <c r="C315" s="13"/>
      <c r="D315" s="13"/>
      <c r="E315" s="13"/>
      <c r="F315" s="13"/>
      <c r="G315" s="13"/>
      <c r="H315" s="202"/>
      <c r="I315" s="41"/>
      <c r="J315" s="15"/>
      <c r="K315" s="16"/>
      <c r="L315" s="17"/>
      <c r="M315" s="20">
        <f>B315</f>
        <v>697</v>
      </c>
      <c r="N315" s="6"/>
      <c r="O315" s="5"/>
      <c r="W315" s="32"/>
      <c r="AI315" s="3"/>
      <c r="AJ315" s="3"/>
    </row>
    <row r="316" spans="1:36" ht="12.75" customHeight="1" x14ac:dyDescent="0.2">
      <c r="A316" s="31" t="s">
        <v>36</v>
      </c>
      <c r="B316" s="13"/>
      <c r="C316" s="13">
        <v>668</v>
      </c>
      <c r="D316" s="13"/>
      <c r="E316" s="13"/>
      <c r="F316" s="13"/>
      <c r="G316" s="13"/>
      <c r="H316" s="203"/>
      <c r="I316" s="41"/>
      <c r="J316" s="41"/>
      <c r="K316" s="41"/>
      <c r="L316" s="17">
        <f>C316/B315</f>
        <v>0.95839311334289812</v>
      </c>
      <c r="M316" s="20">
        <v>675</v>
      </c>
      <c r="N316" s="3">
        <f t="shared" ref="N316:N320" si="73">M316/M315</f>
        <v>0.96843615494978474</v>
      </c>
      <c r="O316" s="5">
        <f t="shared" ref="O316:O320" si="74">100%-N316</f>
        <v>3.1563845050215256E-2</v>
      </c>
      <c r="W316" s="32"/>
      <c r="AI316" s="3"/>
      <c r="AJ316" s="3"/>
    </row>
    <row r="317" spans="1:36" ht="12.75" customHeight="1" x14ac:dyDescent="0.2">
      <c r="A317" s="31" t="s">
        <v>37</v>
      </c>
      <c r="D317" s="32">
        <v>660</v>
      </c>
      <c r="H317" s="203"/>
      <c r="I317" s="5"/>
      <c r="J317" s="5"/>
      <c r="L317" s="5">
        <f>D317/C316</f>
        <v>0.9880239520958084</v>
      </c>
      <c r="M317" s="20">
        <v>673</v>
      </c>
      <c r="N317" s="3">
        <f t="shared" si="73"/>
        <v>0.99703703703703705</v>
      </c>
      <c r="O317" s="5">
        <f t="shared" si="74"/>
        <v>2.962962962962945E-3</v>
      </c>
      <c r="W317" s="32"/>
      <c r="AI317" s="3"/>
      <c r="AJ317" s="3"/>
    </row>
    <row r="318" spans="1:36" ht="12.75" customHeight="1" x14ac:dyDescent="0.2">
      <c r="A318" s="31" t="s">
        <v>38</v>
      </c>
      <c r="E318" s="32">
        <v>619</v>
      </c>
      <c r="H318" s="203">
        <v>5</v>
      </c>
      <c r="I318" s="5"/>
      <c r="J318" s="5"/>
      <c r="L318" s="5">
        <f>E318/D317</f>
        <v>0.93787878787878787</v>
      </c>
      <c r="M318" s="20">
        <v>647</v>
      </c>
      <c r="N318" s="3">
        <f t="shared" si="73"/>
        <v>0.96136701337295694</v>
      </c>
      <c r="O318" s="5">
        <f t="shared" si="74"/>
        <v>3.8632986627043064E-2</v>
      </c>
      <c r="W318" s="32"/>
      <c r="AI318" s="3"/>
      <c r="AJ318" s="3"/>
    </row>
    <row r="319" spans="1:36" ht="12.75" customHeight="1" x14ac:dyDescent="0.2">
      <c r="A319" s="31" t="s">
        <v>39</v>
      </c>
      <c r="F319" s="32">
        <v>617</v>
      </c>
      <c r="H319" s="203">
        <v>6</v>
      </c>
      <c r="I319" s="5"/>
      <c r="J319" s="5"/>
      <c r="L319" s="5">
        <f>F319/E318</f>
        <v>0.99676898222940225</v>
      </c>
      <c r="M319" s="20">
        <v>639</v>
      </c>
      <c r="N319" s="3">
        <f t="shared" si="73"/>
        <v>0.98763523956723343</v>
      </c>
      <c r="O319" s="5">
        <f t="shared" si="74"/>
        <v>1.2364760432766575E-2</v>
      </c>
      <c r="W319" s="32"/>
      <c r="AI319" s="3"/>
      <c r="AJ319" s="3"/>
    </row>
    <row r="320" spans="1:36" ht="12.75" customHeight="1" x14ac:dyDescent="0.2">
      <c r="A320" s="31" t="s">
        <v>40</v>
      </c>
      <c r="G320" s="32">
        <v>620</v>
      </c>
      <c r="H320" s="203">
        <v>538</v>
      </c>
      <c r="I320" s="5"/>
      <c r="J320" s="5"/>
      <c r="L320" s="5">
        <f>G320/F319</f>
        <v>1.0048622366288493</v>
      </c>
      <c r="M320" s="20">
        <v>635</v>
      </c>
      <c r="N320" s="3">
        <f t="shared" si="73"/>
        <v>0.99374021909233179</v>
      </c>
      <c r="O320" s="5">
        <f t="shared" si="74"/>
        <v>6.2597809076682109E-3</v>
      </c>
      <c r="W320" s="32"/>
      <c r="AI320" s="3"/>
      <c r="AJ320" s="3"/>
    </row>
    <row r="321" spans="1:36" ht="12.75" customHeight="1" x14ac:dyDescent="0.2">
      <c r="A321" s="31" t="s">
        <v>41</v>
      </c>
      <c r="G321" s="32">
        <v>61</v>
      </c>
      <c r="H321" s="203">
        <v>27</v>
      </c>
      <c r="I321" s="5"/>
      <c r="J321" s="5"/>
      <c r="L321" s="5"/>
      <c r="M321" s="20">
        <v>67</v>
      </c>
      <c r="N321" s="3"/>
      <c r="O321" s="5"/>
      <c r="W321" s="32"/>
      <c r="AI321" s="3"/>
      <c r="AJ321" s="3"/>
    </row>
    <row r="322" spans="1:36" ht="12.75" customHeight="1" x14ac:dyDescent="0.2">
      <c r="A322" s="31" t="s">
        <v>42</v>
      </c>
      <c r="G322" s="32">
        <v>12</v>
      </c>
      <c r="H322" s="203">
        <v>7</v>
      </c>
      <c r="I322" s="5"/>
      <c r="J322" s="5"/>
      <c r="L322" s="5"/>
      <c r="M322" s="20">
        <v>12</v>
      </c>
      <c r="N322" s="3"/>
      <c r="O322" s="5"/>
      <c r="W322" s="32"/>
      <c r="AI322" s="3"/>
      <c r="AJ322" s="3"/>
    </row>
    <row r="323" spans="1:36" ht="12.75" customHeight="1" x14ac:dyDescent="0.2">
      <c r="A323" s="31" t="s">
        <v>43</v>
      </c>
      <c r="G323" s="32">
        <v>3</v>
      </c>
      <c r="H323" s="203">
        <v>1</v>
      </c>
      <c r="I323" s="5"/>
      <c r="J323" s="5"/>
      <c r="L323" s="5"/>
      <c r="M323" s="20">
        <v>3</v>
      </c>
      <c r="N323" s="3"/>
      <c r="O323" s="5"/>
      <c r="W323" s="32"/>
      <c r="AI323" s="3"/>
      <c r="AJ323" s="3"/>
    </row>
    <row r="324" spans="1:36" ht="12.75" customHeight="1" x14ac:dyDescent="0.2">
      <c r="H324" s="206">
        <f>SUM(H318:H323)</f>
        <v>584</v>
      </c>
      <c r="I324" s="5">
        <f>SUM(H318:H320)/B315</f>
        <v>0.78766140602582502</v>
      </c>
      <c r="J324" s="5">
        <f>H324/B315</f>
        <v>0.83787661406025826</v>
      </c>
      <c r="L324" s="5"/>
      <c r="M324" s="6"/>
      <c r="N324" s="6"/>
      <c r="O324" s="5"/>
      <c r="W324" s="32"/>
      <c r="AI324" s="3"/>
      <c r="AJ324" s="3"/>
    </row>
    <row r="325" spans="1:36" ht="12.75" customHeight="1" x14ac:dyDescent="0.3">
      <c r="A325" s="44" t="s">
        <v>61</v>
      </c>
      <c r="I325" s="5"/>
      <c r="J325" s="5"/>
      <c r="L325" s="5"/>
      <c r="M325" s="6"/>
      <c r="N325" s="6"/>
      <c r="O325" s="5"/>
      <c r="W325" s="32"/>
      <c r="AI325" s="3"/>
      <c r="AJ325" s="3"/>
    </row>
    <row r="326" spans="1:36" ht="25.5" customHeight="1" x14ac:dyDescent="0.2">
      <c r="B326" s="228" t="s">
        <v>1</v>
      </c>
      <c r="C326" s="229"/>
      <c r="D326" s="229"/>
      <c r="E326" s="229"/>
      <c r="F326" s="229"/>
      <c r="G326" s="229"/>
      <c r="I326" s="7" t="s">
        <v>2</v>
      </c>
      <c r="J326" s="7" t="s">
        <v>3</v>
      </c>
      <c r="K326" s="8" t="s">
        <v>4</v>
      </c>
      <c r="L326" s="7" t="s">
        <v>5</v>
      </c>
      <c r="M326" s="9" t="s">
        <v>6</v>
      </c>
      <c r="N326" s="9" t="s">
        <v>7</v>
      </c>
      <c r="O326" s="10" t="s">
        <v>8</v>
      </c>
      <c r="W326" s="32"/>
      <c r="AI326" s="3"/>
      <c r="AJ326" s="3"/>
    </row>
    <row r="327" spans="1:36" ht="12.75" customHeight="1" x14ac:dyDescent="0.2">
      <c r="A327" s="12" t="s">
        <v>9</v>
      </c>
      <c r="B327" s="13">
        <v>1</v>
      </c>
      <c r="C327" s="13">
        <v>2</v>
      </c>
      <c r="D327" s="13">
        <v>3</v>
      </c>
      <c r="E327" s="13">
        <v>4</v>
      </c>
      <c r="F327" s="13">
        <v>5</v>
      </c>
      <c r="G327" s="13">
        <v>6</v>
      </c>
      <c r="H327" s="201" t="s">
        <v>10</v>
      </c>
      <c r="I327" s="41"/>
      <c r="J327" s="15"/>
      <c r="K327" s="16"/>
      <c r="L327" s="17"/>
      <c r="M327" s="6"/>
      <c r="N327" s="6"/>
      <c r="O327" s="5"/>
      <c r="W327" s="32"/>
      <c r="AI327" s="3"/>
      <c r="AJ327" s="3"/>
    </row>
    <row r="328" spans="1:36" ht="12.75" customHeight="1" x14ac:dyDescent="0.2">
      <c r="A328" s="31" t="s">
        <v>36</v>
      </c>
      <c r="B328" s="13">
        <v>78</v>
      </c>
      <c r="C328" s="13"/>
      <c r="D328" s="13"/>
      <c r="E328" s="13"/>
      <c r="F328" s="13"/>
      <c r="G328" s="13"/>
      <c r="H328" s="202"/>
      <c r="I328" s="41"/>
      <c r="J328" s="15"/>
      <c r="K328" s="16"/>
      <c r="L328" s="17"/>
      <c r="M328" s="20">
        <f>B328</f>
        <v>78</v>
      </c>
      <c r="N328" s="6"/>
      <c r="O328" s="5"/>
      <c r="W328" s="32"/>
      <c r="AI328" s="3"/>
      <c r="AJ328" s="3"/>
    </row>
    <row r="329" spans="1:36" ht="12.75" customHeight="1" x14ac:dyDescent="0.2">
      <c r="A329" s="31" t="s">
        <v>37</v>
      </c>
      <c r="B329" s="13"/>
      <c r="C329" s="13">
        <v>70</v>
      </c>
      <c r="D329" s="13"/>
      <c r="E329" s="13"/>
      <c r="F329" s="13"/>
      <c r="G329" s="13"/>
      <c r="H329" s="203"/>
      <c r="I329" s="41"/>
      <c r="J329" s="41"/>
      <c r="K329" s="41"/>
      <c r="L329" s="17">
        <f>C329/B328</f>
        <v>0.89743589743589747</v>
      </c>
      <c r="M329" s="20">
        <v>76</v>
      </c>
      <c r="N329" s="3">
        <f t="shared" ref="N329:N333" si="75">M329/M328</f>
        <v>0.97435897435897434</v>
      </c>
      <c r="O329" s="5">
        <f t="shared" ref="O329:O333" si="76">100%-N329</f>
        <v>2.5641025641025661E-2</v>
      </c>
      <c r="W329" s="32"/>
      <c r="AI329" s="3"/>
      <c r="AJ329" s="3"/>
    </row>
    <row r="330" spans="1:36" ht="12.75" customHeight="1" x14ac:dyDescent="0.2">
      <c r="A330" s="31" t="s">
        <v>38</v>
      </c>
      <c r="D330" s="32">
        <v>41</v>
      </c>
      <c r="H330" s="203"/>
      <c r="I330" s="5"/>
      <c r="J330" s="5"/>
      <c r="L330" s="5">
        <f>D330/C329</f>
        <v>0.58571428571428574</v>
      </c>
      <c r="M330" s="20">
        <v>60</v>
      </c>
      <c r="N330" s="3">
        <f t="shared" si="75"/>
        <v>0.78947368421052633</v>
      </c>
      <c r="O330" s="5">
        <f t="shared" si="76"/>
        <v>0.21052631578947367</v>
      </c>
      <c r="W330" s="32"/>
      <c r="AI330" s="3"/>
      <c r="AJ330" s="3"/>
    </row>
    <row r="331" spans="1:36" ht="12.75" customHeight="1" x14ac:dyDescent="0.2">
      <c r="A331" s="31" t="s">
        <v>39</v>
      </c>
      <c r="E331" s="32">
        <v>40</v>
      </c>
      <c r="H331" s="203"/>
      <c r="I331" s="5"/>
      <c r="J331" s="5"/>
      <c r="L331" s="5">
        <f>E331/D330</f>
        <v>0.97560975609756095</v>
      </c>
      <c r="M331" s="20">
        <v>53</v>
      </c>
      <c r="N331" s="3">
        <f t="shared" si="75"/>
        <v>0.8833333333333333</v>
      </c>
      <c r="O331" s="5">
        <f t="shared" si="76"/>
        <v>0.1166666666666667</v>
      </c>
      <c r="W331" s="32"/>
      <c r="AI331" s="3"/>
      <c r="AJ331" s="3"/>
    </row>
    <row r="332" spans="1:36" ht="12.75" customHeight="1" x14ac:dyDescent="0.2">
      <c r="A332" s="31" t="s">
        <v>40</v>
      </c>
      <c r="F332" s="32">
        <v>36</v>
      </c>
      <c r="H332" s="203"/>
      <c r="I332" s="5"/>
      <c r="J332" s="5"/>
      <c r="L332" s="5">
        <f>F332/E331</f>
        <v>0.9</v>
      </c>
      <c r="M332" s="20">
        <v>50</v>
      </c>
      <c r="N332" s="3">
        <f t="shared" si="75"/>
        <v>0.94339622641509435</v>
      </c>
      <c r="O332" s="5">
        <f t="shared" si="76"/>
        <v>5.6603773584905648E-2</v>
      </c>
      <c r="W332" s="32"/>
      <c r="AI332" s="3"/>
      <c r="AJ332" s="3"/>
    </row>
    <row r="333" spans="1:36" ht="12.75" customHeight="1" x14ac:dyDescent="0.2">
      <c r="A333" s="31" t="s">
        <v>41</v>
      </c>
      <c r="G333" s="32">
        <v>31</v>
      </c>
      <c r="H333" s="203">
        <v>25</v>
      </c>
      <c r="I333" s="5"/>
      <c r="J333" s="5"/>
      <c r="L333" s="5">
        <f>G333/F332</f>
        <v>0.86111111111111116</v>
      </c>
      <c r="M333" s="20">
        <v>45</v>
      </c>
      <c r="N333" s="3">
        <f t="shared" si="75"/>
        <v>0.9</v>
      </c>
      <c r="O333" s="5">
        <f t="shared" si="76"/>
        <v>9.9999999999999978E-2</v>
      </c>
      <c r="W333" s="32"/>
      <c r="AI333" s="3"/>
      <c r="AJ333" s="3"/>
    </row>
    <row r="334" spans="1:36" ht="12.75" customHeight="1" x14ac:dyDescent="0.2">
      <c r="A334" s="31" t="s">
        <v>42</v>
      </c>
      <c r="G334" s="32">
        <v>5</v>
      </c>
      <c r="H334" s="203">
        <v>3</v>
      </c>
      <c r="I334" s="5"/>
      <c r="J334" s="5"/>
      <c r="L334" s="5"/>
      <c r="M334" s="20">
        <v>9</v>
      </c>
      <c r="N334" s="3"/>
      <c r="O334" s="5"/>
      <c r="W334" s="32"/>
      <c r="AI334" s="3"/>
      <c r="AJ334" s="3"/>
    </row>
    <row r="335" spans="1:36" ht="12.75" customHeight="1" x14ac:dyDescent="0.2">
      <c r="A335" s="31" t="s">
        <v>43</v>
      </c>
      <c r="G335" s="32">
        <v>2</v>
      </c>
      <c r="H335" s="203"/>
      <c r="I335" s="5"/>
      <c r="J335" s="5"/>
      <c r="L335" s="5"/>
      <c r="M335" s="20">
        <v>3</v>
      </c>
      <c r="N335" s="3"/>
      <c r="O335" s="5"/>
      <c r="W335" s="32"/>
      <c r="AI335" s="3"/>
      <c r="AJ335" s="3"/>
    </row>
    <row r="336" spans="1:36" ht="12.75" customHeight="1" x14ac:dyDescent="0.2">
      <c r="H336" s="206">
        <f>SUM(H333:H334)</f>
        <v>28</v>
      </c>
      <c r="I336" s="5">
        <f>H333/B328</f>
        <v>0.32051282051282054</v>
      </c>
      <c r="J336" s="5">
        <f>H336/B328</f>
        <v>0.35897435897435898</v>
      </c>
      <c r="K336" s="5">
        <f>J336-I336</f>
        <v>3.8461538461538436E-2</v>
      </c>
      <c r="L336" s="5"/>
      <c r="M336" s="6"/>
      <c r="N336" s="6"/>
      <c r="O336" s="5"/>
      <c r="W336" s="32"/>
      <c r="AI336" s="3"/>
      <c r="AJ336" s="3"/>
    </row>
    <row r="337" spans="1:36" ht="12.75" customHeight="1" x14ac:dyDescent="0.3">
      <c r="A337" s="44" t="s">
        <v>62</v>
      </c>
      <c r="I337" s="5"/>
      <c r="J337" s="5"/>
      <c r="L337" s="5"/>
      <c r="M337" s="6"/>
      <c r="N337" s="6"/>
      <c r="O337" s="5"/>
      <c r="W337" s="32"/>
      <c r="AI337" s="3"/>
      <c r="AJ337" s="3"/>
    </row>
    <row r="338" spans="1:36" ht="25.5" customHeight="1" x14ac:dyDescent="0.2">
      <c r="B338" s="228" t="s">
        <v>1</v>
      </c>
      <c r="C338" s="229"/>
      <c r="D338" s="229"/>
      <c r="E338" s="229"/>
      <c r="F338" s="229"/>
      <c r="G338" s="229"/>
      <c r="I338" s="7" t="s">
        <v>2</v>
      </c>
      <c r="J338" s="7" t="s">
        <v>3</v>
      </c>
      <c r="K338" s="8" t="s">
        <v>4</v>
      </c>
      <c r="L338" s="7" t="s">
        <v>5</v>
      </c>
      <c r="M338" s="9" t="s">
        <v>6</v>
      </c>
      <c r="N338" s="9" t="s">
        <v>7</v>
      </c>
      <c r="O338" s="10" t="s">
        <v>8</v>
      </c>
      <c r="W338" s="32"/>
      <c r="AI338" s="3"/>
      <c r="AJ338" s="3"/>
    </row>
    <row r="339" spans="1:36" ht="12.75" customHeight="1" x14ac:dyDescent="0.2">
      <c r="A339" s="12" t="s">
        <v>9</v>
      </c>
      <c r="B339" s="13">
        <v>1</v>
      </c>
      <c r="C339" s="13">
        <v>2</v>
      </c>
      <c r="D339" s="13">
        <v>3</v>
      </c>
      <c r="E339" s="13">
        <v>4</v>
      </c>
      <c r="F339" s="13">
        <v>5</v>
      </c>
      <c r="G339" s="13">
        <v>6</v>
      </c>
      <c r="H339" s="201" t="s">
        <v>10</v>
      </c>
      <c r="I339" s="41"/>
      <c r="J339" s="15"/>
      <c r="K339" s="16"/>
      <c r="L339" s="17"/>
      <c r="M339" s="6"/>
      <c r="N339" s="6"/>
      <c r="O339" s="5"/>
      <c r="AI339" s="3"/>
      <c r="AJ339" s="3"/>
    </row>
    <row r="340" spans="1:36" ht="12.75" customHeight="1" x14ac:dyDescent="0.2">
      <c r="A340" s="31" t="s">
        <v>37</v>
      </c>
      <c r="B340" s="13">
        <v>859</v>
      </c>
      <c r="C340" s="13"/>
      <c r="D340" s="13"/>
      <c r="E340" s="13"/>
      <c r="F340" s="13"/>
      <c r="G340" s="13"/>
      <c r="H340" s="202"/>
      <c r="I340" s="41"/>
      <c r="J340" s="15"/>
      <c r="K340" s="16"/>
      <c r="L340" s="17"/>
      <c r="M340" s="20">
        <f>B340</f>
        <v>859</v>
      </c>
      <c r="N340" s="6"/>
      <c r="O340" s="5"/>
      <c r="AI340" s="3"/>
      <c r="AJ340" s="3"/>
    </row>
    <row r="341" spans="1:36" ht="12.75" customHeight="1" x14ac:dyDescent="0.2">
      <c r="A341" s="31" t="s">
        <v>38</v>
      </c>
      <c r="B341" s="13"/>
      <c r="C341" s="13">
        <v>569</v>
      </c>
      <c r="D341" s="13"/>
      <c r="E341" s="13"/>
      <c r="F341" s="13"/>
      <c r="G341" s="13"/>
      <c r="H341" s="203"/>
      <c r="I341" s="41"/>
      <c r="J341" s="41"/>
      <c r="K341" s="41"/>
      <c r="L341" s="17">
        <f>C341/B340</f>
        <v>0.66239813736903375</v>
      </c>
      <c r="M341" s="20">
        <v>572</v>
      </c>
      <c r="N341" s="3">
        <f t="shared" ref="N341:N345" si="77">M341/M340</f>
        <v>0.66589057043073341</v>
      </c>
      <c r="O341" s="5">
        <f t="shared" ref="O341:O345" si="78">100%-N341</f>
        <v>0.33410942956926659</v>
      </c>
      <c r="AI341" s="3"/>
      <c r="AJ341" s="3"/>
    </row>
    <row r="342" spans="1:36" ht="12.75" customHeight="1" x14ac:dyDescent="0.2">
      <c r="A342" s="31" t="s">
        <v>39</v>
      </c>
      <c r="D342" s="32">
        <v>534</v>
      </c>
      <c r="H342" s="203"/>
      <c r="I342" s="5"/>
      <c r="J342" s="5"/>
      <c r="L342" s="5">
        <f>D342/C341</f>
        <v>0.93848857644991213</v>
      </c>
      <c r="M342" s="20">
        <v>578</v>
      </c>
      <c r="N342" s="3">
        <f t="shared" si="77"/>
        <v>1.0104895104895104</v>
      </c>
      <c r="O342" s="5">
        <f t="shared" si="78"/>
        <v>-1.0489510489510412E-2</v>
      </c>
      <c r="AI342" s="3"/>
      <c r="AJ342" s="3"/>
    </row>
    <row r="343" spans="1:36" ht="12.75" customHeight="1" x14ac:dyDescent="0.2">
      <c r="A343" s="31" t="s">
        <v>40</v>
      </c>
      <c r="E343" s="32">
        <v>511</v>
      </c>
      <c r="H343" s="203"/>
      <c r="I343" s="5"/>
      <c r="J343" s="5"/>
      <c r="L343" s="5">
        <f>E343/D342</f>
        <v>0.95692883895131087</v>
      </c>
      <c r="M343" s="20">
        <v>549</v>
      </c>
      <c r="N343" s="3">
        <f t="shared" si="77"/>
        <v>0.94982698961937717</v>
      </c>
      <c r="O343" s="5">
        <f t="shared" si="78"/>
        <v>5.0173010380622829E-2</v>
      </c>
      <c r="AI343" s="3"/>
      <c r="AJ343" s="3"/>
    </row>
    <row r="344" spans="1:36" ht="12.75" customHeight="1" x14ac:dyDescent="0.2">
      <c r="A344" s="31" t="s">
        <v>41</v>
      </c>
      <c r="F344" s="32">
        <v>511</v>
      </c>
      <c r="H344" s="203">
        <v>1</v>
      </c>
      <c r="I344" s="5"/>
      <c r="J344" s="5"/>
      <c r="L344" s="5">
        <f>F344/E343</f>
        <v>1</v>
      </c>
      <c r="M344" s="20">
        <v>564</v>
      </c>
      <c r="N344" s="3">
        <f t="shared" si="77"/>
        <v>1.0273224043715847</v>
      </c>
      <c r="O344" s="5">
        <f t="shared" si="78"/>
        <v>-2.732240437158473E-2</v>
      </c>
      <c r="AI344" s="3"/>
      <c r="AJ344" s="3"/>
    </row>
    <row r="345" spans="1:36" ht="12.75" customHeight="1" x14ac:dyDescent="0.2">
      <c r="A345" s="31" t="s">
        <v>42</v>
      </c>
      <c r="G345" s="32">
        <v>470</v>
      </c>
      <c r="H345" s="203">
        <v>400</v>
      </c>
      <c r="I345" s="5"/>
      <c r="J345" s="5"/>
      <c r="L345" s="5">
        <f>G345/F344</f>
        <v>0.91976516634050876</v>
      </c>
      <c r="M345" s="20">
        <v>517</v>
      </c>
      <c r="N345" s="3">
        <f t="shared" si="77"/>
        <v>0.91666666666666663</v>
      </c>
      <c r="O345" s="5">
        <f t="shared" si="78"/>
        <v>8.333333333333337E-2</v>
      </c>
      <c r="AI345" s="3"/>
      <c r="AJ345" s="3"/>
    </row>
    <row r="346" spans="1:36" ht="12.75" customHeight="1" x14ac:dyDescent="0.2">
      <c r="A346" s="31" t="s">
        <v>43</v>
      </c>
      <c r="G346" s="32">
        <v>54</v>
      </c>
      <c r="H346" s="203">
        <v>24</v>
      </c>
      <c r="I346" s="5"/>
      <c r="J346" s="5"/>
      <c r="L346" s="5"/>
      <c r="M346" s="20">
        <v>73</v>
      </c>
      <c r="N346" s="3"/>
      <c r="O346" s="5"/>
      <c r="AI346" s="3"/>
      <c r="AJ346" s="3"/>
    </row>
    <row r="347" spans="1:36" ht="12.75" customHeight="1" x14ac:dyDescent="0.2">
      <c r="A347" s="31" t="s">
        <v>44</v>
      </c>
      <c r="G347" s="32">
        <v>16</v>
      </c>
      <c r="H347" s="203">
        <v>5</v>
      </c>
      <c r="I347" s="5"/>
      <c r="J347" s="5"/>
      <c r="L347" s="5"/>
      <c r="M347" s="20">
        <v>19</v>
      </c>
      <c r="N347" s="3"/>
      <c r="O347" s="5"/>
      <c r="AI347" s="3"/>
      <c r="AJ347" s="3"/>
    </row>
    <row r="348" spans="1:36" ht="12.75" customHeight="1" x14ac:dyDescent="0.2">
      <c r="A348" s="31" t="s">
        <v>63</v>
      </c>
      <c r="G348" s="32">
        <v>4</v>
      </c>
      <c r="H348" s="203">
        <v>2</v>
      </c>
      <c r="I348" s="5"/>
      <c r="J348" s="5"/>
      <c r="L348" s="5"/>
      <c r="M348" s="20">
        <v>5</v>
      </c>
      <c r="N348" s="3"/>
      <c r="O348" s="5"/>
      <c r="AI348" s="3"/>
      <c r="AJ348" s="3"/>
    </row>
    <row r="349" spans="1:36" ht="12.75" customHeight="1" x14ac:dyDescent="0.2">
      <c r="H349" s="206">
        <f>SUM(H344:H348)</f>
        <v>432</v>
      </c>
      <c r="I349" s="5">
        <f>SUM(H344:H345)/B340</f>
        <v>0.46682188591385332</v>
      </c>
      <c r="J349" s="5">
        <f>H349/B340</f>
        <v>0.50291036088474972</v>
      </c>
      <c r="K349" s="5">
        <f>J349-I349</f>
        <v>3.60884749708964E-2</v>
      </c>
      <c r="L349" s="5"/>
      <c r="M349" s="6"/>
      <c r="N349" s="6"/>
      <c r="O349" s="5"/>
      <c r="AI349" s="3"/>
      <c r="AJ349" s="3"/>
    </row>
    <row r="350" spans="1:36" ht="12.75" customHeight="1" x14ac:dyDescent="0.3">
      <c r="A350" s="44" t="s">
        <v>67</v>
      </c>
      <c r="I350" s="5"/>
      <c r="J350" s="5"/>
      <c r="L350" s="5"/>
      <c r="M350" s="6"/>
      <c r="N350" s="6"/>
      <c r="O350" s="5"/>
      <c r="AI350" s="3"/>
      <c r="AJ350" s="3"/>
    </row>
    <row r="351" spans="1:36" ht="25.5" customHeight="1" x14ac:dyDescent="0.2">
      <c r="B351" s="228" t="s">
        <v>1</v>
      </c>
      <c r="C351" s="229"/>
      <c r="D351" s="229"/>
      <c r="E351" s="229"/>
      <c r="F351" s="229"/>
      <c r="G351" s="229"/>
      <c r="I351" s="7" t="s">
        <v>2</v>
      </c>
      <c r="J351" s="7" t="s">
        <v>3</v>
      </c>
      <c r="K351" s="8" t="s">
        <v>4</v>
      </c>
      <c r="L351" s="7" t="s">
        <v>5</v>
      </c>
      <c r="M351" s="9" t="s">
        <v>6</v>
      </c>
      <c r="N351" s="9" t="s">
        <v>7</v>
      </c>
      <c r="O351" s="10" t="s">
        <v>8</v>
      </c>
      <c r="AI351" s="3"/>
      <c r="AJ351" s="3"/>
    </row>
    <row r="352" spans="1:36" ht="12.75" customHeight="1" x14ac:dyDescent="0.2">
      <c r="A352" s="12" t="s">
        <v>9</v>
      </c>
      <c r="B352" s="13">
        <v>1</v>
      </c>
      <c r="C352" s="13">
        <v>2</v>
      </c>
      <c r="D352" s="13">
        <v>3</v>
      </c>
      <c r="E352" s="13">
        <v>4</v>
      </c>
      <c r="F352" s="13">
        <v>5</v>
      </c>
      <c r="G352" s="13">
        <v>6</v>
      </c>
      <c r="H352" s="201" t="s">
        <v>10</v>
      </c>
      <c r="I352" s="41"/>
      <c r="J352" s="15"/>
      <c r="K352" s="16"/>
      <c r="L352" s="17"/>
      <c r="M352" s="6"/>
      <c r="N352" s="6"/>
      <c r="O352" s="5"/>
      <c r="AI352" s="3"/>
      <c r="AJ352" s="3"/>
    </row>
    <row r="353" spans="1:36" ht="12.75" customHeight="1" x14ac:dyDescent="0.2">
      <c r="A353" s="31" t="s">
        <v>38</v>
      </c>
      <c r="B353" s="13">
        <v>78</v>
      </c>
      <c r="C353" s="13"/>
      <c r="D353" s="13"/>
      <c r="E353" s="13"/>
      <c r="F353" s="13"/>
      <c r="G353" s="13"/>
      <c r="H353" s="202"/>
      <c r="I353" s="41"/>
      <c r="J353" s="15"/>
      <c r="K353" s="16"/>
      <c r="L353" s="17"/>
      <c r="M353" s="20">
        <f>B353</f>
        <v>78</v>
      </c>
      <c r="N353" s="6"/>
      <c r="O353" s="5"/>
      <c r="AI353" s="3"/>
      <c r="AJ353" s="3"/>
    </row>
    <row r="354" spans="1:36" ht="12.75" customHeight="1" x14ac:dyDescent="0.2">
      <c r="A354" s="31" t="s">
        <v>39</v>
      </c>
      <c r="B354" s="13"/>
      <c r="C354" s="13">
        <v>57</v>
      </c>
      <c r="D354" s="13"/>
      <c r="E354" s="13"/>
      <c r="F354" s="13"/>
      <c r="G354" s="13"/>
      <c r="H354" s="203"/>
      <c r="I354" s="41"/>
      <c r="J354" s="41"/>
      <c r="K354" s="41"/>
      <c r="L354" s="17">
        <f>C354/B353</f>
        <v>0.73076923076923073</v>
      </c>
      <c r="M354" s="20">
        <v>59</v>
      </c>
      <c r="N354" s="3">
        <f t="shared" ref="N354:N358" si="79">M354/M353</f>
        <v>0.75641025641025639</v>
      </c>
      <c r="O354" s="5">
        <f t="shared" ref="O354:O358" si="80">100%-N354</f>
        <v>0.24358974358974361</v>
      </c>
      <c r="AI354" s="3"/>
      <c r="AJ354" s="3"/>
    </row>
    <row r="355" spans="1:36" ht="12.75" customHeight="1" x14ac:dyDescent="0.2">
      <c r="A355" s="31" t="s">
        <v>40</v>
      </c>
      <c r="D355" s="32">
        <v>51</v>
      </c>
      <c r="H355" s="203"/>
      <c r="I355" s="5"/>
      <c r="J355" s="5"/>
      <c r="L355" s="5">
        <f>D355/C354</f>
        <v>0.89473684210526316</v>
      </c>
      <c r="M355" s="20">
        <v>47</v>
      </c>
      <c r="N355" s="3">
        <f t="shared" si="79"/>
        <v>0.79661016949152541</v>
      </c>
      <c r="O355" s="5">
        <f t="shared" si="80"/>
        <v>0.20338983050847459</v>
      </c>
      <c r="AI355" s="3"/>
      <c r="AJ355" s="3"/>
    </row>
    <row r="356" spans="1:36" ht="12.75" customHeight="1" x14ac:dyDescent="0.2">
      <c r="A356" s="31" t="s">
        <v>41</v>
      </c>
      <c r="E356" s="32">
        <v>40</v>
      </c>
      <c r="H356" s="203"/>
      <c r="I356" s="5"/>
      <c r="J356" s="5"/>
      <c r="L356" s="5">
        <f>E356/D355</f>
        <v>0.78431372549019607</v>
      </c>
      <c r="M356" s="20">
        <v>48</v>
      </c>
      <c r="N356" s="3">
        <f t="shared" si="79"/>
        <v>1.0212765957446808</v>
      </c>
      <c r="O356" s="5">
        <f t="shared" si="80"/>
        <v>-2.1276595744680771E-2</v>
      </c>
      <c r="AI356" s="3"/>
      <c r="AJ356" s="3"/>
    </row>
    <row r="357" spans="1:36" ht="12.75" customHeight="1" x14ac:dyDescent="0.2">
      <c r="A357" s="31" t="s">
        <v>42</v>
      </c>
      <c r="F357" s="32">
        <v>33</v>
      </c>
      <c r="H357" s="203"/>
      <c r="I357" s="5"/>
      <c r="J357" s="5"/>
      <c r="L357" s="5">
        <f>F357/E356</f>
        <v>0.82499999999999996</v>
      </c>
      <c r="M357" s="20">
        <v>42</v>
      </c>
      <c r="N357" s="3">
        <f t="shared" si="79"/>
        <v>0.875</v>
      </c>
      <c r="O357" s="5">
        <f t="shared" si="80"/>
        <v>0.125</v>
      </c>
      <c r="AI357" s="3"/>
      <c r="AJ357" s="3"/>
    </row>
    <row r="358" spans="1:36" ht="12.75" customHeight="1" x14ac:dyDescent="0.2">
      <c r="A358" s="31" t="s">
        <v>43</v>
      </c>
      <c r="G358" s="32">
        <v>29</v>
      </c>
      <c r="H358" s="203">
        <v>17</v>
      </c>
      <c r="I358" s="5"/>
      <c r="J358" s="5"/>
      <c r="L358" s="5">
        <f>G358/F357</f>
        <v>0.87878787878787878</v>
      </c>
      <c r="M358" s="20">
        <v>35</v>
      </c>
      <c r="N358" s="3">
        <f t="shared" si="79"/>
        <v>0.83333333333333337</v>
      </c>
      <c r="O358" s="5">
        <f t="shared" si="80"/>
        <v>0.16666666666666663</v>
      </c>
      <c r="AI358" s="3"/>
      <c r="AJ358" s="3"/>
    </row>
    <row r="359" spans="1:36" ht="12.75" customHeight="1" x14ac:dyDescent="0.2">
      <c r="A359" s="31" t="s">
        <v>44</v>
      </c>
      <c r="G359" s="32">
        <v>11</v>
      </c>
      <c r="H359" s="203">
        <v>6</v>
      </c>
      <c r="I359" s="5"/>
      <c r="J359" s="5"/>
      <c r="L359" s="5"/>
      <c r="M359" s="20">
        <v>13</v>
      </c>
      <c r="N359" s="3"/>
      <c r="O359" s="5"/>
      <c r="AI359" s="3"/>
      <c r="AJ359" s="3"/>
    </row>
    <row r="360" spans="1:36" ht="12.75" customHeight="1" x14ac:dyDescent="0.2">
      <c r="A360" s="31" t="s">
        <v>63</v>
      </c>
      <c r="G360" s="32">
        <v>2</v>
      </c>
      <c r="H360" s="203"/>
      <c r="I360" s="5"/>
      <c r="J360" s="5"/>
      <c r="L360" s="5"/>
      <c r="M360" s="20">
        <v>2</v>
      </c>
      <c r="N360" s="3"/>
      <c r="O360" s="5"/>
      <c r="AI360" s="3"/>
      <c r="AJ360" s="3"/>
    </row>
    <row r="361" spans="1:36" ht="12.75" customHeight="1" x14ac:dyDescent="0.2">
      <c r="A361" s="31"/>
      <c r="H361" s="203"/>
      <c r="I361" s="5"/>
      <c r="J361" s="5"/>
      <c r="L361" s="5"/>
      <c r="M361" s="20"/>
      <c r="N361" s="3"/>
      <c r="O361" s="5"/>
      <c r="AI361" s="3"/>
      <c r="AJ361" s="3"/>
    </row>
    <row r="362" spans="1:36" ht="12.75" customHeight="1" x14ac:dyDescent="0.2">
      <c r="A362" s="31"/>
      <c r="H362" s="203"/>
      <c r="I362" s="5"/>
      <c r="J362" s="5"/>
      <c r="L362" s="5"/>
      <c r="M362" s="20"/>
      <c r="N362" s="3"/>
      <c r="O362" s="5"/>
      <c r="AI362" s="3"/>
      <c r="AJ362" s="3"/>
    </row>
    <row r="363" spans="1:36" ht="12.75" customHeight="1" x14ac:dyDescent="0.2">
      <c r="H363" s="206">
        <f>SUM(H358:H359)</f>
        <v>23</v>
      </c>
      <c r="I363" s="5">
        <f>H358/B353</f>
        <v>0.21794871794871795</v>
      </c>
      <c r="J363" s="5">
        <f>H363/B353</f>
        <v>0.29487179487179488</v>
      </c>
      <c r="K363" s="5">
        <f>J363-I363</f>
        <v>7.6923076923076927E-2</v>
      </c>
      <c r="L363" s="5"/>
      <c r="M363" s="6"/>
      <c r="N363" s="6"/>
      <c r="O363" s="5"/>
      <c r="AI363" s="3"/>
      <c r="AJ363" s="3"/>
    </row>
    <row r="364" spans="1:36" ht="12.75" customHeight="1" x14ac:dyDescent="0.3">
      <c r="A364" s="44" t="s">
        <v>68</v>
      </c>
      <c r="I364" s="5"/>
      <c r="J364" s="5"/>
      <c r="L364" s="5"/>
      <c r="M364" s="6"/>
      <c r="N364" s="6"/>
      <c r="O364" s="5"/>
      <c r="AI364" s="3"/>
      <c r="AJ364" s="3"/>
    </row>
    <row r="365" spans="1:36" ht="25.5" customHeight="1" x14ac:dyDescent="0.2">
      <c r="B365" s="228" t="s">
        <v>1</v>
      </c>
      <c r="C365" s="229"/>
      <c r="D365" s="229"/>
      <c r="E365" s="229"/>
      <c r="F365" s="229"/>
      <c r="G365" s="229"/>
      <c r="I365" s="7" t="s">
        <v>2</v>
      </c>
      <c r="J365" s="7" t="s">
        <v>3</v>
      </c>
      <c r="K365" s="8" t="s">
        <v>4</v>
      </c>
      <c r="L365" s="7" t="s">
        <v>5</v>
      </c>
      <c r="M365" s="9" t="s">
        <v>6</v>
      </c>
      <c r="N365" s="9" t="s">
        <v>7</v>
      </c>
      <c r="O365" s="10" t="s">
        <v>8</v>
      </c>
      <c r="AI365" s="3"/>
      <c r="AJ365" s="3"/>
    </row>
    <row r="366" spans="1:36" ht="12.75" customHeight="1" x14ac:dyDescent="0.2">
      <c r="A366" s="12" t="s">
        <v>9</v>
      </c>
      <c r="B366" s="13">
        <v>1</v>
      </c>
      <c r="C366" s="13">
        <v>2</v>
      </c>
      <c r="D366" s="13">
        <v>3</v>
      </c>
      <c r="E366" s="13">
        <v>4</v>
      </c>
      <c r="F366" s="13">
        <v>5</v>
      </c>
      <c r="G366" s="13">
        <v>6</v>
      </c>
      <c r="H366" s="201" t="s">
        <v>10</v>
      </c>
      <c r="I366" s="41"/>
      <c r="J366" s="15"/>
      <c r="K366" s="16"/>
      <c r="L366" s="17"/>
      <c r="M366" s="6"/>
      <c r="N366" s="6"/>
      <c r="O366" s="5"/>
      <c r="AI366" s="3"/>
      <c r="AJ366" s="3"/>
    </row>
    <row r="367" spans="1:36" ht="12.75" customHeight="1" x14ac:dyDescent="0.2">
      <c r="A367" s="31" t="s">
        <v>39</v>
      </c>
      <c r="B367" s="13">
        <v>673</v>
      </c>
      <c r="C367" s="13"/>
      <c r="D367" s="13"/>
      <c r="E367" s="13"/>
      <c r="F367" s="13"/>
      <c r="G367" s="13"/>
      <c r="H367" s="203"/>
      <c r="I367" s="41"/>
      <c r="J367" s="15"/>
      <c r="K367" s="16"/>
      <c r="L367" s="17"/>
      <c r="M367" s="20">
        <f>B367</f>
        <v>673</v>
      </c>
      <c r="N367" s="6"/>
      <c r="O367" s="5"/>
      <c r="AI367" s="3"/>
      <c r="AJ367" s="3"/>
    </row>
    <row r="368" spans="1:36" ht="12.75" customHeight="1" x14ac:dyDescent="0.2">
      <c r="A368" s="31" t="s">
        <v>40</v>
      </c>
      <c r="B368" s="13"/>
      <c r="C368" s="13">
        <v>581</v>
      </c>
      <c r="D368" s="13"/>
      <c r="E368" s="13"/>
      <c r="F368" s="13"/>
      <c r="G368" s="13"/>
      <c r="H368" s="203"/>
      <c r="I368" s="41"/>
      <c r="J368" s="41"/>
      <c r="K368" s="41"/>
      <c r="L368" s="17">
        <f>C368/B367</f>
        <v>0.86329866270430911</v>
      </c>
      <c r="M368" s="20">
        <v>587</v>
      </c>
      <c r="N368" s="3">
        <f t="shared" ref="N368:N372" si="81">M368/M367</f>
        <v>0.87221396731054979</v>
      </c>
      <c r="O368" s="5">
        <f t="shared" ref="O368:O372" si="82">100%-N368</f>
        <v>0.12778603268945021</v>
      </c>
      <c r="AI368" s="3"/>
      <c r="AJ368" s="3"/>
    </row>
    <row r="369" spans="1:36" ht="12.75" customHeight="1" x14ac:dyDescent="0.2">
      <c r="A369" s="31" t="s">
        <v>41</v>
      </c>
      <c r="D369" s="32">
        <v>530</v>
      </c>
      <c r="H369" s="203"/>
      <c r="I369" s="5"/>
      <c r="J369" s="5"/>
      <c r="L369" s="5">
        <f>D369/C368</f>
        <v>0.91222030981067126</v>
      </c>
      <c r="M369" s="20">
        <v>582</v>
      </c>
      <c r="N369" s="3">
        <f t="shared" si="81"/>
        <v>0.99148211243611584</v>
      </c>
      <c r="O369" s="5">
        <f t="shared" si="82"/>
        <v>8.5178875638841633E-3</v>
      </c>
      <c r="AI369" s="3"/>
      <c r="AJ369" s="3"/>
    </row>
    <row r="370" spans="1:36" ht="12.75" customHeight="1" x14ac:dyDescent="0.2">
      <c r="A370" s="31" t="s">
        <v>42</v>
      </c>
      <c r="E370" s="32">
        <v>492</v>
      </c>
      <c r="H370" s="203"/>
      <c r="I370" s="5"/>
      <c r="J370" s="5"/>
      <c r="L370" s="5">
        <f>E370/D369</f>
        <v>0.92830188679245285</v>
      </c>
      <c r="M370" s="20">
        <v>546</v>
      </c>
      <c r="N370" s="3">
        <f t="shared" si="81"/>
        <v>0.93814432989690721</v>
      </c>
      <c r="O370" s="5">
        <f t="shared" si="82"/>
        <v>6.1855670103092786E-2</v>
      </c>
      <c r="AI370" s="3"/>
      <c r="AJ370" s="3"/>
    </row>
    <row r="371" spans="1:36" ht="12.75" customHeight="1" x14ac:dyDescent="0.2">
      <c r="A371" s="31" t="s">
        <v>43</v>
      </c>
      <c r="F371" s="32">
        <v>471</v>
      </c>
      <c r="H371" s="203"/>
      <c r="I371" s="5"/>
      <c r="J371" s="5"/>
      <c r="L371" s="5">
        <f>F371/E370</f>
        <v>0.95731707317073167</v>
      </c>
      <c r="M371" s="20">
        <v>511</v>
      </c>
      <c r="N371" s="3">
        <f t="shared" si="81"/>
        <v>0.9358974358974359</v>
      </c>
      <c r="O371" s="5">
        <f t="shared" si="82"/>
        <v>6.4102564102564097E-2</v>
      </c>
      <c r="AI371" s="3"/>
      <c r="AJ371" s="3"/>
    </row>
    <row r="372" spans="1:36" ht="12.75" customHeight="1" x14ac:dyDescent="0.2">
      <c r="A372" s="31" t="s">
        <v>44</v>
      </c>
      <c r="G372" s="32">
        <v>460</v>
      </c>
      <c r="H372" s="203">
        <v>429</v>
      </c>
      <c r="I372" s="5"/>
      <c r="J372" s="5"/>
      <c r="L372" s="5">
        <f>G372/F371</f>
        <v>0.97664543524416136</v>
      </c>
      <c r="M372" s="20">
        <v>520</v>
      </c>
      <c r="N372" s="3">
        <f t="shared" si="81"/>
        <v>1.0176125244618395</v>
      </c>
      <c r="O372" s="5">
        <f t="shared" si="82"/>
        <v>-1.7612524461839474E-2</v>
      </c>
      <c r="AI372" s="3"/>
      <c r="AJ372" s="3"/>
    </row>
    <row r="373" spans="1:36" ht="12.75" customHeight="1" x14ac:dyDescent="0.2">
      <c r="A373" s="31" t="s">
        <v>63</v>
      </c>
      <c r="G373" s="32">
        <v>51</v>
      </c>
      <c r="H373" s="203">
        <v>22</v>
      </c>
      <c r="I373" s="5"/>
      <c r="J373" s="5"/>
      <c r="L373" s="5"/>
      <c r="M373" s="20">
        <v>65</v>
      </c>
      <c r="N373" s="3"/>
      <c r="O373" s="5"/>
      <c r="AI373" s="3"/>
      <c r="AJ373" s="3"/>
    </row>
    <row r="374" spans="1:36" ht="12.75" customHeight="1" x14ac:dyDescent="0.2">
      <c r="A374" s="31" t="s">
        <v>64</v>
      </c>
      <c r="G374" s="32">
        <v>18</v>
      </c>
      <c r="H374" s="203">
        <v>10</v>
      </c>
      <c r="I374" s="5"/>
      <c r="J374" s="5"/>
      <c r="L374" s="5"/>
      <c r="M374" s="20">
        <v>18</v>
      </c>
      <c r="N374" s="3"/>
      <c r="O374" s="5"/>
      <c r="AI374" s="3"/>
      <c r="AJ374" s="3"/>
    </row>
    <row r="375" spans="1:36" ht="12.75" customHeight="1" x14ac:dyDescent="0.2">
      <c r="A375" s="31" t="s">
        <v>65</v>
      </c>
      <c r="G375" s="32">
        <v>1</v>
      </c>
      <c r="H375" s="203"/>
      <c r="I375" s="5"/>
      <c r="J375" s="5"/>
      <c r="L375" s="5"/>
      <c r="M375" s="20">
        <v>2</v>
      </c>
      <c r="N375" s="3"/>
      <c r="O375" s="5"/>
      <c r="AI375" s="3"/>
      <c r="AJ375" s="3"/>
    </row>
    <row r="376" spans="1:36" ht="12.75" customHeight="1" x14ac:dyDescent="0.2">
      <c r="A376" s="31" t="s">
        <v>70</v>
      </c>
      <c r="G376" s="32">
        <v>1</v>
      </c>
      <c r="H376" s="203">
        <v>1</v>
      </c>
      <c r="I376" s="5"/>
      <c r="J376" s="5"/>
      <c r="L376" s="5"/>
      <c r="M376" s="20">
        <v>1</v>
      </c>
      <c r="N376" s="3"/>
      <c r="O376" s="5"/>
      <c r="AI376" s="3"/>
      <c r="AJ376" s="3"/>
    </row>
    <row r="377" spans="1:36" ht="12.75" customHeight="1" x14ac:dyDescent="0.2">
      <c r="H377" s="206">
        <f>SUM(H372:H376)</f>
        <v>462</v>
      </c>
      <c r="I377" s="5">
        <f>H372/B367</f>
        <v>0.63744427934621095</v>
      </c>
      <c r="J377" s="5">
        <f>H377/B367</f>
        <v>0.68647845468053492</v>
      </c>
      <c r="K377" s="5">
        <f>J377-I377</f>
        <v>4.9034175334323971E-2</v>
      </c>
      <c r="L377" s="5"/>
      <c r="M377" s="6"/>
      <c r="N377" s="6"/>
      <c r="O377" s="5"/>
      <c r="AI377" s="3"/>
      <c r="AJ377" s="3"/>
    </row>
    <row r="378" spans="1:36" ht="12.75" customHeight="1" x14ac:dyDescent="0.3">
      <c r="A378" s="44" t="s">
        <v>69</v>
      </c>
      <c r="I378" s="5"/>
      <c r="J378" s="5"/>
      <c r="L378" s="5"/>
      <c r="M378" s="6"/>
      <c r="N378" s="6"/>
      <c r="O378" s="5"/>
      <c r="AI378" s="3"/>
      <c r="AJ378" s="3"/>
    </row>
    <row r="379" spans="1:36" ht="25.5" customHeight="1" x14ac:dyDescent="0.2">
      <c r="B379" s="228" t="s">
        <v>1</v>
      </c>
      <c r="C379" s="229"/>
      <c r="D379" s="229"/>
      <c r="E379" s="229"/>
      <c r="F379" s="229"/>
      <c r="G379" s="229"/>
      <c r="I379" s="7" t="s">
        <v>2</v>
      </c>
      <c r="J379" s="7" t="s">
        <v>3</v>
      </c>
      <c r="K379" s="8" t="s">
        <v>4</v>
      </c>
      <c r="L379" s="7" t="s">
        <v>5</v>
      </c>
      <c r="M379" s="9" t="s">
        <v>6</v>
      </c>
      <c r="N379" s="9" t="s">
        <v>7</v>
      </c>
      <c r="O379" s="10" t="s">
        <v>8</v>
      </c>
      <c r="AI379" s="3"/>
      <c r="AJ379" s="3"/>
    </row>
    <row r="380" spans="1:36" ht="12.75" customHeight="1" x14ac:dyDescent="0.2">
      <c r="A380" s="12" t="s">
        <v>9</v>
      </c>
      <c r="B380" s="13">
        <v>1</v>
      </c>
      <c r="C380" s="13">
        <v>2</v>
      </c>
      <c r="D380" s="13">
        <v>3</v>
      </c>
      <c r="E380" s="13">
        <v>4</v>
      </c>
      <c r="F380" s="13">
        <v>5</v>
      </c>
      <c r="G380" s="13">
        <v>6</v>
      </c>
      <c r="H380" s="201" t="s">
        <v>10</v>
      </c>
      <c r="I380" s="41"/>
      <c r="J380" s="15"/>
      <c r="K380" s="16"/>
      <c r="L380" s="17"/>
      <c r="M380" s="6"/>
      <c r="N380" s="6"/>
      <c r="O380" s="5"/>
      <c r="AI380" s="3"/>
      <c r="AJ380" s="3"/>
    </row>
    <row r="381" spans="1:36" ht="12.75" customHeight="1" x14ac:dyDescent="0.2">
      <c r="A381" s="31" t="s">
        <v>40</v>
      </c>
      <c r="B381" s="13">
        <v>88</v>
      </c>
      <c r="C381" s="13"/>
      <c r="D381" s="13"/>
      <c r="E381" s="13"/>
      <c r="F381" s="13"/>
      <c r="G381" s="13"/>
      <c r="H381" s="203"/>
      <c r="I381" s="41"/>
      <c r="J381" s="15"/>
      <c r="K381" s="16"/>
      <c r="L381" s="17"/>
      <c r="M381" s="20">
        <f>B381</f>
        <v>88</v>
      </c>
      <c r="N381" s="6"/>
      <c r="O381" s="5"/>
      <c r="AI381" s="3"/>
      <c r="AJ381" s="3"/>
    </row>
    <row r="382" spans="1:36" ht="12.75" customHeight="1" x14ac:dyDescent="0.2">
      <c r="A382" s="31" t="s">
        <v>41</v>
      </c>
      <c r="B382" s="13"/>
      <c r="C382" s="13">
        <v>79</v>
      </c>
      <c r="D382" s="13"/>
      <c r="E382" s="13"/>
      <c r="F382" s="13"/>
      <c r="G382" s="13"/>
      <c r="H382" s="203"/>
      <c r="I382" s="41"/>
      <c r="J382" s="41"/>
      <c r="K382" s="41"/>
      <c r="L382" s="17">
        <f>C382/B381</f>
        <v>0.89772727272727271</v>
      </c>
      <c r="M382" s="20">
        <v>80</v>
      </c>
      <c r="N382" s="3">
        <f t="shared" ref="N382:N386" si="83">M382/M381</f>
        <v>0.90909090909090906</v>
      </c>
      <c r="O382" s="5">
        <f t="shared" ref="O382:O386" si="84">100%-N382</f>
        <v>9.0909090909090939E-2</v>
      </c>
      <c r="AI382" s="3"/>
      <c r="AJ382" s="3"/>
    </row>
    <row r="383" spans="1:36" ht="12.75" customHeight="1" x14ac:dyDescent="0.2">
      <c r="A383" s="31" t="s">
        <v>42</v>
      </c>
      <c r="D383" s="32">
        <v>44</v>
      </c>
      <c r="H383" s="203"/>
      <c r="I383" s="5"/>
      <c r="J383" s="5"/>
      <c r="L383" s="5">
        <f>D383/C382</f>
        <v>0.55696202531645567</v>
      </c>
      <c r="M383" s="20">
        <v>59</v>
      </c>
      <c r="N383" s="3">
        <f t="shared" si="83"/>
        <v>0.73750000000000004</v>
      </c>
      <c r="O383" s="5">
        <f t="shared" si="84"/>
        <v>0.26249999999999996</v>
      </c>
      <c r="AI383" s="3"/>
      <c r="AJ383" s="3"/>
    </row>
    <row r="384" spans="1:36" ht="12.75" customHeight="1" x14ac:dyDescent="0.2">
      <c r="A384" s="31" t="s">
        <v>43</v>
      </c>
      <c r="E384" s="32">
        <v>30</v>
      </c>
      <c r="H384" s="203"/>
      <c r="I384" s="5"/>
      <c r="J384" s="5"/>
      <c r="L384" s="5">
        <f>E384/D383</f>
        <v>0.68181818181818177</v>
      </c>
      <c r="M384" s="20">
        <v>47</v>
      </c>
      <c r="N384" s="3">
        <f t="shared" si="83"/>
        <v>0.79661016949152541</v>
      </c>
      <c r="O384" s="5">
        <f t="shared" si="84"/>
        <v>0.20338983050847459</v>
      </c>
      <c r="AI384" s="3"/>
      <c r="AJ384" s="3"/>
    </row>
    <row r="385" spans="1:36" ht="12.75" customHeight="1" x14ac:dyDescent="0.2">
      <c r="A385" s="32">
        <v>1001</v>
      </c>
      <c r="F385" s="32">
        <v>26</v>
      </c>
      <c r="H385" s="203"/>
      <c r="I385" s="5"/>
      <c r="J385" s="5"/>
      <c r="L385" s="5">
        <f>F385/E384</f>
        <v>0.8666666666666667</v>
      </c>
      <c r="M385" s="20">
        <v>42</v>
      </c>
      <c r="N385" s="3">
        <f t="shared" si="83"/>
        <v>0.8936170212765957</v>
      </c>
      <c r="O385" s="5">
        <f t="shared" si="84"/>
        <v>0.1063829787234043</v>
      </c>
      <c r="AI385" s="3"/>
      <c r="AJ385" s="3"/>
    </row>
    <row r="386" spans="1:36" ht="12.75" customHeight="1" x14ac:dyDescent="0.2">
      <c r="A386" s="32">
        <v>1002</v>
      </c>
      <c r="G386" s="32">
        <v>24</v>
      </c>
      <c r="H386" s="203">
        <v>15</v>
      </c>
      <c r="I386" s="5"/>
      <c r="J386" s="5"/>
      <c r="L386" s="5">
        <f>G386/F385</f>
        <v>0.92307692307692313</v>
      </c>
      <c r="M386" s="20">
        <v>35</v>
      </c>
      <c r="N386" s="3">
        <f t="shared" si="83"/>
        <v>0.83333333333333337</v>
      </c>
      <c r="O386" s="5">
        <f t="shared" si="84"/>
        <v>0.16666666666666663</v>
      </c>
      <c r="AI386" s="3"/>
      <c r="AJ386" s="3"/>
    </row>
    <row r="387" spans="1:36" ht="12.75" customHeight="1" x14ac:dyDescent="0.2">
      <c r="A387" s="31" t="s">
        <v>64</v>
      </c>
      <c r="G387" s="32">
        <v>11</v>
      </c>
      <c r="H387" s="203">
        <v>5</v>
      </c>
      <c r="I387" s="5"/>
      <c r="J387" s="5"/>
      <c r="L387" s="5"/>
      <c r="M387" s="20">
        <v>11</v>
      </c>
      <c r="N387" s="3"/>
      <c r="O387" s="5"/>
      <c r="AI387" s="3"/>
      <c r="AJ387" s="3"/>
    </row>
    <row r="388" spans="1:36" ht="12.75" customHeight="1" x14ac:dyDescent="0.2">
      <c r="A388" s="31" t="s">
        <v>65</v>
      </c>
      <c r="G388" s="32">
        <v>3</v>
      </c>
      <c r="H388" s="203">
        <v>2</v>
      </c>
      <c r="I388" s="5"/>
      <c r="J388" s="5"/>
      <c r="L388" s="5"/>
      <c r="M388" s="20">
        <v>4</v>
      </c>
      <c r="N388" s="3"/>
      <c r="O388" s="5"/>
      <c r="AI388" s="3"/>
      <c r="AJ388" s="3"/>
    </row>
    <row r="389" spans="1:36" ht="12.75" customHeight="1" x14ac:dyDescent="0.2">
      <c r="A389" s="31" t="s">
        <v>66</v>
      </c>
      <c r="G389" s="32">
        <v>1</v>
      </c>
      <c r="H389" s="203"/>
      <c r="I389" s="5"/>
      <c r="J389" s="5"/>
      <c r="L389" s="5"/>
      <c r="M389" s="20">
        <v>1</v>
      </c>
      <c r="N389" s="3"/>
      <c r="O389" s="5"/>
      <c r="AI389" s="3"/>
      <c r="AJ389" s="3"/>
    </row>
    <row r="390" spans="1:36" ht="12.75" customHeight="1" x14ac:dyDescent="0.2">
      <c r="H390" s="206">
        <f>SUM(H386:H388)</f>
        <v>22</v>
      </c>
      <c r="I390" s="5">
        <f>H386/B381</f>
        <v>0.17045454545454544</v>
      </c>
      <c r="J390" s="5">
        <f>H390/B381</f>
        <v>0.25</v>
      </c>
      <c r="K390" s="5">
        <f>J390-I390</f>
        <v>7.9545454545454558E-2</v>
      </c>
      <c r="L390" s="5"/>
      <c r="M390" s="6"/>
      <c r="N390" s="6"/>
      <c r="O390" s="5"/>
      <c r="AI390" s="3"/>
      <c r="AJ390" s="3"/>
    </row>
    <row r="391" spans="1:36" ht="12.75" customHeight="1" x14ac:dyDescent="0.3">
      <c r="A391" s="44" t="s">
        <v>72</v>
      </c>
      <c r="I391" s="5"/>
      <c r="J391" s="5"/>
      <c r="L391" s="5"/>
      <c r="M391" s="6"/>
      <c r="N391" s="6"/>
      <c r="O391" s="5"/>
      <c r="AI391" s="3"/>
      <c r="AJ391" s="3"/>
    </row>
    <row r="392" spans="1:36" ht="25.5" customHeight="1" x14ac:dyDescent="0.2">
      <c r="B392" s="228" t="s">
        <v>1</v>
      </c>
      <c r="C392" s="229"/>
      <c r="D392" s="229"/>
      <c r="E392" s="229"/>
      <c r="F392" s="229"/>
      <c r="G392" s="229"/>
      <c r="I392" s="7" t="s">
        <v>2</v>
      </c>
      <c r="J392" s="7" t="s">
        <v>3</v>
      </c>
      <c r="K392" s="8" t="s">
        <v>4</v>
      </c>
      <c r="L392" s="7" t="s">
        <v>5</v>
      </c>
      <c r="M392" s="9" t="s">
        <v>6</v>
      </c>
      <c r="N392" s="9" t="s">
        <v>7</v>
      </c>
      <c r="O392" s="10" t="s">
        <v>8</v>
      </c>
      <c r="AI392" s="3"/>
      <c r="AJ392" s="3"/>
    </row>
    <row r="393" spans="1:36" ht="12.75" customHeight="1" x14ac:dyDescent="0.2">
      <c r="A393" s="12" t="s">
        <v>9</v>
      </c>
      <c r="B393" s="13">
        <v>1</v>
      </c>
      <c r="C393" s="13">
        <v>2</v>
      </c>
      <c r="D393" s="13">
        <v>3</v>
      </c>
      <c r="E393" s="13">
        <v>4</v>
      </c>
      <c r="F393" s="13">
        <v>5</v>
      </c>
      <c r="G393" s="13">
        <v>6</v>
      </c>
      <c r="H393" s="201" t="s">
        <v>10</v>
      </c>
      <c r="I393" s="41"/>
      <c r="J393" s="15"/>
      <c r="K393" s="16"/>
      <c r="L393" s="17"/>
      <c r="M393" s="6"/>
      <c r="N393" s="6"/>
      <c r="O393" s="5"/>
      <c r="AI393" s="3"/>
      <c r="AJ393" s="3"/>
    </row>
    <row r="394" spans="1:36" ht="12.75" customHeight="1" x14ac:dyDescent="0.2">
      <c r="A394" s="31" t="s">
        <v>41</v>
      </c>
      <c r="B394" s="13">
        <v>653</v>
      </c>
      <c r="C394" s="13"/>
      <c r="D394" s="13"/>
      <c r="E394" s="13"/>
      <c r="F394" s="13"/>
      <c r="G394" s="13"/>
      <c r="H394" s="202"/>
      <c r="I394" s="41"/>
      <c r="J394" s="15"/>
      <c r="K394" s="16"/>
      <c r="L394" s="17"/>
      <c r="M394" s="20">
        <f>B394</f>
        <v>653</v>
      </c>
      <c r="N394" s="6"/>
      <c r="O394" s="5"/>
      <c r="AI394" s="3"/>
      <c r="AJ394" s="3"/>
    </row>
    <row r="395" spans="1:36" ht="12.75" customHeight="1" x14ac:dyDescent="0.2">
      <c r="A395" s="31" t="s">
        <v>42</v>
      </c>
      <c r="B395" s="13"/>
      <c r="C395" s="13">
        <v>624</v>
      </c>
      <c r="D395" s="13"/>
      <c r="E395" s="13"/>
      <c r="F395" s="13"/>
      <c r="G395" s="13"/>
      <c r="H395" s="203"/>
      <c r="I395" s="41"/>
      <c r="J395" s="41"/>
      <c r="K395" s="41"/>
      <c r="L395" s="17">
        <f>C395/B394</f>
        <v>0.9555895865237366</v>
      </c>
      <c r="M395" s="20">
        <v>632</v>
      </c>
      <c r="N395" s="3">
        <f t="shared" ref="N395:N399" si="85">M395/M394</f>
        <v>0.96784073506891266</v>
      </c>
      <c r="O395" s="5">
        <f t="shared" ref="O395:O399" si="86">100%-N395</f>
        <v>3.2159264931087339E-2</v>
      </c>
      <c r="AI395" s="3"/>
      <c r="AJ395" s="3"/>
    </row>
    <row r="396" spans="1:36" ht="12.75" customHeight="1" x14ac:dyDescent="0.2">
      <c r="A396" s="31" t="s">
        <v>43</v>
      </c>
      <c r="D396" s="32">
        <v>556</v>
      </c>
      <c r="H396" s="203"/>
      <c r="I396" s="5"/>
      <c r="J396" s="5"/>
      <c r="L396" s="5">
        <f>D396/C395</f>
        <v>0.89102564102564108</v>
      </c>
      <c r="M396" s="20">
        <v>592</v>
      </c>
      <c r="N396" s="3">
        <f t="shared" si="85"/>
        <v>0.93670886075949367</v>
      </c>
      <c r="O396" s="5">
        <f t="shared" si="86"/>
        <v>6.3291139240506333E-2</v>
      </c>
      <c r="Q396" s="3">
        <f>M396/M394</f>
        <v>0.90658499234303214</v>
      </c>
      <c r="AI396" s="3"/>
      <c r="AJ396" s="3"/>
    </row>
    <row r="397" spans="1:36" ht="12.75" customHeight="1" x14ac:dyDescent="0.2">
      <c r="A397" s="32">
        <v>1001</v>
      </c>
      <c r="E397" s="32">
        <v>550</v>
      </c>
      <c r="H397" s="203"/>
      <c r="I397" s="5"/>
      <c r="J397" s="5"/>
      <c r="L397" s="5">
        <f>E397/D396</f>
        <v>0.98920863309352514</v>
      </c>
      <c r="M397" s="20">
        <v>587</v>
      </c>
      <c r="N397" s="3">
        <f t="shared" si="85"/>
        <v>0.99155405405405406</v>
      </c>
      <c r="O397" s="5">
        <f t="shared" si="86"/>
        <v>8.4459459459459429E-3</v>
      </c>
      <c r="AI397" s="3"/>
      <c r="AJ397" s="3"/>
    </row>
    <row r="398" spans="1:36" ht="12.75" customHeight="1" x14ac:dyDescent="0.2">
      <c r="A398" s="32">
        <v>1002</v>
      </c>
      <c r="F398" s="32">
        <v>550</v>
      </c>
      <c r="H398" s="203"/>
      <c r="I398" s="5"/>
      <c r="J398" s="5"/>
      <c r="L398" s="5">
        <f>F398/E397</f>
        <v>1</v>
      </c>
      <c r="M398" s="20">
        <v>560</v>
      </c>
      <c r="N398" s="3">
        <f t="shared" si="85"/>
        <v>0.95400340715502552</v>
      </c>
      <c r="O398" s="5">
        <f t="shared" si="86"/>
        <v>4.5996592844974482E-2</v>
      </c>
      <c r="AI398" s="3"/>
      <c r="AJ398" s="3"/>
    </row>
    <row r="399" spans="1:36" ht="12.75" customHeight="1" x14ac:dyDescent="0.2">
      <c r="A399" s="31" t="s">
        <v>64</v>
      </c>
      <c r="G399" s="32">
        <v>550</v>
      </c>
      <c r="H399" s="203">
        <v>455</v>
      </c>
      <c r="I399" s="5"/>
      <c r="J399" s="5"/>
      <c r="L399" s="5">
        <f>G399/F398</f>
        <v>1</v>
      </c>
      <c r="M399" s="20">
        <v>562</v>
      </c>
      <c r="N399" s="23">
        <f t="shared" si="85"/>
        <v>1.0035714285714286</v>
      </c>
      <c r="O399" s="5">
        <f t="shared" si="86"/>
        <v>-3.5714285714285587E-3</v>
      </c>
      <c r="AI399" s="3"/>
      <c r="AJ399" s="3"/>
    </row>
    <row r="400" spans="1:36" ht="12.75" customHeight="1" x14ac:dyDescent="0.2">
      <c r="A400" s="31" t="s">
        <v>65</v>
      </c>
      <c r="G400" s="32">
        <v>43</v>
      </c>
      <c r="H400" s="203">
        <v>29</v>
      </c>
      <c r="I400" s="5"/>
      <c r="J400" s="82">
        <f>((H399*6)+(H400*7)+(H401*8))/H404</f>
        <v>6.058943089430894</v>
      </c>
      <c r="L400" s="5"/>
      <c r="M400" s="20">
        <v>63</v>
      </c>
      <c r="N400" s="3"/>
      <c r="O400" s="5"/>
      <c r="AI400" s="3"/>
      <c r="AJ400" s="3"/>
    </row>
    <row r="401" spans="1:36" ht="12.75" customHeight="1" x14ac:dyDescent="0.2">
      <c r="A401" s="31" t="s">
        <v>66</v>
      </c>
      <c r="G401" s="32">
        <v>15</v>
      </c>
      <c r="H401" s="203">
        <v>6</v>
      </c>
      <c r="I401" s="5"/>
      <c r="J401" s="5"/>
      <c r="L401" s="5"/>
      <c r="M401" s="20">
        <v>17</v>
      </c>
      <c r="N401" s="3"/>
      <c r="O401" s="5"/>
      <c r="AI401" s="3"/>
      <c r="AJ401" s="3"/>
    </row>
    <row r="402" spans="1:36" ht="12.75" customHeight="1" x14ac:dyDescent="0.2">
      <c r="A402" s="31" t="s">
        <v>70</v>
      </c>
      <c r="G402" s="32">
        <v>1</v>
      </c>
      <c r="H402" s="203">
        <v>1</v>
      </c>
      <c r="I402" s="5"/>
      <c r="J402" s="5"/>
      <c r="L402" s="5"/>
      <c r="M402" s="20">
        <v>1</v>
      </c>
      <c r="N402" s="3"/>
      <c r="O402" s="5"/>
      <c r="AI402" s="3"/>
      <c r="AJ402" s="3"/>
    </row>
    <row r="403" spans="1:36" ht="12.75" customHeight="1" x14ac:dyDescent="0.2">
      <c r="A403" s="31" t="s">
        <v>71</v>
      </c>
      <c r="G403" s="32">
        <v>1</v>
      </c>
      <c r="H403" s="203">
        <v>1</v>
      </c>
      <c r="I403" s="5"/>
      <c r="J403" s="5"/>
      <c r="L403" s="5"/>
      <c r="M403" s="20">
        <v>1</v>
      </c>
      <c r="N403" s="3"/>
      <c r="O403" s="5"/>
      <c r="AI403" s="3"/>
      <c r="AJ403" s="3"/>
    </row>
    <row r="404" spans="1:36" ht="12.75" customHeight="1" x14ac:dyDescent="0.2">
      <c r="H404" s="206">
        <f>SUM(H399:H403)</f>
        <v>492</v>
      </c>
      <c r="I404" s="5">
        <f>H399/B394</f>
        <v>0.69678407350689131</v>
      </c>
      <c r="J404" s="5">
        <f>H404/B394</f>
        <v>0.75344563552833077</v>
      </c>
      <c r="K404" s="5">
        <f>J404-I404</f>
        <v>5.666156202143946E-2</v>
      </c>
      <c r="L404" s="5"/>
      <c r="M404" s="6"/>
      <c r="N404" s="6"/>
      <c r="O404" s="5"/>
      <c r="AI404" s="3"/>
      <c r="AJ404" s="3"/>
    </row>
    <row r="405" spans="1:36" ht="12.75" customHeight="1" x14ac:dyDescent="0.3">
      <c r="A405" s="44" t="s">
        <v>73</v>
      </c>
      <c r="I405" s="5"/>
      <c r="J405" s="5"/>
      <c r="L405" s="5"/>
      <c r="M405" s="6"/>
      <c r="N405" s="6"/>
      <c r="O405" s="5"/>
      <c r="AI405" s="3"/>
      <c r="AJ405" s="3"/>
    </row>
    <row r="406" spans="1:36" ht="25.5" customHeight="1" x14ac:dyDescent="0.2">
      <c r="B406" s="228" t="s">
        <v>1</v>
      </c>
      <c r="C406" s="229"/>
      <c r="D406" s="229"/>
      <c r="E406" s="229"/>
      <c r="F406" s="229"/>
      <c r="G406" s="229"/>
      <c r="I406" s="7" t="s">
        <v>2</v>
      </c>
      <c r="J406" s="7" t="s">
        <v>3</v>
      </c>
      <c r="K406" s="8" t="s">
        <v>4</v>
      </c>
      <c r="L406" s="7" t="s">
        <v>5</v>
      </c>
      <c r="M406" s="9" t="s">
        <v>6</v>
      </c>
      <c r="N406" s="9" t="s">
        <v>7</v>
      </c>
      <c r="O406" s="10" t="s">
        <v>8</v>
      </c>
      <c r="AI406" s="3"/>
      <c r="AJ406" s="3"/>
    </row>
    <row r="407" spans="1:36" ht="12.75" customHeight="1" x14ac:dyDescent="0.2">
      <c r="A407" s="12" t="s">
        <v>9</v>
      </c>
      <c r="B407" s="13">
        <v>1</v>
      </c>
      <c r="C407" s="13">
        <v>2</v>
      </c>
      <c r="D407" s="13">
        <v>3</v>
      </c>
      <c r="E407" s="13">
        <v>4</v>
      </c>
      <c r="F407" s="13">
        <v>5</v>
      </c>
      <c r="G407" s="13">
        <v>6</v>
      </c>
      <c r="H407" s="201" t="s">
        <v>10</v>
      </c>
      <c r="I407" s="41"/>
      <c r="J407" s="15"/>
      <c r="K407" s="16"/>
      <c r="L407" s="17"/>
      <c r="M407" s="6"/>
      <c r="N407" s="6"/>
      <c r="O407" s="5"/>
      <c r="AI407" s="3"/>
      <c r="AJ407" s="3"/>
    </row>
    <row r="408" spans="1:36" ht="12.75" customHeight="1" x14ac:dyDescent="0.2">
      <c r="A408" s="31" t="s">
        <v>42</v>
      </c>
      <c r="B408" s="13">
        <v>122</v>
      </c>
      <c r="C408" s="13"/>
      <c r="D408" s="13"/>
      <c r="E408" s="13"/>
      <c r="F408" s="13"/>
      <c r="G408" s="13"/>
      <c r="H408" s="202"/>
      <c r="I408" s="41"/>
      <c r="J408" s="15"/>
      <c r="K408" s="16"/>
      <c r="L408" s="17"/>
      <c r="M408" s="20">
        <f>B408</f>
        <v>122</v>
      </c>
      <c r="N408" s="6"/>
      <c r="O408" s="5"/>
      <c r="AI408" s="3"/>
      <c r="AJ408" s="3"/>
    </row>
    <row r="409" spans="1:36" ht="12.75" customHeight="1" x14ac:dyDescent="0.2">
      <c r="A409" s="31" t="s">
        <v>43</v>
      </c>
      <c r="B409" s="13"/>
      <c r="C409" s="13">
        <v>79</v>
      </c>
      <c r="D409" s="13"/>
      <c r="E409" s="13"/>
      <c r="F409" s="13"/>
      <c r="G409" s="13"/>
      <c r="H409" s="203"/>
      <c r="I409" s="41"/>
      <c r="J409" s="41"/>
      <c r="K409" s="41"/>
      <c r="L409" s="17">
        <f>C409/B408</f>
        <v>0.64754098360655743</v>
      </c>
      <c r="M409" s="20">
        <v>79</v>
      </c>
      <c r="N409" s="3">
        <f t="shared" ref="N409:N413" si="87">M409/M408</f>
        <v>0.64754098360655743</v>
      </c>
      <c r="O409" s="5">
        <f t="shared" ref="O409:O413" si="88">100%-N409</f>
        <v>0.35245901639344257</v>
      </c>
      <c r="AI409" s="3"/>
      <c r="AJ409" s="3"/>
    </row>
    <row r="410" spans="1:36" ht="12.75" customHeight="1" x14ac:dyDescent="0.2">
      <c r="A410" s="32">
        <v>1001</v>
      </c>
      <c r="D410" s="32">
        <v>57</v>
      </c>
      <c r="H410" s="203"/>
      <c r="I410" s="5"/>
      <c r="J410" s="5"/>
      <c r="L410" s="5">
        <f>D410/C409</f>
        <v>0.72151898734177211</v>
      </c>
      <c r="M410" s="20">
        <v>70</v>
      </c>
      <c r="N410" s="3">
        <f t="shared" si="87"/>
        <v>0.88607594936708856</v>
      </c>
      <c r="O410" s="5">
        <f t="shared" si="88"/>
        <v>0.11392405063291144</v>
      </c>
      <c r="Q410" s="3">
        <f>M410/M408</f>
        <v>0.57377049180327866</v>
      </c>
      <c r="AI410" s="3"/>
      <c r="AJ410" s="3"/>
    </row>
    <row r="411" spans="1:36" ht="12.75" customHeight="1" x14ac:dyDescent="0.2">
      <c r="A411" s="32">
        <v>1002</v>
      </c>
      <c r="E411" s="32">
        <v>51</v>
      </c>
      <c r="H411" s="203"/>
      <c r="I411" s="5"/>
      <c r="J411" s="5"/>
      <c r="L411" s="5">
        <f>E411/D410</f>
        <v>0.89473684210526316</v>
      </c>
      <c r="M411" s="20">
        <v>65</v>
      </c>
      <c r="N411" s="3">
        <f t="shared" si="87"/>
        <v>0.9285714285714286</v>
      </c>
      <c r="O411" s="5">
        <f t="shared" si="88"/>
        <v>7.1428571428571397E-2</v>
      </c>
      <c r="AI411" s="3"/>
      <c r="AJ411" s="3"/>
    </row>
    <row r="412" spans="1:36" ht="12.75" customHeight="1" x14ac:dyDescent="0.2">
      <c r="A412" s="32">
        <v>1101</v>
      </c>
      <c r="F412" s="32">
        <v>49</v>
      </c>
      <c r="H412" s="203"/>
      <c r="I412" s="5"/>
      <c r="J412" s="5"/>
      <c r="L412" s="5">
        <f>F412/E411</f>
        <v>0.96078431372549022</v>
      </c>
      <c r="M412" s="20">
        <v>60</v>
      </c>
      <c r="N412" s="3">
        <f t="shared" si="87"/>
        <v>0.92307692307692313</v>
      </c>
      <c r="O412" s="5">
        <f t="shared" si="88"/>
        <v>7.6923076923076872E-2</v>
      </c>
      <c r="AI412" s="3"/>
      <c r="AJ412" s="3"/>
    </row>
    <row r="413" spans="1:36" ht="12.75" customHeight="1" x14ac:dyDescent="0.2">
      <c r="A413" s="32">
        <v>1102</v>
      </c>
      <c r="G413" s="32">
        <v>43</v>
      </c>
      <c r="H413" s="203">
        <v>29</v>
      </c>
      <c r="I413" s="5"/>
      <c r="J413" s="5"/>
      <c r="L413" s="5">
        <f>G413/F412</f>
        <v>0.87755102040816324</v>
      </c>
      <c r="M413" s="20">
        <v>54</v>
      </c>
      <c r="N413" s="3">
        <f t="shared" si="87"/>
        <v>0.9</v>
      </c>
      <c r="O413" s="5">
        <f t="shared" si="88"/>
        <v>9.9999999999999978E-2</v>
      </c>
      <c r="AI413" s="3"/>
      <c r="AJ413" s="3"/>
    </row>
    <row r="414" spans="1:36" ht="12.75" customHeight="1" x14ac:dyDescent="0.2">
      <c r="A414" s="32">
        <v>1201</v>
      </c>
      <c r="G414" s="32">
        <v>14</v>
      </c>
      <c r="H414" s="203">
        <v>7</v>
      </c>
      <c r="I414" s="5"/>
      <c r="J414" s="5"/>
      <c r="L414" s="5"/>
      <c r="M414" s="20">
        <v>16</v>
      </c>
      <c r="N414" s="3"/>
      <c r="O414" s="5"/>
      <c r="AI414" s="3"/>
      <c r="AJ414" s="3"/>
    </row>
    <row r="415" spans="1:36" ht="12.75" customHeight="1" x14ac:dyDescent="0.2">
      <c r="A415" s="32">
        <v>1202</v>
      </c>
      <c r="G415" s="32">
        <v>2</v>
      </c>
      <c r="H415" s="203">
        <v>2</v>
      </c>
      <c r="I415" s="5"/>
      <c r="J415" s="5"/>
      <c r="L415" s="5"/>
      <c r="M415" s="20">
        <v>3</v>
      </c>
      <c r="N415" s="3"/>
      <c r="O415" s="5"/>
      <c r="AI415" s="3"/>
      <c r="AJ415" s="3"/>
    </row>
    <row r="416" spans="1:36" ht="12.75" customHeight="1" x14ac:dyDescent="0.2">
      <c r="H416" s="206">
        <f>SUM(H413:H415)</f>
        <v>38</v>
      </c>
      <c r="I416" s="5">
        <f>H413/B408</f>
        <v>0.23770491803278687</v>
      </c>
      <c r="J416" s="5">
        <f>H416/B408</f>
        <v>0.31147540983606559</v>
      </c>
      <c r="K416" s="5">
        <f>J416-I416</f>
        <v>7.3770491803278715E-2</v>
      </c>
      <c r="L416" s="5"/>
      <c r="M416" s="20"/>
      <c r="N416" s="3"/>
      <c r="O416" s="5"/>
      <c r="AI416" s="3"/>
      <c r="AJ416" s="3"/>
    </row>
    <row r="417" spans="1:36" ht="12.75" customHeight="1" x14ac:dyDescent="0.2">
      <c r="I417" s="5"/>
      <c r="J417" s="5"/>
      <c r="L417" s="5"/>
      <c r="M417" s="6"/>
      <c r="N417" s="6"/>
      <c r="O417" s="5"/>
      <c r="AI417" s="3"/>
      <c r="AJ417" s="3"/>
    </row>
    <row r="418" spans="1:36" ht="12.75" customHeight="1" x14ac:dyDescent="0.3">
      <c r="A418" s="44" t="s">
        <v>74</v>
      </c>
      <c r="I418" s="5"/>
      <c r="J418" s="5"/>
      <c r="L418" s="5"/>
      <c r="M418" s="6"/>
      <c r="N418" s="6"/>
      <c r="O418" s="5"/>
      <c r="AI418" s="3"/>
      <c r="AJ418" s="3"/>
    </row>
    <row r="419" spans="1:36" ht="25.5" customHeight="1" x14ac:dyDescent="0.2">
      <c r="B419" s="228" t="s">
        <v>1</v>
      </c>
      <c r="C419" s="229"/>
      <c r="D419" s="229"/>
      <c r="E419" s="229"/>
      <c r="F419" s="229"/>
      <c r="G419" s="229"/>
      <c r="I419" s="7" t="s">
        <v>2</v>
      </c>
      <c r="J419" s="7" t="s">
        <v>3</v>
      </c>
      <c r="K419" s="8" t="s">
        <v>4</v>
      </c>
      <c r="L419" s="7" t="s">
        <v>5</v>
      </c>
      <c r="M419" s="9" t="s">
        <v>6</v>
      </c>
      <c r="N419" s="9" t="s">
        <v>7</v>
      </c>
      <c r="O419" s="10" t="s">
        <v>8</v>
      </c>
      <c r="AI419" s="3"/>
      <c r="AJ419" s="3"/>
    </row>
    <row r="420" spans="1:36" ht="12.75" customHeight="1" x14ac:dyDescent="0.2">
      <c r="A420" s="12" t="s">
        <v>9</v>
      </c>
      <c r="B420" s="13">
        <v>1</v>
      </c>
      <c r="C420" s="13">
        <v>2</v>
      </c>
      <c r="D420" s="13">
        <v>3</v>
      </c>
      <c r="E420" s="13">
        <v>4</v>
      </c>
      <c r="F420" s="13">
        <v>5</v>
      </c>
      <c r="G420" s="13">
        <v>6</v>
      </c>
      <c r="H420" s="201" t="s">
        <v>10</v>
      </c>
      <c r="I420" s="41"/>
      <c r="J420" s="15"/>
      <c r="K420" s="16"/>
      <c r="L420" s="17"/>
      <c r="M420" s="6"/>
      <c r="N420" s="6"/>
      <c r="O420" s="5"/>
      <c r="AI420" s="3"/>
      <c r="AJ420" s="3"/>
    </row>
    <row r="421" spans="1:36" ht="12.75" customHeight="1" x14ac:dyDescent="0.2">
      <c r="A421" s="31" t="s">
        <v>43</v>
      </c>
      <c r="B421" s="13">
        <v>651</v>
      </c>
      <c r="C421" s="13"/>
      <c r="D421" s="13"/>
      <c r="E421" s="13"/>
      <c r="F421" s="13"/>
      <c r="G421" s="13"/>
      <c r="H421" s="202"/>
      <c r="I421" s="41"/>
      <c r="J421" s="15"/>
      <c r="K421" s="16"/>
      <c r="L421" s="17"/>
      <c r="M421" s="20">
        <f>B421</f>
        <v>651</v>
      </c>
      <c r="N421" s="6"/>
      <c r="O421" s="5"/>
      <c r="Q421" s="31" t="s">
        <v>37</v>
      </c>
      <c r="R421" s="3">
        <f>I349</f>
        <v>0.46682188591385332</v>
      </c>
      <c r="AI421" s="3"/>
      <c r="AJ421" s="3"/>
    </row>
    <row r="422" spans="1:36" ht="12.75" customHeight="1" x14ac:dyDescent="0.2">
      <c r="A422" s="32">
        <v>1001</v>
      </c>
      <c r="C422" s="32">
        <v>578</v>
      </c>
      <c r="H422" s="203"/>
      <c r="I422" s="5"/>
      <c r="J422" s="82">
        <f>M422-C422</f>
        <v>8</v>
      </c>
      <c r="L422" s="5">
        <f>C422/B421</f>
        <v>0.88786482334869432</v>
      </c>
      <c r="M422" s="20">
        <v>586</v>
      </c>
      <c r="N422" s="3">
        <f t="shared" ref="N422:N426" si="89">M422/M421</f>
        <v>0.90015360983102921</v>
      </c>
      <c r="O422" s="5">
        <f t="shared" ref="O422:O426" si="90">100%-N422</f>
        <v>9.9846390168970789E-2</v>
      </c>
      <c r="Q422" s="31" t="s">
        <v>38</v>
      </c>
      <c r="R422" s="3">
        <f>I363</f>
        <v>0.21794871794871795</v>
      </c>
      <c r="AI422" s="3"/>
      <c r="AJ422" s="3"/>
    </row>
    <row r="423" spans="1:36" ht="12.75" customHeight="1" x14ac:dyDescent="0.2">
      <c r="A423" s="32">
        <v>1002</v>
      </c>
      <c r="D423" s="32">
        <v>556</v>
      </c>
      <c r="H423" s="203"/>
      <c r="I423" s="5"/>
      <c r="J423" s="82">
        <f>M423-D423</f>
        <v>7</v>
      </c>
      <c r="L423" s="5">
        <f>D423/C422</f>
        <v>0.96193771626297575</v>
      </c>
      <c r="M423" s="20">
        <v>563</v>
      </c>
      <c r="N423" s="3">
        <f t="shared" si="89"/>
        <v>0.96075085324232079</v>
      </c>
      <c r="O423" s="5">
        <f t="shared" si="90"/>
        <v>3.924914675767921E-2</v>
      </c>
      <c r="Q423" s="31" t="s">
        <v>39</v>
      </c>
      <c r="R423" s="3">
        <f>I377</f>
        <v>0.63744427934621095</v>
      </c>
      <c r="S423" s="3">
        <f>M423/M421</f>
        <v>0.86482334869431643</v>
      </c>
      <c r="AI423" s="3"/>
      <c r="AJ423" s="3"/>
    </row>
    <row r="424" spans="1:36" ht="12.75" customHeight="1" x14ac:dyDescent="0.2">
      <c r="A424" s="32">
        <v>1101</v>
      </c>
      <c r="E424" s="32">
        <v>544</v>
      </c>
      <c r="H424" s="203"/>
      <c r="I424" s="5"/>
      <c r="J424" s="82">
        <f>M424-E424</f>
        <v>17</v>
      </c>
      <c r="L424" s="5">
        <f>E424/D423</f>
        <v>0.97841726618705038</v>
      </c>
      <c r="M424" s="20">
        <v>561</v>
      </c>
      <c r="N424" s="23">
        <f t="shared" si="89"/>
        <v>0.99644760213143868</v>
      </c>
      <c r="O424" s="5">
        <f t="shared" si="90"/>
        <v>3.5523978685613189E-3</v>
      </c>
      <c r="Q424" s="31" t="s">
        <v>40</v>
      </c>
      <c r="R424" s="3">
        <f>I390</f>
        <v>0.17045454545454544</v>
      </c>
      <c r="AI424" s="3"/>
      <c r="AJ424" s="3"/>
    </row>
    <row r="425" spans="1:36" ht="12.75" customHeight="1" x14ac:dyDescent="0.2">
      <c r="A425" s="32">
        <v>1102</v>
      </c>
      <c r="F425" s="32">
        <v>512</v>
      </c>
      <c r="H425" s="203">
        <v>1</v>
      </c>
      <c r="I425" s="5"/>
      <c r="J425" s="82">
        <f>M425-F425</f>
        <v>18</v>
      </c>
      <c r="L425" s="5">
        <f>F425/E424</f>
        <v>0.94117647058823528</v>
      </c>
      <c r="M425" s="20">
        <v>530</v>
      </c>
      <c r="N425" s="3">
        <f t="shared" si="89"/>
        <v>0.94474153297682706</v>
      </c>
      <c r="O425" s="5">
        <f t="shared" si="90"/>
        <v>5.5258467023172941E-2</v>
      </c>
      <c r="Q425" s="31" t="s">
        <v>41</v>
      </c>
      <c r="R425" s="3">
        <f>I404</f>
        <v>0.69678407350689131</v>
      </c>
      <c r="AI425" s="3"/>
      <c r="AJ425" s="3"/>
    </row>
    <row r="426" spans="1:36" ht="12.75" customHeight="1" x14ac:dyDescent="0.2">
      <c r="A426" s="32">
        <v>1201</v>
      </c>
      <c r="G426" s="32">
        <v>512</v>
      </c>
      <c r="H426" s="203">
        <v>440</v>
      </c>
      <c r="I426" s="5"/>
      <c r="J426" s="82">
        <f>M426-G426</f>
        <v>17</v>
      </c>
      <c r="L426" s="5">
        <f>G426/F425</f>
        <v>1</v>
      </c>
      <c r="M426" s="20">
        <v>529</v>
      </c>
      <c r="N426" s="3">
        <f t="shared" si="89"/>
        <v>0.99811320754716981</v>
      </c>
      <c r="O426" s="5">
        <f t="shared" si="90"/>
        <v>1.8867924528301883E-3</v>
      </c>
      <c r="Q426" s="31" t="s">
        <v>42</v>
      </c>
      <c r="R426" s="3">
        <f>I416</f>
        <v>0.23770491803278687</v>
      </c>
      <c r="AI426" s="3"/>
      <c r="AJ426" s="3"/>
    </row>
    <row r="427" spans="1:36" ht="12.75" customHeight="1" x14ac:dyDescent="0.2">
      <c r="A427" s="32">
        <v>1202</v>
      </c>
      <c r="G427" s="32">
        <v>28</v>
      </c>
      <c r="H427" s="203">
        <v>31</v>
      </c>
      <c r="I427" s="5"/>
      <c r="J427" s="82"/>
      <c r="L427" s="5"/>
      <c r="M427" s="20">
        <v>44</v>
      </c>
      <c r="N427" s="3"/>
      <c r="O427" s="5"/>
      <c r="Q427" s="31"/>
      <c r="R427" s="3"/>
      <c r="AI427" s="3"/>
      <c r="AJ427" s="3"/>
    </row>
    <row r="428" spans="1:36" ht="12.75" customHeight="1" x14ac:dyDescent="0.2">
      <c r="A428" s="32">
        <v>1301</v>
      </c>
      <c r="G428" s="32">
        <v>6</v>
      </c>
      <c r="H428" s="203">
        <v>7</v>
      </c>
      <c r="I428" s="5"/>
      <c r="J428" s="82"/>
      <c r="L428" s="5"/>
      <c r="M428" s="20">
        <v>10</v>
      </c>
      <c r="N428" s="3"/>
      <c r="O428" s="5"/>
      <c r="Q428" s="31"/>
      <c r="R428" s="3"/>
      <c r="AI428" s="3"/>
      <c r="AJ428" s="3"/>
    </row>
    <row r="429" spans="1:36" ht="12.75" customHeight="1" x14ac:dyDescent="0.2">
      <c r="H429" s="206">
        <f>SUM(H425:H428)</f>
        <v>479</v>
      </c>
      <c r="I429" s="5">
        <f>SUM(H425:H426)/B421</f>
        <v>0.67741935483870963</v>
      </c>
      <c r="J429" s="5">
        <f>H429/B421</f>
        <v>0.7357910906298003</v>
      </c>
      <c r="K429" s="5">
        <f>J429-I429</f>
        <v>5.8371735791090673E-2</v>
      </c>
      <c r="L429" s="5"/>
      <c r="M429" s="6"/>
      <c r="N429" s="6"/>
      <c r="O429" s="5"/>
      <c r="Q429" s="31" t="s">
        <v>43</v>
      </c>
      <c r="R429" s="3">
        <f>I429</f>
        <v>0.67741935483870963</v>
      </c>
      <c r="AI429" s="3"/>
      <c r="AJ429" s="3"/>
    </row>
    <row r="430" spans="1:36" ht="12.75" customHeight="1" x14ac:dyDescent="0.3">
      <c r="A430" s="44" t="s">
        <v>77</v>
      </c>
      <c r="I430" s="5"/>
      <c r="J430" s="5"/>
      <c r="L430" s="5"/>
      <c r="M430" s="6"/>
      <c r="N430" s="6"/>
      <c r="O430" s="5"/>
      <c r="AI430" s="3"/>
      <c r="AJ430" s="3"/>
    </row>
    <row r="431" spans="1:36" ht="25.5" customHeight="1" x14ac:dyDescent="0.2">
      <c r="B431" s="228" t="s">
        <v>1</v>
      </c>
      <c r="C431" s="229"/>
      <c r="D431" s="229"/>
      <c r="E431" s="229"/>
      <c r="F431" s="229"/>
      <c r="G431" s="229"/>
      <c r="I431" s="7" t="s">
        <v>2</v>
      </c>
      <c r="J431" s="7" t="s">
        <v>3</v>
      </c>
      <c r="K431" s="8" t="s">
        <v>4</v>
      </c>
      <c r="L431" s="7" t="s">
        <v>5</v>
      </c>
      <c r="M431" s="9" t="s">
        <v>6</v>
      </c>
      <c r="N431" s="9" t="s">
        <v>7</v>
      </c>
      <c r="O431" s="10" t="s">
        <v>8</v>
      </c>
      <c r="AI431" s="3"/>
      <c r="AJ431" s="3"/>
    </row>
    <row r="432" spans="1:36" ht="12.75" customHeight="1" x14ac:dyDescent="0.2">
      <c r="A432" s="12" t="s">
        <v>9</v>
      </c>
      <c r="B432" s="13">
        <v>1</v>
      </c>
      <c r="C432" s="13">
        <v>2</v>
      </c>
      <c r="D432" s="13">
        <v>3</v>
      </c>
      <c r="E432" s="13">
        <v>4</v>
      </c>
      <c r="F432" s="13">
        <v>5</v>
      </c>
      <c r="G432" s="13">
        <v>6</v>
      </c>
      <c r="H432" s="201" t="s">
        <v>10</v>
      </c>
      <c r="I432" s="41"/>
      <c r="J432" s="15"/>
      <c r="K432" s="16"/>
      <c r="L432" s="17"/>
      <c r="M432" s="6"/>
      <c r="N432" s="6"/>
      <c r="O432" s="5"/>
      <c r="AI432" s="3"/>
      <c r="AJ432" s="3"/>
    </row>
    <row r="433" spans="1:36" ht="12.75" customHeight="1" x14ac:dyDescent="0.2">
      <c r="A433" s="31" t="s">
        <v>44</v>
      </c>
      <c r="B433" s="13">
        <v>129</v>
      </c>
      <c r="C433" s="13"/>
      <c r="D433" s="13"/>
      <c r="E433" s="13"/>
      <c r="F433" s="13"/>
      <c r="G433" s="13"/>
      <c r="H433" s="203"/>
      <c r="I433" s="41"/>
      <c r="J433" s="15"/>
      <c r="K433" s="16"/>
      <c r="L433" s="17"/>
      <c r="M433" s="20">
        <f>B433</f>
        <v>129</v>
      </c>
      <c r="N433" s="6"/>
      <c r="O433" s="5"/>
      <c r="AI433" s="3"/>
      <c r="AJ433" s="3"/>
    </row>
    <row r="434" spans="1:36" ht="12.75" customHeight="1" x14ac:dyDescent="0.2">
      <c r="A434" s="32">
        <v>1002</v>
      </c>
      <c r="C434" s="32">
        <v>94</v>
      </c>
      <c r="H434" s="203"/>
      <c r="I434" s="5"/>
      <c r="J434" s="5"/>
      <c r="L434" s="5">
        <f>C434/B433</f>
        <v>0.72868217054263562</v>
      </c>
      <c r="M434" s="20">
        <v>94</v>
      </c>
      <c r="N434" s="3">
        <f t="shared" ref="N434:N438" si="91">M434/M433</f>
        <v>0.72868217054263562</v>
      </c>
      <c r="O434" s="5">
        <f t="shared" ref="O434:O438" si="92">100%-N434</f>
        <v>0.27131782945736438</v>
      </c>
      <c r="AI434" s="3"/>
      <c r="AJ434" s="3"/>
    </row>
    <row r="435" spans="1:36" ht="12.75" customHeight="1" x14ac:dyDescent="0.2">
      <c r="A435" s="32">
        <v>1101</v>
      </c>
      <c r="D435" s="32">
        <v>77</v>
      </c>
      <c r="H435" s="203"/>
      <c r="I435" s="5"/>
      <c r="J435" s="5"/>
      <c r="L435" s="5">
        <f>D435/C434</f>
        <v>0.81914893617021278</v>
      </c>
      <c r="M435" s="20">
        <v>89</v>
      </c>
      <c r="N435" s="3">
        <f t="shared" si="91"/>
        <v>0.94680851063829785</v>
      </c>
      <c r="O435" s="5">
        <f t="shared" si="92"/>
        <v>5.3191489361702149E-2</v>
      </c>
      <c r="Q435" s="3">
        <f>M435/M433</f>
        <v>0.68992248062015504</v>
      </c>
      <c r="AI435" s="3"/>
      <c r="AJ435" s="3"/>
    </row>
    <row r="436" spans="1:36" ht="12.75" customHeight="1" x14ac:dyDescent="0.2">
      <c r="A436" s="32">
        <v>1102</v>
      </c>
      <c r="E436" s="32">
        <v>67</v>
      </c>
      <c r="H436" s="203"/>
      <c r="I436" s="5"/>
      <c r="J436" s="5"/>
      <c r="L436" s="5">
        <f>E436/D435</f>
        <v>0.87012987012987009</v>
      </c>
      <c r="M436" s="20">
        <v>75</v>
      </c>
      <c r="N436" s="3">
        <f t="shared" si="91"/>
        <v>0.84269662921348309</v>
      </c>
      <c r="O436" s="5">
        <f t="shared" si="92"/>
        <v>0.15730337078651691</v>
      </c>
      <c r="AI436" s="3"/>
      <c r="AJ436" s="3"/>
    </row>
    <row r="437" spans="1:36" ht="12.75" customHeight="1" x14ac:dyDescent="0.2">
      <c r="A437" s="32">
        <v>1201</v>
      </c>
      <c r="F437" s="32">
        <v>48</v>
      </c>
      <c r="H437" s="203"/>
      <c r="I437" s="5"/>
      <c r="J437" s="5"/>
      <c r="L437" s="5">
        <f>F437/E436</f>
        <v>0.71641791044776115</v>
      </c>
      <c r="M437" s="20">
        <v>72</v>
      </c>
      <c r="N437" s="3">
        <f t="shared" si="91"/>
        <v>0.96</v>
      </c>
      <c r="O437" s="5">
        <f t="shared" si="92"/>
        <v>4.0000000000000036E-2</v>
      </c>
      <c r="AI437" s="3"/>
      <c r="AJ437" s="3"/>
    </row>
    <row r="438" spans="1:36" ht="12.75" customHeight="1" x14ac:dyDescent="0.2">
      <c r="A438" s="32">
        <v>1202</v>
      </c>
      <c r="G438" s="32">
        <v>48</v>
      </c>
      <c r="H438" s="203">
        <v>43</v>
      </c>
      <c r="I438" s="5"/>
      <c r="J438" s="5"/>
      <c r="L438" s="5">
        <f>G438/F437</f>
        <v>1</v>
      </c>
      <c r="M438" s="20">
        <v>62</v>
      </c>
      <c r="N438" s="3">
        <f t="shared" si="91"/>
        <v>0.86111111111111116</v>
      </c>
      <c r="O438" s="5">
        <f t="shared" si="92"/>
        <v>0.13888888888888884</v>
      </c>
      <c r="AI438" s="3"/>
      <c r="AJ438" s="3"/>
    </row>
    <row r="439" spans="1:36" ht="12.75" customHeight="1" x14ac:dyDescent="0.2">
      <c r="A439" s="32">
        <v>1301</v>
      </c>
      <c r="G439" s="32">
        <v>10</v>
      </c>
      <c r="H439" s="203">
        <v>7</v>
      </c>
      <c r="I439" s="5"/>
      <c r="J439" s="5"/>
      <c r="L439" s="5"/>
      <c r="M439" s="20">
        <v>10</v>
      </c>
      <c r="N439" s="3"/>
      <c r="O439" s="5"/>
      <c r="AI439" s="3"/>
      <c r="AJ439" s="3"/>
    </row>
    <row r="440" spans="1:36" ht="12.75" customHeight="1" x14ac:dyDescent="0.2">
      <c r="A440" s="32">
        <v>1302</v>
      </c>
      <c r="G440" s="32">
        <v>1</v>
      </c>
      <c r="H440" s="203">
        <v>2</v>
      </c>
      <c r="I440" s="5"/>
      <c r="J440" s="5"/>
      <c r="L440" s="5"/>
      <c r="M440" s="20">
        <v>3</v>
      </c>
      <c r="N440" s="3"/>
      <c r="O440" s="5"/>
      <c r="AI440" s="3"/>
      <c r="AJ440" s="3"/>
    </row>
    <row r="441" spans="1:36" ht="12.75" customHeight="1" x14ac:dyDescent="0.2">
      <c r="H441" s="206">
        <f>SUM(H438:H440)</f>
        <v>52</v>
      </c>
      <c r="I441" s="5">
        <f>H438/B433</f>
        <v>0.33333333333333331</v>
      </c>
      <c r="J441" s="5">
        <f>H441/B433</f>
        <v>0.40310077519379844</v>
      </c>
      <c r="K441" s="5">
        <f>J441-I441</f>
        <v>6.9767441860465129E-2</v>
      </c>
      <c r="L441" s="5"/>
      <c r="M441" s="6"/>
      <c r="N441" s="6"/>
      <c r="O441" s="5"/>
      <c r="AI441" s="3"/>
      <c r="AJ441" s="3"/>
    </row>
    <row r="442" spans="1:36" ht="12.75" customHeight="1" x14ac:dyDescent="0.2">
      <c r="I442" s="5"/>
      <c r="J442" s="5"/>
      <c r="L442" s="5"/>
      <c r="M442" s="6"/>
      <c r="N442" s="6"/>
      <c r="O442" s="5"/>
      <c r="AI442" s="3"/>
      <c r="AJ442" s="3"/>
    </row>
    <row r="443" spans="1:36" ht="12.75" customHeight="1" x14ac:dyDescent="0.3">
      <c r="A443" s="44" t="s">
        <v>79</v>
      </c>
      <c r="I443" s="5"/>
      <c r="J443" s="5"/>
      <c r="L443" s="5"/>
      <c r="M443" s="6"/>
      <c r="N443" s="6"/>
      <c r="O443" s="5"/>
      <c r="AI443" s="3"/>
      <c r="AJ443" s="3"/>
    </row>
    <row r="444" spans="1:36" ht="25.5" customHeight="1" x14ac:dyDescent="0.2">
      <c r="B444" s="228" t="s">
        <v>1</v>
      </c>
      <c r="C444" s="229"/>
      <c r="D444" s="229"/>
      <c r="E444" s="229"/>
      <c r="F444" s="229"/>
      <c r="G444" s="229"/>
      <c r="I444" s="7" t="s">
        <v>2</v>
      </c>
      <c r="J444" s="7" t="s">
        <v>3</v>
      </c>
      <c r="K444" s="8" t="s">
        <v>4</v>
      </c>
      <c r="L444" s="7" t="s">
        <v>5</v>
      </c>
      <c r="M444" s="9" t="s">
        <v>6</v>
      </c>
      <c r="N444" s="9" t="s">
        <v>7</v>
      </c>
      <c r="O444" s="10" t="s">
        <v>8</v>
      </c>
      <c r="AI444" s="3"/>
      <c r="AJ444" s="3"/>
    </row>
    <row r="445" spans="1:36" ht="12.75" customHeight="1" x14ac:dyDescent="0.2">
      <c r="A445" s="12" t="s">
        <v>9</v>
      </c>
      <c r="B445" s="13">
        <v>1</v>
      </c>
      <c r="C445" s="13">
        <v>2</v>
      </c>
      <c r="D445" s="13">
        <v>3</v>
      </c>
      <c r="E445" s="13">
        <v>4</v>
      </c>
      <c r="F445" s="13">
        <v>5</v>
      </c>
      <c r="G445" s="13">
        <v>6</v>
      </c>
      <c r="H445" s="201" t="s">
        <v>10</v>
      </c>
      <c r="I445" s="41"/>
      <c r="J445" s="15"/>
      <c r="K445" s="16"/>
      <c r="L445" s="17"/>
      <c r="M445" s="6"/>
      <c r="N445" s="6"/>
      <c r="O445" s="5"/>
      <c r="AI445" s="3"/>
      <c r="AJ445" s="3"/>
    </row>
    <row r="446" spans="1:36" ht="12.75" customHeight="1" x14ac:dyDescent="0.2">
      <c r="A446" s="31" t="s">
        <v>63</v>
      </c>
      <c r="B446" s="13">
        <v>674</v>
      </c>
      <c r="C446" s="13"/>
      <c r="D446" s="13"/>
      <c r="E446" s="13"/>
      <c r="F446" s="13"/>
      <c r="G446" s="13"/>
      <c r="H446" s="203"/>
      <c r="I446" s="41"/>
      <c r="J446" s="15"/>
      <c r="K446" s="16"/>
      <c r="L446" s="17"/>
      <c r="M446" s="20">
        <f>B446</f>
        <v>674</v>
      </c>
      <c r="N446" s="6"/>
      <c r="O446" s="5"/>
      <c r="AI446" s="3"/>
      <c r="AJ446" s="3"/>
    </row>
    <row r="447" spans="1:36" ht="12.75" customHeight="1" x14ac:dyDescent="0.2">
      <c r="A447" s="32">
        <v>1002</v>
      </c>
      <c r="C447" s="32">
        <v>629</v>
      </c>
      <c r="H447" s="203"/>
      <c r="I447" s="5"/>
      <c r="J447" s="5"/>
      <c r="L447" s="5">
        <f>C447/B446</f>
        <v>0.93323442136498513</v>
      </c>
      <c r="M447" s="20">
        <v>646</v>
      </c>
      <c r="N447" s="3">
        <f t="shared" ref="N447:N451" si="93">M447/M446</f>
        <v>0.95845697329376855</v>
      </c>
      <c r="O447" s="5">
        <f t="shared" ref="O447:O451" si="94">100%-N447</f>
        <v>4.1543026706231445E-2</v>
      </c>
      <c r="AI447" s="3"/>
      <c r="AJ447" s="3"/>
    </row>
    <row r="448" spans="1:36" ht="12.75" customHeight="1" x14ac:dyDescent="0.2">
      <c r="A448" s="32">
        <v>1102</v>
      </c>
      <c r="D448" s="32">
        <v>581</v>
      </c>
      <c r="H448" s="203"/>
      <c r="I448" s="5"/>
      <c r="J448" s="5"/>
      <c r="L448" s="5">
        <f>D448/C447</f>
        <v>0.92368839427662952</v>
      </c>
      <c r="M448" s="20">
        <v>594</v>
      </c>
      <c r="N448" s="3">
        <f t="shared" si="93"/>
        <v>0.91950464396284826</v>
      </c>
      <c r="O448" s="5">
        <f t="shared" si="94"/>
        <v>8.0495356037151744E-2</v>
      </c>
      <c r="Q448" s="3">
        <f>M448/M446</f>
        <v>0.88130563798219586</v>
      </c>
      <c r="AI448" s="3"/>
      <c r="AJ448" s="3"/>
    </row>
    <row r="449" spans="1:36" ht="12.75" customHeight="1" x14ac:dyDescent="0.2">
      <c r="A449" s="32">
        <v>1201</v>
      </c>
      <c r="E449" s="32">
        <v>573</v>
      </c>
      <c r="H449" s="203"/>
      <c r="I449" s="5"/>
      <c r="J449" s="5"/>
      <c r="L449" s="5">
        <f>E449/D448</f>
        <v>0.98623063683304646</v>
      </c>
      <c r="M449" s="20">
        <v>594</v>
      </c>
      <c r="N449" s="3">
        <f t="shared" si="93"/>
        <v>1</v>
      </c>
      <c r="O449" s="5">
        <f t="shared" si="94"/>
        <v>0</v>
      </c>
      <c r="AI449" s="3"/>
      <c r="AJ449" s="3"/>
    </row>
    <row r="450" spans="1:36" ht="12.75" customHeight="1" x14ac:dyDescent="0.2">
      <c r="A450" s="32">
        <v>1202</v>
      </c>
      <c r="F450" s="32">
        <v>527</v>
      </c>
      <c r="H450" s="203"/>
      <c r="I450" s="5"/>
      <c r="J450" s="5"/>
      <c r="L450" s="5">
        <f>F450/E449</f>
        <v>0.91972076788830714</v>
      </c>
      <c r="M450" s="20">
        <v>550</v>
      </c>
      <c r="N450" s="3">
        <f t="shared" si="93"/>
        <v>0.92592592592592593</v>
      </c>
      <c r="O450" s="5">
        <f t="shared" si="94"/>
        <v>7.407407407407407E-2</v>
      </c>
      <c r="AI450" s="3"/>
      <c r="AJ450" s="3"/>
    </row>
    <row r="451" spans="1:36" ht="12.75" customHeight="1" x14ac:dyDescent="0.2">
      <c r="A451" s="32">
        <v>1301</v>
      </c>
      <c r="G451" s="32">
        <v>518</v>
      </c>
      <c r="H451" s="203">
        <v>465</v>
      </c>
      <c r="I451" s="5"/>
      <c r="J451" s="5"/>
      <c r="L451" s="5">
        <f>G451/F450</f>
        <v>0.98292220113851991</v>
      </c>
      <c r="M451" s="20">
        <v>532</v>
      </c>
      <c r="N451" s="3">
        <f t="shared" si="93"/>
        <v>0.96727272727272728</v>
      </c>
      <c r="O451" s="5">
        <f t="shared" si="94"/>
        <v>3.2727272727272716E-2</v>
      </c>
      <c r="AI451" s="3"/>
      <c r="AJ451" s="3"/>
    </row>
    <row r="452" spans="1:36" ht="12.75" customHeight="1" x14ac:dyDescent="0.2">
      <c r="A452" s="32">
        <v>1302</v>
      </c>
      <c r="G452" s="32">
        <v>32</v>
      </c>
      <c r="H452" s="203">
        <v>27</v>
      </c>
      <c r="I452" s="5"/>
      <c r="J452" s="5"/>
      <c r="L452" s="5"/>
      <c r="M452" s="20">
        <v>40</v>
      </c>
      <c r="N452" s="3"/>
      <c r="O452" s="5"/>
      <c r="AI452" s="3"/>
      <c r="AJ452" s="3"/>
    </row>
    <row r="453" spans="1:36" ht="12.75" customHeight="1" x14ac:dyDescent="0.2">
      <c r="A453" s="32">
        <v>1401</v>
      </c>
      <c r="G453" s="32">
        <v>9</v>
      </c>
      <c r="H453" s="203">
        <v>7</v>
      </c>
      <c r="I453" s="5"/>
      <c r="J453" s="5"/>
      <c r="L453" s="5"/>
      <c r="M453" s="20">
        <v>10</v>
      </c>
      <c r="N453" s="3"/>
      <c r="O453" s="5"/>
      <c r="AI453" s="3"/>
      <c r="AJ453" s="3"/>
    </row>
    <row r="454" spans="1:36" ht="12.75" customHeight="1" x14ac:dyDescent="0.2">
      <c r="A454" s="32">
        <v>1402</v>
      </c>
      <c r="G454" s="32">
        <v>1</v>
      </c>
      <c r="H454" s="203">
        <v>1</v>
      </c>
      <c r="I454" s="5"/>
      <c r="J454" s="5"/>
      <c r="L454" s="5"/>
      <c r="M454" s="20">
        <v>1</v>
      </c>
      <c r="N454" s="3"/>
      <c r="O454" s="5"/>
      <c r="AI454" s="3"/>
      <c r="AJ454" s="3"/>
    </row>
    <row r="455" spans="1:36" ht="12.75" customHeight="1" x14ac:dyDescent="0.2">
      <c r="H455" s="206">
        <f>SUM(H451:H454)</f>
        <v>500</v>
      </c>
      <c r="I455" s="5">
        <f>H451/B446</f>
        <v>0.68991097922848665</v>
      </c>
      <c r="J455" s="5">
        <f>H455/B446</f>
        <v>0.74183976261127593</v>
      </c>
      <c r="K455" s="5">
        <f>J455-I455</f>
        <v>5.1928783382789279E-2</v>
      </c>
      <c r="L455" s="5"/>
      <c r="M455" s="6"/>
      <c r="N455" s="6"/>
      <c r="O455" s="5"/>
      <c r="AI455" s="3"/>
      <c r="AJ455" s="3"/>
    </row>
    <row r="456" spans="1:36" ht="12.75" customHeight="1" x14ac:dyDescent="0.3">
      <c r="A456" s="44" t="s">
        <v>80</v>
      </c>
      <c r="I456" s="5"/>
      <c r="J456" s="5"/>
      <c r="L456" s="5"/>
      <c r="M456" s="6"/>
      <c r="N456" s="6"/>
      <c r="O456" s="5"/>
      <c r="AI456" s="3"/>
      <c r="AJ456" s="3"/>
    </row>
    <row r="457" spans="1:36" ht="25.5" customHeight="1" x14ac:dyDescent="0.2">
      <c r="B457" s="228" t="s">
        <v>1</v>
      </c>
      <c r="C457" s="229"/>
      <c r="D457" s="229"/>
      <c r="E457" s="229"/>
      <c r="F457" s="229"/>
      <c r="G457" s="229"/>
      <c r="I457" s="7" t="s">
        <v>2</v>
      </c>
      <c r="J457" s="7" t="s">
        <v>3</v>
      </c>
      <c r="K457" s="8" t="s">
        <v>4</v>
      </c>
      <c r="L457" s="7" t="s">
        <v>5</v>
      </c>
      <c r="M457" s="9" t="s">
        <v>6</v>
      </c>
      <c r="N457" s="9" t="s">
        <v>7</v>
      </c>
      <c r="O457" s="10" t="s">
        <v>8</v>
      </c>
      <c r="AI457" s="3"/>
      <c r="AJ457" s="3"/>
    </row>
    <row r="458" spans="1:36" ht="12.75" customHeight="1" x14ac:dyDescent="0.2">
      <c r="A458" s="12" t="s">
        <v>9</v>
      </c>
      <c r="B458" s="13">
        <v>1</v>
      </c>
      <c r="C458" s="13">
        <v>2</v>
      </c>
      <c r="D458" s="13">
        <v>3</v>
      </c>
      <c r="E458" s="13">
        <v>4</v>
      </c>
      <c r="F458" s="13">
        <v>5</v>
      </c>
      <c r="G458" s="13">
        <v>6</v>
      </c>
      <c r="H458" s="201" t="s">
        <v>10</v>
      </c>
      <c r="I458" s="41"/>
      <c r="J458" s="15"/>
      <c r="K458" s="16"/>
      <c r="L458" s="17"/>
      <c r="M458" s="6"/>
      <c r="N458" s="6"/>
      <c r="O458" s="5"/>
      <c r="AI458" s="3"/>
      <c r="AJ458" s="3"/>
    </row>
    <row r="459" spans="1:36" ht="12.75" customHeight="1" x14ac:dyDescent="0.2">
      <c r="A459" s="31" t="s">
        <v>64</v>
      </c>
      <c r="B459" s="13">
        <v>244</v>
      </c>
      <c r="C459" s="13"/>
      <c r="D459" s="13"/>
      <c r="E459" s="13"/>
      <c r="F459" s="13"/>
      <c r="G459" s="13"/>
      <c r="H459" s="203"/>
      <c r="I459" s="41"/>
      <c r="J459" s="15"/>
      <c r="K459" s="16"/>
      <c r="L459" s="17"/>
      <c r="M459" s="20">
        <f>B459</f>
        <v>244</v>
      </c>
      <c r="N459" s="6"/>
      <c r="O459" s="5"/>
      <c r="AI459" s="3"/>
      <c r="AJ459" s="3"/>
    </row>
    <row r="460" spans="1:36" ht="12.75" customHeight="1" x14ac:dyDescent="0.2">
      <c r="A460" s="32">
        <v>1102</v>
      </c>
      <c r="C460" s="32">
        <v>147</v>
      </c>
      <c r="H460" s="203"/>
      <c r="I460" s="5"/>
      <c r="J460" s="5"/>
      <c r="L460" s="5">
        <f>C460/B459</f>
        <v>0.60245901639344257</v>
      </c>
      <c r="M460" s="20">
        <v>147</v>
      </c>
      <c r="N460" s="3">
        <f t="shared" ref="N460:N464" si="95">M460/M459</f>
        <v>0.60245901639344257</v>
      </c>
      <c r="O460" s="5">
        <f t="shared" ref="O460:O464" si="96">100%-N460</f>
        <v>0.39754098360655743</v>
      </c>
      <c r="AI460" s="3"/>
      <c r="AJ460" s="3"/>
    </row>
    <row r="461" spans="1:36" ht="12.75" customHeight="1" x14ac:dyDescent="0.2">
      <c r="A461" s="32">
        <v>1201</v>
      </c>
      <c r="D461" s="32">
        <v>145</v>
      </c>
      <c r="H461" s="203"/>
      <c r="I461" s="5"/>
      <c r="J461" s="5"/>
      <c r="L461" s="5">
        <f>D461/C460</f>
        <v>0.98639455782312924</v>
      </c>
      <c r="M461" s="20">
        <v>146</v>
      </c>
      <c r="N461" s="3">
        <f t="shared" si="95"/>
        <v>0.99319727891156462</v>
      </c>
      <c r="O461" s="5">
        <f t="shared" si="96"/>
        <v>6.8027210884353817E-3</v>
      </c>
      <c r="Q461" s="3">
        <f>M461/M459</f>
        <v>0.59836065573770492</v>
      </c>
      <c r="AI461" s="3"/>
      <c r="AJ461" s="3"/>
    </row>
    <row r="462" spans="1:36" ht="12.75" customHeight="1" x14ac:dyDescent="0.2">
      <c r="A462" s="32">
        <v>1202</v>
      </c>
      <c r="E462" s="32">
        <v>117</v>
      </c>
      <c r="H462" s="203"/>
      <c r="I462" s="5"/>
      <c r="J462" s="5"/>
      <c r="L462" s="5">
        <f>E462/D461</f>
        <v>0.80689655172413788</v>
      </c>
      <c r="M462" s="20">
        <v>127</v>
      </c>
      <c r="N462" s="3">
        <f t="shared" si="95"/>
        <v>0.86986301369863017</v>
      </c>
      <c r="O462" s="5">
        <f t="shared" si="96"/>
        <v>0.13013698630136983</v>
      </c>
      <c r="AI462" s="3"/>
      <c r="AJ462" s="3"/>
    </row>
    <row r="463" spans="1:36" ht="12.75" customHeight="1" x14ac:dyDescent="0.2">
      <c r="A463" s="32">
        <v>1301</v>
      </c>
      <c r="F463" s="32">
        <v>103</v>
      </c>
      <c r="H463" s="203"/>
      <c r="I463" s="5"/>
      <c r="J463" s="5"/>
      <c r="L463" s="5">
        <f>F463/E462</f>
        <v>0.88034188034188032</v>
      </c>
      <c r="M463" s="20">
        <v>117</v>
      </c>
      <c r="N463" s="3">
        <f t="shared" si="95"/>
        <v>0.92125984251968507</v>
      </c>
      <c r="O463" s="5">
        <f t="shared" si="96"/>
        <v>7.8740157480314932E-2</v>
      </c>
      <c r="AI463" s="3"/>
      <c r="AJ463" s="3"/>
    </row>
    <row r="464" spans="1:36" ht="12.75" customHeight="1" x14ac:dyDescent="0.2">
      <c r="A464" s="32">
        <v>1302</v>
      </c>
      <c r="G464" s="32">
        <v>76</v>
      </c>
      <c r="H464" s="203">
        <v>52</v>
      </c>
      <c r="I464" s="5"/>
      <c r="J464" s="5"/>
      <c r="L464" s="5">
        <f>G464/F463</f>
        <v>0.73786407766990292</v>
      </c>
      <c r="M464" s="20">
        <v>89</v>
      </c>
      <c r="N464" s="3">
        <f t="shared" si="95"/>
        <v>0.76068376068376065</v>
      </c>
      <c r="O464" s="5">
        <f t="shared" si="96"/>
        <v>0.23931623931623935</v>
      </c>
      <c r="AI464" s="3"/>
      <c r="AJ464" s="3"/>
    </row>
    <row r="465" spans="1:36" ht="12.75" customHeight="1" x14ac:dyDescent="0.2">
      <c r="A465" s="32">
        <v>1401</v>
      </c>
      <c r="G465" s="32">
        <v>26</v>
      </c>
      <c r="H465" s="203">
        <v>15</v>
      </c>
      <c r="I465" s="5"/>
      <c r="J465" s="5"/>
      <c r="L465" s="5"/>
      <c r="M465" s="20">
        <v>31</v>
      </c>
      <c r="N465" s="3"/>
      <c r="O465" s="5"/>
      <c r="AI465" s="3"/>
      <c r="AJ465" s="3"/>
    </row>
    <row r="466" spans="1:36" ht="12.75" customHeight="1" x14ac:dyDescent="0.2">
      <c r="A466" s="32">
        <v>1402</v>
      </c>
      <c r="G466" s="32">
        <v>10</v>
      </c>
      <c r="H466" s="203">
        <v>6</v>
      </c>
      <c r="I466" s="5"/>
      <c r="J466" s="5"/>
      <c r="L466" s="5"/>
      <c r="M466" s="20">
        <v>11</v>
      </c>
      <c r="N466" s="3"/>
      <c r="O466" s="5"/>
      <c r="AI466" s="3"/>
      <c r="AJ466" s="3"/>
    </row>
    <row r="467" spans="1:36" ht="12.75" customHeight="1" x14ac:dyDescent="0.2">
      <c r="H467" s="203"/>
      <c r="I467" s="5"/>
      <c r="J467" s="5"/>
      <c r="L467" s="5"/>
      <c r="M467" s="20"/>
      <c r="N467" s="3"/>
      <c r="O467" s="5"/>
      <c r="AI467" s="3"/>
      <c r="AJ467" s="3"/>
    </row>
    <row r="468" spans="1:36" ht="12.75" customHeight="1" x14ac:dyDescent="0.2">
      <c r="H468" s="206">
        <f>SUM(H464:H466)</f>
        <v>73</v>
      </c>
      <c r="I468" s="5">
        <f>H464/B459</f>
        <v>0.21311475409836064</v>
      </c>
      <c r="J468" s="5">
        <f>H468/B459</f>
        <v>0.29918032786885246</v>
      </c>
      <c r="K468" s="5">
        <f>J468-I468</f>
        <v>8.6065573770491816E-2</v>
      </c>
      <c r="L468" s="5"/>
      <c r="M468" s="6"/>
      <c r="N468" s="6"/>
      <c r="O468" s="5"/>
      <c r="AI468" s="3"/>
      <c r="AJ468" s="3"/>
    </row>
    <row r="469" spans="1:36" ht="12.75" customHeight="1" x14ac:dyDescent="0.3">
      <c r="A469" s="44" t="s">
        <v>81</v>
      </c>
      <c r="I469" s="5"/>
      <c r="J469" s="5"/>
      <c r="L469" s="5"/>
      <c r="M469" s="6"/>
      <c r="N469" s="6"/>
      <c r="O469" s="5"/>
      <c r="AI469" s="3"/>
      <c r="AJ469" s="3"/>
    </row>
    <row r="470" spans="1:36" ht="25.5" customHeight="1" x14ac:dyDescent="0.2">
      <c r="B470" s="228" t="s">
        <v>1</v>
      </c>
      <c r="C470" s="229"/>
      <c r="D470" s="229"/>
      <c r="E470" s="229"/>
      <c r="F470" s="229"/>
      <c r="G470" s="229"/>
      <c r="I470" s="7" t="s">
        <v>2</v>
      </c>
      <c r="J470" s="7" t="s">
        <v>3</v>
      </c>
      <c r="K470" s="8" t="s">
        <v>4</v>
      </c>
      <c r="L470" s="7" t="s">
        <v>5</v>
      </c>
      <c r="M470" s="9" t="s">
        <v>6</v>
      </c>
      <c r="N470" s="9" t="s">
        <v>7</v>
      </c>
      <c r="O470" s="10" t="s">
        <v>8</v>
      </c>
      <c r="AI470" s="3"/>
      <c r="AJ470" s="3"/>
    </row>
    <row r="471" spans="1:36" ht="12.75" customHeight="1" x14ac:dyDescent="0.2">
      <c r="A471" s="12" t="s">
        <v>9</v>
      </c>
      <c r="B471" s="13">
        <v>1</v>
      </c>
      <c r="C471" s="13">
        <v>2</v>
      </c>
      <c r="D471" s="13">
        <v>3</v>
      </c>
      <c r="E471" s="13">
        <v>4</v>
      </c>
      <c r="F471" s="13">
        <v>5</v>
      </c>
      <c r="G471" s="13">
        <v>6</v>
      </c>
      <c r="H471" s="201" t="s">
        <v>10</v>
      </c>
      <c r="I471" s="41"/>
      <c r="J471" s="15"/>
      <c r="K471" s="16"/>
      <c r="L471" s="17"/>
      <c r="M471" s="6"/>
      <c r="N471" s="6"/>
      <c r="O471" s="5"/>
      <c r="AI471" s="3"/>
      <c r="AJ471" s="3"/>
    </row>
    <row r="472" spans="1:36" ht="12.75" customHeight="1" x14ac:dyDescent="0.2">
      <c r="A472" s="31" t="s">
        <v>65</v>
      </c>
      <c r="B472" s="13">
        <v>698</v>
      </c>
      <c r="C472" s="13"/>
      <c r="D472" s="13"/>
      <c r="E472" s="13"/>
      <c r="F472" s="13"/>
      <c r="G472" s="13"/>
      <c r="H472" s="203"/>
      <c r="I472" s="41"/>
      <c r="J472" s="15"/>
      <c r="K472" s="16"/>
      <c r="L472" s="17"/>
      <c r="M472" s="20">
        <f>B472</f>
        <v>698</v>
      </c>
      <c r="N472" s="6"/>
      <c r="O472" s="5"/>
      <c r="AI472" s="3"/>
      <c r="AJ472" s="3"/>
    </row>
    <row r="473" spans="1:36" ht="12.75" customHeight="1" x14ac:dyDescent="0.2">
      <c r="A473" s="32">
        <v>1201</v>
      </c>
      <c r="C473" s="32">
        <v>659</v>
      </c>
      <c r="H473" s="203"/>
      <c r="I473" s="5"/>
      <c r="J473" s="5"/>
      <c r="L473" s="5">
        <f>C473/B472</f>
        <v>0.94412607449856734</v>
      </c>
      <c r="M473" s="20">
        <v>680</v>
      </c>
      <c r="N473" s="3">
        <f t="shared" ref="N473:N477" si="97">M473/M472</f>
        <v>0.97421203438395421</v>
      </c>
      <c r="O473" s="5">
        <f t="shared" ref="O473:O477" si="98">100%-N473</f>
        <v>2.5787965616045794E-2</v>
      </c>
      <c r="AI473" s="3"/>
      <c r="AJ473" s="3"/>
    </row>
    <row r="474" spans="1:36" ht="12.75" customHeight="1" x14ac:dyDescent="0.2">
      <c r="A474" s="32">
        <v>1202</v>
      </c>
      <c r="D474" s="32">
        <v>588</v>
      </c>
      <c r="H474" s="203"/>
      <c r="I474" s="5"/>
      <c r="J474" s="5"/>
      <c r="L474" s="5">
        <f>D474/C473</f>
        <v>0.89226100151745069</v>
      </c>
      <c r="M474" s="20">
        <v>597</v>
      </c>
      <c r="N474" s="3">
        <f t="shared" si="97"/>
        <v>0.87794117647058822</v>
      </c>
      <c r="O474" s="5">
        <f t="shared" si="98"/>
        <v>0.12205882352941178</v>
      </c>
      <c r="Q474" s="3">
        <f>M474/M472</f>
        <v>0.85530085959885382</v>
      </c>
      <c r="AI474" s="3"/>
      <c r="AJ474" s="3"/>
    </row>
    <row r="475" spans="1:36" ht="12.75" customHeight="1" x14ac:dyDescent="0.2">
      <c r="A475" s="32">
        <v>1301</v>
      </c>
      <c r="E475" s="32">
        <v>560</v>
      </c>
      <c r="H475" s="203"/>
      <c r="I475" s="5"/>
      <c r="J475" s="5"/>
      <c r="L475" s="5">
        <f>E475/D474</f>
        <v>0.95238095238095233</v>
      </c>
      <c r="M475" s="20">
        <v>580</v>
      </c>
      <c r="N475" s="3">
        <f t="shared" si="97"/>
        <v>0.9715242881072027</v>
      </c>
      <c r="O475" s="5">
        <f t="shared" si="98"/>
        <v>2.8475711892797295E-2</v>
      </c>
      <c r="AI475" s="3"/>
      <c r="AJ475" s="3"/>
    </row>
    <row r="476" spans="1:36" ht="12.75" customHeight="1" x14ac:dyDescent="0.2">
      <c r="A476" s="32">
        <v>1302</v>
      </c>
      <c r="F476" s="32">
        <v>527</v>
      </c>
      <c r="H476" s="203"/>
      <c r="I476" s="5"/>
      <c r="J476" s="5"/>
      <c r="L476" s="5">
        <f>F476/E475</f>
        <v>0.94107142857142856</v>
      </c>
      <c r="M476" s="20">
        <v>541</v>
      </c>
      <c r="N476" s="3">
        <f t="shared" si="97"/>
        <v>0.9327586206896552</v>
      </c>
      <c r="O476" s="5">
        <f t="shared" si="98"/>
        <v>6.7241379310344795E-2</v>
      </c>
      <c r="AI476" s="3"/>
      <c r="AJ476" s="3"/>
    </row>
    <row r="477" spans="1:36" ht="12.75" customHeight="1" x14ac:dyDescent="0.2">
      <c r="A477" s="32">
        <v>1401</v>
      </c>
      <c r="G477" s="32">
        <v>503</v>
      </c>
      <c r="H477" s="203">
        <f>443+7+1</f>
        <v>451</v>
      </c>
      <c r="I477" s="5"/>
      <c r="J477" s="5"/>
      <c r="L477" s="5">
        <f>G477/F476</f>
        <v>0.95445920303605314</v>
      </c>
      <c r="M477" s="20">
        <v>521</v>
      </c>
      <c r="N477" s="3">
        <f t="shared" si="97"/>
        <v>0.9630314232902033</v>
      </c>
      <c r="O477" s="5">
        <f t="shared" si="98"/>
        <v>3.6968576709796697E-2</v>
      </c>
      <c r="AI477" s="3"/>
      <c r="AJ477" s="3"/>
    </row>
    <row r="478" spans="1:36" ht="12.75" customHeight="1" x14ac:dyDescent="0.2">
      <c r="A478" s="32">
        <v>1402</v>
      </c>
      <c r="G478" s="32">
        <v>45</v>
      </c>
      <c r="H478" s="203">
        <v>26</v>
      </c>
      <c r="I478" s="5"/>
      <c r="J478" s="5"/>
      <c r="L478" s="5"/>
      <c r="M478" s="20">
        <v>52</v>
      </c>
      <c r="N478" s="3"/>
      <c r="O478" s="5"/>
      <c r="AI478" s="3"/>
      <c r="AJ478" s="3"/>
    </row>
    <row r="479" spans="1:36" ht="12.75" customHeight="1" x14ac:dyDescent="0.2">
      <c r="A479" s="32">
        <v>1501</v>
      </c>
      <c r="G479" s="32">
        <v>7</v>
      </c>
      <c r="H479" s="203">
        <v>6</v>
      </c>
      <c r="I479" s="5"/>
      <c r="J479" s="5"/>
      <c r="L479" s="5"/>
      <c r="M479" s="20">
        <v>9</v>
      </c>
      <c r="N479" s="3"/>
      <c r="O479" s="5"/>
      <c r="AI479" s="3"/>
      <c r="AJ479" s="3"/>
    </row>
    <row r="480" spans="1:36" ht="12.75" customHeight="1" x14ac:dyDescent="0.2">
      <c r="A480" s="32">
        <v>1502</v>
      </c>
      <c r="G480" s="32">
        <v>2</v>
      </c>
      <c r="H480" s="203">
        <v>1</v>
      </c>
      <c r="I480" s="5"/>
      <c r="J480" s="5"/>
      <c r="L480" s="5"/>
      <c r="M480" s="20">
        <v>2</v>
      </c>
      <c r="N480" s="3"/>
      <c r="O480" s="5"/>
      <c r="AI480" s="3"/>
      <c r="AJ480" s="3"/>
    </row>
    <row r="481" spans="1:36" ht="12.75" customHeight="1" x14ac:dyDescent="0.2">
      <c r="H481" s="206">
        <f>SUM(H477:H480)</f>
        <v>484</v>
      </c>
      <c r="I481" s="5">
        <f>H477/B472</f>
        <v>0.64613180515759316</v>
      </c>
      <c r="J481" s="5">
        <f>H481/B472</f>
        <v>0.69340974212034379</v>
      </c>
      <c r="K481" s="5">
        <f>J481-I481</f>
        <v>4.7277936962750622E-2</v>
      </c>
      <c r="L481" s="5"/>
      <c r="M481" s="6"/>
      <c r="N481" s="6"/>
      <c r="O481" s="5"/>
      <c r="AI481" s="3"/>
      <c r="AJ481" s="3"/>
    </row>
    <row r="482" spans="1:36" ht="12.75" customHeight="1" x14ac:dyDescent="0.3">
      <c r="A482" s="44" t="s">
        <v>82</v>
      </c>
      <c r="I482" s="5"/>
      <c r="J482" s="5"/>
      <c r="L482" s="5"/>
      <c r="M482" s="6"/>
      <c r="N482" s="6"/>
      <c r="O482" s="5"/>
      <c r="AI482" s="3"/>
      <c r="AJ482" s="3"/>
    </row>
    <row r="483" spans="1:36" ht="25.5" customHeight="1" x14ac:dyDescent="0.2">
      <c r="B483" s="228" t="s">
        <v>1</v>
      </c>
      <c r="C483" s="229"/>
      <c r="D483" s="229"/>
      <c r="E483" s="229"/>
      <c r="F483" s="229"/>
      <c r="G483" s="229"/>
      <c r="I483" s="7" t="s">
        <v>2</v>
      </c>
      <c r="J483" s="7" t="s">
        <v>3</v>
      </c>
      <c r="K483" s="8" t="s">
        <v>4</v>
      </c>
      <c r="L483" s="7" t="s">
        <v>5</v>
      </c>
      <c r="M483" s="9" t="s">
        <v>6</v>
      </c>
      <c r="N483" s="9" t="s">
        <v>7</v>
      </c>
      <c r="O483" s="5"/>
      <c r="AI483" s="3"/>
      <c r="AJ483" s="3"/>
    </row>
    <row r="484" spans="1:36" ht="12.75" customHeight="1" x14ac:dyDescent="0.2">
      <c r="A484" s="12" t="s">
        <v>9</v>
      </c>
      <c r="B484" s="13">
        <v>1</v>
      </c>
      <c r="C484" s="13">
        <v>2</v>
      </c>
      <c r="D484" s="13">
        <v>3</v>
      </c>
      <c r="E484" s="13">
        <v>4</v>
      </c>
      <c r="F484" s="13">
        <v>5</v>
      </c>
      <c r="G484" s="13">
        <v>6</v>
      </c>
      <c r="H484" s="201" t="s">
        <v>10</v>
      </c>
      <c r="I484" s="41"/>
      <c r="J484" s="15"/>
      <c r="K484" s="16"/>
      <c r="L484" s="17"/>
      <c r="M484" s="6"/>
      <c r="N484" s="6"/>
      <c r="O484" s="5"/>
      <c r="AI484" s="3"/>
      <c r="AJ484" s="3"/>
    </row>
    <row r="485" spans="1:36" ht="12.75" customHeight="1" x14ac:dyDescent="0.2">
      <c r="A485" s="31" t="s">
        <v>66</v>
      </c>
      <c r="B485" s="13">
        <v>231</v>
      </c>
      <c r="C485" s="13"/>
      <c r="D485" s="13"/>
      <c r="E485" s="13"/>
      <c r="F485" s="13"/>
      <c r="G485" s="13"/>
      <c r="H485" s="202"/>
      <c r="I485" s="41"/>
      <c r="J485" s="15"/>
      <c r="K485" s="16"/>
      <c r="L485" s="17"/>
      <c r="M485" s="20">
        <f>B485</f>
        <v>231</v>
      </c>
      <c r="N485" s="6"/>
      <c r="O485" s="5"/>
      <c r="AI485" s="3"/>
      <c r="AJ485" s="3"/>
    </row>
    <row r="486" spans="1:36" ht="12.75" customHeight="1" x14ac:dyDescent="0.2">
      <c r="A486" s="32">
        <v>1202</v>
      </c>
      <c r="B486" s="13"/>
      <c r="C486" s="13">
        <v>117</v>
      </c>
      <c r="D486" s="13"/>
      <c r="E486" s="13"/>
      <c r="F486" s="13"/>
      <c r="G486" s="13"/>
      <c r="H486" s="203"/>
      <c r="I486" s="41"/>
      <c r="J486" s="41"/>
      <c r="K486" s="41"/>
      <c r="L486" s="17">
        <f>C486/B485</f>
        <v>0.50649350649350644</v>
      </c>
      <c r="M486" s="20">
        <v>117</v>
      </c>
      <c r="N486" s="3">
        <f t="shared" ref="N486:N490" si="99">M486/M485</f>
        <v>0.50649350649350644</v>
      </c>
      <c r="O486" s="5">
        <f t="shared" ref="O486:O490" si="100">100%-N486</f>
        <v>0.49350649350649356</v>
      </c>
      <c r="AI486" s="3"/>
      <c r="AJ486" s="3"/>
    </row>
    <row r="487" spans="1:36" ht="12.75" customHeight="1" x14ac:dyDescent="0.2">
      <c r="A487" s="32">
        <v>1301</v>
      </c>
      <c r="D487" s="32">
        <v>108</v>
      </c>
      <c r="H487" s="203"/>
      <c r="I487" s="5"/>
      <c r="J487" s="5"/>
      <c r="L487" s="5">
        <f>D487/C486</f>
        <v>0.92307692307692313</v>
      </c>
      <c r="M487" s="20">
        <v>114</v>
      </c>
      <c r="N487" s="3">
        <f t="shared" si="99"/>
        <v>0.97435897435897434</v>
      </c>
      <c r="O487" s="5">
        <f t="shared" si="100"/>
        <v>2.5641025641025661E-2</v>
      </c>
      <c r="Q487" s="3">
        <f>M487/M485</f>
        <v>0.4935064935064935</v>
      </c>
      <c r="AI487" s="3"/>
      <c r="AJ487" s="3"/>
    </row>
    <row r="488" spans="1:36" ht="12.75" customHeight="1" x14ac:dyDescent="0.2">
      <c r="A488" s="32">
        <v>1302</v>
      </c>
      <c r="E488" s="32">
        <v>93</v>
      </c>
      <c r="H488" s="203"/>
      <c r="I488" s="5"/>
      <c r="J488" s="5"/>
      <c r="L488" s="5">
        <f>E488/D487</f>
        <v>0.86111111111111116</v>
      </c>
      <c r="M488" s="20">
        <v>104</v>
      </c>
      <c r="N488" s="3">
        <f t="shared" si="99"/>
        <v>0.91228070175438591</v>
      </c>
      <c r="O488" s="5">
        <f t="shared" si="100"/>
        <v>8.7719298245614086E-2</v>
      </c>
      <c r="AI488" s="3"/>
      <c r="AJ488" s="3"/>
    </row>
    <row r="489" spans="1:36" ht="12.75" customHeight="1" x14ac:dyDescent="0.2">
      <c r="A489" s="32">
        <v>1401</v>
      </c>
      <c r="F489" s="32">
        <v>90</v>
      </c>
      <c r="H489" s="203"/>
      <c r="I489" s="5"/>
      <c r="J489" s="5"/>
      <c r="L489" s="5">
        <f>F489/E488</f>
        <v>0.967741935483871</v>
      </c>
      <c r="M489" s="20">
        <v>104</v>
      </c>
      <c r="N489" s="3">
        <f t="shared" si="99"/>
        <v>1</v>
      </c>
      <c r="O489" s="5">
        <f t="shared" si="100"/>
        <v>0</v>
      </c>
      <c r="AI489" s="3"/>
      <c r="AJ489" s="3"/>
    </row>
    <row r="490" spans="1:36" ht="12.75" customHeight="1" x14ac:dyDescent="0.2">
      <c r="A490" s="32">
        <v>1402</v>
      </c>
      <c r="G490" s="32">
        <v>77</v>
      </c>
      <c r="H490" s="203">
        <v>40</v>
      </c>
      <c r="I490" s="5"/>
      <c r="J490" s="5"/>
      <c r="L490" s="5">
        <f>G490/F489</f>
        <v>0.85555555555555551</v>
      </c>
      <c r="M490" s="20">
        <v>85</v>
      </c>
      <c r="N490" s="3">
        <f t="shared" si="99"/>
        <v>0.81730769230769229</v>
      </c>
      <c r="O490" s="5">
        <f t="shared" si="100"/>
        <v>0.18269230769230771</v>
      </c>
      <c r="AI490" s="3"/>
      <c r="AJ490" s="3"/>
    </row>
    <row r="491" spans="1:36" ht="12.75" customHeight="1" x14ac:dyDescent="0.2">
      <c r="A491" s="32">
        <v>1501</v>
      </c>
      <c r="G491" s="32">
        <v>19</v>
      </c>
      <c r="H491" s="203">
        <v>20</v>
      </c>
      <c r="I491" s="5"/>
      <c r="J491" s="5"/>
      <c r="L491" s="5"/>
      <c r="M491" s="20">
        <v>26</v>
      </c>
      <c r="N491" s="3"/>
      <c r="O491" s="5"/>
      <c r="AI491" s="3"/>
      <c r="AJ491" s="3"/>
    </row>
    <row r="492" spans="1:36" ht="12.75" customHeight="1" x14ac:dyDescent="0.2">
      <c r="A492" s="32">
        <v>1502</v>
      </c>
      <c r="G492" s="32">
        <v>2</v>
      </c>
      <c r="H492" s="203">
        <v>1</v>
      </c>
      <c r="I492" s="5"/>
      <c r="J492" s="5"/>
      <c r="L492" s="5"/>
      <c r="M492" s="20">
        <v>3</v>
      </c>
      <c r="N492" s="3"/>
      <c r="O492" s="5"/>
      <c r="AI492" s="3"/>
      <c r="AJ492" s="3"/>
    </row>
    <row r="493" spans="1:36" ht="12.75" customHeight="1" x14ac:dyDescent="0.2">
      <c r="A493" s="32">
        <v>1601</v>
      </c>
      <c r="G493" s="32">
        <v>2</v>
      </c>
      <c r="H493" s="203"/>
      <c r="I493" s="5"/>
      <c r="J493" s="5"/>
      <c r="L493" s="5"/>
      <c r="M493" s="20">
        <v>2</v>
      </c>
      <c r="N493" s="3"/>
      <c r="O493" s="5"/>
      <c r="AI493" s="3"/>
      <c r="AJ493" s="3"/>
    </row>
    <row r="494" spans="1:36" ht="12.75" customHeight="1" x14ac:dyDescent="0.2">
      <c r="H494" s="206">
        <f>SUM(H490)</f>
        <v>40</v>
      </c>
      <c r="I494" s="5">
        <f>H490/B485</f>
        <v>0.17316017316017315</v>
      </c>
      <c r="J494" s="5">
        <f>H494/B485</f>
        <v>0.17316017316017315</v>
      </c>
      <c r="K494" s="5">
        <f>J494-I494</f>
        <v>0</v>
      </c>
      <c r="L494" s="5"/>
      <c r="M494" s="6"/>
      <c r="N494" s="6"/>
      <c r="O494" s="5"/>
      <c r="AI494" s="3"/>
      <c r="AJ494" s="3"/>
    </row>
    <row r="495" spans="1:36" ht="12.75" customHeight="1" x14ac:dyDescent="0.3">
      <c r="A495" s="44" t="s">
        <v>84</v>
      </c>
      <c r="I495" s="5"/>
      <c r="J495" s="5"/>
      <c r="L495" s="5"/>
      <c r="M495" s="6"/>
      <c r="N495" s="6"/>
      <c r="O495" s="5"/>
      <c r="AI495" s="3"/>
      <c r="AJ495" s="3"/>
    </row>
    <row r="496" spans="1:36" ht="25.5" customHeight="1" x14ac:dyDescent="0.2">
      <c r="B496" s="228" t="s">
        <v>1</v>
      </c>
      <c r="C496" s="229"/>
      <c r="D496" s="229"/>
      <c r="E496" s="229"/>
      <c r="F496" s="229"/>
      <c r="G496" s="229"/>
      <c r="I496" s="7" t="s">
        <v>2</v>
      </c>
      <c r="J496" s="7" t="s">
        <v>3</v>
      </c>
      <c r="K496" s="8" t="s">
        <v>4</v>
      </c>
      <c r="L496" s="7" t="s">
        <v>5</v>
      </c>
      <c r="M496" s="9" t="s">
        <v>6</v>
      </c>
      <c r="N496" s="9" t="s">
        <v>7</v>
      </c>
      <c r="O496" s="5"/>
      <c r="AI496" s="3"/>
      <c r="AJ496" s="3"/>
    </row>
    <row r="497" spans="1:36" ht="12.75" customHeight="1" x14ac:dyDescent="0.2">
      <c r="A497" s="12" t="s">
        <v>9</v>
      </c>
      <c r="B497" s="13">
        <v>1</v>
      </c>
      <c r="C497" s="13">
        <v>2</v>
      </c>
      <c r="D497" s="13">
        <v>3</v>
      </c>
      <c r="E497" s="13">
        <v>4</v>
      </c>
      <c r="F497" s="13">
        <v>5</v>
      </c>
      <c r="G497" s="13">
        <v>6</v>
      </c>
      <c r="H497" s="201" t="s">
        <v>10</v>
      </c>
      <c r="I497" s="41"/>
      <c r="J497" s="15"/>
      <c r="K497" s="16"/>
      <c r="L497" s="17"/>
      <c r="M497" s="6"/>
      <c r="N497" s="6"/>
      <c r="O497" s="5"/>
      <c r="AI497" s="3"/>
      <c r="AJ497" s="3"/>
    </row>
    <row r="498" spans="1:36" ht="12.75" customHeight="1" x14ac:dyDescent="0.2">
      <c r="A498" s="31" t="s">
        <v>70</v>
      </c>
      <c r="B498" s="13">
        <v>727</v>
      </c>
      <c r="C498" s="13"/>
      <c r="D498" s="13"/>
      <c r="E498" s="13"/>
      <c r="F498" s="13"/>
      <c r="G498" s="13"/>
      <c r="H498" s="202"/>
      <c r="I498" s="41"/>
      <c r="J498" s="15"/>
      <c r="K498" s="16"/>
      <c r="L498" s="17"/>
      <c r="M498" s="20">
        <f>B498</f>
        <v>727</v>
      </c>
      <c r="N498" s="6"/>
      <c r="O498" s="5"/>
      <c r="AI498" s="3"/>
      <c r="AJ498" s="3"/>
    </row>
    <row r="499" spans="1:36" ht="12.75" customHeight="1" x14ac:dyDescent="0.2">
      <c r="A499" s="32">
        <v>1301</v>
      </c>
      <c r="B499" s="13"/>
      <c r="C499" s="13">
        <v>592</v>
      </c>
      <c r="D499" s="13"/>
      <c r="E499" s="13"/>
      <c r="F499" s="13"/>
      <c r="G499" s="13"/>
      <c r="H499" s="203"/>
      <c r="I499" s="41"/>
      <c r="J499" s="41"/>
      <c r="K499" s="41"/>
      <c r="L499" s="17">
        <f>C499/B498</f>
        <v>0.81430536451169189</v>
      </c>
      <c r="M499" s="20">
        <v>600</v>
      </c>
      <c r="N499" s="3">
        <f t="shared" ref="N499:N503" si="101">M499/M498</f>
        <v>0.82530949105914719</v>
      </c>
      <c r="O499" s="5">
        <f t="shared" ref="O499:O503" si="102">100%-N499</f>
        <v>0.17469050894085281</v>
      </c>
      <c r="AI499" s="3"/>
      <c r="AJ499" s="3"/>
    </row>
    <row r="500" spans="1:36" ht="12.75" customHeight="1" x14ac:dyDescent="0.2">
      <c r="A500" s="32">
        <v>1302</v>
      </c>
      <c r="D500" s="32">
        <v>559</v>
      </c>
      <c r="H500" s="203"/>
      <c r="I500" s="5"/>
      <c r="J500" s="5"/>
      <c r="L500" s="5">
        <f>D500/C499</f>
        <v>0.9442567567567568</v>
      </c>
      <c r="M500" s="20">
        <v>568</v>
      </c>
      <c r="N500" s="3">
        <f t="shared" si="101"/>
        <v>0.94666666666666666</v>
      </c>
      <c r="O500" s="5">
        <f t="shared" si="102"/>
        <v>5.3333333333333344E-2</v>
      </c>
      <c r="Q500" s="3">
        <f>M500/M498</f>
        <v>0.78129298486932597</v>
      </c>
      <c r="AI500" s="3"/>
      <c r="AJ500" s="3"/>
    </row>
    <row r="501" spans="1:36" ht="12.75" customHeight="1" x14ac:dyDescent="0.2">
      <c r="A501" s="32">
        <v>1401</v>
      </c>
      <c r="E501" s="32">
        <v>531</v>
      </c>
      <c r="H501" s="203"/>
      <c r="I501" s="5"/>
      <c r="J501" s="5"/>
      <c r="L501" s="5">
        <f>E501/D500</f>
        <v>0.94991055456171736</v>
      </c>
      <c r="M501" s="20">
        <v>554</v>
      </c>
      <c r="N501" s="3">
        <f t="shared" si="101"/>
        <v>0.97535211267605637</v>
      </c>
      <c r="O501" s="5">
        <f t="shared" si="102"/>
        <v>2.4647887323943629E-2</v>
      </c>
      <c r="AI501" s="3"/>
      <c r="AJ501" s="3"/>
    </row>
    <row r="502" spans="1:36" ht="12.75" customHeight="1" x14ac:dyDescent="0.2">
      <c r="A502" s="32">
        <v>1402</v>
      </c>
      <c r="F502" s="32">
        <v>504</v>
      </c>
      <c r="H502" s="203">
        <v>1</v>
      </c>
      <c r="I502" s="5"/>
      <c r="J502" s="5"/>
      <c r="L502" s="5">
        <f>F502/E501</f>
        <v>0.94915254237288138</v>
      </c>
      <c r="M502" s="20">
        <v>522</v>
      </c>
      <c r="N502" s="3">
        <f t="shared" si="101"/>
        <v>0.9422382671480144</v>
      </c>
      <c r="O502" s="5">
        <f t="shared" si="102"/>
        <v>5.7761732851985603E-2</v>
      </c>
      <c r="AI502" s="3"/>
      <c r="AJ502" s="3"/>
    </row>
    <row r="503" spans="1:36" ht="12.75" customHeight="1" x14ac:dyDescent="0.2">
      <c r="A503" s="32">
        <v>1501</v>
      </c>
      <c r="G503" s="32">
        <v>493</v>
      </c>
      <c r="H503" s="203">
        <v>427</v>
      </c>
      <c r="I503" s="5"/>
      <c r="J503" s="5"/>
      <c r="L503" s="5">
        <f>G503/F502</f>
        <v>0.97817460317460314</v>
      </c>
      <c r="M503" s="20">
        <v>511</v>
      </c>
      <c r="N503" s="3">
        <f t="shared" si="101"/>
        <v>0.97892720306513414</v>
      </c>
      <c r="O503" s="5">
        <f t="shared" si="102"/>
        <v>2.1072796934865856E-2</v>
      </c>
      <c r="AI503" s="3"/>
      <c r="AJ503" s="3"/>
    </row>
    <row r="504" spans="1:36" ht="12.75" customHeight="1" x14ac:dyDescent="0.2">
      <c r="A504" s="32">
        <v>1502</v>
      </c>
      <c r="G504" s="32">
        <v>62</v>
      </c>
      <c r="H504" s="203">
        <v>33</v>
      </c>
      <c r="I504" s="5"/>
      <c r="J504" s="5"/>
      <c r="L504" s="5"/>
      <c r="M504" s="20">
        <v>113</v>
      </c>
      <c r="N504" s="3"/>
      <c r="O504" s="5"/>
      <c r="AI504" s="3"/>
      <c r="AJ504" s="3"/>
    </row>
    <row r="505" spans="1:36" ht="12.75" customHeight="1" x14ac:dyDescent="0.2">
      <c r="A505" s="31" t="s">
        <v>83</v>
      </c>
      <c r="G505" s="32">
        <v>13</v>
      </c>
      <c r="H505" s="203">
        <v>12</v>
      </c>
      <c r="I505" s="5"/>
      <c r="J505" s="5"/>
      <c r="L505" s="5"/>
      <c r="M505" s="20">
        <v>17</v>
      </c>
      <c r="N505" s="3"/>
      <c r="O505" s="5"/>
      <c r="AI505" s="3"/>
      <c r="AJ505" s="3"/>
    </row>
    <row r="506" spans="1:36" ht="12.75" customHeight="1" x14ac:dyDescent="0.2">
      <c r="A506" s="32">
        <v>1602</v>
      </c>
      <c r="G506" s="32">
        <v>3</v>
      </c>
      <c r="H506" s="203"/>
      <c r="I506" s="5"/>
      <c r="J506" s="5"/>
      <c r="L506" s="5"/>
      <c r="M506" s="20">
        <v>3</v>
      </c>
      <c r="N506" s="3"/>
      <c r="O506" s="5"/>
      <c r="AI506" s="3"/>
      <c r="AJ506" s="3"/>
    </row>
    <row r="507" spans="1:36" ht="12.75" customHeight="1" x14ac:dyDescent="0.2">
      <c r="A507" s="32">
        <v>1701</v>
      </c>
      <c r="G507" s="32">
        <v>1</v>
      </c>
      <c r="M507" s="20">
        <v>1</v>
      </c>
      <c r="O507" s="5"/>
      <c r="AI507" s="3"/>
      <c r="AJ507" s="3"/>
    </row>
    <row r="508" spans="1:36" ht="12.75" customHeight="1" x14ac:dyDescent="0.2">
      <c r="A508" s="32">
        <v>1702</v>
      </c>
      <c r="O508" s="5"/>
      <c r="AI508" s="3"/>
      <c r="AJ508" s="3"/>
    </row>
    <row r="509" spans="1:36" ht="12.75" customHeight="1" x14ac:dyDescent="0.2">
      <c r="O509" s="5"/>
      <c r="AI509" s="3"/>
      <c r="AJ509" s="3"/>
    </row>
    <row r="510" spans="1:36" ht="12.75" customHeight="1" x14ac:dyDescent="0.2">
      <c r="O510" s="5"/>
      <c r="AI510" s="3"/>
      <c r="AJ510" s="3"/>
    </row>
    <row r="511" spans="1:36" ht="12.75" customHeight="1" x14ac:dyDescent="0.2">
      <c r="O511" s="5"/>
      <c r="AI511" s="3"/>
      <c r="AJ511" s="3"/>
    </row>
    <row r="512" spans="1:36" ht="12.75" customHeight="1" x14ac:dyDescent="0.2">
      <c r="O512" s="5"/>
      <c r="AI512" s="3"/>
      <c r="AJ512" s="3"/>
    </row>
    <row r="513" spans="1:36" ht="12.75" customHeight="1" x14ac:dyDescent="0.2">
      <c r="H513" s="206">
        <f>SUM(H502:H506)</f>
        <v>473</v>
      </c>
      <c r="I513" s="5">
        <f>SUM(H502:H503)/B498</f>
        <v>0.58872077028885827</v>
      </c>
      <c r="J513" s="5">
        <f>H513/B498</f>
        <v>0.65061898211829439</v>
      </c>
      <c r="K513" s="5">
        <f>J513-I513</f>
        <v>6.1898211829436112E-2</v>
      </c>
      <c r="L513" s="5"/>
      <c r="M513" s="6"/>
      <c r="N513" s="6"/>
      <c r="O513" s="5"/>
      <c r="AI513" s="3"/>
      <c r="AJ513" s="3"/>
    </row>
    <row r="514" spans="1:36" ht="12.75" customHeight="1" x14ac:dyDescent="0.3">
      <c r="A514" s="44" t="s">
        <v>85</v>
      </c>
      <c r="I514" s="5"/>
      <c r="J514" s="5"/>
      <c r="L514" s="5"/>
      <c r="M514" s="6"/>
      <c r="N514" s="6"/>
      <c r="O514" s="5"/>
      <c r="AI514" s="3"/>
      <c r="AJ514" s="3"/>
    </row>
    <row r="515" spans="1:36" ht="25.5" customHeight="1" x14ac:dyDescent="0.2">
      <c r="B515" s="228" t="s">
        <v>1</v>
      </c>
      <c r="C515" s="229"/>
      <c r="D515" s="229"/>
      <c r="E515" s="229"/>
      <c r="F515" s="229"/>
      <c r="G515" s="229"/>
      <c r="I515" s="7" t="s">
        <v>2</v>
      </c>
      <c r="J515" s="7" t="s">
        <v>3</v>
      </c>
      <c r="K515" s="8" t="s">
        <v>4</v>
      </c>
      <c r="L515" s="7" t="s">
        <v>5</v>
      </c>
      <c r="M515" s="9" t="s">
        <v>6</v>
      </c>
      <c r="N515" s="9" t="s">
        <v>7</v>
      </c>
      <c r="O515" s="5"/>
      <c r="AI515" s="3"/>
      <c r="AJ515" s="3"/>
    </row>
    <row r="516" spans="1:36" ht="12.75" customHeight="1" x14ac:dyDescent="0.2">
      <c r="A516" s="12" t="s">
        <v>9</v>
      </c>
      <c r="B516" s="13">
        <v>1</v>
      </c>
      <c r="C516" s="13">
        <v>2</v>
      </c>
      <c r="D516" s="13">
        <v>3</v>
      </c>
      <c r="E516" s="13">
        <v>4</v>
      </c>
      <c r="F516" s="13">
        <v>5</v>
      </c>
      <c r="G516" s="13">
        <v>6</v>
      </c>
      <c r="H516" s="201" t="s">
        <v>10</v>
      </c>
      <c r="I516" s="41"/>
      <c r="J516" s="15"/>
      <c r="K516" s="16"/>
      <c r="L516" s="17"/>
      <c r="M516" s="6"/>
      <c r="N516" s="6"/>
      <c r="O516" s="5"/>
      <c r="AI516" s="3"/>
      <c r="AJ516" s="3"/>
    </row>
    <row r="517" spans="1:36" ht="12.75" customHeight="1" x14ac:dyDescent="0.2">
      <c r="A517" s="31" t="s">
        <v>71</v>
      </c>
      <c r="B517" s="13">
        <v>205</v>
      </c>
      <c r="C517" s="13"/>
      <c r="D517" s="13"/>
      <c r="E517" s="13"/>
      <c r="F517" s="13"/>
      <c r="G517" s="13"/>
      <c r="H517" s="202"/>
      <c r="I517" s="41"/>
      <c r="J517" s="15"/>
      <c r="K517" s="16"/>
      <c r="L517" s="17"/>
      <c r="M517" s="20">
        <f>B517</f>
        <v>205</v>
      </c>
      <c r="N517" s="6"/>
      <c r="O517" s="5"/>
      <c r="AI517" s="3"/>
      <c r="AJ517" s="3"/>
    </row>
    <row r="518" spans="1:36" ht="12.75" customHeight="1" x14ac:dyDescent="0.2">
      <c r="A518" s="32">
        <v>1302</v>
      </c>
      <c r="B518" s="13"/>
      <c r="C518" s="13">
        <v>116</v>
      </c>
      <c r="D518" s="13"/>
      <c r="E518" s="13"/>
      <c r="F518" s="13"/>
      <c r="G518" s="13"/>
      <c r="H518" s="203"/>
      <c r="I518" s="41"/>
      <c r="J518" s="41"/>
      <c r="K518" s="41"/>
      <c r="L518" s="17">
        <f>C518/B517</f>
        <v>0.56585365853658531</v>
      </c>
      <c r="M518" s="20">
        <v>116</v>
      </c>
      <c r="N518" s="3">
        <f t="shared" ref="N518:N522" si="103">M518/M517</f>
        <v>0.56585365853658531</v>
      </c>
      <c r="O518" s="5">
        <f t="shared" ref="O518:O522" si="104">100%-N518</f>
        <v>0.43414634146341469</v>
      </c>
      <c r="AI518" s="3"/>
      <c r="AJ518" s="3"/>
    </row>
    <row r="519" spans="1:36" ht="12.75" customHeight="1" x14ac:dyDescent="0.2">
      <c r="A519" s="32">
        <v>1401</v>
      </c>
      <c r="D519" s="32">
        <v>107</v>
      </c>
      <c r="H519" s="203"/>
      <c r="I519" s="5"/>
      <c r="J519" s="5"/>
      <c r="L519" s="17">
        <f>D519/C518</f>
        <v>0.92241379310344829</v>
      </c>
      <c r="M519" s="20">
        <v>113</v>
      </c>
      <c r="N519" s="3">
        <f t="shared" si="103"/>
        <v>0.97413793103448276</v>
      </c>
      <c r="O519" s="5">
        <f t="shared" si="104"/>
        <v>2.5862068965517238E-2</v>
      </c>
      <c r="Q519" s="3">
        <f>M519/M517</f>
        <v>0.551219512195122</v>
      </c>
      <c r="AI519" s="3"/>
      <c r="AJ519" s="3"/>
    </row>
    <row r="520" spans="1:36" ht="12.75" customHeight="1" x14ac:dyDescent="0.2">
      <c r="A520" s="32">
        <v>1402</v>
      </c>
      <c r="E520" s="32">
        <v>92</v>
      </c>
      <c r="H520" s="203"/>
      <c r="I520" s="5"/>
      <c r="J520" s="5"/>
      <c r="L520" s="5">
        <f>E520/D519</f>
        <v>0.85981308411214952</v>
      </c>
      <c r="M520" s="20">
        <v>96</v>
      </c>
      <c r="N520" s="3">
        <f t="shared" si="103"/>
        <v>0.84955752212389379</v>
      </c>
      <c r="O520" s="5">
        <f t="shared" si="104"/>
        <v>0.15044247787610621</v>
      </c>
      <c r="AI520" s="3"/>
      <c r="AJ520" s="3"/>
    </row>
    <row r="521" spans="1:36" ht="12.75" customHeight="1" x14ac:dyDescent="0.2">
      <c r="A521" s="32">
        <v>1501</v>
      </c>
      <c r="F521" s="32">
        <v>59</v>
      </c>
      <c r="H521" s="203">
        <v>4</v>
      </c>
      <c r="I521" s="5"/>
      <c r="J521" s="5"/>
      <c r="L521" s="5">
        <f>F521/E520</f>
        <v>0.64130434782608692</v>
      </c>
      <c r="M521" s="20">
        <v>96</v>
      </c>
      <c r="N521" s="3">
        <f t="shared" si="103"/>
        <v>1</v>
      </c>
      <c r="O521" s="5">
        <f t="shared" si="104"/>
        <v>0</v>
      </c>
      <c r="AI521" s="3"/>
      <c r="AJ521" s="3"/>
    </row>
    <row r="522" spans="1:36" ht="12.75" customHeight="1" x14ac:dyDescent="0.2">
      <c r="A522" s="32">
        <v>1502</v>
      </c>
      <c r="G522" s="32">
        <v>42</v>
      </c>
      <c r="H522" s="203">
        <v>38</v>
      </c>
      <c r="I522" s="5"/>
      <c r="J522" s="5"/>
      <c r="L522" s="5">
        <f>G522/F521</f>
        <v>0.71186440677966101</v>
      </c>
      <c r="M522" s="20">
        <v>77</v>
      </c>
      <c r="N522" s="3">
        <f t="shared" si="103"/>
        <v>0.80208333333333337</v>
      </c>
      <c r="O522" s="5">
        <f t="shared" si="104"/>
        <v>0.19791666666666663</v>
      </c>
      <c r="AI522" s="3"/>
      <c r="AJ522" s="3"/>
    </row>
    <row r="523" spans="1:36" ht="12.75" customHeight="1" x14ac:dyDescent="0.2">
      <c r="A523" s="31" t="s">
        <v>83</v>
      </c>
      <c r="G523" s="32">
        <v>14</v>
      </c>
      <c r="H523" s="203">
        <v>12</v>
      </c>
      <c r="I523" s="5"/>
      <c r="J523" s="5"/>
      <c r="L523" s="5"/>
      <c r="M523" s="20">
        <v>21</v>
      </c>
      <c r="N523" s="3"/>
      <c r="O523" s="5"/>
      <c r="AI523" s="3"/>
      <c r="AJ523" s="3"/>
    </row>
    <row r="524" spans="1:36" ht="12.75" customHeight="1" x14ac:dyDescent="0.2">
      <c r="A524" s="32">
        <v>1602</v>
      </c>
      <c r="G524" s="32">
        <v>3</v>
      </c>
      <c r="H524" s="203">
        <v>1</v>
      </c>
      <c r="I524" s="5"/>
      <c r="J524" s="5"/>
      <c r="L524" s="5"/>
      <c r="M524" s="20">
        <v>3</v>
      </c>
      <c r="N524" s="3"/>
      <c r="O524" s="5"/>
      <c r="AI524" s="3"/>
      <c r="AJ524" s="3"/>
    </row>
    <row r="525" spans="1:36" ht="12.75" customHeight="1" x14ac:dyDescent="0.2">
      <c r="A525" s="32">
        <v>1701</v>
      </c>
      <c r="O525" s="5"/>
      <c r="AI525" s="3"/>
      <c r="AJ525" s="3"/>
    </row>
    <row r="526" spans="1:36" ht="12.75" customHeight="1" x14ac:dyDescent="0.2">
      <c r="A526" s="32">
        <v>1702</v>
      </c>
      <c r="O526" s="5"/>
      <c r="AI526" s="3"/>
      <c r="AJ526" s="3"/>
    </row>
    <row r="527" spans="1:36" ht="12.75" customHeight="1" x14ac:dyDescent="0.2">
      <c r="O527" s="5"/>
      <c r="AI527" s="3"/>
      <c r="AJ527" s="3"/>
    </row>
    <row r="528" spans="1:36" ht="12.75" customHeight="1" x14ac:dyDescent="0.2">
      <c r="O528" s="5"/>
      <c r="AI528" s="3"/>
      <c r="AJ528" s="3"/>
    </row>
    <row r="529" spans="1:36" ht="12.75" customHeight="1" x14ac:dyDescent="0.2">
      <c r="H529" s="206">
        <f>SUM(H521:H524)</f>
        <v>55</v>
      </c>
      <c r="I529" s="5">
        <f>SUM(H521:H522)/B517</f>
        <v>0.20487804878048779</v>
      </c>
      <c r="J529" s="5">
        <f>H529/B517</f>
        <v>0.26829268292682928</v>
      </c>
      <c r="K529" s="5">
        <f>J529-I529</f>
        <v>6.3414634146341492E-2</v>
      </c>
      <c r="L529" s="5"/>
      <c r="M529" s="6"/>
      <c r="N529" s="6"/>
      <c r="O529" s="5"/>
      <c r="AI529" s="3"/>
      <c r="AJ529" s="3"/>
    </row>
    <row r="530" spans="1:36" ht="12.75" customHeight="1" x14ac:dyDescent="0.2">
      <c r="I530" s="5"/>
      <c r="J530" s="5"/>
      <c r="L530" s="5"/>
      <c r="M530" s="6"/>
      <c r="N530" s="6"/>
      <c r="O530" s="5"/>
      <c r="AI530" s="3"/>
      <c r="AJ530" s="3"/>
    </row>
    <row r="531" spans="1:36" ht="12.75" customHeight="1" x14ac:dyDescent="0.3">
      <c r="A531" s="44" t="s">
        <v>87</v>
      </c>
      <c r="I531" s="5"/>
      <c r="J531" s="5"/>
      <c r="L531" s="5"/>
      <c r="M531" s="6"/>
      <c r="N531" s="6"/>
      <c r="O531" s="5"/>
      <c r="AI531" s="3"/>
      <c r="AJ531" s="3"/>
    </row>
    <row r="532" spans="1:36" ht="25.5" customHeight="1" x14ac:dyDescent="0.2">
      <c r="B532" s="228" t="s">
        <v>1</v>
      </c>
      <c r="C532" s="229"/>
      <c r="D532" s="229"/>
      <c r="E532" s="229"/>
      <c r="F532" s="229"/>
      <c r="G532" s="229"/>
      <c r="I532" s="7" t="s">
        <v>2</v>
      </c>
      <c r="J532" s="7" t="s">
        <v>3</v>
      </c>
      <c r="K532" s="8" t="s">
        <v>4</v>
      </c>
      <c r="L532" s="7" t="s">
        <v>5</v>
      </c>
      <c r="M532" s="9" t="s">
        <v>6</v>
      </c>
      <c r="N532" s="9" t="s">
        <v>7</v>
      </c>
      <c r="O532" s="5"/>
      <c r="AI532" s="3"/>
      <c r="AJ532" s="3"/>
    </row>
    <row r="533" spans="1:36" ht="12.75" customHeight="1" x14ac:dyDescent="0.2">
      <c r="A533" s="12" t="s">
        <v>9</v>
      </c>
      <c r="B533" s="13">
        <v>1</v>
      </c>
      <c r="C533" s="13">
        <v>2</v>
      </c>
      <c r="D533" s="13">
        <v>3</v>
      </c>
      <c r="E533" s="13">
        <v>4</v>
      </c>
      <c r="F533" s="13">
        <v>5</v>
      </c>
      <c r="G533" s="13">
        <v>6</v>
      </c>
      <c r="H533" s="201" t="s">
        <v>10</v>
      </c>
      <c r="I533" s="41"/>
      <c r="J533" s="15"/>
      <c r="K533" s="16"/>
      <c r="L533" s="17"/>
      <c r="M533" s="6"/>
      <c r="N533" s="6"/>
      <c r="O533" s="5"/>
      <c r="AI533" s="3"/>
      <c r="AJ533" s="3"/>
    </row>
    <row r="534" spans="1:36" ht="12.75" customHeight="1" x14ac:dyDescent="0.2">
      <c r="A534" s="31" t="s">
        <v>75</v>
      </c>
      <c r="B534" s="13">
        <v>715</v>
      </c>
      <c r="C534" s="13"/>
      <c r="D534" s="13"/>
      <c r="E534" s="13"/>
      <c r="F534" s="13"/>
      <c r="G534" s="13"/>
      <c r="H534" s="202"/>
      <c r="I534" s="41"/>
      <c r="J534" s="15"/>
      <c r="K534" s="16"/>
      <c r="L534" s="17"/>
      <c r="M534" s="20">
        <f>B534</f>
        <v>715</v>
      </c>
      <c r="N534" s="6"/>
      <c r="O534" s="5"/>
      <c r="AI534" s="3"/>
      <c r="AJ534" s="3"/>
    </row>
    <row r="535" spans="1:36" ht="12.75" customHeight="1" x14ac:dyDescent="0.2">
      <c r="A535" s="32">
        <v>1401</v>
      </c>
      <c r="B535" s="13"/>
      <c r="C535" s="13">
        <v>625</v>
      </c>
      <c r="D535" s="13"/>
      <c r="E535" s="13"/>
      <c r="F535" s="13"/>
      <c r="G535" s="13"/>
      <c r="H535" s="203"/>
      <c r="I535" s="41"/>
      <c r="J535" s="41"/>
      <c r="K535" s="41"/>
      <c r="L535" s="17">
        <f>C535/B534</f>
        <v>0.87412587412587417</v>
      </c>
      <c r="M535" s="20">
        <v>629</v>
      </c>
      <c r="N535" s="3">
        <f t="shared" ref="N535:N539" si="105">M535/M534</f>
        <v>0.87972027972027977</v>
      </c>
      <c r="O535" s="5">
        <f t="shared" ref="O535:O539" si="106">100%-N535</f>
        <v>0.12027972027972023</v>
      </c>
      <c r="AI535" s="3"/>
      <c r="AJ535" s="3"/>
    </row>
    <row r="536" spans="1:36" ht="12.75" customHeight="1" x14ac:dyDescent="0.2">
      <c r="A536" s="32">
        <v>1402</v>
      </c>
      <c r="D536" s="32">
        <v>595</v>
      </c>
      <c r="H536" s="203"/>
      <c r="I536" s="5"/>
      <c r="J536" s="5"/>
      <c r="L536" s="5">
        <f>D536/C535</f>
        <v>0.95199999999999996</v>
      </c>
      <c r="M536" s="20">
        <v>602</v>
      </c>
      <c r="N536" s="3">
        <f t="shared" si="105"/>
        <v>0.95707472178060415</v>
      </c>
      <c r="O536" s="5">
        <f t="shared" si="106"/>
        <v>4.2925278219395846E-2</v>
      </c>
      <c r="Q536" s="3">
        <f>M536/M534</f>
        <v>0.84195804195804191</v>
      </c>
      <c r="AI536" s="3"/>
      <c r="AJ536" s="3"/>
    </row>
    <row r="537" spans="1:36" ht="12.75" customHeight="1" x14ac:dyDescent="0.2">
      <c r="A537" s="32">
        <v>1501</v>
      </c>
      <c r="E537" s="32">
        <v>587</v>
      </c>
      <c r="H537" s="203"/>
      <c r="I537" s="5"/>
      <c r="J537" s="5"/>
      <c r="L537" s="5">
        <f>E537/D536</f>
        <v>0.98655462184873954</v>
      </c>
      <c r="M537" s="20">
        <v>602</v>
      </c>
      <c r="N537" s="3">
        <f t="shared" si="105"/>
        <v>1</v>
      </c>
      <c r="O537" s="5">
        <f t="shared" si="106"/>
        <v>0</v>
      </c>
      <c r="AI537" s="3"/>
      <c r="AJ537" s="3"/>
    </row>
    <row r="538" spans="1:36" ht="12.75" customHeight="1" x14ac:dyDescent="0.2">
      <c r="A538" s="32">
        <v>1502</v>
      </c>
      <c r="F538" s="32">
        <v>559</v>
      </c>
      <c r="H538" s="203">
        <v>1</v>
      </c>
      <c r="I538" s="5"/>
      <c r="J538" s="5"/>
      <c r="L538" s="5">
        <f>F538/E537</f>
        <v>0.95229982964224869</v>
      </c>
      <c r="M538" s="20">
        <v>580</v>
      </c>
      <c r="N538" s="3">
        <f t="shared" si="105"/>
        <v>0.96345514950166111</v>
      </c>
      <c r="O538" s="5">
        <f t="shared" si="106"/>
        <v>3.6544850498338888E-2</v>
      </c>
      <c r="AI538" s="3"/>
      <c r="AJ538" s="3"/>
    </row>
    <row r="539" spans="1:36" ht="12.75" customHeight="1" x14ac:dyDescent="0.2">
      <c r="A539" s="31" t="s">
        <v>83</v>
      </c>
      <c r="G539" s="32">
        <v>547</v>
      </c>
      <c r="H539" s="203">
        <v>470</v>
      </c>
      <c r="I539" s="5"/>
      <c r="J539" s="5"/>
      <c r="L539" s="5">
        <f>G539/F538</f>
        <v>0.97853309481216455</v>
      </c>
      <c r="M539" s="20">
        <v>580</v>
      </c>
      <c r="N539" s="3">
        <f t="shared" si="105"/>
        <v>1</v>
      </c>
      <c r="O539" s="5">
        <f t="shared" si="106"/>
        <v>0</v>
      </c>
      <c r="AI539" s="3"/>
      <c r="AJ539" s="3"/>
    </row>
    <row r="540" spans="1:36" ht="12.75" customHeight="1" x14ac:dyDescent="0.2">
      <c r="A540" s="32">
        <v>1602</v>
      </c>
      <c r="G540" s="32">
        <v>57</v>
      </c>
      <c r="H540" s="203">
        <v>24</v>
      </c>
      <c r="I540" s="5"/>
      <c r="J540" s="5"/>
      <c r="L540" s="5"/>
      <c r="M540" s="20">
        <v>74</v>
      </c>
      <c r="N540" s="3"/>
      <c r="O540" s="5"/>
      <c r="AI540" s="3"/>
      <c r="AJ540" s="3"/>
    </row>
    <row r="541" spans="1:36" ht="12.75" customHeight="1" x14ac:dyDescent="0.2">
      <c r="A541" s="32">
        <v>1701</v>
      </c>
      <c r="G541" s="32">
        <v>8</v>
      </c>
      <c r="H541" s="203">
        <v>8</v>
      </c>
      <c r="M541" s="20">
        <v>12</v>
      </c>
      <c r="AI541" s="3"/>
      <c r="AJ541" s="3"/>
    </row>
    <row r="542" spans="1:36" ht="12.75" customHeight="1" x14ac:dyDescent="0.2">
      <c r="A542" s="32">
        <v>1702</v>
      </c>
      <c r="G542" s="32">
        <v>0</v>
      </c>
      <c r="H542" s="203">
        <v>1</v>
      </c>
      <c r="M542" s="20">
        <v>3</v>
      </c>
      <c r="AI542" s="3"/>
      <c r="AJ542" s="3"/>
    </row>
    <row r="543" spans="1:36" ht="12.75" customHeight="1" x14ac:dyDescent="0.2">
      <c r="AI543" s="3"/>
      <c r="AJ543" s="3"/>
    </row>
    <row r="544" spans="1:36" ht="12.75" customHeight="1" x14ac:dyDescent="0.2">
      <c r="AI544" s="3"/>
      <c r="AJ544" s="3"/>
    </row>
    <row r="545" spans="1:36" ht="12.75" customHeight="1" x14ac:dyDescent="0.2">
      <c r="AI545" s="3"/>
      <c r="AJ545" s="3"/>
    </row>
    <row r="546" spans="1:36" ht="12.75" customHeight="1" x14ac:dyDescent="0.2">
      <c r="AI546" s="3"/>
      <c r="AJ546" s="3"/>
    </row>
    <row r="547" spans="1:36" ht="12.75" customHeight="1" x14ac:dyDescent="0.2">
      <c r="H547" s="206">
        <f>SUM(H538:H542)</f>
        <v>504</v>
      </c>
      <c r="I547" s="5">
        <f>SUM(H538:H539)/B534</f>
        <v>0.65874125874125877</v>
      </c>
      <c r="J547" s="5">
        <f>H547/B534</f>
        <v>0.70489510489510487</v>
      </c>
      <c r="K547" s="5">
        <f>J547-I547</f>
        <v>4.6153846153846101E-2</v>
      </c>
      <c r="L547" s="5"/>
      <c r="M547" s="6"/>
      <c r="N547" s="6"/>
      <c r="O547" s="5"/>
      <c r="AI547" s="3"/>
      <c r="AJ547" s="3"/>
    </row>
    <row r="548" spans="1:36" ht="12.75" customHeight="1" x14ac:dyDescent="0.3">
      <c r="A548" s="44" t="s">
        <v>88</v>
      </c>
      <c r="I548" s="5"/>
      <c r="J548" s="5"/>
      <c r="L548" s="5"/>
      <c r="M548" s="6"/>
      <c r="N548" s="6"/>
      <c r="O548" s="5"/>
      <c r="AI548" s="3"/>
      <c r="AJ548" s="3"/>
    </row>
    <row r="549" spans="1:36" ht="25.5" customHeight="1" x14ac:dyDescent="0.2">
      <c r="B549" s="228" t="s">
        <v>1</v>
      </c>
      <c r="C549" s="229"/>
      <c r="D549" s="229"/>
      <c r="E549" s="229"/>
      <c r="F549" s="229"/>
      <c r="G549" s="229"/>
      <c r="I549" s="7" t="s">
        <v>2</v>
      </c>
      <c r="J549" s="7" t="s">
        <v>3</v>
      </c>
      <c r="K549" s="8" t="s">
        <v>4</v>
      </c>
      <c r="L549" s="7" t="s">
        <v>5</v>
      </c>
      <c r="M549" s="9" t="s">
        <v>6</v>
      </c>
      <c r="N549" s="9" t="s">
        <v>7</v>
      </c>
      <c r="O549" s="5"/>
      <c r="AI549" s="3"/>
      <c r="AJ549" s="3"/>
    </row>
    <row r="550" spans="1:36" ht="12.75" customHeight="1" x14ac:dyDescent="0.2">
      <c r="A550" s="12" t="s">
        <v>9</v>
      </c>
      <c r="B550" s="13">
        <v>1</v>
      </c>
      <c r="C550" s="13">
        <v>2</v>
      </c>
      <c r="D550" s="13">
        <v>3</v>
      </c>
      <c r="E550" s="13">
        <v>4</v>
      </c>
      <c r="F550" s="13">
        <v>5</v>
      </c>
      <c r="G550" s="13">
        <v>6</v>
      </c>
      <c r="H550" s="201" t="s">
        <v>10</v>
      </c>
      <c r="I550" s="41"/>
      <c r="J550" s="15"/>
      <c r="K550" s="16"/>
      <c r="L550" s="17"/>
      <c r="M550" s="6"/>
      <c r="N550" s="6"/>
      <c r="O550" s="5"/>
      <c r="AI550" s="3"/>
      <c r="AJ550" s="3"/>
    </row>
    <row r="551" spans="1:36" ht="12.75" customHeight="1" x14ac:dyDescent="0.2">
      <c r="A551" s="31" t="s">
        <v>76</v>
      </c>
      <c r="B551" s="13">
        <v>199</v>
      </c>
      <c r="C551" s="13"/>
      <c r="D551" s="13"/>
      <c r="E551" s="13"/>
      <c r="F551" s="13"/>
      <c r="G551" s="13"/>
      <c r="H551" s="202"/>
      <c r="I551" s="41"/>
      <c r="J551" s="15"/>
      <c r="K551" s="16"/>
      <c r="L551" s="17"/>
      <c r="M551" s="20">
        <f>B551</f>
        <v>199</v>
      </c>
      <c r="N551" s="6"/>
      <c r="O551" s="5"/>
      <c r="AI551" s="3"/>
      <c r="AJ551" s="3"/>
    </row>
    <row r="552" spans="1:36" ht="12.75" customHeight="1" x14ac:dyDescent="0.2">
      <c r="A552" s="32">
        <v>1402</v>
      </c>
      <c r="B552" s="13"/>
      <c r="C552" s="13">
        <v>121</v>
      </c>
      <c r="D552" s="13"/>
      <c r="E552" s="13"/>
      <c r="F552" s="13"/>
      <c r="G552" s="13"/>
      <c r="H552" s="203"/>
      <c r="I552" s="41"/>
      <c r="J552" s="41"/>
      <c r="K552" s="41"/>
      <c r="L552" s="17">
        <f>C552/B551</f>
        <v>0.60804020100502509</v>
      </c>
      <c r="M552" s="20">
        <v>122</v>
      </c>
      <c r="N552" s="3">
        <f t="shared" ref="N552:N556" si="107">M552/M551</f>
        <v>0.61306532663316582</v>
      </c>
      <c r="O552" s="5">
        <f t="shared" ref="O552:O556" si="108">100%-N552</f>
        <v>0.38693467336683418</v>
      </c>
      <c r="AI552" s="3"/>
      <c r="AJ552" s="3"/>
    </row>
    <row r="553" spans="1:36" ht="12.75" customHeight="1" x14ac:dyDescent="0.2">
      <c r="A553" s="32">
        <v>1501</v>
      </c>
      <c r="D553" s="32">
        <v>119</v>
      </c>
      <c r="H553" s="203"/>
      <c r="I553" s="5"/>
      <c r="J553" s="5"/>
      <c r="L553" s="17">
        <f>D553/C552</f>
        <v>0.98347107438016534</v>
      </c>
      <c r="M553" s="20">
        <v>122</v>
      </c>
      <c r="N553" s="3">
        <f t="shared" si="107"/>
        <v>1</v>
      </c>
      <c r="O553" s="5">
        <f t="shared" si="108"/>
        <v>0</v>
      </c>
      <c r="Q553" s="3">
        <f>M553/M551</f>
        <v>0.61306532663316582</v>
      </c>
      <c r="AI553" s="3"/>
      <c r="AJ553" s="3"/>
    </row>
    <row r="554" spans="1:36" ht="12.75" customHeight="1" x14ac:dyDescent="0.2">
      <c r="A554" s="32">
        <v>1502</v>
      </c>
      <c r="E554" s="32">
        <v>90</v>
      </c>
      <c r="H554" s="203"/>
      <c r="I554" s="5"/>
      <c r="J554" s="5"/>
      <c r="L554" s="17">
        <f>E554/D553</f>
        <v>0.75630252100840334</v>
      </c>
      <c r="M554" s="20">
        <v>97</v>
      </c>
      <c r="N554" s="3">
        <f t="shared" si="107"/>
        <v>0.79508196721311475</v>
      </c>
      <c r="O554" s="5">
        <f t="shared" si="108"/>
        <v>0.20491803278688525</v>
      </c>
      <c r="AI554" s="3"/>
      <c r="AJ554" s="3"/>
    </row>
    <row r="555" spans="1:36" ht="12.75" customHeight="1" x14ac:dyDescent="0.2">
      <c r="A555" s="31" t="s">
        <v>83</v>
      </c>
      <c r="F555" s="32">
        <v>89</v>
      </c>
      <c r="H555" s="203">
        <v>3</v>
      </c>
      <c r="I555" s="5"/>
      <c r="J555" s="5"/>
      <c r="L555" s="5">
        <f>F555/E554</f>
        <v>0.98888888888888893</v>
      </c>
      <c r="M555" s="20">
        <v>97</v>
      </c>
      <c r="N555" s="3">
        <f t="shared" si="107"/>
        <v>1</v>
      </c>
      <c r="O555" s="5">
        <f t="shared" si="108"/>
        <v>0</v>
      </c>
      <c r="AI555" s="3"/>
      <c r="AJ555" s="3"/>
    </row>
    <row r="556" spans="1:36" ht="12.75" customHeight="1" x14ac:dyDescent="0.2">
      <c r="A556" s="32">
        <v>1602</v>
      </c>
      <c r="G556" s="32">
        <v>80</v>
      </c>
      <c r="H556" s="203">
        <v>32</v>
      </c>
      <c r="I556" s="5"/>
      <c r="J556" s="5"/>
      <c r="L556" s="5">
        <f>G556/F555</f>
        <v>0.898876404494382</v>
      </c>
      <c r="M556" s="20">
        <v>87</v>
      </c>
      <c r="N556" s="3">
        <f t="shared" si="107"/>
        <v>0.89690721649484539</v>
      </c>
      <c r="O556" s="5">
        <f t="shared" si="108"/>
        <v>0.10309278350515461</v>
      </c>
      <c r="AI556" s="3"/>
      <c r="AJ556" s="3"/>
    </row>
    <row r="557" spans="1:36" ht="12.75" customHeight="1" x14ac:dyDescent="0.2">
      <c r="A557" s="32">
        <v>1701</v>
      </c>
      <c r="G557" s="32">
        <v>10</v>
      </c>
      <c r="H557" s="206">
        <v>8</v>
      </c>
      <c r="M557" s="20">
        <v>15</v>
      </c>
      <c r="O557" s="5"/>
      <c r="AI557" s="3"/>
      <c r="AJ557" s="3"/>
    </row>
    <row r="558" spans="1:36" ht="12.75" customHeight="1" x14ac:dyDescent="0.2">
      <c r="A558" s="32">
        <v>1702</v>
      </c>
      <c r="G558" s="32">
        <v>5</v>
      </c>
      <c r="H558" s="206">
        <v>3</v>
      </c>
      <c r="M558" s="20">
        <v>5</v>
      </c>
      <c r="O558" s="5"/>
      <c r="AI558" s="3"/>
      <c r="AJ558" s="3"/>
    </row>
    <row r="559" spans="1:36" ht="12.75" customHeight="1" x14ac:dyDescent="0.2">
      <c r="A559" s="32">
        <v>1801</v>
      </c>
      <c r="G559" s="32">
        <v>2</v>
      </c>
      <c r="H559" s="203">
        <v>1</v>
      </c>
      <c r="M559" s="20">
        <v>2</v>
      </c>
      <c r="O559" s="5"/>
      <c r="AI559" s="3"/>
      <c r="AJ559" s="3"/>
    </row>
    <row r="560" spans="1:36" ht="12.75" customHeight="1" x14ac:dyDescent="0.2">
      <c r="H560" s="206">
        <f>SUM(H555:H559)</f>
        <v>47</v>
      </c>
      <c r="I560" s="5">
        <f>SUM(H555+H556)/B551</f>
        <v>0.17587939698492464</v>
      </c>
      <c r="J560" s="5">
        <f>H560/B551</f>
        <v>0.23618090452261306</v>
      </c>
      <c r="K560" s="5">
        <f>J560-I560</f>
        <v>6.0301507537688426E-2</v>
      </c>
      <c r="O560" s="5"/>
      <c r="AI560" s="3"/>
      <c r="AJ560" s="3"/>
    </row>
    <row r="561" spans="1:36" ht="12.75" customHeight="1" x14ac:dyDescent="0.2">
      <c r="O561" s="5"/>
      <c r="AI561" s="3"/>
      <c r="AJ561" s="3"/>
    </row>
    <row r="562" spans="1:36" ht="12.75" customHeight="1" x14ac:dyDescent="0.2">
      <c r="O562" s="5"/>
      <c r="AI562" s="3"/>
      <c r="AJ562" s="3"/>
    </row>
    <row r="563" spans="1:36" ht="12.75" customHeight="1" x14ac:dyDescent="0.2">
      <c r="I563" s="5"/>
      <c r="J563" s="5"/>
      <c r="L563" s="5"/>
      <c r="M563" s="6"/>
      <c r="N563" s="6"/>
      <c r="O563" s="5"/>
      <c r="AI563" s="3"/>
      <c r="AJ563" s="3"/>
    </row>
    <row r="564" spans="1:36" ht="12.75" customHeight="1" x14ac:dyDescent="0.3">
      <c r="A564" s="44" t="s">
        <v>89</v>
      </c>
      <c r="I564" s="5"/>
      <c r="J564" s="5"/>
      <c r="L564" s="5"/>
      <c r="M564" s="6"/>
      <c r="N564" s="6"/>
      <c r="O564" s="5"/>
      <c r="AI564" s="3"/>
      <c r="AJ564" s="3"/>
    </row>
    <row r="565" spans="1:36" ht="25.5" customHeight="1" x14ac:dyDescent="0.2">
      <c r="B565" s="228" t="s">
        <v>1</v>
      </c>
      <c r="C565" s="229"/>
      <c r="D565" s="229"/>
      <c r="E565" s="229"/>
      <c r="F565" s="229"/>
      <c r="G565" s="229"/>
      <c r="I565" s="7" t="s">
        <v>2</v>
      </c>
      <c r="J565" s="7" t="s">
        <v>3</v>
      </c>
      <c r="K565" s="8" t="s">
        <v>4</v>
      </c>
      <c r="L565" s="7" t="s">
        <v>5</v>
      </c>
      <c r="M565" s="9" t="s">
        <v>6</v>
      </c>
      <c r="N565" s="9" t="s">
        <v>7</v>
      </c>
      <c r="O565" s="5"/>
      <c r="AI565" s="3"/>
      <c r="AJ565" s="3"/>
    </row>
    <row r="566" spans="1:36" ht="12.75" customHeight="1" x14ac:dyDescent="0.2">
      <c r="A566" s="12" t="s">
        <v>9</v>
      </c>
      <c r="B566" s="13">
        <v>1</v>
      </c>
      <c r="C566" s="13">
        <v>2</v>
      </c>
      <c r="D566" s="13">
        <v>3</v>
      </c>
      <c r="E566" s="13">
        <v>4</v>
      </c>
      <c r="F566" s="13">
        <v>5</v>
      </c>
      <c r="G566" s="13">
        <v>6</v>
      </c>
      <c r="H566" s="201" t="s">
        <v>10</v>
      </c>
      <c r="I566" s="41"/>
      <c r="J566" s="15"/>
      <c r="K566" s="16"/>
      <c r="L566" s="17"/>
      <c r="M566" s="6"/>
      <c r="N566" s="6"/>
      <c r="O566" s="5"/>
      <c r="AI566" s="3"/>
      <c r="AJ566" s="3"/>
    </row>
    <row r="567" spans="1:36" ht="12.75" customHeight="1" x14ac:dyDescent="0.2">
      <c r="A567" s="31" t="s">
        <v>90</v>
      </c>
      <c r="B567" s="13">
        <v>2020</v>
      </c>
      <c r="C567" s="13"/>
      <c r="D567" s="13"/>
      <c r="E567" s="13"/>
      <c r="F567" s="13"/>
      <c r="G567" s="13"/>
      <c r="H567" s="202"/>
      <c r="I567" s="41"/>
      <c r="J567" s="15"/>
      <c r="K567" s="16"/>
      <c r="L567" s="17"/>
      <c r="M567" s="20">
        <f>B567</f>
        <v>2020</v>
      </c>
      <c r="N567" s="6"/>
      <c r="O567" s="5"/>
      <c r="AI567" s="3"/>
      <c r="AJ567" s="3"/>
    </row>
    <row r="568" spans="1:36" ht="12.75" customHeight="1" x14ac:dyDescent="0.2">
      <c r="A568" s="32">
        <v>1501</v>
      </c>
      <c r="B568" s="13"/>
      <c r="C568" s="13">
        <v>1442</v>
      </c>
      <c r="D568" s="13"/>
      <c r="E568" s="13"/>
      <c r="F568" s="13"/>
      <c r="G568" s="13"/>
      <c r="H568" s="203"/>
      <c r="I568" s="41"/>
      <c r="J568" s="41"/>
      <c r="K568" s="41"/>
      <c r="L568" s="17">
        <f>C568/B567</f>
        <v>0.71386138613861383</v>
      </c>
      <c r="M568" s="20">
        <v>1445</v>
      </c>
      <c r="N568" s="3">
        <f t="shared" ref="N568:N571" si="109">M568/M567</f>
        <v>0.71534653465346532</v>
      </c>
      <c r="O568" s="5">
        <f t="shared" ref="O568:O571" si="110">100%-N568</f>
        <v>0.28465346534653468</v>
      </c>
      <c r="AI568" s="3"/>
      <c r="AJ568" s="3"/>
    </row>
    <row r="569" spans="1:36" ht="12.75" customHeight="1" x14ac:dyDescent="0.2">
      <c r="A569" s="32">
        <v>1502</v>
      </c>
      <c r="D569" s="32">
        <v>1356</v>
      </c>
      <c r="I569" s="5"/>
      <c r="J569" s="5"/>
      <c r="L569" s="17">
        <f>D569/C568</f>
        <v>0.94036061026352291</v>
      </c>
      <c r="M569" s="20">
        <v>1383</v>
      </c>
      <c r="N569" s="3">
        <f t="shared" si="109"/>
        <v>0.95709342560553634</v>
      </c>
      <c r="O569" s="5">
        <f t="shared" si="110"/>
        <v>4.2906574394463659E-2</v>
      </c>
      <c r="Q569" s="3">
        <f>M569/M567</f>
        <v>0.68465346534653471</v>
      </c>
      <c r="AI569" s="3"/>
      <c r="AJ569" s="3"/>
    </row>
    <row r="570" spans="1:36" ht="12.75" customHeight="1" x14ac:dyDescent="0.2">
      <c r="A570" s="31" t="s">
        <v>83</v>
      </c>
      <c r="E570" s="32">
        <v>1258</v>
      </c>
      <c r="I570" s="5"/>
      <c r="J570" s="5"/>
      <c r="L570" s="5">
        <f>E570/D569</f>
        <v>0.92772861356932157</v>
      </c>
      <c r="M570" s="20">
        <v>1383</v>
      </c>
      <c r="N570" s="3">
        <f t="shared" si="109"/>
        <v>1</v>
      </c>
      <c r="O570" s="5">
        <f t="shared" si="110"/>
        <v>0</v>
      </c>
      <c r="Q570" s="3"/>
      <c r="AI570" s="3"/>
      <c r="AJ570" s="3"/>
    </row>
    <row r="571" spans="1:36" ht="12.75" customHeight="1" x14ac:dyDescent="0.2">
      <c r="A571" s="32">
        <v>1602</v>
      </c>
      <c r="F571" s="32">
        <v>1133</v>
      </c>
      <c r="I571" s="5"/>
      <c r="J571" s="5"/>
      <c r="L571" s="5">
        <f>F571/E570</f>
        <v>0.90063593004769471</v>
      </c>
      <c r="M571" s="20">
        <v>1212</v>
      </c>
      <c r="N571" s="3">
        <f t="shared" si="109"/>
        <v>0.87635574837310193</v>
      </c>
      <c r="O571" s="5">
        <f t="shared" si="110"/>
        <v>0.12364425162689807</v>
      </c>
      <c r="AI571" s="3"/>
      <c r="AJ571" s="3"/>
    </row>
    <row r="572" spans="1:36" ht="12.75" customHeight="1" x14ac:dyDescent="0.2">
      <c r="A572" s="32">
        <v>1701</v>
      </c>
      <c r="G572" s="32">
        <v>1048</v>
      </c>
      <c r="H572" s="206">
        <v>759</v>
      </c>
      <c r="I572" s="5"/>
      <c r="J572" s="5"/>
      <c r="L572" s="5"/>
      <c r="M572" s="6">
        <v>1117</v>
      </c>
      <c r="N572" s="6"/>
      <c r="O572" s="5"/>
      <c r="AI572" s="3"/>
      <c r="AJ572" s="3"/>
    </row>
    <row r="573" spans="1:36" ht="12.75" customHeight="1" x14ac:dyDescent="0.2">
      <c r="A573" s="32">
        <v>1702</v>
      </c>
      <c r="G573" s="32">
        <v>165</v>
      </c>
      <c r="H573" s="206">
        <v>121</v>
      </c>
      <c r="I573" s="5"/>
      <c r="J573" s="5"/>
      <c r="L573" s="5"/>
      <c r="M573" s="6">
        <v>246</v>
      </c>
      <c r="N573" s="6"/>
      <c r="O573" s="5"/>
      <c r="AI573" s="3"/>
      <c r="AJ573" s="3"/>
    </row>
    <row r="574" spans="1:36" ht="12.75" customHeight="1" x14ac:dyDescent="0.2">
      <c r="A574" s="32">
        <v>1801</v>
      </c>
      <c r="G574" s="32">
        <v>75</v>
      </c>
      <c r="H574" s="206">
        <v>68</v>
      </c>
      <c r="I574" s="5"/>
      <c r="J574" s="5"/>
      <c r="L574" s="5"/>
      <c r="M574" s="6">
        <v>94</v>
      </c>
      <c r="N574" s="6"/>
      <c r="O574" s="5"/>
      <c r="AI574" s="3"/>
      <c r="AJ574" s="3"/>
    </row>
    <row r="575" spans="1:36" ht="12.75" customHeight="1" x14ac:dyDescent="0.2">
      <c r="A575" s="32">
        <v>1802</v>
      </c>
      <c r="G575" s="32">
        <v>14</v>
      </c>
      <c r="H575" s="206">
        <v>13</v>
      </c>
      <c r="I575" s="5"/>
      <c r="J575" s="5"/>
      <c r="L575" s="5"/>
      <c r="M575" s="6">
        <v>22</v>
      </c>
      <c r="N575" s="6"/>
      <c r="O575" s="5"/>
      <c r="AI575" s="3"/>
      <c r="AJ575" s="3"/>
    </row>
    <row r="576" spans="1:36" ht="12.75" customHeight="1" x14ac:dyDescent="0.2">
      <c r="A576" s="32">
        <v>1901</v>
      </c>
      <c r="G576" s="32">
        <v>2</v>
      </c>
      <c r="H576" s="206">
        <v>3</v>
      </c>
      <c r="I576" s="5"/>
      <c r="J576" s="5"/>
      <c r="L576" s="5"/>
      <c r="M576" s="6">
        <v>3</v>
      </c>
      <c r="N576" s="6"/>
      <c r="O576" s="5"/>
      <c r="AI576" s="3"/>
      <c r="AJ576" s="3"/>
    </row>
    <row r="577" spans="1:36" ht="12.75" customHeight="1" x14ac:dyDescent="0.2">
      <c r="H577" s="206">
        <f>SUM(H571:H576)</f>
        <v>964</v>
      </c>
      <c r="I577" s="5">
        <f>SUM(H571:H572)/B567</f>
        <v>0.37574257425742574</v>
      </c>
      <c r="J577" s="5">
        <f>H577/B567</f>
        <v>0.47722772277227721</v>
      </c>
      <c r="K577" s="5">
        <f>J577-I577</f>
        <v>0.10148514851485146</v>
      </c>
      <c r="L577" s="5"/>
      <c r="M577" s="6"/>
      <c r="N577" s="6"/>
      <c r="O577" s="5"/>
      <c r="AI577" s="3"/>
      <c r="AJ577" s="3"/>
    </row>
    <row r="578" spans="1:36" ht="12.75" customHeight="1" x14ac:dyDescent="0.2">
      <c r="I578" s="5"/>
      <c r="J578" s="5"/>
      <c r="L578" s="5"/>
      <c r="M578" s="6"/>
      <c r="N578" s="6"/>
      <c r="O578" s="5"/>
      <c r="AI578" s="3"/>
      <c r="AJ578" s="3"/>
    </row>
    <row r="579" spans="1:36" ht="12.75" customHeight="1" x14ac:dyDescent="0.3">
      <c r="A579" s="44" t="s">
        <v>91</v>
      </c>
      <c r="I579" s="5"/>
      <c r="J579" s="5"/>
      <c r="L579" s="5"/>
      <c r="M579" s="6"/>
      <c r="N579" s="6"/>
      <c r="O579" s="5"/>
      <c r="AI579" s="3"/>
      <c r="AJ579" s="3"/>
    </row>
    <row r="580" spans="1:36" ht="25.5" customHeight="1" x14ac:dyDescent="0.2">
      <c r="B580" s="228" t="s">
        <v>1</v>
      </c>
      <c r="C580" s="229"/>
      <c r="D580" s="229"/>
      <c r="E580" s="229"/>
      <c r="F580" s="229"/>
      <c r="G580" s="229"/>
      <c r="I580" s="7" t="s">
        <v>2</v>
      </c>
      <c r="J580" s="7" t="s">
        <v>3</v>
      </c>
      <c r="K580" s="8" t="s">
        <v>4</v>
      </c>
      <c r="L580" s="7" t="s">
        <v>5</v>
      </c>
      <c r="M580" s="9" t="s">
        <v>6</v>
      </c>
      <c r="N580" s="9" t="s">
        <v>7</v>
      </c>
      <c r="O580" s="5"/>
      <c r="AI580" s="3"/>
      <c r="AJ580" s="3"/>
    </row>
    <row r="581" spans="1:36" ht="12.75" customHeight="1" x14ac:dyDescent="0.2">
      <c r="A581" s="12" t="s">
        <v>9</v>
      </c>
      <c r="B581" s="13">
        <v>1</v>
      </c>
      <c r="C581" s="13">
        <v>2</v>
      </c>
      <c r="D581" s="13">
        <v>3</v>
      </c>
      <c r="E581" s="13">
        <v>4</v>
      </c>
      <c r="F581" s="13">
        <v>5</v>
      </c>
      <c r="G581" s="13">
        <v>6</v>
      </c>
      <c r="H581" s="201" t="s">
        <v>10</v>
      </c>
      <c r="I581" s="41"/>
      <c r="J581" s="15"/>
      <c r="K581" s="16"/>
      <c r="L581" s="17"/>
      <c r="M581" s="6"/>
      <c r="N581" s="6"/>
      <c r="O581" s="5"/>
      <c r="AI581" s="3"/>
      <c r="AJ581" s="3"/>
    </row>
    <row r="582" spans="1:36" ht="12.75" customHeight="1" x14ac:dyDescent="0.2">
      <c r="A582" s="31" t="s">
        <v>92</v>
      </c>
      <c r="B582" s="13">
        <v>131</v>
      </c>
      <c r="C582" s="13"/>
      <c r="D582" s="13"/>
      <c r="E582" s="13"/>
      <c r="F582" s="13"/>
      <c r="G582" s="13"/>
      <c r="H582" s="202"/>
      <c r="I582" s="41"/>
      <c r="J582" s="15"/>
      <c r="K582" s="16"/>
      <c r="L582" s="17"/>
      <c r="M582" s="20">
        <f>B582</f>
        <v>131</v>
      </c>
      <c r="N582" s="6"/>
      <c r="O582" s="5"/>
      <c r="AI582" s="3"/>
      <c r="AJ582" s="3"/>
    </row>
    <row r="583" spans="1:36" ht="12.75" customHeight="1" x14ac:dyDescent="0.2">
      <c r="A583" s="32">
        <v>1501</v>
      </c>
      <c r="B583" s="13"/>
      <c r="C583" s="13">
        <v>72</v>
      </c>
      <c r="D583" s="13"/>
      <c r="E583" s="13"/>
      <c r="F583" s="13"/>
      <c r="G583" s="13"/>
      <c r="H583" s="203"/>
      <c r="I583" s="41"/>
      <c r="J583" s="41"/>
      <c r="K583" s="41"/>
      <c r="L583" s="17">
        <f>C583/B582</f>
        <v>0.54961832061068705</v>
      </c>
      <c r="M583" s="20">
        <v>85</v>
      </c>
      <c r="N583" s="3">
        <f t="shared" ref="N583:N584" si="111">M583/M582</f>
        <v>0.64885496183206104</v>
      </c>
      <c r="O583" s="5">
        <f t="shared" ref="O583:O584" si="112">100%-N583</f>
        <v>0.35114503816793896</v>
      </c>
      <c r="AI583" s="3"/>
      <c r="AJ583" s="3"/>
    </row>
    <row r="584" spans="1:36" ht="12.75" customHeight="1" x14ac:dyDescent="0.2">
      <c r="A584" s="31" t="s">
        <v>83</v>
      </c>
      <c r="D584" s="32">
        <v>33</v>
      </c>
      <c r="I584" s="5"/>
      <c r="J584" s="5"/>
      <c r="L584" s="5">
        <f>D584/C583</f>
        <v>0.45833333333333331</v>
      </c>
      <c r="M584" s="6">
        <v>62</v>
      </c>
      <c r="N584" s="3">
        <f t="shared" si="111"/>
        <v>0.72941176470588232</v>
      </c>
      <c r="O584" s="5">
        <f t="shared" si="112"/>
        <v>0.27058823529411768</v>
      </c>
      <c r="Q584" s="3">
        <f>M584/M582</f>
        <v>0.47328244274809161</v>
      </c>
      <c r="AI584" s="3"/>
      <c r="AJ584" s="3"/>
    </row>
    <row r="585" spans="1:36" ht="12.75" customHeight="1" x14ac:dyDescent="0.2">
      <c r="A585" s="32">
        <v>1602</v>
      </c>
      <c r="I585" s="5"/>
      <c r="J585" s="5"/>
      <c r="L585" s="5"/>
      <c r="M585" s="6"/>
      <c r="N585" s="6"/>
      <c r="O585" s="5"/>
      <c r="AI585" s="3"/>
      <c r="AJ585" s="3"/>
    </row>
    <row r="586" spans="1:36" ht="12.75" customHeight="1" x14ac:dyDescent="0.2">
      <c r="A586" s="32">
        <v>1701</v>
      </c>
      <c r="F586" s="32">
        <v>38</v>
      </c>
      <c r="H586" s="206">
        <v>2</v>
      </c>
      <c r="I586" s="5"/>
      <c r="J586" s="5"/>
      <c r="L586" s="5"/>
      <c r="M586" s="6">
        <v>43</v>
      </c>
      <c r="N586" s="6"/>
      <c r="O586" s="5"/>
      <c r="AI586" s="3"/>
      <c r="AJ586" s="3"/>
    </row>
    <row r="587" spans="1:36" ht="12.75" customHeight="1" x14ac:dyDescent="0.2">
      <c r="A587" s="32">
        <v>1702</v>
      </c>
      <c r="G587" s="32">
        <v>31</v>
      </c>
      <c r="H587" s="206">
        <v>19</v>
      </c>
      <c r="I587" s="5"/>
      <c r="J587" s="5"/>
      <c r="L587" s="5"/>
      <c r="M587" s="6">
        <v>35</v>
      </c>
      <c r="N587" s="6"/>
      <c r="O587" s="5"/>
      <c r="AI587" s="3"/>
      <c r="AJ587" s="3"/>
    </row>
    <row r="588" spans="1:36" ht="12.75" customHeight="1" x14ac:dyDescent="0.2">
      <c r="A588" s="32">
        <v>1801</v>
      </c>
      <c r="G588" s="32">
        <v>11</v>
      </c>
      <c r="H588" s="206">
        <v>10</v>
      </c>
      <c r="I588" s="5"/>
      <c r="J588" s="5"/>
      <c r="L588" s="5"/>
      <c r="M588" s="6">
        <v>13</v>
      </c>
      <c r="N588" s="6"/>
      <c r="O588" s="5"/>
      <c r="AI588" s="3"/>
      <c r="AJ588" s="3"/>
    </row>
    <row r="589" spans="1:36" ht="12.75" customHeight="1" x14ac:dyDescent="0.2">
      <c r="A589" s="32">
        <v>1802</v>
      </c>
      <c r="G589" s="32">
        <v>1</v>
      </c>
      <c r="H589" s="206">
        <v>2</v>
      </c>
      <c r="I589" s="5"/>
      <c r="J589" s="5"/>
      <c r="L589" s="5"/>
      <c r="M589" s="6">
        <v>2</v>
      </c>
      <c r="N589" s="6"/>
      <c r="O589" s="5"/>
      <c r="AI589" s="3"/>
      <c r="AJ589" s="3"/>
    </row>
    <row r="590" spans="1:36" ht="12.75" customHeight="1" x14ac:dyDescent="0.2">
      <c r="A590" s="32">
        <v>1901</v>
      </c>
      <c r="I590" s="5"/>
      <c r="J590" s="5"/>
      <c r="L590" s="5"/>
      <c r="M590" s="6"/>
      <c r="N590" s="6"/>
      <c r="O590" s="5"/>
      <c r="AI590" s="3"/>
      <c r="AJ590" s="3"/>
    </row>
    <row r="591" spans="1:36" ht="12.75" customHeight="1" x14ac:dyDescent="0.2">
      <c r="H591" s="206">
        <f>SUM(H586:H590)</f>
        <v>33</v>
      </c>
      <c r="I591" s="5">
        <f>SUM(H586:H587)/B582</f>
        <v>0.16030534351145037</v>
      </c>
      <c r="J591" s="5">
        <f>H591/B582</f>
        <v>0.25190839694656486</v>
      </c>
      <c r="K591" s="5">
        <f>J591-I591</f>
        <v>9.160305343511449E-2</v>
      </c>
      <c r="L591" s="5"/>
      <c r="M591" s="6"/>
      <c r="N591" s="6"/>
      <c r="O591" s="5"/>
      <c r="AI591" s="3"/>
      <c r="AJ591" s="3"/>
    </row>
    <row r="592" spans="1:36" ht="12.75" customHeight="1" x14ac:dyDescent="0.2">
      <c r="I592" s="5"/>
      <c r="J592" s="5"/>
      <c r="K592" s="5"/>
      <c r="L592" s="5"/>
      <c r="M592" s="6"/>
      <c r="N592" s="6"/>
      <c r="O592" s="5"/>
      <c r="AI592" s="3"/>
      <c r="AJ592" s="3"/>
    </row>
    <row r="593" spans="1:36" ht="12.75" customHeight="1" x14ac:dyDescent="0.2">
      <c r="I593" s="5"/>
      <c r="J593" s="5"/>
      <c r="K593" s="5"/>
      <c r="L593" s="5"/>
      <c r="M593" s="6"/>
      <c r="N593" s="6"/>
      <c r="O593" s="5"/>
      <c r="AI593" s="3"/>
      <c r="AJ593" s="3"/>
    </row>
    <row r="594" spans="1:36" ht="12.75" customHeight="1" x14ac:dyDescent="0.2">
      <c r="I594" s="5"/>
      <c r="J594" s="5"/>
      <c r="K594" s="5"/>
      <c r="L594" s="5"/>
      <c r="M594" s="6"/>
      <c r="N594" s="6"/>
      <c r="O594" s="5"/>
      <c r="AI594" s="3"/>
      <c r="AJ594" s="3"/>
    </row>
    <row r="595" spans="1:36" ht="12.75" customHeight="1" x14ac:dyDescent="0.2">
      <c r="I595" s="5"/>
      <c r="J595" s="5"/>
      <c r="K595" s="5"/>
      <c r="L595" s="5"/>
      <c r="M595" s="6"/>
      <c r="N595" s="6"/>
      <c r="O595" s="5"/>
      <c r="AI595" s="3"/>
      <c r="AJ595" s="3"/>
    </row>
    <row r="596" spans="1:36" ht="12.75" customHeight="1" x14ac:dyDescent="0.3">
      <c r="A596" s="44" t="s">
        <v>93</v>
      </c>
      <c r="I596" s="5"/>
      <c r="J596" s="5"/>
      <c r="L596" s="5"/>
      <c r="M596" s="6"/>
      <c r="N596" s="6"/>
      <c r="O596" s="5"/>
      <c r="AI596" s="3"/>
      <c r="AJ596" s="3"/>
    </row>
    <row r="597" spans="1:36" ht="25.5" customHeight="1" x14ac:dyDescent="0.2">
      <c r="B597" s="228" t="s">
        <v>1</v>
      </c>
      <c r="C597" s="229"/>
      <c r="D597" s="229"/>
      <c r="E597" s="229"/>
      <c r="F597" s="229"/>
      <c r="G597" s="229"/>
      <c r="I597" s="7" t="s">
        <v>2</v>
      </c>
      <c r="J597" s="7" t="s">
        <v>3</v>
      </c>
      <c r="K597" s="8" t="s">
        <v>4</v>
      </c>
      <c r="L597" s="7" t="s">
        <v>5</v>
      </c>
      <c r="M597" s="9" t="s">
        <v>6</v>
      </c>
      <c r="N597" s="9" t="s">
        <v>7</v>
      </c>
      <c r="O597" s="5"/>
      <c r="AI597" s="3"/>
      <c r="AJ597" s="3"/>
    </row>
    <row r="598" spans="1:36" ht="12.75" customHeight="1" x14ac:dyDescent="0.2">
      <c r="A598" s="12" t="s">
        <v>9</v>
      </c>
      <c r="B598" s="13">
        <v>1</v>
      </c>
      <c r="C598" s="13">
        <v>2</v>
      </c>
      <c r="D598" s="13">
        <v>3</v>
      </c>
      <c r="E598" s="13">
        <v>4</v>
      </c>
      <c r="F598" s="13">
        <v>5</v>
      </c>
      <c r="G598" s="13">
        <v>6</v>
      </c>
      <c r="H598" s="201" t="s">
        <v>10</v>
      </c>
      <c r="I598" s="41"/>
      <c r="J598" s="15"/>
      <c r="K598" s="16"/>
      <c r="L598" s="17"/>
      <c r="M598" s="6"/>
      <c r="N598" s="6"/>
      <c r="O598" s="5"/>
      <c r="AI598" s="3"/>
      <c r="AJ598" s="3"/>
    </row>
    <row r="599" spans="1:36" ht="12.75" customHeight="1" x14ac:dyDescent="0.2">
      <c r="A599" s="31" t="s">
        <v>94</v>
      </c>
      <c r="B599" s="13">
        <v>2370</v>
      </c>
      <c r="C599" s="13"/>
      <c r="D599" s="13"/>
      <c r="E599" s="13"/>
      <c r="F599" s="13"/>
      <c r="G599" s="13"/>
      <c r="H599" s="202"/>
      <c r="I599" s="41"/>
      <c r="J599" s="15"/>
      <c r="K599" s="16"/>
      <c r="L599" s="17"/>
      <c r="M599" s="20">
        <f>B599</f>
        <v>2370</v>
      </c>
      <c r="N599" s="6"/>
      <c r="O599" s="5"/>
      <c r="AI599" s="3"/>
      <c r="AJ599" s="3"/>
    </row>
    <row r="600" spans="1:36" ht="12.75" customHeight="1" x14ac:dyDescent="0.2">
      <c r="A600" s="31" t="s">
        <v>83</v>
      </c>
      <c r="B600" s="13"/>
      <c r="C600" s="13">
        <v>1733</v>
      </c>
      <c r="D600" s="13"/>
      <c r="E600" s="13"/>
      <c r="F600" s="13"/>
      <c r="G600" s="13"/>
      <c r="H600" s="203"/>
      <c r="I600" s="41"/>
      <c r="J600" s="41"/>
      <c r="K600" s="41"/>
      <c r="L600" s="17">
        <f>C600/B599</f>
        <v>0.7312236286919831</v>
      </c>
      <c r="M600" s="20">
        <v>1734</v>
      </c>
      <c r="N600" s="3">
        <f t="shared" ref="N600:N604" si="113">M600/M599</f>
        <v>0.73164556962025318</v>
      </c>
      <c r="O600" s="5">
        <f t="shared" ref="O600:O604" si="114">100%-N600</f>
        <v>0.26835443037974682</v>
      </c>
      <c r="AI600" s="3"/>
      <c r="AJ600" s="3"/>
    </row>
    <row r="601" spans="1:36" ht="12.75" customHeight="1" x14ac:dyDescent="0.2">
      <c r="A601" s="32">
        <v>1602</v>
      </c>
      <c r="D601" s="32">
        <v>1606</v>
      </c>
      <c r="I601" s="5"/>
      <c r="J601" s="5"/>
      <c r="L601" s="5">
        <f>D601/C600</f>
        <v>0.92671667628390075</v>
      </c>
      <c r="M601" s="20">
        <v>1655</v>
      </c>
      <c r="N601" s="3">
        <f t="shared" si="113"/>
        <v>0.9544405997693195</v>
      </c>
      <c r="O601" s="5">
        <f t="shared" si="114"/>
        <v>4.5559400230680502E-2</v>
      </c>
      <c r="Q601" s="3">
        <f>M601/M599</f>
        <v>0.69831223628691985</v>
      </c>
      <c r="AI601" s="3"/>
      <c r="AJ601" s="3"/>
    </row>
    <row r="602" spans="1:36" ht="12.75" customHeight="1" x14ac:dyDescent="0.2">
      <c r="A602" s="32">
        <v>1701</v>
      </c>
      <c r="E602" s="32">
        <v>1489</v>
      </c>
      <c r="I602" s="5"/>
      <c r="J602" s="5"/>
      <c r="L602" s="5">
        <f>E602/D601</f>
        <v>0.92714819427148198</v>
      </c>
      <c r="M602" s="6">
        <v>1542</v>
      </c>
      <c r="N602" s="3">
        <f t="shared" si="113"/>
        <v>0.93172205438066469</v>
      </c>
      <c r="O602" s="5">
        <f t="shared" si="114"/>
        <v>6.8277945619335312E-2</v>
      </c>
      <c r="AI602" s="3"/>
      <c r="AJ602" s="3"/>
    </row>
    <row r="603" spans="1:36" ht="12.75" customHeight="1" x14ac:dyDescent="0.2">
      <c r="A603" s="32">
        <v>1702</v>
      </c>
      <c r="F603" s="32">
        <v>1349</v>
      </c>
      <c r="H603" s="206">
        <v>1</v>
      </c>
      <c r="I603" s="5"/>
      <c r="J603" s="5"/>
      <c r="L603" s="5">
        <f>F603/E602</f>
        <v>0.90597716588314303</v>
      </c>
      <c r="M603" s="6">
        <v>1405</v>
      </c>
      <c r="N603" s="3">
        <f t="shared" si="113"/>
        <v>0.91115434500648507</v>
      </c>
      <c r="O603" s="5">
        <f t="shared" si="114"/>
        <v>8.8845654993514933E-2</v>
      </c>
      <c r="AI603" s="3"/>
      <c r="AJ603" s="3"/>
    </row>
    <row r="604" spans="1:36" ht="12.75" customHeight="1" x14ac:dyDescent="0.2">
      <c r="A604" s="68">
        <v>1801</v>
      </c>
      <c r="B604" s="68"/>
      <c r="C604" s="68"/>
      <c r="D604" s="68"/>
      <c r="E604" s="68"/>
      <c r="F604" s="68"/>
      <c r="G604" s="68">
        <v>1301</v>
      </c>
      <c r="H604" s="207">
        <v>972</v>
      </c>
      <c r="I604" s="69"/>
      <c r="J604" s="69"/>
      <c r="K604" s="68"/>
      <c r="L604" s="69">
        <f>G604/F603</f>
        <v>0.96441808747220159</v>
      </c>
      <c r="M604" s="70">
        <v>1355</v>
      </c>
      <c r="N604" s="71">
        <f t="shared" si="113"/>
        <v>0.96441281138790036</v>
      </c>
      <c r="O604" s="69">
        <f t="shared" si="114"/>
        <v>3.5587188612099641E-2</v>
      </c>
      <c r="AI604" s="3"/>
      <c r="AJ604" s="3"/>
    </row>
    <row r="605" spans="1:36" ht="12.75" customHeight="1" x14ac:dyDescent="0.2">
      <c r="A605" s="32">
        <v>1802</v>
      </c>
      <c r="B605" s="32"/>
      <c r="C605" s="32"/>
      <c r="D605" s="32"/>
      <c r="E605" s="32"/>
      <c r="F605" s="32"/>
      <c r="G605" s="32">
        <v>211</v>
      </c>
      <c r="H605" s="206">
        <v>146</v>
      </c>
      <c r="I605" s="5"/>
      <c r="J605" s="5"/>
      <c r="K605" s="32"/>
      <c r="L605" s="5"/>
      <c r="M605" s="6">
        <v>299</v>
      </c>
      <c r="N605" s="3"/>
      <c r="O605" s="5"/>
      <c r="AI605" s="3"/>
      <c r="AJ605" s="3"/>
    </row>
    <row r="606" spans="1:36" ht="12.75" customHeight="1" x14ac:dyDescent="0.2">
      <c r="A606" s="32">
        <v>1901</v>
      </c>
      <c r="G606" s="32">
        <v>83</v>
      </c>
      <c r="H606" s="206">
        <v>72</v>
      </c>
      <c r="I606" s="5"/>
      <c r="J606" s="5"/>
      <c r="L606" s="5"/>
      <c r="M606" s="6">
        <v>108</v>
      </c>
      <c r="N606" s="6"/>
      <c r="O606" s="5"/>
      <c r="AI606" s="3"/>
      <c r="AJ606" s="3"/>
    </row>
    <row r="607" spans="1:36" ht="12.75" customHeight="1" x14ac:dyDescent="0.2">
      <c r="A607" s="32">
        <v>1902</v>
      </c>
      <c r="G607" s="32">
        <v>12</v>
      </c>
      <c r="H607" s="206">
        <v>8</v>
      </c>
      <c r="I607" s="5"/>
      <c r="J607" s="5"/>
      <c r="L607" s="5"/>
      <c r="M607" s="6">
        <v>21</v>
      </c>
      <c r="N607" s="6"/>
      <c r="O607" s="5"/>
      <c r="AI607" s="3"/>
      <c r="AJ607" s="3"/>
    </row>
    <row r="608" spans="1:36" ht="12.75" customHeight="1" x14ac:dyDescent="0.2">
      <c r="A608" s="32">
        <v>2001</v>
      </c>
      <c r="G608" s="32">
        <v>2</v>
      </c>
      <c r="H608" s="206">
        <v>2</v>
      </c>
      <c r="I608" s="5"/>
      <c r="J608" s="5"/>
      <c r="L608" s="5"/>
      <c r="M608" s="6">
        <v>2</v>
      </c>
      <c r="N608" s="6"/>
      <c r="O608" s="5"/>
      <c r="AI608" s="3"/>
      <c r="AJ608" s="3"/>
    </row>
    <row r="609" spans="1:36" ht="12.75" customHeight="1" x14ac:dyDescent="0.2">
      <c r="H609" s="206">
        <f>SUM(H603:H608)</f>
        <v>1201</v>
      </c>
      <c r="I609" s="5">
        <f>(H604+H603)/B599</f>
        <v>0.41054852320675106</v>
      </c>
      <c r="J609" s="5">
        <f>H609/B599</f>
        <v>0.50675105485232064</v>
      </c>
      <c r="K609" s="5">
        <f>J609-I609</f>
        <v>9.6202531645569578E-2</v>
      </c>
      <c r="L609" s="5"/>
      <c r="M609" s="6"/>
      <c r="N609" s="6"/>
      <c r="O609" s="5"/>
      <c r="AI609" s="3"/>
      <c r="AJ609" s="3"/>
    </row>
    <row r="610" spans="1:36" ht="12.75" customHeight="1" x14ac:dyDescent="0.2">
      <c r="I610" s="5"/>
      <c r="J610" s="5"/>
      <c r="L610" s="5"/>
      <c r="M610" s="6"/>
      <c r="N610" s="6"/>
      <c r="O610" s="5"/>
      <c r="AI610" s="3"/>
      <c r="AJ610" s="3"/>
    </row>
    <row r="611" spans="1:36" ht="12.75" customHeight="1" x14ac:dyDescent="0.3">
      <c r="A611" s="44" t="s">
        <v>95</v>
      </c>
      <c r="I611" s="5"/>
      <c r="J611" s="5"/>
      <c r="L611" s="5"/>
      <c r="M611" s="6"/>
      <c r="N611" s="6"/>
      <c r="O611" s="5"/>
      <c r="AI611" s="3"/>
      <c r="AJ611" s="3"/>
    </row>
    <row r="612" spans="1:36" ht="25.5" customHeight="1" x14ac:dyDescent="0.2">
      <c r="B612" s="228" t="s">
        <v>1</v>
      </c>
      <c r="C612" s="229"/>
      <c r="D612" s="229"/>
      <c r="E612" s="229"/>
      <c r="F612" s="229"/>
      <c r="G612" s="229"/>
      <c r="I612" s="7" t="s">
        <v>2</v>
      </c>
      <c r="J612" s="7" t="s">
        <v>3</v>
      </c>
      <c r="K612" s="8" t="s">
        <v>4</v>
      </c>
      <c r="L612" s="7" t="s">
        <v>5</v>
      </c>
      <c r="M612" s="9" t="s">
        <v>6</v>
      </c>
      <c r="N612" s="9" t="s">
        <v>7</v>
      </c>
      <c r="O612" s="5"/>
      <c r="AI612" s="3"/>
      <c r="AJ612" s="3"/>
    </row>
    <row r="613" spans="1:36" ht="12.75" customHeight="1" x14ac:dyDescent="0.2">
      <c r="A613" s="12" t="s">
        <v>9</v>
      </c>
      <c r="B613" s="13">
        <v>1</v>
      </c>
      <c r="C613" s="13">
        <v>2</v>
      </c>
      <c r="D613" s="13">
        <v>3</v>
      </c>
      <c r="E613" s="13">
        <v>4</v>
      </c>
      <c r="F613" s="13">
        <v>5</v>
      </c>
      <c r="G613" s="13">
        <v>6</v>
      </c>
      <c r="H613" s="201" t="s">
        <v>10</v>
      </c>
      <c r="I613" s="41"/>
      <c r="J613" s="15"/>
      <c r="K613" s="16"/>
      <c r="L613" s="17"/>
      <c r="M613" s="6"/>
      <c r="N613" s="6"/>
      <c r="O613" s="5"/>
      <c r="AI613" s="3"/>
      <c r="AJ613" s="3"/>
    </row>
    <row r="614" spans="1:36" ht="12.75" customHeight="1" x14ac:dyDescent="0.2">
      <c r="A614" s="31" t="s">
        <v>83</v>
      </c>
      <c r="B614" s="13">
        <v>106</v>
      </c>
      <c r="C614" s="13"/>
      <c r="D614" s="13"/>
      <c r="E614" s="13"/>
      <c r="F614" s="13"/>
      <c r="G614" s="13"/>
      <c r="H614" s="202"/>
      <c r="I614" s="41"/>
      <c r="J614" s="15"/>
      <c r="K614" s="16"/>
      <c r="L614" s="17"/>
      <c r="M614" s="20">
        <f>B614</f>
        <v>106</v>
      </c>
      <c r="N614" s="6"/>
      <c r="O614" s="5"/>
      <c r="AI614" s="3"/>
      <c r="AJ614" s="3"/>
    </row>
    <row r="615" spans="1:36" ht="12.75" customHeight="1" x14ac:dyDescent="0.2">
      <c r="A615" s="32">
        <v>1602</v>
      </c>
      <c r="B615" s="13"/>
      <c r="C615" s="13">
        <v>54</v>
      </c>
      <c r="D615" s="13"/>
      <c r="E615" s="13"/>
      <c r="F615" s="13"/>
      <c r="G615" s="13"/>
      <c r="H615" s="203"/>
      <c r="I615" s="41"/>
      <c r="J615" s="41"/>
      <c r="K615" s="41"/>
      <c r="L615" s="17">
        <f>C615/B614</f>
        <v>0.50943396226415094</v>
      </c>
      <c r="M615" s="20">
        <v>54</v>
      </c>
      <c r="N615" s="3">
        <f t="shared" ref="N615:N619" si="115">M615/M614</f>
        <v>0.50943396226415094</v>
      </c>
      <c r="O615" s="5">
        <f t="shared" ref="O615:O619" si="116">100%-N615</f>
        <v>0.49056603773584906</v>
      </c>
      <c r="AI615" s="3"/>
      <c r="AJ615" s="3"/>
    </row>
    <row r="616" spans="1:36" ht="12.75" customHeight="1" x14ac:dyDescent="0.2">
      <c r="A616" s="32">
        <v>1701</v>
      </c>
      <c r="D616" s="32">
        <v>53</v>
      </c>
      <c r="I616" s="5"/>
      <c r="J616" s="5"/>
      <c r="L616" s="5">
        <f>D616/C615</f>
        <v>0.98148148148148151</v>
      </c>
      <c r="M616" s="6">
        <v>53</v>
      </c>
      <c r="N616" s="3">
        <f t="shared" si="115"/>
        <v>0.98148148148148151</v>
      </c>
      <c r="O616" s="5">
        <f t="shared" si="116"/>
        <v>1.851851851851849E-2</v>
      </c>
      <c r="P616" s="11">
        <f>M616/M614</f>
        <v>0.5</v>
      </c>
      <c r="AI616" s="3"/>
      <c r="AJ616" s="3"/>
    </row>
    <row r="617" spans="1:36" ht="12.75" customHeight="1" x14ac:dyDescent="0.2">
      <c r="A617" s="32">
        <v>1702</v>
      </c>
      <c r="E617" s="32">
        <v>42</v>
      </c>
      <c r="I617" s="5"/>
      <c r="J617" s="5"/>
      <c r="L617" s="5">
        <f>E617/D616</f>
        <v>0.79245283018867929</v>
      </c>
      <c r="M617" s="6">
        <v>43</v>
      </c>
      <c r="N617" s="3">
        <f t="shared" si="115"/>
        <v>0.81132075471698117</v>
      </c>
      <c r="O617" s="5">
        <f t="shared" si="116"/>
        <v>0.18867924528301883</v>
      </c>
      <c r="AI617" s="3"/>
      <c r="AJ617" s="3"/>
    </row>
    <row r="618" spans="1:36" ht="12.75" customHeight="1" x14ac:dyDescent="0.2">
      <c r="A618" s="32">
        <v>1801</v>
      </c>
      <c r="F618" s="32">
        <v>31</v>
      </c>
      <c r="I618" s="5"/>
      <c r="J618" s="5"/>
      <c r="L618" s="5">
        <f>F618/E617</f>
        <v>0.73809523809523814</v>
      </c>
      <c r="M618" s="6">
        <v>35</v>
      </c>
      <c r="N618" s="3">
        <f t="shared" si="115"/>
        <v>0.81395348837209303</v>
      </c>
      <c r="O618" s="5">
        <f t="shared" si="116"/>
        <v>0.18604651162790697</v>
      </c>
      <c r="AI618" s="3"/>
      <c r="AJ618" s="3"/>
    </row>
    <row r="619" spans="1:36" ht="12.75" customHeight="1" x14ac:dyDescent="0.2">
      <c r="A619" s="68">
        <v>1802</v>
      </c>
      <c r="B619" s="68"/>
      <c r="C619" s="68"/>
      <c r="D619" s="68"/>
      <c r="E619" s="68"/>
      <c r="F619" s="68"/>
      <c r="G619" s="68">
        <v>28</v>
      </c>
      <c r="H619" s="207">
        <v>12</v>
      </c>
      <c r="I619" s="69"/>
      <c r="J619" s="69"/>
      <c r="K619" s="68"/>
      <c r="L619" s="5">
        <f>G619/F618</f>
        <v>0.90322580645161288</v>
      </c>
      <c r="M619" s="70">
        <v>31</v>
      </c>
      <c r="N619" s="3">
        <f t="shared" si="115"/>
        <v>0.88571428571428568</v>
      </c>
      <c r="O619" s="5">
        <f t="shared" si="116"/>
        <v>0.11428571428571432</v>
      </c>
      <c r="AI619" s="3"/>
      <c r="AJ619" s="3"/>
    </row>
    <row r="620" spans="1:36" ht="12.75" customHeight="1" x14ac:dyDescent="0.2">
      <c r="A620" s="32">
        <v>1901</v>
      </c>
      <c r="G620" s="32">
        <v>15</v>
      </c>
      <c r="H620" s="206">
        <v>8</v>
      </c>
      <c r="I620" s="5"/>
      <c r="J620" s="5"/>
      <c r="L620" s="5"/>
      <c r="M620" s="6">
        <v>16</v>
      </c>
      <c r="N620" s="6"/>
      <c r="O620" s="5"/>
      <c r="AI620" s="3"/>
      <c r="AJ620" s="3"/>
    </row>
    <row r="621" spans="1:36" ht="12.75" customHeight="1" x14ac:dyDescent="0.2">
      <c r="A621" s="32">
        <v>1902</v>
      </c>
      <c r="G621" s="32">
        <v>4</v>
      </c>
      <c r="H621" s="206">
        <v>3</v>
      </c>
      <c r="I621" s="5"/>
      <c r="J621" s="5"/>
      <c r="L621" s="5"/>
      <c r="M621" s="6">
        <v>5</v>
      </c>
      <c r="N621" s="6"/>
      <c r="O621" s="5"/>
      <c r="AI621" s="3"/>
      <c r="AJ621" s="3"/>
    </row>
    <row r="622" spans="1:36" ht="12.75" customHeight="1" x14ac:dyDescent="0.2">
      <c r="A622" s="32">
        <v>2001</v>
      </c>
      <c r="G622" s="32">
        <v>2</v>
      </c>
      <c r="H622" s="206">
        <v>2</v>
      </c>
      <c r="I622" s="5"/>
      <c r="J622" s="5"/>
      <c r="L622" s="5"/>
      <c r="M622" s="6">
        <v>2</v>
      </c>
      <c r="N622" s="6"/>
      <c r="O622" s="5"/>
      <c r="AI622" s="3"/>
      <c r="AJ622" s="3"/>
    </row>
    <row r="623" spans="1:36" ht="12.75" customHeight="1" x14ac:dyDescent="0.2">
      <c r="H623" s="206">
        <f>SUM(H618:H622)</f>
        <v>25</v>
      </c>
      <c r="I623" s="5">
        <f>(H619+H618)/B614</f>
        <v>0.11320754716981132</v>
      </c>
      <c r="J623" s="5">
        <f>H623/B614</f>
        <v>0.23584905660377359</v>
      </c>
      <c r="K623" s="5">
        <f>J623-I623</f>
        <v>0.12264150943396226</v>
      </c>
      <c r="L623" s="5"/>
      <c r="M623" s="6"/>
      <c r="N623" s="6"/>
      <c r="O623" s="5"/>
      <c r="AI623" s="3"/>
      <c r="AJ623" s="3"/>
    </row>
    <row r="624" spans="1:36" ht="12.75" customHeight="1" x14ac:dyDescent="0.2">
      <c r="I624" s="5"/>
      <c r="J624" s="5"/>
      <c r="L624" s="5"/>
      <c r="M624" s="6"/>
      <c r="N624" s="6"/>
      <c r="O624" s="5"/>
      <c r="AI624" s="3"/>
      <c r="AJ624" s="3"/>
    </row>
    <row r="625" spans="1:36" ht="12.75" customHeight="1" x14ac:dyDescent="0.2">
      <c r="I625" s="5"/>
      <c r="J625" s="5"/>
      <c r="L625" s="5"/>
      <c r="M625" s="6"/>
      <c r="N625" s="6"/>
      <c r="O625" s="5"/>
      <c r="AI625" s="3"/>
      <c r="AJ625" s="3"/>
    </row>
    <row r="626" spans="1:36" ht="12.75" customHeight="1" x14ac:dyDescent="0.2">
      <c r="I626" s="5"/>
      <c r="J626" s="5"/>
      <c r="L626" s="5"/>
      <c r="M626" s="6"/>
      <c r="N626" s="6"/>
      <c r="O626" s="5"/>
      <c r="AI626" s="3"/>
      <c r="AJ626" s="3"/>
    </row>
    <row r="627" spans="1:36" ht="12.75" customHeight="1" x14ac:dyDescent="0.3">
      <c r="A627" s="44" t="s">
        <v>96</v>
      </c>
      <c r="I627" s="5"/>
      <c r="J627" s="5"/>
      <c r="L627" s="5"/>
      <c r="M627" s="6"/>
      <c r="N627" s="6"/>
      <c r="O627" s="5"/>
      <c r="AI627" s="3"/>
      <c r="AJ627" s="3"/>
    </row>
    <row r="628" spans="1:36" ht="25.5" customHeight="1" x14ac:dyDescent="0.2">
      <c r="B628" s="228" t="s">
        <v>1</v>
      </c>
      <c r="C628" s="229"/>
      <c r="D628" s="229"/>
      <c r="E628" s="229"/>
      <c r="F628" s="229"/>
      <c r="G628" s="229"/>
      <c r="I628" s="7" t="s">
        <v>2</v>
      </c>
      <c r="J628" s="7" t="s">
        <v>3</v>
      </c>
      <c r="K628" s="8" t="s">
        <v>4</v>
      </c>
      <c r="L628" s="7" t="s">
        <v>5</v>
      </c>
      <c r="M628" s="9" t="s">
        <v>6</v>
      </c>
      <c r="N628" s="9" t="s">
        <v>7</v>
      </c>
      <c r="O628" s="5"/>
      <c r="AI628" s="3"/>
      <c r="AJ628" s="3"/>
    </row>
    <row r="629" spans="1:36" ht="12.75" customHeight="1" x14ac:dyDescent="0.2">
      <c r="A629" s="12" t="s">
        <v>9</v>
      </c>
      <c r="B629" s="13">
        <v>1</v>
      </c>
      <c r="C629" s="13">
        <v>2</v>
      </c>
      <c r="D629" s="13">
        <v>3</v>
      </c>
      <c r="E629" s="13">
        <v>4</v>
      </c>
      <c r="F629" s="13">
        <v>5</v>
      </c>
      <c r="G629" s="13">
        <v>6</v>
      </c>
      <c r="H629" s="201" t="s">
        <v>10</v>
      </c>
      <c r="I629" s="41"/>
      <c r="J629" s="15"/>
      <c r="K629" s="16"/>
      <c r="L629" s="17"/>
      <c r="M629" s="6"/>
      <c r="N629" s="6"/>
      <c r="O629" s="5"/>
      <c r="AI629" s="3"/>
      <c r="AJ629" s="3"/>
    </row>
    <row r="630" spans="1:36" ht="12.75" customHeight="1" x14ac:dyDescent="0.2">
      <c r="A630" s="31" t="s">
        <v>97</v>
      </c>
      <c r="B630" s="13">
        <v>2779</v>
      </c>
      <c r="C630" s="13"/>
      <c r="D630" s="13"/>
      <c r="E630" s="13"/>
      <c r="F630" s="13"/>
      <c r="G630" s="13"/>
      <c r="H630" s="202"/>
      <c r="I630" s="41"/>
      <c r="J630" s="15"/>
      <c r="K630" s="16"/>
      <c r="L630" s="17"/>
      <c r="M630" s="20">
        <f>B630</f>
        <v>2779</v>
      </c>
      <c r="N630" s="6"/>
      <c r="O630" s="5"/>
      <c r="AI630" s="3"/>
      <c r="AJ630" s="3"/>
    </row>
    <row r="631" spans="1:36" ht="12.75" customHeight="1" x14ac:dyDescent="0.2">
      <c r="A631" s="32">
        <v>1701</v>
      </c>
      <c r="B631" s="13"/>
      <c r="C631" s="13">
        <v>1806</v>
      </c>
      <c r="D631" s="13"/>
      <c r="E631" s="13"/>
      <c r="F631" s="13"/>
      <c r="G631" s="13"/>
      <c r="H631" s="203"/>
      <c r="I631" s="41"/>
      <c r="J631" s="41"/>
      <c r="K631" s="41"/>
      <c r="L631" s="17">
        <f>C631/B630</f>
        <v>0.64987405541561716</v>
      </c>
      <c r="M631" s="20">
        <v>1812</v>
      </c>
      <c r="N631" s="3">
        <f t="shared" ref="N631:N635" si="117">M631/M630</f>
        <v>0.65203310543360926</v>
      </c>
      <c r="O631" s="5">
        <f t="shared" ref="O631:O635" si="118">100%-N631</f>
        <v>0.34796689456639074</v>
      </c>
      <c r="AI631" s="3"/>
      <c r="AJ631" s="3"/>
    </row>
    <row r="632" spans="1:36" ht="12.75" customHeight="1" x14ac:dyDescent="0.2">
      <c r="A632" s="32">
        <v>1702</v>
      </c>
      <c r="D632" s="32">
        <v>1703</v>
      </c>
      <c r="I632" s="5"/>
      <c r="J632" s="5"/>
      <c r="L632" s="5">
        <f>D632/C631</f>
        <v>0.94296788482834992</v>
      </c>
      <c r="M632" s="6">
        <v>1735</v>
      </c>
      <c r="N632" s="3">
        <f t="shared" si="117"/>
        <v>0.95750551876379686</v>
      </c>
      <c r="O632" s="5">
        <f t="shared" si="118"/>
        <v>4.2494481236203141E-2</v>
      </c>
      <c r="P632" s="11" t="s">
        <v>119</v>
      </c>
      <c r="AI632" s="3"/>
      <c r="AJ632" s="3"/>
    </row>
    <row r="633" spans="1:36" ht="12.75" customHeight="1" x14ac:dyDescent="0.2">
      <c r="A633" s="32">
        <v>1801</v>
      </c>
      <c r="E633" s="32">
        <v>1599</v>
      </c>
      <c r="I633" s="5"/>
      <c r="J633" s="5"/>
      <c r="L633" s="5">
        <f>E633/D632</f>
        <v>0.93893129770992367</v>
      </c>
      <c r="M633" s="6">
        <v>1656</v>
      </c>
      <c r="N633" s="3">
        <f t="shared" si="117"/>
        <v>0.95446685878962534</v>
      </c>
      <c r="O633" s="5">
        <f t="shared" si="118"/>
        <v>4.5533141210374661E-2</v>
      </c>
      <c r="AI633" s="3"/>
      <c r="AJ633" s="3"/>
    </row>
    <row r="634" spans="1:36" ht="12.75" customHeight="1" x14ac:dyDescent="0.2">
      <c r="A634" s="32">
        <v>1802</v>
      </c>
      <c r="F634" s="32">
        <v>1468</v>
      </c>
      <c r="I634" s="5"/>
      <c r="J634" s="5"/>
      <c r="L634" s="5">
        <f>F634/E633</f>
        <v>0.91807379612257656</v>
      </c>
      <c r="M634" s="6">
        <v>1542</v>
      </c>
      <c r="N634" s="3">
        <f t="shared" si="117"/>
        <v>0.9311594202898551</v>
      </c>
      <c r="O634" s="5">
        <f t="shared" si="118"/>
        <v>6.88405797101449E-2</v>
      </c>
      <c r="AI634" s="3"/>
      <c r="AJ634" s="3"/>
    </row>
    <row r="635" spans="1:36" ht="12.75" customHeight="1" x14ac:dyDescent="0.2">
      <c r="A635" s="32">
        <v>1901</v>
      </c>
      <c r="G635" s="32">
        <v>1403</v>
      </c>
      <c r="H635" s="206">
        <v>1076</v>
      </c>
      <c r="I635" s="5"/>
      <c r="J635" s="5"/>
      <c r="L635" s="5">
        <f>G635/F634</f>
        <v>0.95572207084468663</v>
      </c>
      <c r="M635" s="6">
        <v>1464</v>
      </c>
      <c r="N635" s="3">
        <f t="shared" si="117"/>
        <v>0.94941634241245132</v>
      </c>
      <c r="O635" s="5">
        <f t="shared" si="118"/>
        <v>5.058365758754868E-2</v>
      </c>
      <c r="AI635" s="3"/>
      <c r="AJ635" s="3"/>
    </row>
    <row r="636" spans="1:36" ht="12.75" customHeight="1" x14ac:dyDescent="0.2">
      <c r="A636" s="32">
        <v>1902</v>
      </c>
      <c r="G636" s="32">
        <v>198</v>
      </c>
      <c r="H636" s="206">
        <v>124</v>
      </c>
      <c r="I636" s="5"/>
      <c r="J636" s="5"/>
      <c r="L636" s="5"/>
      <c r="M636" s="6">
        <v>294</v>
      </c>
      <c r="N636" s="6"/>
      <c r="O636" s="5"/>
      <c r="AI636" s="3"/>
      <c r="AJ636" s="3"/>
    </row>
    <row r="637" spans="1:36" ht="12.75" customHeight="1" x14ac:dyDescent="0.2">
      <c r="A637" s="32">
        <v>2001</v>
      </c>
      <c r="G637" s="32">
        <v>90</v>
      </c>
      <c r="H637" s="206">
        <v>90</v>
      </c>
      <c r="I637" s="5"/>
      <c r="J637" s="5"/>
      <c r="L637" s="5"/>
      <c r="M637" s="6">
        <v>125</v>
      </c>
      <c r="N637" s="6"/>
      <c r="O637" s="5"/>
      <c r="AI637" s="3"/>
      <c r="AJ637" s="3"/>
    </row>
    <row r="638" spans="1:36" ht="12.75" customHeight="1" x14ac:dyDescent="0.2">
      <c r="A638" s="32">
        <v>2002</v>
      </c>
      <c r="G638" s="32">
        <v>20</v>
      </c>
      <c r="H638" s="206">
        <v>20</v>
      </c>
      <c r="I638" s="5"/>
      <c r="J638" s="5"/>
      <c r="L638" s="5"/>
      <c r="M638" s="6">
        <v>25</v>
      </c>
      <c r="N638" s="6"/>
      <c r="O638" s="5"/>
      <c r="AI638" s="3"/>
      <c r="AJ638" s="3"/>
    </row>
    <row r="639" spans="1:36" ht="12.75" customHeight="1" x14ac:dyDescent="0.2">
      <c r="A639" s="32">
        <v>2101</v>
      </c>
      <c r="G639" s="32">
        <v>1</v>
      </c>
      <c r="H639" s="206">
        <v>1</v>
      </c>
      <c r="I639" s="5"/>
      <c r="J639" s="5"/>
      <c r="L639" s="5"/>
      <c r="M639" s="6">
        <v>1</v>
      </c>
      <c r="N639" s="6"/>
      <c r="O639" s="5"/>
      <c r="AI639" s="3"/>
      <c r="AJ639" s="3"/>
    </row>
    <row r="640" spans="1:36" ht="12.75" customHeight="1" x14ac:dyDescent="0.2">
      <c r="H640" s="206">
        <f>SUM(H635:H639)</f>
        <v>1311</v>
      </c>
      <c r="I640" s="5">
        <f>(H635+H634)/B630</f>
        <v>0.38718963655991362</v>
      </c>
      <c r="J640" s="5">
        <f>H640/B630</f>
        <v>0.47175242893127023</v>
      </c>
      <c r="K640" s="5">
        <f>J640-I640</f>
        <v>8.456279237135661E-2</v>
      </c>
      <c r="L640" s="5"/>
      <c r="M640" s="6"/>
      <c r="N640" s="6"/>
      <c r="O640" s="5"/>
      <c r="AI640" s="3"/>
      <c r="AJ640" s="3"/>
    </row>
    <row r="641" spans="1:36" ht="12.75" customHeight="1" x14ac:dyDescent="0.2">
      <c r="I641" s="5"/>
      <c r="J641" s="5"/>
      <c r="L641" s="5"/>
      <c r="M641" s="6"/>
      <c r="N641" s="6"/>
      <c r="O641" s="5"/>
      <c r="AI641" s="3"/>
      <c r="AJ641" s="3"/>
    </row>
    <row r="642" spans="1:36" ht="12.75" customHeight="1" x14ac:dyDescent="0.2">
      <c r="I642" s="5"/>
      <c r="J642" s="5"/>
      <c r="L642" s="5"/>
      <c r="M642" s="6"/>
      <c r="N642" s="6"/>
      <c r="O642" s="5"/>
      <c r="AI642" s="3"/>
      <c r="AJ642" s="3"/>
    </row>
    <row r="643" spans="1:36" ht="26.25" customHeight="1" x14ac:dyDescent="0.4">
      <c r="A643" s="4"/>
      <c r="B643" s="220" t="s">
        <v>99</v>
      </c>
      <c r="C643" s="221"/>
      <c r="D643" s="221"/>
      <c r="E643" s="221"/>
      <c r="F643" s="221"/>
      <c r="G643" s="221"/>
      <c r="H643" s="72">
        <v>1701</v>
      </c>
      <c r="I643" s="73"/>
      <c r="J643" s="73"/>
      <c r="K643" s="73"/>
      <c r="L643" s="73"/>
      <c r="M643" s="73"/>
      <c r="N643" s="32"/>
      <c r="O643" s="32"/>
      <c r="P643" s="32"/>
      <c r="AI643" s="3"/>
      <c r="AJ643" s="3"/>
    </row>
    <row r="644" spans="1:36" ht="20.25" customHeight="1" x14ac:dyDescent="0.2">
      <c r="A644" s="222" t="s">
        <v>9</v>
      </c>
      <c r="B644" s="223" t="s">
        <v>100</v>
      </c>
      <c r="C644" s="224"/>
      <c r="D644" s="224"/>
      <c r="E644" s="224"/>
      <c r="F644" s="224"/>
      <c r="G644" s="224"/>
      <c r="H644" s="225" t="s">
        <v>10</v>
      </c>
      <c r="I644" s="219" t="s">
        <v>2</v>
      </c>
      <c r="J644" s="219" t="s">
        <v>3</v>
      </c>
      <c r="K644" s="227" t="s">
        <v>4</v>
      </c>
      <c r="L644" s="219" t="s">
        <v>5</v>
      </c>
      <c r="M644" s="217" t="s">
        <v>6</v>
      </c>
      <c r="N644" s="217" t="s">
        <v>7</v>
      </c>
      <c r="O644" s="219" t="s">
        <v>8</v>
      </c>
      <c r="P644" s="32"/>
      <c r="AI644" s="3"/>
      <c r="AJ644" s="3"/>
    </row>
    <row r="645" spans="1:36" ht="15.75" customHeight="1" x14ac:dyDescent="0.25">
      <c r="A645" s="218"/>
      <c r="B645" s="74" t="s">
        <v>101</v>
      </c>
      <c r="C645" s="74" t="s">
        <v>102</v>
      </c>
      <c r="D645" s="74" t="s">
        <v>103</v>
      </c>
      <c r="E645" s="74" t="s">
        <v>104</v>
      </c>
      <c r="F645" s="74" t="s">
        <v>105</v>
      </c>
      <c r="G645" s="74" t="s">
        <v>106</v>
      </c>
      <c r="H645" s="226"/>
      <c r="I645" s="218"/>
      <c r="J645" s="218"/>
      <c r="K645" s="218"/>
      <c r="L645" s="218"/>
      <c r="M645" s="218"/>
      <c r="N645" s="218"/>
      <c r="O645" s="218"/>
      <c r="P645" s="32"/>
      <c r="AI645" s="3"/>
      <c r="AJ645" s="3"/>
    </row>
    <row r="646" spans="1:36" ht="15.75" customHeight="1" x14ac:dyDescent="0.25">
      <c r="A646" s="74">
        <v>1701</v>
      </c>
      <c r="B646" s="139">
        <v>104</v>
      </c>
      <c r="C646" s="139"/>
      <c r="D646" s="139"/>
      <c r="E646" s="139"/>
      <c r="F646" s="139"/>
      <c r="G646" s="139"/>
      <c r="H646" s="140"/>
      <c r="I646" s="141"/>
      <c r="J646" s="142" t="s">
        <v>119</v>
      </c>
      <c r="K646" s="143"/>
      <c r="L646" s="144"/>
      <c r="M646" s="145">
        <f>B646</f>
        <v>104</v>
      </c>
      <c r="N646" s="146"/>
      <c r="O646" s="144"/>
      <c r="P646" s="32"/>
      <c r="AI646" s="3"/>
      <c r="AJ646" s="3"/>
    </row>
    <row r="647" spans="1:36" ht="15.75" customHeight="1" x14ac:dyDescent="0.25">
      <c r="A647" s="74" t="s">
        <v>107</v>
      </c>
      <c r="B647" s="139"/>
      <c r="C647" s="139">
        <v>58</v>
      </c>
      <c r="D647" s="139"/>
      <c r="E647" s="139"/>
      <c r="F647" s="139"/>
      <c r="G647" s="139"/>
      <c r="H647" s="140"/>
      <c r="I647" s="147"/>
      <c r="J647" s="148"/>
      <c r="K647" s="149"/>
      <c r="L647" s="150">
        <f>IF(C647=0,"",C647/B646)</f>
        <v>0.55769230769230771</v>
      </c>
      <c r="M647" s="151">
        <v>58</v>
      </c>
      <c r="N647" s="152">
        <f t="shared" ref="N647:N651" si="119">IF(M647=0,"",M647/M646)</f>
        <v>0.55769230769230771</v>
      </c>
      <c r="O647" s="152">
        <f t="shared" ref="O647:O651" si="120">IF(M647=0,"",100%-N647)</f>
        <v>0.44230769230769229</v>
      </c>
      <c r="P647" s="32"/>
      <c r="AI647" s="3"/>
      <c r="AJ647" s="3"/>
    </row>
    <row r="648" spans="1:36" ht="15.75" customHeight="1" x14ac:dyDescent="0.25">
      <c r="A648" s="74" t="s">
        <v>108</v>
      </c>
      <c r="B648" s="139"/>
      <c r="C648" s="139"/>
      <c r="D648" s="139">
        <v>57</v>
      </c>
      <c r="E648" s="139"/>
      <c r="F648" s="139"/>
      <c r="G648" s="139"/>
      <c r="H648" s="140"/>
      <c r="I648" s="147"/>
      <c r="J648" s="148"/>
      <c r="K648" s="149"/>
      <c r="L648" s="153">
        <f>IF(D648=0,"",D648/C647)</f>
        <v>0.98275862068965514</v>
      </c>
      <c r="M648" s="151">
        <v>57</v>
      </c>
      <c r="N648" s="152">
        <f t="shared" si="119"/>
        <v>0.98275862068965514</v>
      </c>
      <c r="O648" s="152">
        <f t="shared" si="120"/>
        <v>1.7241379310344862E-2</v>
      </c>
      <c r="P648" s="11">
        <f>M648/M646</f>
        <v>0.54807692307692313</v>
      </c>
      <c r="AI648" s="3"/>
      <c r="AJ648" s="3"/>
    </row>
    <row r="649" spans="1:36" ht="15.75" customHeight="1" x14ac:dyDescent="0.25">
      <c r="A649" s="74" t="s">
        <v>109</v>
      </c>
      <c r="B649" s="139"/>
      <c r="C649" s="139"/>
      <c r="D649" s="139"/>
      <c r="E649" s="139">
        <v>51</v>
      </c>
      <c r="F649" s="139"/>
      <c r="G649" s="139"/>
      <c r="H649" s="140"/>
      <c r="I649" s="147"/>
      <c r="J649" s="148"/>
      <c r="K649" s="149"/>
      <c r="L649" s="153">
        <f>IF(E649=0,"",E649/D648)</f>
        <v>0.89473684210526316</v>
      </c>
      <c r="M649" s="151">
        <v>51</v>
      </c>
      <c r="N649" s="152">
        <f t="shared" si="119"/>
        <v>0.89473684210526316</v>
      </c>
      <c r="O649" s="152">
        <f t="shared" si="120"/>
        <v>0.10526315789473684</v>
      </c>
      <c r="P649" s="32"/>
      <c r="AI649" s="3"/>
      <c r="AJ649" s="3"/>
    </row>
    <row r="650" spans="1:36" ht="15.75" customHeight="1" x14ac:dyDescent="0.25">
      <c r="A650" s="74" t="s">
        <v>110</v>
      </c>
      <c r="B650" s="139"/>
      <c r="C650" s="139"/>
      <c r="D650" s="139"/>
      <c r="E650" s="139"/>
      <c r="F650" s="139">
        <v>43</v>
      </c>
      <c r="G650" s="139"/>
      <c r="H650" s="140"/>
      <c r="I650" s="147"/>
      <c r="J650" s="148"/>
      <c r="K650" s="149"/>
      <c r="L650" s="153">
        <f>IF(F650=0,"",F650/E649)</f>
        <v>0.84313725490196079</v>
      </c>
      <c r="M650" s="151">
        <v>43</v>
      </c>
      <c r="N650" s="152">
        <f t="shared" si="119"/>
        <v>0.84313725490196079</v>
      </c>
      <c r="O650" s="152">
        <f t="shared" si="120"/>
        <v>0.15686274509803921</v>
      </c>
      <c r="P650" s="32"/>
      <c r="AI650" s="3"/>
      <c r="AJ650" s="3"/>
    </row>
    <row r="651" spans="1:36" ht="15.75" customHeight="1" x14ac:dyDescent="0.25">
      <c r="A651" s="74">
        <v>1902</v>
      </c>
      <c r="B651" s="139"/>
      <c r="C651" s="139"/>
      <c r="D651" s="139"/>
      <c r="E651" s="139"/>
      <c r="F651" s="139"/>
      <c r="G651" s="139">
        <v>38</v>
      </c>
      <c r="H651" s="140">
        <v>20</v>
      </c>
      <c r="I651" s="147"/>
      <c r="J651" s="148"/>
      <c r="K651" s="149"/>
      <c r="L651" s="153">
        <f>IF(G651=0,"",G651/F650)</f>
        <v>0.88372093023255816</v>
      </c>
      <c r="M651" s="155">
        <v>40</v>
      </c>
      <c r="N651" s="152">
        <f t="shared" si="119"/>
        <v>0.93023255813953487</v>
      </c>
      <c r="O651" s="152">
        <f t="shared" si="120"/>
        <v>6.9767441860465129E-2</v>
      </c>
      <c r="P651" s="32"/>
      <c r="AI651" s="3"/>
      <c r="AJ651" s="3"/>
    </row>
    <row r="652" spans="1:36" ht="15.75" customHeight="1" x14ac:dyDescent="0.25">
      <c r="A652" s="75" t="s">
        <v>111</v>
      </c>
      <c r="B652" s="139"/>
      <c r="C652" s="139"/>
      <c r="D652" s="139"/>
      <c r="E652" s="139"/>
      <c r="F652" s="139"/>
      <c r="G652" s="139">
        <v>15</v>
      </c>
      <c r="H652" s="140">
        <v>14</v>
      </c>
      <c r="I652" s="147"/>
      <c r="J652" s="148"/>
      <c r="K652" s="156"/>
      <c r="L652" s="157"/>
      <c r="M652" s="155">
        <v>20</v>
      </c>
      <c r="N652" s="158"/>
      <c r="O652" s="159"/>
      <c r="P652" s="32"/>
      <c r="AI652" s="3"/>
      <c r="AJ652" s="3"/>
    </row>
    <row r="653" spans="1:36" ht="15.75" customHeight="1" x14ac:dyDescent="0.25">
      <c r="A653" s="75" t="s">
        <v>112</v>
      </c>
      <c r="B653" s="139"/>
      <c r="C653" s="139"/>
      <c r="D653" s="139"/>
      <c r="E653" s="139"/>
      <c r="F653" s="139"/>
      <c r="G653" s="139">
        <v>3</v>
      </c>
      <c r="H653" s="140">
        <v>3</v>
      </c>
      <c r="I653" s="147"/>
      <c r="J653" s="148"/>
      <c r="K653" s="156"/>
      <c r="L653" s="157"/>
      <c r="M653" s="155">
        <v>3</v>
      </c>
      <c r="N653" s="158"/>
      <c r="O653" s="159"/>
      <c r="P653" s="32"/>
      <c r="AI653" s="3"/>
      <c r="AJ653" s="3"/>
    </row>
    <row r="654" spans="1:36" ht="15.75" customHeight="1" x14ac:dyDescent="0.25">
      <c r="A654" s="75" t="s">
        <v>113</v>
      </c>
      <c r="B654" s="139"/>
      <c r="C654" s="139"/>
      <c r="D654" s="139"/>
      <c r="E654" s="139"/>
      <c r="F654" s="139"/>
      <c r="G654" s="139"/>
      <c r="H654" s="140"/>
      <c r="I654" s="147"/>
      <c r="J654" s="148"/>
      <c r="K654" s="156"/>
      <c r="L654" s="157"/>
      <c r="M654" s="155"/>
      <c r="N654" s="158"/>
      <c r="O654" s="159"/>
      <c r="P654" s="32"/>
      <c r="AI654" s="3"/>
      <c r="AJ654" s="3"/>
    </row>
    <row r="655" spans="1:36" ht="15.75" customHeight="1" x14ac:dyDescent="0.25">
      <c r="A655" s="75" t="s">
        <v>115</v>
      </c>
      <c r="B655" s="160"/>
      <c r="C655" s="160"/>
      <c r="D655" s="160"/>
      <c r="E655" s="160"/>
      <c r="F655" s="160"/>
      <c r="G655" s="160"/>
      <c r="H655" s="140"/>
      <c r="I655" s="161"/>
      <c r="J655" s="162"/>
      <c r="K655" s="163"/>
      <c r="L655" s="164"/>
      <c r="M655" s="155"/>
      <c r="N655" s="165"/>
      <c r="O655" s="166"/>
      <c r="P655" s="32"/>
      <c r="AI655" s="3"/>
      <c r="AJ655" s="3"/>
    </row>
    <row r="656" spans="1:36" ht="18" x14ac:dyDescent="0.25">
      <c r="A656" s="31"/>
      <c r="B656" s="232" t="s">
        <v>114</v>
      </c>
      <c r="C656" s="232"/>
      <c r="D656" s="232"/>
      <c r="E656" s="232"/>
      <c r="F656" s="232"/>
      <c r="G656" s="232"/>
      <c r="H656" s="138">
        <f>SUM(H646:H655)</f>
        <v>37</v>
      </c>
      <c r="I656" s="77">
        <f>H651/B646</f>
        <v>0.19230769230769232</v>
      </c>
      <c r="J656" s="77">
        <f>IF(H656=0,"",H656/B646)</f>
        <v>0.35576923076923078</v>
      </c>
      <c r="K656" s="77">
        <f>J656-I656</f>
        <v>0.16346153846153846</v>
      </c>
      <c r="L656" s="5"/>
      <c r="M656" s="32"/>
      <c r="N656" s="23"/>
      <c r="O656" s="5"/>
      <c r="P656" s="32"/>
      <c r="AI656" s="3"/>
      <c r="AJ656" s="3"/>
    </row>
    <row r="657" spans="1:36" ht="12.75" customHeight="1" x14ac:dyDescent="0.2">
      <c r="I657" s="5"/>
      <c r="J657" s="5"/>
      <c r="L657" s="5"/>
      <c r="M657" s="6"/>
      <c r="N657" s="6"/>
      <c r="O657" s="5"/>
      <c r="AI657" s="3"/>
      <c r="AJ657" s="3"/>
    </row>
    <row r="658" spans="1:36" ht="12.75" customHeight="1" x14ac:dyDescent="0.2">
      <c r="I658" s="5"/>
      <c r="J658" s="5"/>
      <c r="L658" s="5"/>
      <c r="M658" s="6"/>
      <c r="N658" s="6"/>
      <c r="O658" s="5"/>
      <c r="AI658" s="3"/>
      <c r="AJ658" s="3"/>
    </row>
    <row r="659" spans="1:36" ht="26.25" customHeight="1" x14ac:dyDescent="0.4">
      <c r="A659" s="4"/>
      <c r="B659" s="220" t="s">
        <v>99</v>
      </c>
      <c r="C659" s="221"/>
      <c r="D659" s="221"/>
      <c r="E659" s="221"/>
      <c r="F659" s="221"/>
      <c r="G659" s="221"/>
      <c r="H659" s="72">
        <v>1702</v>
      </c>
      <c r="I659" s="73"/>
      <c r="J659" s="73"/>
      <c r="K659" s="73"/>
      <c r="L659" s="73"/>
      <c r="M659" s="73"/>
      <c r="N659" s="32"/>
      <c r="O659" s="32"/>
      <c r="P659" s="32"/>
      <c r="AI659" s="3"/>
      <c r="AJ659" s="3"/>
    </row>
    <row r="660" spans="1:36" ht="20.25" x14ac:dyDescent="0.2">
      <c r="A660" s="222" t="s">
        <v>9</v>
      </c>
      <c r="B660" s="223" t="s">
        <v>100</v>
      </c>
      <c r="C660" s="224"/>
      <c r="D660" s="224"/>
      <c r="E660" s="224"/>
      <c r="F660" s="224"/>
      <c r="G660" s="224"/>
      <c r="H660" s="225" t="s">
        <v>10</v>
      </c>
      <c r="I660" s="219" t="s">
        <v>2</v>
      </c>
      <c r="J660" s="219" t="s">
        <v>3</v>
      </c>
      <c r="K660" s="227" t="s">
        <v>4</v>
      </c>
      <c r="L660" s="219" t="s">
        <v>5</v>
      </c>
      <c r="M660" s="217" t="s">
        <v>6</v>
      </c>
      <c r="N660" s="217" t="s">
        <v>7</v>
      </c>
      <c r="O660" s="219" t="s">
        <v>8</v>
      </c>
      <c r="P660" s="32"/>
      <c r="AI660" s="3"/>
      <c r="AJ660" s="3"/>
    </row>
    <row r="661" spans="1:36" ht="15.75" x14ac:dyDescent="0.25">
      <c r="A661" s="218"/>
      <c r="B661" s="74" t="s">
        <v>101</v>
      </c>
      <c r="C661" s="74" t="s">
        <v>102</v>
      </c>
      <c r="D661" s="74" t="s">
        <v>103</v>
      </c>
      <c r="E661" s="74" t="s">
        <v>104</v>
      </c>
      <c r="F661" s="74" t="s">
        <v>105</v>
      </c>
      <c r="G661" s="74" t="s">
        <v>106</v>
      </c>
      <c r="H661" s="226"/>
      <c r="I661" s="218"/>
      <c r="J661" s="218"/>
      <c r="K661" s="218"/>
      <c r="L661" s="218"/>
      <c r="M661" s="218"/>
      <c r="N661" s="218"/>
      <c r="O661" s="218"/>
      <c r="P661" s="32"/>
      <c r="AI661" s="3"/>
      <c r="AJ661" s="3"/>
    </row>
    <row r="662" spans="1:36" ht="15.75" customHeight="1" x14ac:dyDescent="0.25">
      <c r="A662" s="74" t="s">
        <v>107</v>
      </c>
      <c r="B662" s="139">
        <v>2726</v>
      </c>
      <c r="C662" s="139"/>
      <c r="D662" s="139"/>
      <c r="E662" s="139"/>
      <c r="F662" s="139"/>
      <c r="G662" s="139"/>
      <c r="H662" s="140"/>
      <c r="I662" s="141"/>
      <c r="J662" s="142"/>
      <c r="K662" s="143"/>
      <c r="L662" s="144"/>
      <c r="M662" s="145">
        <f>B662</f>
        <v>2726</v>
      </c>
      <c r="N662" s="146"/>
      <c r="O662" s="144"/>
      <c r="P662" s="32"/>
      <c r="AI662" s="3"/>
      <c r="AJ662" s="3"/>
    </row>
    <row r="663" spans="1:36" ht="15.75" customHeight="1" x14ac:dyDescent="0.25">
      <c r="A663" s="74" t="s">
        <v>108</v>
      </c>
      <c r="B663" s="139"/>
      <c r="C663" s="139">
        <v>1855</v>
      </c>
      <c r="D663" s="139"/>
      <c r="E663" s="139"/>
      <c r="F663" s="139"/>
      <c r="G663" s="139"/>
      <c r="H663" s="140"/>
      <c r="I663" s="147"/>
      <c r="J663" s="148"/>
      <c r="K663" s="149"/>
      <c r="L663" s="150">
        <f>IF(C663=0,"",C663/B662)</f>
        <v>0.68048422597212033</v>
      </c>
      <c r="M663" s="151">
        <v>1857</v>
      </c>
      <c r="N663" s="152">
        <f t="shared" ref="N663:N667" si="121">IF(M663=0,"",M663/M662)</f>
        <v>0.68121790168745411</v>
      </c>
      <c r="O663" s="152">
        <f t="shared" ref="O663:O667" si="122">IF(M663=0,"",100%-N663)</f>
        <v>0.31878209831254589</v>
      </c>
      <c r="P663" s="32"/>
      <c r="AI663" s="3"/>
      <c r="AJ663" s="3"/>
    </row>
    <row r="664" spans="1:36" ht="15.75" customHeight="1" x14ac:dyDescent="0.25">
      <c r="A664" s="74" t="s">
        <v>109</v>
      </c>
      <c r="B664" s="139"/>
      <c r="C664" s="139"/>
      <c r="D664" s="139">
        <v>1731</v>
      </c>
      <c r="E664" s="139"/>
      <c r="F664" s="139"/>
      <c r="G664" s="139"/>
      <c r="H664" s="140"/>
      <c r="I664" s="147"/>
      <c r="J664" s="148"/>
      <c r="K664" s="149"/>
      <c r="L664" s="153">
        <f>IF(D664=0,"",D664/C663)</f>
        <v>0.93315363881401614</v>
      </c>
      <c r="M664" s="151">
        <v>1775</v>
      </c>
      <c r="N664" s="154">
        <f t="shared" si="121"/>
        <v>0.9558427571351642</v>
      </c>
      <c r="O664" s="154">
        <f t="shared" si="122"/>
        <v>4.41572428648358E-2</v>
      </c>
      <c r="P664" s="11">
        <f>M664/M662</f>
        <v>0.65113719735876741</v>
      </c>
      <c r="AI664" s="3"/>
      <c r="AJ664" s="3"/>
    </row>
    <row r="665" spans="1:36" ht="15.75" customHeight="1" x14ac:dyDescent="0.25">
      <c r="A665" s="74" t="s">
        <v>110</v>
      </c>
      <c r="B665" s="139"/>
      <c r="C665" s="139"/>
      <c r="D665" s="139"/>
      <c r="E665" s="139">
        <v>1611</v>
      </c>
      <c r="F665" s="139"/>
      <c r="G665" s="139"/>
      <c r="H665" s="140"/>
      <c r="I665" s="147"/>
      <c r="J665" s="148"/>
      <c r="K665" s="149"/>
      <c r="L665" s="153">
        <f>IF(E665=0,"",E665/D664)</f>
        <v>0.93067590987868287</v>
      </c>
      <c r="M665" s="151">
        <v>1676</v>
      </c>
      <c r="N665" s="154">
        <f t="shared" si="121"/>
        <v>0.94422535211267611</v>
      </c>
      <c r="O665" s="154">
        <f t="shared" si="122"/>
        <v>5.5774647887323892E-2</v>
      </c>
      <c r="P665" s="32"/>
      <c r="AI665" s="3"/>
      <c r="AJ665" s="3"/>
    </row>
    <row r="666" spans="1:36" ht="15.75" customHeight="1" x14ac:dyDescent="0.25">
      <c r="A666" s="74">
        <v>1902</v>
      </c>
      <c r="B666" s="139"/>
      <c r="C666" s="139"/>
      <c r="D666" s="139"/>
      <c r="E666" s="139"/>
      <c r="F666" s="139">
        <v>1517</v>
      </c>
      <c r="G666" s="139"/>
      <c r="H666" s="140"/>
      <c r="I666" s="147"/>
      <c r="J666" s="148"/>
      <c r="K666" s="149"/>
      <c r="L666" s="153">
        <f>IF(F666=0,"",F666/E665)</f>
        <v>0.94165114835505892</v>
      </c>
      <c r="M666" s="151">
        <v>1580</v>
      </c>
      <c r="N666" s="154">
        <f t="shared" si="121"/>
        <v>0.94272076372315039</v>
      </c>
      <c r="O666" s="154">
        <f t="shared" si="122"/>
        <v>5.727923627684961E-2</v>
      </c>
      <c r="P666" s="32"/>
      <c r="AI666" s="3"/>
      <c r="AJ666" s="3"/>
    </row>
    <row r="667" spans="1:36" ht="15.75" customHeight="1" x14ac:dyDescent="0.25">
      <c r="A667" s="74">
        <v>2001</v>
      </c>
      <c r="B667" s="139"/>
      <c r="C667" s="139"/>
      <c r="D667" s="139"/>
      <c r="E667" s="139"/>
      <c r="F667" s="139"/>
      <c r="G667" s="139">
        <v>1148</v>
      </c>
      <c r="H667" s="140">
        <v>1154</v>
      </c>
      <c r="I667" s="147"/>
      <c r="J667" s="148"/>
      <c r="K667" s="149"/>
      <c r="L667" s="153">
        <f>IF(G667=0,"",G667/F666)</f>
        <v>0.7567567567567568</v>
      </c>
      <c r="M667" s="155">
        <v>1516</v>
      </c>
      <c r="N667" s="154">
        <f t="shared" si="121"/>
        <v>0.95949367088607596</v>
      </c>
      <c r="O667" s="154">
        <f t="shared" si="122"/>
        <v>4.0506329113924044E-2</v>
      </c>
      <c r="P667" s="32"/>
      <c r="AI667" s="3"/>
      <c r="AJ667" s="3"/>
    </row>
    <row r="668" spans="1:36" ht="15.75" customHeight="1" x14ac:dyDescent="0.25">
      <c r="A668" s="75" t="s">
        <v>112</v>
      </c>
      <c r="B668" s="139"/>
      <c r="C668" s="139"/>
      <c r="D668" s="139"/>
      <c r="E668" s="139"/>
      <c r="F668" s="139"/>
      <c r="G668" s="139">
        <v>235</v>
      </c>
      <c r="H668" s="140">
        <v>194</v>
      </c>
      <c r="I668" s="147"/>
      <c r="J668" s="148"/>
      <c r="K668" s="156"/>
      <c r="L668" s="157"/>
      <c r="M668" s="155">
        <v>302</v>
      </c>
      <c r="N668" s="158"/>
      <c r="O668" s="159"/>
      <c r="P668" s="32"/>
      <c r="AI668" s="3"/>
      <c r="AJ668" s="3"/>
    </row>
    <row r="669" spans="1:36" ht="15.75" customHeight="1" x14ac:dyDescent="0.25">
      <c r="A669" s="75" t="s">
        <v>113</v>
      </c>
      <c r="B669" s="139"/>
      <c r="C669" s="139"/>
      <c r="D669" s="139"/>
      <c r="E669" s="139"/>
      <c r="F669" s="139"/>
      <c r="G669" s="139">
        <v>75</v>
      </c>
      <c r="H669" s="140">
        <v>61</v>
      </c>
      <c r="I669" s="147"/>
      <c r="J669" s="148"/>
      <c r="K669" s="156"/>
      <c r="L669" s="157"/>
      <c r="M669" s="155">
        <v>101</v>
      </c>
      <c r="N669" s="158"/>
      <c r="O669" s="159"/>
      <c r="P669" s="32"/>
      <c r="AI669" s="3"/>
      <c r="AJ669" s="3"/>
    </row>
    <row r="670" spans="1:36" ht="15.75" customHeight="1" x14ac:dyDescent="0.25">
      <c r="A670" s="75" t="s">
        <v>115</v>
      </c>
      <c r="B670" s="139"/>
      <c r="C670" s="139"/>
      <c r="D670" s="139"/>
      <c r="E670" s="139"/>
      <c r="F670" s="139"/>
      <c r="G670" s="139">
        <v>9</v>
      </c>
      <c r="H670" s="140">
        <v>9</v>
      </c>
      <c r="I670" s="147"/>
      <c r="J670" s="148"/>
      <c r="K670" s="156"/>
      <c r="L670" s="157"/>
      <c r="M670" s="155">
        <v>12</v>
      </c>
      <c r="N670" s="158"/>
      <c r="O670" s="159"/>
      <c r="P670" s="32"/>
      <c r="AI670" s="3"/>
      <c r="AJ670" s="3"/>
    </row>
    <row r="671" spans="1:36" ht="15.75" customHeight="1" x14ac:dyDescent="0.25">
      <c r="A671" s="75" t="s">
        <v>116</v>
      </c>
      <c r="B671" s="160"/>
      <c r="C671" s="160"/>
      <c r="D671" s="160"/>
      <c r="E671" s="160"/>
      <c r="F671" s="160"/>
      <c r="G671" s="160">
        <v>6</v>
      </c>
      <c r="H671" s="140">
        <v>4</v>
      </c>
      <c r="I671" s="161"/>
      <c r="J671" s="162"/>
      <c r="K671" s="163"/>
      <c r="L671" s="164"/>
      <c r="M671" s="155">
        <v>6</v>
      </c>
      <c r="N671" s="165"/>
      <c r="O671" s="166"/>
      <c r="P671" s="32"/>
      <c r="AI671" s="3"/>
      <c r="AJ671" s="3"/>
    </row>
    <row r="672" spans="1:36" ht="18" customHeight="1" x14ac:dyDescent="0.25">
      <c r="A672" s="31"/>
      <c r="B672" s="232" t="s">
        <v>114</v>
      </c>
      <c r="C672" s="232"/>
      <c r="D672" s="232"/>
      <c r="E672" s="232"/>
      <c r="F672" s="232"/>
      <c r="G672" s="232"/>
      <c r="H672" s="138">
        <f>SUM(H662:H671)</f>
        <v>1422</v>
      </c>
      <c r="I672" s="77">
        <f>IF(H667=0,"",H667/B662)</f>
        <v>0.42333088774761557</v>
      </c>
      <c r="J672" s="77">
        <f>IF(H672=0,"",H672/B662)</f>
        <v>0.52164343360234777</v>
      </c>
      <c r="K672" s="77">
        <f>J672-I672</f>
        <v>9.8312545854732203E-2</v>
      </c>
      <c r="L672" s="5"/>
      <c r="M672" s="32"/>
      <c r="N672" s="23"/>
      <c r="O672" s="5"/>
      <c r="P672" s="32"/>
      <c r="AI672" s="3"/>
      <c r="AJ672" s="3"/>
    </row>
    <row r="673" spans="1:36" ht="12.75" customHeight="1" x14ac:dyDescent="0.2">
      <c r="I673" s="5"/>
      <c r="J673" s="5"/>
      <c r="L673" s="5"/>
      <c r="M673" s="6"/>
      <c r="N673" s="6"/>
      <c r="O673" s="5"/>
      <c r="AI673" s="3"/>
      <c r="AJ673" s="3"/>
    </row>
    <row r="674" spans="1:36" ht="12.75" customHeight="1" x14ac:dyDescent="0.2">
      <c r="I674" s="5"/>
      <c r="J674" s="5"/>
      <c r="L674" s="5"/>
      <c r="M674" s="6"/>
      <c r="N674" s="6"/>
      <c r="O674" s="5"/>
      <c r="AI674" s="3"/>
      <c r="AJ674" s="3"/>
    </row>
    <row r="675" spans="1:36" ht="26.25" customHeight="1" x14ac:dyDescent="0.4">
      <c r="A675" s="4"/>
      <c r="B675" s="220" t="s">
        <v>99</v>
      </c>
      <c r="C675" s="221"/>
      <c r="D675" s="221"/>
      <c r="E675" s="221"/>
      <c r="F675" s="221"/>
      <c r="G675" s="221"/>
      <c r="H675" s="72">
        <v>1801</v>
      </c>
      <c r="I675" s="73"/>
      <c r="J675" s="73"/>
      <c r="K675" s="73"/>
      <c r="L675" s="73"/>
      <c r="M675" s="73"/>
      <c r="N675" s="32"/>
      <c r="O675" s="32"/>
      <c r="P675" s="32"/>
      <c r="AI675" s="3"/>
      <c r="AJ675" s="3"/>
    </row>
    <row r="676" spans="1:36" ht="20.25" customHeight="1" x14ac:dyDescent="0.2">
      <c r="A676" s="222" t="s">
        <v>9</v>
      </c>
      <c r="B676" s="223" t="s">
        <v>100</v>
      </c>
      <c r="C676" s="224"/>
      <c r="D676" s="224"/>
      <c r="E676" s="224"/>
      <c r="F676" s="224"/>
      <c r="G676" s="224"/>
      <c r="H676" s="225" t="s">
        <v>10</v>
      </c>
      <c r="I676" s="219" t="s">
        <v>2</v>
      </c>
      <c r="J676" s="219" t="s">
        <v>3</v>
      </c>
      <c r="K676" s="227" t="s">
        <v>4</v>
      </c>
      <c r="L676" s="219" t="s">
        <v>5</v>
      </c>
      <c r="M676" s="217" t="s">
        <v>6</v>
      </c>
      <c r="N676" s="217" t="s">
        <v>7</v>
      </c>
      <c r="O676" s="219" t="s">
        <v>8</v>
      </c>
      <c r="P676" s="32"/>
      <c r="AI676" s="3"/>
      <c r="AJ676" s="3"/>
    </row>
    <row r="677" spans="1:36" ht="15.75" customHeight="1" x14ac:dyDescent="0.25">
      <c r="A677" s="218"/>
      <c r="B677" s="74" t="s">
        <v>101</v>
      </c>
      <c r="C677" s="74" t="s">
        <v>102</v>
      </c>
      <c r="D677" s="74" t="s">
        <v>103</v>
      </c>
      <c r="E677" s="74" t="s">
        <v>104</v>
      </c>
      <c r="F677" s="74" t="s">
        <v>105</v>
      </c>
      <c r="G677" s="74" t="s">
        <v>106</v>
      </c>
      <c r="H677" s="226"/>
      <c r="I677" s="218"/>
      <c r="J677" s="218"/>
      <c r="K677" s="218"/>
      <c r="L677" s="218"/>
      <c r="M677" s="218"/>
      <c r="N677" s="218"/>
      <c r="O677" s="218"/>
      <c r="P677" s="32"/>
      <c r="AI677" s="3"/>
      <c r="AJ677" s="3"/>
    </row>
    <row r="678" spans="1:36" ht="15.75" customHeight="1" x14ac:dyDescent="0.25">
      <c r="A678" s="74">
        <v>1801</v>
      </c>
      <c r="B678" s="139">
        <v>113</v>
      </c>
      <c r="C678" s="139"/>
      <c r="D678" s="139"/>
      <c r="E678" s="139"/>
      <c r="F678" s="139"/>
      <c r="G678" s="139"/>
      <c r="H678" s="140"/>
      <c r="I678" s="141"/>
      <c r="J678" s="142"/>
      <c r="K678" s="143"/>
      <c r="L678" s="144"/>
      <c r="M678" s="145">
        <f>B678</f>
        <v>113</v>
      </c>
      <c r="N678" s="146"/>
      <c r="O678" s="144"/>
      <c r="P678" s="32"/>
      <c r="AI678" s="3"/>
      <c r="AJ678" s="3"/>
    </row>
    <row r="679" spans="1:36" ht="15.75" customHeight="1" x14ac:dyDescent="0.25">
      <c r="A679" s="74">
        <v>1802</v>
      </c>
      <c r="B679" s="139"/>
      <c r="C679" s="139">
        <v>64</v>
      </c>
      <c r="D679" s="139"/>
      <c r="E679" s="139"/>
      <c r="F679" s="139"/>
      <c r="G679" s="139"/>
      <c r="H679" s="140"/>
      <c r="I679" s="147"/>
      <c r="J679" s="148"/>
      <c r="K679" s="149"/>
      <c r="L679" s="150">
        <f>IF(C679=0,"",C679/B678)</f>
        <v>0.5663716814159292</v>
      </c>
      <c r="M679" s="151">
        <v>64</v>
      </c>
      <c r="N679" s="152">
        <f t="shared" ref="N679:N683" si="123">IF(M679=0,"",M679/M678)</f>
        <v>0.5663716814159292</v>
      </c>
      <c r="O679" s="152">
        <f t="shared" ref="O679:O683" si="124">IF(M679=0,"",100%-N679)</f>
        <v>0.4336283185840708</v>
      </c>
      <c r="P679" s="32"/>
      <c r="AI679" s="3"/>
      <c r="AJ679" s="3"/>
    </row>
    <row r="680" spans="1:36" ht="15.75" customHeight="1" x14ac:dyDescent="0.25">
      <c r="A680" s="74">
        <v>1901</v>
      </c>
      <c r="B680" s="139"/>
      <c r="C680" s="139"/>
      <c r="D680" s="139">
        <v>60</v>
      </c>
      <c r="E680" s="139"/>
      <c r="F680" s="139"/>
      <c r="G680" s="139"/>
      <c r="H680" s="140"/>
      <c r="I680" s="147"/>
      <c r="J680" s="148"/>
      <c r="K680" s="149"/>
      <c r="L680" s="153">
        <f>IF(D680=0,"",D680/C679)</f>
        <v>0.9375</v>
      </c>
      <c r="M680" s="151">
        <v>63</v>
      </c>
      <c r="N680" s="154">
        <f t="shared" si="123"/>
        <v>0.984375</v>
      </c>
      <c r="O680" s="154">
        <f t="shared" si="124"/>
        <v>1.5625E-2</v>
      </c>
      <c r="P680" s="11">
        <f>M680/M678</f>
        <v>0.55752212389380529</v>
      </c>
      <c r="AI680" s="3"/>
      <c r="AJ680" s="3"/>
    </row>
    <row r="681" spans="1:36" ht="15.75" customHeight="1" x14ac:dyDescent="0.25">
      <c r="A681" s="74">
        <v>1902</v>
      </c>
      <c r="B681" s="139"/>
      <c r="C681" s="139"/>
      <c r="D681" s="139"/>
      <c r="E681" s="139">
        <v>51</v>
      </c>
      <c r="F681" s="139"/>
      <c r="G681" s="139"/>
      <c r="H681" s="140"/>
      <c r="I681" s="147"/>
      <c r="J681" s="148"/>
      <c r="K681" s="149"/>
      <c r="L681" s="153">
        <f>IF(E681=0,"",E681/D680)</f>
        <v>0.85</v>
      </c>
      <c r="M681" s="151">
        <v>57</v>
      </c>
      <c r="N681" s="154">
        <f t="shared" si="123"/>
        <v>0.90476190476190477</v>
      </c>
      <c r="O681" s="154">
        <f t="shared" si="124"/>
        <v>9.5238095238095233E-2</v>
      </c>
      <c r="P681" s="32"/>
      <c r="AI681" s="3"/>
      <c r="AJ681" s="3"/>
    </row>
    <row r="682" spans="1:36" ht="15.75" customHeight="1" x14ac:dyDescent="0.25">
      <c r="A682" s="74">
        <v>2001</v>
      </c>
      <c r="B682" s="139"/>
      <c r="C682" s="139"/>
      <c r="D682" s="139"/>
      <c r="E682" s="139"/>
      <c r="F682" s="139">
        <v>44</v>
      </c>
      <c r="G682" s="139"/>
      <c r="H682" s="140">
        <v>1</v>
      </c>
      <c r="I682" s="147"/>
      <c r="J682" s="148"/>
      <c r="K682" s="149"/>
      <c r="L682" s="153">
        <f>IF(F682=0,"",F682/E681)</f>
        <v>0.86274509803921573</v>
      </c>
      <c r="M682" s="151">
        <v>47</v>
      </c>
      <c r="N682" s="154">
        <f t="shared" si="123"/>
        <v>0.82456140350877194</v>
      </c>
      <c r="O682" s="154">
        <f t="shared" si="124"/>
        <v>0.17543859649122806</v>
      </c>
      <c r="P682" s="32"/>
      <c r="AI682" s="3"/>
      <c r="AJ682" s="3"/>
    </row>
    <row r="683" spans="1:36" ht="15.75" customHeight="1" x14ac:dyDescent="0.25">
      <c r="A683" s="74">
        <v>2002</v>
      </c>
      <c r="B683" s="139"/>
      <c r="C683" s="139"/>
      <c r="D683" s="139"/>
      <c r="E683" s="139"/>
      <c r="F683" s="139"/>
      <c r="G683" s="139">
        <v>43</v>
      </c>
      <c r="H683" s="140">
        <v>23</v>
      </c>
      <c r="I683" s="147"/>
      <c r="J683" s="148"/>
      <c r="K683" s="149"/>
      <c r="L683" s="153">
        <f>IF(G683=0,"",G683/F682)</f>
        <v>0.97727272727272729</v>
      </c>
      <c r="M683" s="155">
        <v>44</v>
      </c>
      <c r="N683" s="154">
        <f t="shared" si="123"/>
        <v>0.93617021276595747</v>
      </c>
      <c r="O683" s="154">
        <f t="shared" si="124"/>
        <v>6.3829787234042534E-2</v>
      </c>
      <c r="P683" s="32"/>
      <c r="AI683" s="3"/>
      <c r="AJ683" s="3"/>
    </row>
    <row r="684" spans="1:36" ht="15.75" customHeight="1" x14ac:dyDescent="0.25">
      <c r="A684" s="75" t="s">
        <v>113</v>
      </c>
      <c r="B684" s="139"/>
      <c r="C684" s="139"/>
      <c r="D684" s="139"/>
      <c r="E684" s="139"/>
      <c r="F684" s="139"/>
      <c r="G684" s="139">
        <v>15</v>
      </c>
      <c r="H684" s="140">
        <v>11</v>
      </c>
      <c r="I684" s="147"/>
      <c r="J684" s="148"/>
      <c r="K684" s="156"/>
      <c r="L684" s="157"/>
      <c r="M684" s="155">
        <v>16</v>
      </c>
      <c r="N684" s="158"/>
      <c r="O684" s="159"/>
      <c r="P684" s="32"/>
      <c r="AI684" s="3"/>
      <c r="AJ684" s="3"/>
    </row>
    <row r="685" spans="1:36" ht="15.75" customHeight="1" x14ac:dyDescent="0.25">
      <c r="A685" s="75" t="s">
        <v>115</v>
      </c>
      <c r="B685" s="139"/>
      <c r="C685" s="139"/>
      <c r="D685" s="139"/>
      <c r="E685" s="139"/>
      <c r="F685" s="139"/>
      <c r="G685" s="139">
        <v>1</v>
      </c>
      <c r="H685" s="140">
        <v>2</v>
      </c>
      <c r="I685" s="147"/>
      <c r="J685" s="148"/>
      <c r="K685" s="156"/>
      <c r="L685" s="157"/>
      <c r="M685" s="155">
        <v>5</v>
      </c>
      <c r="N685" s="158"/>
      <c r="O685" s="159"/>
      <c r="P685" s="32"/>
      <c r="AI685" s="3"/>
      <c r="AJ685" s="3"/>
    </row>
    <row r="686" spans="1:36" ht="15.75" customHeight="1" x14ac:dyDescent="0.25">
      <c r="A686" s="75" t="s">
        <v>116</v>
      </c>
      <c r="B686" s="139"/>
      <c r="C686" s="139"/>
      <c r="D686" s="139"/>
      <c r="E686" s="139"/>
      <c r="F686" s="139"/>
      <c r="G686" s="139">
        <v>1</v>
      </c>
      <c r="H686" s="140"/>
      <c r="I686" s="147"/>
      <c r="J686" s="148"/>
      <c r="K686" s="156"/>
      <c r="L686" s="157"/>
      <c r="M686" s="155">
        <v>1</v>
      </c>
      <c r="N686" s="158"/>
      <c r="O686" s="159"/>
      <c r="P686" s="32"/>
      <c r="AI686" s="3"/>
      <c r="AJ686" s="3"/>
    </row>
    <row r="687" spans="1:36" ht="15.75" customHeight="1" x14ac:dyDescent="0.25">
      <c r="A687" s="75" t="s">
        <v>117</v>
      </c>
      <c r="B687" s="160"/>
      <c r="C687" s="160"/>
      <c r="D687" s="160"/>
      <c r="E687" s="160"/>
      <c r="F687" s="160"/>
      <c r="G687" s="160"/>
      <c r="H687" s="140"/>
      <c r="I687" s="161"/>
      <c r="J687" s="162"/>
      <c r="K687" s="163"/>
      <c r="L687" s="164"/>
      <c r="M687" s="155"/>
      <c r="N687" s="165"/>
      <c r="O687" s="166"/>
      <c r="P687" s="32"/>
      <c r="AI687" s="3"/>
      <c r="AJ687" s="3"/>
    </row>
    <row r="688" spans="1:36" ht="18" x14ac:dyDescent="0.25">
      <c r="A688" s="31"/>
      <c r="B688" s="232" t="s">
        <v>114</v>
      </c>
      <c r="C688" s="232"/>
      <c r="D688" s="232"/>
      <c r="E688" s="232"/>
      <c r="F688" s="232"/>
      <c r="G688" s="232"/>
      <c r="H688" s="138">
        <f>SUM(H678:H687)</f>
        <v>37</v>
      </c>
      <c r="I688" s="77">
        <f>SUM(H682:H683)/B678</f>
        <v>0.21238938053097345</v>
      </c>
      <c r="J688" s="77">
        <f>IF(H688=0,"",H688/B678)</f>
        <v>0.32743362831858408</v>
      </c>
      <c r="K688" s="77">
        <f>J688-I688</f>
        <v>0.11504424778761063</v>
      </c>
      <c r="L688" s="5"/>
      <c r="M688" s="32"/>
      <c r="N688" s="23"/>
      <c r="O688" s="5"/>
      <c r="P688" s="32"/>
      <c r="AI688" s="3"/>
      <c r="AJ688" s="3"/>
    </row>
    <row r="689" spans="1:36" ht="12.75" customHeight="1" x14ac:dyDescent="0.2">
      <c r="I689" s="5"/>
      <c r="J689" s="5"/>
      <c r="L689" s="5"/>
      <c r="M689" s="6"/>
      <c r="N689" s="6"/>
      <c r="O689" s="5"/>
      <c r="AI689" s="3"/>
      <c r="AJ689" s="3"/>
    </row>
    <row r="690" spans="1:36" ht="12.75" customHeight="1" x14ac:dyDescent="0.2">
      <c r="I690" s="5"/>
      <c r="J690" s="5"/>
      <c r="L690" s="5"/>
      <c r="M690" s="6"/>
      <c r="N690" s="6"/>
      <c r="O690" s="5"/>
      <c r="AI690" s="3"/>
      <c r="AJ690" s="3"/>
    </row>
    <row r="691" spans="1:36" ht="26.25" customHeight="1" x14ac:dyDescent="0.4">
      <c r="A691" s="4"/>
      <c r="B691" s="220" t="s">
        <v>99</v>
      </c>
      <c r="C691" s="221"/>
      <c r="D691" s="221"/>
      <c r="E691" s="221"/>
      <c r="F691" s="221"/>
      <c r="G691" s="221"/>
      <c r="H691" s="72">
        <v>1802</v>
      </c>
      <c r="I691" s="73"/>
      <c r="J691" s="73"/>
      <c r="K691" s="73"/>
      <c r="L691" s="73"/>
      <c r="M691" s="73"/>
      <c r="N691" s="32"/>
      <c r="O691" s="32"/>
      <c r="P691" s="32"/>
      <c r="AI691" s="3"/>
      <c r="AJ691" s="3"/>
    </row>
    <row r="692" spans="1:36" ht="20.25" customHeight="1" x14ac:dyDescent="0.2">
      <c r="A692" s="222" t="s">
        <v>9</v>
      </c>
      <c r="B692" s="223" t="s">
        <v>100</v>
      </c>
      <c r="C692" s="224"/>
      <c r="D692" s="224"/>
      <c r="E692" s="224"/>
      <c r="F692" s="224"/>
      <c r="G692" s="224"/>
      <c r="H692" s="225" t="s">
        <v>10</v>
      </c>
      <c r="I692" s="219" t="s">
        <v>2</v>
      </c>
      <c r="J692" s="219" t="s">
        <v>3</v>
      </c>
      <c r="K692" s="227" t="s">
        <v>4</v>
      </c>
      <c r="L692" s="219" t="s">
        <v>5</v>
      </c>
      <c r="M692" s="217" t="s">
        <v>6</v>
      </c>
      <c r="N692" s="217" t="s">
        <v>7</v>
      </c>
      <c r="O692" s="219" t="s">
        <v>8</v>
      </c>
      <c r="P692" s="32"/>
      <c r="AI692" s="3"/>
      <c r="AJ692" s="3"/>
    </row>
    <row r="693" spans="1:36" ht="15.75" customHeight="1" x14ac:dyDescent="0.25">
      <c r="A693" s="218"/>
      <c r="B693" s="74" t="s">
        <v>101</v>
      </c>
      <c r="C693" s="74" t="s">
        <v>102</v>
      </c>
      <c r="D693" s="74" t="s">
        <v>103</v>
      </c>
      <c r="E693" s="74" t="s">
        <v>104</v>
      </c>
      <c r="F693" s="74" t="s">
        <v>105</v>
      </c>
      <c r="G693" s="74" t="s">
        <v>106</v>
      </c>
      <c r="H693" s="226"/>
      <c r="I693" s="218"/>
      <c r="J693" s="218"/>
      <c r="K693" s="218"/>
      <c r="L693" s="218"/>
      <c r="M693" s="218"/>
      <c r="N693" s="218"/>
      <c r="O693" s="218"/>
      <c r="P693" s="32"/>
      <c r="AI693" s="3"/>
      <c r="AJ693" s="3"/>
    </row>
    <row r="694" spans="1:36" ht="15.75" customHeight="1" x14ac:dyDescent="0.25">
      <c r="A694" s="74">
        <v>1802</v>
      </c>
      <c r="B694" s="139">
        <v>2446</v>
      </c>
      <c r="C694" s="139"/>
      <c r="D694" s="139"/>
      <c r="E694" s="139"/>
      <c r="F694" s="139"/>
      <c r="G694" s="139"/>
      <c r="H694" s="140"/>
      <c r="I694" s="141"/>
      <c r="J694" s="142"/>
      <c r="K694" s="143"/>
      <c r="L694" s="144"/>
      <c r="M694" s="145">
        <f>B694</f>
        <v>2446</v>
      </c>
      <c r="N694" s="146"/>
      <c r="O694" s="144"/>
      <c r="P694" s="32"/>
      <c r="AI694" s="3"/>
      <c r="AJ694" s="3"/>
    </row>
    <row r="695" spans="1:36" ht="15.75" customHeight="1" x14ac:dyDescent="0.25">
      <c r="A695" s="74">
        <v>1901</v>
      </c>
      <c r="B695" s="139"/>
      <c r="C695" s="139">
        <v>1853</v>
      </c>
      <c r="D695" s="139"/>
      <c r="E695" s="139"/>
      <c r="F695" s="139"/>
      <c r="G695" s="139"/>
      <c r="H695" s="140"/>
      <c r="I695" s="147"/>
      <c r="J695" s="148"/>
      <c r="K695" s="149"/>
      <c r="L695" s="150">
        <f>IF(C695=0,"",C695/B694)</f>
        <v>0.75756336876533115</v>
      </c>
      <c r="M695" s="151">
        <v>1853</v>
      </c>
      <c r="N695" s="152">
        <f t="shared" ref="N695:N699" si="125">IF(M695=0,"",M695/M694)</f>
        <v>0.75756336876533115</v>
      </c>
      <c r="O695" s="152">
        <f t="shared" ref="O695:O699" si="126">IF(M695=0,"",100%-N695)</f>
        <v>0.24243663123466885</v>
      </c>
      <c r="P695" s="32"/>
      <c r="AI695" s="3"/>
      <c r="AJ695" s="3"/>
    </row>
    <row r="696" spans="1:36" ht="15.75" customHeight="1" x14ac:dyDescent="0.25">
      <c r="A696" s="74">
        <v>1902</v>
      </c>
      <c r="B696" s="139"/>
      <c r="C696" s="139"/>
      <c r="D696" s="139">
        <v>1785</v>
      </c>
      <c r="E696" s="139"/>
      <c r="F696" s="139"/>
      <c r="G696" s="139"/>
      <c r="H696" s="140"/>
      <c r="I696" s="147"/>
      <c r="J696" s="148"/>
      <c r="K696" s="149"/>
      <c r="L696" s="153">
        <f>IF(D696=0,"",D696/C695)</f>
        <v>0.96330275229357798</v>
      </c>
      <c r="M696" s="151">
        <v>1853</v>
      </c>
      <c r="N696" s="154">
        <f t="shared" si="125"/>
        <v>1</v>
      </c>
      <c r="O696" s="154">
        <f t="shared" si="126"/>
        <v>0</v>
      </c>
      <c r="P696" s="11">
        <f>M696/M694</f>
        <v>0.75756336876533115</v>
      </c>
      <c r="AI696" s="3"/>
      <c r="AJ696" s="3"/>
    </row>
    <row r="697" spans="1:36" ht="15.75" customHeight="1" x14ac:dyDescent="0.25">
      <c r="A697" s="74">
        <v>2001</v>
      </c>
      <c r="B697" s="139"/>
      <c r="C697" s="139"/>
      <c r="D697" s="139"/>
      <c r="E697" s="139">
        <v>1715</v>
      </c>
      <c r="F697" s="139"/>
      <c r="G697" s="139"/>
      <c r="H697" s="140"/>
      <c r="I697" s="147"/>
      <c r="J697" s="148"/>
      <c r="K697" s="149"/>
      <c r="L697" s="153">
        <f>IF(E697=0,"",E697/D696)</f>
        <v>0.96078431372549022</v>
      </c>
      <c r="M697" s="151">
        <v>1737</v>
      </c>
      <c r="N697" s="154">
        <f t="shared" si="125"/>
        <v>0.93739881273610359</v>
      </c>
      <c r="O697" s="154">
        <f t="shared" si="126"/>
        <v>6.2601187263896407E-2</v>
      </c>
      <c r="P697" s="32"/>
      <c r="AI697" s="3"/>
      <c r="AJ697" s="3"/>
    </row>
    <row r="698" spans="1:36" ht="15.75" customHeight="1" x14ac:dyDescent="0.25">
      <c r="A698" s="74">
        <v>2002</v>
      </c>
      <c r="B698" s="139"/>
      <c r="C698" s="139"/>
      <c r="D698" s="139"/>
      <c r="E698" s="139"/>
      <c r="F698" s="139">
        <v>1667</v>
      </c>
      <c r="G698" s="139"/>
      <c r="H698" s="140">
        <v>2</v>
      </c>
      <c r="I698" s="147"/>
      <c r="J698" s="148"/>
      <c r="K698" s="149"/>
      <c r="L698" s="153">
        <f>IF(F698=0,"",F698/E697)</f>
        <v>0.97201166180758014</v>
      </c>
      <c r="M698" s="151">
        <v>1696</v>
      </c>
      <c r="N698" s="154">
        <f t="shared" si="125"/>
        <v>0.97639608520437537</v>
      </c>
      <c r="O698" s="154">
        <f t="shared" si="126"/>
        <v>2.3603914795624625E-2</v>
      </c>
      <c r="P698" s="32"/>
      <c r="AI698" s="3"/>
      <c r="AJ698" s="3"/>
    </row>
    <row r="699" spans="1:36" ht="15.75" customHeight="1" x14ac:dyDescent="0.25">
      <c r="A699" s="74">
        <v>2101</v>
      </c>
      <c r="B699" s="139"/>
      <c r="C699" s="139"/>
      <c r="D699" s="139"/>
      <c r="E699" s="139"/>
      <c r="F699" s="139"/>
      <c r="G699" s="139">
        <v>1584</v>
      </c>
      <c r="H699" s="140">
        <v>1246</v>
      </c>
      <c r="I699" s="147"/>
      <c r="J699" s="148"/>
      <c r="K699" s="149"/>
      <c r="L699" s="153">
        <f>IF(G699=0,"",G699/F698)</f>
        <v>0.95020995800839836</v>
      </c>
      <c r="M699" s="155">
        <v>1614</v>
      </c>
      <c r="N699" s="154">
        <f t="shared" si="125"/>
        <v>0.95165094339622647</v>
      </c>
      <c r="O699" s="154">
        <f t="shared" si="126"/>
        <v>4.8349056603773533E-2</v>
      </c>
      <c r="P699" s="32"/>
      <c r="AI699" s="3"/>
      <c r="AJ699" s="3"/>
    </row>
    <row r="700" spans="1:36" ht="15.75" customHeight="1" x14ac:dyDescent="0.25">
      <c r="A700" s="75" t="s">
        <v>115</v>
      </c>
      <c r="B700" s="139"/>
      <c r="C700" s="139"/>
      <c r="D700" s="139"/>
      <c r="E700" s="139"/>
      <c r="F700" s="139"/>
      <c r="G700" s="139">
        <v>209</v>
      </c>
      <c r="H700" s="140">
        <v>116</v>
      </c>
      <c r="I700" s="147"/>
      <c r="J700" s="148"/>
      <c r="K700" s="156"/>
      <c r="L700" s="157"/>
      <c r="M700" s="155">
        <v>260</v>
      </c>
      <c r="N700" s="158"/>
      <c r="O700" s="159"/>
      <c r="P700" s="32"/>
      <c r="AI700" s="3"/>
      <c r="AJ700" s="3"/>
    </row>
    <row r="701" spans="1:36" ht="15.75" customHeight="1" x14ac:dyDescent="0.25">
      <c r="A701" s="75" t="s">
        <v>116</v>
      </c>
      <c r="B701" s="139"/>
      <c r="C701" s="139"/>
      <c r="D701" s="139"/>
      <c r="E701" s="139"/>
      <c r="F701" s="139"/>
      <c r="G701" s="139">
        <v>53</v>
      </c>
      <c r="H701" s="140">
        <v>35</v>
      </c>
      <c r="I701" s="147"/>
      <c r="J701" s="148"/>
      <c r="K701" s="156"/>
      <c r="L701" s="157"/>
      <c r="M701" s="155">
        <v>81</v>
      </c>
      <c r="N701" s="158"/>
      <c r="O701" s="159"/>
      <c r="P701" s="32"/>
      <c r="AI701" s="3"/>
      <c r="AJ701" s="3"/>
    </row>
    <row r="702" spans="1:36" ht="15.75" customHeight="1" x14ac:dyDescent="0.25">
      <c r="A702" s="75" t="s">
        <v>117</v>
      </c>
      <c r="B702" s="139"/>
      <c r="C702" s="139"/>
      <c r="D702" s="139"/>
      <c r="E702" s="139"/>
      <c r="F702" s="139"/>
      <c r="G702" s="139">
        <v>14</v>
      </c>
      <c r="H702" s="140">
        <v>11</v>
      </c>
      <c r="I702" s="147"/>
      <c r="J702" s="148"/>
      <c r="K702" s="156"/>
      <c r="L702" s="157"/>
      <c r="M702" s="155">
        <v>25</v>
      </c>
      <c r="N702" s="158"/>
      <c r="O702" s="159"/>
      <c r="P702" s="32"/>
      <c r="AI702" s="3"/>
      <c r="AJ702" s="3"/>
    </row>
    <row r="703" spans="1:36" ht="15.75" customHeight="1" x14ac:dyDescent="0.25">
      <c r="A703" s="75" t="s">
        <v>132</v>
      </c>
      <c r="B703" s="160"/>
      <c r="C703" s="160"/>
      <c r="D703" s="160"/>
      <c r="E703" s="160"/>
      <c r="F703" s="160"/>
      <c r="G703" s="160">
        <v>4</v>
      </c>
      <c r="H703" s="140">
        <v>4</v>
      </c>
      <c r="I703" s="161"/>
      <c r="J703" s="162"/>
      <c r="K703" s="163"/>
      <c r="L703" s="164"/>
      <c r="M703" s="155">
        <v>4</v>
      </c>
      <c r="N703" s="165"/>
      <c r="O703" s="166"/>
      <c r="P703" s="32"/>
      <c r="AI703" s="3"/>
      <c r="AJ703" s="3"/>
    </row>
    <row r="704" spans="1:36" ht="18" customHeight="1" x14ac:dyDescent="0.25">
      <c r="A704" s="31"/>
      <c r="B704" s="232" t="s">
        <v>114</v>
      </c>
      <c r="C704" s="232"/>
      <c r="D704" s="232"/>
      <c r="E704" s="232"/>
      <c r="F704" s="232"/>
      <c r="G704" s="232"/>
      <c r="H704" s="138">
        <f>SUM(H694:H703)</f>
        <v>1414</v>
      </c>
      <c r="I704" s="77">
        <f>(SUM(H698:H699)/B694)</f>
        <v>0.51022076860179888</v>
      </c>
      <c r="J704" s="77">
        <f>IF(H704=0,"",H704/B694)</f>
        <v>0.57808667211774323</v>
      </c>
      <c r="K704" s="77">
        <f>J704-I704</f>
        <v>6.7865903515944348E-2</v>
      </c>
      <c r="L704" s="5"/>
      <c r="M704" s="32"/>
      <c r="N704" s="23"/>
      <c r="O704" s="5"/>
      <c r="P704" s="32"/>
      <c r="AI704" s="3"/>
      <c r="AJ704" s="3"/>
    </row>
    <row r="705" spans="1:36" ht="12.75" customHeight="1" x14ac:dyDescent="0.2">
      <c r="I705" s="5"/>
      <c r="J705" s="5"/>
      <c r="L705" s="5"/>
      <c r="M705" s="6"/>
      <c r="N705" s="6"/>
      <c r="O705" s="5"/>
      <c r="AI705" s="3"/>
      <c r="AJ705" s="3"/>
    </row>
    <row r="706" spans="1:36" ht="12.75" customHeight="1" x14ac:dyDescent="0.2">
      <c r="I706" s="5"/>
      <c r="J706" s="5"/>
      <c r="L706" s="5"/>
      <c r="M706" s="6"/>
      <c r="N706" s="6"/>
      <c r="O706" s="5"/>
      <c r="AI706" s="3"/>
      <c r="AJ706" s="3"/>
    </row>
    <row r="707" spans="1:36" ht="26.25" customHeight="1" x14ac:dyDescent="0.4">
      <c r="A707" s="4"/>
      <c r="B707" s="220" t="s">
        <v>99</v>
      </c>
      <c r="C707" s="221"/>
      <c r="D707" s="221"/>
      <c r="E707" s="221"/>
      <c r="F707" s="221"/>
      <c r="G707" s="221"/>
      <c r="H707" s="72">
        <v>1901</v>
      </c>
      <c r="I707" s="73"/>
      <c r="J707" s="73"/>
      <c r="K707" s="73"/>
      <c r="L707" s="73"/>
      <c r="M707" s="73"/>
      <c r="N707" s="32"/>
      <c r="O707" s="32"/>
      <c r="P707" s="32"/>
      <c r="AI707" s="3"/>
      <c r="AJ707" s="3"/>
    </row>
    <row r="708" spans="1:36" ht="20.25" customHeight="1" x14ac:dyDescent="0.2">
      <c r="A708" s="222" t="s">
        <v>9</v>
      </c>
      <c r="B708" s="223" t="s">
        <v>100</v>
      </c>
      <c r="C708" s="224"/>
      <c r="D708" s="224"/>
      <c r="E708" s="224"/>
      <c r="F708" s="224"/>
      <c r="G708" s="224"/>
      <c r="H708" s="225" t="s">
        <v>10</v>
      </c>
      <c r="I708" s="219" t="s">
        <v>2</v>
      </c>
      <c r="J708" s="219" t="s">
        <v>3</v>
      </c>
      <c r="K708" s="227" t="s">
        <v>4</v>
      </c>
      <c r="L708" s="219" t="s">
        <v>5</v>
      </c>
      <c r="M708" s="217" t="s">
        <v>6</v>
      </c>
      <c r="N708" s="217" t="s">
        <v>7</v>
      </c>
      <c r="O708" s="219" t="s">
        <v>8</v>
      </c>
      <c r="P708" s="32"/>
      <c r="AI708" s="3"/>
      <c r="AJ708" s="3"/>
    </row>
    <row r="709" spans="1:36" ht="15.75" customHeight="1" x14ac:dyDescent="0.25">
      <c r="A709" s="218"/>
      <c r="B709" s="74" t="s">
        <v>101</v>
      </c>
      <c r="C709" s="74" t="s">
        <v>102</v>
      </c>
      <c r="D709" s="74" t="s">
        <v>103</v>
      </c>
      <c r="E709" s="74" t="s">
        <v>104</v>
      </c>
      <c r="F709" s="74" t="s">
        <v>105</v>
      </c>
      <c r="G709" s="74" t="s">
        <v>106</v>
      </c>
      <c r="H709" s="226"/>
      <c r="I709" s="218"/>
      <c r="J709" s="218"/>
      <c r="K709" s="218"/>
      <c r="L709" s="218"/>
      <c r="M709" s="218"/>
      <c r="N709" s="218"/>
      <c r="O709" s="218"/>
      <c r="P709" s="32"/>
      <c r="AI709" s="3"/>
      <c r="AJ709" s="3"/>
    </row>
    <row r="710" spans="1:36" ht="15.75" customHeight="1" x14ac:dyDescent="0.25">
      <c r="A710" s="74">
        <v>1901</v>
      </c>
      <c r="B710" s="139">
        <v>173</v>
      </c>
      <c r="C710" s="139"/>
      <c r="D710" s="139"/>
      <c r="E710" s="139"/>
      <c r="F710" s="139"/>
      <c r="G710" s="139"/>
      <c r="H710" s="140"/>
      <c r="I710" s="141"/>
      <c r="J710" s="142"/>
      <c r="K710" s="143"/>
      <c r="L710" s="144"/>
      <c r="M710" s="145">
        <f>B710</f>
        <v>173</v>
      </c>
      <c r="N710" s="146"/>
      <c r="O710" s="144"/>
      <c r="P710" s="32"/>
      <c r="AI710" s="3"/>
      <c r="AJ710" s="3"/>
    </row>
    <row r="711" spans="1:36" ht="15.75" customHeight="1" x14ac:dyDescent="0.25">
      <c r="A711" s="74">
        <v>1902</v>
      </c>
      <c r="B711" s="139"/>
      <c r="C711" s="139">
        <v>124</v>
      </c>
      <c r="D711" s="139"/>
      <c r="E711" s="139"/>
      <c r="F711" s="139"/>
      <c r="G711" s="139"/>
      <c r="H711" s="140"/>
      <c r="I711" s="147"/>
      <c r="J711" s="148"/>
      <c r="K711" s="149"/>
      <c r="L711" s="150">
        <f>IF(C711=0,"",C711/B710)</f>
        <v>0.7167630057803468</v>
      </c>
      <c r="M711" s="151">
        <v>124</v>
      </c>
      <c r="N711" s="152">
        <f t="shared" ref="N711:N715" si="127">IF(M711=0,"",M711/M710)</f>
        <v>0.7167630057803468</v>
      </c>
      <c r="O711" s="152">
        <f t="shared" ref="O711:O715" si="128">IF(M711=0,"",100%-N711)</f>
        <v>0.2832369942196532</v>
      </c>
      <c r="P711" s="32"/>
      <c r="AI711" s="3"/>
      <c r="AJ711" s="3"/>
    </row>
    <row r="712" spans="1:36" ht="15.75" customHeight="1" x14ac:dyDescent="0.25">
      <c r="A712" s="74">
        <v>2001</v>
      </c>
      <c r="B712" s="139"/>
      <c r="C712" s="139"/>
      <c r="D712" s="139">
        <v>101</v>
      </c>
      <c r="E712" s="139"/>
      <c r="F712" s="139"/>
      <c r="G712" s="139"/>
      <c r="H712" s="140"/>
      <c r="I712" s="147"/>
      <c r="J712" s="148"/>
      <c r="K712" s="149"/>
      <c r="L712" s="153">
        <f>IF(D712=0,"",D712/C711)</f>
        <v>0.81451612903225812</v>
      </c>
      <c r="M712" s="151">
        <v>101</v>
      </c>
      <c r="N712" s="154">
        <f t="shared" si="127"/>
        <v>0.81451612903225812</v>
      </c>
      <c r="O712" s="154">
        <f t="shared" si="128"/>
        <v>0.18548387096774188</v>
      </c>
      <c r="P712" s="11">
        <f>M712/M710</f>
        <v>0.58381502890173409</v>
      </c>
      <c r="AI712" s="3"/>
      <c r="AJ712" s="3"/>
    </row>
    <row r="713" spans="1:36" ht="15.75" customHeight="1" x14ac:dyDescent="0.25">
      <c r="A713" s="74">
        <v>2002</v>
      </c>
      <c r="B713" s="139"/>
      <c r="C713" s="139"/>
      <c r="D713" s="139"/>
      <c r="E713" s="139">
        <v>88</v>
      </c>
      <c r="F713" s="139"/>
      <c r="G713" s="139"/>
      <c r="H713" s="140"/>
      <c r="I713" s="147"/>
      <c r="J713" s="148"/>
      <c r="K713" s="149"/>
      <c r="L713" s="153">
        <f>IF(E713=0,"",E713/D712)</f>
        <v>0.87128712871287128</v>
      </c>
      <c r="M713" s="151">
        <v>94</v>
      </c>
      <c r="N713" s="154">
        <f t="shared" si="127"/>
        <v>0.93069306930693074</v>
      </c>
      <c r="O713" s="154">
        <f t="shared" si="128"/>
        <v>6.9306930693069257E-2</v>
      </c>
      <c r="P713" s="32"/>
      <c r="AI713" s="3"/>
      <c r="AJ713" s="3"/>
    </row>
    <row r="714" spans="1:36" ht="15.75" customHeight="1" x14ac:dyDescent="0.25">
      <c r="A714" s="74">
        <v>2101</v>
      </c>
      <c r="B714" s="139"/>
      <c r="C714" s="139"/>
      <c r="D714" s="139"/>
      <c r="E714" s="139"/>
      <c r="F714" s="139">
        <v>71</v>
      </c>
      <c r="G714" s="139"/>
      <c r="H714" s="140"/>
      <c r="I714" s="147"/>
      <c r="J714" s="148"/>
      <c r="K714" s="149"/>
      <c r="L714" s="153">
        <f>IF(F714=0,"",F714/E713)</f>
        <v>0.80681818181818177</v>
      </c>
      <c r="M714" s="151">
        <v>72</v>
      </c>
      <c r="N714" s="154">
        <f t="shared" si="127"/>
        <v>0.76595744680851063</v>
      </c>
      <c r="O714" s="154">
        <f t="shared" si="128"/>
        <v>0.23404255319148937</v>
      </c>
      <c r="P714" s="32"/>
      <c r="AI714" s="3"/>
      <c r="AJ714" s="3"/>
    </row>
    <row r="715" spans="1:36" ht="15.75" customHeight="1" x14ac:dyDescent="0.25">
      <c r="A715" s="74">
        <v>2102</v>
      </c>
      <c r="B715" s="139"/>
      <c r="C715" s="139"/>
      <c r="D715" s="139"/>
      <c r="E715" s="139"/>
      <c r="F715" s="139"/>
      <c r="G715" s="139">
        <v>64</v>
      </c>
      <c r="H715" s="140">
        <v>33</v>
      </c>
      <c r="I715" s="147"/>
      <c r="J715" s="148"/>
      <c r="K715" s="149"/>
      <c r="L715" s="153">
        <f>IF(G715=0,"",G715/F714)</f>
        <v>0.90140845070422537</v>
      </c>
      <c r="M715" s="155">
        <v>71</v>
      </c>
      <c r="N715" s="154">
        <f t="shared" si="127"/>
        <v>0.98611111111111116</v>
      </c>
      <c r="O715" s="154">
        <f t="shared" si="128"/>
        <v>1.388888888888884E-2</v>
      </c>
      <c r="P715" s="32"/>
      <c r="AI715" s="3"/>
      <c r="AJ715" s="3"/>
    </row>
    <row r="716" spans="1:36" ht="15.75" customHeight="1" x14ac:dyDescent="0.25">
      <c r="A716" s="75" t="s">
        <v>116</v>
      </c>
      <c r="B716" s="139"/>
      <c r="C716" s="139"/>
      <c r="D716" s="139"/>
      <c r="E716" s="139"/>
      <c r="F716" s="139"/>
      <c r="G716" s="139">
        <v>13</v>
      </c>
      <c r="H716" s="140">
        <v>8</v>
      </c>
      <c r="I716" s="147"/>
      <c r="J716" s="148"/>
      <c r="K716" s="156"/>
      <c r="L716" s="157"/>
      <c r="M716" s="155">
        <v>21</v>
      </c>
      <c r="N716" s="158"/>
      <c r="O716" s="159"/>
      <c r="P716" s="32"/>
      <c r="AI716" s="3"/>
      <c r="AJ716" s="3"/>
    </row>
    <row r="717" spans="1:36" ht="15.75" customHeight="1" x14ac:dyDescent="0.25">
      <c r="A717" s="75" t="s">
        <v>117</v>
      </c>
      <c r="B717" s="139"/>
      <c r="C717" s="139"/>
      <c r="D717" s="139"/>
      <c r="E717" s="139"/>
      <c r="F717" s="139"/>
      <c r="G717" s="139">
        <v>4</v>
      </c>
      <c r="H717" s="140">
        <v>1</v>
      </c>
      <c r="I717" s="147"/>
      <c r="J717" s="148"/>
      <c r="K717" s="156"/>
      <c r="L717" s="157"/>
      <c r="M717" s="155">
        <v>4</v>
      </c>
      <c r="N717" s="158"/>
      <c r="O717" s="159"/>
      <c r="P717" s="32"/>
      <c r="AI717" s="3"/>
      <c r="AJ717" s="3"/>
    </row>
    <row r="718" spans="1:36" ht="15.75" customHeight="1" x14ac:dyDescent="0.25">
      <c r="A718" s="75" t="s">
        <v>132</v>
      </c>
      <c r="B718" s="139"/>
      <c r="C718" s="139"/>
      <c r="D718" s="139"/>
      <c r="E718" s="139"/>
      <c r="F718" s="139"/>
      <c r="G718" s="139">
        <v>1</v>
      </c>
      <c r="H718" s="140"/>
      <c r="I718" s="147"/>
      <c r="J718" s="148"/>
      <c r="K718" s="156"/>
      <c r="L718" s="157"/>
      <c r="M718" s="155">
        <v>1</v>
      </c>
      <c r="N718" s="158"/>
      <c r="O718" s="159"/>
      <c r="P718" s="32"/>
      <c r="AI718" s="3"/>
      <c r="AJ718" s="3"/>
    </row>
    <row r="719" spans="1:36" ht="15.75" customHeight="1" x14ac:dyDescent="0.25">
      <c r="A719" s="75" t="s">
        <v>120</v>
      </c>
      <c r="B719" s="160"/>
      <c r="C719" s="160"/>
      <c r="D719" s="160"/>
      <c r="E719" s="160"/>
      <c r="F719" s="160"/>
      <c r="G719" s="160"/>
      <c r="H719" s="140"/>
      <c r="I719" s="161"/>
      <c r="J719" s="162"/>
      <c r="K719" s="163"/>
      <c r="L719" s="164"/>
      <c r="M719" s="155"/>
      <c r="N719" s="165"/>
      <c r="O719" s="166"/>
      <c r="P719" s="32"/>
      <c r="AI719" s="3"/>
      <c r="AJ719" s="3"/>
    </row>
    <row r="720" spans="1:36" ht="18" customHeight="1" x14ac:dyDescent="0.25">
      <c r="A720" s="31"/>
      <c r="B720" s="232" t="s">
        <v>114</v>
      </c>
      <c r="C720" s="232"/>
      <c r="D720" s="232"/>
      <c r="E720" s="232"/>
      <c r="F720" s="232"/>
      <c r="G720" s="232"/>
      <c r="H720" s="138">
        <f>SUM(H710:H719)</f>
        <v>42</v>
      </c>
      <c r="I720" s="77">
        <f>H715/B710</f>
        <v>0.19075144508670519</v>
      </c>
      <c r="J720" s="77">
        <f>IF(H720=0,"",H720/B710)</f>
        <v>0.24277456647398843</v>
      </c>
      <c r="K720" s="77">
        <f>J720-I720</f>
        <v>5.2023121387283239E-2</v>
      </c>
      <c r="L720" s="5"/>
      <c r="M720" s="32"/>
      <c r="N720" s="23"/>
      <c r="O720" s="5"/>
      <c r="P720" s="32"/>
      <c r="AI720" s="3"/>
      <c r="AJ720" s="3"/>
    </row>
    <row r="721" spans="1:36" ht="12.75" customHeight="1" x14ac:dyDescent="0.2">
      <c r="I721" s="5"/>
      <c r="J721" s="5"/>
      <c r="L721" s="5"/>
      <c r="M721" s="6"/>
      <c r="N721" s="6"/>
      <c r="O721" s="5"/>
      <c r="AI721" s="3"/>
      <c r="AJ721" s="3"/>
    </row>
    <row r="722" spans="1:36" ht="12.75" customHeight="1" x14ac:dyDescent="0.2">
      <c r="I722" s="5"/>
      <c r="J722" s="5"/>
      <c r="L722" s="5"/>
      <c r="M722" s="6"/>
      <c r="N722" s="6"/>
      <c r="O722" s="5"/>
      <c r="AI722" s="3"/>
      <c r="AJ722" s="3"/>
    </row>
    <row r="723" spans="1:36" ht="26.25" customHeight="1" x14ac:dyDescent="0.4">
      <c r="A723" s="4"/>
      <c r="B723" s="220" t="s">
        <v>99</v>
      </c>
      <c r="C723" s="221"/>
      <c r="D723" s="221"/>
      <c r="E723" s="221"/>
      <c r="F723" s="221"/>
      <c r="G723" s="221"/>
      <c r="H723" s="72">
        <v>1902</v>
      </c>
      <c r="I723" s="73"/>
      <c r="J723" s="73"/>
      <c r="K723" s="73"/>
      <c r="L723" s="73"/>
      <c r="M723" s="73"/>
      <c r="N723" s="32"/>
      <c r="O723" s="32"/>
      <c r="P723" s="32"/>
      <c r="AI723" s="3"/>
      <c r="AJ723" s="3"/>
    </row>
    <row r="724" spans="1:36" ht="20.25" x14ac:dyDescent="0.2">
      <c r="A724" s="222" t="s">
        <v>9</v>
      </c>
      <c r="B724" s="223" t="s">
        <v>100</v>
      </c>
      <c r="C724" s="224"/>
      <c r="D724" s="224"/>
      <c r="E724" s="224"/>
      <c r="F724" s="224"/>
      <c r="G724" s="224"/>
      <c r="H724" s="225" t="s">
        <v>10</v>
      </c>
      <c r="I724" s="219" t="s">
        <v>2</v>
      </c>
      <c r="J724" s="219" t="s">
        <v>3</v>
      </c>
      <c r="K724" s="227" t="s">
        <v>4</v>
      </c>
      <c r="L724" s="219" t="s">
        <v>5</v>
      </c>
      <c r="M724" s="217" t="s">
        <v>6</v>
      </c>
      <c r="N724" s="217" t="s">
        <v>7</v>
      </c>
      <c r="O724" s="219" t="s">
        <v>8</v>
      </c>
      <c r="P724" s="32"/>
      <c r="AI724" s="3"/>
      <c r="AJ724" s="3"/>
    </row>
    <row r="725" spans="1:36" ht="15.75" x14ac:dyDescent="0.25">
      <c r="A725" s="218"/>
      <c r="B725" s="74" t="s">
        <v>101</v>
      </c>
      <c r="C725" s="74" t="s">
        <v>102</v>
      </c>
      <c r="D725" s="74" t="s">
        <v>103</v>
      </c>
      <c r="E725" s="74" t="s">
        <v>104</v>
      </c>
      <c r="F725" s="74" t="s">
        <v>105</v>
      </c>
      <c r="G725" s="74" t="s">
        <v>106</v>
      </c>
      <c r="H725" s="226"/>
      <c r="I725" s="218"/>
      <c r="J725" s="218"/>
      <c r="K725" s="218"/>
      <c r="L725" s="218"/>
      <c r="M725" s="218"/>
      <c r="N725" s="218"/>
      <c r="O725" s="218"/>
      <c r="P725" s="32"/>
      <c r="AI725" s="3"/>
      <c r="AJ725" s="3"/>
    </row>
    <row r="726" spans="1:36" ht="15.75" customHeight="1" x14ac:dyDescent="0.25">
      <c r="A726" s="74">
        <v>1902</v>
      </c>
      <c r="B726" s="139">
        <v>2284</v>
      </c>
      <c r="C726" s="139"/>
      <c r="D726" s="139"/>
      <c r="E726" s="139"/>
      <c r="F726" s="139"/>
      <c r="G726" s="139"/>
      <c r="H726" s="140"/>
      <c r="I726" s="141"/>
      <c r="J726" s="142"/>
      <c r="K726" s="143"/>
      <c r="L726" s="144"/>
      <c r="M726" s="145">
        <f>B726</f>
        <v>2284</v>
      </c>
      <c r="N726" s="146"/>
      <c r="O726" s="144"/>
      <c r="P726" s="32"/>
      <c r="AI726" s="3"/>
      <c r="AJ726" s="3"/>
    </row>
    <row r="727" spans="1:36" ht="15.75" customHeight="1" x14ac:dyDescent="0.25">
      <c r="A727" s="74">
        <v>2001</v>
      </c>
      <c r="B727" s="139"/>
      <c r="C727" s="139">
        <v>2009</v>
      </c>
      <c r="D727" s="139"/>
      <c r="E727" s="139"/>
      <c r="F727" s="139"/>
      <c r="G727" s="139"/>
      <c r="H727" s="140"/>
      <c r="I727" s="147"/>
      <c r="J727" s="148"/>
      <c r="K727" s="149"/>
      <c r="L727" s="150">
        <f>IF(C727=0,"",C727/B726)</f>
        <v>0.87959719789842383</v>
      </c>
      <c r="M727" s="151">
        <v>2022</v>
      </c>
      <c r="N727" s="152">
        <f t="shared" ref="N727:N731" si="129">IF(M727=0,"",M727/M726)</f>
        <v>0.88528896672504376</v>
      </c>
      <c r="O727" s="152">
        <f t="shared" ref="O727:O731" si="130">IF(M727=0,"",100%-N727)</f>
        <v>0.11471103327495624</v>
      </c>
      <c r="P727" s="32"/>
      <c r="AI727" s="3"/>
      <c r="AJ727" s="3"/>
    </row>
    <row r="728" spans="1:36" ht="15.75" customHeight="1" x14ac:dyDescent="0.25">
      <c r="A728" s="74">
        <v>2002</v>
      </c>
      <c r="B728" s="139"/>
      <c r="C728" s="139"/>
      <c r="D728" s="139">
        <v>1660</v>
      </c>
      <c r="E728" s="139"/>
      <c r="F728" s="139"/>
      <c r="G728" s="139"/>
      <c r="H728" s="140"/>
      <c r="I728" s="147"/>
      <c r="J728" s="148"/>
      <c r="K728" s="149"/>
      <c r="L728" s="153">
        <f>IF(D728=0,"",D728/C727)</f>
        <v>0.82628173220507717</v>
      </c>
      <c r="M728" s="151">
        <v>1948</v>
      </c>
      <c r="N728" s="154">
        <f t="shared" si="129"/>
        <v>0.96340257171117705</v>
      </c>
      <c r="O728" s="154">
        <f t="shared" si="130"/>
        <v>3.6597428288822953E-2</v>
      </c>
      <c r="P728" s="11">
        <f>M728/M726</f>
        <v>0.8528896672504378</v>
      </c>
      <c r="AI728" s="3"/>
      <c r="AJ728" s="3"/>
    </row>
    <row r="729" spans="1:36" ht="15.75" customHeight="1" x14ac:dyDescent="0.25">
      <c r="A729" s="74">
        <v>2101</v>
      </c>
      <c r="B729" s="139"/>
      <c r="C729" s="139"/>
      <c r="D729" s="139"/>
      <c r="E729" s="139">
        <v>1510</v>
      </c>
      <c r="F729" s="139"/>
      <c r="G729" s="139"/>
      <c r="H729" s="140">
        <v>1</v>
      </c>
      <c r="I729" s="147"/>
      <c r="J729" s="148"/>
      <c r="K729" s="149"/>
      <c r="L729" s="153">
        <f>IF(E729=0,"",E729/D728)</f>
        <v>0.90963855421686746</v>
      </c>
      <c r="M729" s="151">
        <v>1887</v>
      </c>
      <c r="N729" s="154">
        <f t="shared" si="129"/>
        <v>0.96868583162217659</v>
      </c>
      <c r="O729" s="154">
        <f t="shared" si="130"/>
        <v>3.1314168377823415E-2</v>
      </c>
      <c r="P729" s="32"/>
      <c r="AI729" s="3"/>
      <c r="AJ729" s="3"/>
    </row>
    <row r="730" spans="1:36" ht="15.75" customHeight="1" x14ac:dyDescent="0.25">
      <c r="A730" s="74">
        <v>2102</v>
      </c>
      <c r="B730" s="139"/>
      <c r="C730" s="139"/>
      <c r="D730" s="139"/>
      <c r="E730" s="139"/>
      <c r="F730" s="139">
        <v>1408</v>
      </c>
      <c r="G730" s="139"/>
      <c r="H730" s="140"/>
      <c r="I730" s="147"/>
      <c r="J730" s="148"/>
      <c r="K730" s="149"/>
      <c r="L730" s="153">
        <f>IF(F730=0,"",F730/E729)</f>
        <v>0.93245033112582787</v>
      </c>
      <c r="M730" s="151">
        <v>1887</v>
      </c>
      <c r="N730" s="154">
        <f t="shared" si="129"/>
        <v>1</v>
      </c>
      <c r="O730" s="154">
        <f t="shared" si="130"/>
        <v>0</v>
      </c>
      <c r="P730" s="32"/>
      <c r="AI730" s="3"/>
      <c r="AJ730" s="3"/>
    </row>
    <row r="731" spans="1:36" ht="15.75" x14ac:dyDescent="0.25">
      <c r="A731" s="74">
        <v>2201</v>
      </c>
      <c r="B731" s="139"/>
      <c r="C731" s="139"/>
      <c r="D731" s="139"/>
      <c r="E731" s="139"/>
      <c r="F731" s="139"/>
      <c r="G731" s="139">
        <v>1397</v>
      </c>
      <c r="H731" s="140">
        <v>1176</v>
      </c>
      <c r="I731" s="147"/>
      <c r="J731" s="148"/>
      <c r="K731" s="149"/>
      <c r="L731" s="153">
        <f>IF(G731=0,"",G731/F730)</f>
        <v>0.9921875</v>
      </c>
      <c r="M731" s="155">
        <v>1801</v>
      </c>
      <c r="N731" s="154">
        <f t="shared" si="129"/>
        <v>0.95442501324854268</v>
      </c>
      <c r="O731" s="154">
        <f t="shared" si="130"/>
        <v>4.5574986751457325E-2</v>
      </c>
      <c r="P731" s="32"/>
      <c r="AI731" s="3"/>
      <c r="AJ731" s="3"/>
    </row>
    <row r="732" spans="1:36" ht="15.75" customHeight="1" x14ac:dyDescent="0.25">
      <c r="A732" s="74">
        <v>2202</v>
      </c>
      <c r="B732" s="139"/>
      <c r="C732" s="139"/>
      <c r="D732" s="139"/>
      <c r="E732" s="139"/>
      <c r="F732" s="139"/>
      <c r="G732" s="139">
        <v>334</v>
      </c>
      <c r="H732" s="140">
        <v>192</v>
      </c>
      <c r="I732" s="147"/>
      <c r="J732" s="148"/>
      <c r="K732" s="156"/>
      <c r="L732" s="157"/>
      <c r="M732" s="155">
        <v>496</v>
      </c>
      <c r="N732" s="158"/>
      <c r="O732" s="159"/>
      <c r="P732" s="32"/>
      <c r="AI732" s="3"/>
      <c r="AJ732" s="3"/>
    </row>
    <row r="733" spans="1:36" ht="15.75" customHeight="1" x14ac:dyDescent="0.25">
      <c r="A733" s="75" t="s">
        <v>132</v>
      </c>
      <c r="B733" s="139"/>
      <c r="C733" s="139"/>
      <c r="D733" s="139"/>
      <c r="E733" s="139"/>
      <c r="F733" s="139"/>
      <c r="G733" s="139">
        <v>157</v>
      </c>
      <c r="H733" s="140">
        <v>119</v>
      </c>
      <c r="I733" s="147"/>
      <c r="J733" s="148"/>
      <c r="K733" s="156"/>
      <c r="L733" s="157"/>
      <c r="M733" s="155">
        <v>184</v>
      </c>
      <c r="N733" s="158"/>
      <c r="O733" s="159"/>
      <c r="P733" s="32"/>
      <c r="AI733" s="3"/>
      <c r="AJ733" s="3"/>
    </row>
    <row r="734" spans="1:36" ht="15.75" customHeight="1" x14ac:dyDescent="0.25">
      <c r="A734" s="75" t="s">
        <v>120</v>
      </c>
      <c r="B734" s="139"/>
      <c r="C734" s="139"/>
      <c r="D734" s="139"/>
      <c r="E734" s="139"/>
      <c r="F734" s="139"/>
      <c r="G734" s="139">
        <v>54</v>
      </c>
      <c r="H734" s="183">
        <v>33</v>
      </c>
      <c r="I734" s="147"/>
      <c r="J734" s="148"/>
      <c r="K734" s="156"/>
      <c r="L734" s="157"/>
      <c r="M734" s="174">
        <v>69</v>
      </c>
      <c r="N734" s="158"/>
      <c r="O734" s="159"/>
      <c r="P734" s="32"/>
      <c r="AI734" s="3"/>
      <c r="AJ734" s="3"/>
    </row>
    <row r="735" spans="1:36" ht="15.75" customHeight="1" x14ac:dyDescent="0.25">
      <c r="A735" s="75" t="s">
        <v>133</v>
      </c>
      <c r="B735" s="139"/>
      <c r="C735" s="139"/>
      <c r="D735" s="139"/>
      <c r="E735" s="139"/>
      <c r="F735" s="139"/>
      <c r="G735" s="186">
        <v>10</v>
      </c>
      <c r="H735" s="185">
        <v>6</v>
      </c>
      <c r="I735" s="171"/>
      <c r="J735" s="171"/>
      <c r="K735" s="172"/>
      <c r="L735" s="173"/>
      <c r="M735" s="181">
        <v>11</v>
      </c>
      <c r="N735" s="175"/>
      <c r="O735" s="179"/>
      <c r="P735" s="32"/>
      <c r="AI735" s="3"/>
      <c r="AJ735" s="3"/>
    </row>
    <row r="736" spans="1:36" s="131" customFormat="1" ht="15.75" customHeight="1" x14ac:dyDescent="0.25">
      <c r="A736" s="75" t="s">
        <v>124</v>
      </c>
      <c r="B736" s="160"/>
      <c r="C736" s="160"/>
      <c r="D736" s="160"/>
      <c r="E736" s="160"/>
      <c r="F736" s="160"/>
      <c r="G736" s="160">
        <v>1</v>
      </c>
      <c r="H736" s="187">
        <v>1</v>
      </c>
      <c r="I736" s="161"/>
      <c r="J736" s="162"/>
      <c r="K736" s="163"/>
      <c r="L736" s="164"/>
      <c r="M736" s="155">
        <v>1</v>
      </c>
      <c r="N736" s="165"/>
      <c r="O736" s="166"/>
      <c r="P736" s="32"/>
      <c r="AI736" s="3"/>
      <c r="AJ736" s="3"/>
    </row>
    <row r="737" spans="1:36" ht="18" customHeight="1" x14ac:dyDescent="0.25">
      <c r="A737" s="31"/>
      <c r="B737" s="232" t="s">
        <v>114</v>
      </c>
      <c r="C737" s="232"/>
      <c r="D737" s="232"/>
      <c r="E737" s="232"/>
      <c r="F737" s="232"/>
      <c r="G737" s="232"/>
      <c r="H737" s="138">
        <f>SUM(H726:H736)</f>
        <v>1528</v>
      </c>
      <c r="I737" s="77">
        <f>SUM(H729:H731)/B726</f>
        <v>0.51532399299474607</v>
      </c>
      <c r="J737" s="77">
        <f>IF(H737=0,"",H737/B726)</f>
        <v>0.66900175131348516</v>
      </c>
      <c r="K737" s="77">
        <f>J737-I737</f>
        <v>0.15367775831873909</v>
      </c>
      <c r="L737" s="5"/>
      <c r="M737" s="32"/>
      <c r="N737" s="23"/>
      <c r="O737" s="5"/>
      <c r="P737" s="32"/>
      <c r="AI737" s="3"/>
      <c r="AJ737" s="3"/>
    </row>
    <row r="738" spans="1:36" ht="12.75" customHeight="1" x14ac:dyDescent="0.2">
      <c r="I738" s="5"/>
      <c r="J738" s="5"/>
      <c r="L738" s="5"/>
      <c r="M738" s="6"/>
      <c r="N738" s="6"/>
      <c r="O738" s="5"/>
      <c r="AI738" s="3"/>
      <c r="AJ738" s="3"/>
    </row>
    <row r="739" spans="1:36" ht="12.75" customHeight="1" x14ac:dyDescent="0.2">
      <c r="I739" s="5"/>
      <c r="J739" s="5"/>
      <c r="L739" s="5"/>
      <c r="M739" s="6"/>
      <c r="N739" s="6"/>
      <c r="O739" s="5"/>
      <c r="AI739" s="3"/>
      <c r="AJ739" s="3"/>
    </row>
    <row r="740" spans="1:36" ht="26.25" customHeight="1" x14ac:dyDescent="0.4">
      <c r="A740" s="4"/>
      <c r="B740" s="220" t="s">
        <v>99</v>
      </c>
      <c r="C740" s="221"/>
      <c r="D740" s="221"/>
      <c r="E740" s="221"/>
      <c r="F740" s="221"/>
      <c r="G740" s="221"/>
      <c r="H740" s="72">
        <v>2002</v>
      </c>
      <c r="I740" s="73"/>
      <c r="J740" s="73"/>
      <c r="K740" s="73"/>
      <c r="L740" s="73"/>
      <c r="M740" s="73"/>
      <c r="N740" s="32"/>
      <c r="O740" s="32"/>
      <c r="P740" s="32"/>
      <c r="AI740" s="3"/>
      <c r="AJ740" s="3"/>
    </row>
    <row r="741" spans="1:36" ht="20.25" customHeight="1" x14ac:dyDescent="0.2">
      <c r="A741" s="222" t="s">
        <v>9</v>
      </c>
      <c r="B741" s="223" t="s">
        <v>100</v>
      </c>
      <c r="C741" s="224"/>
      <c r="D741" s="224"/>
      <c r="E741" s="224"/>
      <c r="F741" s="224"/>
      <c r="G741" s="224"/>
      <c r="H741" s="225" t="s">
        <v>10</v>
      </c>
      <c r="I741" s="219" t="s">
        <v>2</v>
      </c>
      <c r="J741" s="219" t="s">
        <v>3</v>
      </c>
      <c r="K741" s="227" t="s">
        <v>4</v>
      </c>
      <c r="L741" s="219" t="s">
        <v>5</v>
      </c>
      <c r="M741" s="217" t="s">
        <v>6</v>
      </c>
      <c r="N741" s="217" t="s">
        <v>7</v>
      </c>
      <c r="O741" s="219" t="s">
        <v>8</v>
      </c>
      <c r="P741" s="32"/>
      <c r="AI741" s="3"/>
      <c r="AJ741" s="3"/>
    </row>
    <row r="742" spans="1:36" ht="15.75" customHeight="1" x14ac:dyDescent="0.25">
      <c r="A742" s="218"/>
      <c r="B742" s="74" t="s">
        <v>101</v>
      </c>
      <c r="C742" s="74" t="s">
        <v>102</v>
      </c>
      <c r="D742" s="74" t="s">
        <v>103</v>
      </c>
      <c r="E742" s="74" t="s">
        <v>104</v>
      </c>
      <c r="F742" s="74" t="s">
        <v>105</v>
      </c>
      <c r="G742" s="74" t="s">
        <v>106</v>
      </c>
      <c r="H742" s="226"/>
      <c r="I742" s="218"/>
      <c r="J742" s="218"/>
      <c r="K742" s="218"/>
      <c r="L742" s="218"/>
      <c r="M742" s="218"/>
      <c r="N742" s="218"/>
      <c r="O742" s="218"/>
      <c r="P742" s="32"/>
      <c r="AI742" s="3"/>
      <c r="AJ742" s="3"/>
    </row>
    <row r="743" spans="1:36" ht="15.75" customHeight="1" x14ac:dyDescent="0.25">
      <c r="A743" s="74">
        <v>2002</v>
      </c>
      <c r="B743" s="139">
        <v>2107</v>
      </c>
      <c r="C743" s="139"/>
      <c r="D743" s="139"/>
      <c r="E743" s="139"/>
      <c r="F743" s="139"/>
      <c r="G743" s="139"/>
      <c r="H743" s="140"/>
      <c r="I743" s="141"/>
      <c r="J743" s="142"/>
      <c r="K743" s="143"/>
      <c r="L743" s="144"/>
      <c r="M743" s="145">
        <f>B743</f>
        <v>2107</v>
      </c>
      <c r="N743" s="146"/>
      <c r="O743" s="144"/>
      <c r="P743" s="32"/>
      <c r="AI743" s="3"/>
      <c r="AJ743" s="3"/>
    </row>
    <row r="744" spans="1:36" ht="15.75" customHeight="1" x14ac:dyDescent="0.25">
      <c r="A744" s="74">
        <v>2101</v>
      </c>
      <c r="B744" s="139"/>
      <c r="C744" s="139">
        <v>1617</v>
      </c>
      <c r="D744" s="139"/>
      <c r="E744" s="139"/>
      <c r="F744" s="139"/>
      <c r="G744" s="139"/>
      <c r="H744" s="140"/>
      <c r="I744" s="147"/>
      <c r="J744" s="148"/>
      <c r="K744" s="149"/>
      <c r="L744" s="150">
        <f>IF(C744=0,"",C744/B743)</f>
        <v>0.76744186046511631</v>
      </c>
      <c r="M744" s="151">
        <v>1632</v>
      </c>
      <c r="N744" s="152">
        <f t="shared" ref="N744:N748" si="131">IF(M744=0,"",M744/M743)</f>
        <v>0.77456098718557187</v>
      </c>
      <c r="O744" s="152">
        <f t="shared" ref="O744:O748" si="132">IF(M744=0,"",100%-N744)</f>
        <v>0.22543901281442813</v>
      </c>
      <c r="P744" s="32"/>
      <c r="AI744" s="3"/>
      <c r="AJ744" s="3"/>
    </row>
    <row r="745" spans="1:36" ht="15.75" customHeight="1" x14ac:dyDescent="0.25">
      <c r="A745" s="74">
        <v>2102</v>
      </c>
      <c r="B745" s="139"/>
      <c r="C745" s="139"/>
      <c r="D745" s="139">
        <v>1404</v>
      </c>
      <c r="E745" s="139"/>
      <c r="F745" s="139"/>
      <c r="G745" s="139"/>
      <c r="H745" s="140"/>
      <c r="I745" s="147"/>
      <c r="J745" s="148"/>
      <c r="K745" s="149"/>
      <c r="L745" s="153">
        <f>IF(D745=0,"",D745/C744)</f>
        <v>0.86827458256029688</v>
      </c>
      <c r="M745" s="151">
        <v>1544</v>
      </c>
      <c r="N745" s="154">
        <f t="shared" si="131"/>
        <v>0.94607843137254899</v>
      </c>
      <c r="O745" s="154">
        <f t="shared" si="132"/>
        <v>5.3921568627451011E-2</v>
      </c>
      <c r="P745" s="11">
        <f>M745/M743</f>
        <v>0.73279544375889893</v>
      </c>
      <c r="AI745" s="3"/>
      <c r="AJ745" s="3"/>
    </row>
    <row r="746" spans="1:36" ht="15.75" customHeight="1" x14ac:dyDescent="0.25">
      <c r="A746" s="74">
        <v>2201</v>
      </c>
      <c r="B746" s="139"/>
      <c r="C746" s="139"/>
      <c r="D746" s="139"/>
      <c r="E746" s="139">
        <v>1340</v>
      </c>
      <c r="F746" s="139"/>
      <c r="G746" s="139"/>
      <c r="H746" s="140"/>
      <c r="I746" s="147"/>
      <c r="J746" s="148"/>
      <c r="K746" s="149"/>
      <c r="L746" s="153">
        <f>IF(E746=0,"",E746/D745)</f>
        <v>0.95441595441595439</v>
      </c>
      <c r="M746" s="151">
        <v>1544</v>
      </c>
      <c r="N746" s="154">
        <f t="shared" si="131"/>
        <v>1</v>
      </c>
      <c r="O746" s="154">
        <f t="shared" si="132"/>
        <v>0</v>
      </c>
      <c r="P746" s="32"/>
      <c r="AI746" s="3"/>
      <c r="AJ746" s="3"/>
    </row>
    <row r="747" spans="1:36" ht="15.75" customHeight="1" x14ac:dyDescent="0.25">
      <c r="A747" s="74">
        <v>2202</v>
      </c>
      <c r="B747" s="139"/>
      <c r="C747" s="139"/>
      <c r="D747" s="139"/>
      <c r="E747" s="139"/>
      <c r="F747" s="139">
        <v>1246</v>
      </c>
      <c r="G747" s="139"/>
      <c r="H747" s="140">
        <v>2</v>
      </c>
      <c r="I747" s="147"/>
      <c r="J747" s="148"/>
      <c r="K747" s="149"/>
      <c r="L747" s="153">
        <f>IF(F747=0,"",F747/E746)</f>
        <v>0.92985074626865671</v>
      </c>
      <c r="M747" s="151">
        <v>1505</v>
      </c>
      <c r="N747" s="154">
        <f t="shared" si="131"/>
        <v>0.97474093264248707</v>
      </c>
      <c r="O747" s="154">
        <f t="shared" si="132"/>
        <v>2.5259067357512932E-2</v>
      </c>
      <c r="P747" s="32"/>
      <c r="AI747" s="3"/>
      <c r="AJ747" s="3"/>
    </row>
    <row r="748" spans="1:36" ht="15.75" customHeight="1" x14ac:dyDescent="0.25">
      <c r="A748" s="74">
        <v>2301</v>
      </c>
      <c r="B748" s="139"/>
      <c r="C748" s="139"/>
      <c r="D748" s="139"/>
      <c r="E748" s="139"/>
      <c r="F748" s="139"/>
      <c r="G748" s="139">
        <v>1222</v>
      </c>
      <c r="H748" s="140">
        <v>1031</v>
      </c>
      <c r="I748" s="147"/>
      <c r="J748" s="148"/>
      <c r="K748" s="149"/>
      <c r="L748" s="153">
        <f>IF(G748=0,"",G748/F747)</f>
        <v>0.9807383627608347</v>
      </c>
      <c r="M748" s="155">
        <v>1427</v>
      </c>
      <c r="N748" s="154">
        <f t="shared" si="131"/>
        <v>0.94817275747508301</v>
      </c>
      <c r="O748" s="154">
        <f t="shared" si="132"/>
        <v>5.1827242524916994E-2</v>
      </c>
      <c r="P748" s="32"/>
      <c r="AI748" s="3"/>
      <c r="AJ748" s="3"/>
    </row>
    <row r="749" spans="1:36" ht="15.75" customHeight="1" x14ac:dyDescent="0.25">
      <c r="A749" s="75" t="s">
        <v>120</v>
      </c>
      <c r="B749" s="139"/>
      <c r="C749" s="139"/>
      <c r="D749" s="139"/>
      <c r="E749" s="139"/>
      <c r="F749" s="139"/>
      <c r="G749" s="139">
        <v>297</v>
      </c>
      <c r="H749" s="140">
        <v>161</v>
      </c>
      <c r="I749" s="147"/>
      <c r="J749" s="148"/>
      <c r="K749" s="156"/>
      <c r="L749" s="157"/>
      <c r="M749" s="155">
        <v>392</v>
      </c>
      <c r="N749" s="158"/>
      <c r="O749" s="159"/>
      <c r="P749" s="32"/>
      <c r="AI749" s="3"/>
      <c r="AJ749" s="3"/>
    </row>
    <row r="750" spans="1:36" ht="15.75" customHeight="1" x14ac:dyDescent="0.25">
      <c r="A750" s="75" t="s">
        <v>133</v>
      </c>
      <c r="B750" s="139"/>
      <c r="C750" s="139"/>
      <c r="D750" s="139"/>
      <c r="E750" s="139"/>
      <c r="F750" s="139"/>
      <c r="G750" s="139">
        <v>125</v>
      </c>
      <c r="H750" s="140">
        <v>85</v>
      </c>
      <c r="I750" s="147"/>
      <c r="J750" s="148"/>
      <c r="K750" s="156"/>
      <c r="L750" s="157"/>
      <c r="M750" s="155">
        <v>141</v>
      </c>
      <c r="N750" s="158"/>
      <c r="O750" s="159"/>
      <c r="P750" s="32"/>
      <c r="AI750" s="3"/>
      <c r="AJ750" s="3"/>
    </row>
    <row r="751" spans="1:36" ht="15.75" customHeight="1" x14ac:dyDescent="0.25">
      <c r="A751" s="75" t="s">
        <v>124</v>
      </c>
      <c r="B751" s="139"/>
      <c r="C751" s="139"/>
      <c r="D751" s="139"/>
      <c r="E751" s="139"/>
      <c r="F751" s="139"/>
      <c r="G751" s="139">
        <v>32</v>
      </c>
      <c r="H751" s="140"/>
      <c r="I751" s="147"/>
      <c r="J751" s="148"/>
      <c r="K751" s="156"/>
      <c r="L751" s="157"/>
      <c r="M751" s="155">
        <v>41</v>
      </c>
      <c r="N751" s="158"/>
      <c r="O751" s="159"/>
      <c r="P751" s="32"/>
      <c r="AI751" s="3"/>
      <c r="AJ751" s="3"/>
    </row>
    <row r="752" spans="1:36" ht="15.75" customHeight="1" x14ac:dyDescent="0.25">
      <c r="A752" s="75" t="s">
        <v>135</v>
      </c>
      <c r="B752" s="160"/>
      <c r="C752" s="160"/>
      <c r="D752" s="160"/>
      <c r="E752" s="160"/>
      <c r="F752" s="160"/>
      <c r="G752" s="160">
        <v>2</v>
      </c>
      <c r="H752" s="140">
        <v>2</v>
      </c>
      <c r="I752" s="161"/>
      <c r="J752" s="162"/>
      <c r="K752" s="163"/>
      <c r="L752" s="164"/>
      <c r="M752" s="155">
        <v>2</v>
      </c>
      <c r="N752" s="165"/>
      <c r="O752" s="166"/>
      <c r="P752" s="32"/>
      <c r="AI752" s="3"/>
      <c r="AJ752" s="3"/>
    </row>
    <row r="753" spans="1:36" ht="18" customHeight="1" x14ac:dyDescent="0.25">
      <c r="A753" s="31"/>
      <c r="B753" s="232" t="s">
        <v>114</v>
      </c>
      <c r="C753" s="232"/>
      <c r="D753" s="232"/>
      <c r="E753" s="232"/>
      <c r="F753" s="232"/>
      <c r="G753" s="232"/>
      <c r="H753" s="138">
        <f>SUM(H743:H752)</f>
        <v>1281</v>
      </c>
      <c r="I753" s="77">
        <f>(SUM(H747:H748)/B743)</f>
        <v>0.49027052681537731</v>
      </c>
      <c r="J753" s="77">
        <f>IF(H753=0,"",H753/B743)</f>
        <v>0.60797342192691028</v>
      </c>
      <c r="K753" s="77">
        <f>J753-I753</f>
        <v>0.11770289511153298</v>
      </c>
      <c r="L753" s="5"/>
      <c r="M753" s="32"/>
      <c r="N753" s="23"/>
      <c r="O753" s="5"/>
      <c r="P753" s="32"/>
      <c r="AI753" s="3"/>
      <c r="AJ753" s="3"/>
    </row>
    <row r="754" spans="1:36" ht="12.75" customHeight="1" x14ac:dyDescent="0.2">
      <c r="I754" s="5"/>
      <c r="J754" s="5"/>
      <c r="L754" s="5"/>
      <c r="M754" s="6"/>
      <c r="N754" s="6"/>
      <c r="O754" s="5"/>
      <c r="AI754" s="3"/>
      <c r="AJ754" s="3"/>
    </row>
    <row r="755" spans="1:36" ht="12.75" customHeight="1" x14ac:dyDescent="0.2">
      <c r="I755" s="5"/>
      <c r="J755" s="5"/>
      <c r="L755" s="5"/>
      <c r="M755" s="6"/>
      <c r="N755" s="6"/>
      <c r="O755" s="5"/>
      <c r="AI755" s="3"/>
      <c r="AJ755" s="3"/>
    </row>
    <row r="756" spans="1:36" ht="26.25" x14ac:dyDescent="0.4">
      <c r="A756" s="4"/>
      <c r="B756" s="220" t="s">
        <v>99</v>
      </c>
      <c r="C756" s="221"/>
      <c r="D756" s="221"/>
      <c r="E756" s="221"/>
      <c r="F756" s="221"/>
      <c r="G756" s="221"/>
      <c r="H756" s="72">
        <v>2102</v>
      </c>
      <c r="I756" s="73"/>
      <c r="J756" s="73"/>
      <c r="K756" s="73"/>
      <c r="L756" s="73"/>
      <c r="M756" s="73"/>
      <c r="N756" s="32"/>
      <c r="O756" s="32"/>
      <c r="P756" s="32"/>
      <c r="AI756" s="3"/>
      <c r="AJ756" s="3"/>
    </row>
    <row r="757" spans="1:36" ht="20.25" x14ac:dyDescent="0.2">
      <c r="A757" s="222" t="s">
        <v>9</v>
      </c>
      <c r="B757" s="223" t="s">
        <v>100</v>
      </c>
      <c r="C757" s="224"/>
      <c r="D757" s="224"/>
      <c r="E757" s="224"/>
      <c r="F757" s="224"/>
      <c r="G757" s="224"/>
      <c r="H757" s="225" t="s">
        <v>10</v>
      </c>
      <c r="I757" s="219" t="s">
        <v>2</v>
      </c>
      <c r="J757" s="219" t="s">
        <v>3</v>
      </c>
      <c r="K757" s="227" t="s">
        <v>4</v>
      </c>
      <c r="L757" s="219" t="s">
        <v>5</v>
      </c>
      <c r="M757" s="217" t="s">
        <v>6</v>
      </c>
      <c r="N757" s="217" t="s">
        <v>7</v>
      </c>
      <c r="O757" s="219" t="s">
        <v>8</v>
      </c>
      <c r="P757" s="32"/>
      <c r="AI757" s="3"/>
      <c r="AJ757" s="3"/>
    </row>
    <row r="758" spans="1:36" ht="15.75" x14ac:dyDescent="0.25">
      <c r="A758" s="218"/>
      <c r="B758" s="74" t="s">
        <v>101</v>
      </c>
      <c r="C758" s="74" t="s">
        <v>102</v>
      </c>
      <c r="D758" s="74" t="s">
        <v>103</v>
      </c>
      <c r="E758" s="74" t="s">
        <v>104</v>
      </c>
      <c r="F758" s="74" t="s">
        <v>105</v>
      </c>
      <c r="G758" s="74" t="s">
        <v>106</v>
      </c>
      <c r="H758" s="226"/>
      <c r="I758" s="218"/>
      <c r="J758" s="218"/>
      <c r="K758" s="218"/>
      <c r="L758" s="218"/>
      <c r="M758" s="218"/>
      <c r="N758" s="218"/>
      <c r="O758" s="218"/>
      <c r="P758" s="32"/>
      <c r="AI758" s="3"/>
      <c r="AJ758" s="3"/>
    </row>
    <row r="759" spans="1:36" ht="15.75" customHeight="1" x14ac:dyDescent="0.25">
      <c r="A759" s="74">
        <v>2102</v>
      </c>
      <c r="B759" s="139">
        <v>2378</v>
      </c>
      <c r="C759" s="139"/>
      <c r="D759" s="139"/>
      <c r="E759" s="139"/>
      <c r="F759" s="139"/>
      <c r="G759" s="139"/>
      <c r="H759" s="140"/>
      <c r="I759" s="141"/>
      <c r="J759" s="142"/>
      <c r="K759" s="143"/>
      <c r="L759" s="144"/>
      <c r="M759" s="145">
        <f>B759</f>
        <v>2378</v>
      </c>
      <c r="N759" s="146"/>
      <c r="O759" s="144"/>
      <c r="P759" s="32"/>
      <c r="AI759" s="3"/>
      <c r="AJ759" s="3"/>
    </row>
    <row r="760" spans="1:36" ht="15.75" customHeight="1" x14ac:dyDescent="0.25">
      <c r="A760" s="74">
        <v>2201</v>
      </c>
      <c r="B760" s="139"/>
      <c r="C760" s="139">
        <v>1817</v>
      </c>
      <c r="D760" s="139"/>
      <c r="E760" s="139"/>
      <c r="F760" s="139"/>
      <c r="G760" s="139"/>
      <c r="H760" s="140"/>
      <c r="I760" s="147"/>
      <c r="J760" s="148"/>
      <c r="K760" s="149"/>
      <c r="L760" s="150">
        <f>IF(C760=0,"",C760/B759)</f>
        <v>0.76408746846089148</v>
      </c>
      <c r="M760" s="151">
        <v>1862</v>
      </c>
      <c r="N760" s="152">
        <f t="shared" ref="N760:N764" si="133">IF(M760=0,"",M760/M759)</f>
        <v>0.78301093355761142</v>
      </c>
      <c r="O760" s="152">
        <f t="shared" ref="O760:O764" si="134">IF(M760=0,"",100%-N760)</f>
        <v>0.21698906644238858</v>
      </c>
      <c r="P760" s="32"/>
      <c r="AI760" s="3"/>
      <c r="AJ760" s="3"/>
    </row>
    <row r="761" spans="1:36" ht="15.75" customHeight="1" x14ac:dyDescent="0.25">
      <c r="A761" s="74">
        <v>2202</v>
      </c>
      <c r="B761" s="139"/>
      <c r="C761" s="139"/>
      <c r="D761" s="139">
        <v>1587</v>
      </c>
      <c r="E761" s="139"/>
      <c r="F761" s="139"/>
      <c r="G761" s="139"/>
      <c r="H761" s="140"/>
      <c r="I761" s="147"/>
      <c r="J761" s="148"/>
      <c r="K761" s="149"/>
      <c r="L761" s="153">
        <f>IF(D761=0,"",D761/C760)</f>
        <v>0.87341772151898733</v>
      </c>
      <c r="M761" s="151">
        <v>1805</v>
      </c>
      <c r="N761" s="154">
        <f t="shared" si="133"/>
        <v>0.96938775510204078</v>
      </c>
      <c r="O761" s="154">
        <f t="shared" si="134"/>
        <v>3.0612244897959218E-2</v>
      </c>
      <c r="P761" s="11">
        <f>M761/M759</f>
        <v>0.75904121110176614</v>
      </c>
      <c r="AI761" s="3"/>
      <c r="AJ761" s="3"/>
    </row>
    <row r="762" spans="1:36" ht="15.75" customHeight="1" x14ac:dyDescent="0.25">
      <c r="A762" s="74">
        <v>2301</v>
      </c>
      <c r="B762" s="139"/>
      <c r="C762" s="139"/>
      <c r="D762" s="139"/>
      <c r="E762" s="139">
        <v>1515</v>
      </c>
      <c r="F762" s="139"/>
      <c r="G762" s="139"/>
      <c r="H762" s="140"/>
      <c r="I762" s="147"/>
      <c r="J762" s="148"/>
      <c r="K762" s="149"/>
      <c r="L762" s="153">
        <f>IF(E762=0,"",E762/D761)</f>
        <v>0.95463137996219283</v>
      </c>
      <c r="M762" s="151">
        <v>1733</v>
      </c>
      <c r="N762" s="154">
        <f t="shared" si="133"/>
        <v>0.9601108033240997</v>
      </c>
      <c r="O762" s="154">
        <f t="shared" si="134"/>
        <v>3.9889196675900296E-2</v>
      </c>
      <c r="P762" s="32"/>
      <c r="AI762" s="3"/>
      <c r="AJ762" s="3"/>
    </row>
    <row r="763" spans="1:36" ht="15.75" customHeight="1" x14ac:dyDescent="0.25">
      <c r="A763" s="74">
        <v>2302</v>
      </c>
      <c r="B763" s="139"/>
      <c r="C763" s="139"/>
      <c r="D763" s="139"/>
      <c r="E763" s="139"/>
      <c r="F763" s="139">
        <v>1440</v>
      </c>
      <c r="G763" s="139"/>
      <c r="H763" s="140">
        <v>3</v>
      </c>
      <c r="I763" s="147"/>
      <c r="J763" s="148"/>
      <c r="K763" s="149"/>
      <c r="L763" s="153">
        <f>IF(F763=0,"",F763/E762)</f>
        <v>0.95049504950495045</v>
      </c>
      <c r="M763" s="151">
        <v>1684</v>
      </c>
      <c r="N763" s="154">
        <f t="shared" si="133"/>
        <v>0.97172533179457588</v>
      </c>
      <c r="O763" s="154">
        <f t="shared" si="134"/>
        <v>2.8274668205424125E-2</v>
      </c>
      <c r="P763" s="32"/>
      <c r="AI763" s="3"/>
      <c r="AJ763" s="3"/>
    </row>
    <row r="764" spans="1:36" ht="15.75" customHeight="1" x14ac:dyDescent="0.25">
      <c r="A764" s="74">
        <v>2401</v>
      </c>
      <c r="B764" s="139"/>
      <c r="C764" s="139"/>
      <c r="D764" s="139"/>
      <c r="E764" s="139"/>
      <c r="F764" s="139"/>
      <c r="G764" s="139">
        <v>1428</v>
      </c>
      <c r="H764" s="140">
        <v>1187</v>
      </c>
      <c r="I764" s="147"/>
      <c r="J764" s="148"/>
      <c r="K764" s="149"/>
      <c r="L764" s="153">
        <f>IF(G764=0,"",G764/F763)</f>
        <v>0.9916666666666667</v>
      </c>
      <c r="M764" s="155">
        <v>1659</v>
      </c>
      <c r="N764" s="154">
        <f t="shared" si="133"/>
        <v>0.98515439429928742</v>
      </c>
      <c r="O764" s="154">
        <f t="shared" si="134"/>
        <v>1.4845605700712583E-2</v>
      </c>
      <c r="P764" s="32"/>
      <c r="AI764" s="3"/>
      <c r="AJ764" s="3"/>
    </row>
    <row r="765" spans="1:36" ht="15.75" customHeight="1" x14ac:dyDescent="0.25">
      <c r="A765" s="75" t="s">
        <v>124</v>
      </c>
      <c r="B765" s="139"/>
      <c r="C765" s="139"/>
      <c r="D765" s="139"/>
      <c r="E765" s="139"/>
      <c r="F765" s="139"/>
      <c r="G765" s="139">
        <v>307</v>
      </c>
      <c r="H765" s="140"/>
      <c r="I765" s="147"/>
      <c r="J765" s="148"/>
      <c r="K765" s="156"/>
      <c r="L765" s="157"/>
      <c r="M765" s="155">
        <v>405</v>
      </c>
      <c r="N765" s="158"/>
      <c r="O765" s="159"/>
      <c r="P765" s="32"/>
      <c r="AI765" s="3"/>
      <c r="AJ765" s="3"/>
    </row>
    <row r="766" spans="1:36" ht="15.75" customHeight="1" x14ac:dyDescent="0.25">
      <c r="A766" s="75" t="s">
        <v>135</v>
      </c>
      <c r="B766" s="139"/>
      <c r="C766" s="139"/>
      <c r="D766" s="139"/>
      <c r="E766" s="139"/>
      <c r="F766" s="139"/>
      <c r="G766" s="139">
        <v>126</v>
      </c>
      <c r="H766" s="140">
        <v>108</v>
      </c>
      <c r="I766" s="147"/>
      <c r="J766" s="148"/>
      <c r="K766" s="156"/>
      <c r="L766" s="157"/>
      <c r="M766" s="155">
        <v>167</v>
      </c>
      <c r="N766" s="158"/>
      <c r="O766" s="159"/>
      <c r="P766" s="32"/>
      <c r="AI766" s="3"/>
      <c r="AJ766" s="3"/>
    </row>
    <row r="767" spans="1:36" ht="15.75" customHeight="1" x14ac:dyDescent="0.25">
      <c r="A767" s="75" t="s">
        <v>118</v>
      </c>
      <c r="B767" s="139"/>
      <c r="C767" s="139"/>
      <c r="D767" s="139"/>
      <c r="E767" s="139"/>
      <c r="F767" s="139"/>
      <c r="G767" s="139">
        <v>35</v>
      </c>
      <c r="H767" s="140">
        <v>8</v>
      </c>
      <c r="I767" s="147"/>
      <c r="J767" s="148"/>
      <c r="K767" s="156"/>
      <c r="L767" s="157"/>
      <c r="M767" s="155">
        <v>48</v>
      </c>
      <c r="N767" s="158"/>
      <c r="O767" s="159"/>
      <c r="P767" s="32"/>
      <c r="AI767" s="3"/>
      <c r="AJ767" s="3"/>
    </row>
    <row r="768" spans="1:36" ht="15.75" customHeight="1" x14ac:dyDescent="0.25">
      <c r="A768" s="75" t="s">
        <v>138</v>
      </c>
      <c r="B768" s="160"/>
      <c r="C768" s="160"/>
      <c r="D768" s="160"/>
      <c r="E768" s="160"/>
      <c r="F768" s="160"/>
      <c r="G768" s="160"/>
      <c r="H768" s="140"/>
      <c r="I768" s="161"/>
      <c r="J768" s="162"/>
      <c r="K768" s="163"/>
      <c r="L768" s="164"/>
      <c r="M768" s="155"/>
      <c r="N768" s="165"/>
      <c r="O768" s="166"/>
      <c r="P768" s="32"/>
      <c r="AI768" s="3"/>
      <c r="AJ768" s="3"/>
    </row>
    <row r="769" spans="1:36" ht="18" customHeight="1" x14ac:dyDescent="0.25">
      <c r="A769" s="31"/>
      <c r="B769" s="232" t="s">
        <v>114</v>
      </c>
      <c r="C769" s="232"/>
      <c r="D769" s="232"/>
      <c r="E769" s="232"/>
      <c r="F769" s="232"/>
      <c r="G769" s="232"/>
      <c r="H769" s="138">
        <f>SUM(H759:H768)</f>
        <v>1306</v>
      </c>
      <c r="I769" s="77">
        <f>(SUM(H762:H764)/B759)</f>
        <v>0.50042052144659377</v>
      </c>
      <c r="J769" s="77">
        <f>IF(H769=0,"",H769/B759)</f>
        <v>0.54920100925147186</v>
      </c>
      <c r="K769" s="77">
        <f>J769-I769</f>
        <v>4.8780487804878092E-2</v>
      </c>
      <c r="L769" s="5"/>
      <c r="M769" s="32"/>
      <c r="N769" s="23"/>
      <c r="O769" s="5"/>
      <c r="P769" s="32"/>
      <c r="AI769" s="3"/>
      <c r="AJ769" s="3"/>
    </row>
    <row r="770" spans="1:36" ht="12.75" customHeight="1" x14ac:dyDescent="0.25">
      <c r="A770" s="31"/>
      <c r="B770" s="32"/>
      <c r="C770" s="78"/>
      <c r="D770" s="78"/>
      <c r="E770" s="78"/>
      <c r="F770" s="78"/>
      <c r="G770" s="78"/>
      <c r="H770" s="79"/>
      <c r="I770" s="80"/>
      <c r="J770" s="80"/>
      <c r="K770" s="80"/>
      <c r="L770" s="5"/>
      <c r="M770" s="32"/>
      <c r="N770" s="23"/>
      <c r="O770" s="5"/>
      <c r="P770" s="32"/>
      <c r="AI770" s="3"/>
      <c r="AJ770" s="3"/>
    </row>
    <row r="771" spans="1:36" s="209" customFormat="1" ht="12.75" customHeight="1" x14ac:dyDescent="0.25">
      <c r="A771" s="31"/>
      <c r="B771" s="32"/>
      <c r="C771" s="78"/>
      <c r="D771" s="78"/>
      <c r="E771" s="78"/>
      <c r="F771" s="78"/>
      <c r="G771" s="78"/>
      <c r="H771" s="79"/>
      <c r="I771" s="80"/>
      <c r="J771" s="80"/>
      <c r="K771" s="80"/>
      <c r="L771" s="5"/>
      <c r="M771" s="32"/>
      <c r="N771" s="23"/>
      <c r="O771" s="5"/>
      <c r="P771" s="32"/>
      <c r="AI771" s="3"/>
      <c r="AJ771" s="3"/>
    </row>
    <row r="772" spans="1:36" ht="25.5" customHeight="1" x14ac:dyDescent="0.4">
      <c r="A772" s="4"/>
      <c r="B772" s="220" t="s">
        <v>99</v>
      </c>
      <c r="C772" s="221"/>
      <c r="D772" s="221"/>
      <c r="E772" s="221"/>
      <c r="F772" s="221"/>
      <c r="G772" s="221"/>
      <c r="H772" s="72">
        <v>2202</v>
      </c>
      <c r="I772" s="73"/>
      <c r="J772" s="73"/>
      <c r="K772" s="73"/>
      <c r="L772" s="73"/>
      <c r="M772" s="73"/>
      <c r="N772" s="32"/>
      <c r="O772" s="32"/>
      <c r="P772" s="32"/>
      <c r="AI772" s="3"/>
      <c r="AJ772" s="3"/>
    </row>
    <row r="773" spans="1:36" ht="20.25" x14ac:dyDescent="0.2">
      <c r="A773" s="222" t="s">
        <v>9</v>
      </c>
      <c r="B773" s="223" t="s">
        <v>100</v>
      </c>
      <c r="C773" s="224"/>
      <c r="D773" s="224"/>
      <c r="E773" s="224"/>
      <c r="F773" s="224"/>
      <c r="G773" s="224"/>
      <c r="H773" s="225" t="s">
        <v>10</v>
      </c>
      <c r="I773" s="219" t="s">
        <v>2</v>
      </c>
      <c r="J773" s="219" t="s">
        <v>3</v>
      </c>
      <c r="K773" s="227" t="s">
        <v>4</v>
      </c>
      <c r="L773" s="219" t="s">
        <v>5</v>
      </c>
      <c r="M773" s="217" t="s">
        <v>6</v>
      </c>
      <c r="N773" s="217" t="s">
        <v>7</v>
      </c>
      <c r="O773" s="219" t="s">
        <v>8</v>
      </c>
      <c r="P773" s="32"/>
      <c r="AI773" s="3"/>
      <c r="AJ773" s="3"/>
    </row>
    <row r="774" spans="1:36" ht="15.75" x14ac:dyDescent="0.25">
      <c r="A774" s="218"/>
      <c r="B774" s="74" t="s">
        <v>101</v>
      </c>
      <c r="C774" s="74" t="s">
        <v>102</v>
      </c>
      <c r="D774" s="74" t="s">
        <v>103</v>
      </c>
      <c r="E774" s="74" t="s">
        <v>104</v>
      </c>
      <c r="F774" s="74" t="s">
        <v>105</v>
      </c>
      <c r="G774" s="74" t="s">
        <v>106</v>
      </c>
      <c r="H774" s="226"/>
      <c r="I774" s="218"/>
      <c r="J774" s="218"/>
      <c r="K774" s="218"/>
      <c r="L774" s="218"/>
      <c r="M774" s="218"/>
      <c r="N774" s="218"/>
      <c r="O774" s="218"/>
      <c r="P774" s="32"/>
      <c r="AI774" s="3"/>
      <c r="AJ774" s="3"/>
    </row>
    <row r="775" spans="1:36" ht="15.75" customHeight="1" x14ac:dyDescent="0.25">
      <c r="A775" s="74">
        <v>2202</v>
      </c>
      <c r="B775" s="139">
        <v>2198</v>
      </c>
      <c r="C775" s="139"/>
      <c r="D775" s="139"/>
      <c r="E775" s="139"/>
      <c r="F775" s="139"/>
      <c r="G775" s="139"/>
      <c r="H775" s="140"/>
      <c r="I775" s="141"/>
      <c r="J775" s="142"/>
      <c r="K775" s="143"/>
      <c r="L775" s="144"/>
      <c r="M775" s="145">
        <f>B775</f>
        <v>2198</v>
      </c>
      <c r="N775" s="146"/>
      <c r="O775" s="144"/>
      <c r="P775" s="32"/>
      <c r="AI775" s="3"/>
      <c r="AJ775" s="3"/>
    </row>
    <row r="776" spans="1:36" ht="15.75" customHeight="1" x14ac:dyDescent="0.25">
      <c r="A776" s="74">
        <v>2301</v>
      </c>
      <c r="B776" s="139"/>
      <c r="C776" s="139">
        <v>2003</v>
      </c>
      <c r="D776" s="139"/>
      <c r="E776" s="139"/>
      <c r="F776" s="139"/>
      <c r="G776" s="139"/>
      <c r="H776" s="140"/>
      <c r="I776" s="147"/>
      <c r="J776" s="148"/>
      <c r="K776" s="149"/>
      <c r="L776" s="150">
        <f>IF(C776=0,"",C776/B775)</f>
        <v>0.91128298453139223</v>
      </c>
      <c r="M776" s="151">
        <v>2054</v>
      </c>
      <c r="N776" s="152">
        <f t="shared" ref="N776:N780" si="135">IF(M776=0,"",M776/M775)</f>
        <v>0.93448589626933576</v>
      </c>
      <c r="O776" s="152">
        <f t="shared" ref="O776:O780" si="136">IF(M776=0,"",100%-N776)</f>
        <v>6.5514103730664242E-2</v>
      </c>
      <c r="P776" s="32"/>
      <c r="AI776" s="3"/>
      <c r="AJ776" s="3"/>
    </row>
    <row r="777" spans="1:36" ht="15.75" customHeight="1" x14ac:dyDescent="0.25">
      <c r="A777" s="74">
        <v>2302</v>
      </c>
      <c r="B777" s="139"/>
      <c r="C777" s="139"/>
      <c r="D777" s="139">
        <v>1851</v>
      </c>
      <c r="E777" s="139"/>
      <c r="F777" s="139"/>
      <c r="G777" s="139"/>
      <c r="H777" s="140"/>
      <c r="I777" s="147"/>
      <c r="J777" s="148"/>
      <c r="K777" s="149"/>
      <c r="L777" s="153">
        <f>IF(D777=0,"",D777/C776)</f>
        <v>0.92411382925611585</v>
      </c>
      <c r="M777" s="151">
        <v>1984</v>
      </c>
      <c r="N777" s="154">
        <f t="shared" si="135"/>
        <v>0.96592015579357349</v>
      </c>
      <c r="O777" s="154">
        <f t="shared" si="136"/>
        <v>3.4079844206426513E-2</v>
      </c>
      <c r="P777" s="11">
        <f>M777/M775</f>
        <v>0.90263876251137398</v>
      </c>
      <c r="AI777" s="3"/>
      <c r="AJ777" s="3"/>
    </row>
    <row r="778" spans="1:36" ht="15.75" customHeight="1" x14ac:dyDescent="0.25">
      <c r="A778" s="74">
        <v>2401</v>
      </c>
      <c r="B778" s="139"/>
      <c r="C778" s="139"/>
      <c r="D778" s="139"/>
      <c r="E778" s="139">
        <v>1768</v>
      </c>
      <c r="F778" s="139"/>
      <c r="G778" s="139"/>
      <c r="H778" s="140">
        <v>1</v>
      </c>
      <c r="I778" s="147"/>
      <c r="J778" s="148"/>
      <c r="K778" s="149"/>
      <c r="L778" s="153">
        <f>IF(E778=0,"",E778/D777)</f>
        <v>0.9551593733117234</v>
      </c>
      <c r="M778" s="151">
        <v>1919</v>
      </c>
      <c r="N778" s="154">
        <f t="shared" si="135"/>
        <v>0.96723790322580649</v>
      </c>
      <c r="O778" s="154">
        <f t="shared" si="136"/>
        <v>3.2762096774193505E-2</v>
      </c>
      <c r="P778" s="32"/>
      <c r="AI778" s="3"/>
      <c r="AJ778" s="3"/>
    </row>
    <row r="779" spans="1:36" ht="15.75" customHeight="1" x14ac:dyDescent="0.25">
      <c r="A779" s="74">
        <v>2402</v>
      </c>
      <c r="B779" s="139"/>
      <c r="C779" s="139"/>
      <c r="D779" s="139"/>
      <c r="E779" s="139"/>
      <c r="F779" s="139">
        <v>1641</v>
      </c>
      <c r="G779" s="139"/>
      <c r="H779" s="140"/>
      <c r="I779" s="147"/>
      <c r="J779" s="148"/>
      <c r="K779" s="149"/>
      <c r="L779" s="153">
        <f>IF(F779=0,"",F779/E778)</f>
        <v>0.92816742081447967</v>
      </c>
      <c r="M779" s="151">
        <v>1822</v>
      </c>
      <c r="N779" s="154">
        <f t="shared" si="135"/>
        <v>0.94945284002084418</v>
      </c>
      <c r="O779" s="154">
        <f t="shared" si="136"/>
        <v>5.054715997915582E-2</v>
      </c>
      <c r="P779" s="32"/>
      <c r="AI779" s="3"/>
      <c r="AJ779" s="3"/>
    </row>
    <row r="780" spans="1:36" ht="15.75" customHeight="1" x14ac:dyDescent="0.25">
      <c r="A780" s="127">
        <v>2501</v>
      </c>
      <c r="B780" s="139"/>
      <c r="C780" s="139"/>
      <c r="D780" s="139"/>
      <c r="E780" s="139"/>
      <c r="F780" s="139"/>
      <c r="G780" s="139">
        <v>1591</v>
      </c>
      <c r="H780" s="140">
        <v>1309</v>
      </c>
      <c r="I780" s="147"/>
      <c r="J780" s="148"/>
      <c r="K780" s="149"/>
      <c r="L780" s="153">
        <f>IF(G780=0,"",G780/F779)</f>
        <v>0.96953077391834253</v>
      </c>
      <c r="M780" s="155">
        <v>1755</v>
      </c>
      <c r="N780" s="154">
        <f t="shared" si="135"/>
        <v>0.96322722283205264</v>
      </c>
      <c r="O780" s="154">
        <f t="shared" si="136"/>
        <v>3.6772777167947357E-2</v>
      </c>
      <c r="P780" s="32"/>
      <c r="AI780" s="3"/>
      <c r="AJ780" s="3"/>
    </row>
    <row r="781" spans="1:36" ht="15.75" customHeight="1" x14ac:dyDescent="0.25">
      <c r="A781" s="75" t="s">
        <v>118</v>
      </c>
      <c r="B781" s="139"/>
      <c r="C781" s="139"/>
      <c r="D781" s="139"/>
      <c r="E781" s="139"/>
      <c r="F781" s="139"/>
      <c r="G781" s="139">
        <v>298</v>
      </c>
      <c r="H781" s="140">
        <v>162</v>
      </c>
      <c r="I781" s="147"/>
      <c r="J781" s="148"/>
      <c r="K781" s="156"/>
      <c r="L781" s="157"/>
      <c r="M781" s="155">
        <v>389</v>
      </c>
      <c r="N781" s="158"/>
      <c r="O781" s="159"/>
      <c r="P781" s="32"/>
      <c r="AI781" s="3"/>
      <c r="AJ781" s="3"/>
    </row>
    <row r="782" spans="1:36" ht="15.75" customHeight="1" x14ac:dyDescent="0.25">
      <c r="A782" s="75" t="s">
        <v>138</v>
      </c>
      <c r="B782" s="139"/>
      <c r="C782" s="139"/>
      <c r="D782" s="139"/>
      <c r="E782" s="139"/>
      <c r="F782" s="139"/>
      <c r="G782" s="139"/>
      <c r="H782" s="140"/>
      <c r="I782" s="147"/>
      <c r="J782" s="148"/>
      <c r="K782" s="156"/>
      <c r="L782" s="157"/>
      <c r="M782" s="155"/>
      <c r="N782" s="158"/>
      <c r="O782" s="159"/>
      <c r="P782" s="32"/>
      <c r="AI782" s="3"/>
      <c r="AJ782" s="3"/>
    </row>
    <row r="783" spans="1:36" ht="15.75" customHeight="1" x14ac:dyDescent="0.25">
      <c r="A783" s="75" t="s">
        <v>134</v>
      </c>
      <c r="B783" s="139"/>
      <c r="C783" s="139"/>
      <c r="D783" s="139"/>
      <c r="E783" s="139"/>
      <c r="F783" s="139"/>
      <c r="G783" s="139"/>
      <c r="H783" s="140"/>
      <c r="I783" s="147"/>
      <c r="J783" s="148"/>
      <c r="K783" s="156"/>
      <c r="L783" s="157"/>
      <c r="M783" s="155"/>
      <c r="N783" s="158"/>
      <c r="O783" s="159"/>
      <c r="P783" s="32"/>
      <c r="AI783" s="3"/>
      <c r="AJ783" s="3"/>
    </row>
    <row r="784" spans="1:36" ht="15.75" customHeight="1" x14ac:dyDescent="0.25">
      <c r="A784" s="75" t="s">
        <v>136</v>
      </c>
      <c r="B784" s="160"/>
      <c r="C784" s="160"/>
      <c r="D784" s="160"/>
      <c r="E784" s="160"/>
      <c r="F784" s="160"/>
      <c r="G784" s="160"/>
      <c r="H784" s="140"/>
      <c r="I784" s="161"/>
      <c r="J784" s="162"/>
      <c r="K784" s="163"/>
      <c r="L784" s="164"/>
      <c r="M784" s="155"/>
      <c r="N784" s="165"/>
      <c r="O784" s="166"/>
      <c r="P784" s="32"/>
      <c r="AI784" s="3"/>
      <c r="AJ784" s="3"/>
    </row>
    <row r="785" spans="1:36" ht="18" customHeight="1" x14ac:dyDescent="0.25">
      <c r="A785" s="31"/>
      <c r="B785" s="232" t="s">
        <v>114</v>
      </c>
      <c r="C785" s="232"/>
      <c r="D785" s="232"/>
      <c r="E785" s="232"/>
      <c r="F785" s="232"/>
      <c r="G785" s="232"/>
      <c r="H785" s="138">
        <f>SUM(H775:H784)</f>
        <v>1472</v>
      </c>
      <c r="I785" s="77">
        <f>(SUM(H778:H780)/B775)</f>
        <v>0.59599636032757053</v>
      </c>
      <c r="J785" s="77">
        <f>IF(H785=0,"",H785/B775)</f>
        <v>0.66969972702456781</v>
      </c>
      <c r="K785" s="77">
        <f>J785-I785</f>
        <v>7.3703366696997286E-2</v>
      </c>
      <c r="L785" s="5"/>
      <c r="M785" s="32"/>
      <c r="N785" s="23"/>
      <c r="O785" s="5"/>
      <c r="P785" s="32"/>
      <c r="AI785" s="3"/>
      <c r="AJ785" s="3"/>
    </row>
    <row r="786" spans="1:36" ht="12.75" customHeight="1" x14ac:dyDescent="0.25">
      <c r="A786" s="31"/>
      <c r="B786" s="32"/>
      <c r="C786" s="78"/>
      <c r="D786" s="78"/>
      <c r="E786" s="78"/>
      <c r="F786" s="78"/>
      <c r="G786" s="78"/>
      <c r="H786" s="79"/>
      <c r="I786" s="80"/>
      <c r="J786" s="80"/>
      <c r="K786" s="80"/>
      <c r="L786" s="5"/>
      <c r="M786" s="32"/>
      <c r="N786" s="23"/>
      <c r="O786" s="5"/>
      <c r="P786" s="32"/>
      <c r="AI786" s="3"/>
      <c r="AJ786" s="3"/>
    </row>
    <row r="787" spans="1:36" ht="12.75" customHeight="1" x14ac:dyDescent="0.25">
      <c r="A787" s="31"/>
      <c r="B787" s="32"/>
      <c r="C787" s="78"/>
      <c r="D787" s="78"/>
      <c r="E787" s="78"/>
      <c r="F787" s="78"/>
      <c r="G787" s="78"/>
      <c r="H787" s="79"/>
      <c r="I787" s="80"/>
      <c r="J787" s="80"/>
      <c r="K787" s="80"/>
      <c r="L787" s="5"/>
      <c r="M787" s="32"/>
      <c r="N787" s="23"/>
      <c r="O787" s="5"/>
      <c r="P787" s="32"/>
      <c r="AI787" s="3"/>
      <c r="AJ787" s="3"/>
    </row>
    <row r="788" spans="1:36" ht="26.25" x14ac:dyDescent="0.4">
      <c r="A788" s="4"/>
      <c r="B788" s="220" t="s">
        <v>99</v>
      </c>
      <c r="C788" s="221"/>
      <c r="D788" s="221"/>
      <c r="E788" s="221"/>
      <c r="F788" s="221"/>
      <c r="G788" s="221"/>
      <c r="H788" s="72">
        <v>2302</v>
      </c>
      <c r="I788" s="73"/>
      <c r="J788" s="73"/>
      <c r="K788" s="73"/>
      <c r="L788" s="73"/>
      <c r="M788" s="73"/>
      <c r="N788" s="32"/>
      <c r="O788" s="32"/>
      <c r="P788" s="32"/>
      <c r="AI788" s="3"/>
      <c r="AJ788" s="3"/>
    </row>
    <row r="789" spans="1:36" ht="20.25" x14ac:dyDescent="0.2">
      <c r="A789" s="222" t="s">
        <v>9</v>
      </c>
      <c r="B789" s="223" t="s">
        <v>100</v>
      </c>
      <c r="C789" s="224"/>
      <c r="D789" s="224"/>
      <c r="E789" s="224"/>
      <c r="F789" s="224"/>
      <c r="G789" s="224"/>
      <c r="H789" s="225" t="s">
        <v>10</v>
      </c>
      <c r="I789" s="219" t="s">
        <v>2</v>
      </c>
      <c r="J789" s="219" t="s">
        <v>3</v>
      </c>
      <c r="K789" s="227" t="s">
        <v>4</v>
      </c>
      <c r="L789" s="219" t="s">
        <v>5</v>
      </c>
      <c r="M789" s="217" t="s">
        <v>6</v>
      </c>
      <c r="N789" s="217" t="s">
        <v>7</v>
      </c>
      <c r="O789" s="219" t="s">
        <v>8</v>
      </c>
      <c r="P789" s="32"/>
      <c r="AI789" s="3"/>
      <c r="AJ789" s="3"/>
    </row>
    <row r="790" spans="1:36" ht="15.75" x14ac:dyDescent="0.25">
      <c r="A790" s="218"/>
      <c r="B790" s="74" t="s">
        <v>101</v>
      </c>
      <c r="C790" s="74" t="s">
        <v>102</v>
      </c>
      <c r="D790" s="74" t="s">
        <v>103</v>
      </c>
      <c r="E790" s="74" t="s">
        <v>104</v>
      </c>
      <c r="F790" s="74" t="s">
        <v>105</v>
      </c>
      <c r="G790" s="74" t="s">
        <v>106</v>
      </c>
      <c r="H790" s="226"/>
      <c r="I790" s="218"/>
      <c r="J790" s="218"/>
      <c r="K790" s="218"/>
      <c r="L790" s="218"/>
      <c r="M790" s="218"/>
      <c r="N790" s="218"/>
      <c r="O790" s="218"/>
      <c r="P790" s="32"/>
      <c r="AI790" s="3"/>
      <c r="AJ790" s="3"/>
    </row>
    <row r="791" spans="1:36" ht="15.75" customHeight="1" x14ac:dyDescent="0.25">
      <c r="A791" s="74">
        <v>2302</v>
      </c>
      <c r="B791" s="139">
        <v>1889</v>
      </c>
      <c r="C791" s="139"/>
      <c r="D791" s="139"/>
      <c r="E791" s="139"/>
      <c r="F791" s="139"/>
      <c r="G791" s="139"/>
      <c r="H791" s="140"/>
      <c r="I791" s="141"/>
      <c r="J791" s="142"/>
      <c r="K791" s="143"/>
      <c r="L791" s="144"/>
      <c r="M791" s="145">
        <f>B791</f>
        <v>1889</v>
      </c>
      <c r="N791" s="146"/>
      <c r="O791" s="144"/>
      <c r="P791" s="32"/>
      <c r="AI791" s="3"/>
      <c r="AJ791" s="3"/>
    </row>
    <row r="792" spans="1:36" ht="15.75" customHeight="1" x14ac:dyDescent="0.25">
      <c r="A792" s="74">
        <v>2401</v>
      </c>
      <c r="B792" s="139"/>
      <c r="C792" s="139">
        <v>1722</v>
      </c>
      <c r="D792" s="139"/>
      <c r="E792" s="139"/>
      <c r="F792" s="139"/>
      <c r="G792" s="139"/>
      <c r="H792" s="140"/>
      <c r="I792" s="147"/>
      <c r="J792" s="148"/>
      <c r="K792" s="149"/>
      <c r="L792" s="150">
        <f>IF(C792=0,"",C792/B791)</f>
        <v>0.91159343568025408</v>
      </c>
      <c r="M792" s="151">
        <v>1770</v>
      </c>
      <c r="N792" s="152">
        <f t="shared" ref="N792:N796" si="137">IF(M792=0,"",M792/M791)</f>
        <v>0.93700370566437263</v>
      </c>
      <c r="O792" s="152">
        <f t="shared" ref="O792:O796" si="138">IF(M792=0,"",100%-N792)</f>
        <v>6.2996294335627367E-2</v>
      </c>
      <c r="P792" s="32"/>
      <c r="AI792" s="3"/>
      <c r="AJ792" s="3"/>
    </row>
    <row r="793" spans="1:36" ht="15.75" customHeight="1" x14ac:dyDescent="0.25">
      <c r="A793" s="74">
        <v>2402</v>
      </c>
      <c r="B793" s="139"/>
      <c r="C793" s="139"/>
      <c r="D793" s="139">
        <v>1623</v>
      </c>
      <c r="E793" s="139"/>
      <c r="F793" s="139"/>
      <c r="G793" s="139"/>
      <c r="H793" s="140"/>
      <c r="I793" s="147"/>
      <c r="J793" s="148"/>
      <c r="K793" s="149"/>
      <c r="L793" s="153">
        <f>IF(D793=0,"",D793/C792)</f>
        <v>0.94250871080139376</v>
      </c>
      <c r="M793" s="151">
        <v>1704</v>
      </c>
      <c r="N793" s="154">
        <f t="shared" si="137"/>
        <v>0.96271186440677969</v>
      </c>
      <c r="O793" s="154">
        <f t="shared" si="138"/>
        <v>3.7288135593220306E-2</v>
      </c>
      <c r="P793" s="11">
        <f>M793/M791</f>
        <v>0.90206458443620963</v>
      </c>
      <c r="AI793" s="3"/>
      <c r="AJ793" s="3"/>
    </row>
    <row r="794" spans="1:36" ht="15.75" customHeight="1" x14ac:dyDescent="0.25">
      <c r="A794" s="74">
        <v>2501</v>
      </c>
      <c r="B794" s="139"/>
      <c r="C794" s="139"/>
      <c r="D794" s="139"/>
      <c r="E794" s="139">
        <v>1544</v>
      </c>
      <c r="F794" s="139"/>
      <c r="G794" s="139"/>
      <c r="H794" s="140"/>
      <c r="I794" s="147"/>
      <c r="J794" s="148"/>
      <c r="K794" s="149"/>
      <c r="L794" s="153">
        <f>IF(E794=0,"",E794/D793)</f>
        <v>0.95132470733210106</v>
      </c>
      <c r="M794" s="151">
        <v>1655</v>
      </c>
      <c r="N794" s="154">
        <f t="shared" si="137"/>
        <v>0.97124413145539901</v>
      </c>
      <c r="O794" s="154">
        <f t="shared" si="138"/>
        <v>2.8755868544600993E-2</v>
      </c>
      <c r="P794" s="32"/>
      <c r="AI794" s="3"/>
      <c r="AJ794" s="3"/>
    </row>
    <row r="795" spans="1:36" ht="15.75" customHeight="1" x14ac:dyDescent="0.25">
      <c r="A795" s="74">
        <v>2502</v>
      </c>
      <c r="B795" s="139"/>
      <c r="C795" s="139"/>
      <c r="D795" s="139"/>
      <c r="E795" s="139"/>
      <c r="F795" s="139">
        <v>1467</v>
      </c>
      <c r="G795" s="139"/>
      <c r="H795" s="140"/>
      <c r="I795" s="147"/>
      <c r="J795" s="148"/>
      <c r="K795" s="149"/>
      <c r="L795" s="153">
        <f>IF(F795=0,"",F795/E794)</f>
        <v>0.95012953367875652</v>
      </c>
      <c r="M795" s="151">
        <v>1595</v>
      </c>
      <c r="N795" s="154">
        <f t="shared" si="137"/>
        <v>0.96374622356495465</v>
      </c>
      <c r="O795" s="154">
        <f t="shared" si="138"/>
        <v>3.6253776435045348E-2</v>
      </c>
      <c r="P795" s="32"/>
      <c r="AI795" s="3"/>
      <c r="AJ795" s="3"/>
    </row>
    <row r="796" spans="1:36" ht="15.75" customHeight="1" x14ac:dyDescent="0.25">
      <c r="A796" s="74">
        <v>2601</v>
      </c>
      <c r="B796" s="139"/>
      <c r="C796" s="139"/>
      <c r="D796" s="139"/>
      <c r="E796" s="139"/>
      <c r="F796" s="139"/>
      <c r="G796" s="139"/>
      <c r="H796" s="140"/>
      <c r="I796" s="147"/>
      <c r="J796" s="148"/>
      <c r="K796" s="149"/>
      <c r="L796" s="153" t="str">
        <f>IF(G796=0,"",G796/F795)</f>
        <v/>
      </c>
      <c r="M796" s="155"/>
      <c r="N796" s="154" t="str">
        <f t="shared" si="137"/>
        <v/>
      </c>
      <c r="O796" s="154" t="str">
        <f t="shared" si="138"/>
        <v/>
      </c>
      <c r="P796" s="32"/>
      <c r="AI796" s="3"/>
      <c r="AJ796" s="3"/>
    </row>
    <row r="797" spans="1:36" ht="15.75" customHeight="1" x14ac:dyDescent="0.25">
      <c r="A797" s="75" t="s">
        <v>134</v>
      </c>
      <c r="B797" s="139"/>
      <c r="C797" s="139"/>
      <c r="D797" s="139"/>
      <c r="E797" s="139"/>
      <c r="F797" s="139"/>
      <c r="G797" s="139"/>
      <c r="H797" s="140"/>
      <c r="I797" s="147"/>
      <c r="J797" s="148"/>
      <c r="K797" s="156"/>
      <c r="L797" s="157"/>
      <c r="M797" s="155"/>
      <c r="N797" s="158"/>
      <c r="O797" s="159"/>
      <c r="P797" s="32"/>
      <c r="AI797" s="3"/>
      <c r="AJ797" s="3"/>
    </row>
    <row r="798" spans="1:36" ht="15.75" customHeight="1" x14ac:dyDescent="0.25">
      <c r="A798" s="75" t="s">
        <v>136</v>
      </c>
      <c r="B798" s="139"/>
      <c r="C798" s="139"/>
      <c r="D798" s="139"/>
      <c r="E798" s="139"/>
      <c r="F798" s="139"/>
      <c r="G798" s="139"/>
      <c r="H798" s="140"/>
      <c r="I798" s="147"/>
      <c r="J798" s="148"/>
      <c r="K798" s="156"/>
      <c r="L798" s="157"/>
      <c r="M798" s="155"/>
      <c r="N798" s="158"/>
      <c r="O798" s="159"/>
      <c r="P798" s="32"/>
      <c r="AI798" s="3"/>
      <c r="AJ798" s="3"/>
    </row>
    <row r="799" spans="1:36" ht="15.75" customHeight="1" x14ac:dyDescent="0.25">
      <c r="A799" s="75" t="s">
        <v>137</v>
      </c>
      <c r="B799" s="139"/>
      <c r="C799" s="139"/>
      <c r="D799" s="139"/>
      <c r="E799" s="139"/>
      <c r="F799" s="139"/>
      <c r="G799" s="139"/>
      <c r="H799" s="140"/>
      <c r="I799" s="147"/>
      <c r="J799" s="148"/>
      <c r="K799" s="156"/>
      <c r="L799" s="157"/>
      <c r="M799" s="155"/>
      <c r="N799" s="158"/>
      <c r="O799" s="159"/>
      <c r="P799" s="32"/>
      <c r="AI799" s="3"/>
      <c r="AJ799" s="3"/>
    </row>
    <row r="800" spans="1:36" ht="15.75" customHeight="1" x14ac:dyDescent="0.25">
      <c r="A800" s="75" t="s">
        <v>139</v>
      </c>
      <c r="B800" s="160"/>
      <c r="C800" s="160"/>
      <c r="D800" s="160"/>
      <c r="E800" s="160"/>
      <c r="F800" s="160"/>
      <c r="G800" s="160"/>
      <c r="H800" s="140"/>
      <c r="I800" s="161"/>
      <c r="J800" s="162"/>
      <c r="K800" s="163"/>
      <c r="L800" s="164"/>
      <c r="M800" s="155"/>
      <c r="N800" s="165"/>
      <c r="O800" s="166"/>
      <c r="P800" s="32"/>
      <c r="AI800" s="3"/>
      <c r="AJ800" s="3"/>
    </row>
    <row r="801" spans="1:36" ht="18" x14ac:dyDescent="0.25">
      <c r="A801" s="31"/>
      <c r="B801" s="232" t="s">
        <v>114</v>
      </c>
      <c r="C801" s="232"/>
      <c r="D801" s="232"/>
      <c r="E801" s="232"/>
      <c r="F801" s="232"/>
      <c r="G801" s="232"/>
      <c r="H801" s="138">
        <f>SUM(H791:H800)</f>
        <v>0</v>
      </c>
      <c r="I801" s="77" t="str">
        <f>IF(H799=0,"",H799/B791)</f>
        <v/>
      </c>
      <c r="J801" s="77" t="str">
        <f>IF(H801=0,"",H801/B791)</f>
        <v/>
      </c>
      <c r="K801" s="77" t="str">
        <f>IF(H799=0,"",J801-I801)</f>
        <v/>
      </c>
      <c r="L801" s="5"/>
      <c r="M801" s="32"/>
      <c r="N801" s="23"/>
      <c r="O801" s="5"/>
      <c r="P801" s="32"/>
      <c r="AI801" s="3"/>
      <c r="AJ801" s="3"/>
    </row>
    <row r="802" spans="1:36" ht="12.75" customHeight="1" x14ac:dyDescent="0.25">
      <c r="A802" s="31"/>
      <c r="B802" s="32"/>
      <c r="C802" s="78"/>
      <c r="D802" s="78"/>
      <c r="E802" s="78"/>
      <c r="F802" s="78"/>
      <c r="G802" s="78"/>
      <c r="H802" s="79"/>
      <c r="I802" s="80"/>
      <c r="J802" s="80"/>
      <c r="K802" s="80"/>
      <c r="L802" s="5"/>
      <c r="M802" s="32"/>
      <c r="N802" s="23"/>
      <c r="O802" s="5"/>
      <c r="P802" s="32"/>
      <c r="AI802" s="3"/>
      <c r="AJ802" s="3"/>
    </row>
    <row r="803" spans="1:36" ht="12.75" customHeight="1" x14ac:dyDescent="0.25">
      <c r="A803" s="31"/>
      <c r="B803" s="32"/>
      <c r="C803" s="78"/>
      <c r="D803" s="78"/>
      <c r="E803" s="78"/>
      <c r="F803" s="78"/>
      <c r="G803" s="78"/>
      <c r="H803" s="79"/>
      <c r="I803" s="80"/>
      <c r="J803" s="80"/>
      <c r="K803" s="80"/>
      <c r="L803" s="5"/>
      <c r="M803" s="32"/>
      <c r="N803" s="23"/>
      <c r="O803" s="5"/>
      <c r="P803" s="32"/>
      <c r="AI803" s="3"/>
      <c r="AJ803" s="3"/>
    </row>
    <row r="804" spans="1:36" ht="26.25" x14ac:dyDescent="0.4">
      <c r="A804" s="4"/>
      <c r="B804" s="220" t="s">
        <v>99</v>
      </c>
      <c r="C804" s="221"/>
      <c r="D804" s="221"/>
      <c r="E804" s="221"/>
      <c r="F804" s="221"/>
      <c r="G804" s="221"/>
      <c r="H804" s="72">
        <v>2401</v>
      </c>
      <c r="I804" s="73"/>
      <c r="J804" s="73"/>
      <c r="K804" s="73"/>
      <c r="L804" s="73"/>
      <c r="M804" s="73"/>
      <c r="N804" s="32"/>
      <c r="O804" s="32"/>
      <c r="P804" s="32"/>
      <c r="AI804" s="3"/>
      <c r="AJ804" s="3"/>
    </row>
    <row r="805" spans="1:36" ht="20.25" x14ac:dyDescent="0.2">
      <c r="A805" s="222" t="s">
        <v>9</v>
      </c>
      <c r="B805" s="223" t="s">
        <v>100</v>
      </c>
      <c r="C805" s="224"/>
      <c r="D805" s="224"/>
      <c r="E805" s="224"/>
      <c r="F805" s="224"/>
      <c r="G805" s="224"/>
      <c r="H805" s="225" t="s">
        <v>10</v>
      </c>
      <c r="I805" s="219" t="s">
        <v>2</v>
      </c>
      <c r="J805" s="219" t="s">
        <v>3</v>
      </c>
      <c r="K805" s="227" t="s">
        <v>4</v>
      </c>
      <c r="L805" s="219" t="s">
        <v>5</v>
      </c>
      <c r="M805" s="217" t="s">
        <v>6</v>
      </c>
      <c r="N805" s="217" t="s">
        <v>7</v>
      </c>
      <c r="O805" s="219" t="s">
        <v>8</v>
      </c>
      <c r="P805" s="32"/>
      <c r="AI805" s="3"/>
      <c r="AJ805" s="3"/>
    </row>
    <row r="806" spans="1:36" ht="15.75" x14ac:dyDescent="0.25">
      <c r="A806" s="218"/>
      <c r="B806" s="74" t="s">
        <v>101</v>
      </c>
      <c r="C806" s="74" t="s">
        <v>102</v>
      </c>
      <c r="D806" s="74" t="s">
        <v>103</v>
      </c>
      <c r="E806" s="74" t="s">
        <v>104</v>
      </c>
      <c r="F806" s="74" t="s">
        <v>105</v>
      </c>
      <c r="G806" s="74" t="s">
        <v>106</v>
      </c>
      <c r="H806" s="226"/>
      <c r="I806" s="218"/>
      <c r="J806" s="218"/>
      <c r="K806" s="218"/>
      <c r="L806" s="218"/>
      <c r="M806" s="218"/>
      <c r="N806" s="218"/>
      <c r="O806" s="218"/>
      <c r="P806" s="32"/>
      <c r="AI806" s="3"/>
      <c r="AJ806" s="3"/>
    </row>
    <row r="807" spans="1:36" ht="15.75" customHeight="1" x14ac:dyDescent="0.25">
      <c r="A807" s="74">
        <v>2401</v>
      </c>
      <c r="B807" s="139">
        <v>39</v>
      </c>
      <c r="C807" s="139"/>
      <c r="D807" s="139"/>
      <c r="E807" s="139"/>
      <c r="F807" s="139"/>
      <c r="G807" s="139"/>
      <c r="H807" s="140"/>
      <c r="I807" s="141"/>
      <c r="J807" s="142"/>
      <c r="K807" s="143"/>
      <c r="L807" s="144"/>
      <c r="M807" s="145">
        <f>B807</f>
        <v>39</v>
      </c>
      <c r="N807" s="146"/>
      <c r="O807" s="144"/>
      <c r="P807" s="32"/>
      <c r="AI807" s="3"/>
      <c r="AJ807" s="3"/>
    </row>
    <row r="808" spans="1:36" ht="15.75" customHeight="1" x14ac:dyDescent="0.25">
      <c r="A808" s="74">
        <v>2402</v>
      </c>
      <c r="B808" s="139"/>
      <c r="C808" s="139">
        <v>38</v>
      </c>
      <c r="D808" s="139"/>
      <c r="E808" s="139"/>
      <c r="F808" s="139"/>
      <c r="G808" s="139"/>
      <c r="H808" s="140"/>
      <c r="I808" s="147"/>
      <c r="J808" s="148"/>
      <c r="K808" s="149"/>
      <c r="L808" s="150">
        <f>IF(C808=0,"",C808/B807)</f>
        <v>0.97435897435897434</v>
      </c>
      <c r="M808" s="151">
        <v>38</v>
      </c>
      <c r="N808" s="152">
        <f t="shared" ref="N808:N812" si="139">IF(M808=0,"",M808/M807)</f>
        <v>0.97435897435897434</v>
      </c>
      <c r="O808" s="152">
        <f t="shared" ref="O808:O812" si="140">IF(M808=0,"",100%-N808)</f>
        <v>2.5641025641025661E-2</v>
      </c>
      <c r="P808" s="32"/>
      <c r="R808" s="190"/>
      <c r="AI808" s="3"/>
      <c r="AJ808" s="3"/>
    </row>
    <row r="809" spans="1:36" ht="15.75" customHeight="1" x14ac:dyDescent="0.25">
      <c r="A809" s="74">
        <v>2501</v>
      </c>
      <c r="B809" s="139"/>
      <c r="C809" s="139"/>
      <c r="D809" s="139">
        <v>36</v>
      </c>
      <c r="E809" s="139"/>
      <c r="F809" s="139"/>
      <c r="G809" s="139"/>
      <c r="H809" s="140"/>
      <c r="I809" s="147"/>
      <c r="J809" s="148"/>
      <c r="K809" s="149"/>
      <c r="L809" s="153">
        <f>IF(D809=0,"",D809/C808)</f>
        <v>0.94736842105263153</v>
      </c>
      <c r="M809" s="151">
        <v>38</v>
      </c>
      <c r="N809" s="213">
        <f t="shared" si="139"/>
        <v>1</v>
      </c>
      <c r="O809" s="213">
        <f t="shared" si="140"/>
        <v>0</v>
      </c>
      <c r="P809" s="11">
        <f>M809/M807</f>
        <v>0.97435897435897434</v>
      </c>
      <c r="S809" s="210"/>
      <c r="T809" s="211"/>
      <c r="U809" s="211"/>
      <c r="AI809" s="3"/>
      <c r="AJ809" s="3"/>
    </row>
    <row r="810" spans="1:36" ht="15.75" customHeight="1" x14ac:dyDescent="0.25">
      <c r="A810" s="74">
        <v>2502</v>
      </c>
      <c r="B810" s="139"/>
      <c r="C810" s="139"/>
      <c r="D810" s="139"/>
      <c r="E810" s="139">
        <v>35</v>
      </c>
      <c r="F810" s="139"/>
      <c r="G810" s="139"/>
      <c r="H810" s="140"/>
      <c r="I810" s="147"/>
      <c r="J810" s="148"/>
      <c r="K810" s="149"/>
      <c r="L810" s="153">
        <f>IF(E810=0,"",E810/D809)</f>
        <v>0.97222222222222221</v>
      </c>
      <c r="M810" s="151">
        <v>38</v>
      </c>
      <c r="N810" s="154">
        <f t="shared" si="139"/>
        <v>1</v>
      </c>
      <c r="O810" s="154">
        <f t="shared" si="140"/>
        <v>0</v>
      </c>
      <c r="P810" s="32"/>
      <c r="S810" s="210"/>
      <c r="T810" s="211"/>
      <c r="U810" s="211"/>
      <c r="AI810" s="3"/>
      <c r="AJ810" s="3"/>
    </row>
    <row r="811" spans="1:36" ht="15.75" customHeight="1" x14ac:dyDescent="0.25">
      <c r="A811" s="74">
        <v>2601</v>
      </c>
      <c r="B811" s="139"/>
      <c r="C811" s="139"/>
      <c r="D811" s="139"/>
      <c r="E811" s="139"/>
      <c r="F811" s="139"/>
      <c r="G811" s="139"/>
      <c r="H811" s="140"/>
      <c r="I811" s="147"/>
      <c r="J811" s="148"/>
      <c r="K811" s="149"/>
      <c r="L811" s="153" t="str">
        <f>IF(F811=0,"",F811/E810)</f>
        <v/>
      </c>
      <c r="M811" s="151"/>
      <c r="N811" s="154" t="str">
        <f t="shared" si="139"/>
        <v/>
      </c>
      <c r="O811" s="154" t="str">
        <f t="shared" si="140"/>
        <v/>
      </c>
      <c r="P811" s="32"/>
      <c r="AI811" s="3"/>
      <c r="AJ811" s="3"/>
    </row>
    <row r="812" spans="1:36" ht="15.75" customHeight="1" x14ac:dyDescent="0.25">
      <c r="A812" s="74">
        <v>2602</v>
      </c>
      <c r="B812" s="139"/>
      <c r="C812" s="139"/>
      <c r="D812" s="139"/>
      <c r="E812" s="139"/>
      <c r="F812" s="139"/>
      <c r="G812" s="139"/>
      <c r="H812" s="140"/>
      <c r="I812" s="147"/>
      <c r="J812" s="148"/>
      <c r="K812" s="149"/>
      <c r="L812" s="153" t="str">
        <f>IF(G812=0,"",G812/F811)</f>
        <v/>
      </c>
      <c r="M812" s="155"/>
      <c r="N812" s="154" t="str">
        <f t="shared" si="139"/>
        <v/>
      </c>
      <c r="O812" s="154" t="str">
        <f t="shared" si="140"/>
        <v/>
      </c>
      <c r="P812" s="32"/>
      <c r="AI812" s="3"/>
      <c r="AJ812" s="3"/>
    </row>
    <row r="813" spans="1:36" ht="15.75" customHeight="1" x14ac:dyDescent="0.25">
      <c r="A813" s="75" t="s">
        <v>136</v>
      </c>
      <c r="B813" s="139"/>
      <c r="C813" s="139"/>
      <c r="D813" s="139"/>
      <c r="E813" s="139"/>
      <c r="F813" s="139"/>
      <c r="G813" s="139"/>
      <c r="H813" s="140"/>
      <c r="I813" s="147"/>
      <c r="J813" s="148"/>
      <c r="K813" s="156"/>
      <c r="L813" s="157"/>
      <c r="M813" s="155"/>
      <c r="N813" s="158"/>
      <c r="O813" s="159"/>
      <c r="P813" s="32"/>
      <c r="AI813" s="3"/>
      <c r="AJ813" s="3"/>
    </row>
    <row r="814" spans="1:36" ht="15.75" customHeight="1" x14ac:dyDescent="0.25">
      <c r="A814" s="75" t="s">
        <v>137</v>
      </c>
      <c r="B814" s="139"/>
      <c r="C814" s="139"/>
      <c r="D814" s="139"/>
      <c r="E814" s="139"/>
      <c r="F814" s="139"/>
      <c r="G814" s="139"/>
      <c r="H814" s="140"/>
      <c r="I814" s="147"/>
      <c r="J814" s="148"/>
      <c r="K814" s="156"/>
      <c r="L814" s="157"/>
      <c r="M814" s="155"/>
      <c r="N814" s="158"/>
      <c r="O814" s="159"/>
      <c r="P814" s="32"/>
      <c r="AI814" s="3"/>
      <c r="AJ814" s="3"/>
    </row>
    <row r="815" spans="1:36" ht="15.75" customHeight="1" x14ac:dyDescent="0.25">
      <c r="A815" s="75" t="s">
        <v>139</v>
      </c>
      <c r="B815" s="139"/>
      <c r="C815" s="139"/>
      <c r="D815" s="139"/>
      <c r="E815" s="139"/>
      <c r="F815" s="139"/>
      <c r="G815" s="139"/>
      <c r="H815" s="140"/>
      <c r="I815" s="147"/>
      <c r="J815" s="148"/>
      <c r="K815" s="156"/>
      <c r="L815" s="157"/>
      <c r="M815" s="155"/>
      <c r="N815" s="158"/>
      <c r="O815" s="159"/>
      <c r="P815" s="32"/>
      <c r="AI815" s="3"/>
      <c r="AJ815" s="3"/>
    </row>
    <row r="816" spans="1:36" ht="15.75" customHeight="1" x14ac:dyDescent="0.25">
      <c r="A816" s="75" t="s">
        <v>140</v>
      </c>
      <c r="B816" s="160"/>
      <c r="C816" s="160"/>
      <c r="D816" s="160"/>
      <c r="E816" s="160"/>
      <c r="F816" s="160"/>
      <c r="G816" s="160"/>
      <c r="H816" s="140"/>
      <c r="I816" s="161"/>
      <c r="J816" s="162"/>
      <c r="K816" s="163"/>
      <c r="L816" s="164"/>
      <c r="M816" s="155"/>
      <c r="N816" s="165"/>
      <c r="O816" s="166"/>
      <c r="P816" s="32"/>
      <c r="AI816" s="3"/>
      <c r="AJ816" s="3"/>
    </row>
    <row r="817" spans="1:36" ht="18" x14ac:dyDescent="0.25">
      <c r="A817" s="31"/>
      <c r="B817" s="232" t="s">
        <v>114</v>
      </c>
      <c r="C817" s="232"/>
      <c r="D817" s="232"/>
      <c r="E817" s="232"/>
      <c r="F817" s="232"/>
      <c r="G817" s="232"/>
      <c r="H817" s="138">
        <f>SUM(H807:H816)</f>
        <v>0</v>
      </c>
      <c r="I817" s="77" t="str">
        <f>IF(H815=0,"",H815/B807)</f>
        <v/>
      </c>
      <c r="J817" s="77" t="str">
        <f>IF(H817=0,"",H817/B807)</f>
        <v/>
      </c>
      <c r="K817" s="77" t="str">
        <f>IF(H815=0,"",J817-I817)</f>
        <v/>
      </c>
      <c r="L817" s="5"/>
      <c r="M817" s="32"/>
      <c r="N817" s="23"/>
      <c r="O817" s="5"/>
      <c r="P817" s="32"/>
      <c r="AI817" s="3"/>
      <c r="AJ817" s="3"/>
    </row>
    <row r="818" spans="1:36" ht="12.75" customHeight="1" x14ac:dyDescent="0.25">
      <c r="A818" s="31"/>
      <c r="B818" s="32"/>
      <c r="C818" s="78"/>
      <c r="D818" s="78"/>
      <c r="E818" s="78"/>
      <c r="F818" s="78"/>
      <c r="G818" s="78"/>
      <c r="H818" s="79"/>
      <c r="I818" s="80"/>
      <c r="J818" s="80"/>
      <c r="K818" s="80"/>
      <c r="L818" s="5"/>
      <c r="M818" s="32"/>
      <c r="N818" s="23"/>
      <c r="O818" s="5"/>
      <c r="P818" s="32"/>
      <c r="AI818" s="3"/>
      <c r="AJ818" s="3"/>
    </row>
    <row r="819" spans="1:36" ht="12.75" customHeight="1" x14ac:dyDescent="0.25">
      <c r="A819" s="31"/>
      <c r="B819" s="32"/>
      <c r="C819" s="78"/>
      <c r="D819" s="78"/>
      <c r="E819" s="78"/>
      <c r="F819" s="78"/>
      <c r="G819" s="78"/>
      <c r="H819" s="79"/>
      <c r="I819" s="80"/>
      <c r="J819" s="80"/>
      <c r="K819" s="80"/>
      <c r="L819" s="5"/>
      <c r="M819" s="32"/>
      <c r="N819" s="23"/>
      <c r="O819" s="5"/>
      <c r="P819" s="32"/>
      <c r="AI819" s="3"/>
      <c r="AJ819" s="3"/>
    </row>
    <row r="820" spans="1:36" ht="26.25" x14ac:dyDescent="0.4">
      <c r="A820" s="4"/>
      <c r="B820" s="220" t="s">
        <v>99</v>
      </c>
      <c r="C820" s="221"/>
      <c r="D820" s="221"/>
      <c r="E820" s="221"/>
      <c r="F820" s="221"/>
      <c r="G820" s="221"/>
      <c r="H820" s="72">
        <v>2402</v>
      </c>
      <c r="I820" s="73"/>
      <c r="J820" s="73"/>
      <c r="K820" s="73"/>
      <c r="L820" s="73"/>
      <c r="M820" s="73"/>
      <c r="N820" s="32"/>
      <c r="O820" s="32"/>
      <c r="P820" s="32"/>
      <c r="AI820" s="3"/>
      <c r="AJ820" s="3"/>
    </row>
    <row r="821" spans="1:36" ht="20.25" x14ac:dyDescent="0.2">
      <c r="A821" s="222" t="s">
        <v>9</v>
      </c>
      <c r="B821" s="223" t="s">
        <v>100</v>
      </c>
      <c r="C821" s="224"/>
      <c r="D821" s="224"/>
      <c r="E821" s="224"/>
      <c r="F821" s="224"/>
      <c r="G821" s="224"/>
      <c r="H821" s="225" t="s">
        <v>10</v>
      </c>
      <c r="I821" s="219" t="s">
        <v>2</v>
      </c>
      <c r="J821" s="219" t="s">
        <v>3</v>
      </c>
      <c r="K821" s="227" t="s">
        <v>4</v>
      </c>
      <c r="L821" s="219" t="s">
        <v>5</v>
      </c>
      <c r="M821" s="217" t="s">
        <v>6</v>
      </c>
      <c r="N821" s="217" t="s">
        <v>7</v>
      </c>
      <c r="O821" s="219" t="s">
        <v>8</v>
      </c>
      <c r="P821" s="32"/>
      <c r="AI821" s="3"/>
      <c r="AJ821" s="3"/>
    </row>
    <row r="822" spans="1:36" ht="15.75" x14ac:dyDescent="0.25">
      <c r="A822" s="218"/>
      <c r="B822" s="74" t="s">
        <v>101</v>
      </c>
      <c r="C822" s="74" t="s">
        <v>102</v>
      </c>
      <c r="D822" s="74" t="s">
        <v>103</v>
      </c>
      <c r="E822" s="74" t="s">
        <v>104</v>
      </c>
      <c r="F822" s="74" t="s">
        <v>105</v>
      </c>
      <c r="G822" s="74" t="s">
        <v>106</v>
      </c>
      <c r="H822" s="226"/>
      <c r="I822" s="218"/>
      <c r="J822" s="218"/>
      <c r="K822" s="218"/>
      <c r="L822" s="218"/>
      <c r="M822" s="218"/>
      <c r="N822" s="218"/>
      <c r="O822" s="218"/>
      <c r="P822" s="32"/>
      <c r="AI822" s="3"/>
      <c r="AJ822" s="3"/>
    </row>
    <row r="823" spans="1:36" ht="15.75" customHeight="1" x14ac:dyDescent="0.25">
      <c r="A823" s="74">
        <v>2402</v>
      </c>
      <c r="B823" s="139">
        <v>2146</v>
      </c>
      <c r="C823" s="139"/>
      <c r="D823" s="139"/>
      <c r="E823" s="139"/>
      <c r="F823" s="139"/>
      <c r="G823" s="139"/>
      <c r="H823" s="140"/>
      <c r="I823" s="141"/>
      <c r="J823" s="142"/>
      <c r="K823" s="143"/>
      <c r="L823" s="144"/>
      <c r="M823" s="145">
        <f>B823</f>
        <v>2146</v>
      </c>
      <c r="N823" s="146"/>
      <c r="O823" s="144"/>
      <c r="P823" s="32"/>
      <c r="AI823" s="3"/>
      <c r="AJ823" s="3"/>
    </row>
    <row r="824" spans="1:36" ht="15.75" customHeight="1" x14ac:dyDescent="0.25">
      <c r="A824" s="74">
        <v>2501</v>
      </c>
      <c r="B824" s="139"/>
      <c r="C824" s="139">
        <v>1936</v>
      </c>
      <c r="D824" s="139"/>
      <c r="E824" s="139"/>
      <c r="F824" s="139"/>
      <c r="G824" s="139"/>
      <c r="H824" s="140"/>
      <c r="I824" s="147"/>
      <c r="J824" s="148"/>
      <c r="K824" s="149"/>
      <c r="L824" s="150">
        <f>IF(C824=0,"",C824/B823)</f>
        <v>0.902143522833178</v>
      </c>
      <c r="M824" s="151">
        <v>1991</v>
      </c>
      <c r="N824" s="152">
        <f t="shared" ref="N824:N828" si="141">IF(M824=0,"",M824/M823)</f>
        <v>0.92777260018639329</v>
      </c>
      <c r="O824" s="152">
        <f t="shared" ref="O824:O828" si="142">IF(M824=0,"",100%-N824)</f>
        <v>7.2227399813606707E-2</v>
      </c>
      <c r="P824" s="32"/>
      <c r="AI824" s="3"/>
      <c r="AJ824" s="3"/>
    </row>
    <row r="825" spans="1:36" ht="15.75" customHeight="1" x14ac:dyDescent="0.25">
      <c r="A825" s="74">
        <v>2502</v>
      </c>
      <c r="B825" s="139"/>
      <c r="C825" s="139"/>
      <c r="D825" s="139">
        <v>1815</v>
      </c>
      <c r="E825" s="139"/>
      <c r="F825" s="139"/>
      <c r="G825" s="139"/>
      <c r="H825" s="140"/>
      <c r="I825" s="147"/>
      <c r="J825" s="148"/>
      <c r="K825" s="149"/>
      <c r="L825" s="153">
        <f>IF(D825=0,"",D825/C824)</f>
        <v>0.9375</v>
      </c>
      <c r="M825" s="151">
        <v>1932</v>
      </c>
      <c r="N825" s="154">
        <f t="shared" si="141"/>
        <v>0.97036664992466093</v>
      </c>
      <c r="O825" s="154">
        <f t="shared" si="142"/>
        <v>2.9633350075339071E-2</v>
      </c>
      <c r="P825" s="11">
        <f>M825/M823</f>
        <v>0.90027958993476231</v>
      </c>
      <c r="AI825" s="3"/>
      <c r="AJ825" s="3"/>
    </row>
    <row r="826" spans="1:36" ht="15.75" customHeight="1" x14ac:dyDescent="0.25">
      <c r="A826" s="74">
        <v>2601</v>
      </c>
      <c r="B826" s="139"/>
      <c r="C826" s="139"/>
      <c r="D826" s="139"/>
      <c r="E826" s="139"/>
      <c r="F826" s="139"/>
      <c r="G826" s="139"/>
      <c r="H826" s="140"/>
      <c r="I826" s="147"/>
      <c r="J826" s="148"/>
      <c r="K826" s="149"/>
      <c r="L826" s="153" t="str">
        <f>IF(E826=0,"",E826/D825)</f>
        <v/>
      </c>
      <c r="M826" s="151"/>
      <c r="N826" s="154" t="str">
        <f t="shared" si="141"/>
        <v/>
      </c>
      <c r="O826" s="154" t="str">
        <f t="shared" si="142"/>
        <v/>
      </c>
      <c r="P826" s="32"/>
      <c r="AI826" s="3"/>
      <c r="AJ826" s="3"/>
    </row>
    <row r="827" spans="1:36" ht="15.75" customHeight="1" x14ac:dyDescent="0.25">
      <c r="A827" s="74">
        <v>2602</v>
      </c>
      <c r="B827" s="139"/>
      <c r="C827" s="139"/>
      <c r="D827" s="139"/>
      <c r="E827" s="139"/>
      <c r="F827" s="139"/>
      <c r="G827" s="139"/>
      <c r="H827" s="140"/>
      <c r="I827" s="147"/>
      <c r="J827" s="148"/>
      <c r="K827" s="149"/>
      <c r="L827" s="153" t="str">
        <f>IF(F827=0,"",F827/E826)</f>
        <v/>
      </c>
      <c r="M827" s="151"/>
      <c r="N827" s="154" t="str">
        <f t="shared" si="141"/>
        <v/>
      </c>
      <c r="O827" s="154" t="str">
        <f t="shared" si="142"/>
        <v/>
      </c>
      <c r="P827" s="32"/>
      <c r="AI827" s="3"/>
      <c r="AJ827" s="3"/>
    </row>
    <row r="828" spans="1:36" ht="15.75" customHeight="1" x14ac:dyDescent="0.25">
      <c r="A828" s="74">
        <v>2701</v>
      </c>
      <c r="B828" s="139"/>
      <c r="C828" s="139"/>
      <c r="D828" s="139"/>
      <c r="E828" s="139"/>
      <c r="F828" s="139"/>
      <c r="G828" s="139"/>
      <c r="H828" s="140"/>
      <c r="I828" s="147"/>
      <c r="J828" s="148"/>
      <c r="K828" s="149"/>
      <c r="L828" s="153" t="str">
        <f>IF(G828=0,"",G828/F827)</f>
        <v/>
      </c>
      <c r="M828" s="155"/>
      <c r="N828" s="154" t="str">
        <f t="shared" si="141"/>
        <v/>
      </c>
      <c r="O828" s="154" t="str">
        <f t="shared" si="142"/>
        <v/>
      </c>
      <c r="P828" s="32"/>
      <c r="AI828" s="3"/>
      <c r="AJ828" s="3"/>
    </row>
    <row r="829" spans="1:36" ht="15.75" customHeight="1" x14ac:dyDescent="0.25">
      <c r="A829" s="75" t="s">
        <v>137</v>
      </c>
      <c r="B829" s="139"/>
      <c r="C829" s="139"/>
      <c r="D829" s="139"/>
      <c r="E829" s="139"/>
      <c r="F829" s="139"/>
      <c r="G829" s="139"/>
      <c r="H829" s="140"/>
      <c r="I829" s="147"/>
      <c r="J829" s="148"/>
      <c r="K829" s="156"/>
      <c r="L829" s="157"/>
      <c r="M829" s="155"/>
      <c r="N829" s="158"/>
      <c r="O829" s="159"/>
      <c r="P829" s="32"/>
      <c r="AI829" s="3"/>
      <c r="AJ829" s="3"/>
    </row>
    <row r="830" spans="1:36" ht="15.75" customHeight="1" x14ac:dyDescent="0.25">
      <c r="A830" s="75" t="s">
        <v>139</v>
      </c>
      <c r="B830" s="139"/>
      <c r="C830" s="139"/>
      <c r="D830" s="139"/>
      <c r="E830" s="139"/>
      <c r="F830" s="139"/>
      <c r="G830" s="139"/>
      <c r="H830" s="140"/>
      <c r="I830" s="147"/>
      <c r="J830" s="148"/>
      <c r="K830" s="156"/>
      <c r="L830" s="157"/>
      <c r="M830" s="155"/>
      <c r="N830" s="158"/>
      <c r="O830" s="159"/>
      <c r="P830" s="32"/>
      <c r="AI830" s="3"/>
      <c r="AJ830" s="3"/>
    </row>
    <row r="831" spans="1:36" ht="15.75" customHeight="1" x14ac:dyDescent="0.25">
      <c r="A831" s="75" t="s">
        <v>140</v>
      </c>
      <c r="B831" s="139"/>
      <c r="C831" s="139"/>
      <c r="D831" s="139"/>
      <c r="E831" s="139"/>
      <c r="F831" s="139"/>
      <c r="G831" s="139"/>
      <c r="H831" s="140"/>
      <c r="I831" s="147"/>
      <c r="J831" s="148"/>
      <c r="K831" s="156"/>
      <c r="L831" s="157"/>
      <c r="M831" s="155"/>
      <c r="N831" s="158"/>
      <c r="O831" s="159"/>
      <c r="P831" s="32"/>
      <c r="AI831" s="3"/>
      <c r="AJ831" s="3"/>
    </row>
    <row r="832" spans="1:36" ht="15.75" customHeight="1" x14ac:dyDescent="0.25">
      <c r="A832" s="75" t="s">
        <v>141</v>
      </c>
      <c r="B832" s="160"/>
      <c r="C832" s="160"/>
      <c r="D832" s="160"/>
      <c r="E832" s="160"/>
      <c r="F832" s="160"/>
      <c r="G832" s="160"/>
      <c r="H832" s="140"/>
      <c r="I832" s="161"/>
      <c r="J832" s="162"/>
      <c r="K832" s="163"/>
      <c r="L832" s="164"/>
      <c r="M832" s="155"/>
      <c r="N832" s="165"/>
      <c r="O832" s="166"/>
      <c r="P832" s="32"/>
      <c r="AI832" s="3"/>
      <c r="AJ832" s="3"/>
    </row>
    <row r="833" spans="1:36" ht="18" x14ac:dyDescent="0.25">
      <c r="A833" s="31"/>
      <c r="B833" s="232" t="s">
        <v>114</v>
      </c>
      <c r="C833" s="232"/>
      <c r="D833" s="232"/>
      <c r="E833" s="232"/>
      <c r="F833" s="232"/>
      <c r="G833" s="232"/>
      <c r="H833" s="138">
        <f>SUM(H823:H832)</f>
        <v>0</v>
      </c>
      <c r="I833" s="77" t="str">
        <f>IF(H831=0,"",H831/B823)</f>
        <v/>
      </c>
      <c r="J833" s="77" t="str">
        <f>IF(H833=0,"",H833/B823)</f>
        <v/>
      </c>
      <c r="K833" s="77" t="str">
        <f>IF(H831=0,"",J833-I833)</f>
        <v/>
      </c>
      <c r="L833" s="5"/>
      <c r="M833" s="32"/>
      <c r="N833" s="23"/>
      <c r="O833" s="5"/>
      <c r="P833" s="32"/>
      <c r="AI833" s="3"/>
      <c r="AJ833" s="3"/>
    </row>
    <row r="834" spans="1:36" ht="12.75" customHeight="1" x14ac:dyDescent="0.25">
      <c r="A834" s="31"/>
      <c r="B834" s="32"/>
      <c r="C834" s="78"/>
      <c r="D834" s="78"/>
      <c r="E834" s="78"/>
      <c r="F834" s="78"/>
      <c r="G834" s="78"/>
      <c r="H834" s="79"/>
      <c r="I834" s="80"/>
      <c r="J834" s="80"/>
      <c r="K834" s="80"/>
      <c r="L834" s="5"/>
      <c r="M834" s="32"/>
      <c r="N834" s="23"/>
      <c r="O834" s="5"/>
      <c r="P834" s="32"/>
      <c r="AI834" s="3"/>
      <c r="AJ834" s="3"/>
    </row>
    <row r="835" spans="1:36" ht="12.75" customHeight="1" x14ac:dyDescent="0.25">
      <c r="A835" s="31"/>
      <c r="B835" s="32"/>
      <c r="C835" s="78"/>
      <c r="D835" s="78"/>
      <c r="E835" s="78"/>
      <c r="F835" s="78"/>
      <c r="G835" s="78"/>
      <c r="H835" s="79"/>
      <c r="I835" s="80"/>
      <c r="J835" s="80"/>
      <c r="K835" s="80"/>
      <c r="L835" s="5"/>
      <c r="M835" s="32"/>
      <c r="N835" s="23"/>
      <c r="O835" s="5"/>
      <c r="P835" s="32"/>
      <c r="AI835" s="3"/>
      <c r="AJ835" s="3"/>
    </row>
    <row r="836" spans="1:36" ht="26.25" x14ac:dyDescent="0.4">
      <c r="A836" s="4"/>
      <c r="B836" s="238" t="s">
        <v>99</v>
      </c>
      <c r="C836" s="238"/>
      <c r="D836" s="238"/>
      <c r="E836" s="238"/>
      <c r="F836" s="238"/>
      <c r="G836" s="238"/>
      <c r="H836" s="72">
        <v>2501</v>
      </c>
      <c r="I836" s="73"/>
      <c r="J836" s="73"/>
      <c r="K836" s="73"/>
      <c r="L836" s="73"/>
      <c r="M836" s="73"/>
      <c r="N836" s="32"/>
      <c r="O836" s="32"/>
      <c r="P836" s="32"/>
      <c r="AI836" s="3"/>
      <c r="AJ836" s="3"/>
    </row>
    <row r="837" spans="1:36" ht="20.25" x14ac:dyDescent="0.2">
      <c r="A837" s="222" t="s">
        <v>9</v>
      </c>
      <c r="B837" s="223" t="s">
        <v>100</v>
      </c>
      <c r="C837" s="240"/>
      <c r="D837" s="240"/>
      <c r="E837" s="240"/>
      <c r="F837" s="240"/>
      <c r="G837" s="241"/>
      <c r="H837" s="225" t="s">
        <v>10</v>
      </c>
      <c r="I837" s="219" t="s">
        <v>2</v>
      </c>
      <c r="J837" s="219" t="s">
        <v>3</v>
      </c>
      <c r="K837" s="227" t="s">
        <v>4</v>
      </c>
      <c r="L837" s="219" t="s">
        <v>5</v>
      </c>
      <c r="M837" s="217" t="s">
        <v>6</v>
      </c>
      <c r="N837" s="217" t="s">
        <v>7</v>
      </c>
      <c r="O837" s="219" t="s">
        <v>8</v>
      </c>
      <c r="P837" s="32"/>
      <c r="AI837" s="3"/>
      <c r="AJ837" s="3"/>
    </row>
    <row r="838" spans="1:36" ht="15.75" x14ac:dyDescent="0.25">
      <c r="A838" s="239"/>
      <c r="B838" s="74" t="s">
        <v>101</v>
      </c>
      <c r="C838" s="74" t="s">
        <v>102</v>
      </c>
      <c r="D838" s="74" t="s">
        <v>103</v>
      </c>
      <c r="E838" s="74" t="s">
        <v>104</v>
      </c>
      <c r="F838" s="74" t="s">
        <v>105</v>
      </c>
      <c r="G838" s="74" t="s">
        <v>106</v>
      </c>
      <c r="H838" s="242"/>
      <c r="I838" s="237"/>
      <c r="J838" s="237"/>
      <c r="K838" s="243"/>
      <c r="L838" s="237"/>
      <c r="M838" s="236"/>
      <c r="N838" s="236"/>
      <c r="O838" s="237"/>
      <c r="P838" s="32"/>
      <c r="AI838" s="3"/>
      <c r="AJ838" s="3"/>
    </row>
    <row r="839" spans="1:36" ht="15.75" customHeight="1" x14ac:dyDescent="0.25">
      <c r="A839" s="74">
        <v>2501</v>
      </c>
      <c r="B839" s="139">
        <v>34</v>
      </c>
      <c r="C839" s="139"/>
      <c r="D839" s="139"/>
      <c r="E839" s="139"/>
      <c r="F839" s="139"/>
      <c r="G839" s="139"/>
      <c r="H839" s="140"/>
      <c r="I839" s="141"/>
      <c r="J839" s="142"/>
      <c r="K839" s="143"/>
      <c r="L839" s="144"/>
      <c r="M839" s="145">
        <f>B839</f>
        <v>34</v>
      </c>
      <c r="N839" s="146"/>
      <c r="O839" s="144"/>
      <c r="P839" s="32"/>
      <c r="AI839" s="3"/>
      <c r="AJ839" s="3"/>
    </row>
    <row r="840" spans="1:36" ht="15.75" customHeight="1" x14ac:dyDescent="0.25">
      <c r="A840" s="74">
        <v>2502</v>
      </c>
      <c r="B840" s="139"/>
      <c r="C840" s="139">
        <v>34</v>
      </c>
      <c r="D840" s="139"/>
      <c r="E840" s="139"/>
      <c r="F840" s="139"/>
      <c r="G840" s="139"/>
      <c r="H840" s="140"/>
      <c r="I840" s="147"/>
      <c r="J840" s="148"/>
      <c r="K840" s="149"/>
      <c r="L840" s="150">
        <f>IF(C840=0,"",C840/B839)</f>
        <v>1</v>
      </c>
      <c r="M840" s="151">
        <v>34</v>
      </c>
      <c r="N840" s="152">
        <f t="shared" ref="N840:N844" si="143">IF(M840=0,"",M840/M839)</f>
        <v>1</v>
      </c>
      <c r="O840" s="152">
        <f t="shared" ref="O840:O844" si="144">IF(M840=0,"",100%-N840)</f>
        <v>0</v>
      </c>
      <c r="P840" s="32"/>
      <c r="AI840" s="3"/>
      <c r="AJ840" s="3"/>
    </row>
    <row r="841" spans="1:36" ht="15.75" customHeight="1" x14ac:dyDescent="0.25">
      <c r="A841" s="74">
        <v>2601</v>
      </c>
      <c r="B841" s="139"/>
      <c r="C841" s="139"/>
      <c r="D841" s="139"/>
      <c r="E841" s="139"/>
      <c r="F841" s="139"/>
      <c r="G841" s="139"/>
      <c r="H841" s="140"/>
      <c r="I841" s="147"/>
      <c r="J841" s="148"/>
      <c r="K841" s="149"/>
      <c r="L841" s="153" t="str">
        <f>IF(D841=0,"",D841/C840)</f>
        <v/>
      </c>
      <c r="M841" s="151"/>
      <c r="N841" s="154" t="str">
        <f t="shared" si="143"/>
        <v/>
      </c>
      <c r="O841" s="154" t="str">
        <f t="shared" si="144"/>
        <v/>
      </c>
      <c r="P841" s="11">
        <f>M841/M839</f>
        <v>0</v>
      </c>
      <c r="AI841" s="3"/>
      <c r="AJ841" s="3"/>
    </row>
    <row r="842" spans="1:36" ht="15.75" customHeight="1" x14ac:dyDescent="0.25">
      <c r="A842" s="74">
        <v>2602</v>
      </c>
      <c r="B842" s="139"/>
      <c r="C842" s="139"/>
      <c r="D842" s="139"/>
      <c r="E842" s="139"/>
      <c r="F842" s="139"/>
      <c r="G842" s="139"/>
      <c r="H842" s="140"/>
      <c r="I842" s="147"/>
      <c r="J842" s="148"/>
      <c r="K842" s="149"/>
      <c r="L842" s="153" t="str">
        <f>IF(E842=0,"",E842/D841)</f>
        <v/>
      </c>
      <c r="M842" s="151"/>
      <c r="N842" s="154" t="str">
        <f t="shared" si="143"/>
        <v/>
      </c>
      <c r="O842" s="154" t="str">
        <f t="shared" si="144"/>
        <v/>
      </c>
      <c r="P842" s="32"/>
      <c r="AI842" s="3"/>
      <c r="AJ842" s="3"/>
    </row>
    <row r="843" spans="1:36" ht="15.75" customHeight="1" x14ac:dyDescent="0.25">
      <c r="A843" s="74">
        <v>2701</v>
      </c>
      <c r="B843" s="139"/>
      <c r="C843" s="139"/>
      <c r="D843" s="139"/>
      <c r="E843" s="139"/>
      <c r="F843" s="139"/>
      <c r="G843" s="139"/>
      <c r="H843" s="140"/>
      <c r="I843" s="147"/>
      <c r="J843" s="148"/>
      <c r="K843" s="149"/>
      <c r="L843" s="153" t="str">
        <f>IF(F843=0,"",F843/E842)</f>
        <v/>
      </c>
      <c r="M843" s="151"/>
      <c r="N843" s="154" t="str">
        <f t="shared" si="143"/>
        <v/>
      </c>
      <c r="O843" s="154" t="str">
        <f t="shared" si="144"/>
        <v/>
      </c>
      <c r="P843" s="32"/>
      <c r="AI843" s="3"/>
      <c r="AJ843" s="3"/>
    </row>
    <row r="844" spans="1:36" ht="15.75" customHeight="1" x14ac:dyDescent="0.25">
      <c r="A844" s="75" t="s">
        <v>137</v>
      </c>
      <c r="B844" s="139"/>
      <c r="C844" s="139"/>
      <c r="D844" s="139"/>
      <c r="E844" s="139"/>
      <c r="F844" s="139"/>
      <c r="G844" s="139"/>
      <c r="H844" s="140"/>
      <c r="I844" s="147"/>
      <c r="J844" s="148"/>
      <c r="K844" s="149"/>
      <c r="L844" s="153" t="str">
        <f>IF(G844=0,"",G844/F843)</f>
        <v/>
      </c>
      <c r="M844" s="155"/>
      <c r="N844" s="154" t="str">
        <f t="shared" si="143"/>
        <v/>
      </c>
      <c r="O844" s="154" t="str">
        <f t="shared" si="144"/>
        <v/>
      </c>
      <c r="P844" s="32"/>
      <c r="AI844" s="3"/>
      <c r="AJ844" s="3"/>
    </row>
    <row r="845" spans="1:36" ht="15.75" customHeight="1" x14ac:dyDescent="0.25">
      <c r="A845" s="75" t="s">
        <v>139</v>
      </c>
      <c r="B845" s="139"/>
      <c r="C845" s="139"/>
      <c r="D845" s="139"/>
      <c r="E845" s="139"/>
      <c r="F845" s="139"/>
      <c r="G845" s="139"/>
      <c r="H845" s="140"/>
      <c r="I845" s="147"/>
      <c r="J845" s="148"/>
      <c r="K845" s="156"/>
      <c r="L845" s="157"/>
      <c r="M845" s="155"/>
      <c r="N845" s="158"/>
      <c r="O845" s="159"/>
      <c r="P845" s="32"/>
      <c r="AI845" s="3"/>
      <c r="AJ845" s="3"/>
    </row>
    <row r="846" spans="1:36" ht="15.75" customHeight="1" x14ac:dyDescent="0.25">
      <c r="A846" s="75" t="s">
        <v>140</v>
      </c>
      <c r="B846" s="139"/>
      <c r="C846" s="139"/>
      <c r="D846" s="139"/>
      <c r="E846" s="139"/>
      <c r="F846" s="139"/>
      <c r="G846" s="139"/>
      <c r="H846" s="140"/>
      <c r="I846" s="147"/>
      <c r="J846" s="148"/>
      <c r="K846" s="156"/>
      <c r="L846" s="157"/>
      <c r="M846" s="155"/>
      <c r="N846" s="158"/>
      <c r="O846" s="159"/>
      <c r="P846" s="32"/>
      <c r="AI846" s="3"/>
      <c r="AJ846" s="3"/>
    </row>
    <row r="847" spans="1:36" ht="15.75" customHeight="1" x14ac:dyDescent="0.25">
      <c r="A847" s="75" t="s">
        <v>141</v>
      </c>
      <c r="B847" s="139"/>
      <c r="C847" s="139"/>
      <c r="D847" s="139"/>
      <c r="E847" s="139"/>
      <c r="F847" s="139"/>
      <c r="G847" s="139"/>
      <c r="H847" s="140"/>
      <c r="I847" s="147"/>
      <c r="J847" s="148"/>
      <c r="K847" s="156"/>
      <c r="L847" s="157"/>
      <c r="M847" s="155"/>
      <c r="N847" s="158"/>
      <c r="O847" s="159"/>
      <c r="P847" s="32"/>
      <c r="AI847" s="3"/>
      <c r="AJ847" s="3"/>
    </row>
    <row r="848" spans="1:36" ht="15.75" customHeight="1" x14ac:dyDescent="0.25">
      <c r="A848" s="75" t="s">
        <v>142</v>
      </c>
      <c r="B848" s="160"/>
      <c r="C848" s="160"/>
      <c r="D848" s="160"/>
      <c r="E848" s="160"/>
      <c r="F848" s="160"/>
      <c r="G848" s="160"/>
      <c r="H848" s="140"/>
      <c r="I848" s="161"/>
      <c r="J848" s="162"/>
      <c r="K848" s="163"/>
      <c r="L848" s="164"/>
      <c r="M848" s="155"/>
      <c r="N848" s="165"/>
      <c r="O848" s="166"/>
      <c r="P848" s="32"/>
      <c r="AI848" s="3"/>
      <c r="AJ848" s="3"/>
    </row>
    <row r="849" spans="1:36" ht="18" customHeight="1" x14ac:dyDescent="0.25">
      <c r="A849" s="31"/>
      <c r="B849" s="233" t="s">
        <v>114</v>
      </c>
      <c r="C849" s="234"/>
      <c r="D849" s="234"/>
      <c r="E849" s="234"/>
      <c r="F849" s="234"/>
      <c r="G849" s="235"/>
      <c r="H849" s="138">
        <f>SUM(H839:H848)</f>
        <v>0</v>
      </c>
      <c r="I849" s="77">
        <f>(SUM(H843:H844)/B839)</f>
        <v>0</v>
      </c>
      <c r="J849" s="77" t="str">
        <f>IF(H849=0,"",H849/B839)</f>
        <v/>
      </c>
      <c r="K849" s="77" t="e">
        <f>J849-I849</f>
        <v>#VALUE!</v>
      </c>
      <c r="L849" s="5"/>
      <c r="M849" s="32"/>
      <c r="N849" s="23"/>
      <c r="O849" s="5"/>
      <c r="P849" s="32"/>
      <c r="AI849" s="3"/>
      <c r="AJ849" s="3"/>
    </row>
    <row r="850" spans="1:36" ht="12.75" customHeight="1" x14ac:dyDescent="0.25">
      <c r="A850" s="31"/>
      <c r="B850" s="32"/>
      <c r="C850" s="78"/>
      <c r="D850" s="78"/>
      <c r="E850" s="78"/>
      <c r="F850" s="78"/>
      <c r="G850" s="78"/>
      <c r="H850" s="79"/>
      <c r="I850" s="80"/>
      <c r="J850" s="80"/>
      <c r="K850" s="80"/>
      <c r="L850" s="5"/>
      <c r="M850" s="32"/>
      <c r="N850" s="23"/>
      <c r="O850" s="5"/>
      <c r="P850" s="32"/>
      <c r="AI850" s="3"/>
      <c r="AJ850" s="3"/>
    </row>
    <row r="851" spans="1:36" ht="12.75" customHeight="1" x14ac:dyDescent="0.25">
      <c r="A851" s="31"/>
      <c r="B851" s="32"/>
      <c r="C851" s="78"/>
      <c r="D851" s="78"/>
      <c r="E851" s="78"/>
      <c r="F851" s="78"/>
      <c r="G851" s="78"/>
      <c r="H851" s="79"/>
      <c r="I851" s="80"/>
      <c r="J851" s="80"/>
      <c r="K851" s="80"/>
      <c r="L851" s="5"/>
      <c r="M851" s="32"/>
      <c r="N851" s="23"/>
      <c r="O851" s="5"/>
      <c r="P851" s="32"/>
      <c r="AI851" s="3"/>
      <c r="AJ851" s="3"/>
    </row>
    <row r="852" spans="1:36" s="214" customFormat="1" ht="26.25" x14ac:dyDescent="0.4">
      <c r="A852" s="4"/>
      <c r="B852" s="238" t="s">
        <v>99</v>
      </c>
      <c r="C852" s="238"/>
      <c r="D852" s="238"/>
      <c r="E852" s="238"/>
      <c r="F852" s="238"/>
      <c r="G852" s="238"/>
      <c r="H852" s="72">
        <v>2502</v>
      </c>
      <c r="I852" s="73"/>
      <c r="J852" s="73"/>
      <c r="K852" s="73"/>
      <c r="L852" s="73"/>
      <c r="M852" s="73"/>
      <c r="N852" s="32"/>
      <c r="O852" s="32"/>
      <c r="P852" s="32"/>
      <c r="AI852" s="3"/>
      <c r="AJ852" s="3"/>
    </row>
    <row r="853" spans="1:36" s="214" customFormat="1" ht="20.25" x14ac:dyDescent="0.2">
      <c r="A853" s="222" t="s">
        <v>9</v>
      </c>
      <c r="B853" s="223" t="s">
        <v>100</v>
      </c>
      <c r="C853" s="240"/>
      <c r="D853" s="240"/>
      <c r="E853" s="240"/>
      <c r="F853" s="240"/>
      <c r="G853" s="241"/>
      <c r="H853" s="225" t="s">
        <v>10</v>
      </c>
      <c r="I853" s="219" t="s">
        <v>2</v>
      </c>
      <c r="J853" s="219" t="s">
        <v>3</v>
      </c>
      <c r="K853" s="227" t="s">
        <v>4</v>
      </c>
      <c r="L853" s="219" t="s">
        <v>5</v>
      </c>
      <c r="M853" s="217" t="s">
        <v>6</v>
      </c>
      <c r="N853" s="217" t="s">
        <v>7</v>
      </c>
      <c r="O853" s="219" t="s">
        <v>8</v>
      </c>
      <c r="P853" s="32"/>
      <c r="AI853" s="3"/>
      <c r="AJ853" s="3"/>
    </row>
    <row r="854" spans="1:36" s="214" customFormat="1" ht="15.75" x14ac:dyDescent="0.25">
      <c r="A854" s="239"/>
      <c r="B854" s="74" t="s">
        <v>101</v>
      </c>
      <c r="C854" s="74" t="s">
        <v>102</v>
      </c>
      <c r="D854" s="74" t="s">
        <v>103</v>
      </c>
      <c r="E854" s="74" t="s">
        <v>104</v>
      </c>
      <c r="F854" s="74" t="s">
        <v>105</v>
      </c>
      <c r="G854" s="74" t="s">
        <v>106</v>
      </c>
      <c r="H854" s="242"/>
      <c r="I854" s="237"/>
      <c r="J854" s="237"/>
      <c r="K854" s="243"/>
      <c r="L854" s="237"/>
      <c r="M854" s="236"/>
      <c r="N854" s="236"/>
      <c r="O854" s="237"/>
      <c r="P854" s="32"/>
      <c r="AI854" s="3"/>
      <c r="AJ854" s="3"/>
    </row>
    <row r="855" spans="1:36" s="214" customFormat="1" ht="15.75" customHeight="1" x14ac:dyDescent="0.25">
      <c r="A855" s="74">
        <v>2502</v>
      </c>
      <c r="B855" s="139">
        <v>2197</v>
      </c>
      <c r="C855" s="139"/>
      <c r="D855" s="139"/>
      <c r="E855" s="139"/>
      <c r="F855" s="139"/>
      <c r="G855" s="139"/>
      <c r="H855" s="140"/>
      <c r="I855" s="141"/>
      <c r="J855" s="142"/>
      <c r="K855" s="143"/>
      <c r="L855" s="144"/>
      <c r="M855" s="145">
        <f>B855</f>
        <v>2197</v>
      </c>
      <c r="N855" s="146"/>
      <c r="O855" s="144"/>
      <c r="P855" s="32"/>
      <c r="AI855" s="3"/>
      <c r="AJ855" s="3"/>
    </row>
    <row r="856" spans="1:36" s="214" customFormat="1" ht="15.75" customHeight="1" x14ac:dyDescent="0.25">
      <c r="A856" s="74">
        <v>2601</v>
      </c>
      <c r="B856" s="139"/>
      <c r="C856" s="139"/>
      <c r="D856" s="139"/>
      <c r="E856" s="139"/>
      <c r="F856" s="139"/>
      <c r="G856" s="139"/>
      <c r="H856" s="140"/>
      <c r="I856" s="147"/>
      <c r="J856" s="216"/>
      <c r="K856" s="149"/>
      <c r="L856" s="150" t="str">
        <f>IF(C856=0,"",C856/B855)</f>
        <v/>
      </c>
      <c r="M856" s="151"/>
      <c r="N856" s="152" t="str">
        <f t="shared" ref="N856:N860" si="145">IF(M856=0,"",M856/M855)</f>
        <v/>
      </c>
      <c r="O856" s="152" t="str">
        <f t="shared" ref="O856:O860" si="146">IF(M856=0,"",100%-N856)</f>
        <v/>
      </c>
      <c r="P856" s="32"/>
      <c r="AI856" s="3"/>
      <c r="AJ856" s="3"/>
    </row>
    <row r="857" spans="1:36" s="214" customFormat="1" ht="15.75" customHeight="1" x14ac:dyDescent="0.25">
      <c r="A857" s="74">
        <v>2602</v>
      </c>
      <c r="B857" s="139"/>
      <c r="C857" s="139"/>
      <c r="D857" s="139"/>
      <c r="E857" s="139"/>
      <c r="F857" s="139"/>
      <c r="G857" s="139"/>
      <c r="H857" s="140"/>
      <c r="I857" s="147"/>
      <c r="J857" s="216"/>
      <c r="K857" s="149"/>
      <c r="L857" s="153" t="str">
        <f>IF(D857=0,"",D857/C856)</f>
        <v/>
      </c>
      <c r="M857" s="151"/>
      <c r="N857" s="154" t="str">
        <f t="shared" si="145"/>
        <v/>
      </c>
      <c r="O857" s="154" t="str">
        <f t="shared" si="146"/>
        <v/>
      </c>
      <c r="P857" s="11">
        <f>M857/M855</f>
        <v>0</v>
      </c>
      <c r="AI857" s="3"/>
      <c r="AJ857" s="3"/>
    </row>
    <row r="858" spans="1:36" s="214" customFormat="1" ht="15.75" customHeight="1" x14ac:dyDescent="0.25">
      <c r="A858" s="74">
        <v>2701</v>
      </c>
      <c r="B858" s="139"/>
      <c r="C858" s="139"/>
      <c r="D858" s="139"/>
      <c r="E858" s="139"/>
      <c r="F858" s="139"/>
      <c r="G858" s="139"/>
      <c r="H858" s="140"/>
      <c r="I858" s="147"/>
      <c r="J858" s="148"/>
      <c r="K858" s="149"/>
      <c r="L858" s="153" t="str">
        <f>IF(E858=0,"",E858/D857)</f>
        <v/>
      </c>
      <c r="M858" s="151"/>
      <c r="N858" s="154" t="str">
        <f t="shared" si="145"/>
        <v/>
      </c>
      <c r="O858" s="154" t="str">
        <f t="shared" si="146"/>
        <v/>
      </c>
      <c r="P858" s="32"/>
      <c r="AI858" s="3"/>
      <c r="AJ858" s="3"/>
    </row>
    <row r="859" spans="1:36" s="214" customFormat="1" ht="15.75" customHeight="1" x14ac:dyDescent="0.25">
      <c r="A859" s="215">
        <v>2702</v>
      </c>
      <c r="B859" s="139"/>
      <c r="C859" s="139"/>
      <c r="D859" s="139"/>
      <c r="E859" s="139"/>
      <c r="F859" s="139"/>
      <c r="G859" s="139"/>
      <c r="H859" s="140"/>
      <c r="I859" s="147"/>
      <c r="J859" s="148"/>
      <c r="K859" s="149"/>
      <c r="L859" s="153" t="str">
        <f>IF(F859=0,"",F859/E858)</f>
        <v/>
      </c>
      <c r="M859" s="151"/>
      <c r="N859" s="154" t="str">
        <f t="shared" si="145"/>
        <v/>
      </c>
      <c r="O859" s="154" t="str">
        <f t="shared" si="146"/>
        <v/>
      </c>
      <c r="P859" s="32"/>
      <c r="AI859" s="3"/>
      <c r="AJ859" s="3"/>
    </row>
    <row r="860" spans="1:36" s="214" customFormat="1" ht="15.75" customHeight="1" x14ac:dyDescent="0.25">
      <c r="A860" s="215">
        <v>2801</v>
      </c>
      <c r="B860" s="139"/>
      <c r="C860" s="139"/>
      <c r="D860" s="139"/>
      <c r="E860" s="139"/>
      <c r="F860" s="139"/>
      <c r="G860" s="139"/>
      <c r="H860" s="140"/>
      <c r="I860" s="147"/>
      <c r="J860" s="148"/>
      <c r="K860" s="149"/>
      <c r="L860" s="153" t="str">
        <f>IF(G860=0,"",G860/F859)</f>
        <v/>
      </c>
      <c r="M860" s="155"/>
      <c r="N860" s="154" t="str">
        <f t="shared" si="145"/>
        <v/>
      </c>
      <c r="O860" s="154" t="str">
        <f t="shared" si="146"/>
        <v/>
      </c>
      <c r="P860" s="32"/>
      <c r="AI860" s="3"/>
      <c r="AJ860" s="3"/>
    </row>
    <row r="861" spans="1:36" s="214" customFormat="1" ht="15.75" customHeight="1" x14ac:dyDescent="0.25">
      <c r="A861" s="215">
        <v>2802</v>
      </c>
      <c r="B861" s="139"/>
      <c r="C861" s="139"/>
      <c r="D861" s="139"/>
      <c r="E861" s="139"/>
      <c r="F861" s="139"/>
      <c r="G861" s="139"/>
      <c r="H861" s="140"/>
      <c r="I861" s="147"/>
      <c r="J861" s="148"/>
      <c r="K861" s="156"/>
      <c r="L861" s="157"/>
      <c r="M861" s="155"/>
      <c r="N861" s="158"/>
      <c r="O861" s="159"/>
      <c r="P861" s="32"/>
      <c r="AI861" s="3"/>
      <c r="AJ861" s="3"/>
    </row>
    <row r="862" spans="1:36" s="214" customFormat="1" ht="15.75" customHeight="1" x14ac:dyDescent="0.25">
      <c r="A862" s="215">
        <v>2901</v>
      </c>
      <c r="B862" s="139"/>
      <c r="C862" s="139"/>
      <c r="D862" s="139"/>
      <c r="E862" s="139"/>
      <c r="F862" s="139"/>
      <c r="G862" s="139"/>
      <c r="H862" s="140"/>
      <c r="I862" s="147"/>
      <c r="J862" s="148"/>
      <c r="K862" s="156"/>
      <c r="L862" s="157"/>
      <c r="M862" s="155"/>
      <c r="N862" s="158"/>
      <c r="O862" s="159"/>
      <c r="P862" s="32"/>
      <c r="AI862" s="3"/>
      <c r="AJ862" s="3"/>
    </row>
    <row r="863" spans="1:36" s="214" customFormat="1" ht="15.75" customHeight="1" x14ac:dyDescent="0.25">
      <c r="A863" s="215">
        <v>2902</v>
      </c>
      <c r="B863" s="139"/>
      <c r="C863" s="139"/>
      <c r="D863" s="139"/>
      <c r="E863" s="139"/>
      <c r="F863" s="139"/>
      <c r="G863" s="139"/>
      <c r="H863" s="140"/>
      <c r="I863" s="147"/>
      <c r="J863" s="148"/>
      <c r="K863" s="156"/>
      <c r="L863" s="157"/>
      <c r="M863" s="155"/>
      <c r="N863" s="158"/>
      <c r="O863" s="159"/>
      <c r="P863" s="32"/>
      <c r="AI863" s="3"/>
      <c r="AJ863" s="3"/>
    </row>
    <row r="864" spans="1:36" s="214" customFormat="1" ht="15.75" customHeight="1" x14ac:dyDescent="0.25">
      <c r="A864" s="215">
        <v>3001</v>
      </c>
      <c r="B864" s="160"/>
      <c r="C864" s="160"/>
      <c r="D864" s="160"/>
      <c r="E864" s="160"/>
      <c r="F864" s="160"/>
      <c r="G864" s="160"/>
      <c r="H864" s="140"/>
      <c r="I864" s="161"/>
      <c r="J864" s="162"/>
      <c r="K864" s="163"/>
      <c r="L864" s="164"/>
      <c r="M864" s="155"/>
      <c r="N864" s="165"/>
      <c r="O864" s="166"/>
      <c r="P864" s="32"/>
      <c r="AI864" s="3"/>
      <c r="AJ864" s="3"/>
    </row>
    <row r="865" spans="1:36" s="214" customFormat="1" ht="18" customHeight="1" x14ac:dyDescent="0.25">
      <c r="A865" s="31"/>
      <c r="B865" s="233" t="s">
        <v>114</v>
      </c>
      <c r="C865" s="234"/>
      <c r="D865" s="234"/>
      <c r="E865" s="234"/>
      <c r="F865" s="234"/>
      <c r="G865" s="235"/>
      <c r="H865" s="138">
        <f>SUM(H855:H864)</f>
        <v>0</v>
      </c>
      <c r="I865" s="77">
        <f>(SUM(H859:H860)/B855)</f>
        <v>0</v>
      </c>
      <c r="J865" s="77" t="str">
        <f>IF(H865=0,"",H865/B855)</f>
        <v/>
      </c>
      <c r="K865" s="77" t="e">
        <f>J865-I865</f>
        <v>#VALUE!</v>
      </c>
      <c r="L865" s="5"/>
      <c r="M865" s="32"/>
      <c r="N865" s="23"/>
      <c r="O865" s="5"/>
      <c r="P865" s="32"/>
      <c r="AI865" s="3"/>
      <c r="AJ865" s="3"/>
    </row>
    <row r="866" spans="1:36" ht="12.75" customHeight="1" x14ac:dyDescent="0.25">
      <c r="A866" s="31"/>
      <c r="B866" s="32"/>
      <c r="C866" s="78"/>
      <c r="D866" s="78"/>
      <c r="E866" s="78"/>
      <c r="F866" s="78"/>
      <c r="G866" s="78"/>
      <c r="H866" s="79"/>
      <c r="I866" s="80"/>
      <c r="J866" s="80"/>
      <c r="K866" s="80"/>
      <c r="L866" s="5"/>
      <c r="M866" s="32"/>
      <c r="N866" s="23"/>
      <c r="O866" s="5"/>
      <c r="P866" s="32"/>
      <c r="AI866" s="3"/>
      <c r="AJ866" s="3"/>
    </row>
    <row r="867" spans="1:36" ht="12.75" customHeight="1" x14ac:dyDescent="0.25">
      <c r="A867" s="31"/>
      <c r="B867" s="32"/>
      <c r="C867" s="78"/>
      <c r="D867" s="78"/>
      <c r="E867" s="78"/>
      <c r="F867" s="78"/>
      <c r="G867" s="78"/>
      <c r="H867" s="79"/>
      <c r="I867" s="80"/>
      <c r="J867" s="80"/>
      <c r="K867" s="80"/>
      <c r="L867" s="5"/>
      <c r="M867" s="32"/>
      <c r="N867" s="23"/>
      <c r="O867" s="5"/>
      <c r="P867" s="32"/>
      <c r="AI867" s="3"/>
      <c r="AJ867" s="3"/>
    </row>
    <row r="868" spans="1:36" ht="12.75" customHeight="1" x14ac:dyDescent="0.25">
      <c r="A868" s="31"/>
      <c r="B868" s="32"/>
      <c r="C868" s="78"/>
      <c r="D868" s="78"/>
      <c r="E868" s="78"/>
      <c r="F868" s="78"/>
      <c r="G868" s="78"/>
      <c r="H868" s="79"/>
      <c r="I868" s="80"/>
      <c r="J868" s="80"/>
      <c r="K868" s="80"/>
      <c r="L868" s="5"/>
      <c r="M868" s="32"/>
      <c r="N868" s="23"/>
      <c r="O868" s="5"/>
      <c r="P868" s="32"/>
      <c r="AI868" s="3"/>
      <c r="AJ868" s="3"/>
    </row>
    <row r="869" spans="1:36" ht="12.75" customHeight="1" x14ac:dyDescent="0.25">
      <c r="A869" s="31"/>
      <c r="B869" s="32"/>
      <c r="C869" s="78"/>
      <c r="D869" s="78"/>
      <c r="E869" s="78"/>
      <c r="F869" s="78"/>
      <c r="G869" s="78"/>
      <c r="H869" s="79"/>
      <c r="I869" s="80"/>
      <c r="J869" s="80"/>
      <c r="K869" s="80"/>
      <c r="L869" s="5"/>
      <c r="M869" s="32"/>
      <c r="N869" s="23"/>
      <c r="O869" s="5"/>
      <c r="P869" s="32"/>
      <c r="AI869" s="3"/>
      <c r="AJ869" s="3"/>
    </row>
    <row r="870" spans="1:36" ht="12.75" customHeight="1" x14ac:dyDescent="0.25">
      <c r="A870" s="31"/>
      <c r="B870" s="32"/>
      <c r="C870" s="78"/>
      <c r="D870" s="78"/>
      <c r="E870" s="78"/>
      <c r="F870" s="78"/>
      <c r="G870" s="78"/>
      <c r="H870" s="79"/>
      <c r="I870" s="80"/>
      <c r="J870" s="80"/>
      <c r="K870" s="80"/>
      <c r="L870" s="5"/>
      <c r="M870" s="32"/>
      <c r="N870" s="23"/>
      <c r="O870" s="5"/>
      <c r="P870" s="32"/>
      <c r="AI870" s="3"/>
      <c r="AJ870" s="3"/>
    </row>
    <row r="871" spans="1:36" ht="12.75" customHeight="1" x14ac:dyDescent="0.2"/>
    <row r="872" spans="1:36" ht="12.75" customHeight="1" x14ac:dyDescent="0.2"/>
    <row r="873" spans="1:36" ht="12.75" customHeight="1" x14ac:dyDescent="0.2"/>
    <row r="874" spans="1:36" ht="12.75" customHeight="1" x14ac:dyDescent="0.2"/>
    <row r="875" spans="1:36" ht="12.75" customHeight="1" x14ac:dyDescent="0.2"/>
    <row r="876" spans="1:36" ht="12.75" customHeight="1" x14ac:dyDescent="0.2"/>
    <row r="877" spans="1:36" ht="12.75" customHeight="1" x14ac:dyDescent="0.2"/>
    <row r="878" spans="1:36" ht="12.75" customHeight="1" x14ac:dyDescent="0.2"/>
    <row r="879" spans="1:36" ht="12.75" customHeight="1" x14ac:dyDescent="0.2"/>
    <row r="880" spans="1:36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  <row r="1003" ht="12.75" customHeight="1" x14ac:dyDescent="0.2"/>
    <row r="1004" ht="12.75" customHeight="1" x14ac:dyDescent="0.2"/>
    <row r="1005" ht="12.75" customHeight="1" x14ac:dyDescent="0.2"/>
    <row r="1006" ht="12.75" customHeight="1" x14ac:dyDescent="0.2"/>
    <row r="1007" ht="12.75" customHeight="1" x14ac:dyDescent="0.2"/>
    <row r="1008" ht="12.75" customHeight="1" x14ac:dyDescent="0.2"/>
    <row r="1009" ht="12.75" customHeight="1" x14ac:dyDescent="0.2"/>
    <row r="1010" ht="12.75" customHeight="1" x14ac:dyDescent="0.2"/>
    <row r="1011" ht="12.75" customHeight="1" x14ac:dyDescent="0.2"/>
    <row r="1012" ht="12.75" customHeight="1" x14ac:dyDescent="0.2"/>
    <row r="1013" ht="12.75" customHeight="1" x14ac:dyDescent="0.2"/>
    <row r="1014" ht="12.75" customHeight="1" x14ac:dyDescent="0.2"/>
    <row r="1015" ht="12.75" customHeight="1" x14ac:dyDescent="0.2"/>
    <row r="1016" ht="12.75" customHeight="1" x14ac:dyDescent="0.2"/>
    <row r="1017" ht="12.75" customHeight="1" x14ac:dyDescent="0.2"/>
    <row r="1018" ht="12.75" customHeight="1" x14ac:dyDescent="0.2"/>
    <row r="1019" ht="12.75" customHeight="1" x14ac:dyDescent="0.2"/>
    <row r="1020" ht="12.75" customHeight="1" x14ac:dyDescent="0.2"/>
    <row r="1021" ht="12.75" customHeight="1" x14ac:dyDescent="0.2"/>
    <row r="1022" ht="12.75" customHeight="1" x14ac:dyDescent="0.2"/>
    <row r="1023" ht="12.75" customHeight="1" x14ac:dyDescent="0.2"/>
    <row r="1024" ht="12.75" customHeight="1" x14ac:dyDescent="0.2"/>
    <row r="1025" ht="12.75" customHeight="1" x14ac:dyDescent="0.2"/>
    <row r="1026" ht="12.75" customHeight="1" x14ac:dyDescent="0.2"/>
    <row r="1027" ht="12.75" customHeight="1" x14ac:dyDescent="0.2"/>
    <row r="1028" ht="12.75" customHeight="1" x14ac:dyDescent="0.2"/>
    <row r="1029" ht="12.75" customHeight="1" x14ac:dyDescent="0.2"/>
    <row r="1030" ht="12.75" customHeight="1" x14ac:dyDescent="0.2"/>
    <row r="1031" ht="12.75" customHeight="1" x14ac:dyDescent="0.2"/>
    <row r="1032" ht="12.75" customHeight="1" x14ac:dyDescent="0.2"/>
    <row r="1033" ht="12.75" customHeight="1" x14ac:dyDescent="0.2"/>
    <row r="1034" ht="12.75" customHeight="1" x14ac:dyDescent="0.2"/>
    <row r="1035" ht="12.75" customHeight="1" x14ac:dyDescent="0.2"/>
    <row r="1036" ht="12.75" customHeight="1" x14ac:dyDescent="0.2"/>
    <row r="1037" ht="12.75" customHeight="1" x14ac:dyDescent="0.2"/>
    <row r="1038" ht="12.75" customHeight="1" x14ac:dyDescent="0.2"/>
    <row r="1039" ht="12.75" customHeight="1" x14ac:dyDescent="0.2"/>
    <row r="1040" ht="12.75" customHeight="1" x14ac:dyDescent="0.2"/>
    <row r="1041" ht="12.75" customHeight="1" x14ac:dyDescent="0.2"/>
    <row r="1042" ht="12.75" customHeight="1" x14ac:dyDescent="0.2"/>
    <row r="1043" ht="12.75" customHeight="1" x14ac:dyDescent="0.2"/>
    <row r="1044" ht="12.75" customHeight="1" x14ac:dyDescent="0.2"/>
    <row r="1045" ht="12.75" customHeight="1" x14ac:dyDescent="0.2"/>
    <row r="1046" ht="12.75" customHeight="1" x14ac:dyDescent="0.2"/>
    <row r="1047" ht="12.75" customHeight="1" x14ac:dyDescent="0.2"/>
    <row r="1048" ht="12.75" customHeight="1" x14ac:dyDescent="0.2"/>
    <row r="1049" ht="12.75" customHeight="1" x14ac:dyDescent="0.2"/>
    <row r="1050" ht="12.75" customHeight="1" x14ac:dyDescent="0.2"/>
    <row r="1051" ht="12.75" customHeight="1" x14ac:dyDescent="0.2"/>
    <row r="1052" ht="12.75" customHeight="1" x14ac:dyDescent="0.2"/>
    <row r="1053" ht="12.75" customHeight="1" x14ac:dyDescent="0.2"/>
    <row r="1054" ht="12.75" customHeight="1" x14ac:dyDescent="0.2"/>
    <row r="1055" ht="12.75" customHeight="1" x14ac:dyDescent="0.2"/>
    <row r="1056" ht="12.75" customHeight="1" x14ac:dyDescent="0.2"/>
    <row r="1057" ht="12.75" customHeight="1" x14ac:dyDescent="0.2"/>
    <row r="1058" ht="12.75" customHeight="1" x14ac:dyDescent="0.2"/>
    <row r="1059" ht="12.75" customHeight="1" x14ac:dyDescent="0.2"/>
    <row r="1060" ht="12.75" customHeight="1" x14ac:dyDescent="0.2"/>
    <row r="1061" ht="12.75" customHeight="1" x14ac:dyDescent="0.2"/>
    <row r="1062" ht="12.75" customHeight="1" x14ac:dyDescent="0.2"/>
    <row r="1063" ht="12.75" customHeight="1" x14ac:dyDescent="0.2"/>
    <row r="1064" ht="12.75" customHeight="1" x14ac:dyDescent="0.2"/>
    <row r="1065" ht="12.75" customHeight="1" x14ac:dyDescent="0.2"/>
    <row r="1066" ht="12.75" customHeight="1" x14ac:dyDescent="0.2"/>
    <row r="1067" ht="12.75" customHeight="1" x14ac:dyDescent="0.2"/>
    <row r="1068" ht="12.75" customHeight="1" x14ac:dyDescent="0.2"/>
    <row r="1069" ht="12.75" customHeight="1" x14ac:dyDescent="0.2"/>
    <row r="1070" ht="12.75" customHeight="1" x14ac:dyDescent="0.2"/>
    <row r="1071" ht="12.75" customHeight="1" x14ac:dyDescent="0.2"/>
    <row r="1072" ht="12.75" customHeight="1" x14ac:dyDescent="0.2"/>
    <row r="1073" ht="12.75" customHeight="1" x14ac:dyDescent="0.2"/>
    <row r="1074" ht="12.75" customHeight="1" x14ac:dyDescent="0.2"/>
    <row r="1075" ht="12.75" customHeight="1" x14ac:dyDescent="0.2"/>
    <row r="1076" ht="12.75" customHeight="1" x14ac:dyDescent="0.2"/>
    <row r="1077" ht="12.75" customHeight="1" x14ac:dyDescent="0.2"/>
    <row r="1078" ht="12.75" customHeight="1" x14ac:dyDescent="0.2"/>
    <row r="1079" ht="12.75" customHeight="1" x14ac:dyDescent="0.2"/>
    <row r="1080" ht="12.75" customHeight="1" x14ac:dyDescent="0.2"/>
    <row r="1081" ht="12.75" customHeight="1" x14ac:dyDescent="0.2"/>
    <row r="1082" ht="12.75" customHeight="1" x14ac:dyDescent="0.2"/>
    <row r="1083" ht="12.75" customHeight="1" x14ac:dyDescent="0.2"/>
    <row r="1084" ht="12.75" customHeight="1" x14ac:dyDescent="0.2"/>
    <row r="1085" ht="12.75" customHeight="1" x14ac:dyDescent="0.2"/>
    <row r="1086" ht="12.75" customHeight="1" x14ac:dyDescent="0.2"/>
    <row r="1087" ht="12.75" customHeight="1" x14ac:dyDescent="0.2"/>
    <row r="1088" ht="12.75" customHeight="1" x14ac:dyDescent="0.2"/>
    <row r="1089" ht="12.75" customHeight="1" x14ac:dyDescent="0.2"/>
    <row r="1090" ht="12.75" customHeight="1" x14ac:dyDescent="0.2"/>
    <row r="1091" ht="12.75" customHeight="1" x14ac:dyDescent="0.2"/>
    <row r="1092" ht="12.75" customHeight="1" x14ac:dyDescent="0.2"/>
    <row r="1093" ht="12.75" customHeight="1" x14ac:dyDescent="0.2"/>
    <row r="1094" ht="12.75" customHeight="1" x14ac:dyDescent="0.2"/>
    <row r="1095" ht="12.75" customHeight="1" x14ac:dyDescent="0.2"/>
    <row r="1096" ht="12.75" customHeight="1" x14ac:dyDescent="0.2"/>
    <row r="1097" ht="12.75" customHeight="1" x14ac:dyDescent="0.2"/>
    <row r="1098" ht="12.75" customHeight="1" x14ac:dyDescent="0.2"/>
    <row r="1099" ht="12.75" customHeight="1" x14ac:dyDescent="0.2"/>
    <row r="1100" ht="12.75" customHeight="1" x14ac:dyDescent="0.2"/>
    <row r="1101" ht="12.75" customHeight="1" x14ac:dyDescent="0.2"/>
    <row r="1102" ht="12.75" customHeight="1" x14ac:dyDescent="0.2"/>
    <row r="1103" ht="12.75" customHeight="1" x14ac:dyDescent="0.2"/>
    <row r="1104" ht="12.75" customHeight="1" x14ac:dyDescent="0.2"/>
    <row r="1105" ht="12.75" customHeight="1" x14ac:dyDescent="0.2"/>
    <row r="1106" ht="12.75" customHeight="1" x14ac:dyDescent="0.2"/>
    <row r="1107" ht="12.75" customHeight="1" x14ac:dyDescent="0.2"/>
    <row r="1108" ht="12.75" customHeight="1" x14ac:dyDescent="0.2"/>
    <row r="1109" ht="12.75" customHeight="1" x14ac:dyDescent="0.2"/>
    <row r="1110" ht="12.75" customHeight="1" x14ac:dyDescent="0.2"/>
    <row r="1111" ht="12.75" customHeight="1" x14ac:dyDescent="0.2"/>
    <row r="1112" ht="12.75" customHeight="1" x14ac:dyDescent="0.2"/>
    <row r="1113" ht="12.75" customHeight="1" x14ac:dyDescent="0.2"/>
    <row r="1114" ht="12.75" customHeight="1" x14ac:dyDescent="0.2"/>
    <row r="1115" ht="12.75" customHeight="1" x14ac:dyDescent="0.2"/>
    <row r="1116" ht="12.75" customHeight="1" x14ac:dyDescent="0.2"/>
    <row r="1117" ht="12.75" customHeight="1" x14ac:dyDescent="0.2"/>
    <row r="1118" ht="12.75" customHeight="1" x14ac:dyDescent="0.2"/>
    <row r="1119" ht="12.75" customHeight="1" x14ac:dyDescent="0.2"/>
    <row r="1120" ht="12.75" customHeight="1" x14ac:dyDescent="0.2"/>
    <row r="1121" ht="12.75" customHeight="1" x14ac:dyDescent="0.2"/>
    <row r="1122" ht="12.75" customHeight="1" x14ac:dyDescent="0.2"/>
    <row r="1123" ht="12.75" customHeight="1" x14ac:dyDescent="0.2"/>
    <row r="1124" ht="12.75" customHeight="1" x14ac:dyDescent="0.2"/>
    <row r="1125" ht="12.75" customHeight="1" x14ac:dyDescent="0.2"/>
    <row r="1126" ht="12.75" customHeight="1" x14ac:dyDescent="0.2"/>
    <row r="1127" ht="12.75" customHeight="1" x14ac:dyDescent="0.2"/>
    <row r="1128" ht="12.75" customHeight="1" x14ac:dyDescent="0.2"/>
    <row r="1129" ht="12.75" customHeight="1" x14ac:dyDescent="0.2"/>
    <row r="1130" ht="12.75" customHeight="1" x14ac:dyDescent="0.2"/>
    <row r="1131" ht="12.75" customHeight="1" x14ac:dyDescent="0.2"/>
    <row r="1132" ht="12.75" customHeight="1" x14ac:dyDescent="0.2"/>
    <row r="1133" ht="12.75" customHeight="1" x14ac:dyDescent="0.2"/>
    <row r="1134" ht="12.75" customHeight="1" x14ac:dyDescent="0.2"/>
    <row r="1135" ht="12.75" customHeight="1" x14ac:dyDescent="0.2"/>
    <row r="1136" ht="12.75" customHeight="1" x14ac:dyDescent="0.2"/>
    <row r="1137" ht="12.75" customHeight="1" x14ac:dyDescent="0.2"/>
    <row r="1138" ht="12.75" customHeight="1" x14ac:dyDescent="0.2"/>
    <row r="1139" ht="12.75" customHeight="1" x14ac:dyDescent="0.2"/>
    <row r="1140" ht="12.75" customHeight="1" x14ac:dyDescent="0.2"/>
    <row r="1141" ht="12.75" customHeight="1" x14ac:dyDescent="0.2"/>
    <row r="1142" ht="12.75" customHeight="1" x14ac:dyDescent="0.2"/>
    <row r="1143" ht="12.75" customHeight="1" x14ac:dyDescent="0.2"/>
    <row r="1144" ht="12.75" customHeight="1" x14ac:dyDescent="0.2"/>
    <row r="1145" ht="12.75" customHeight="1" x14ac:dyDescent="0.2"/>
    <row r="1146" ht="12.75" customHeight="1" x14ac:dyDescent="0.2"/>
    <row r="1147" ht="12.75" customHeight="1" x14ac:dyDescent="0.2"/>
    <row r="1148" ht="12.75" customHeight="1" x14ac:dyDescent="0.2"/>
    <row r="1149" ht="12.75" customHeight="1" x14ac:dyDescent="0.2"/>
    <row r="1150" ht="12.75" customHeight="1" x14ac:dyDescent="0.2"/>
    <row r="1151" ht="12.75" customHeight="1" x14ac:dyDescent="0.2"/>
    <row r="1152" ht="12.75" customHeight="1" x14ac:dyDescent="0.2"/>
    <row r="1153" ht="12.75" customHeight="1" x14ac:dyDescent="0.2"/>
    <row r="1154" ht="12.75" customHeight="1" x14ac:dyDescent="0.2"/>
    <row r="1155" ht="12.75" customHeight="1" x14ac:dyDescent="0.2"/>
    <row r="1156" ht="12.75" customHeight="1" x14ac:dyDescent="0.2"/>
    <row r="1157" ht="12.75" customHeight="1" x14ac:dyDescent="0.2"/>
    <row r="1158" ht="12.75" customHeight="1" x14ac:dyDescent="0.2"/>
    <row r="1159" ht="12.75" customHeight="1" x14ac:dyDescent="0.2"/>
    <row r="1160" ht="12.75" customHeight="1" x14ac:dyDescent="0.2"/>
    <row r="1161" ht="12.75" customHeight="1" x14ac:dyDescent="0.2"/>
    <row r="1162" ht="12.75" customHeight="1" x14ac:dyDescent="0.2"/>
    <row r="1163" ht="12.75" customHeight="1" x14ac:dyDescent="0.2"/>
    <row r="1164" ht="12.75" customHeight="1" x14ac:dyDescent="0.2"/>
    <row r="1165" ht="12.75" customHeight="1" x14ac:dyDescent="0.2"/>
    <row r="1166" ht="12.75" customHeight="1" x14ac:dyDescent="0.2"/>
    <row r="1167" ht="12.75" customHeight="1" x14ac:dyDescent="0.2"/>
    <row r="1168" ht="12.75" customHeight="1" x14ac:dyDescent="0.2"/>
    <row r="1169" ht="12.75" customHeight="1" x14ac:dyDescent="0.2"/>
    <row r="1170" ht="12.75" customHeight="1" x14ac:dyDescent="0.2"/>
    <row r="1171" ht="12.75" customHeight="1" x14ac:dyDescent="0.2"/>
    <row r="1172" ht="12.75" customHeight="1" x14ac:dyDescent="0.2"/>
    <row r="1173" ht="12.75" customHeight="1" x14ac:dyDescent="0.2"/>
    <row r="1174" ht="12.75" customHeight="1" x14ac:dyDescent="0.2"/>
    <row r="1175" ht="12.75" customHeight="1" x14ac:dyDescent="0.2"/>
    <row r="1176" ht="12.75" customHeight="1" x14ac:dyDescent="0.2"/>
    <row r="1177" ht="12.75" customHeight="1" x14ac:dyDescent="0.2"/>
    <row r="1178" ht="12.75" customHeight="1" x14ac:dyDescent="0.2"/>
    <row r="1179" ht="12.75" customHeight="1" x14ac:dyDescent="0.2"/>
    <row r="1180" ht="12.75" customHeight="1" x14ac:dyDescent="0.2"/>
    <row r="1181" ht="12.75" customHeight="1" x14ac:dyDescent="0.2"/>
    <row r="1182" ht="12.75" customHeight="1" x14ac:dyDescent="0.2"/>
    <row r="1183" ht="12.75" customHeight="1" x14ac:dyDescent="0.2"/>
    <row r="1184" ht="12.75" customHeight="1" x14ac:dyDescent="0.2"/>
    <row r="1185" ht="12.75" customHeight="1" x14ac:dyDescent="0.2"/>
    <row r="1186" ht="12.75" customHeight="1" x14ac:dyDescent="0.2"/>
    <row r="1187" ht="12.75" customHeight="1" x14ac:dyDescent="0.2"/>
    <row r="1188" ht="12.75" customHeight="1" x14ac:dyDescent="0.2"/>
    <row r="1189" ht="12.75" customHeight="1" x14ac:dyDescent="0.2"/>
    <row r="1190" ht="12.75" customHeight="1" x14ac:dyDescent="0.2"/>
    <row r="1191" ht="12.75" customHeight="1" x14ac:dyDescent="0.2"/>
    <row r="1192" ht="12.75" customHeight="1" x14ac:dyDescent="0.2"/>
    <row r="1193" ht="12.75" customHeight="1" x14ac:dyDescent="0.2"/>
    <row r="1194" ht="12.75" customHeight="1" x14ac:dyDescent="0.2"/>
    <row r="1195" ht="12.75" customHeight="1" x14ac:dyDescent="0.2"/>
    <row r="1196" ht="12.75" customHeight="1" x14ac:dyDescent="0.2"/>
    <row r="1197" ht="12.75" customHeight="1" x14ac:dyDescent="0.2"/>
    <row r="1198" ht="12.75" customHeight="1" x14ac:dyDescent="0.2"/>
    <row r="1199" ht="12.75" customHeight="1" x14ac:dyDescent="0.2"/>
    <row r="1200" ht="12.75" customHeight="1" x14ac:dyDescent="0.2"/>
    <row r="1201" ht="12.75" customHeight="1" x14ac:dyDescent="0.2"/>
    <row r="1202" ht="12.75" customHeight="1" x14ac:dyDescent="0.2"/>
    <row r="1203" ht="12.75" customHeight="1" x14ac:dyDescent="0.2"/>
    <row r="1204" ht="12.75" customHeight="1" x14ac:dyDescent="0.2"/>
    <row r="1205" ht="12.75" customHeight="1" x14ac:dyDescent="0.2"/>
    <row r="1206" ht="12.75" customHeight="1" x14ac:dyDescent="0.2"/>
    <row r="1207" ht="12.75" customHeight="1" x14ac:dyDescent="0.2"/>
    <row r="1208" ht="12.75" customHeight="1" x14ac:dyDescent="0.2"/>
    <row r="1209" ht="12.75" customHeight="1" x14ac:dyDescent="0.2"/>
    <row r="1210" ht="12.75" customHeight="1" x14ac:dyDescent="0.2"/>
    <row r="1211" ht="12.75" customHeight="1" x14ac:dyDescent="0.2"/>
    <row r="1212" ht="12.75" customHeight="1" x14ac:dyDescent="0.2"/>
    <row r="1213" ht="12.75" customHeight="1" x14ac:dyDescent="0.2"/>
    <row r="1214" ht="12.75" customHeight="1" x14ac:dyDescent="0.2"/>
    <row r="1215" ht="12.75" customHeight="1" x14ac:dyDescent="0.2"/>
    <row r="1216" ht="12.75" customHeight="1" x14ac:dyDescent="0.2"/>
    <row r="1217" ht="12.75" customHeight="1" x14ac:dyDescent="0.2"/>
    <row r="1218" ht="12.75" customHeight="1" x14ac:dyDescent="0.2"/>
    <row r="1219" ht="12.75" customHeight="1" x14ac:dyDescent="0.2"/>
    <row r="1220" ht="12.75" customHeight="1" x14ac:dyDescent="0.2"/>
    <row r="1221" ht="12.75" customHeight="1" x14ac:dyDescent="0.2"/>
    <row r="1222" ht="12.75" customHeight="1" x14ac:dyDescent="0.2"/>
    <row r="1223" ht="12.75" customHeight="1" x14ac:dyDescent="0.2"/>
    <row r="1224" ht="12.75" customHeight="1" x14ac:dyDescent="0.2"/>
    <row r="1225" ht="12.75" customHeight="1" x14ac:dyDescent="0.2"/>
    <row r="1226" ht="12.75" customHeight="1" x14ac:dyDescent="0.2"/>
    <row r="1227" ht="12.75" customHeight="1" x14ac:dyDescent="0.2"/>
    <row r="1228" ht="12.75" customHeight="1" x14ac:dyDescent="0.2"/>
    <row r="1229" ht="12.75" customHeight="1" x14ac:dyDescent="0.2"/>
    <row r="1230" ht="12.75" customHeight="1" x14ac:dyDescent="0.2"/>
    <row r="1231" ht="12.75" customHeight="1" x14ac:dyDescent="0.2"/>
    <row r="1232" ht="12.75" customHeight="1" x14ac:dyDescent="0.2"/>
    <row r="1233" ht="12.75" customHeight="1" x14ac:dyDescent="0.2"/>
    <row r="1234" ht="12.75" customHeight="1" x14ac:dyDescent="0.2"/>
    <row r="1235" ht="12.75" customHeight="1" x14ac:dyDescent="0.2"/>
    <row r="1236" ht="12.75" customHeight="1" x14ac:dyDescent="0.2"/>
    <row r="1237" ht="12.75" customHeight="1" x14ac:dyDescent="0.2"/>
    <row r="1238" ht="12.75" customHeight="1" x14ac:dyDescent="0.2"/>
    <row r="1239" ht="12.75" customHeight="1" x14ac:dyDescent="0.2"/>
    <row r="1240" ht="12.75" customHeight="1" x14ac:dyDescent="0.2"/>
    <row r="1241" ht="12.75" customHeight="1" x14ac:dyDescent="0.2"/>
    <row r="1242" ht="12.75" customHeight="1" x14ac:dyDescent="0.2"/>
    <row r="1243" ht="12.75" customHeight="1" x14ac:dyDescent="0.2"/>
    <row r="1244" ht="12.75" customHeight="1" x14ac:dyDescent="0.2"/>
    <row r="1245" ht="12.75" customHeight="1" x14ac:dyDescent="0.2"/>
    <row r="1246" ht="12.75" customHeight="1" x14ac:dyDescent="0.2"/>
    <row r="1247" ht="12.75" customHeight="1" x14ac:dyDescent="0.2"/>
    <row r="1248" ht="12.75" customHeight="1" x14ac:dyDescent="0.2"/>
    <row r="1249" ht="12.75" customHeight="1" x14ac:dyDescent="0.2"/>
    <row r="1250" ht="12.75" customHeight="1" x14ac:dyDescent="0.2"/>
    <row r="1251" ht="12.75" customHeight="1" x14ac:dyDescent="0.2"/>
    <row r="1252" ht="12.75" customHeight="1" x14ac:dyDescent="0.2"/>
    <row r="1253" ht="12.75" customHeight="1" x14ac:dyDescent="0.2"/>
    <row r="1254" ht="12.75" customHeight="1" x14ac:dyDescent="0.2"/>
    <row r="1255" ht="12.75" customHeight="1" x14ac:dyDescent="0.2"/>
    <row r="1256" ht="12.75" customHeight="1" x14ac:dyDescent="0.2"/>
    <row r="1257" ht="12.75" customHeight="1" x14ac:dyDescent="0.2"/>
    <row r="1258" ht="12.75" customHeight="1" x14ac:dyDescent="0.2"/>
    <row r="1259" ht="12.75" customHeight="1" x14ac:dyDescent="0.2"/>
    <row r="1260" ht="12.75" customHeight="1" x14ac:dyDescent="0.2"/>
    <row r="1261" ht="12.75" customHeight="1" x14ac:dyDescent="0.2"/>
    <row r="1262" ht="12.75" customHeight="1" x14ac:dyDescent="0.2"/>
    <row r="1263" ht="12.75" customHeight="1" x14ac:dyDescent="0.2"/>
    <row r="1264" ht="12.75" customHeight="1" x14ac:dyDescent="0.2"/>
    <row r="1265" ht="12.75" customHeight="1" x14ac:dyDescent="0.2"/>
    <row r="1266" ht="12.75" customHeight="1" x14ac:dyDescent="0.2"/>
    <row r="1267" ht="12.75" customHeight="1" x14ac:dyDescent="0.2"/>
    <row r="1268" ht="12.75" customHeight="1" x14ac:dyDescent="0.2"/>
    <row r="1269" ht="12.75" customHeight="1" x14ac:dyDescent="0.2"/>
    <row r="1270" ht="12.75" customHeight="1" x14ac:dyDescent="0.2"/>
    <row r="1271" ht="12.75" customHeight="1" x14ac:dyDescent="0.2"/>
    <row r="1272" ht="12.75" customHeight="1" x14ac:dyDescent="0.2"/>
    <row r="1273" ht="12.75" customHeight="1" x14ac:dyDescent="0.2"/>
    <row r="1274" ht="12.75" customHeight="1" x14ac:dyDescent="0.2"/>
    <row r="1275" ht="12.75" customHeight="1" x14ac:dyDescent="0.2"/>
    <row r="1276" ht="12.75" customHeight="1" x14ac:dyDescent="0.2"/>
    <row r="1277" ht="12.75" customHeight="1" x14ac:dyDescent="0.2"/>
    <row r="1278" ht="12.75" customHeight="1" x14ac:dyDescent="0.2"/>
    <row r="1279" ht="12.75" customHeight="1" x14ac:dyDescent="0.2"/>
    <row r="1280" ht="12.75" customHeight="1" x14ac:dyDescent="0.2"/>
    <row r="1281" ht="12.75" customHeight="1" x14ac:dyDescent="0.2"/>
    <row r="1282" ht="12.75" customHeight="1" x14ac:dyDescent="0.2"/>
    <row r="1283" ht="12.75" customHeight="1" x14ac:dyDescent="0.2"/>
    <row r="1284" ht="12.75" customHeight="1" x14ac:dyDescent="0.2"/>
    <row r="1285" ht="12.75" customHeight="1" x14ac:dyDescent="0.2"/>
    <row r="1286" ht="12.75" customHeight="1" x14ac:dyDescent="0.2"/>
    <row r="1287" ht="12.75" customHeight="1" x14ac:dyDescent="0.2"/>
    <row r="1288" ht="12.75" customHeight="1" x14ac:dyDescent="0.2"/>
    <row r="1289" ht="12.75" customHeight="1" x14ac:dyDescent="0.2"/>
    <row r="1290" ht="12.75" customHeight="1" x14ac:dyDescent="0.2"/>
    <row r="1291" ht="12.75" customHeight="1" x14ac:dyDescent="0.2"/>
    <row r="1292" ht="12.75" customHeight="1" x14ac:dyDescent="0.2"/>
    <row r="1293" ht="12.75" customHeight="1" x14ac:dyDescent="0.2"/>
    <row r="1294" ht="12.75" customHeight="1" x14ac:dyDescent="0.2"/>
    <row r="1295" ht="12.75" customHeight="1" x14ac:dyDescent="0.2"/>
    <row r="1296" ht="12.75" customHeight="1" x14ac:dyDescent="0.2"/>
    <row r="1297" ht="12.75" customHeight="1" x14ac:dyDescent="0.2"/>
    <row r="1298" ht="12.75" customHeight="1" x14ac:dyDescent="0.2"/>
    <row r="1299" ht="12.75" customHeight="1" x14ac:dyDescent="0.2"/>
    <row r="1300" ht="12.75" customHeight="1" x14ac:dyDescent="0.2"/>
    <row r="1301" ht="12.75" customHeight="1" x14ac:dyDescent="0.2"/>
    <row r="1302" ht="12.75" customHeight="1" x14ac:dyDescent="0.2"/>
    <row r="1303" ht="12.75" customHeight="1" x14ac:dyDescent="0.2"/>
    <row r="1304" ht="12.75" customHeight="1" x14ac:dyDescent="0.2"/>
    <row r="1305" ht="12.75" customHeight="1" x14ac:dyDescent="0.2"/>
    <row r="1306" ht="12.75" customHeight="1" x14ac:dyDescent="0.2"/>
    <row r="1307" ht="12.75" customHeight="1" x14ac:dyDescent="0.2"/>
    <row r="1308" ht="12.75" customHeight="1" x14ac:dyDescent="0.2"/>
    <row r="1309" ht="12.75" customHeight="1" x14ac:dyDescent="0.2"/>
    <row r="1310" ht="12.75" customHeight="1" x14ac:dyDescent="0.2"/>
    <row r="1311" ht="12.75" customHeight="1" x14ac:dyDescent="0.2"/>
    <row r="1312" ht="12.75" customHeight="1" x14ac:dyDescent="0.2"/>
    <row r="1313" ht="12.75" customHeight="1" x14ac:dyDescent="0.2"/>
    <row r="1314" ht="12.75" customHeight="1" x14ac:dyDescent="0.2"/>
    <row r="1315" ht="12.75" customHeight="1" x14ac:dyDescent="0.2"/>
    <row r="1316" ht="12.75" customHeight="1" x14ac:dyDescent="0.2"/>
    <row r="1317" ht="12.75" customHeight="1" x14ac:dyDescent="0.2"/>
    <row r="1318" ht="12.75" customHeight="1" x14ac:dyDescent="0.2"/>
    <row r="1319" ht="12.75" customHeight="1" x14ac:dyDescent="0.2"/>
    <row r="1320" ht="12.75" customHeight="1" x14ac:dyDescent="0.2"/>
    <row r="1321" ht="12.75" customHeight="1" x14ac:dyDescent="0.2"/>
    <row r="1322" ht="12.75" customHeight="1" x14ac:dyDescent="0.2"/>
    <row r="1323" ht="12.75" customHeight="1" x14ac:dyDescent="0.2"/>
    <row r="1324" ht="12.75" customHeight="1" x14ac:dyDescent="0.2"/>
    <row r="1325" ht="12.75" customHeight="1" x14ac:dyDescent="0.2"/>
    <row r="1326" ht="12.75" customHeight="1" x14ac:dyDescent="0.2"/>
    <row r="1327" ht="12.75" customHeight="1" x14ac:dyDescent="0.2"/>
    <row r="1328" ht="12.75" customHeight="1" x14ac:dyDescent="0.2"/>
    <row r="1329" ht="12.75" customHeight="1" x14ac:dyDescent="0.2"/>
    <row r="1330" ht="12.75" customHeight="1" x14ac:dyDescent="0.2"/>
    <row r="1331" ht="12.75" customHeight="1" x14ac:dyDescent="0.2"/>
    <row r="1332" ht="12.75" customHeight="1" x14ac:dyDescent="0.2"/>
    <row r="1333" ht="12.75" customHeight="1" x14ac:dyDescent="0.2"/>
    <row r="1334" ht="12.75" customHeight="1" x14ac:dyDescent="0.2"/>
    <row r="1335" ht="12.75" customHeight="1" x14ac:dyDescent="0.2"/>
    <row r="1336" ht="12.75" customHeight="1" x14ac:dyDescent="0.2"/>
    <row r="1337" ht="12.75" customHeight="1" x14ac:dyDescent="0.2"/>
    <row r="1338" ht="12.75" customHeight="1" x14ac:dyDescent="0.2"/>
    <row r="1339" ht="12.75" customHeight="1" x14ac:dyDescent="0.2"/>
    <row r="1340" ht="12.75" customHeight="1" x14ac:dyDescent="0.2"/>
    <row r="1341" ht="12.75" customHeight="1" x14ac:dyDescent="0.2"/>
    <row r="1342" ht="12.75" customHeight="1" x14ac:dyDescent="0.2"/>
    <row r="1343" ht="12.75" customHeight="1" x14ac:dyDescent="0.2"/>
    <row r="1344" ht="12.75" customHeight="1" x14ac:dyDescent="0.2"/>
    <row r="1345" ht="12.75" customHeight="1" x14ac:dyDescent="0.2"/>
    <row r="1346" ht="12.75" customHeight="1" x14ac:dyDescent="0.2"/>
    <row r="1347" ht="12.75" customHeight="1" x14ac:dyDescent="0.2"/>
    <row r="1348" ht="12.75" customHeight="1" x14ac:dyDescent="0.2"/>
    <row r="1349" ht="12.75" customHeight="1" x14ac:dyDescent="0.2"/>
    <row r="1350" ht="12.75" customHeight="1" x14ac:dyDescent="0.2"/>
    <row r="1351" ht="12.75" customHeight="1" x14ac:dyDescent="0.2"/>
    <row r="1352" ht="12.75" customHeight="1" x14ac:dyDescent="0.2"/>
    <row r="1353" ht="12.75" customHeight="1" x14ac:dyDescent="0.2"/>
    <row r="1354" ht="12.75" customHeight="1" x14ac:dyDescent="0.2"/>
    <row r="1355" ht="12.75" customHeight="1" x14ac:dyDescent="0.2"/>
    <row r="1356" ht="12.75" customHeight="1" x14ac:dyDescent="0.2"/>
    <row r="1357" ht="12.75" customHeight="1" x14ac:dyDescent="0.2"/>
    <row r="1358" ht="12.75" customHeight="1" x14ac:dyDescent="0.2"/>
    <row r="1359" ht="12.75" customHeight="1" x14ac:dyDescent="0.2"/>
    <row r="1360" ht="12.75" customHeight="1" x14ac:dyDescent="0.2"/>
    <row r="1361" ht="12.75" customHeight="1" x14ac:dyDescent="0.2"/>
    <row r="1362" ht="12.75" customHeight="1" x14ac:dyDescent="0.2"/>
    <row r="1363" ht="12.75" customHeight="1" x14ac:dyDescent="0.2"/>
    <row r="1364" ht="12.75" customHeight="1" x14ac:dyDescent="0.2"/>
    <row r="1365" ht="12.75" customHeight="1" x14ac:dyDescent="0.2"/>
    <row r="1366" ht="12.75" customHeight="1" x14ac:dyDescent="0.2"/>
    <row r="1367" ht="12.75" customHeight="1" x14ac:dyDescent="0.2"/>
    <row r="1368" ht="12.75" customHeight="1" x14ac:dyDescent="0.2"/>
    <row r="1369" ht="12.75" customHeight="1" x14ac:dyDescent="0.2"/>
    <row r="1370" ht="12.75" customHeight="1" x14ac:dyDescent="0.2"/>
    <row r="1371" ht="12.75" customHeight="1" x14ac:dyDescent="0.2"/>
    <row r="1372" ht="12.75" customHeight="1" x14ac:dyDescent="0.2"/>
    <row r="1373" ht="12.75" customHeight="1" x14ac:dyDescent="0.2"/>
    <row r="1374" ht="12.75" customHeight="1" x14ac:dyDescent="0.2"/>
    <row r="1375" ht="12.75" customHeight="1" x14ac:dyDescent="0.2"/>
    <row r="1376" ht="12.75" customHeight="1" x14ac:dyDescent="0.2"/>
    <row r="1377" ht="12.75" customHeight="1" x14ac:dyDescent="0.2"/>
    <row r="1378" ht="12.75" customHeight="1" x14ac:dyDescent="0.2"/>
    <row r="1379" ht="12.75" customHeight="1" x14ac:dyDescent="0.2"/>
    <row r="1380" ht="12.75" customHeight="1" x14ac:dyDescent="0.2"/>
    <row r="1381" ht="12.75" customHeight="1" x14ac:dyDescent="0.2"/>
    <row r="1382" ht="12.75" customHeight="1" x14ac:dyDescent="0.2"/>
    <row r="1383" ht="12.75" customHeight="1" x14ac:dyDescent="0.2"/>
    <row r="1384" ht="12.75" customHeight="1" x14ac:dyDescent="0.2"/>
    <row r="1385" ht="12.75" customHeight="1" x14ac:dyDescent="0.2"/>
    <row r="1386" ht="12.75" customHeight="1" x14ac:dyDescent="0.2"/>
    <row r="1387" ht="12.75" customHeight="1" x14ac:dyDescent="0.2"/>
    <row r="1388" ht="12.75" customHeight="1" x14ac:dyDescent="0.2"/>
    <row r="1389" ht="12.75" customHeight="1" x14ac:dyDescent="0.2"/>
    <row r="1390" ht="12.75" customHeight="1" x14ac:dyDescent="0.2"/>
    <row r="1391" ht="12.75" customHeight="1" x14ac:dyDescent="0.2"/>
    <row r="1392" ht="12.75" customHeight="1" x14ac:dyDescent="0.2"/>
    <row r="1393" ht="12.75" customHeight="1" x14ac:dyDescent="0.2"/>
    <row r="1394" ht="12.75" customHeight="1" x14ac:dyDescent="0.2"/>
    <row r="1395" ht="12.75" customHeight="1" x14ac:dyDescent="0.2"/>
    <row r="1396" ht="12.75" customHeight="1" x14ac:dyDescent="0.2"/>
    <row r="1397" ht="12.75" customHeight="1" x14ac:dyDescent="0.2"/>
    <row r="1398" ht="12.75" customHeight="1" x14ac:dyDescent="0.2"/>
    <row r="1399" ht="12.75" customHeight="1" x14ac:dyDescent="0.2"/>
    <row r="1400" ht="12.75" customHeight="1" x14ac:dyDescent="0.2"/>
    <row r="1401" ht="12.75" customHeight="1" x14ac:dyDescent="0.2"/>
    <row r="1402" ht="12.75" customHeight="1" x14ac:dyDescent="0.2"/>
    <row r="1403" ht="12.75" customHeight="1" x14ac:dyDescent="0.2"/>
    <row r="1404" ht="12.75" customHeight="1" x14ac:dyDescent="0.2"/>
    <row r="1405" ht="12.75" customHeight="1" x14ac:dyDescent="0.2"/>
    <row r="1406" ht="12.75" customHeight="1" x14ac:dyDescent="0.2"/>
    <row r="1407" ht="12.75" customHeight="1" x14ac:dyDescent="0.2"/>
    <row r="1408" ht="12.75" customHeight="1" x14ac:dyDescent="0.2"/>
    <row r="1409" ht="12.75" customHeight="1" x14ac:dyDescent="0.2"/>
    <row r="1410" ht="12.75" customHeight="1" x14ac:dyDescent="0.2"/>
    <row r="1411" ht="12.75" customHeight="1" x14ac:dyDescent="0.2"/>
    <row r="1412" ht="12.75" customHeight="1" x14ac:dyDescent="0.2"/>
    <row r="1413" ht="12.75" customHeight="1" x14ac:dyDescent="0.2"/>
    <row r="1414" ht="12.75" customHeight="1" x14ac:dyDescent="0.2"/>
    <row r="1415" ht="12.75" customHeight="1" x14ac:dyDescent="0.2"/>
    <row r="1416" ht="12.75" customHeight="1" x14ac:dyDescent="0.2"/>
    <row r="1417" ht="12.75" customHeight="1" x14ac:dyDescent="0.2"/>
    <row r="1418" ht="12.75" customHeight="1" x14ac:dyDescent="0.2"/>
    <row r="1419" ht="12.75" customHeight="1" x14ac:dyDescent="0.2"/>
    <row r="1420" ht="12.75" customHeight="1" x14ac:dyDescent="0.2"/>
    <row r="1421" ht="12.75" customHeight="1" x14ac:dyDescent="0.2"/>
    <row r="1422" ht="12.75" customHeight="1" x14ac:dyDescent="0.2"/>
    <row r="1423" ht="12.75" customHeight="1" x14ac:dyDescent="0.2"/>
    <row r="1424" ht="12.75" customHeight="1" x14ac:dyDescent="0.2"/>
    <row r="1425" ht="12.75" customHeight="1" x14ac:dyDescent="0.2"/>
    <row r="1426" ht="12.75" customHeight="1" x14ac:dyDescent="0.2"/>
    <row r="1427" ht="12.75" customHeight="1" x14ac:dyDescent="0.2"/>
    <row r="1428" ht="12.75" customHeight="1" x14ac:dyDescent="0.2"/>
    <row r="1429" ht="12.75" customHeight="1" x14ac:dyDescent="0.2"/>
    <row r="1430" ht="12.75" customHeight="1" x14ac:dyDescent="0.2"/>
    <row r="1431" ht="12.75" customHeight="1" x14ac:dyDescent="0.2"/>
    <row r="1432" ht="12.75" customHeight="1" x14ac:dyDescent="0.2"/>
    <row r="1433" ht="12.75" customHeight="1" x14ac:dyDescent="0.2"/>
    <row r="1434" ht="12.75" customHeight="1" x14ac:dyDescent="0.2"/>
    <row r="1435" ht="12.75" customHeight="1" x14ac:dyDescent="0.2"/>
    <row r="1436" ht="12.75" customHeight="1" x14ac:dyDescent="0.2"/>
    <row r="1437" ht="12.75" customHeight="1" x14ac:dyDescent="0.2"/>
    <row r="1438" ht="12.75" customHeight="1" x14ac:dyDescent="0.2"/>
    <row r="1439" ht="12.75" customHeight="1" x14ac:dyDescent="0.2"/>
    <row r="1440" ht="12.75" customHeight="1" x14ac:dyDescent="0.2"/>
    <row r="1441" ht="12.75" customHeight="1" x14ac:dyDescent="0.2"/>
    <row r="1442" ht="12.75" customHeight="1" x14ac:dyDescent="0.2"/>
    <row r="1443" ht="12.75" customHeight="1" x14ac:dyDescent="0.2"/>
    <row r="1444" ht="12.75" customHeight="1" x14ac:dyDescent="0.2"/>
    <row r="1445" ht="12.75" customHeight="1" x14ac:dyDescent="0.2"/>
    <row r="1446" ht="12.75" customHeight="1" x14ac:dyDescent="0.2"/>
    <row r="1447" ht="12.75" customHeight="1" x14ac:dyDescent="0.2"/>
    <row r="1448" ht="12.75" customHeight="1" x14ac:dyDescent="0.2"/>
    <row r="1449" ht="12.75" customHeight="1" x14ac:dyDescent="0.2"/>
    <row r="1450" ht="12.75" customHeight="1" x14ac:dyDescent="0.2"/>
    <row r="1451" ht="12.75" customHeight="1" x14ac:dyDescent="0.2"/>
    <row r="1452" ht="12.75" customHeight="1" x14ac:dyDescent="0.2"/>
    <row r="1453" ht="12.75" customHeight="1" x14ac:dyDescent="0.2"/>
    <row r="1454" ht="12.75" customHeight="1" x14ac:dyDescent="0.2"/>
    <row r="1455" ht="12.75" customHeight="1" x14ac:dyDescent="0.2"/>
    <row r="1456" ht="12.75" customHeight="1" x14ac:dyDescent="0.2"/>
    <row r="1457" ht="12.75" customHeight="1" x14ac:dyDescent="0.2"/>
    <row r="1458" ht="12.75" customHeight="1" x14ac:dyDescent="0.2"/>
    <row r="1459" ht="12.75" customHeight="1" x14ac:dyDescent="0.2"/>
    <row r="1460" ht="12.75" customHeight="1" x14ac:dyDescent="0.2"/>
    <row r="1461" ht="12.75" customHeight="1" x14ac:dyDescent="0.2"/>
    <row r="1462" ht="12.75" customHeight="1" x14ac:dyDescent="0.2"/>
    <row r="1463" ht="12.75" customHeight="1" x14ac:dyDescent="0.2"/>
    <row r="1464" ht="12.75" customHeight="1" x14ac:dyDescent="0.2"/>
    <row r="1465" ht="12.75" customHeight="1" x14ac:dyDescent="0.2"/>
    <row r="1466" ht="12.75" customHeight="1" x14ac:dyDescent="0.2"/>
    <row r="1467" ht="12.75" customHeight="1" x14ac:dyDescent="0.2"/>
    <row r="1468" ht="12.75" customHeight="1" x14ac:dyDescent="0.2"/>
    <row r="1469" ht="12.75" customHeight="1" x14ac:dyDescent="0.2"/>
    <row r="1470" ht="12.75" customHeight="1" x14ac:dyDescent="0.2"/>
    <row r="1471" ht="12.75" customHeight="1" x14ac:dyDescent="0.2"/>
    <row r="1472" ht="12.75" customHeight="1" x14ac:dyDescent="0.2"/>
    <row r="1473" ht="12.75" customHeight="1" x14ac:dyDescent="0.2"/>
    <row r="1474" ht="12.75" customHeight="1" x14ac:dyDescent="0.2"/>
    <row r="1475" ht="12.75" customHeight="1" x14ac:dyDescent="0.2"/>
    <row r="1476" ht="12.75" customHeight="1" x14ac:dyDescent="0.2"/>
    <row r="1477" ht="12.75" customHeight="1" x14ac:dyDescent="0.2"/>
    <row r="1478" ht="12.75" customHeight="1" x14ac:dyDescent="0.2"/>
    <row r="1479" ht="12.75" customHeight="1" x14ac:dyDescent="0.2"/>
    <row r="1480" ht="12.75" customHeight="1" x14ac:dyDescent="0.2"/>
    <row r="1481" ht="12.75" customHeight="1" x14ac:dyDescent="0.2"/>
    <row r="1482" ht="12.75" customHeight="1" x14ac:dyDescent="0.2"/>
    <row r="1483" ht="12.75" customHeight="1" x14ac:dyDescent="0.2"/>
    <row r="1484" ht="12.75" customHeight="1" x14ac:dyDescent="0.2"/>
    <row r="1485" ht="12.75" customHeight="1" x14ac:dyDescent="0.2"/>
    <row r="1486" ht="12.75" customHeight="1" x14ac:dyDescent="0.2"/>
    <row r="1487" ht="12.75" customHeight="1" x14ac:dyDescent="0.2"/>
    <row r="1488" ht="12.75" customHeight="1" x14ac:dyDescent="0.2"/>
    <row r="1489" ht="12.75" customHeight="1" x14ac:dyDescent="0.2"/>
    <row r="1490" ht="12.75" customHeight="1" x14ac:dyDescent="0.2"/>
    <row r="1491" ht="12.75" customHeight="1" x14ac:dyDescent="0.2"/>
    <row r="1492" ht="12.75" customHeight="1" x14ac:dyDescent="0.2"/>
    <row r="1493" ht="12.75" customHeight="1" x14ac:dyDescent="0.2"/>
    <row r="1494" ht="12.75" customHeight="1" x14ac:dyDescent="0.2"/>
    <row r="1495" ht="12.75" customHeight="1" x14ac:dyDescent="0.2"/>
    <row r="1496" ht="12.75" customHeight="1" x14ac:dyDescent="0.2"/>
    <row r="1497" ht="12.75" customHeight="1" x14ac:dyDescent="0.2"/>
    <row r="1498" ht="12.75" customHeight="1" x14ac:dyDescent="0.2"/>
    <row r="1499" ht="12.75" customHeight="1" x14ac:dyDescent="0.2"/>
    <row r="1500" ht="12.75" customHeight="1" x14ac:dyDescent="0.2"/>
    <row r="1501" ht="12.75" customHeight="1" x14ac:dyDescent="0.2"/>
    <row r="1502" ht="12.75" customHeight="1" x14ac:dyDescent="0.2"/>
    <row r="1503" ht="12.75" customHeight="1" x14ac:dyDescent="0.2"/>
    <row r="1504" ht="12.75" customHeight="1" x14ac:dyDescent="0.2"/>
    <row r="1505" ht="12.75" customHeight="1" x14ac:dyDescent="0.2"/>
    <row r="1506" ht="12.75" customHeight="1" x14ac:dyDescent="0.2"/>
    <row r="1507" ht="12.75" customHeight="1" x14ac:dyDescent="0.2"/>
    <row r="1508" ht="12.75" customHeight="1" x14ac:dyDescent="0.2"/>
    <row r="1509" ht="12.75" customHeight="1" x14ac:dyDescent="0.2"/>
    <row r="1510" ht="12.75" customHeight="1" x14ac:dyDescent="0.2"/>
    <row r="1511" ht="12.75" customHeight="1" x14ac:dyDescent="0.2"/>
    <row r="1512" ht="12.75" customHeight="1" x14ac:dyDescent="0.2"/>
    <row r="1513" ht="12.75" customHeight="1" x14ac:dyDescent="0.2"/>
    <row r="1514" ht="12.75" customHeight="1" x14ac:dyDescent="0.2"/>
    <row r="1515" ht="12.75" customHeight="1" x14ac:dyDescent="0.2"/>
    <row r="1516" ht="12.75" customHeight="1" x14ac:dyDescent="0.2"/>
    <row r="1517" ht="12.75" customHeight="1" x14ac:dyDescent="0.2"/>
    <row r="1518" ht="12.75" customHeight="1" x14ac:dyDescent="0.2"/>
    <row r="1519" ht="12.75" customHeight="1" x14ac:dyDescent="0.2"/>
    <row r="1520" ht="12.75" customHeight="1" x14ac:dyDescent="0.2"/>
    <row r="1521" ht="12.75" customHeight="1" x14ac:dyDescent="0.2"/>
    <row r="1522" ht="12.75" customHeight="1" x14ac:dyDescent="0.2"/>
    <row r="1523" ht="12.75" customHeight="1" x14ac:dyDescent="0.2"/>
    <row r="1524" ht="12.75" customHeight="1" x14ac:dyDescent="0.2"/>
    <row r="1525" ht="12.75" customHeight="1" x14ac:dyDescent="0.2"/>
    <row r="1526" ht="12.75" customHeight="1" x14ac:dyDescent="0.2"/>
    <row r="1527" ht="12.75" customHeight="1" x14ac:dyDescent="0.2"/>
    <row r="1528" ht="12.75" customHeight="1" x14ac:dyDescent="0.2"/>
    <row r="1529" ht="12.75" customHeight="1" x14ac:dyDescent="0.2"/>
    <row r="1530" ht="12.75" customHeight="1" x14ac:dyDescent="0.2"/>
    <row r="1531" ht="12.75" customHeight="1" x14ac:dyDescent="0.2"/>
    <row r="1532" ht="12.75" customHeight="1" x14ac:dyDescent="0.2"/>
    <row r="1533" ht="12.75" customHeight="1" x14ac:dyDescent="0.2"/>
    <row r="1534" ht="12.75" customHeight="1" x14ac:dyDescent="0.2"/>
    <row r="1535" ht="12.75" customHeight="1" x14ac:dyDescent="0.2"/>
    <row r="1536" ht="12.75" customHeight="1" x14ac:dyDescent="0.2"/>
    <row r="1537" ht="12.75" customHeight="1" x14ac:dyDescent="0.2"/>
    <row r="1538" ht="12.75" customHeight="1" x14ac:dyDescent="0.2"/>
    <row r="1539" ht="12.75" customHeight="1" x14ac:dyDescent="0.2"/>
    <row r="1540" ht="12.75" customHeight="1" x14ac:dyDescent="0.2"/>
    <row r="1541" ht="12.75" customHeight="1" x14ac:dyDescent="0.2"/>
    <row r="1542" ht="12.75" customHeight="1" x14ac:dyDescent="0.2"/>
    <row r="1543" ht="12.75" customHeight="1" x14ac:dyDescent="0.2"/>
    <row r="1544" ht="12.75" customHeight="1" x14ac:dyDescent="0.2"/>
    <row r="1545" ht="12.75" customHeight="1" x14ac:dyDescent="0.2"/>
    <row r="1546" ht="12.75" customHeight="1" x14ac:dyDescent="0.2"/>
    <row r="1547" ht="12.75" customHeight="1" x14ac:dyDescent="0.2"/>
    <row r="1548" ht="12.75" customHeight="1" x14ac:dyDescent="0.2"/>
    <row r="1549" ht="12.75" customHeight="1" x14ac:dyDescent="0.2"/>
    <row r="1550" ht="12.75" customHeight="1" x14ac:dyDescent="0.2"/>
    <row r="1551" ht="12.75" customHeight="1" x14ac:dyDescent="0.2"/>
    <row r="1552" ht="12.75" customHeight="1" x14ac:dyDescent="0.2"/>
    <row r="1553" ht="12.75" customHeight="1" x14ac:dyDescent="0.2"/>
    <row r="1554" ht="12.75" customHeight="1" x14ac:dyDescent="0.2"/>
    <row r="1555" ht="12.75" customHeight="1" x14ac:dyDescent="0.2"/>
    <row r="1556" ht="12.75" customHeight="1" x14ac:dyDescent="0.2"/>
    <row r="1557" ht="12.75" customHeight="1" x14ac:dyDescent="0.2"/>
    <row r="1558" ht="12.75" customHeight="1" x14ac:dyDescent="0.2"/>
    <row r="1559" ht="12.75" customHeight="1" x14ac:dyDescent="0.2"/>
    <row r="1560" ht="12.75" customHeight="1" x14ac:dyDescent="0.2"/>
    <row r="1561" ht="12.75" customHeight="1" x14ac:dyDescent="0.2"/>
    <row r="1562" ht="12.75" customHeight="1" x14ac:dyDescent="0.2"/>
    <row r="1563" ht="12.75" customHeight="1" x14ac:dyDescent="0.2"/>
    <row r="1564" ht="12.75" customHeight="1" x14ac:dyDescent="0.2"/>
    <row r="1565" ht="12.75" customHeight="1" x14ac:dyDescent="0.2"/>
    <row r="1566" ht="12.75" customHeight="1" x14ac:dyDescent="0.2"/>
    <row r="1567" ht="12.75" customHeight="1" x14ac:dyDescent="0.2"/>
    <row r="1568" ht="12.75" customHeight="1" x14ac:dyDescent="0.2"/>
    <row r="1569" ht="12.75" customHeight="1" x14ac:dyDescent="0.2"/>
    <row r="1570" ht="12.75" customHeight="1" x14ac:dyDescent="0.2"/>
    <row r="1571" ht="12.75" customHeight="1" x14ac:dyDescent="0.2"/>
    <row r="1572" ht="12.75" customHeight="1" x14ac:dyDescent="0.2"/>
    <row r="1573" ht="12.75" customHeight="1" x14ac:dyDescent="0.2"/>
    <row r="1574" ht="12.75" customHeight="1" x14ac:dyDescent="0.2"/>
    <row r="1575" ht="12.75" customHeight="1" x14ac:dyDescent="0.2"/>
    <row r="1576" ht="12.75" customHeight="1" x14ac:dyDescent="0.2"/>
    <row r="1577" ht="12.75" customHeight="1" x14ac:dyDescent="0.2"/>
    <row r="1578" ht="12.75" customHeight="1" x14ac:dyDescent="0.2"/>
    <row r="1579" ht="12.75" customHeight="1" x14ac:dyDescent="0.2"/>
    <row r="1580" ht="12.75" customHeight="1" x14ac:dyDescent="0.2"/>
    <row r="1581" ht="12.75" customHeight="1" x14ac:dyDescent="0.2"/>
    <row r="1582" ht="12.75" customHeight="1" x14ac:dyDescent="0.2"/>
    <row r="1583" ht="12.75" customHeight="1" x14ac:dyDescent="0.2"/>
    <row r="1584" ht="12.75" customHeight="1" x14ac:dyDescent="0.2"/>
    <row r="1585" ht="12.75" customHeight="1" x14ac:dyDescent="0.2"/>
    <row r="1586" ht="12.75" customHeight="1" x14ac:dyDescent="0.2"/>
    <row r="1587" ht="12.75" customHeight="1" x14ac:dyDescent="0.2"/>
    <row r="1588" ht="12.75" customHeight="1" x14ac:dyDescent="0.2"/>
    <row r="1589" ht="12.75" customHeight="1" x14ac:dyDescent="0.2"/>
    <row r="1590" ht="12.75" customHeight="1" x14ac:dyDescent="0.2"/>
    <row r="1591" ht="12.75" customHeight="1" x14ac:dyDescent="0.2"/>
    <row r="1592" ht="12.75" customHeight="1" x14ac:dyDescent="0.2"/>
    <row r="1593" ht="12.75" customHeight="1" x14ac:dyDescent="0.2"/>
    <row r="1594" ht="12.75" customHeight="1" x14ac:dyDescent="0.2"/>
    <row r="1595" ht="12.75" customHeight="1" x14ac:dyDescent="0.2"/>
    <row r="1596" ht="12.75" customHeight="1" x14ac:dyDescent="0.2"/>
    <row r="1597" ht="12.75" customHeight="1" x14ac:dyDescent="0.2"/>
    <row r="1598" ht="12.75" customHeight="1" x14ac:dyDescent="0.2"/>
    <row r="1599" ht="12.75" customHeight="1" x14ac:dyDescent="0.2"/>
    <row r="1600" ht="12.75" customHeight="1" x14ac:dyDescent="0.2"/>
    <row r="1601" ht="12.75" customHeight="1" x14ac:dyDescent="0.2"/>
    <row r="1602" ht="12.75" customHeight="1" x14ac:dyDescent="0.2"/>
    <row r="1603" ht="12.75" customHeight="1" x14ac:dyDescent="0.2"/>
    <row r="1604" ht="12.75" customHeight="1" x14ac:dyDescent="0.2"/>
    <row r="1605" ht="12.75" customHeight="1" x14ac:dyDescent="0.2"/>
    <row r="1606" ht="12.75" customHeight="1" x14ac:dyDescent="0.2"/>
    <row r="1607" ht="12.75" customHeight="1" x14ac:dyDescent="0.2"/>
    <row r="1608" ht="12.75" customHeight="1" x14ac:dyDescent="0.2"/>
    <row r="1609" ht="12.75" customHeight="1" x14ac:dyDescent="0.2"/>
    <row r="1610" ht="12.75" customHeight="1" x14ac:dyDescent="0.2"/>
    <row r="1611" ht="12.75" customHeight="1" x14ac:dyDescent="0.2"/>
    <row r="1612" ht="12.75" customHeight="1" x14ac:dyDescent="0.2"/>
    <row r="1613" ht="12.75" customHeight="1" x14ac:dyDescent="0.2"/>
    <row r="1614" ht="12.75" customHeight="1" x14ac:dyDescent="0.2"/>
    <row r="1615" ht="12.75" customHeight="1" x14ac:dyDescent="0.2"/>
    <row r="1616" ht="12.75" customHeight="1" x14ac:dyDescent="0.2"/>
    <row r="1617" ht="12.75" customHeight="1" x14ac:dyDescent="0.2"/>
    <row r="1618" ht="12.75" customHeight="1" x14ac:dyDescent="0.2"/>
    <row r="1619" ht="12.75" customHeight="1" x14ac:dyDescent="0.2"/>
    <row r="1620" ht="12.75" customHeight="1" x14ac:dyDescent="0.2"/>
    <row r="1621" ht="12.75" customHeight="1" x14ac:dyDescent="0.2"/>
    <row r="1622" ht="12.75" customHeight="1" x14ac:dyDescent="0.2"/>
    <row r="1623" ht="12.75" customHeight="1" x14ac:dyDescent="0.2"/>
    <row r="1624" ht="12.75" customHeight="1" x14ac:dyDescent="0.2"/>
    <row r="1625" ht="12.75" customHeight="1" x14ac:dyDescent="0.2"/>
    <row r="1626" ht="12.75" customHeight="1" x14ac:dyDescent="0.2"/>
    <row r="1627" ht="12.75" customHeight="1" x14ac:dyDescent="0.2"/>
    <row r="1628" ht="12.75" customHeight="1" x14ac:dyDescent="0.2"/>
    <row r="1629" ht="12.75" customHeight="1" x14ac:dyDescent="0.2"/>
    <row r="1630" ht="12.75" customHeight="1" x14ac:dyDescent="0.2"/>
    <row r="1631" ht="12.75" customHeight="1" x14ac:dyDescent="0.2"/>
    <row r="1632" ht="12.75" customHeight="1" x14ac:dyDescent="0.2"/>
    <row r="1633" ht="12.75" customHeight="1" x14ac:dyDescent="0.2"/>
    <row r="1634" ht="12.75" customHeight="1" x14ac:dyDescent="0.2"/>
    <row r="1635" ht="12.75" customHeight="1" x14ac:dyDescent="0.2"/>
    <row r="1636" ht="12.75" customHeight="1" x14ac:dyDescent="0.2"/>
    <row r="1637" ht="12.75" customHeight="1" x14ac:dyDescent="0.2"/>
    <row r="1638" ht="12.75" customHeight="1" x14ac:dyDescent="0.2"/>
    <row r="1639" ht="12.75" customHeight="1" x14ac:dyDescent="0.2"/>
    <row r="1640" ht="12.75" customHeight="1" x14ac:dyDescent="0.2"/>
    <row r="1641" ht="12.75" customHeight="1" x14ac:dyDescent="0.2"/>
    <row r="1642" ht="12.75" customHeight="1" x14ac:dyDescent="0.2"/>
    <row r="1643" ht="12.75" customHeight="1" x14ac:dyDescent="0.2"/>
    <row r="1644" ht="12.75" customHeight="1" x14ac:dyDescent="0.2"/>
    <row r="1645" ht="12.75" customHeight="1" x14ac:dyDescent="0.2"/>
    <row r="1646" ht="12.75" customHeight="1" x14ac:dyDescent="0.2"/>
    <row r="1647" ht="12.75" customHeight="1" x14ac:dyDescent="0.2"/>
    <row r="1648" ht="12.75" customHeight="1" x14ac:dyDescent="0.2"/>
    <row r="1649" ht="12.75" customHeight="1" x14ac:dyDescent="0.2"/>
    <row r="1650" ht="12.75" customHeight="1" x14ac:dyDescent="0.2"/>
    <row r="1651" ht="12.75" customHeight="1" x14ac:dyDescent="0.2"/>
    <row r="1652" ht="12.75" customHeight="1" x14ac:dyDescent="0.2"/>
    <row r="1653" ht="12.75" customHeight="1" x14ac:dyDescent="0.2"/>
    <row r="1654" ht="12.75" customHeight="1" x14ac:dyDescent="0.2"/>
    <row r="1655" ht="12.75" customHeight="1" x14ac:dyDescent="0.2"/>
    <row r="1656" ht="12.75" customHeight="1" x14ac:dyDescent="0.2"/>
    <row r="1657" ht="12.75" customHeight="1" x14ac:dyDescent="0.2"/>
    <row r="1658" ht="12.75" customHeight="1" x14ac:dyDescent="0.2"/>
    <row r="1659" ht="12.75" customHeight="1" x14ac:dyDescent="0.2"/>
    <row r="1660" ht="12.75" customHeight="1" x14ac:dyDescent="0.2"/>
    <row r="1661" ht="12.75" customHeight="1" x14ac:dyDescent="0.2"/>
    <row r="1662" ht="12.75" customHeight="1" x14ac:dyDescent="0.2"/>
    <row r="1663" ht="12.75" customHeight="1" x14ac:dyDescent="0.2"/>
    <row r="1664" ht="12.75" customHeight="1" x14ac:dyDescent="0.2"/>
    <row r="1665" ht="12.75" customHeight="1" x14ac:dyDescent="0.2"/>
    <row r="1666" ht="12.75" customHeight="1" x14ac:dyDescent="0.2"/>
    <row r="1667" ht="12.75" customHeight="1" x14ac:dyDescent="0.2"/>
    <row r="1668" ht="12.75" customHeight="1" x14ac:dyDescent="0.2"/>
    <row r="1669" ht="12.75" customHeight="1" x14ac:dyDescent="0.2"/>
    <row r="1670" ht="12.75" customHeight="1" x14ac:dyDescent="0.2"/>
    <row r="1671" ht="12.75" customHeight="1" x14ac:dyDescent="0.2"/>
    <row r="1672" ht="12.75" customHeight="1" x14ac:dyDescent="0.2"/>
    <row r="1673" ht="12.75" customHeight="1" x14ac:dyDescent="0.2"/>
    <row r="1674" ht="12.75" customHeight="1" x14ac:dyDescent="0.2"/>
    <row r="1675" ht="12.75" customHeight="1" x14ac:dyDescent="0.2"/>
    <row r="1676" ht="12.75" customHeight="1" x14ac:dyDescent="0.2"/>
    <row r="1677" ht="12.75" customHeight="1" x14ac:dyDescent="0.2"/>
    <row r="1678" ht="12.75" customHeight="1" x14ac:dyDescent="0.2"/>
    <row r="1679" ht="12.75" customHeight="1" x14ac:dyDescent="0.2"/>
    <row r="1680" ht="12.75" customHeight="1" x14ac:dyDescent="0.2"/>
    <row r="1681" ht="12.75" customHeight="1" x14ac:dyDescent="0.2"/>
    <row r="1682" ht="12.75" customHeight="1" x14ac:dyDescent="0.2"/>
    <row r="1683" ht="12.75" customHeight="1" x14ac:dyDescent="0.2"/>
    <row r="1684" ht="12.75" customHeight="1" x14ac:dyDescent="0.2"/>
    <row r="1685" ht="12.75" customHeight="1" x14ac:dyDescent="0.2"/>
    <row r="1686" ht="12.75" customHeight="1" x14ac:dyDescent="0.2"/>
    <row r="1687" ht="12.75" customHeight="1" x14ac:dyDescent="0.2"/>
    <row r="1688" ht="12.75" customHeight="1" x14ac:dyDescent="0.2"/>
    <row r="1689" ht="12.75" customHeight="1" x14ac:dyDescent="0.2"/>
    <row r="1690" ht="12.75" customHeight="1" x14ac:dyDescent="0.2"/>
    <row r="1691" ht="12.75" customHeight="1" x14ac:dyDescent="0.2"/>
    <row r="1692" ht="12.75" customHeight="1" x14ac:dyDescent="0.2"/>
    <row r="1693" ht="12.75" customHeight="1" x14ac:dyDescent="0.2"/>
    <row r="1694" ht="12.75" customHeight="1" x14ac:dyDescent="0.2"/>
    <row r="1695" ht="12.75" customHeight="1" x14ac:dyDescent="0.2"/>
    <row r="1696" ht="12.75" customHeight="1" x14ac:dyDescent="0.2"/>
    <row r="1697" ht="12.75" customHeight="1" x14ac:dyDescent="0.2"/>
    <row r="1698" ht="12.75" customHeight="1" x14ac:dyDescent="0.2"/>
    <row r="1699" ht="12.75" customHeight="1" x14ac:dyDescent="0.2"/>
    <row r="1700" ht="12.75" customHeight="1" x14ac:dyDescent="0.2"/>
    <row r="1701" ht="12.75" customHeight="1" x14ac:dyDescent="0.2"/>
    <row r="1702" ht="12.75" customHeight="1" x14ac:dyDescent="0.2"/>
    <row r="1703" ht="12.75" customHeight="1" x14ac:dyDescent="0.2"/>
    <row r="1704" ht="12.75" customHeight="1" x14ac:dyDescent="0.2"/>
    <row r="1705" ht="12.75" customHeight="1" x14ac:dyDescent="0.2"/>
    <row r="1706" ht="12.75" customHeight="1" x14ac:dyDescent="0.2"/>
    <row r="1707" ht="12.75" customHeight="1" x14ac:dyDescent="0.2"/>
    <row r="1708" ht="12.75" customHeight="1" x14ac:dyDescent="0.2"/>
    <row r="1709" ht="12.75" customHeight="1" x14ac:dyDescent="0.2"/>
    <row r="1710" ht="12.75" customHeight="1" x14ac:dyDescent="0.2"/>
    <row r="1711" ht="12.75" customHeight="1" x14ac:dyDescent="0.2"/>
    <row r="1712" ht="12.75" customHeight="1" x14ac:dyDescent="0.2"/>
    <row r="1713" ht="12.75" customHeight="1" x14ac:dyDescent="0.2"/>
    <row r="1714" ht="12.75" customHeight="1" x14ac:dyDescent="0.2"/>
    <row r="1715" ht="12.75" customHeight="1" x14ac:dyDescent="0.2"/>
    <row r="1716" ht="12.75" customHeight="1" x14ac:dyDescent="0.2"/>
    <row r="1717" ht="12.75" customHeight="1" x14ac:dyDescent="0.2"/>
    <row r="1718" ht="12.75" customHeight="1" x14ac:dyDescent="0.2"/>
    <row r="1719" ht="12.75" customHeight="1" x14ac:dyDescent="0.2"/>
    <row r="1720" ht="12.75" customHeight="1" x14ac:dyDescent="0.2"/>
    <row r="1721" ht="12.75" customHeight="1" x14ac:dyDescent="0.2"/>
    <row r="1722" ht="12.75" customHeight="1" x14ac:dyDescent="0.2"/>
    <row r="1723" ht="12.75" customHeight="1" x14ac:dyDescent="0.2"/>
    <row r="1724" ht="12.75" customHeight="1" x14ac:dyDescent="0.2"/>
    <row r="1725" ht="12.75" customHeight="1" x14ac:dyDescent="0.2"/>
    <row r="1726" ht="12.75" customHeight="1" x14ac:dyDescent="0.2"/>
    <row r="1727" ht="12.75" customHeight="1" x14ac:dyDescent="0.2"/>
    <row r="1728" ht="12.75" customHeight="1" x14ac:dyDescent="0.2"/>
    <row r="1729" ht="12.75" customHeight="1" x14ac:dyDescent="0.2"/>
    <row r="1730" ht="12.75" customHeight="1" x14ac:dyDescent="0.2"/>
    <row r="1731" ht="12.75" customHeight="1" x14ac:dyDescent="0.2"/>
    <row r="1732" ht="12.75" customHeight="1" x14ac:dyDescent="0.2"/>
    <row r="1733" ht="12.75" customHeight="1" x14ac:dyDescent="0.2"/>
    <row r="1734" ht="12.75" customHeight="1" x14ac:dyDescent="0.2"/>
    <row r="1735" ht="12.75" customHeight="1" x14ac:dyDescent="0.2"/>
    <row r="1736" ht="12.75" customHeight="1" x14ac:dyDescent="0.2"/>
    <row r="1737" ht="12.75" customHeight="1" x14ac:dyDescent="0.2"/>
    <row r="1738" ht="12.75" customHeight="1" x14ac:dyDescent="0.2"/>
    <row r="1739" ht="12.75" customHeight="1" x14ac:dyDescent="0.2"/>
    <row r="1740" ht="12.75" customHeight="1" x14ac:dyDescent="0.2"/>
    <row r="1741" ht="12.75" customHeight="1" x14ac:dyDescent="0.2"/>
    <row r="1742" ht="12.75" customHeight="1" x14ac:dyDescent="0.2"/>
    <row r="1743" ht="12.75" customHeight="1" x14ac:dyDescent="0.2"/>
    <row r="1744" ht="12.75" customHeight="1" x14ac:dyDescent="0.2"/>
    <row r="1745" ht="12.75" customHeight="1" x14ac:dyDescent="0.2"/>
    <row r="1746" ht="12.75" customHeight="1" x14ac:dyDescent="0.2"/>
    <row r="1747" ht="12.75" customHeight="1" x14ac:dyDescent="0.2"/>
    <row r="1748" ht="12.75" customHeight="1" x14ac:dyDescent="0.2"/>
    <row r="1749" ht="12.75" customHeight="1" x14ac:dyDescent="0.2"/>
    <row r="1750" ht="12.75" customHeight="1" x14ac:dyDescent="0.2"/>
    <row r="1751" ht="12.75" customHeight="1" x14ac:dyDescent="0.2"/>
    <row r="1752" ht="12.75" customHeight="1" x14ac:dyDescent="0.2"/>
    <row r="1753" ht="12.75" customHeight="1" x14ac:dyDescent="0.2"/>
    <row r="1754" ht="12.75" customHeight="1" x14ac:dyDescent="0.2"/>
    <row r="1755" ht="12.75" customHeight="1" x14ac:dyDescent="0.2"/>
    <row r="1756" ht="12.75" customHeight="1" x14ac:dyDescent="0.2"/>
    <row r="1757" ht="12.75" customHeight="1" x14ac:dyDescent="0.2"/>
    <row r="1758" ht="12.75" customHeight="1" x14ac:dyDescent="0.2"/>
    <row r="1759" ht="12.75" customHeight="1" x14ac:dyDescent="0.2"/>
    <row r="1760" ht="12.75" customHeight="1" x14ac:dyDescent="0.2"/>
    <row r="1761" ht="12.75" customHeight="1" x14ac:dyDescent="0.2"/>
    <row r="1762" ht="12.75" customHeight="1" x14ac:dyDescent="0.2"/>
    <row r="1763" ht="12.75" customHeight="1" x14ac:dyDescent="0.2"/>
    <row r="1764" ht="12.75" customHeight="1" x14ac:dyDescent="0.2"/>
    <row r="1765" ht="12.75" customHeight="1" x14ac:dyDescent="0.2"/>
    <row r="1766" ht="12.75" customHeight="1" x14ac:dyDescent="0.2"/>
    <row r="1767" ht="12.75" customHeight="1" x14ac:dyDescent="0.2"/>
    <row r="1768" ht="12.75" customHeight="1" x14ac:dyDescent="0.2"/>
    <row r="1769" ht="12.75" customHeight="1" x14ac:dyDescent="0.2"/>
    <row r="1770" ht="12.75" customHeight="1" x14ac:dyDescent="0.2"/>
    <row r="1771" ht="12.75" customHeight="1" x14ac:dyDescent="0.2"/>
    <row r="1772" ht="12.75" customHeight="1" x14ac:dyDescent="0.2"/>
    <row r="1773" ht="12.75" customHeight="1" x14ac:dyDescent="0.2"/>
    <row r="1774" ht="12.75" customHeight="1" x14ac:dyDescent="0.2"/>
    <row r="1775" ht="12.75" customHeight="1" x14ac:dyDescent="0.2"/>
    <row r="1776" ht="12.75" customHeight="1" x14ac:dyDescent="0.2"/>
    <row r="1777" ht="12.75" customHeight="1" x14ac:dyDescent="0.2"/>
    <row r="1778" ht="12.75" customHeight="1" x14ac:dyDescent="0.2"/>
    <row r="1779" ht="12.75" customHeight="1" x14ac:dyDescent="0.2"/>
    <row r="1780" ht="12.75" customHeight="1" x14ac:dyDescent="0.2"/>
    <row r="1781" ht="12.75" customHeight="1" x14ac:dyDescent="0.2"/>
    <row r="1782" ht="12.75" customHeight="1" x14ac:dyDescent="0.2"/>
    <row r="1783" ht="12.75" customHeight="1" x14ac:dyDescent="0.2"/>
    <row r="1784" ht="12.75" customHeight="1" x14ac:dyDescent="0.2"/>
    <row r="1785" ht="12.75" customHeight="1" x14ac:dyDescent="0.2"/>
    <row r="1786" ht="12.75" customHeight="1" x14ac:dyDescent="0.2"/>
    <row r="1787" ht="12.75" customHeight="1" x14ac:dyDescent="0.2"/>
    <row r="1788" ht="12.75" customHeight="1" x14ac:dyDescent="0.2"/>
    <row r="1789" ht="12.75" customHeight="1" x14ac:dyDescent="0.2"/>
    <row r="1790" ht="12.75" customHeight="1" x14ac:dyDescent="0.2"/>
    <row r="1791" ht="12.75" customHeight="1" x14ac:dyDescent="0.2"/>
    <row r="1792" ht="12.75" customHeight="1" x14ac:dyDescent="0.2"/>
    <row r="1793" ht="12.75" customHeight="1" x14ac:dyDescent="0.2"/>
    <row r="1794" ht="12.75" customHeight="1" x14ac:dyDescent="0.2"/>
    <row r="1795" ht="12.75" customHeight="1" x14ac:dyDescent="0.2"/>
    <row r="1796" ht="12.75" customHeight="1" x14ac:dyDescent="0.2"/>
    <row r="1797" ht="12.75" customHeight="1" x14ac:dyDescent="0.2"/>
    <row r="1798" ht="12.75" customHeight="1" x14ac:dyDescent="0.2"/>
    <row r="1799" ht="12.75" customHeight="1" x14ac:dyDescent="0.2"/>
    <row r="1800" ht="12.75" customHeight="1" x14ac:dyDescent="0.2"/>
    <row r="1801" ht="12.75" customHeight="1" x14ac:dyDescent="0.2"/>
    <row r="1802" ht="12.75" customHeight="1" x14ac:dyDescent="0.2"/>
    <row r="1803" ht="12.75" customHeight="1" x14ac:dyDescent="0.2"/>
    <row r="1804" ht="12.75" customHeight="1" x14ac:dyDescent="0.2"/>
    <row r="1805" ht="12.75" customHeight="1" x14ac:dyDescent="0.2"/>
    <row r="1806" ht="12.75" customHeight="1" x14ac:dyDescent="0.2"/>
    <row r="1807" ht="12.75" customHeight="1" x14ac:dyDescent="0.2"/>
    <row r="1808" ht="12.75" customHeight="1" x14ac:dyDescent="0.2"/>
    <row r="1809" ht="12.75" customHeight="1" x14ac:dyDescent="0.2"/>
    <row r="1810" ht="12.75" customHeight="1" x14ac:dyDescent="0.2"/>
    <row r="1811" ht="12.75" customHeight="1" x14ac:dyDescent="0.2"/>
    <row r="1812" ht="12.75" customHeight="1" x14ac:dyDescent="0.2"/>
    <row r="1813" ht="12.75" customHeight="1" x14ac:dyDescent="0.2"/>
    <row r="1814" ht="12.75" customHeight="1" x14ac:dyDescent="0.2"/>
    <row r="1815" ht="12.75" customHeight="1" x14ac:dyDescent="0.2"/>
    <row r="1816" ht="12.75" customHeight="1" x14ac:dyDescent="0.2"/>
    <row r="1817" ht="12.75" customHeight="1" x14ac:dyDescent="0.2"/>
    <row r="1818" ht="12.75" customHeight="1" x14ac:dyDescent="0.2"/>
    <row r="1819" ht="12.75" customHeight="1" x14ac:dyDescent="0.2"/>
    <row r="1820" ht="12.75" customHeight="1" x14ac:dyDescent="0.2"/>
    <row r="1821" ht="12.75" customHeight="1" x14ac:dyDescent="0.2"/>
    <row r="1822" ht="12.75" customHeight="1" x14ac:dyDescent="0.2"/>
    <row r="1823" ht="12.75" customHeight="1" x14ac:dyDescent="0.2"/>
    <row r="1824" ht="12.75" customHeight="1" x14ac:dyDescent="0.2"/>
    <row r="1825" ht="12.75" customHeight="1" x14ac:dyDescent="0.2"/>
    <row r="1826" ht="12.75" customHeight="1" x14ac:dyDescent="0.2"/>
    <row r="1827" ht="12.75" customHeight="1" x14ac:dyDescent="0.2"/>
    <row r="1828" ht="12.75" customHeight="1" x14ac:dyDescent="0.2"/>
    <row r="1829" ht="12.75" customHeight="1" x14ac:dyDescent="0.2"/>
    <row r="1830" ht="12.75" customHeight="1" x14ac:dyDescent="0.2"/>
    <row r="1831" ht="12.75" customHeight="1" x14ac:dyDescent="0.2"/>
    <row r="1832" ht="12.75" customHeight="1" x14ac:dyDescent="0.2"/>
    <row r="1833" ht="12.75" customHeight="1" x14ac:dyDescent="0.2"/>
    <row r="1834" ht="12.75" customHeight="1" x14ac:dyDescent="0.2"/>
    <row r="1835" ht="12.75" customHeight="1" x14ac:dyDescent="0.2"/>
    <row r="1836" ht="12.75" customHeight="1" x14ac:dyDescent="0.2"/>
    <row r="1837" ht="12.75" customHeight="1" x14ac:dyDescent="0.2"/>
    <row r="1838" ht="12.75" customHeight="1" x14ac:dyDescent="0.2"/>
    <row r="1839" ht="12.75" customHeight="1" x14ac:dyDescent="0.2"/>
    <row r="1840" ht="12.75" customHeight="1" x14ac:dyDescent="0.2"/>
    <row r="1841" ht="12.75" customHeight="1" x14ac:dyDescent="0.2"/>
    <row r="1842" ht="12.75" customHeight="1" x14ac:dyDescent="0.2"/>
    <row r="1843" ht="12.75" customHeight="1" x14ac:dyDescent="0.2"/>
    <row r="1844" ht="12.75" customHeight="1" x14ac:dyDescent="0.2"/>
    <row r="1845" ht="12.75" customHeight="1" x14ac:dyDescent="0.2"/>
    <row r="1846" ht="12.75" customHeight="1" x14ac:dyDescent="0.2"/>
    <row r="1847" ht="12.75" customHeight="1" x14ac:dyDescent="0.2"/>
    <row r="1848" ht="12.75" customHeight="1" x14ac:dyDescent="0.2"/>
    <row r="1849" ht="12.75" customHeight="1" x14ac:dyDescent="0.2"/>
    <row r="1850" ht="12.75" customHeight="1" x14ac:dyDescent="0.2"/>
    <row r="1851" ht="12.75" customHeight="1" x14ac:dyDescent="0.2"/>
    <row r="1852" ht="12.75" customHeight="1" x14ac:dyDescent="0.2"/>
    <row r="1853" ht="12.75" customHeight="1" x14ac:dyDescent="0.2"/>
    <row r="1854" ht="12.75" customHeight="1" x14ac:dyDescent="0.2"/>
    <row r="1855" ht="12.75" customHeight="1" x14ac:dyDescent="0.2"/>
    <row r="1856" ht="12.75" customHeight="1" x14ac:dyDescent="0.2"/>
    <row r="1857" ht="12.75" customHeight="1" x14ac:dyDescent="0.2"/>
    <row r="1858" ht="12.75" customHeight="1" x14ac:dyDescent="0.2"/>
    <row r="1859" ht="12.75" customHeight="1" x14ac:dyDescent="0.2"/>
    <row r="1860" ht="12.75" customHeight="1" x14ac:dyDescent="0.2"/>
    <row r="1861" ht="12.75" customHeight="1" x14ac:dyDescent="0.2"/>
    <row r="1862" ht="12.75" customHeight="1" x14ac:dyDescent="0.2"/>
    <row r="1863" ht="12.75" customHeight="1" x14ac:dyDescent="0.2"/>
    <row r="1864" ht="12.75" customHeight="1" x14ac:dyDescent="0.2"/>
    <row r="1865" ht="12.75" customHeight="1" x14ac:dyDescent="0.2"/>
    <row r="1866" ht="12.75" customHeight="1" x14ac:dyDescent="0.2"/>
    <row r="1867" ht="12.75" customHeight="1" x14ac:dyDescent="0.2"/>
    <row r="1868" ht="12.75" customHeight="1" x14ac:dyDescent="0.2"/>
    <row r="1869" ht="12.75" customHeight="1" x14ac:dyDescent="0.2"/>
    <row r="1870" ht="12.75" customHeight="1" x14ac:dyDescent="0.2"/>
    <row r="1871" ht="12.75" customHeight="1" x14ac:dyDescent="0.2"/>
    <row r="1872" ht="12.75" customHeight="1" x14ac:dyDescent="0.2"/>
    <row r="1873" ht="12.75" customHeight="1" x14ac:dyDescent="0.2"/>
    <row r="1874" ht="12.75" customHeight="1" x14ac:dyDescent="0.2"/>
    <row r="1875" ht="12.75" customHeight="1" x14ac:dyDescent="0.2"/>
    <row r="1876" ht="12.75" customHeight="1" x14ac:dyDescent="0.2"/>
    <row r="1877" ht="12.75" customHeight="1" x14ac:dyDescent="0.2"/>
    <row r="1878" ht="12.75" customHeight="1" x14ac:dyDescent="0.2"/>
    <row r="1879" ht="12.75" customHeight="1" x14ac:dyDescent="0.2"/>
    <row r="1880" ht="12.75" customHeight="1" x14ac:dyDescent="0.2"/>
    <row r="1881" ht="12.75" customHeight="1" x14ac:dyDescent="0.2"/>
    <row r="1882" ht="12.75" customHeight="1" x14ac:dyDescent="0.2"/>
    <row r="1883" ht="12.75" customHeight="1" x14ac:dyDescent="0.2"/>
    <row r="1884" ht="12.75" customHeight="1" x14ac:dyDescent="0.2"/>
    <row r="1885" ht="12.75" customHeight="1" x14ac:dyDescent="0.2"/>
    <row r="1886" ht="12.75" customHeight="1" x14ac:dyDescent="0.2"/>
    <row r="1887" ht="12.75" customHeight="1" x14ac:dyDescent="0.2"/>
    <row r="1888" ht="12.75" customHeight="1" x14ac:dyDescent="0.2"/>
    <row r="1889" ht="12.75" customHeight="1" x14ac:dyDescent="0.2"/>
    <row r="1890" ht="12.75" customHeight="1" x14ac:dyDescent="0.2"/>
    <row r="1891" ht="12.75" customHeight="1" x14ac:dyDescent="0.2"/>
    <row r="1892" ht="12.75" customHeight="1" x14ac:dyDescent="0.2"/>
    <row r="1893" ht="12.75" customHeight="1" x14ac:dyDescent="0.2"/>
    <row r="1894" ht="12.75" customHeight="1" x14ac:dyDescent="0.2"/>
    <row r="1895" ht="12.75" customHeight="1" x14ac:dyDescent="0.2"/>
    <row r="1896" ht="12.75" customHeight="1" x14ac:dyDescent="0.2"/>
    <row r="1897" ht="12.75" customHeight="1" x14ac:dyDescent="0.2"/>
    <row r="1898" ht="12.75" customHeight="1" x14ac:dyDescent="0.2"/>
    <row r="1899" ht="12.75" customHeight="1" x14ac:dyDescent="0.2"/>
    <row r="1900" ht="12.75" customHeight="1" x14ac:dyDescent="0.2"/>
    <row r="1901" ht="12.75" customHeight="1" x14ac:dyDescent="0.2"/>
    <row r="1902" ht="12.75" customHeight="1" x14ac:dyDescent="0.2"/>
    <row r="1903" ht="12.75" customHeight="1" x14ac:dyDescent="0.2"/>
    <row r="1904" ht="12.75" customHeight="1" x14ac:dyDescent="0.2"/>
    <row r="1905" ht="12.75" customHeight="1" x14ac:dyDescent="0.2"/>
    <row r="1906" ht="12.75" customHeight="1" x14ac:dyDescent="0.2"/>
    <row r="1907" ht="12.75" customHeight="1" x14ac:dyDescent="0.2"/>
    <row r="1908" ht="12.75" customHeight="1" x14ac:dyDescent="0.2"/>
    <row r="1909" ht="12.75" customHeight="1" x14ac:dyDescent="0.2"/>
    <row r="1910" ht="12.75" customHeight="1" x14ac:dyDescent="0.2"/>
    <row r="1911" ht="12.75" customHeight="1" x14ac:dyDescent="0.2"/>
    <row r="1912" ht="12.75" customHeight="1" x14ac:dyDescent="0.2"/>
    <row r="1913" ht="12.75" customHeight="1" x14ac:dyDescent="0.2"/>
    <row r="1914" ht="12.75" customHeight="1" x14ac:dyDescent="0.2"/>
    <row r="1915" ht="12.75" customHeight="1" x14ac:dyDescent="0.2"/>
    <row r="1916" ht="12.75" customHeight="1" x14ac:dyDescent="0.2"/>
    <row r="1917" ht="12.75" customHeight="1" x14ac:dyDescent="0.2"/>
    <row r="1918" ht="12.75" customHeight="1" x14ac:dyDescent="0.2"/>
    <row r="1919" ht="12.75" customHeight="1" x14ac:dyDescent="0.2"/>
    <row r="1920" ht="12.75" customHeight="1" x14ac:dyDescent="0.2"/>
    <row r="1921" ht="12.75" customHeight="1" x14ac:dyDescent="0.2"/>
    <row r="1922" ht="12.75" customHeight="1" x14ac:dyDescent="0.2"/>
    <row r="1923" ht="12.75" customHeight="1" x14ac:dyDescent="0.2"/>
    <row r="1924" ht="12.75" customHeight="1" x14ac:dyDescent="0.2"/>
    <row r="1925" ht="12.75" customHeight="1" x14ac:dyDescent="0.2"/>
    <row r="1926" ht="12.75" customHeight="1" x14ac:dyDescent="0.2"/>
    <row r="1927" ht="12.75" customHeight="1" x14ac:dyDescent="0.2"/>
    <row r="1928" ht="12.75" customHeight="1" x14ac:dyDescent="0.2"/>
    <row r="1929" ht="12.75" customHeight="1" x14ac:dyDescent="0.2"/>
    <row r="1930" ht="12.75" customHeight="1" x14ac:dyDescent="0.2"/>
    <row r="1931" ht="12.75" customHeight="1" x14ac:dyDescent="0.2"/>
    <row r="1932" ht="12.75" customHeight="1" x14ac:dyDescent="0.2"/>
    <row r="1933" ht="12.75" customHeight="1" x14ac:dyDescent="0.2"/>
    <row r="1934" ht="12.75" customHeight="1" x14ac:dyDescent="0.2"/>
    <row r="1935" ht="12.75" customHeight="1" x14ac:dyDescent="0.2"/>
    <row r="1936" ht="12.75" customHeight="1" x14ac:dyDescent="0.2"/>
    <row r="1937" ht="12.75" customHeight="1" x14ac:dyDescent="0.2"/>
    <row r="1938" ht="12.75" customHeight="1" x14ac:dyDescent="0.2"/>
    <row r="1939" ht="12.75" customHeight="1" x14ac:dyDescent="0.2"/>
    <row r="1940" ht="12.75" customHeight="1" x14ac:dyDescent="0.2"/>
    <row r="1941" ht="12.75" customHeight="1" x14ac:dyDescent="0.2"/>
    <row r="1942" ht="12.75" customHeight="1" x14ac:dyDescent="0.2"/>
    <row r="1943" ht="12.75" customHeight="1" x14ac:dyDescent="0.2"/>
    <row r="1944" ht="12.75" customHeight="1" x14ac:dyDescent="0.2"/>
    <row r="1945" ht="12.75" customHeight="1" x14ac:dyDescent="0.2"/>
    <row r="1946" ht="12.75" customHeight="1" x14ac:dyDescent="0.2"/>
    <row r="1947" ht="12.75" customHeight="1" x14ac:dyDescent="0.2"/>
    <row r="1948" ht="12.75" customHeight="1" x14ac:dyDescent="0.2"/>
    <row r="1949" ht="12.75" customHeight="1" x14ac:dyDescent="0.2"/>
    <row r="1950" ht="12.75" customHeight="1" x14ac:dyDescent="0.2"/>
    <row r="1951" ht="12.75" customHeight="1" x14ac:dyDescent="0.2"/>
    <row r="1952" ht="12.75" customHeight="1" x14ac:dyDescent="0.2"/>
    <row r="1953" ht="12.75" customHeight="1" x14ac:dyDescent="0.2"/>
    <row r="1954" ht="12.75" customHeight="1" x14ac:dyDescent="0.2"/>
    <row r="1955" ht="12.75" customHeight="1" x14ac:dyDescent="0.2"/>
    <row r="1956" ht="12.75" customHeight="1" x14ac:dyDescent="0.2"/>
    <row r="1957" ht="12.75" customHeight="1" x14ac:dyDescent="0.2"/>
    <row r="1958" ht="12.75" customHeight="1" x14ac:dyDescent="0.2"/>
    <row r="1959" ht="12.75" customHeight="1" x14ac:dyDescent="0.2"/>
    <row r="1960" ht="12.75" customHeight="1" x14ac:dyDescent="0.2"/>
    <row r="1961" ht="12.75" customHeight="1" x14ac:dyDescent="0.2"/>
    <row r="1962" ht="12.75" customHeight="1" x14ac:dyDescent="0.2"/>
    <row r="1963" ht="12.75" customHeight="1" x14ac:dyDescent="0.2"/>
    <row r="1964" ht="12.75" customHeight="1" x14ac:dyDescent="0.2"/>
    <row r="1965" ht="12.75" customHeight="1" x14ac:dyDescent="0.2"/>
    <row r="1966" ht="12.75" customHeight="1" x14ac:dyDescent="0.2"/>
    <row r="1967" ht="12.75" customHeight="1" x14ac:dyDescent="0.2"/>
    <row r="1968" ht="12.75" customHeight="1" x14ac:dyDescent="0.2"/>
    <row r="1969" ht="12.75" customHeight="1" x14ac:dyDescent="0.2"/>
    <row r="1970" ht="12.75" customHeight="1" x14ac:dyDescent="0.2"/>
    <row r="1971" ht="12.75" customHeight="1" x14ac:dyDescent="0.2"/>
    <row r="1972" ht="12.75" customHeight="1" x14ac:dyDescent="0.2"/>
    <row r="1973" ht="12.75" customHeight="1" x14ac:dyDescent="0.2"/>
    <row r="1974" ht="12.75" customHeight="1" x14ac:dyDescent="0.2"/>
    <row r="1975" ht="12.75" customHeight="1" x14ac:dyDescent="0.2"/>
    <row r="1976" ht="12.75" customHeight="1" x14ac:dyDescent="0.2"/>
    <row r="1977" ht="12.75" customHeight="1" x14ac:dyDescent="0.2"/>
    <row r="1978" ht="12.75" customHeight="1" x14ac:dyDescent="0.2"/>
    <row r="1979" ht="12.75" customHeight="1" x14ac:dyDescent="0.2"/>
    <row r="1980" ht="12.75" customHeight="1" x14ac:dyDescent="0.2"/>
    <row r="1981" ht="12.75" customHeight="1" x14ac:dyDescent="0.2"/>
    <row r="1982" ht="12.75" customHeight="1" x14ac:dyDescent="0.2"/>
    <row r="1983" ht="12.75" customHeight="1" x14ac:dyDescent="0.2"/>
    <row r="1984" ht="12.75" customHeight="1" x14ac:dyDescent="0.2"/>
    <row r="1985" ht="12.75" customHeight="1" x14ac:dyDescent="0.2"/>
    <row r="1986" ht="12.75" customHeight="1" x14ac:dyDescent="0.2"/>
    <row r="1987" ht="12.75" customHeight="1" x14ac:dyDescent="0.2"/>
    <row r="1988" ht="12.75" customHeight="1" x14ac:dyDescent="0.2"/>
    <row r="1989" ht="12.75" customHeight="1" x14ac:dyDescent="0.2"/>
    <row r="1990" ht="12.75" customHeight="1" x14ac:dyDescent="0.2"/>
    <row r="1991" ht="12.75" customHeight="1" x14ac:dyDescent="0.2"/>
    <row r="1992" ht="12.75" customHeight="1" x14ac:dyDescent="0.2"/>
    <row r="1993" ht="12.75" customHeight="1" x14ac:dyDescent="0.2"/>
    <row r="1994" ht="12.75" customHeight="1" x14ac:dyDescent="0.2"/>
    <row r="1995" ht="12.75" customHeight="1" x14ac:dyDescent="0.2"/>
    <row r="1996" ht="12.75" customHeight="1" x14ac:dyDescent="0.2"/>
    <row r="1997" ht="12.75" customHeight="1" x14ac:dyDescent="0.2"/>
    <row r="1998" ht="12.75" customHeight="1" x14ac:dyDescent="0.2"/>
    <row r="1999" ht="12.75" customHeight="1" x14ac:dyDescent="0.2"/>
    <row r="2000" ht="12.75" customHeight="1" x14ac:dyDescent="0.2"/>
    <row r="2001" ht="12.75" customHeight="1" x14ac:dyDescent="0.2"/>
    <row r="2002" ht="12.75" customHeight="1" x14ac:dyDescent="0.2"/>
    <row r="2003" ht="12.75" customHeight="1" x14ac:dyDescent="0.2"/>
    <row r="2004" ht="12.75" customHeight="1" x14ac:dyDescent="0.2"/>
    <row r="2005" ht="12.75" customHeight="1" x14ac:dyDescent="0.2"/>
    <row r="2006" ht="12.75" customHeight="1" x14ac:dyDescent="0.2"/>
    <row r="2007" ht="12.75" customHeight="1" x14ac:dyDescent="0.2"/>
    <row r="2008" ht="12.75" customHeight="1" x14ac:dyDescent="0.2"/>
    <row r="2009" ht="12.75" customHeight="1" x14ac:dyDescent="0.2"/>
    <row r="2010" ht="12.75" customHeight="1" x14ac:dyDescent="0.2"/>
    <row r="2011" ht="12.75" customHeight="1" x14ac:dyDescent="0.2"/>
    <row r="2012" ht="12.75" customHeight="1" x14ac:dyDescent="0.2"/>
    <row r="2013" ht="12.75" customHeight="1" x14ac:dyDescent="0.2"/>
    <row r="2014" ht="12.75" customHeight="1" x14ac:dyDescent="0.2"/>
    <row r="2015" ht="12.75" customHeight="1" x14ac:dyDescent="0.2"/>
    <row r="2016" ht="12.75" customHeight="1" x14ac:dyDescent="0.2"/>
    <row r="2017" ht="12.75" customHeight="1" x14ac:dyDescent="0.2"/>
    <row r="2018" ht="12.75" customHeight="1" x14ac:dyDescent="0.2"/>
    <row r="2019" ht="12.75" customHeight="1" x14ac:dyDescent="0.2"/>
    <row r="2020" ht="12.75" customHeight="1" x14ac:dyDescent="0.2"/>
    <row r="2021" ht="12.75" customHeight="1" x14ac:dyDescent="0.2"/>
    <row r="2022" ht="12.75" customHeight="1" x14ac:dyDescent="0.2"/>
    <row r="2023" ht="12.75" customHeight="1" x14ac:dyDescent="0.2"/>
    <row r="2024" ht="12.75" customHeight="1" x14ac:dyDescent="0.2"/>
    <row r="2025" ht="12.75" customHeight="1" x14ac:dyDescent="0.2"/>
    <row r="2026" ht="12.75" customHeight="1" x14ac:dyDescent="0.2"/>
    <row r="2027" ht="12.75" customHeight="1" x14ac:dyDescent="0.2"/>
    <row r="2028" ht="12.75" customHeight="1" x14ac:dyDescent="0.2"/>
    <row r="2029" ht="12.75" customHeight="1" x14ac:dyDescent="0.2"/>
    <row r="2030" ht="12.75" customHeight="1" x14ac:dyDescent="0.2"/>
    <row r="2031" ht="12.75" customHeight="1" x14ac:dyDescent="0.2"/>
    <row r="2032" ht="12.75" customHeight="1" x14ac:dyDescent="0.2"/>
    <row r="2033" ht="12.75" customHeight="1" x14ac:dyDescent="0.2"/>
    <row r="2034" ht="12.75" customHeight="1" x14ac:dyDescent="0.2"/>
    <row r="2035" ht="12.75" customHeight="1" x14ac:dyDescent="0.2"/>
    <row r="2036" ht="12.75" customHeight="1" x14ac:dyDescent="0.2"/>
    <row r="2037" ht="12.75" customHeight="1" x14ac:dyDescent="0.2"/>
    <row r="2038" ht="12.75" customHeight="1" x14ac:dyDescent="0.2"/>
    <row r="2039" ht="12.75" customHeight="1" x14ac:dyDescent="0.2"/>
    <row r="2040" ht="12.75" customHeight="1" x14ac:dyDescent="0.2"/>
    <row r="2041" ht="12.75" customHeight="1" x14ac:dyDescent="0.2"/>
    <row r="2042" ht="12.75" customHeight="1" x14ac:dyDescent="0.2"/>
    <row r="2043" ht="12.75" customHeight="1" x14ac:dyDescent="0.2"/>
    <row r="2044" ht="12.75" customHeight="1" x14ac:dyDescent="0.2"/>
    <row r="2045" ht="12.75" customHeight="1" x14ac:dyDescent="0.2"/>
    <row r="2046" ht="12.75" customHeight="1" x14ac:dyDescent="0.2"/>
    <row r="2047" ht="12.75" customHeight="1" x14ac:dyDescent="0.2"/>
    <row r="2048" ht="12.75" customHeight="1" x14ac:dyDescent="0.2"/>
    <row r="2049" ht="12.75" customHeight="1" x14ac:dyDescent="0.2"/>
    <row r="2050" ht="12.75" customHeight="1" x14ac:dyDescent="0.2"/>
    <row r="2051" ht="12.75" customHeight="1" x14ac:dyDescent="0.2"/>
    <row r="2052" ht="12.75" customHeight="1" x14ac:dyDescent="0.2"/>
    <row r="2053" ht="12.75" customHeight="1" x14ac:dyDescent="0.2"/>
    <row r="2054" ht="12.75" customHeight="1" x14ac:dyDescent="0.2"/>
    <row r="2055" ht="12.75" customHeight="1" x14ac:dyDescent="0.2"/>
    <row r="2056" ht="12.75" customHeight="1" x14ac:dyDescent="0.2"/>
    <row r="2057" ht="12.75" customHeight="1" x14ac:dyDescent="0.2"/>
    <row r="2058" ht="12.75" customHeight="1" x14ac:dyDescent="0.2"/>
    <row r="2059" ht="12.75" customHeight="1" x14ac:dyDescent="0.2"/>
    <row r="2060" ht="12.75" customHeight="1" x14ac:dyDescent="0.2"/>
    <row r="2061" ht="12.75" customHeight="1" x14ac:dyDescent="0.2"/>
    <row r="2062" ht="12.75" customHeight="1" x14ac:dyDescent="0.2"/>
    <row r="2063" ht="12.75" customHeight="1" x14ac:dyDescent="0.2"/>
    <row r="2064" ht="12.75" customHeight="1" x14ac:dyDescent="0.2"/>
    <row r="2065" ht="12.75" customHeight="1" x14ac:dyDescent="0.2"/>
    <row r="2066" ht="12.75" customHeight="1" x14ac:dyDescent="0.2"/>
    <row r="2067" ht="12.75" customHeight="1" x14ac:dyDescent="0.2"/>
    <row r="2068" ht="12.75" customHeight="1" x14ac:dyDescent="0.2"/>
    <row r="2069" ht="12.75" customHeight="1" x14ac:dyDescent="0.2"/>
    <row r="2070" ht="12.75" customHeight="1" x14ac:dyDescent="0.2"/>
    <row r="2071" ht="12.75" customHeight="1" x14ac:dyDescent="0.2"/>
    <row r="2072" ht="12.75" customHeight="1" x14ac:dyDescent="0.2"/>
    <row r="2073" ht="12.75" customHeight="1" x14ac:dyDescent="0.2"/>
    <row r="2074" ht="12.75" customHeight="1" x14ac:dyDescent="0.2"/>
    <row r="2075" ht="12.75" customHeight="1" x14ac:dyDescent="0.2"/>
    <row r="2076" ht="12.75" customHeight="1" x14ac:dyDescent="0.2"/>
    <row r="2077" ht="12.75" customHeight="1" x14ac:dyDescent="0.2"/>
    <row r="2078" ht="12.75" customHeight="1" x14ac:dyDescent="0.2"/>
    <row r="2079" ht="12.75" customHeight="1" x14ac:dyDescent="0.2"/>
    <row r="2080" ht="12.75" customHeight="1" x14ac:dyDescent="0.2"/>
    <row r="2081" ht="12.75" customHeight="1" x14ac:dyDescent="0.2"/>
    <row r="2082" ht="12.75" customHeight="1" x14ac:dyDescent="0.2"/>
    <row r="2083" ht="12.75" customHeight="1" x14ac:dyDescent="0.2"/>
    <row r="2084" ht="12.75" customHeight="1" x14ac:dyDescent="0.2"/>
    <row r="2085" ht="12.75" customHeight="1" x14ac:dyDescent="0.2"/>
    <row r="2086" ht="12.75" customHeight="1" x14ac:dyDescent="0.2"/>
    <row r="2087" ht="12.75" customHeight="1" x14ac:dyDescent="0.2"/>
    <row r="2088" ht="12.75" customHeight="1" x14ac:dyDescent="0.2"/>
    <row r="2089" ht="12.75" customHeight="1" x14ac:dyDescent="0.2"/>
    <row r="2090" ht="12.75" customHeight="1" x14ac:dyDescent="0.2"/>
    <row r="2091" ht="12.75" customHeight="1" x14ac:dyDescent="0.2"/>
    <row r="2092" ht="12.75" customHeight="1" x14ac:dyDescent="0.2"/>
    <row r="2093" ht="12.75" customHeight="1" x14ac:dyDescent="0.2"/>
    <row r="2094" ht="12.75" customHeight="1" x14ac:dyDescent="0.2"/>
    <row r="2095" ht="12.75" customHeight="1" x14ac:dyDescent="0.2"/>
    <row r="2096" ht="12.75" customHeight="1" x14ac:dyDescent="0.2"/>
    <row r="2097" ht="12.75" customHeight="1" x14ac:dyDescent="0.2"/>
    <row r="2098" ht="12.75" customHeight="1" x14ac:dyDescent="0.2"/>
    <row r="2099" ht="12.75" customHeight="1" x14ac:dyDescent="0.2"/>
    <row r="2100" ht="12.75" customHeight="1" x14ac:dyDescent="0.2"/>
    <row r="2101" ht="12.75" customHeight="1" x14ac:dyDescent="0.2"/>
    <row r="2102" ht="12.75" customHeight="1" x14ac:dyDescent="0.2"/>
    <row r="2103" ht="12.75" customHeight="1" x14ac:dyDescent="0.2"/>
    <row r="2104" ht="12.75" customHeight="1" x14ac:dyDescent="0.2"/>
    <row r="2105" ht="12.75" customHeight="1" x14ac:dyDescent="0.2"/>
    <row r="2106" ht="12.75" customHeight="1" x14ac:dyDescent="0.2"/>
    <row r="2107" ht="12.75" customHeight="1" x14ac:dyDescent="0.2"/>
    <row r="2108" ht="12.75" customHeight="1" x14ac:dyDescent="0.2"/>
    <row r="2109" ht="12.75" customHeight="1" x14ac:dyDescent="0.2"/>
    <row r="2110" ht="12.75" customHeight="1" x14ac:dyDescent="0.2"/>
    <row r="2111" ht="12.75" customHeight="1" x14ac:dyDescent="0.2"/>
    <row r="2112" ht="12.75" customHeight="1" x14ac:dyDescent="0.2"/>
    <row r="2113" ht="12.75" customHeight="1" x14ac:dyDescent="0.2"/>
    <row r="2114" ht="12.75" customHeight="1" x14ac:dyDescent="0.2"/>
    <row r="2115" ht="12.75" customHeight="1" x14ac:dyDescent="0.2"/>
    <row r="2116" ht="12.75" customHeight="1" x14ac:dyDescent="0.2"/>
    <row r="2117" ht="12.75" customHeight="1" x14ac:dyDescent="0.2"/>
    <row r="2118" ht="12.75" customHeight="1" x14ac:dyDescent="0.2"/>
    <row r="2119" ht="12.75" customHeight="1" x14ac:dyDescent="0.2"/>
    <row r="2120" ht="12.75" customHeight="1" x14ac:dyDescent="0.2"/>
    <row r="2121" ht="12.75" customHeight="1" x14ac:dyDescent="0.2"/>
    <row r="2122" ht="12.75" customHeight="1" x14ac:dyDescent="0.2"/>
    <row r="2123" ht="12.75" customHeight="1" x14ac:dyDescent="0.2"/>
    <row r="2124" ht="12.75" customHeight="1" x14ac:dyDescent="0.2"/>
    <row r="2125" ht="12.75" customHeight="1" x14ac:dyDescent="0.2"/>
    <row r="2126" ht="12.75" customHeight="1" x14ac:dyDescent="0.2"/>
    <row r="2127" ht="12.75" customHeight="1" x14ac:dyDescent="0.2"/>
    <row r="2128" ht="12.75" customHeight="1" x14ac:dyDescent="0.2"/>
    <row r="2129" ht="12.75" customHeight="1" x14ac:dyDescent="0.2"/>
    <row r="2130" ht="12.75" customHeight="1" x14ac:dyDescent="0.2"/>
    <row r="2131" ht="12.75" customHeight="1" x14ac:dyDescent="0.2"/>
    <row r="2132" ht="12.75" customHeight="1" x14ac:dyDescent="0.2"/>
    <row r="2133" ht="12.75" customHeight="1" x14ac:dyDescent="0.2"/>
    <row r="2134" ht="12.75" customHeight="1" x14ac:dyDescent="0.2"/>
    <row r="2135" ht="12.75" customHeight="1" x14ac:dyDescent="0.2"/>
    <row r="2136" ht="12.75" customHeight="1" x14ac:dyDescent="0.2"/>
    <row r="2137" ht="12.75" customHeight="1" x14ac:dyDescent="0.2"/>
    <row r="2138" ht="12.75" customHeight="1" x14ac:dyDescent="0.2"/>
    <row r="2139" ht="12.75" customHeight="1" x14ac:dyDescent="0.2"/>
    <row r="2140" ht="12.75" customHeight="1" x14ac:dyDescent="0.2"/>
    <row r="2141" ht="12.75" customHeight="1" x14ac:dyDescent="0.2"/>
    <row r="2142" ht="12.75" customHeight="1" x14ac:dyDescent="0.2"/>
    <row r="2143" ht="12.75" customHeight="1" x14ac:dyDescent="0.2"/>
    <row r="2144" ht="12.75" customHeight="1" x14ac:dyDescent="0.2"/>
    <row r="2145" ht="12.75" customHeight="1" x14ac:dyDescent="0.2"/>
    <row r="2146" ht="12.75" customHeight="1" x14ac:dyDescent="0.2"/>
    <row r="2147" ht="12.75" customHeight="1" x14ac:dyDescent="0.2"/>
    <row r="2148" ht="12.75" customHeight="1" x14ac:dyDescent="0.2"/>
    <row r="2149" ht="12.75" customHeight="1" x14ac:dyDescent="0.2"/>
    <row r="2150" ht="12.75" customHeight="1" x14ac:dyDescent="0.2"/>
    <row r="2151" ht="12.75" customHeight="1" x14ac:dyDescent="0.2"/>
    <row r="2152" ht="12.75" customHeight="1" x14ac:dyDescent="0.2"/>
    <row r="2153" ht="12.75" customHeight="1" x14ac:dyDescent="0.2"/>
    <row r="2154" ht="12.75" customHeight="1" x14ac:dyDescent="0.2"/>
    <row r="2155" ht="12.75" customHeight="1" x14ac:dyDescent="0.2"/>
    <row r="2156" ht="12.75" customHeight="1" x14ac:dyDescent="0.2"/>
    <row r="2157" ht="12.75" customHeight="1" x14ac:dyDescent="0.2"/>
    <row r="2158" ht="12.75" customHeight="1" x14ac:dyDescent="0.2"/>
    <row r="2159" ht="12.75" customHeight="1" x14ac:dyDescent="0.2"/>
    <row r="2160" ht="12.75" customHeight="1" x14ac:dyDescent="0.2"/>
    <row r="2161" ht="12.75" customHeight="1" x14ac:dyDescent="0.2"/>
    <row r="2162" ht="12.75" customHeight="1" x14ac:dyDescent="0.2"/>
    <row r="2163" ht="12.75" customHeight="1" x14ac:dyDescent="0.2"/>
    <row r="2164" ht="12.75" customHeight="1" x14ac:dyDescent="0.2"/>
    <row r="2165" ht="12.75" customHeight="1" x14ac:dyDescent="0.2"/>
    <row r="2166" ht="12.75" customHeight="1" x14ac:dyDescent="0.2"/>
    <row r="2167" ht="12.75" customHeight="1" x14ac:dyDescent="0.2"/>
    <row r="2168" ht="12.75" customHeight="1" x14ac:dyDescent="0.2"/>
    <row r="2169" ht="12.75" customHeight="1" x14ac:dyDescent="0.2"/>
    <row r="2170" ht="12.75" customHeight="1" x14ac:dyDescent="0.2"/>
    <row r="2171" ht="12.75" customHeight="1" x14ac:dyDescent="0.2"/>
    <row r="2172" ht="12.75" customHeight="1" x14ac:dyDescent="0.2"/>
    <row r="2173" ht="12.75" customHeight="1" x14ac:dyDescent="0.2"/>
    <row r="2174" ht="12.75" customHeight="1" x14ac:dyDescent="0.2"/>
    <row r="2175" ht="12.75" customHeight="1" x14ac:dyDescent="0.2"/>
    <row r="2176" ht="12.75" customHeight="1" x14ac:dyDescent="0.2"/>
    <row r="2177" ht="12.75" customHeight="1" x14ac:dyDescent="0.2"/>
    <row r="2178" ht="12.75" customHeight="1" x14ac:dyDescent="0.2"/>
    <row r="2179" ht="12.75" customHeight="1" x14ac:dyDescent="0.2"/>
    <row r="2180" ht="12.75" customHeight="1" x14ac:dyDescent="0.2"/>
    <row r="2181" ht="12.75" customHeight="1" x14ac:dyDescent="0.2"/>
    <row r="2182" ht="12.75" customHeight="1" x14ac:dyDescent="0.2"/>
    <row r="2183" ht="12.75" customHeight="1" x14ac:dyDescent="0.2"/>
    <row r="2184" ht="12.75" customHeight="1" x14ac:dyDescent="0.2"/>
    <row r="2185" ht="12.75" customHeight="1" x14ac:dyDescent="0.2"/>
    <row r="2186" ht="12.75" customHeight="1" x14ac:dyDescent="0.2"/>
    <row r="2187" ht="12.75" customHeight="1" x14ac:dyDescent="0.2"/>
    <row r="2188" ht="12.75" customHeight="1" x14ac:dyDescent="0.2"/>
    <row r="2189" ht="12.75" customHeight="1" x14ac:dyDescent="0.2"/>
    <row r="2190" ht="12.75" customHeight="1" x14ac:dyDescent="0.2"/>
    <row r="2191" ht="12.75" customHeight="1" x14ac:dyDescent="0.2"/>
    <row r="2192" ht="12.75" customHeight="1" x14ac:dyDescent="0.2"/>
    <row r="2193" ht="12.75" customHeight="1" x14ac:dyDescent="0.2"/>
    <row r="2194" ht="12.75" customHeight="1" x14ac:dyDescent="0.2"/>
    <row r="2195" ht="12.75" customHeight="1" x14ac:dyDescent="0.2"/>
    <row r="2196" ht="12.75" customHeight="1" x14ac:dyDescent="0.2"/>
    <row r="2197" ht="12.75" customHeight="1" x14ac:dyDescent="0.2"/>
    <row r="2198" ht="12.75" customHeight="1" x14ac:dyDescent="0.2"/>
    <row r="2199" ht="12.75" customHeight="1" x14ac:dyDescent="0.2"/>
    <row r="2200" ht="12.75" customHeight="1" x14ac:dyDescent="0.2"/>
    <row r="2201" ht="12.75" customHeight="1" x14ac:dyDescent="0.2"/>
    <row r="2202" ht="12.75" customHeight="1" x14ac:dyDescent="0.2"/>
    <row r="2203" ht="12.75" customHeight="1" x14ac:dyDescent="0.2"/>
    <row r="2204" ht="12.75" customHeight="1" x14ac:dyDescent="0.2"/>
    <row r="2205" ht="12.75" customHeight="1" x14ac:dyDescent="0.2"/>
    <row r="2206" ht="12.75" customHeight="1" x14ac:dyDescent="0.2"/>
    <row r="2207" ht="12.75" customHeight="1" x14ac:dyDescent="0.2"/>
    <row r="2208" ht="12.75" customHeight="1" x14ac:dyDescent="0.2"/>
    <row r="2209" ht="12.75" customHeight="1" x14ac:dyDescent="0.2"/>
    <row r="2210" ht="12.75" customHeight="1" x14ac:dyDescent="0.2"/>
    <row r="2211" ht="12.75" customHeight="1" x14ac:dyDescent="0.2"/>
    <row r="2212" ht="12.75" customHeight="1" x14ac:dyDescent="0.2"/>
    <row r="2213" ht="12.75" customHeight="1" x14ac:dyDescent="0.2"/>
    <row r="2214" ht="12.75" customHeight="1" x14ac:dyDescent="0.2"/>
    <row r="2215" ht="12.75" customHeight="1" x14ac:dyDescent="0.2"/>
    <row r="2216" ht="12.75" customHeight="1" x14ac:dyDescent="0.2"/>
    <row r="2217" ht="12.75" customHeight="1" x14ac:dyDescent="0.2"/>
    <row r="2218" ht="12.75" customHeight="1" x14ac:dyDescent="0.2"/>
    <row r="2219" ht="12.75" customHeight="1" x14ac:dyDescent="0.2"/>
    <row r="2220" ht="12.75" customHeight="1" x14ac:dyDescent="0.2"/>
    <row r="2221" ht="12.75" customHeight="1" x14ac:dyDescent="0.2"/>
    <row r="2222" ht="12.75" customHeight="1" x14ac:dyDescent="0.2"/>
    <row r="2223" ht="12.75" customHeight="1" x14ac:dyDescent="0.2"/>
    <row r="2224" ht="12.75" customHeight="1" x14ac:dyDescent="0.2"/>
    <row r="2225" ht="12.75" customHeight="1" x14ac:dyDescent="0.2"/>
    <row r="2226" ht="12.75" customHeight="1" x14ac:dyDescent="0.2"/>
    <row r="2227" ht="12.75" customHeight="1" x14ac:dyDescent="0.2"/>
    <row r="2228" ht="12.75" customHeight="1" x14ac:dyDescent="0.2"/>
    <row r="2229" ht="12.75" customHeight="1" x14ac:dyDescent="0.2"/>
    <row r="2230" ht="12.75" customHeight="1" x14ac:dyDescent="0.2"/>
    <row r="2231" ht="12.75" customHeight="1" x14ac:dyDescent="0.2"/>
    <row r="2232" ht="12.75" customHeight="1" x14ac:dyDescent="0.2"/>
    <row r="2233" ht="12.75" customHeight="1" x14ac:dyDescent="0.2"/>
    <row r="2234" ht="12.75" customHeight="1" x14ac:dyDescent="0.2"/>
    <row r="2235" ht="12.75" customHeight="1" x14ac:dyDescent="0.2"/>
    <row r="2236" ht="12.75" customHeight="1" x14ac:dyDescent="0.2"/>
    <row r="2237" ht="12.75" customHeight="1" x14ac:dyDescent="0.2"/>
    <row r="2238" ht="12.75" customHeight="1" x14ac:dyDescent="0.2"/>
    <row r="2239" ht="12.75" customHeight="1" x14ac:dyDescent="0.2"/>
    <row r="2240" ht="12.75" customHeight="1" x14ac:dyDescent="0.2"/>
    <row r="2241" ht="12.75" customHeight="1" x14ac:dyDescent="0.2"/>
    <row r="2242" ht="12.75" customHeight="1" x14ac:dyDescent="0.2"/>
    <row r="2243" ht="12.75" customHeight="1" x14ac:dyDescent="0.2"/>
    <row r="2244" ht="12.75" customHeight="1" x14ac:dyDescent="0.2"/>
    <row r="2245" ht="12.75" customHeight="1" x14ac:dyDescent="0.2"/>
    <row r="2246" ht="12.75" customHeight="1" x14ac:dyDescent="0.2"/>
    <row r="2247" ht="12.75" customHeight="1" x14ac:dyDescent="0.2"/>
    <row r="2248" ht="12.75" customHeight="1" x14ac:dyDescent="0.2"/>
    <row r="2249" ht="12.75" customHeight="1" x14ac:dyDescent="0.2"/>
    <row r="2250" ht="12.75" customHeight="1" x14ac:dyDescent="0.2"/>
    <row r="2251" ht="12.75" customHeight="1" x14ac:dyDescent="0.2"/>
    <row r="2252" ht="12.75" customHeight="1" x14ac:dyDescent="0.2"/>
    <row r="2253" ht="12.75" customHeight="1" x14ac:dyDescent="0.2"/>
    <row r="2254" ht="12.75" customHeight="1" x14ac:dyDescent="0.2"/>
    <row r="2255" ht="12.75" customHeight="1" x14ac:dyDescent="0.2"/>
    <row r="2256" ht="12.75" customHeight="1" x14ac:dyDescent="0.2"/>
    <row r="2257" ht="12.75" customHeight="1" x14ac:dyDescent="0.2"/>
    <row r="2258" ht="12.75" customHeight="1" x14ac:dyDescent="0.2"/>
    <row r="2259" ht="12.75" customHeight="1" x14ac:dyDescent="0.2"/>
    <row r="2260" ht="12.75" customHeight="1" x14ac:dyDescent="0.2"/>
    <row r="2261" ht="12.75" customHeight="1" x14ac:dyDescent="0.2"/>
    <row r="2262" ht="12.75" customHeight="1" x14ac:dyDescent="0.2"/>
    <row r="2263" ht="12.75" customHeight="1" x14ac:dyDescent="0.2"/>
    <row r="2264" ht="12.75" customHeight="1" x14ac:dyDescent="0.2"/>
    <row r="2265" ht="12.75" customHeight="1" x14ac:dyDescent="0.2"/>
    <row r="2266" ht="12.75" customHeight="1" x14ac:dyDescent="0.2"/>
    <row r="2267" ht="12.75" customHeight="1" x14ac:dyDescent="0.2"/>
    <row r="2268" ht="12.75" customHeight="1" x14ac:dyDescent="0.2"/>
    <row r="2269" ht="12.75" customHeight="1" x14ac:dyDescent="0.2"/>
    <row r="2270" ht="12.75" customHeight="1" x14ac:dyDescent="0.2"/>
    <row r="2271" ht="12.75" customHeight="1" x14ac:dyDescent="0.2"/>
    <row r="2272" ht="12.75" customHeight="1" x14ac:dyDescent="0.2"/>
    <row r="2273" ht="12.75" customHeight="1" x14ac:dyDescent="0.2"/>
    <row r="2274" ht="12.75" customHeight="1" x14ac:dyDescent="0.2"/>
    <row r="2275" ht="12.75" customHeight="1" x14ac:dyDescent="0.2"/>
    <row r="2276" ht="12.75" customHeight="1" x14ac:dyDescent="0.2"/>
    <row r="2277" ht="12.75" customHeight="1" x14ac:dyDescent="0.2"/>
    <row r="2278" ht="12.75" customHeight="1" x14ac:dyDescent="0.2"/>
    <row r="2279" ht="12.75" customHeight="1" x14ac:dyDescent="0.2"/>
    <row r="2280" ht="12.75" customHeight="1" x14ac:dyDescent="0.2"/>
    <row r="2281" ht="12.75" customHeight="1" x14ac:dyDescent="0.2"/>
    <row r="2282" ht="12.75" customHeight="1" x14ac:dyDescent="0.2"/>
    <row r="2283" ht="12.75" customHeight="1" x14ac:dyDescent="0.2"/>
    <row r="2284" ht="12.75" customHeight="1" x14ac:dyDescent="0.2"/>
    <row r="2285" ht="12.75" customHeight="1" x14ac:dyDescent="0.2"/>
    <row r="2286" ht="12.75" customHeight="1" x14ac:dyDescent="0.2"/>
    <row r="2287" ht="12.75" customHeight="1" x14ac:dyDescent="0.2"/>
    <row r="2288" ht="12.75" customHeight="1" x14ac:dyDescent="0.2"/>
    <row r="2289" ht="12.75" customHeight="1" x14ac:dyDescent="0.2"/>
    <row r="2290" ht="12.75" customHeight="1" x14ac:dyDescent="0.2"/>
    <row r="2291" ht="12.75" customHeight="1" x14ac:dyDescent="0.2"/>
    <row r="2292" ht="12.75" customHeight="1" x14ac:dyDescent="0.2"/>
    <row r="2293" ht="12.75" customHeight="1" x14ac:dyDescent="0.2"/>
    <row r="2294" ht="12.75" customHeight="1" x14ac:dyDescent="0.2"/>
    <row r="2295" ht="12.75" customHeight="1" x14ac:dyDescent="0.2"/>
    <row r="2296" ht="12.75" customHeight="1" x14ac:dyDescent="0.2"/>
    <row r="2297" ht="12.75" customHeight="1" x14ac:dyDescent="0.2"/>
    <row r="2298" ht="12.75" customHeight="1" x14ac:dyDescent="0.2"/>
    <row r="2299" ht="12.75" customHeight="1" x14ac:dyDescent="0.2"/>
    <row r="2300" ht="12.75" customHeight="1" x14ac:dyDescent="0.2"/>
    <row r="2301" ht="12.75" customHeight="1" x14ac:dyDescent="0.2"/>
    <row r="2302" ht="12.75" customHeight="1" x14ac:dyDescent="0.2"/>
    <row r="2303" ht="12.75" customHeight="1" x14ac:dyDescent="0.2"/>
    <row r="2304" ht="12.75" customHeight="1" x14ac:dyDescent="0.2"/>
    <row r="2305" ht="12.75" customHeight="1" x14ac:dyDescent="0.2"/>
    <row r="2306" ht="12.75" customHeight="1" x14ac:dyDescent="0.2"/>
    <row r="2307" ht="12.75" customHeight="1" x14ac:dyDescent="0.2"/>
    <row r="2308" ht="12.75" customHeight="1" x14ac:dyDescent="0.2"/>
    <row r="2309" ht="12.75" customHeight="1" x14ac:dyDescent="0.2"/>
    <row r="2310" ht="12.75" customHeight="1" x14ac:dyDescent="0.2"/>
    <row r="2311" ht="12.75" customHeight="1" x14ac:dyDescent="0.2"/>
    <row r="2312" ht="12.75" customHeight="1" x14ac:dyDescent="0.2"/>
    <row r="2313" ht="12.75" customHeight="1" x14ac:dyDescent="0.2"/>
    <row r="2314" ht="12.75" customHeight="1" x14ac:dyDescent="0.2"/>
    <row r="2315" ht="12.75" customHeight="1" x14ac:dyDescent="0.2"/>
    <row r="2316" ht="12.75" customHeight="1" x14ac:dyDescent="0.2"/>
    <row r="2317" ht="12.75" customHeight="1" x14ac:dyDescent="0.2"/>
    <row r="2318" ht="12.75" customHeight="1" x14ac:dyDescent="0.2"/>
    <row r="2319" ht="12.75" customHeight="1" x14ac:dyDescent="0.2"/>
    <row r="2320" ht="12.75" customHeight="1" x14ac:dyDescent="0.2"/>
    <row r="2321" ht="12.75" customHeight="1" x14ac:dyDescent="0.2"/>
    <row r="2322" ht="12.75" customHeight="1" x14ac:dyDescent="0.2"/>
    <row r="2323" ht="12.75" customHeight="1" x14ac:dyDescent="0.2"/>
    <row r="2324" ht="12.75" customHeight="1" x14ac:dyDescent="0.2"/>
    <row r="2325" ht="12.75" customHeight="1" x14ac:dyDescent="0.2"/>
    <row r="2326" ht="12.75" customHeight="1" x14ac:dyDescent="0.2"/>
    <row r="2327" ht="12.75" customHeight="1" x14ac:dyDescent="0.2"/>
    <row r="2328" ht="12.75" customHeight="1" x14ac:dyDescent="0.2"/>
    <row r="2329" ht="12.75" customHeight="1" x14ac:dyDescent="0.2"/>
    <row r="2330" ht="12.75" customHeight="1" x14ac:dyDescent="0.2"/>
    <row r="2331" ht="12.75" customHeight="1" x14ac:dyDescent="0.2"/>
    <row r="2332" ht="12.75" customHeight="1" x14ac:dyDescent="0.2"/>
    <row r="2333" ht="12.75" customHeight="1" x14ac:dyDescent="0.2"/>
    <row r="2334" ht="12.75" customHeight="1" x14ac:dyDescent="0.2"/>
    <row r="2335" ht="12.75" customHeight="1" x14ac:dyDescent="0.2"/>
    <row r="2336" ht="12.75" customHeight="1" x14ac:dyDescent="0.2"/>
    <row r="2337" ht="12.75" customHeight="1" x14ac:dyDescent="0.2"/>
    <row r="2338" ht="12.75" customHeight="1" x14ac:dyDescent="0.2"/>
    <row r="2339" ht="12.75" customHeight="1" x14ac:dyDescent="0.2"/>
    <row r="2340" ht="12.75" customHeight="1" x14ac:dyDescent="0.2"/>
    <row r="2341" ht="12.75" customHeight="1" x14ac:dyDescent="0.2"/>
    <row r="2342" ht="12.75" customHeight="1" x14ac:dyDescent="0.2"/>
    <row r="2343" ht="12.75" customHeight="1" x14ac:dyDescent="0.2"/>
    <row r="2344" ht="12.75" customHeight="1" x14ac:dyDescent="0.2"/>
    <row r="2345" ht="12.75" customHeight="1" x14ac:dyDescent="0.2"/>
    <row r="2346" ht="12.75" customHeight="1" x14ac:dyDescent="0.2"/>
    <row r="2347" ht="12.75" customHeight="1" x14ac:dyDescent="0.2"/>
    <row r="2348" ht="12.75" customHeight="1" x14ac:dyDescent="0.2"/>
    <row r="2349" ht="12.75" customHeight="1" x14ac:dyDescent="0.2"/>
    <row r="2350" ht="12.75" customHeight="1" x14ac:dyDescent="0.2"/>
    <row r="2351" ht="12.75" customHeight="1" x14ac:dyDescent="0.2"/>
    <row r="2352" ht="12.75" customHeight="1" x14ac:dyDescent="0.2"/>
    <row r="2353" ht="12.75" customHeight="1" x14ac:dyDescent="0.2"/>
    <row r="2354" ht="12.75" customHeight="1" x14ac:dyDescent="0.2"/>
    <row r="2355" ht="12.75" customHeight="1" x14ac:dyDescent="0.2"/>
    <row r="2356" ht="12.75" customHeight="1" x14ac:dyDescent="0.2"/>
    <row r="2357" ht="12.75" customHeight="1" x14ac:dyDescent="0.2"/>
    <row r="2358" ht="12.75" customHeight="1" x14ac:dyDescent="0.2"/>
    <row r="2359" ht="12.75" customHeight="1" x14ac:dyDescent="0.2"/>
    <row r="2360" ht="12.75" customHeight="1" x14ac:dyDescent="0.2"/>
    <row r="2361" ht="12.75" customHeight="1" x14ac:dyDescent="0.2"/>
    <row r="2362" ht="12.75" customHeight="1" x14ac:dyDescent="0.2"/>
    <row r="2363" ht="12.75" customHeight="1" x14ac:dyDescent="0.2"/>
    <row r="2364" ht="12.75" customHeight="1" x14ac:dyDescent="0.2"/>
    <row r="2365" ht="12.75" customHeight="1" x14ac:dyDescent="0.2"/>
    <row r="2366" ht="12.75" customHeight="1" x14ac:dyDescent="0.2"/>
    <row r="2367" ht="12.75" customHeight="1" x14ac:dyDescent="0.2"/>
    <row r="2368" ht="12.75" customHeight="1" x14ac:dyDescent="0.2"/>
    <row r="2369" ht="12.75" customHeight="1" x14ac:dyDescent="0.2"/>
    <row r="2370" ht="12.75" customHeight="1" x14ac:dyDescent="0.2"/>
    <row r="2371" ht="12.75" customHeight="1" x14ac:dyDescent="0.2"/>
    <row r="2372" ht="12.75" customHeight="1" x14ac:dyDescent="0.2"/>
    <row r="2373" ht="12.75" customHeight="1" x14ac:dyDescent="0.2"/>
    <row r="2374" ht="12.75" customHeight="1" x14ac:dyDescent="0.2"/>
    <row r="2375" ht="12.75" customHeight="1" x14ac:dyDescent="0.2"/>
    <row r="2376" ht="12.75" customHeight="1" x14ac:dyDescent="0.2"/>
    <row r="2377" ht="12.75" customHeight="1" x14ac:dyDescent="0.2"/>
    <row r="2378" ht="12.75" customHeight="1" x14ac:dyDescent="0.2"/>
    <row r="2379" ht="12.75" customHeight="1" x14ac:dyDescent="0.2"/>
    <row r="2380" ht="12.75" customHeight="1" x14ac:dyDescent="0.2"/>
    <row r="2381" ht="12.75" customHeight="1" x14ac:dyDescent="0.2"/>
    <row r="2382" ht="12.75" customHeight="1" x14ac:dyDescent="0.2"/>
    <row r="2383" ht="12.75" customHeight="1" x14ac:dyDescent="0.2"/>
    <row r="2384" ht="12.75" customHeight="1" x14ac:dyDescent="0.2"/>
    <row r="2385" ht="12.75" customHeight="1" x14ac:dyDescent="0.2"/>
    <row r="2386" ht="12.75" customHeight="1" x14ac:dyDescent="0.2"/>
    <row r="2387" ht="12.75" customHeight="1" x14ac:dyDescent="0.2"/>
    <row r="2388" ht="12.75" customHeight="1" x14ac:dyDescent="0.2"/>
    <row r="2389" ht="12.75" customHeight="1" x14ac:dyDescent="0.2"/>
    <row r="2390" ht="12.75" customHeight="1" x14ac:dyDescent="0.2"/>
    <row r="2391" ht="12.75" customHeight="1" x14ac:dyDescent="0.2"/>
    <row r="2392" ht="12.75" customHeight="1" x14ac:dyDescent="0.2"/>
    <row r="2393" ht="12.75" customHeight="1" x14ac:dyDescent="0.2"/>
    <row r="2394" ht="12.75" customHeight="1" x14ac:dyDescent="0.2"/>
    <row r="2395" ht="12.75" customHeight="1" x14ac:dyDescent="0.2"/>
    <row r="2396" ht="12.75" customHeight="1" x14ac:dyDescent="0.2"/>
    <row r="2397" ht="12.75" customHeight="1" x14ac:dyDescent="0.2"/>
    <row r="2398" ht="12.75" customHeight="1" x14ac:dyDescent="0.2"/>
    <row r="2399" ht="12.75" customHeight="1" x14ac:dyDescent="0.2"/>
    <row r="2400" ht="12.75" customHeight="1" x14ac:dyDescent="0.2"/>
    <row r="2401" ht="12.75" customHeight="1" x14ac:dyDescent="0.2"/>
    <row r="2402" ht="12.75" customHeight="1" x14ac:dyDescent="0.2"/>
    <row r="2403" ht="12.75" customHeight="1" x14ac:dyDescent="0.2"/>
    <row r="2404" ht="12.75" customHeight="1" x14ac:dyDescent="0.2"/>
    <row r="2405" ht="12.75" customHeight="1" x14ac:dyDescent="0.2"/>
    <row r="2406" ht="12.75" customHeight="1" x14ac:dyDescent="0.2"/>
    <row r="2407" ht="12.75" customHeight="1" x14ac:dyDescent="0.2"/>
    <row r="2408" ht="12.75" customHeight="1" x14ac:dyDescent="0.2"/>
    <row r="2409" ht="12.75" customHeight="1" x14ac:dyDescent="0.2"/>
    <row r="2410" ht="12.75" customHeight="1" x14ac:dyDescent="0.2"/>
    <row r="2411" ht="12.75" customHeight="1" x14ac:dyDescent="0.2"/>
    <row r="2412" ht="12.75" customHeight="1" x14ac:dyDescent="0.2"/>
    <row r="2413" ht="12.75" customHeight="1" x14ac:dyDescent="0.2"/>
    <row r="2414" ht="12.75" customHeight="1" x14ac:dyDescent="0.2"/>
    <row r="2415" ht="12.75" customHeight="1" x14ac:dyDescent="0.2"/>
    <row r="2416" ht="12.75" customHeight="1" x14ac:dyDescent="0.2"/>
    <row r="2417" ht="12.75" customHeight="1" x14ac:dyDescent="0.2"/>
    <row r="2418" ht="12.75" customHeight="1" x14ac:dyDescent="0.2"/>
    <row r="2419" ht="12.75" customHeight="1" x14ac:dyDescent="0.2"/>
    <row r="2420" ht="12.75" customHeight="1" x14ac:dyDescent="0.2"/>
    <row r="2421" ht="12.75" customHeight="1" x14ac:dyDescent="0.2"/>
    <row r="2422" ht="12.75" customHeight="1" x14ac:dyDescent="0.2"/>
    <row r="2423" ht="12.75" customHeight="1" x14ac:dyDescent="0.2"/>
    <row r="2424" ht="12.75" customHeight="1" x14ac:dyDescent="0.2"/>
    <row r="2425" ht="12.75" customHeight="1" x14ac:dyDescent="0.2"/>
    <row r="2426" ht="12.75" customHeight="1" x14ac:dyDescent="0.2"/>
    <row r="2427" ht="12.75" customHeight="1" x14ac:dyDescent="0.2"/>
    <row r="2428" ht="12.75" customHeight="1" x14ac:dyDescent="0.2"/>
    <row r="2429" ht="12.75" customHeight="1" x14ac:dyDescent="0.2"/>
    <row r="2430" ht="12.75" customHeight="1" x14ac:dyDescent="0.2"/>
    <row r="2431" ht="12.75" customHeight="1" x14ac:dyDescent="0.2"/>
    <row r="2432" ht="12.75" customHeight="1" x14ac:dyDescent="0.2"/>
    <row r="2433" ht="12.75" customHeight="1" x14ac:dyDescent="0.2"/>
    <row r="2434" ht="12.75" customHeight="1" x14ac:dyDescent="0.2"/>
    <row r="2435" ht="12.75" customHeight="1" x14ac:dyDescent="0.2"/>
    <row r="2436" ht="12.75" customHeight="1" x14ac:dyDescent="0.2"/>
    <row r="2437" ht="12.75" customHeight="1" x14ac:dyDescent="0.2"/>
    <row r="2438" ht="12.75" customHeight="1" x14ac:dyDescent="0.2"/>
    <row r="2439" ht="12.75" customHeight="1" x14ac:dyDescent="0.2"/>
    <row r="2440" ht="12.75" customHeight="1" x14ac:dyDescent="0.2"/>
    <row r="2441" ht="12.75" customHeight="1" x14ac:dyDescent="0.2"/>
    <row r="2442" ht="12.75" customHeight="1" x14ac:dyDescent="0.2"/>
    <row r="2443" ht="12.75" customHeight="1" x14ac:dyDescent="0.2"/>
    <row r="2444" ht="12.75" customHeight="1" x14ac:dyDescent="0.2"/>
    <row r="2445" ht="12.75" customHeight="1" x14ac:dyDescent="0.2"/>
    <row r="2446" ht="12.75" customHeight="1" x14ac:dyDescent="0.2"/>
    <row r="2447" ht="12.75" customHeight="1" x14ac:dyDescent="0.2"/>
    <row r="2448" ht="12.75" customHeight="1" x14ac:dyDescent="0.2"/>
    <row r="2449" ht="12.75" customHeight="1" x14ac:dyDescent="0.2"/>
    <row r="2450" ht="12.75" customHeight="1" x14ac:dyDescent="0.2"/>
    <row r="2451" ht="12.75" customHeight="1" x14ac:dyDescent="0.2"/>
    <row r="2452" ht="12.75" customHeight="1" x14ac:dyDescent="0.2"/>
    <row r="2453" ht="12.75" customHeight="1" x14ac:dyDescent="0.2"/>
    <row r="2454" ht="12.75" customHeight="1" x14ac:dyDescent="0.2"/>
    <row r="2455" ht="12.75" customHeight="1" x14ac:dyDescent="0.2"/>
    <row r="2456" ht="12.75" customHeight="1" x14ac:dyDescent="0.2"/>
    <row r="2457" ht="12.75" customHeight="1" x14ac:dyDescent="0.2"/>
    <row r="2458" ht="12.75" customHeight="1" x14ac:dyDescent="0.2"/>
    <row r="2459" ht="12.75" customHeight="1" x14ac:dyDescent="0.2"/>
    <row r="2460" ht="12.75" customHeight="1" x14ac:dyDescent="0.2"/>
    <row r="2461" ht="12.75" customHeight="1" x14ac:dyDescent="0.2"/>
    <row r="2462" ht="12.75" customHeight="1" x14ac:dyDescent="0.2"/>
    <row r="2463" ht="12.75" customHeight="1" x14ac:dyDescent="0.2"/>
    <row r="2464" ht="12.75" customHeight="1" x14ac:dyDescent="0.2"/>
    <row r="2465" ht="12.75" customHeight="1" x14ac:dyDescent="0.2"/>
    <row r="2466" ht="12.75" customHeight="1" x14ac:dyDescent="0.2"/>
    <row r="2467" ht="12.75" customHeight="1" x14ac:dyDescent="0.2"/>
    <row r="2468" ht="12.75" customHeight="1" x14ac:dyDescent="0.2"/>
    <row r="2469" ht="12.75" customHeight="1" x14ac:dyDescent="0.2"/>
    <row r="2470" ht="12.75" customHeight="1" x14ac:dyDescent="0.2"/>
    <row r="2471" ht="12.75" customHeight="1" x14ac:dyDescent="0.2"/>
    <row r="2472" ht="12.75" customHeight="1" x14ac:dyDescent="0.2"/>
    <row r="2473" ht="12.75" customHeight="1" x14ac:dyDescent="0.2"/>
    <row r="2474" ht="12.75" customHeight="1" x14ac:dyDescent="0.2"/>
    <row r="2475" ht="12.75" customHeight="1" x14ac:dyDescent="0.2"/>
    <row r="2476" ht="12.75" customHeight="1" x14ac:dyDescent="0.2"/>
    <row r="2477" ht="12.75" customHeight="1" x14ac:dyDescent="0.2"/>
    <row r="2478" ht="12.75" customHeight="1" x14ac:dyDescent="0.2"/>
    <row r="2479" ht="12.75" customHeight="1" x14ac:dyDescent="0.2"/>
    <row r="2480" ht="12.75" customHeight="1" x14ac:dyDescent="0.2"/>
    <row r="2481" ht="12.75" customHeight="1" x14ac:dyDescent="0.2"/>
    <row r="2482" ht="12.75" customHeight="1" x14ac:dyDescent="0.2"/>
    <row r="2483" ht="12.75" customHeight="1" x14ac:dyDescent="0.2"/>
    <row r="2484" ht="12.75" customHeight="1" x14ac:dyDescent="0.2"/>
    <row r="2485" ht="12.75" customHeight="1" x14ac:dyDescent="0.2"/>
    <row r="2486" ht="12.75" customHeight="1" x14ac:dyDescent="0.2"/>
    <row r="2487" ht="12.75" customHeight="1" x14ac:dyDescent="0.2"/>
    <row r="2488" ht="12.75" customHeight="1" x14ac:dyDescent="0.2"/>
    <row r="2489" ht="12.75" customHeight="1" x14ac:dyDescent="0.2"/>
    <row r="2490" ht="12.75" customHeight="1" x14ac:dyDescent="0.2"/>
    <row r="2491" ht="12.75" customHeight="1" x14ac:dyDescent="0.2"/>
    <row r="2492" ht="12.75" customHeight="1" x14ac:dyDescent="0.2"/>
    <row r="2493" ht="12.75" customHeight="1" x14ac:dyDescent="0.2"/>
    <row r="2494" ht="12.75" customHeight="1" x14ac:dyDescent="0.2"/>
    <row r="2495" ht="12.75" customHeight="1" x14ac:dyDescent="0.2"/>
    <row r="2496" ht="12.75" customHeight="1" x14ac:dyDescent="0.2"/>
    <row r="2497" ht="12.75" customHeight="1" x14ac:dyDescent="0.2"/>
    <row r="2498" ht="12.75" customHeight="1" x14ac:dyDescent="0.2"/>
    <row r="2499" ht="12.75" customHeight="1" x14ac:dyDescent="0.2"/>
    <row r="2500" ht="12.75" customHeight="1" x14ac:dyDescent="0.2"/>
    <row r="2501" ht="12.75" customHeight="1" x14ac:dyDescent="0.2"/>
    <row r="2502" ht="12.75" customHeight="1" x14ac:dyDescent="0.2"/>
    <row r="2503" ht="12.75" customHeight="1" x14ac:dyDescent="0.2"/>
    <row r="2504" ht="12.75" customHeight="1" x14ac:dyDescent="0.2"/>
    <row r="2505" ht="12.75" customHeight="1" x14ac:dyDescent="0.2"/>
    <row r="2506" ht="12.75" customHeight="1" x14ac:dyDescent="0.2"/>
    <row r="2507" ht="12.75" customHeight="1" x14ac:dyDescent="0.2"/>
    <row r="2508" ht="12.75" customHeight="1" x14ac:dyDescent="0.2"/>
    <row r="2509" ht="12.75" customHeight="1" x14ac:dyDescent="0.2"/>
    <row r="2510" ht="12.75" customHeight="1" x14ac:dyDescent="0.2"/>
    <row r="2511" ht="12.75" customHeight="1" x14ac:dyDescent="0.2"/>
    <row r="2512" ht="12.75" customHeight="1" x14ac:dyDescent="0.2"/>
    <row r="2513" ht="12.75" customHeight="1" x14ac:dyDescent="0.2"/>
    <row r="2514" ht="12.75" customHeight="1" x14ac:dyDescent="0.2"/>
    <row r="2515" ht="12.75" customHeight="1" x14ac:dyDescent="0.2"/>
    <row r="2516" ht="12.75" customHeight="1" x14ac:dyDescent="0.2"/>
    <row r="2517" ht="12.75" customHeight="1" x14ac:dyDescent="0.2"/>
    <row r="2518" ht="12.75" customHeight="1" x14ac:dyDescent="0.2"/>
    <row r="2519" ht="12.75" customHeight="1" x14ac:dyDescent="0.2"/>
    <row r="2520" ht="12.75" customHeight="1" x14ac:dyDescent="0.2"/>
    <row r="2521" ht="12.75" customHeight="1" x14ac:dyDescent="0.2"/>
    <row r="2522" ht="12.75" customHeight="1" x14ac:dyDescent="0.2"/>
    <row r="2523" ht="12.75" customHeight="1" x14ac:dyDescent="0.2"/>
    <row r="2524" ht="12.75" customHeight="1" x14ac:dyDescent="0.2"/>
    <row r="2525" ht="12.75" customHeight="1" x14ac:dyDescent="0.2"/>
    <row r="2526" ht="12.75" customHeight="1" x14ac:dyDescent="0.2"/>
    <row r="2527" ht="12.75" customHeight="1" x14ac:dyDescent="0.2"/>
    <row r="2528" ht="12.75" customHeight="1" x14ac:dyDescent="0.2"/>
    <row r="2529" ht="12.75" customHeight="1" x14ac:dyDescent="0.2"/>
    <row r="2530" ht="12.75" customHeight="1" x14ac:dyDescent="0.2"/>
    <row r="2531" ht="12.75" customHeight="1" x14ac:dyDescent="0.2"/>
    <row r="2532" ht="12.75" customHeight="1" x14ac:dyDescent="0.2"/>
    <row r="2533" ht="12.75" customHeight="1" x14ac:dyDescent="0.2"/>
    <row r="2534" ht="12.75" customHeight="1" x14ac:dyDescent="0.2"/>
    <row r="2535" ht="12.75" customHeight="1" x14ac:dyDescent="0.2"/>
    <row r="2536" ht="12.75" customHeight="1" x14ac:dyDescent="0.2"/>
    <row r="2537" ht="12.75" customHeight="1" x14ac:dyDescent="0.2"/>
    <row r="2538" ht="12.75" customHeight="1" x14ac:dyDescent="0.2"/>
    <row r="2539" ht="12.75" customHeight="1" x14ac:dyDescent="0.2"/>
    <row r="2540" ht="12.75" customHeight="1" x14ac:dyDescent="0.2"/>
    <row r="2541" ht="12.75" customHeight="1" x14ac:dyDescent="0.2"/>
    <row r="2542" ht="12.75" customHeight="1" x14ac:dyDescent="0.2"/>
    <row r="2543" ht="12.75" customHeight="1" x14ac:dyDescent="0.2"/>
    <row r="2544" ht="12.75" customHeight="1" x14ac:dyDescent="0.2"/>
    <row r="2545" ht="12.75" customHeight="1" x14ac:dyDescent="0.2"/>
    <row r="2546" ht="12.75" customHeight="1" x14ac:dyDescent="0.2"/>
    <row r="2547" ht="12.75" customHeight="1" x14ac:dyDescent="0.2"/>
    <row r="2548" ht="12.75" customHeight="1" x14ac:dyDescent="0.2"/>
    <row r="2549" ht="12.75" customHeight="1" x14ac:dyDescent="0.2"/>
    <row r="2550" ht="12.75" customHeight="1" x14ac:dyDescent="0.2"/>
    <row r="2551" ht="12.75" customHeight="1" x14ac:dyDescent="0.2"/>
    <row r="2552" ht="12.75" customHeight="1" x14ac:dyDescent="0.2"/>
    <row r="2553" ht="12.75" customHeight="1" x14ac:dyDescent="0.2"/>
    <row r="2554" ht="12.75" customHeight="1" x14ac:dyDescent="0.2"/>
    <row r="2555" ht="12.75" customHeight="1" x14ac:dyDescent="0.2"/>
    <row r="2556" ht="12.75" customHeight="1" x14ac:dyDescent="0.2"/>
    <row r="2557" ht="12.75" customHeight="1" x14ac:dyDescent="0.2"/>
    <row r="2558" ht="12.75" customHeight="1" x14ac:dyDescent="0.2"/>
    <row r="2559" ht="12.75" customHeight="1" x14ac:dyDescent="0.2"/>
    <row r="2560" ht="12.75" customHeight="1" x14ac:dyDescent="0.2"/>
    <row r="2561" ht="12.75" customHeight="1" x14ac:dyDescent="0.2"/>
    <row r="2562" ht="12.75" customHeight="1" x14ac:dyDescent="0.2"/>
    <row r="2563" ht="12.75" customHeight="1" x14ac:dyDescent="0.2"/>
    <row r="2564" ht="12.75" customHeight="1" x14ac:dyDescent="0.2"/>
    <row r="2565" ht="12.75" customHeight="1" x14ac:dyDescent="0.2"/>
    <row r="2566" ht="12.75" customHeight="1" x14ac:dyDescent="0.2"/>
    <row r="2567" ht="12.75" customHeight="1" x14ac:dyDescent="0.2"/>
    <row r="2568" ht="12.75" customHeight="1" x14ac:dyDescent="0.2"/>
    <row r="2569" ht="12.75" customHeight="1" x14ac:dyDescent="0.2"/>
    <row r="2570" ht="12.75" customHeight="1" x14ac:dyDescent="0.2"/>
    <row r="2571" ht="12.75" customHeight="1" x14ac:dyDescent="0.2"/>
    <row r="2572" ht="12.75" customHeight="1" x14ac:dyDescent="0.2"/>
    <row r="2573" ht="12.75" customHeight="1" x14ac:dyDescent="0.2"/>
    <row r="2574" ht="12.75" customHeight="1" x14ac:dyDescent="0.2"/>
    <row r="2575" ht="12.75" customHeight="1" x14ac:dyDescent="0.2"/>
    <row r="2576" ht="12.75" customHeight="1" x14ac:dyDescent="0.2"/>
    <row r="2577" ht="12.75" customHeight="1" x14ac:dyDescent="0.2"/>
    <row r="2578" ht="12.75" customHeight="1" x14ac:dyDescent="0.2"/>
    <row r="2579" ht="12.75" customHeight="1" x14ac:dyDescent="0.2"/>
    <row r="2580" ht="12.75" customHeight="1" x14ac:dyDescent="0.2"/>
    <row r="2581" ht="12.75" customHeight="1" x14ac:dyDescent="0.2"/>
    <row r="2582" ht="12.75" customHeight="1" x14ac:dyDescent="0.2"/>
    <row r="2583" ht="12.75" customHeight="1" x14ac:dyDescent="0.2"/>
    <row r="2584" ht="12.75" customHeight="1" x14ac:dyDescent="0.2"/>
    <row r="2585" ht="12.75" customHeight="1" x14ac:dyDescent="0.2"/>
    <row r="2586" ht="12.75" customHeight="1" x14ac:dyDescent="0.2"/>
    <row r="2587" ht="12.75" customHeight="1" x14ac:dyDescent="0.2"/>
    <row r="2588" ht="12.75" customHeight="1" x14ac:dyDescent="0.2"/>
    <row r="2589" ht="12.75" customHeight="1" x14ac:dyDescent="0.2"/>
    <row r="2590" ht="12.75" customHeight="1" x14ac:dyDescent="0.2"/>
    <row r="2591" ht="12.75" customHeight="1" x14ac:dyDescent="0.2"/>
    <row r="2592" ht="12.75" customHeight="1" x14ac:dyDescent="0.2"/>
    <row r="2593" ht="12.75" customHeight="1" x14ac:dyDescent="0.2"/>
    <row r="2594" ht="12.75" customHeight="1" x14ac:dyDescent="0.2"/>
    <row r="2595" ht="12.75" customHeight="1" x14ac:dyDescent="0.2"/>
    <row r="2596" ht="12.75" customHeight="1" x14ac:dyDescent="0.2"/>
    <row r="2597" ht="12.75" customHeight="1" x14ac:dyDescent="0.2"/>
    <row r="2598" ht="12.75" customHeight="1" x14ac:dyDescent="0.2"/>
    <row r="2599" ht="12.75" customHeight="1" x14ac:dyDescent="0.2"/>
    <row r="2600" ht="12.75" customHeight="1" x14ac:dyDescent="0.2"/>
    <row r="2601" ht="12.75" customHeight="1" x14ac:dyDescent="0.2"/>
    <row r="2602" ht="12.75" customHeight="1" x14ac:dyDescent="0.2"/>
    <row r="2603" ht="12.75" customHeight="1" x14ac:dyDescent="0.2"/>
    <row r="2604" ht="12.75" customHeight="1" x14ac:dyDescent="0.2"/>
    <row r="2605" ht="12.75" customHeight="1" x14ac:dyDescent="0.2"/>
    <row r="2606" ht="12.75" customHeight="1" x14ac:dyDescent="0.2"/>
    <row r="2607" ht="12.75" customHeight="1" x14ac:dyDescent="0.2"/>
    <row r="2608" ht="12.75" customHeight="1" x14ac:dyDescent="0.2"/>
    <row r="2609" ht="12.75" customHeight="1" x14ac:dyDescent="0.2"/>
    <row r="2610" ht="12.75" customHeight="1" x14ac:dyDescent="0.2"/>
    <row r="2611" ht="12.75" customHeight="1" x14ac:dyDescent="0.2"/>
    <row r="2612" ht="12.75" customHeight="1" x14ac:dyDescent="0.2"/>
    <row r="2613" ht="12.75" customHeight="1" x14ac:dyDescent="0.2"/>
    <row r="2614" ht="12.75" customHeight="1" x14ac:dyDescent="0.2"/>
    <row r="2615" ht="12.75" customHeight="1" x14ac:dyDescent="0.2"/>
    <row r="2616" ht="12.75" customHeight="1" x14ac:dyDescent="0.2"/>
    <row r="2617" ht="12.75" customHeight="1" x14ac:dyDescent="0.2"/>
    <row r="2618" ht="12.75" customHeight="1" x14ac:dyDescent="0.2"/>
    <row r="2619" ht="12.75" customHeight="1" x14ac:dyDescent="0.2"/>
    <row r="2620" ht="12.75" customHeight="1" x14ac:dyDescent="0.2"/>
    <row r="2621" ht="12.75" customHeight="1" x14ac:dyDescent="0.2"/>
    <row r="2622" ht="12.75" customHeight="1" x14ac:dyDescent="0.2"/>
    <row r="2623" ht="12.75" customHeight="1" x14ac:dyDescent="0.2"/>
    <row r="2624" ht="12.75" customHeight="1" x14ac:dyDescent="0.2"/>
    <row r="2625" ht="12.75" customHeight="1" x14ac:dyDescent="0.2"/>
    <row r="2626" ht="12.75" customHeight="1" x14ac:dyDescent="0.2"/>
    <row r="2627" ht="12.75" customHeight="1" x14ac:dyDescent="0.2"/>
    <row r="2628" ht="12.75" customHeight="1" x14ac:dyDescent="0.2"/>
    <row r="2629" ht="12.75" customHeight="1" x14ac:dyDescent="0.2"/>
    <row r="2630" ht="12.75" customHeight="1" x14ac:dyDescent="0.2"/>
    <row r="2631" ht="12.75" customHeight="1" x14ac:dyDescent="0.2"/>
    <row r="2632" ht="12.75" customHeight="1" x14ac:dyDescent="0.2"/>
    <row r="2633" ht="12.75" customHeight="1" x14ac:dyDescent="0.2"/>
    <row r="2634" ht="12.75" customHeight="1" x14ac:dyDescent="0.2"/>
    <row r="2635" ht="12.75" customHeight="1" x14ac:dyDescent="0.2"/>
    <row r="2636" ht="12.75" customHeight="1" x14ac:dyDescent="0.2"/>
    <row r="2637" ht="12.75" customHeight="1" x14ac:dyDescent="0.2"/>
    <row r="2638" ht="12.75" customHeight="1" x14ac:dyDescent="0.2"/>
    <row r="2639" ht="12.75" customHeight="1" x14ac:dyDescent="0.2"/>
    <row r="2640" ht="12.75" customHeight="1" x14ac:dyDescent="0.2"/>
    <row r="2641" ht="12.75" customHeight="1" x14ac:dyDescent="0.2"/>
    <row r="2642" ht="12.75" customHeight="1" x14ac:dyDescent="0.2"/>
    <row r="2643" ht="12.75" customHeight="1" x14ac:dyDescent="0.2"/>
    <row r="2644" ht="12.75" customHeight="1" x14ac:dyDescent="0.2"/>
    <row r="2645" ht="12.75" customHeight="1" x14ac:dyDescent="0.2"/>
    <row r="2646" ht="12.75" customHeight="1" x14ac:dyDescent="0.2"/>
    <row r="2647" ht="12.75" customHeight="1" x14ac:dyDescent="0.2"/>
    <row r="2648" ht="12.75" customHeight="1" x14ac:dyDescent="0.2"/>
    <row r="2649" ht="12.75" customHeight="1" x14ac:dyDescent="0.2"/>
    <row r="2650" ht="12.75" customHeight="1" x14ac:dyDescent="0.2"/>
    <row r="2651" ht="12.75" customHeight="1" x14ac:dyDescent="0.2"/>
    <row r="2652" ht="12.75" customHeight="1" x14ac:dyDescent="0.2"/>
    <row r="2653" ht="12.75" customHeight="1" x14ac:dyDescent="0.2"/>
    <row r="2654" ht="12.75" customHeight="1" x14ac:dyDescent="0.2"/>
    <row r="2655" ht="12.75" customHeight="1" x14ac:dyDescent="0.2"/>
    <row r="2656" ht="12.75" customHeight="1" x14ac:dyDescent="0.2"/>
    <row r="2657" ht="12.75" customHeight="1" x14ac:dyDescent="0.2"/>
    <row r="2658" ht="12.75" customHeight="1" x14ac:dyDescent="0.2"/>
    <row r="2659" ht="12.75" customHeight="1" x14ac:dyDescent="0.2"/>
    <row r="2660" ht="12.75" customHeight="1" x14ac:dyDescent="0.2"/>
    <row r="2661" ht="12.75" customHeight="1" x14ac:dyDescent="0.2"/>
    <row r="2662" ht="12.75" customHeight="1" x14ac:dyDescent="0.2"/>
    <row r="2663" ht="12.75" customHeight="1" x14ac:dyDescent="0.2"/>
    <row r="2664" ht="12.75" customHeight="1" x14ac:dyDescent="0.2"/>
    <row r="2665" ht="12.75" customHeight="1" x14ac:dyDescent="0.2"/>
    <row r="2666" ht="12.75" customHeight="1" x14ac:dyDescent="0.2"/>
    <row r="2667" ht="12.75" customHeight="1" x14ac:dyDescent="0.2"/>
    <row r="2668" ht="12.75" customHeight="1" x14ac:dyDescent="0.2"/>
    <row r="2669" ht="12.75" customHeight="1" x14ac:dyDescent="0.2"/>
    <row r="2670" ht="12.75" customHeight="1" x14ac:dyDescent="0.2"/>
    <row r="2671" ht="12.75" customHeight="1" x14ac:dyDescent="0.2"/>
    <row r="2672" ht="12.75" customHeight="1" x14ac:dyDescent="0.2"/>
    <row r="2673" ht="12.75" customHeight="1" x14ac:dyDescent="0.2"/>
    <row r="2674" ht="12.75" customHeight="1" x14ac:dyDescent="0.2"/>
    <row r="2675" ht="12.75" customHeight="1" x14ac:dyDescent="0.2"/>
    <row r="2676" ht="12.75" customHeight="1" x14ac:dyDescent="0.2"/>
    <row r="2677" ht="12.75" customHeight="1" x14ac:dyDescent="0.2"/>
    <row r="2678" ht="12.75" customHeight="1" x14ac:dyDescent="0.2"/>
    <row r="2679" ht="12.75" customHeight="1" x14ac:dyDescent="0.2"/>
    <row r="2680" ht="12.75" customHeight="1" x14ac:dyDescent="0.2"/>
    <row r="2681" ht="12.75" customHeight="1" x14ac:dyDescent="0.2"/>
    <row r="2682" ht="12.75" customHeight="1" x14ac:dyDescent="0.2"/>
    <row r="2683" ht="12.75" customHeight="1" x14ac:dyDescent="0.2"/>
    <row r="2684" ht="12.75" customHeight="1" x14ac:dyDescent="0.2"/>
    <row r="2685" ht="12.75" customHeight="1" x14ac:dyDescent="0.2"/>
    <row r="2686" ht="12.75" customHeight="1" x14ac:dyDescent="0.2"/>
    <row r="2687" ht="12.75" customHeight="1" x14ac:dyDescent="0.2"/>
    <row r="2688" ht="12.75" customHeight="1" x14ac:dyDescent="0.2"/>
    <row r="2689" ht="12.75" customHeight="1" x14ac:dyDescent="0.2"/>
    <row r="2690" ht="12.75" customHeight="1" x14ac:dyDescent="0.2"/>
    <row r="2691" ht="12.75" customHeight="1" x14ac:dyDescent="0.2"/>
    <row r="2692" ht="12.75" customHeight="1" x14ac:dyDescent="0.2"/>
    <row r="2693" ht="12.75" customHeight="1" x14ac:dyDescent="0.2"/>
    <row r="2694" ht="12.75" customHeight="1" x14ac:dyDescent="0.2"/>
    <row r="2695" ht="12.75" customHeight="1" x14ac:dyDescent="0.2"/>
    <row r="2696" ht="12.75" customHeight="1" x14ac:dyDescent="0.2"/>
    <row r="2697" ht="12.75" customHeight="1" x14ac:dyDescent="0.2"/>
    <row r="2698" ht="12.75" customHeight="1" x14ac:dyDescent="0.2"/>
    <row r="2699" ht="12.75" customHeight="1" x14ac:dyDescent="0.2"/>
    <row r="2700" ht="12.75" customHeight="1" x14ac:dyDescent="0.2"/>
    <row r="2701" ht="12.75" customHeight="1" x14ac:dyDescent="0.2"/>
    <row r="2702" ht="12.75" customHeight="1" x14ac:dyDescent="0.2"/>
    <row r="2703" ht="12.75" customHeight="1" x14ac:dyDescent="0.2"/>
    <row r="2704" ht="12.75" customHeight="1" x14ac:dyDescent="0.2"/>
    <row r="2705" ht="12.75" customHeight="1" x14ac:dyDescent="0.2"/>
    <row r="2706" ht="12.75" customHeight="1" x14ac:dyDescent="0.2"/>
    <row r="2707" ht="12.75" customHeight="1" x14ac:dyDescent="0.2"/>
    <row r="2708" ht="12.75" customHeight="1" x14ac:dyDescent="0.2"/>
    <row r="2709" ht="12.75" customHeight="1" x14ac:dyDescent="0.2"/>
    <row r="2710" ht="12.75" customHeight="1" x14ac:dyDescent="0.2"/>
    <row r="2711" ht="12.75" customHeight="1" x14ac:dyDescent="0.2"/>
    <row r="2712" ht="12.75" customHeight="1" x14ac:dyDescent="0.2"/>
    <row r="2713" ht="12.75" customHeight="1" x14ac:dyDescent="0.2"/>
    <row r="2714" ht="12.75" customHeight="1" x14ac:dyDescent="0.2"/>
    <row r="2715" ht="12.75" customHeight="1" x14ac:dyDescent="0.2"/>
    <row r="2716" ht="12.75" customHeight="1" x14ac:dyDescent="0.2"/>
    <row r="2717" ht="12.75" customHeight="1" x14ac:dyDescent="0.2"/>
    <row r="2718" ht="12.75" customHeight="1" x14ac:dyDescent="0.2"/>
    <row r="2719" ht="12.75" customHeight="1" x14ac:dyDescent="0.2"/>
    <row r="2720" ht="12.75" customHeight="1" x14ac:dyDescent="0.2"/>
    <row r="2721" ht="12.75" customHeight="1" x14ac:dyDescent="0.2"/>
    <row r="2722" ht="12.75" customHeight="1" x14ac:dyDescent="0.2"/>
    <row r="2723" ht="12.75" customHeight="1" x14ac:dyDescent="0.2"/>
    <row r="2724" ht="12.75" customHeight="1" x14ac:dyDescent="0.2"/>
    <row r="2725" ht="12.75" customHeight="1" x14ac:dyDescent="0.2"/>
    <row r="2726" ht="12.75" customHeight="1" x14ac:dyDescent="0.2"/>
    <row r="2727" ht="12.75" customHeight="1" x14ac:dyDescent="0.2"/>
    <row r="2728" ht="12.75" customHeight="1" x14ac:dyDescent="0.2"/>
    <row r="2729" ht="12.75" customHeight="1" x14ac:dyDescent="0.2"/>
    <row r="2730" ht="12.75" customHeight="1" x14ac:dyDescent="0.2"/>
    <row r="2731" ht="12.75" customHeight="1" x14ac:dyDescent="0.2"/>
    <row r="2732" ht="12.75" customHeight="1" x14ac:dyDescent="0.2"/>
    <row r="2733" ht="12.75" customHeight="1" x14ac:dyDescent="0.2"/>
    <row r="2734" ht="12.75" customHeight="1" x14ac:dyDescent="0.2"/>
    <row r="2735" ht="12.75" customHeight="1" x14ac:dyDescent="0.2"/>
    <row r="2736" ht="12.75" customHeight="1" x14ac:dyDescent="0.2"/>
    <row r="2737" ht="12.75" customHeight="1" x14ac:dyDescent="0.2"/>
    <row r="2738" ht="12.75" customHeight="1" x14ac:dyDescent="0.2"/>
    <row r="2739" ht="12.75" customHeight="1" x14ac:dyDescent="0.2"/>
    <row r="2740" ht="12.75" customHeight="1" x14ac:dyDescent="0.2"/>
    <row r="2741" ht="12.75" customHeight="1" x14ac:dyDescent="0.2"/>
    <row r="2742" ht="12.75" customHeight="1" x14ac:dyDescent="0.2"/>
    <row r="2743" ht="12.75" customHeight="1" x14ac:dyDescent="0.2"/>
    <row r="2744" ht="12.75" customHeight="1" x14ac:dyDescent="0.2"/>
    <row r="2745" ht="12.75" customHeight="1" x14ac:dyDescent="0.2"/>
    <row r="2746" ht="12.75" customHeight="1" x14ac:dyDescent="0.2"/>
    <row r="2747" ht="12.75" customHeight="1" x14ac:dyDescent="0.2"/>
    <row r="2748" ht="12.75" customHeight="1" x14ac:dyDescent="0.2"/>
    <row r="2749" ht="12.75" customHeight="1" x14ac:dyDescent="0.2"/>
    <row r="2750" ht="12.75" customHeight="1" x14ac:dyDescent="0.2"/>
    <row r="2751" ht="12.75" customHeight="1" x14ac:dyDescent="0.2"/>
    <row r="2752" ht="12.75" customHeight="1" x14ac:dyDescent="0.2"/>
    <row r="2753" ht="12.75" customHeight="1" x14ac:dyDescent="0.2"/>
    <row r="2754" ht="12.75" customHeight="1" x14ac:dyDescent="0.2"/>
    <row r="2755" ht="12.75" customHeight="1" x14ac:dyDescent="0.2"/>
    <row r="2756" ht="12.75" customHeight="1" x14ac:dyDescent="0.2"/>
    <row r="2757" ht="12.75" customHeight="1" x14ac:dyDescent="0.2"/>
    <row r="2758" ht="12.75" customHeight="1" x14ac:dyDescent="0.2"/>
    <row r="2759" ht="12.75" customHeight="1" x14ac:dyDescent="0.2"/>
    <row r="2760" ht="12.75" customHeight="1" x14ac:dyDescent="0.2"/>
    <row r="2761" ht="12.75" customHeight="1" x14ac:dyDescent="0.2"/>
    <row r="2762" ht="12.75" customHeight="1" x14ac:dyDescent="0.2"/>
    <row r="2763" ht="12.75" customHeight="1" x14ac:dyDescent="0.2"/>
    <row r="2764" ht="12.75" customHeight="1" x14ac:dyDescent="0.2"/>
    <row r="2765" ht="12.75" customHeight="1" x14ac:dyDescent="0.2"/>
    <row r="2766" ht="12.75" customHeight="1" x14ac:dyDescent="0.2"/>
    <row r="2767" ht="12.75" customHeight="1" x14ac:dyDescent="0.2"/>
    <row r="2768" ht="12.75" customHeight="1" x14ac:dyDescent="0.2"/>
    <row r="2769" ht="12.75" customHeight="1" x14ac:dyDescent="0.2"/>
    <row r="2770" ht="12.75" customHeight="1" x14ac:dyDescent="0.2"/>
    <row r="2771" ht="12.75" customHeight="1" x14ac:dyDescent="0.2"/>
    <row r="2772" ht="12.75" customHeight="1" x14ac:dyDescent="0.2"/>
    <row r="2773" ht="12.75" customHeight="1" x14ac:dyDescent="0.2"/>
    <row r="2774" ht="12.75" customHeight="1" x14ac:dyDescent="0.2"/>
    <row r="2775" ht="12.75" customHeight="1" x14ac:dyDescent="0.2"/>
    <row r="2776" ht="12.75" customHeight="1" x14ac:dyDescent="0.2"/>
    <row r="2777" ht="12.75" customHeight="1" x14ac:dyDescent="0.2"/>
    <row r="2778" ht="12.75" customHeight="1" x14ac:dyDescent="0.2"/>
    <row r="2779" ht="12.75" customHeight="1" x14ac:dyDescent="0.2"/>
    <row r="2780" ht="12.75" customHeight="1" x14ac:dyDescent="0.2"/>
    <row r="2781" ht="12.75" customHeight="1" x14ac:dyDescent="0.2"/>
    <row r="2782" ht="12.75" customHeight="1" x14ac:dyDescent="0.2"/>
    <row r="2783" ht="12.75" customHeight="1" x14ac:dyDescent="0.2"/>
    <row r="2784" ht="12.75" customHeight="1" x14ac:dyDescent="0.2"/>
    <row r="2785" ht="12.75" customHeight="1" x14ac:dyDescent="0.2"/>
    <row r="2786" ht="12.75" customHeight="1" x14ac:dyDescent="0.2"/>
    <row r="2787" ht="12.75" customHeight="1" x14ac:dyDescent="0.2"/>
    <row r="2788" ht="12.75" customHeight="1" x14ac:dyDescent="0.2"/>
    <row r="2789" ht="12.75" customHeight="1" x14ac:dyDescent="0.2"/>
    <row r="2790" ht="12.75" customHeight="1" x14ac:dyDescent="0.2"/>
    <row r="2791" ht="12.75" customHeight="1" x14ac:dyDescent="0.2"/>
    <row r="2792" ht="12.75" customHeight="1" x14ac:dyDescent="0.2"/>
    <row r="2793" ht="12.75" customHeight="1" x14ac:dyDescent="0.2"/>
    <row r="2794" ht="12.75" customHeight="1" x14ac:dyDescent="0.2"/>
    <row r="2795" ht="12.75" customHeight="1" x14ac:dyDescent="0.2"/>
    <row r="2796" ht="12.75" customHeight="1" x14ac:dyDescent="0.2"/>
    <row r="2797" ht="12.75" customHeight="1" x14ac:dyDescent="0.2"/>
    <row r="2798" ht="12.75" customHeight="1" x14ac:dyDescent="0.2"/>
    <row r="2799" ht="12.75" customHeight="1" x14ac:dyDescent="0.2"/>
    <row r="2800" ht="12.75" customHeight="1" x14ac:dyDescent="0.2"/>
    <row r="2801" ht="12.75" customHeight="1" x14ac:dyDescent="0.2"/>
    <row r="2802" ht="12.75" customHeight="1" x14ac:dyDescent="0.2"/>
    <row r="2803" ht="12.75" customHeight="1" x14ac:dyDescent="0.2"/>
    <row r="2804" ht="12.75" customHeight="1" x14ac:dyDescent="0.2"/>
    <row r="2805" ht="12.75" customHeight="1" x14ac:dyDescent="0.2"/>
    <row r="2806" ht="12.75" customHeight="1" x14ac:dyDescent="0.2"/>
    <row r="2807" ht="12.75" customHeight="1" x14ac:dyDescent="0.2"/>
    <row r="2808" ht="12.75" customHeight="1" x14ac:dyDescent="0.2"/>
    <row r="2809" ht="12.75" customHeight="1" x14ac:dyDescent="0.2"/>
    <row r="2810" ht="12.75" customHeight="1" x14ac:dyDescent="0.2"/>
    <row r="2811" ht="12.75" customHeight="1" x14ac:dyDescent="0.2"/>
    <row r="2812" ht="12.75" customHeight="1" x14ac:dyDescent="0.2"/>
    <row r="2813" ht="12.75" customHeight="1" x14ac:dyDescent="0.2"/>
    <row r="2814" ht="12.75" customHeight="1" x14ac:dyDescent="0.2"/>
    <row r="2815" ht="12.75" customHeight="1" x14ac:dyDescent="0.2"/>
    <row r="2816" ht="12.75" customHeight="1" x14ac:dyDescent="0.2"/>
    <row r="2817" ht="12.75" customHeight="1" x14ac:dyDescent="0.2"/>
    <row r="2818" ht="12.75" customHeight="1" x14ac:dyDescent="0.2"/>
    <row r="2819" ht="12.75" customHeight="1" x14ac:dyDescent="0.2"/>
    <row r="2820" ht="12.75" customHeight="1" x14ac:dyDescent="0.2"/>
    <row r="2821" ht="12.75" customHeight="1" x14ac:dyDescent="0.2"/>
    <row r="2822" ht="12.75" customHeight="1" x14ac:dyDescent="0.2"/>
    <row r="2823" ht="12.75" customHeight="1" x14ac:dyDescent="0.2"/>
    <row r="2824" ht="12.75" customHeight="1" x14ac:dyDescent="0.2"/>
    <row r="2825" ht="12.75" customHeight="1" x14ac:dyDescent="0.2"/>
    <row r="2826" ht="12.75" customHeight="1" x14ac:dyDescent="0.2"/>
    <row r="2827" ht="12.75" customHeight="1" x14ac:dyDescent="0.2"/>
    <row r="2828" ht="12.75" customHeight="1" x14ac:dyDescent="0.2"/>
    <row r="2829" ht="12.75" customHeight="1" x14ac:dyDescent="0.2"/>
    <row r="2830" ht="12.75" customHeight="1" x14ac:dyDescent="0.2"/>
    <row r="2831" ht="12.75" customHeight="1" x14ac:dyDescent="0.2"/>
    <row r="2832" ht="12.75" customHeight="1" x14ac:dyDescent="0.2"/>
    <row r="2833" ht="12.75" customHeight="1" x14ac:dyDescent="0.2"/>
    <row r="2834" ht="12.75" customHeight="1" x14ac:dyDescent="0.2"/>
    <row r="2835" ht="12.75" customHeight="1" x14ac:dyDescent="0.2"/>
    <row r="2836" ht="12.75" customHeight="1" x14ac:dyDescent="0.2"/>
    <row r="2837" ht="12.75" customHeight="1" x14ac:dyDescent="0.2"/>
    <row r="2838" ht="12.75" customHeight="1" x14ac:dyDescent="0.2"/>
    <row r="2839" ht="12.75" customHeight="1" x14ac:dyDescent="0.2"/>
    <row r="2840" ht="12.75" customHeight="1" x14ac:dyDescent="0.2"/>
    <row r="2841" ht="12.75" customHeight="1" x14ac:dyDescent="0.2"/>
    <row r="2842" ht="12.75" customHeight="1" x14ac:dyDescent="0.2"/>
    <row r="2843" ht="12.75" customHeight="1" x14ac:dyDescent="0.2"/>
    <row r="2844" ht="12.75" customHeight="1" x14ac:dyDescent="0.2"/>
    <row r="2845" ht="12.75" customHeight="1" x14ac:dyDescent="0.2"/>
    <row r="2846" ht="12.75" customHeight="1" x14ac:dyDescent="0.2"/>
    <row r="2847" ht="12.75" customHeight="1" x14ac:dyDescent="0.2"/>
    <row r="2848" ht="12.75" customHeight="1" x14ac:dyDescent="0.2"/>
    <row r="2849" ht="12.75" customHeight="1" x14ac:dyDescent="0.2"/>
    <row r="2850" ht="12.75" customHeight="1" x14ac:dyDescent="0.2"/>
    <row r="2851" ht="12.75" customHeight="1" x14ac:dyDescent="0.2"/>
    <row r="2852" ht="12.75" customHeight="1" x14ac:dyDescent="0.2"/>
    <row r="2853" ht="12.75" customHeight="1" x14ac:dyDescent="0.2"/>
    <row r="2854" ht="12.75" customHeight="1" x14ac:dyDescent="0.2"/>
    <row r="2855" ht="12.75" customHeight="1" x14ac:dyDescent="0.2"/>
    <row r="2856" ht="12.75" customHeight="1" x14ac:dyDescent="0.2"/>
    <row r="2857" ht="12.75" customHeight="1" x14ac:dyDescent="0.2"/>
    <row r="2858" ht="12.75" customHeight="1" x14ac:dyDescent="0.2"/>
    <row r="2859" ht="12.75" customHeight="1" x14ac:dyDescent="0.2"/>
    <row r="2860" ht="12.75" customHeight="1" x14ac:dyDescent="0.2"/>
    <row r="2861" ht="12.75" customHeight="1" x14ac:dyDescent="0.2"/>
    <row r="2862" ht="12.75" customHeight="1" x14ac:dyDescent="0.2"/>
    <row r="2863" ht="12.75" customHeight="1" x14ac:dyDescent="0.2"/>
    <row r="2864" ht="12.75" customHeight="1" x14ac:dyDescent="0.2"/>
    <row r="2865" ht="12.75" customHeight="1" x14ac:dyDescent="0.2"/>
    <row r="2866" ht="12.75" customHeight="1" x14ac:dyDescent="0.2"/>
    <row r="2867" ht="12.75" customHeight="1" x14ac:dyDescent="0.2"/>
    <row r="2868" ht="12.75" customHeight="1" x14ac:dyDescent="0.2"/>
    <row r="2869" ht="12.75" customHeight="1" x14ac:dyDescent="0.2"/>
    <row r="2870" ht="12.75" customHeight="1" x14ac:dyDescent="0.2"/>
    <row r="2871" ht="12.75" customHeight="1" x14ac:dyDescent="0.2"/>
    <row r="2872" ht="12.75" customHeight="1" x14ac:dyDescent="0.2"/>
    <row r="2873" ht="12.75" customHeight="1" x14ac:dyDescent="0.2"/>
    <row r="2874" ht="12.75" customHeight="1" x14ac:dyDescent="0.2"/>
    <row r="2875" ht="12.75" customHeight="1" x14ac:dyDescent="0.2"/>
    <row r="2876" ht="12.75" customHeight="1" x14ac:dyDescent="0.2"/>
    <row r="2877" ht="12.75" customHeight="1" x14ac:dyDescent="0.2"/>
    <row r="2878" ht="12.75" customHeight="1" x14ac:dyDescent="0.2"/>
    <row r="2879" ht="12.75" customHeight="1" x14ac:dyDescent="0.2"/>
    <row r="2880" ht="12.75" customHeight="1" x14ac:dyDescent="0.2"/>
    <row r="2881" ht="12.75" customHeight="1" x14ac:dyDescent="0.2"/>
    <row r="2882" ht="12.75" customHeight="1" x14ac:dyDescent="0.2"/>
    <row r="2883" ht="12.75" customHeight="1" x14ac:dyDescent="0.2"/>
    <row r="2884" ht="12.75" customHeight="1" x14ac:dyDescent="0.2"/>
    <row r="2885" ht="12.75" customHeight="1" x14ac:dyDescent="0.2"/>
    <row r="2886" ht="12.75" customHeight="1" x14ac:dyDescent="0.2"/>
    <row r="2887" ht="12.75" customHeight="1" x14ac:dyDescent="0.2"/>
    <row r="2888" ht="12.75" customHeight="1" x14ac:dyDescent="0.2"/>
    <row r="2889" ht="12.75" customHeight="1" x14ac:dyDescent="0.2"/>
    <row r="2890" ht="12.75" customHeight="1" x14ac:dyDescent="0.2"/>
    <row r="2891" ht="12.75" customHeight="1" x14ac:dyDescent="0.2"/>
    <row r="2892" ht="12.75" customHeight="1" x14ac:dyDescent="0.2"/>
    <row r="2893" ht="12.75" customHeight="1" x14ac:dyDescent="0.2"/>
    <row r="2894" ht="12.75" customHeight="1" x14ac:dyDescent="0.2"/>
    <row r="2895" ht="12.75" customHeight="1" x14ac:dyDescent="0.2"/>
    <row r="2896" ht="12.75" customHeight="1" x14ac:dyDescent="0.2"/>
    <row r="2897" ht="12.75" customHeight="1" x14ac:dyDescent="0.2"/>
    <row r="2898" ht="12.75" customHeight="1" x14ac:dyDescent="0.2"/>
    <row r="2899" ht="12.75" customHeight="1" x14ac:dyDescent="0.2"/>
    <row r="2900" ht="12.75" customHeight="1" x14ac:dyDescent="0.2"/>
    <row r="2901" ht="12.75" customHeight="1" x14ac:dyDescent="0.2"/>
    <row r="2902" ht="12.75" customHeight="1" x14ac:dyDescent="0.2"/>
    <row r="2903" ht="12.75" customHeight="1" x14ac:dyDescent="0.2"/>
    <row r="2904" ht="12.75" customHeight="1" x14ac:dyDescent="0.2"/>
    <row r="2905" ht="12.75" customHeight="1" x14ac:dyDescent="0.2"/>
    <row r="2906" ht="12.75" customHeight="1" x14ac:dyDescent="0.2"/>
    <row r="2907" ht="12.75" customHeight="1" x14ac:dyDescent="0.2"/>
    <row r="2908" ht="12.75" customHeight="1" x14ac:dyDescent="0.2"/>
    <row r="2909" ht="12.75" customHeight="1" x14ac:dyDescent="0.2"/>
    <row r="2910" ht="12.75" customHeight="1" x14ac:dyDescent="0.2"/>
    <row r="2911" ht="12.75" customHeight="1" x14ac:dyDescent="0.2"/>
    <row r="2912" ht="12.75" customHeight="1" x14ac:dyDescent="0.2"/>
    <row r="2913" ht="12.75" customHeight="1" x14ac:dyDescent="0.2"/>
    <row r="2914" ht="12.75" customHeight="1" x14ac:dyDescent="0.2"/>
    <row r="2915" ht="12.75" customHeight="1" x14ac:dyDescent="0.2"/>
    <row r="2916" ht="12.75" customHeight="1" x14ac:dyDescent="0.2"/>
    <row r="2917" ht="12.75" customHeight="1" x14ac:dyDescent="0.2"/>
    <row r="2918" ht="12.75" customHeight="1" x14ac:dyDescent="0.2"/>
    <row r="2919" ht="12.75" customHeight="1" x14ac:dyDescent="0.2"/>
    <row r="2920" ht="12.75" customHeight="1" x14ac:dyDescent="0.2"/>
    <row r="2921" ht="12.75" customHeight="1" x14ac:dyDescent="0.2"/>
    <row r="2922" ht="12.75" customHeight="1" x14ac:dyDescent="0.2"/>
    <row r="2923" ht="12.75" customHeight="1" x14ac:dyDescent="0.2"/>
    <row r="2924" ht="12.75" customHeight="1" x14ac:dyDescent="0.2"/>
    <row r="2925" ht="12.75" customHeight="1" x14ac:dyDescent="0.2"/>
    <row r="2926" ht="12.75" customHeight="1" x14ac:dyDescent="0.2"/>
    <row r="2927" ht="12.75" customHeight="1" x14ac:dyDescent="0.2"/>
    <row r="2928" ht="12.75" customHeight="1" x14ac:dyDescent="0.2"/>
    <row r="2929" ht="12.75" customHeight="1" x14ac:dyDescent="0.2"/>
    <row r="2930" ht="12.75" customHeight="1" x14ac:dyDescent="0.2"/>
    <row r="2931" ht="12.75" customHeight="1" x14ac:dyDescent="0.2"/>
    <row r="2932" ht="12.75" customHeight="1" x14ac:dyDescent="0.2"/>
    <row r="2933" ht="12.75" customHeight="1" x14ac:dyDescent="0.2"/>
    <row r="2934" ht="12.75" customHeight="1" x14ac:dyDescent="0.2"/>
    <row r="2935" ht="12.75" customHeight="1" x14ac:dyDescent="0.2"/>
    <row r="2936" ht="12.75" customHeight="1" x14ac:dyDescent="0.2"/>
    <row r="2937" ht="12.75" customHeight="1" x14ac:dyDescent="0.2"/>
    <row r="2938" ht="12.75" customHeight="1" x14ac:dyDescent="0.2"/>
    <row r="2939" ht="12.75" customHeight="1" x14ac:dyDescent="0.2"/>
    <row r="2940" ht="12.75" customHeight="1" x14ac:dyDescent="0.2"/>
    <row r="2941" ht="12.75" customHeight="1" x14ac:dyDescent="0.2"/>
    <row r="2942" ht="12.75" customHeight="1" x14ac:dyDescent="0.2"/>
    <row r="2943" ht="12.75" customHeight="1" x14ac:dyDescent="0.2"/>
    <row r="2944" ht="12.75" customHeight="1" x14ac:dyDescent="0.2"/>
    <row r="2945" ht="12.75" customHeight="1" x14ac:dyDescent="0.2"/>
    <row r="2946" ht="12.75" customHeight="1" x14ac:dyDescent="0.2"/>
    <row r="2947" ht="12.75" customHeight="1" x14ac:dyDescent="0.2"/>
    <row r="2948" ht="12.75" customHeight="1" x14ac:dyDescent="0.2"/>
    <row r="2949" ht="12.75" customHeight="1" x14ac:dyDescent="0.2"/>
    <row r="2950" ht="12.75" customHeight="1" x14ac:dyDescent="0.2"/>
    <row r="2951" ht="12.75" customHeight="1" x14ac:dyDescent="0.2"/>
    <row r="2952" ht="12.75" customHeight="1" x14ac:dyDescent="0.2"/>
    <row r="2953" ht="12.75" customHeight="1" x14ac:dyDescent="0.2"/>
    <row r="2954" ht="12.75" customHeight="1" x14ac:dyDescent="0.2"/>
    <row r="2955" ht="12.75" customHeight="1" x14ac:dyDescent="0.2"/>
    <row r="2956" ht="12.75" customHeight="1" x14ac:dyDescent="0.2"/>
    <row r="2957" ht="12.75" customHeight="1" x14ac:dyDescent="0.2"/>
    <row r="2958" ht="12.75" customHeight="1" x14ac:dyDescent="0.2"/>
    <row r="2959" ht="12.75" customHeight="1" x14ac:dyDescent="0.2"/>
    <row r="2960" ht="12.75" customHeight="1" x14ac:dyDescent="0.2"/>
    <row r="2961" ht="12.75" customHeight="1" x14ac:dyDescent="0.2"/>
    <row r="2962" ht="12.75" customHeight="1" x14ac:dyDescent="0.2"/>
    <row r="2963" ht="12.75" customHeight="1" x14ac:dyDescent="0.2"/>
    <row r="2964" ht="12.75" customHeight="1" x14ac:dyDescent="0.2"/>
    <row r="2965" ht="12.75" customHeight="1" x14ac:dyDescent="0.2"/>
    <row r="2966" ht="12.75" customHeight="1" x14ac:dyDescent="0.2"/>
    <row r="2967" ht="12.75" customHeight="1" x14ac:dyDescent="0.2"/>
    <row r="2968" ht="12.75" customHeight="1" x14ac:dyDescent="0.2"/>
    <row r="2969" ht="12.75" customHeight="1" x14ac:dyDescent="0.2"/>
    <row r="2970" ht="12.75" customHeight="1" x14ac:dyDescent="0.2"/>
    <row r="2971" ht="12.75" customHeight="1" x14ac:dyDescent="0.2"/>
    <row r="2972" ht="12.75" customHeight="1" x14ac:dyDescent="0.2"/>
    <row r="2973" ht="12.75" customHeight="1" x14ac:dyDescent="0.2"/>
    <row r="2974" ht="12.75" customHeight="1" x14ac:dyDescent="0.2"/>
    <row r="2975" ht="12.75" customHeight="1" x14ac:dyDescent="0.2"/>
    <row r="2976" ht="12.75" customHeight="1" x14ac:dyDescent="0.2"/>
    <row r="2977" ht="12.75" customHeight="1" x14ac:dyDescent="0.2"/>
    <row r="2978" ht="12.75" customHeight="1" x14ac:dyDescent="0.2"/>
    <row r="2979" ht="12.75" customHeight="1" x14ac:dyDescent="0.2"/>
    <row r="2980" ht="12.75" customHeight="1" x14ac:dyDescent="0.2"/>
    <row r="2981" ht="12.75" customHeight="1" x14ac:dyDescent="0.2"/>
    <row r="2982" ht="12.75" customHeight="1" x14ac:dyDescent="0.2"/>
    <row r="2983" ht="12.75" customHeight="1" x14ac:dyDescent="0.2"/>
    <row r="2984" ht="12.75" customHeight="1" x14ac:dyDescent="0.2"/>
    <row r="2985" ht="12.75" customHeight="1" x14ac:dyDescent="0.2"/>
    <row r="2986" ht="12.75" customHeight="1" x14ac:dyDescent="0.2"/>
    <row r="2987" ht="12.75" customHeight="1" x14ac:dyDescent="0.2"/>
    <row r="2988" ht="12.75" customHeight="1" x14ac:dyDescent="0.2"/>
    <row r="2989" ht="12.75" customHeight="1" x14ac:dyDescent="0.2"/>
    <row r="2990" ht="12.75" customHeight="1" x14ac:dyDescent="0.2"/>
    <row r="2991" ht="12.75" customHeight="1" x14ac:dyDescent="0.2"/>
    <row r="2992" ht="12.75" customHeight="1" x14ac:dyDescent="0.2"/>
    <row r="2993" ht="12.75" customHeight="1" x14ac:dyDescent="0.2"/>
    <row r="2994" ht="12.75" customHeight="1" x14ac:dyDescent="0.2"/>
    <row r="2995" ht="12.75" customHeight="1" x14ac:dyDescent="0.2"/>
    <row r="2996" ht="12.75" customHeight="1" x14ac:dyDescent="0.2"/>
    <row r="2997" ht="12.75" customHeight="1" x14ac:dyDescent="0.2"/>
    <row r="2998" ht="12.75" customHeight="1" x14ac:dyDescent="0.2"/>
    <row r="2999" ht="12.75" customHeight="1" x14ac:dyDescent="0.2"/>
    <row r="3000" ht="12.75" customHeight="1" x14ac:dyDescent="0.2"/>
    <row r="3001" ht="12.75" customHeight="1" x14ac:dyDescent="0.2"/>
    <row r="3002" ht="12.75" customHeight="1" x14ac:dyDescent="0.2"/>
    <row r="3003" ht="12.75" customHeight="1" x14ac:dyDescent="0.2"/>
    <row r="3004" ht="12.75" customHeight="1" x14ac:dyDescent="0.2"/>
    <row r="3005" ht="12.75" customHeight="1" x14ac:dyDescent="0.2"/>
    <row r="3006" ht="12.75" customHeight="1" x14ac:dyDescent="0.2"/>
    <row r="3007" ht="12.75" customHeight="1" x14ac:dyDescent="0.2"/>
    <row r="3008" ht="12.75" customHeight="1" x14ac:dyDescent="0.2"/>
    <row r="3009" ht="12.75" customHeight="1" x14ac:dyDescent="0.2"/>
    <row r="3010" ht="12.75" customHeight="1" x14ac:dyDescent="0.2"/>
    <row r="3011" ht="12.75" customHeight="1" x14ac:dyDescent="0.2"/>
    <row r="3012" ht="12.75" customHeight="1" x14ac:dyDescent="0.2"/>
    <row r="3013" ht="12.75" customHeight="1" x14ac:dyDescent="0.2"/>
    <row r="3014" ht="12.75" customHeight="1" x14ac:dyDescent="0.2"/>
    <row r="3015" ht="12.75" customHeight="1" x14ac:dyDescent="0.2"/>
    <row r="3016" ht="12.75" customHeight="1" x14ac:dyDescent="0.2"/>
    <row r="3017" ht="12.75" customHeight="1" x14ac:dyDescent="0.2"/>
    <row r="3018" ht="12.75" customHeight="1" x14ac:dyDescent="0.2"/>
    <row r="3019" ht="12.75" customHeight="1" x14ac:dyDescent="0.2"/>
    <row r="3020" ht="12.75" customHeight="1" x14ac:dyDescent="0.2"/>
    <row r="3021" ht="12.75" customHeight="1" x14ac:dyDescent="0.2"/>
    <row r="3022" ht="12.75" customHeight="1" x14ac:dyDescent="0.2"/>
    <row r="3023" ht="12.75" customHeight="1" x14ac:dyDescent="0.2"/>
    <row r="3024" ht="12.75" customHeight="1" x14ac:dyDescent="0.2"/>
    <row r="3025" ht="12.75" customHeight="1" x14ac:dyDescent="0.2"/>
    <row r="3026" ht="12.75" customHeight="1" x14ac:dyDescent="0.2"/>
    <row r="3027" ht="12.75" customHeight="1" x14ac:dyDescent="0.2"/>
    <row r="3028" ht="12.75" customHeight="1" x14ac:dyDescent="0.2"/>
    <row r="3029" ht="12.75" customHeight="1" x14ac:dyDescent="0.2"/>
    <row r="3030" ht="12.75" customHeight="1" x14ac:dyDescent="0.2"/>
    <row r="3031" ht="12.75" customHeight="1" x14ac:dyDescent="0.2"/>
    <row r="3032" ht="12.75" customHeight="1" x14ac:dyDescent="0.2"/>
    <row r="3033" ht="12.75" customHeight="1" x14ac:dyDescent="0.2"/>
    <row r="3034" ht="12.75" customHeight="1" x14ac:dyDescent="0.2"/>
    <row r="3035" ht="12.75" customHeight="1" x14ac:dyDescent="0.2"/>
    <row r="3036" ht="12.75" customHeight="1" x14ac:dyDescent="0.2"/>
    <row r="3037" ht="12.75" customHeight="1" x14ac:dyDescent="0.2"/>
    <row r="3038" ht="12.75" customHeight="1" x14ac:dyDescent="0.2"/>
    <row r="3039" ht="12.75" customHeight="1" x14ac:dyDescent="0.2"/>
    <row r="3040" ht="12.75" customHeight="1" x14ac:dyDescent="0.2"/>
    <row r="3041" ht="12.75" customHeight="1" x14ac:dyDescent="0.2"/>
    <row r="3042" ht="12.75" customHeight="1" x14ac:dyDescent="0.2"/>
    <row r="3043" ht="12.75" customHeight="1" x14ac:dyDescent="0.2"/>
    <row r="3044" ht="12.75" customHeight="1" x14ac:dyDescent="0.2"/>
    <row r="3045" ht="12.75" customHeight="1" x14ac:dyDescent="0.2"/>
    <row r="3046" ht="12.75" customHeight="1" x14ac:dyDescent="0.2"/>
    <row r="3047" ht="12.75" customHeight="1" x14ac:dyDescent="0.2"/>
    <row r="3048" ht="12.75" customHeight="1" x14ac:dyDescent="0.2"/>
    <row r="3049" ht="12.75" customHeight="1" x14ac:dyDescent="0.2"/>
    <row r="3050" ht="12.75" customHeight="1" x14ac:dyDescent="0.2"/>
    <row r="3051" ht="12.75" customHeight="1" x14ac:dyDescent="0.2"/>
    <row r="3052" ht="12.75" customHeight="1" x14ac:dyDescent="0.2"/>
    <row r="3053" ht="12.75" customHeight="1" x14ac:dyDescent="0.2"/>
    <row r="3054" ht="12.75" customHeight="1" x14ac:dyDescent="0.2"/>
    <row r="3055" ht="12.75" customHeight="1" x14ac:dyDescent="0.2"/>
    <row r="3056" ht="12.75" customHeight="1" x14ac:dyDescent="0.2"/>
    <row r="3057" ht="12.75" customHeight="1" x14ac:dyDescent="0.2"/>
    <row r="3058" ht="12.75" customHeight="1" x14ac:dyDescent="0.2"/>
    <row r="3059" ht="12.75" customHeight="1" x14ac:dyDescent="0.2"/>
    <row r="3060" ht="12.75" customHeight="1" x14ac:dyDescent="0.2"/>
    <row r="3061" ht="12.75" customHeight="1" x14ac:dyDescent="0.2"/>
    <row r="3062" ht="12.75" customHeight="1" x14ac:dyDescent="0.2"/>
    <row r="3063" ht="12.75" customHeight="1" x14ac:dyDescent="0.2"/>
    <row r="3064" ht="12.75" customHeight="1" x14ac:dyDescent="0.2"/>
    <row r="3065" ht="12.75" customHeight="1" x14ac:dyDescent="0.2"/>
    <row r="3066" ht="12.75" customHeight="1" x14ac:dyDescent="0.2"/>
    <row r="3067" ht="12.75" customHeight="1" x14ac:dyDescent="0.2"/>
    <row r="3068" ht="12.75" customHeight="1" x14ac:dyDescent="0.2"/>
    <row r="3069" ht="12.75" customHeight="1" x14ac:dyDescent="0.2"/>
    <row r="3070" ht="12.75" customHeight="1" x14ac:dyDescent="0.2"/>
    <row r="3071" ht="12.75" customHeight="1" x14ac:dyDescent="0.2"/>
    <row r="3072" ht="12.75" customHeight="1" x14ac:dyDescent="0.2"/>
    <row r="3073" ht="12.75" customHeight="1" x14ac:dyDescent="0.2"/>
    <row r="3074" ht="12.75" customHeight="1" x14ac:dyDescent="0.2"/>
    <row r="3075" ht="12.75" customHeight="1" x14ac:dyDescent="0.2"/>
    <row r="3076" ht="12.75" customHeight="1" x14ac:dyDescent="0.2"/>
    <row r="3077" ht="12.75" customHeight="1" x14ac:dyDescent="0.2"/>
    <row r="3078" ht="12.75" customHeight="1" x14ac:dyDescent="0.2"/>
    <row r="3079" ht="12.75" customHeight="1" x14ac:dyDescent="0.2"/>
    <row r="3080" ht="12.75" customHeight="1" x14ac:dyDescent="0.2"/>
    <row r="3081" ht="12.75" customHeight="1" x14ac:dyDescent="0.2"/>
    <row r="3082" ht="12.75" customHeight="1" x14ac:dyDescent="0.2"/>
    <row r="3083" ht="12.75" customHeight="1" x14ac:dyDescent="0.2"/>
    <row r="3084" ht="12.75" customHeight="1" x14ac:dyDescent="0.2"/>
    <row r="3085" ht="12.75" customHeight="1" x14ac:dyDescent="0.2"/>
    <row r="3086" ht="12.75" customHeight="1" x14ac:dyDescent="0.2"/>
    <row r="3087" ht="12.75" customHeight="1" x14ac:dyDescent="0.2"/>
    <row r="3088" ht="12.75" customHeight="1" x14ac:dyDescent="0.2"/>
    <row r="3089" ht="12.75" customHeight="1" x14ac:dyDescent="0.2"/>
    <row r="3090" ht="12.75" customHeight="1" x14ac:dyDescent="0.2"/>
    <row r="3091" ht="12.75" customHeight="1" x14ac:dyDescent="0.2"/>
    <row r="3092" ht="12.75" customHeight="1" x14ac:dyDescent="0.2"/>
    <row r="3093" ht="12.75" customHeight="1" x14ac:dyDescent="0.2"/>
    <row r="3094" ht="12.75" customHeight="1" x14ac:dyDescent="0.2"/>
    <row r="3095" ht="12.75" customHeight="1" x14ac:dyDescent="0.2"/>
    <row r="3096" ht="12.75" customHeight="1" x14ac:dyDescent="0.2"/>
    <row r="3097" ht="12.75" customHeight="1" x14ac:dyDescent="0.2"/>
    <row r="3098" ht="12.75" customHeight="1" x14ac:dyDescent="0.2"/>
    <row r="3099" ht="12.75" customHeight="1" x14ac:dyDescent="0.2"/>
    <row r="3100" ht="12.75" customHeight="1" x14ac:dyDescent="0.2"/>
    <row r="3101" ht="12.75" customHeight="1" x14ac:dyDescent="0.2"/>
    <row r="3102" ht="12.75" customHeight="1" x14ac:dyDescent="0.2"/>
    <row r="3103" ht="12.75" customHeight="1" x14ac:dyDescent="0.2"/>
    <row r="3104" ht="12.75" customHeight="1" x14ac:dyDescent="0.2"/>
    <row r="3105" ht="12.75" customHeight="1" x14ac:dyDescent="0.2"/>
    <row r="3106" ht="12.75" customHeight="1" x14ac:dyDescent="0.2"/>
    <row r="3107" ht="12.75" customHeight="1" x14ac:dyDescent="0.2"/>
    <row r="3108" ht="12.75" customHeight="1" x14ac:dyDescent="0.2"/>
    <row r="3109" ht="12.75" customHeight="1" x14ac:dyDescent="0.2"/>
    <row r="3110" ht="12.75" customHeight="1" x14ac:dyDescent="0.2"/>
    <row r="3111" ht="12.75" customHeight="1" x14ac:dyDescent="0.2"/>
    <row r="3112" ht="12.75" customHeight="1" x14ac:dyDescent="0.2"/>
    <row r="3113" ht="12.75" customHeight="1" x14ac:dyDescent="0.2"/>
    <row r="3114" ht="12.75" customHeight="1" x14ac:dyDescent="0.2"/>
    <row r="3115" ht="12.75" customHeight="1" x14ac:dyDescent="0.2"/>
    <row r="3116" ht="12.75" customHeight="1" x14ac:dyDescent="0.2"/>
    <row r="3117" ht="12.75" customHeight="1" x14ac:dyDescent="0.2"/>
    <row r="3118" ht="12.75" customHeight="1" x14ac:dyDescent="0.2"/>
    <row r="3119" ht="12.75" customHeight="1" x14ac:dyDescent="0.2"/>
    <row r="3120" ht="12.75" customHeight="1" x14ac:dyDescent="0.2"/>
    <row r="3121" ht="12.75" customHeight="1" x14ac:dyDescent="0.2"/>
    <row r="3122" ht="12.75" customHeight="1" x14ac:dyDescent="0.2"/>
    <row r="3123" ht="12.75" customHeight="1" x14ac:dyDescent="0.2"/>
    <row r="3124" ht="12.75" customHeight="1" x14ac:dyDescent="0.2"/>
    <row r="3125" ht="12.75" customHeight="1" x14ac:dyDescent="0.2"/>
    <row r="3126" ht="12.75" customHeight="1" x14ac:dyDescent="0.2"/>
    <row r="3127" ht="12.75" customHeight="1" x14ac:dyDescent="0.2"/>
    <row r="3128" ht="12.75" customHeight="1" x14ac:dyDescent="0.2"/>
    <row r="3129" ht="12.75" customHeight="1" x14ac:dyDescent="0.2"/>
    <row r="3130" ht="12.75" customHeight="1" x14ac:dyDescent="0.2"/>
    <row r="3131" ht="12.75" customHeight="1" x14ac:dyDescent="0.2"/>
    <row r="3132" ht="12.75" customHeight="1" x14ac:dyDescent="0.2"/>
    <row r="3133" ht="12.75" customHeight="1" x14ac:dyDescent="0.2"/>
    <row r="3134" ht="12.75" customHeight="1" x14ac:dyDescent="0.2"/>
    <row r="3135" ht="12.75" customHeight="1" x14ac:dyDescent="0.2"/>
    <row r="3136" ht="12.75" customHeight="1" x14ac:dyDescent="0.2"/>
    <row r="3137" ht="12.75" customHeight="1" x14ac:dyDescent="0.2"/>
    <row r="3138" ht="12.75" customHeight="1" x14ac:dyDescent="0.2"/>
    <row r="3139" ht="12.75" customHeight="1" x14ac:dyDescent="0.2"/>
    <row r="3140" ht="12.75" customHeight="1" x14ac:dyDescent="0.2"/>
    <row r="3141" ht="12.75" customHeight="1" x14ac:dyDescent="0.2"/>
    <row r="3142" ht="12.75" customHeight="1" x14ac:dyDescent="0.2"/>
    <row r="3143" ht="12.75" customHeight="1" x14ac:dyDescent="0.2"/>
    <row r="3144" ht="12.75" customHeight="1" x14ac:dyDescent="0.2"/>
    <row r="3145" ht="12.75" customHeight="1" x14ac:dyDescent="0.2"/>
    <row r="3146" ht="12.75" customHeight="1" x14ac:dyDescent="0.2"/>
    <row r="3147" ht="12.75" customHeight="1" x14ac:dyDescent="0.2"/>
    <row r="3148" ht="12.75" customHeight="1" x14ac:dyDescent="0.2"/>
    <row r="3149" ht="12.75" customHeight="1" x14ac:dyDescent="0.2"/>
    <row r="3150" ht="12.75" customHeight="1" x14ac:dyDescent="0.2"/>
    <row r="3151" ht="12.75" customHeight="1" x14ac:dyDescent="0.2"/>
    <row r="3152" ht="12.75" customHeight="1" x14ac:dyDescent="0.2"/>
    <row r="3153" ht="12.75" customHeight="1" x14ac:dyDescent="0.2"/>
    <row r="3154" ht="12.75" customHeight="1" x14ac:dyDescent="0.2"/>
    <row r="3155" ht="12.75" customHeight="1" x14ac:dyDescent="0.2"/>
    <row r="3156" ht="12.75" customHeight="1" x14ac:dyDescent="0.2"/>
    <row r="3157" ht="12.75" customHeight="1" x14ac:dyDescent="0.2"/>
    <row r="3158" ht="12.75" customHeight="1" x14ac:dyDescent="0.2"/>
    <row r="3159" ht="12.75" customHeight="1" x14ac:dyDescent="0.2"/>
    <row r="3160" ht="12.75" customHeight="1" x14ac:dyDescent="0.2"/>
    <row r="3161" ht="12.75" customHeight="1" x14ac:dyDescent="0.2"/>
    <row r="3162" ht="12.75" customHeight="1" x14ac:dyDescent="0.2"/>
    <row r="3163" ht="12.75" customHeight="1" x14ac:dyDescent="0.2"/>
    <row r="3164" ht="12.75" customHeight="1" x14ac:dyDescent="0.2"/>
    <row r="3165" ht="12.75" customHeight="1" x14ac:dyDescent="0.2"/>
    <row r="3166" ht="12.75" customHeight="1" x14ac:dyDescent="0.2"/>
    <row r="3167" ht="12.75" customHeight="1" x14ac:dyDescent="0.2"/>
    <row r="3168" ht="12.75" customHeight="1" x14ac:dyDescent="0.2"/>
    <row r="3169" ht="12.75" customHeight="1" x14ac:dyDescent="0.2"/>
    <row r="3170" ht="12.75" customHeight="1" x14ac:dyDescent="0.2"/>
    <row r="3171" ht="12.75" customHeight="1" x14ac:dyDescent="0.2"/>
    <row r="3172" ht="12.75" customHeight="1" x14ac:dyDescent="0.2"/>
    <row r="3173" ht="12.75" customHeight="1" x14ac:dyDescent="0.2"/>
    <row r="3174" ht="12.75" customHeight="1" x14ac:dyDescent="0.2"/>
    <row r="3175" ht="12.75" customHeight="1" x14ac:dyDescent="0.2"/>
    <row r="3176" ht="12.75" customHeight="1" x14ac:dyDescent="0.2"/>
    <row r="3177" ht="12.75" customHeight="1" x14ac:dyDescent="0.2"/>
    <row r="3178" ht="12.75" customHeight="1" x14ac:dyDescent="0.2"/>
    <row r="3179" ht="12.75" customHeight="1" x14ac:dyDescent="0.2"/>
    <row r="3180" ht="12.75" customHeight="1" x14ac:dyDescent="0.2"/>
    <row r="3181" ht="12.75" customHeight="1" x14ac:dyDescent="0.2"/>
    <row r="3182" ht="12.75" customHeight="1" x14ac:dyDescent="0.2"/>
    <row r="3183" ht="12.75" customHeight="1" x14ac:dyDescent="0.2"/>
    <row r="3184" ht="12.75" customHeight="1" x14ac:dyDescent="0.2"/>
    <row r="3185" ht="12.75" customHeight="1" x14ac:dyDescent="0.2"/>
    <row r="3186" ht="12.75" customHeight="1" x14ac:dyDescent="0.2"/>
    <row r="3187" ht="12.75" customHeight="1" x14ac:dyDescent="0.2"/>
    <row r="3188" ht="12.75" customHeight="1" x14ac:dyDescent="0.2"/>
    <row r="3189" ht="12.75" customHeight="1" x14ac:dyDescent="0.2"/>
    <row r="3190" ht="12.75" customHeight="1" x14ac:dyDescent="0.2"/>
    <row r="3191" ht="12.75" customHeight="1" x14ac:dyDescent="0.2"/>
    <row r="3192" ht="12.75" customHeight="1" x14ac:dyDescent="0.2"/>
    <row r="3193" ht="12.75" customHeight="1" x14ac:dyDescent="0.2"/>
    <row r="3194" ht="12.75" customHeight="1" x14ac:dyDescent="0.2"/>
    <row r="3195" ht="12.75" customHeight="1" x14ac:dyDescent="0.2"/>
    <row r="3196" ht="12.75" customHeight="1" x14ac:dyDescent="0.2"/>
    <row r="3197" ht="12.75" customHeight="1" x14ac:dyDescent="0.2"/>
    <row r="3198" ht="12.75" customHeight="1" x14ac:dyDescent="0.2"/>
    <row r="3199" ht="12.75" customHeight="1" x14ac:dyDescent="0.2"/>
    <row r="3200" ht="12.75" customHeight="1" x14ac:dyDescent="0.2"/>
    <row r="3201" ht="12.75" customHeight="1" x14ac:dyDescent="0.2"/>
    <row r="3202" ht="12.75" customHeight="1" x14ac:dyDescent="0.2"/>
    <row r="3203" ht="12.75" customHeight="1" x14ac:dyDescent="0.2"/>
    <row r="3204" ht="12.75" customHeight="1" x14ac:dyDescent="0.2"/>
    <row r="3205" ht="12.75" customHeight="1" x14ac:dyDescent="0.2"/>
    <row r="3206" ht="12.75" customHeight="1" x14ac:dyDescent="0.2"/>
    <row r="3207" ht="12.75" customHeight="1" x14ac:dyDescent="0.2"/>
    <row r="3208" ht="12.75" customHeight="1" x14ac:dyDescent="0.2"/>
    <row r="3209" ht="12.75" customHeight="1" x14ac:dyDescent="0.2"/>
    <row r="3210" ht="12.75" customHeight="1" x14ac:dyDescent="0.2"/>
    <row r="3211" ht="12.75" customHeight="1" x14ac:dyDescent="0.2"/>
    <row r="3212" ht="12.75" customHeight="1" x14ac:dyDescent="0.2"/>
    <row r="3213" ht="12.75" customHeight="1" x14ac:dyDescent="0.2"/>
    <row r="3214" ht="12.75" customHeight="1" x14ac:dyDescent="0.2"/>
    <row r="3215" ht="12.75" customHeight="1" x14ac:dyDescent="0.2"/>
    <row r="3216" ht="12.75" customHeight="1" x14ac:dyDescent="0.2"/>
    <row r="3217" ht="12.75" customHeight="1" x14ac:dyDescent="0.2"/>
    <row r="3218" ht="12.75" customHeight="1" x14ac:dyDescent="0.2"/>
    <row r="3219" ht="12.75" customHeight="1" x14ac:dyDescent="0.2"/>
    <row r="3220" ht="12.75" customHeight="1" x14ac:dyDescent="0.2"/>
    <row r="3221" ht="12.75" customHeight="1" x14ac:dyDescent="0.2"/>
    <row r="3222" ht="12.75" customHeight="1" x14ac:dyDescent="0.2"/>
    <row r="3223" ht="12.75" customHeight="1" x14ac:dyDescent="0.2"/>
    <row r="3224" ht="12.75" customHeight="1" x14ac:dyDescent="0.2"/>
    <row r="3225" ht="12.75" customHeight="1" x14ac:dyDescent="0.2"/>
    <row r="3226" ht="12.75" customHeight="1" x14ac:dyDescent="0.2"/>
    <row r="3227" ht="12.75" customHeight="1" x14ac:dyDescent="0.2"/>
    <row r="3228" ht="12.75" customHeight="1" x14ac:dyDescent="0.2"/>
    <row r="3229" ht="12.75" customHeight="1" x14ac:dyDescent="0.2"/>
    <row r="3230" ht="12.75" customHeight="1" x14ac:dyDescent="0.2"/>
    <row r="3231" ht="12.75" customHeight="1" x14ac:dyDescent="0.2"/>
    <row r="3232" ht="12.75" customHeight="1" x14ac:dyDescent="0.2"/>
    <row r="3233" ht="12.75" customHeight="1" x14ac:dyDescent="0.2"/>
    <row r="3234" ht="12.75" customHeight="1" x14ac:dyDescent="0.2"/>
    <row r="3235" ht="12.75" customHeight="1" x14ac:dyDescent="0.2"/>
    <row r="3236" ht="12.75" customHeight="1" x14ac:dyDescent="0.2"/>
    <row r="3237" ht="12.75" customHeight="1" x14ac:dyDescent="0.2"/>
    <row r="3238" ht="12.75" customHeight="1" x14ac:dyDescent="0.2"/>
    <row r="3239" ht="12.75" customHeight="1" x14ac:dyDescent="0.2"/>
    <row r="3240" ht="12.75" customHeight="1" x14ac:dyDescent="0.2"/>
    <row r="3241" ht="12.75" customHeight="1" x14ac:dyDescent="0.2"/>
    <row r="3242" ht="12.75" customHeight="1" x14ac:dyDescent="0.2"/>
    <row r="3243" ht="12.75" customHeight="1" x14ac:dyDescent="0.2"/>
    <row r="3244" ht="12.75" customHeight="1" x14ac:dyDescent="0.2"/>
    <row r="3245" ht="12.75" customHeight="1" x14ac:dyDescent="0.2"/>
    <row r="3246" ht="12.75" customHeight="1" x14ac:dyDescent="0.2"/>
    <row r="3247" ht="12.75" customHeight="1" x14ac:dyDescent="0.2"/>
    <row r="3248" ht="12.75" customHeight="1" x14ac:dyDescent="0.2"/>
    <row r="3249" ht="12.75" customHeight="1" x14ac:dyDescent="0.2"/>
    <row r="3250" ht="12.75" customHeight="1" x14ac:dyDescent="0.2"/>
    <row r="3251" ht="12.75" customHeight="1" x14ac:dyDescent="0.2"/>
    <row r="3252" ht="12.75" customHeight="1" x14ac:dyDescent="0.2"/>
    <row r="3253" ht="12.75" customHeight="1" x14ac:dyDescent="0.2"/>
    <row r="3254" ht="12.75" customHeight="1" x14ac:dyDescent="0.2"/>
    <row r="3255" ht="12.75" customHeight="1" x14ac:dyDescent="0.2"/>
    <row r="3256" ht="12.75" customHeight="1" x14ac:dyDescent="0.2"/>
    <row r="3257" ht="12.75" customHeight="1" x14ac:dyDescent="0.2"/>
    <row r="3258" ht="12.75" customHeight="1" x14ac:dyDescent="0.2"/>
    <row r="3259" ht="12.75" customHeight="1" x14ac:dyDescent="0.2"/>
    <row r="3260" ht="12.75" customHeight="1" x14ac:dyDescent="0.2"/>
    <row r="3261" ht="12.75" customHeight="1" x14ac:dyDescent="0.2"/>
    <row r="3262" ht="12.75" customHeight="1" x14ac:dyDescent="0.2"/>
    <row r="3263" ht="12.75" customHeight="1" x14ac:dyDescent="0.2"/>
    <row r="3264" ht="12.75" customHeight="1" x14ac:dyDescent="0.2"/>
    <row r="3265" ht="12.75" customHeight="1" x14ac:dyDescent="0.2"/>
    <row r="3266" ht="12.75" customHeight="1" x14ac:dyDescent="0.2"/>
    <row r="3267" ht="12.75" customHeight="1" x14ac:dyDescent="0.2"/>
    <row r="3268" ht="12.75" customHeight="1" x14ac:dyDescent="0.2"/>
    <row r="3269" ht="12.75" customHeight="1" x14ac:dyDescent="0.2"/>
    <row r="3270" ht="12.75" customHeight="1" x14ac:dyDescent="0.2"/>
    <row r="3271" ht="12.75" customHeight="1" x14ac:dyDescent="0.2"/>
    <row r="3272" ht="12.75" customHeight="1" x14ac:dyDescent="0.2"/>
    <row r="3273" ht="12.75" customHeight="1" x14ac:dyDescent="0.2"/>
    <row r="3274" ht="12.75" customHeight="1" x14ac:dyDescent="0.2"/>
    <row r="3275" ht="12.75" customHeight="1" x14ac:dyDescent="0.2"/>
    <row r="3276" ht="12.75" customHeight="1" x14ac:dyDescent="0.2"/>
    <row r="3277" ht="12.75" customHeight="1" x14ac:dyDescent="0.2"/>
    <row r="3278" ht="12.75" customHeight="1" x14ac:dyDescent="0.2"/>
    <row r="3279" ht="12.75" customHeight="1" x14ac:dyDescent="0.2"/>
    <row r="3280" ht="12.75" customHeight="1" x14ac:dyDescent="0.2"/>
    <row r="3281" ht="12.75" customHeight="1" x14ac:dyDescent="0.2"/>
    <row r="3282" ht="12.75" customHeight="1" x14ac:dyDescent="0.2"/>
    <row r="3283" ht="12.75" customHeight="1" x14ac:dyDescent="0.2"/>
    <row r="3284" ht="12.75" customHeight="1" x14ac:dyDescent="0.2"/>
    <row r="3285" ht="12.75" customHeight="1" x14ac:dyDescent="0.2"/>
    <row r="3286" ht="12.75" customHeight="1" x14ac:dyDescent="0.2"/>
    <row r="3287" ht="12.75" customHeight="1" x14ac:dyDescent="0.2"/>
    <row r="3288" ht="12.75" customHeight="1" x14ac:dyDescent="0.2"/>
    <row r="3289" ht="12.75" customHeight="1" x14ac:dyDescent="0.2"/>
    <row r="3290" ht="12.75" customHeight="1" x14ac:dyDescent="0.2"/>
    <row r="3291" ht="12.75" customHeight="1" x14ac:dyDescent="0.2"/>
    <row r="3292" ht="12.75" customHeight="1" x14ac:dyDescent="0.2"/>
    <row r="3293" ht="12.75" customHeight="1" x14ac:dyDescent="0.2"/>
    <row r="3294" ht="12.75" customHeight="1" x14ac:dyDescent="0.2"/>
    <row r="3295" ht="12.75" customHeight="1" x14ac:dyDescent="0.2"/>
    <row r="3296" ht="12.75" customHeight="1" x14ac:dyDescent="0.2"/>
    <row r="3297" ht="12.75" customHeight="1" x14ac:dyDescent="0.2"/>
    <row r="3298" ht="12.75" customHeight="1" x14ac:dyDescent="0.2"/>
    <row r="3299" ht="12.75" customHeight="1" x14ac:dyDescent="0.2"/>
    <row r="3300" ht="12.75" customHeight="1" x14ac:dyDescent="0.2"/>
    <row r="3301" ht="12.75" customHeight="1" x14ac:dyDescent="0.2"/>
    <row r="3302" ht="12.75" customHeight="1" x14ac:dyDescent="0.2"/>
    <row r="3303" ht="12.75" customHeight="1" x14ac:dyDescent="0.2"/>
    <row r="3304" ht="12.75" customHeight="1" x14ac:dyDescent="0.2"/>
    <row r="3305" ht="12.75" customHeight="1" x14ac:dyDescent="0.2"/>
    <row r="3306" ht="12.75" customHeight="1" x14ac:dyDescent="0.2"/>
    <row r="3307" ht="12.75" customHeight="1" x14ac:dyDescent="0.2"/>
    <row r="3308" ht="12.75" customHeight="1" x14ac:dyDescent="0.2"/>
    <row r="3309" ht="12.75" customHeight="1" x14ac:dyDescent="0.2"/>
    <row r="3310" ht="12.75" customHeight="1" x14ac:dyDescent="0.2"/>
    <row r="3311" ht="12.75" customHeight="1" x14ac:dyDescent="0.2"/>
    <row r="3312" ht="12.75" customHeight="1" x14ac:dyDescent="0.2"/>
    <row r="3313" ht="12.75" customHeight="1" x14ac:dyDescent="0.2"/>
    <row r="3314" ht="12.75" customHeight="1" x14ac:dyDescent="0.2"/>
    <row r="3315" ht="12.75" customHeight="1" x14ac:dyDescent="0.2"/>
    <row r="3316" ht="12.75" customHeight="1" x14ac:dyDescent="0.2"/>
    <row r="3317" ht="12.75" customHeight="1" x14ac:dyDescent="0.2"/>
    <row r="3318" ht="12.75" customHeight="1" x14ac:dyDescent="0.2"/>
    <row r="3319" ht="12.75" customHeight="1" x14ac:dyDescent="0.2"/>
    <row r="3320" ht="12.75" customHeight="1" x14ac:dyDescent="0.2"/>
    <row r="3321" ht="12.75" customHeight="1" x14ac:dyDescent="0.2"/>
    <row r="3322" ht="12.75" customHeight="1" x14ac:dyDescent="0.2"/>
    <row r="3323" ht="12.75" customHeight="1" x14ac:dyDescent="0.2"/>
    <row r="3324" ht="12.75" customHeight="1" x14ac:dyDescent="0.2"/>
    <row r="3325" ht="12.75" customHeight="1" x14ac:dyDescent="0.2"/>
    <row r="3326" ht="12.75" customHeight="1" x14ac:dyDescent="0.2"/>
    <row r="3327" ht="12.75" customHeight="1" x14ac:dyDescent="0.2"/>
    <row r="3328" ht="12.75" customHeight="1" x14ac:dyDescent="0.2"/>
    <row r="3329" ht="12.75" customHeight="1" x14ac:dyDescent="0.2"/>
    <row r="3330" ht="12.75" customHeight="1" x14ac:dyDescent="0.2"/>
    <row r="3331" ht="12.75" customHeight="1" x14ac:dyDescent="0.2"/>
    <row r="3332" ht="12.75" customHeight="1" x14ac:dyDescent="0.2"/>
    <row r="3333" ht="12.75" customHeight="1" x14ac:dyDescent="0.2"/>
    <row r="3334" ht="12.75" customHeight="1" x14ac:dyDescent="0.2"/>
    <row r="3335" ht="12.75" customHeight="1" x14ac:dyDescent="0.2"/>
    <row r="3336" ht="12.75" customHeight="1" x14ac:dyDescent="0.2"/>
    <row r="3337" ht="12.75" customHeight="1" x14ac:dyDescent="0.2"/>
    <row r="3338" ht="12.75" customHeight="1" x14ac:dyDescent="0.2"/>
    <row r="3339" ht="12.75" customHeight="1" x14ac:dyDescent="0.2"/>
    <row r="3340" ht="12.75" customHeight="1" x14ac:dyDescent="0.2"/>
    <row r="3341" ht="12.75" customHeight="1" x14ac:dyDescent="0.2"/>
    <row r="3342" ht="12.75" customHeight="1" x14ac:dyDescent="0.2"/>
    <row r="3343" ht="12.75" customHeight="1" x14ac:dyDescent="0.2"/>
    <row r="3344" ht="12.75" customHeight="1" x14ac:dyDescent="0.2"/>
    <row r="3345" ht="12.75" customHeight="1" x14ac:dyDescent="0.2"/>
    <row r="3346" ht="12.75" customHeight="1" x14ac:dyDescent="0.2"/>
    <row r="3347" ht="12.75" customHeight="1" x14ac:dyDescent="0.2"/>
    <row r="3348" ht="12.75" customHeight="1" x14ac:dyDescent="0.2"/>
    <row r="3349" ht="12.75" customHeight="1" x14ac:dyDescent="0.2"/>
    <row r="3350" ht="12.75" customHeight="1" x14ac:dyDescent="0.2"/>
    <row r="3351" ht="12.75" customHeight="1" x14ac:dyDescent="0.2"/>
    <row r="3352" ht="12.75" customHeight="1" x14ac:dyDescent="0.2"/>
    <row r="3353" ht="12.75" customHeight="1" x14ac:dyDescent="0.2"/>
    <row r="3354" ht="12.75" customHeight="1" x14ac:dyDescent="0.2"/>
    <row r="3355" ht="12.75" customHeight="1" x14ac:dyDescent="0.2"/>
    <row r="3356" ht="12.75" customHeight="1" x14ac:dyDescent="0.2"/>
    <row r="3357" ht="12.75" customHeight="1" x14ac:dyDescent="0.2"/>
    <row r="3358" ht="12.75" customHeight="1" x14ac:dyDescent="0.2"/>
    <row r="3359" ht="12.75" customHeight="1" x14ac:dyDescent="0.2"/>
    <row r="3360" ht="12.75" customHeight="1" x14ac:dyDescent="0.2"/>
    <row r="3361" ht="12.75" customHeight="1" x14ac:dyDescent="0.2"/>
    <row r="3362" ht="12.75" customHeight="1" x14ac:dyDescent="0.2"/>
    <row r="3363" ht="12.75" customHeight="1" x14ac:dyDescent="0.2"/>
    <row r="3364" ht="12.75" customHeight="1" x14ac:dyDescent="0.2"/>
    <row r="3365" ht="12.75" customHeight="1" x14ac:dyDescent="0.2"/>
    <row r="3366" ht="12.75" customHeight="1" x14ac:dyDescent="0.2"/>
    <row r="3367" ht="12.75" customHeight="1" x14ac:dyDescent="0.2"/>
    <row r="3368" ht="12.75" customHeight="1" x14ac:dyDescent="0.2"/>
    <row r="3369" ht="12.75" customHeight="1" x14ac:dyDescent="0.2"/>
    <row r="3370" ht="12.75" customHeight="1" x14ac:dyDescent="0.2"/>
    <row r="3371" ht="12.75" customHeight="1" x14ac:dyDescent="0.2"/>
    <row r="3372" ht="12.75" customHeight="1" x14ac:dyDescent="0.2"/>
    <row r="3373" ht="12.75" customHeight="1" x14ac:dyDescent="0.2"/>
    <row r="3374" ht="12.75" customHeight="1" x14ac:dyDescent="0.2"/>
    <row r="3375" ht="12.75" customHeight="1" x14ac:dyDescent="0.2"/>
    <row r="3376" ht="12.75" customHeight="1" x14ac:dyDescent="0.2"/>
    <row r="3377" ht="12.75" customHeight="1" x14ac:dyDescent="0.2"/>
    <row r="3378" ht="12.75" customHeight="1" x14ac:dyDescent="0.2"/>
    <row r="3379" ht="12.75" customHeight="1" x14ac:dyDescent="0.2"/>
    <row r="3380" ht="12.75" customHeight="1" x14ac:dyDescent="0.2"/>
    <row r="3381" ht="12.75" customHeight="1" x14ac:dyDescent="0.2"/>
    <row r="3382" ht="12.75" customHeight="1" x14ac:dyDescent="0.2"/>
    <row r="3383" ht="12.75" customHeight="1" x14ac:dyDescent="0.2"/>
    <row r="3384" ht="12.75" customHeight="1" x14ac:dyDescent="0.2"/>
    <row r="3385" ht="12.75" customHeight="1" x14ac:dyDescent="0.2"/>
    <row r="3386" ht="12.75" customHeight="1" x14ac:dyDescent="0.2"/>
    <row r="3387" ht="12.75" customHeight="1" x14ac:dyDescent="0.2"/>
    <row r="3388" ht="12.75" customHeight="1" x14ac:dyDescent="0.2"/>
    <row r="3389" ht="12.75" customHeight="1" x14ac:dyDescent="0.2"/>
    <row r="3390" ht="12.75" customHeight="1" x14ac:dyDescent="0.2"/>
    <row r="3391" ht="12.75" customHeight="1" x14ac:dyDescent="0.2"/>
    <row r="3392" ht="12.75" customHeight="1" x14ac:dyDescent="0.2"/>
    <row r="3393" ht="12.75" customHeight="1" x14ac:dyDescent="0.2"/>
    <row r="3394" ht="12.75" customHeight="1" x14ac:dyDescent="0.2"/>
    <row r="3395" ht="12.75" customHeight="1" x14ac:dyDescent="0.2"/>
    <row r="3396" ht="12.75" customHeight="1" x14ac:dyDescent="0.2"/>
    <row r="3397" ht="12.75" customHeight="1" x14ac:dyDescent="0.2"/>
    <row r="3398" ht="12.75" customHeight="1" x14ac:dyDescent="0.2"/>
    <row r="3399" ht="12.75" customHeight="1" x14ac:dyDescent="0.2"/>
    <row r="3400" ht="12.75" customHeight="1" x14ac:dyDescent="0.2"/>
    <row r="3401" ht="12.75" customHeight="1" x14ac:dyDescent="0.2"/>
    <row r="3402" ht="12.75" customHeight="1" x14ac:dyDescent="0.2"/>
    <row r="3403" ht="12.75" customHeight="1" x14ac:dyDescent="0.2"/>
    <row r="3404" ht="12.75" customHeight="1" x14ac:dyDescent="0.2"/>
    <row r="3405" ht="12.75" customHeight="1" x14ac:dyDescent="0.2"/>
    <row r="3406" ht="12.75" customHeight="1" x14ac:dyDescent="0.2"/>
    <row r="3407" ht="12.75" customHeight="1" x14ac:dyDescent="0.2"/>
    <row r="3408" ht="12.75" customHeight="1" x14ac:dyDescent="0.2"/>
    <row r="3409" ht="12.75" customHeight="1" x14ac:dyDescent="0.2"/>
    <row r="3410" ht="12.75" customHeight="1" x14ac:dyDescent="0.2"/>
    <row r="3411" ht="12.75" customHeight="1" x14ac:dyDescent="0.2"/>
    <row r="3412" ht="12.75" customHeight="1" x14ac:dyDescent="0.2"/>
    <row r="3413" ht="12.75" customHeight="1" x14ac:dyDescent="0.2"/>
    <row r="3414" ht="12.75" customHeight="1" x14ac:dyDescent="0.2"/>
    <row r="3415" ht="12.75" customHeight="1" x14ac:dyDescent="0.2"/>
    <row r="3416" ht="12.75" customHeight="1" x14ac:dyDescent="0.2"/>
    <row r="3417" ht="12.75" customHeight="1" x14ac:dyDescent="0.2"/>
    <row r="3418" ht="12.75" customHeight="1" x14ac:dyDescent="0.2"/>
    <row r="3419" ht="12.75" customHeight="1" x14ac:dyDescent="0.2"/>
    <row r="3420" ht="12.75" customHeight="1" x14ac:dyDescent="0.2"/>
    <row r="3421" ht="12.75" customHeight="1" x14ac:dyDescent="0.2"/>
    <row r="3422" ht="12.75" customHeight="1" x14ac:dyDescent="0.2"/>
    <row r="3423" ht="12.75" customHeight="1" x14ac:dyDescent="0.2"/>
    <row r="3424" ht="12.75" customHeight="1" x14ac:dyDescent="0.2"/>
    <row r="3425" ht="12.75" customHeight="1" x14ac:dyDescent="0.2"/>
    <row r="3426" ht="12.75" customHeight="1" x14ac:dyDescent="0.2"/>
    <row r="3427" ht="12.75" customHeight="1" x14ac:dyDescent="0.2"/>
    <row r="3428" ht="12.75" customHeight="1" x14ac:dyDescent="0.2"/>
    <row r="3429" ht="12.75" customHeight="1" x14ac:dyDescent="0.2"/>
    <row r="3430" ht="12.75" customHeight="1" x14ac:dyDescent="0.2"/>
    <row r="3431" ht="12.75" customHeight="1" x14ac:dyDescent="0.2"/>
    <row r="3432" ht="12.75" customHeight="1" x14ac:dyDescent="0.2"/>
    <row r="3433" ht="12.75" customHeight="1" x14ac:dyDescent="0.2"/>
    <row r="3434" ht="12.75" customHeight="1" x14ac:dyDescent="0.2"/>
    <row r="3435" ht="12.75" customHeight="1" x14ac:dyDescent="0.2"/>
    <row r="3436" ht="12.75" customHeight="1" x14ac:dyDescent="0.2"/>
    <row r="3437" ht="12.75" customHeight="1" x14ac:dyDescent="0.2"/>
    <row r="3438" ht="12.75" customHeight="1" x14ac:dyDescent="0.2"/>
    <row r="3439" ht="12.75" customHeight="1" x14ac:dyDescent="0.2"/>
    <row r="3440" ht="12.75" customHeight="1" x14ac:dyDescent="0.2"/>
    <row r="3441" ht="12.75" customHeight="1" x14ac:dyDescent="0.2"/>
    <row r="3442" ht="12.75" customHeight="1" x14ac:dyDescent="0.2"/>
    <row r="3443" ht="12.75" customHeight="1" x14ac:dyDescent="0.2"/>
    <row r="3444" ht="12.75" customHeight="1" x14ac:dyDescent="0.2"/>
    <row r="3445" ht="12.75" customHeight="1" x14ac:dyDescent="0.2"/>
    <row r="3446" ht="12.75" customHeight="1" x14ac:dyDescent="0.2"/>
    <row r="3447" ht="12.75" customHeight="1" x14ac:dyDescent="0.2"/>
    <row r="3448" ht="12.75" customHeight="1" x14ac:dyDescent="0.2"/>
    <row r="3449" ht="12.75" customHeight="1" x14ac:dyDescent="0.2"/>
    <row r="3450" ht="12.75" customHeight="1" x14ac:dyDescent="0.2"/>
    <row r="3451" ht="12.75" customHeight="1" x14ac:dyDescent="0.2"/>
    <row r="3452" ht="12.75" customHeight="1" x14ac:dyDescent="0.2"/>
    <row r="3453" ht="12.75" customHeight="1" x14ac:dyDescent="0.2"/>
    <row r="3454" ht="12.75" customHeight="1" x14ac:dyDescent="0.2"/>
    <row r="3455" ht="12.75" customHeight="1" x14ac:dyDescent="0.2"/>
    <row r="3456" ht="12.75" customHeight="1" x14ac:dyDescent="0.2"/>
    <row r="3457" ht="12.75" customHeight="1" x14ac:dyDescent="0.2"/>
    <row r="3458" ht="12.75" customHeight="1" x14ac:dyDescent="0.2"/>
    <row r="3459" ht="12.75" customHeight="1" x14ac:dyDescent="0.2"/>
    <row r="3460" ht="12.75" customHeight="1" x14ac:dyDescent="0.2"/>
    <row r="3461" ht="12.75" customHeight="1" x14ac:dyDescent="0.2"/>
    <row r="3462" ht="12.75" customHeight="1" x14ac:dyDescent="0.2"/>
    <row r="3463" ht="12.75" customHeight="1" x14ac:dyDescent="0.2"/>
    <row r="3464" ht="12.75" customHeight="1" x14ac:dyDescent="0.2"/>
    <row r="3465" ht="12.75" customHeight="1" x14ac:dyDescent="0.2"/>
    <row r="3466" ht="12.75" customHeight="1" x14ac:dyDescent="0.2"/>
    <row r="3467" ht="12.75" customHeight="1" x14ac:dyDescent="0.2"/>
    <row r="3468" ht="12.75" customHeight="1" x14ac:dyDescent="0.2"/>
    <row r="3469" ht="12.75" customHeight="1" x14ac:dyDescent="0.2"/>
    <row r="3470" ht="12.75" customHeight="1" x14ac:dyDescent="0.2"/>
    <row r="3471" ht="12.75" customHeight="1" x14ac:dyDescent="0.2"/>
    <row r="3472" ht="12.75" customHeight="1" x14ac:dyDescent="0.2"/>
    <row r="3473" ht="12.75" customHeight="1" x14ac:dyDescent="0.2"/>
    <row r="3474" ht="12.75" customHeight="1" x14ac:dyDescent="0.2"/>
    <row r="3475" ht="12.75" customHeight="1" x14ac:dyDescent="0.2"/>
    <row r="3476" ht="12.75" customHeight="1" x14ac:dyDescent="0.2"/>
    <row r="3477" ht="12.75" customHeight="1" x14ac:dyDescent="0.2"/>
    <row r="3478" ht="12.75" customHeight="1" x14ac:dyDescent="0.2"/>
    <row r="3479" ht="12.75" customHeight="1" x14ac:dyDescent="0.2"/>
    <row r="3480" ht="12.75" customHeight="1" x14ac:dyDescent="0.2"/>
    <row r="3481" ht="12.75" customHeight="1" x14ac:dyDescent="0.2"/>
    <row r="3482" ht="12.75" customHeight="1" x14ac:dyDescent="0.2"/>
    <row r="3483" ht="12.75" customHeight="1" x14ac:dyDescent="0.2"/>
    <row r="3484" ht="12.75" customHeight="1" x14ac:dyDescent="0.2"/>
    <row r="3485" ht="12.75" customHeight="1" x14ac:dyDescent="0.2"/>
    <row r="3486" ht="12.75" customHeight="1" x14ac:dyDescent="0.2"/>
    <row r="3487" ht="12.75" customHeight="1" x14ac:dyDescent="0.2"/>
    <row r="3488" ht="12.75" customHeight="1" x14ac:dyDescent="0.2"/>
    <row r="3489" ht="12.75" customHeight="1" x14ac:dyDescent="0.2"/>
    <row r="3490" ht="12.75" customHeight="1" x14ac:dyDescent="0.2"/>
    <row r="3491" ht="12.75" customHeight="1" x14ac:dyDescent="0.2"/>
    <row r="3492" ht="12.75" customHeight="1" x14ac:dyDescent="0.2"/>
    <row r="3493" ht="12.75" customHeight="1" x14ac:dyDescent="0.2"/>
    <row r="3494" ht="12.75" customHeight="1" x14ac:dyDescent="0.2"/>
    <row r="3495" ht="12.75" customHeight="1" x14ac:dyDescent="0.2"/>
    <row r="3496" ht="12.75" customHeight="1" x14ac:dyDescent="0.2"/>
    <row r="3497" ht="12.75" customHeight="1" x14ac:dyDescent="0.2"/>
    <row r="3498" ht="12.75" customHeight="1" x14ac:dyDescent="0.2"/>
    <row r="3499" ht="12.75" customHeight="1" x14ac:dyDescent="0.2"/>
    <row r="3500" ht="12.75" customHeight="1" x14ac:dyDescent="0.2"/>
    <row r="3501" ht="12.75" customHeight="1" x14ac:dyDescent="0.2"/>
    <row r="3502" ht="12.75" customHeight="1" x14ac:dyDescent="0.2"/>
    <row r="3503" ht="12.75" customHeight="1" x14ac:dyDescent="0.2"/>
    <row r="3504" ht="12.75" customHeight="1" x14ac:dyDescent="0.2"/>
    <row r="3505" ht="12.75" customHeight="1" x14ac:dyDescent="0.2"/>
    <row r="3506" ht="12.75" customHeight="1" x14ac:dyDescent="0.2"/>
    <row r="3507" ht="12.75" customHeight="1" x14ac:dyDescent="0.2"/>
    <row r="3508" ht="12.75" customHeight="1" x14ac:dyDescent="0.2"/>
    <row r="3509" ht="12.75" customHeight="1" x14ac:dyDescent="0.2"/>
    <row r="3510" ht="12.75" customHeight="1" x14ac:dyDescent="0.2"/>
    <row r="3511" ht="12.75" customHeight="1" x14ac:dyDescent="0.2"/>
    <row r="3512" ht="12.75" customHeight="1" x14ac:dyDescent="0.2"/>
    <row r="3513" ht="12.75" customHeight="1" x14ac:dyDescent="0.2"/>
    <row r="3514" ht="12.75" customHeight="1" x14ac:dyDescent="0.2"/>
    <row r="3515" ht="12.75" customHeight="1" x14ac:dyDescent="0.2"/>
    <row r="3516" ht="12.75" customHeight="1" x14ac:dyDescent="0.2"/>
    <row r="3517" ht="12.75" customHeight="1" x14ac:dyDescent="0.2"/>
    <row r="3518" ht="12.75" customHeight="1" x14ac:dyDescent="0.2"/>
    <row r="3519" ht="12.75" customHeight="1" x14ac:dyDescent="0.2"/>
    <row r="3520" ht="12.75" customHeight="1" x14ac:dyDescent="0.2"/>
    <row r="3521" ht="12.75" customHeight="1" x14ac:dyDescent="0.2"/>
    <row r="3522" ht="12.75" customHeight="1" x14ac:dyDescent="0.2"/>
    <row r="3523" ht="12.75" customHeight="1" x14ac:dyDescent="0.2"/>
    <row r="3524" ht="12.75" customHeight="1" x14ac:dyDescent="0.2"/>
    <row r="3525" ht="12.75" customHeight="1" x14ac:dyDescent="0.2"/>
    <row r="3526" ht="12.75" customHeight="1" x14ac:dyDescent="0.2"/>
    <row r="3527" ht="12.75" customHeight="1" x14ac:dyDescent="0.2"/>
    <row r="3528" ht="12.75" customHeight="1" x14ac:dyDescent="0.2"/>
    <row r="3529" ht="12.75" customHeight="1" x14ac:dyDescent="0.2"/>
    <row r="3530" ht="12.75" customHeight="1" x14ac:dyDescent="0.2"/>
    <row r="3531" ht="12.75" customHeight="1" x14ac:dyDescent="0.2"/>
    <row r="3532" ht="12.75" customHeight="1" x14ac:dyDescent="0.2"/>
    <row r="3533" ht="12.75" customHeight="1" x14ac:dyDescent="0.2"/>
    <row r="3534" ht="12.75" customHeight="1" x14ac:dyDescent="0.2"/>
    <row r="3535" ht="12.75" customHeight="1" x14ac:dyDescent="0.2"/>
    <row r="3536" ht="12.75" customHeight="1" x14ac:dyDescent="0.2"/>
    <row r="3537" ht="12.75" customHeight="1" x14ac:dyDescent="0.2"/>
    <row r="3538" ht="12.75" customHeight="1" x14ac:dyDescent="0.2"/>
    <row r="3539" ht="12.75" customHeight="1" x14ac:dyDescent="0.2"/>
    <row r="3540" ht="12.75" customHeight="1" x14ac:dyDescent="0.2"/>
    <row r="3541" ht="12.75" customHeight="1" x14ac:dyDescent="0.2"/>
    <row r="3542" ht="12.75" customHeight="1" x14ac:dyDescent="0.2"/>
    <row r="3543" ht="12.75" customHeight="1" x14ac:dyDescent="0.2"/>
    <row r="3544" ht="12.75" customHeight="1" x14ac:dyDescent="0.2"/>
    <row r="3545" ht="12.75" customHeight="1" x14ac:dyDescent="0.2"/>
    <row r="3546" ht="12.75" customHeight="1" x14ac:dyDescent="0.2"/>
    <row r="3547" ht="12.75" customHeight="1" x14ac:dyDescent="0.2"/>
    <row r="3548" ht="12.75" customHeight="1" x14ac:dyDescent="0.2"/>
    <row r="3549" ht="12.75" customHeight="1" x14ac:dyDescent="0.2"/>
    <row r="3550" ht="12.75" customHeight="1" x14ac:dyDescent="0.2"/>
    <row r="3551" ht="12.75" customHeight="1" x14ac:dyDescent="0.2"/>
    <row r="3552" ht="12.75" customHeight="1" x14ac:dyDescent="0.2"/>
    <row r="3553" ht="12.75" customHeight="1" x14ac:dyDescent="0.2"/>
    <row r="3554" ht="12.75" customHeight="1" x14ac:dyDescent="0.2"/>
    <row r="3555" ht="12.75" customHeight="1" x14ac:dyDescent="0.2"/>
    <row r="3556" ht="12.75" customHeight="1" x14ac:dyDescent="0.2"/>
    <row r="3557" ht="12.75" customHeight="1" x14ac:dyDescent="0.2"/>
    <row r="3558" ht="12.75" customHeight="1" x14ac:dyDescent="0.2"/>
    <row r="3559" ht="12.75" customHeight="1" x14ac:dyDescent="0.2"/>
    <row r="3560" ht="12.75" customHeight="1" x14ac:dyDescent="0.2"/>
    <row r="3561" ht="12.75" customHeight="1" x14ac:dyDescent="0.2"/>
    <row r="3562" ht="12.75" customHeight="1" x14ac:dyDescent="0.2"/>
    <row r="3563" ht="12.75" customHeight="1" x14ac:dyDescent="0.2"/>
    <row r="3564" ht="12.75" customHeight="1" x14ac:dyDescent="0.2"/>
    <row r="3565" ht="12.75" customHeight="1" x14ac:dyDescent="0.2"/>
    <row r="3566" ht="12.75" customHeight="1" x14ac:dyDescent="0.2"/>
    <row r="3567" ht="12.75" customHeight="1" x14ac:dyDescent="0.2"/>
    <row r="3568" ht="12.75" customHeight="1" x14ac:dyDescent="0.2"/>
    <row r="3569" ht="12.75" customHeight="1" x14ac:dyDescent="0.2"/>
    <row r="3570" ht="12.75" customHeight="1" x14ac:dyDescent="0.2"/>
    <row r="3571" ht="12.75" customHeight="1" x14ac:dyDescent="0.2"/>
    <row r="3572" ht="12.75" customHeight="1" x14ac:dyDescent="0.2"/>
    <row r="3573" ht="12.75" customHeight="1" x14ac:dyDescent="0.2"/>
    <row r="3574" ht="12.75" customHeight="1" x14ac:dyDescent="0.2"/>
    <row r="3575" ht="12.75" customHeight="1" x14ac:dyDescent="0.2"/>
    <row r="3576" ht="12.75" customHeight="1" x14ac:dyDescent="0.2"/>
    <row r="3577" ht="12.75" customHeight="1" x14ac:dyDescent="0.2"/>
    <row r="3578" ht="12.75" customHeight="1" x14ac:dyDescent="0.2"/>
    <row r="3579" ht="12.75" customHeight="1" x14ac:dyDescent="0.2"/>
    <row r="3580" ht="12.75" customHeight="1" x14ac:dyDescent="0.2"/>
    <row r="3581" ht="12.75" customHeight="1" x14ac:dyDescent="0.2"/>
    <row r="3582" ht="12.75" customHeight="1" x14ac:dyDescent="0.2"/>
    <row r="3583" ht="12.75" customHeight="1" x14ac:dyDescent="0.2"/>
    <row r="3584" ht="12.75" customHeight="1" x14ac:dyDescent="0.2"/>
    <row r="3585" ht="12.75" customHeight="1" x14ac:dyDescent="0.2"/>
    <row r="3586" ht="12.75" customHeight="1" x14ac:dyDescent="0.2"/>
    <row r="3587" ht="12.75" customHeight="1" x14ac:dyDescent="0.2"/>
    <row r="3588" ht="12.75" customHeight="1" x14ac:dyDescent="0.2"/>
    <row r="3589" ht="12.75" customHeight="1" x14ac:dyDescent="0.2"/>
    <row r="3590" ht="12.75" customHeight="1" x14ac:dyDescent="0.2"/>
    <row r="3591" ht="12.75" customHeight="1" x14ac:dyDescent="0.2"/>
    <row r="3592" ht="12.75" customHeight="1" x14ac:dyDescent="0.2"/>
    <row r="3593" ht="12.75" customHeight="1" x14ac:dyDescent="0.2"/>
    <row r="3594" ht="12.75" customHeight="1" x14ac:dyDescent="0.2"/>
    <row r="3595" ht="12.75" customHeight="1" x14ac:dyDescent="0.2"/>
    <row r="3596" ht="12.75" customHeight="1" x14ac:dyDescent="0.2"/>
    <row r="3597" ht="12.75" customHeight="1" x14ac:dyDescent="0.2"/>
    <row r="3598" ht="12.75" customHeight="1" x14ac:dyDescent="0.2"/>
    <row r="3599" ht="12.75" customHeight="1" x14ac:dyDescent="0.2"/>
    <row r="3600" ht="12.75" customHeight="1" x14ac:dyDescent="0.2"/>
    <row r="3601" ht="12.75" customHeight="1" x14ac:dyDescent="0.2"/>
    <row r="3602" ht="12.75" customHeight="1" x14ac:dyDescent="0.2"/>
    <row r="3603" ht="12.75" customHeight="1" x14ac:dyDescent="0.2"/>
    <row r="3604" ht="12.75" customHeight="1" x14ac:dyDescent="0.2"/>
    <row r="3605" ht="12.75" customHeight="1" x14ac:dyDescent="0.2"/>
    <row r="3606" ht="12.75" customHeight="1" x14ac:dyDescent="0.2"/>
    <row r="3607" ht="12.75" customHeight="1" x14ac:dyDescent="0.2"/>
    <row r="3608" ht="12.75" customHeight="1" x14ac:dyDescent="0.2"/>
    <row r="3609" ht="12.75" customHeight="1" x14ac:dyDescent="0.2"/>
    <row r="3610" ht="12.75" customHeight="1" x14ac:dyDescent="0.2"/>
    <row r="3611" ht="12.75" customHeight="1" x14ac:dyDescent="0.2"/>
    <row r="3612" ht="12.75" customHeight="1" x14ac:dyDescent="0.2"/>
    <row r="3613" ht="12.75" customHeight="1" x14ac:dyDescent="0.2"/>
    <row r="3614" ht="12.75" customHeight="1" x14ac:dyDescent="0.2"/>
    <row r="3615" ht="12.75" customHeight="1" x14ac:dyDescent="0.2"/>
    <row r="3616" ht="12.75" customHeight="1" x14ac:dyDescent="0.2"/>
    <row r="3617" ht="12.75" customHeight="1" x14ac:dyDescent="0.2"/>
    <row r="3618" ht="12.75" customHeight="1" x14ac:dyDescent="0.2"/>
    <row r="3619" ht="12.75" customHeight="1" x14ac:dyDescent="0.2"/>
    <row r="3620" ht="12.75" customHeight="1" x14ac:dyDescent="0.2"/>
    <row r="3621" ht="12.75" customHeight="1" x14ac:dyDescent="0.2"/>
    <row r="3622" ht="12.75" customHeight="1" x14ac:dyDescent="0.2"/>
    <row r="3623" ht="12.75" customHeight="1" x14ac:dyDescent="0.2"/>
    <row r="3624" ht="12.75" customHeight="1" x14ac:dyDescent="0.2"/>
    <row r="3625" ht="12.75" customHeight="1" x14ac:dyDescent="0.2"/>
    <row r="3626" ht="12.75" customHeight="1" x14ac:dyDescent="0.2"/>
    <row r="3627" ht="12.75" customHeight="1" x14ac:dyDescent="0.2"/>
    <row r="3628" ht="12.75" customHeight="1" x14ac:dyDescent="0.2"/>
    <row r="3629" ht="12.75" customHeight="1" x14ac:dyDescent="0.2"/>
    <row r="3630" ht="12.75" customHeight="1" x14ac:dyDescent="0.2"/>
    <row r="3631" ht="12.75" customHeight="1" x14ac:dyDescent="0.2"/>
    <row r="3632" ht="12.75" customHeight="1" x14ac:dyDescent="0.2"/>
    <row r="3633" ht="12.75" customHeight="1" x14ac:dyDescent="0.2"/>
    <row r="3634" ht="12.75" customHeight="1" x14ac:dyDescent="0.2"/>
    <row r="3635" ht="12.75" customHeight="1" x14ac:dyDescent="0.2"/>
    <row r="3636" ht="12.75" customHeight="1" x14ac:dyDescent="0.2"/>
    <row r="3637" ht="12.75" customHeight="1" x14ac:dyDescent="0.2"/>
    <row r="3638" ht="12.75" customHeight="1" x14ac:dyDescent="0.2"/>
    <row r="3639" ht="12.75" customHeight="1" x14ac:dyDescent="0.2"/>
    <row r="3640" ht="12.75" customHeight="1" x14ac:dyDescent="0.2"/>
    <row r="3641" ht="12.75" customHeight="1" x14ac:dyDescent="0.2"/>
    <row r="3642" ht="12.75" customHeight="1" x14ac:dyDescent="0.2"/>
    <row r="3643" ht="12.75" customHeight="1" x14ac:dyDescent="0.2"/>
    <row r="3644" ht="12.75" customHeight="1" x14ac:dyDescent="0.2"/>
    <row r="3645" ht="12.75" customHeight="1" x14ac:dyDescent="0.2"/>
    <row r="3646" ht="12.75" customHeight="1" x14ac:dyDescent="0.2"/>
    <row r="3647" ht="12.75" customHeight="1" x14ac:dyDescent="0.2"/>
    <row r="3648" ht="12.75" customHeight="1" x14ac:dyDescent="0.2"/>
    <row r="3649" ht="12.75" customHeight="1" x14ac:dyDescent="0.2"/>
    <row r="3650" ht="12.75" customHeight="1" x14ac:dyDescent="0.2"/>
    <row r="3651" ht="12.75" customHeight="1" x14ac:dyDescent="0.2"/>
    <row r="3652" ht="12.75" customHeight="1" x14ac:dyDescent="0.2"/>
    <row r="3653" ht="12.75" customHeight="1" x14ac:dyDescent="0.2"/>
    <row r="3654" ht="12.75" customHeight="1" x14ac:dyDescent="0.2"/>
    <row r="3655" ht="12.75" customHeight="1" x14ac:dyDescent="0.2"/>
    <row r="3656" ht="12.75" customHeight="1" x14ac:dyDescent="0.2"/>
    <row r="3657" ht="12.75" customHeight="1" x14ac:dyDescent="0.2"/>
    <row r="3658" ht="12.75" customHeight="1" x14ac:dyDescent="0.2"/>
    <row r="3659" ht="12.75" customHeight="1" x14ac:dyDescent="0.2"/>
    <row r="3660" ht="12.75" customHeight="1" x14ac:dyDescent="0.2"/>
    <row r="3661" ht="12.75" customHeight="1" x14ac:dyDescent="0.2"/>
    <row r="3662" ht="12.75" customHeight="1" x14ac:dyDescent="0.2"/>
    <row r="3663" ht="12.75" customHeight="1" x14ac:dyDescent="0.2"/>
    <row r="3664" ht="12.75" customHeight="1" x14ac:dyDescent="0.2"/>
    <row r="3665" ht="12.75" customHeight="1" x14ac:dyDescent="0.2"/>
    <row r="3666" ht="12.75" customHeight="1" x14ac:dyDescent="0.2"/>
    <row r="3667" ht="12.75" customHeight="1" x14ac:dyDescent="0.2"/>
    <row r="3668" ht="12.75" customHeight="1" x14ac:dyDescent="0.2"/>
    <row r="3669" ht="12.75" customHeight="1" x14ac:dyDescent="0.2"/>
    <row r="3670" ht="12.75" customHeight="1" x14ac:dyDescent="0.2"/>
    <row r="3671" ht="12.75" customHeight="1" x14ac:dyDescent="0.2"/>
    <row r="3672" ht="12.75" customHeight="1" x14ac:dyDescent="0.2"/>
    <row r="3673" ht="12.75" customHeight="1" x14ac:dyDescent="0.2"/>
    <row r="3674" ht="12.75" customHeight="1" x14ac:dyDescent="0.2"/>
    <row r="3675" ht="12.75" customHeight="1" x14ac:dyDescent="0.2"/>
    <row r="3676" ht="12.75" customHeight="1" x14ac:dyDescent="0.2"/>
    <row r="3677" ht="12.75" customHeight="1" x14ac:dyDescent="0.2"/>
    <row r="3678" ht="12.75" customHeight="1" x14ac:dyDescent="0.2"/>
    <row r="3679" ht="12.75" customHeight="1" x14ac:dyDescent="0.2"/>
    <row r="3680" ht="12.75" customHeight="1" x14ac:dyDescent="0.2"/>
    <row r="3681" ht="12.75" customHeight="1" x14ac:dyDescent="0.2"/>
    <row r="3682" ht="12.75" customHeight="1" x14ac:dyDescent="0.2"/>
    <row r="3683" ht="12.75" customHeight="1" x14ac:dyDescent="0.2"/>
    <row r="3684" ht="12.75" customHeight="1" x14ac:dyDescent="0.2"/>
    <row r="3685" ht="12.75" customHeight="1" x14ac:dyDescent="0.2"/>
    <row r="3686" ht="12.75" customHeight="1" x14ac:dyDescent="0.2"/>
    <row r="3687" ht="12.75" customHeight="1" x14ac:dyDescent="0.2"/>
    <row r="3688" ht="12.75" customHeight="1" x14ac:dyDescent="0.2"/>
    <row r="3689" ht="12.75" customHeight="1" x14ac:dyDescent="0.2"/>
    <row r="3690" ht="12.75" customHeight="1" x14ac:dyDescent="0.2"/>
    <row r="3691" ht="12.75" customHeight="1" x14ac:dyDescent="0.2"/>
    <row r="3692" ht="12.75" customHeight="1" x14ac:dyDescent="0.2"/>
    <row r="3693" ht="12.75" customHeight="1" x14ac:dyDescent="0.2"/>
    <row r="3694" ht="12.75" customHeight="1" x14ac:dyDescent="0.2"/>
    <row r="3695" ht="12.75" customHeight="1" x14ac:dyDescent="0.2"/>
    <row r="3696" ht="12.75" customHeight="1" x14ac:dyDescent="0.2"/>
    <row r="3697" ht="12.75" customHeight="1" x14ac:dyDescent="0.2"/>
    <row r="3698" ht="12.75" customHeight="1" x14ac:dyDescent="0.2"/>
    <row r="3699" ht="12.75" customHeight="1" x14ac:dyDescent="0.2"/>
    <row r="3700" ht="12.75" customHeight="1" x14ac:dyDescent="0.2"/>
    <row r="3701" ht="12.75" customHeight="1" x14ac:dyDescent="0.2"/>
    <row r="3702" ht="12.75" customHeight="1" x14ac:dyDescent="0.2"/>
    <row r="3703" ht="12.75" customHeight="1" x14ac:dyDescent="0.2"/>
    <row r="3704" ht="12.75" customHeight="1" x14ac:dyDescent="0.2"/>
    <row r="3705" ht="12.75" customHeight="1" x14ac:dyDescent="0.2"/>
    <row r="3706" ht="12.75" customHeight="1" x14ac:dyDescent="0.2"/>
    <row r="3707" ht="12.75" customHeight="1" x14ac:dyDescent="0.2"/>
    <row r="3708" ht="12.75" customHeight="1" x14ac:dyDescent="0.2"/>
    <row r="3709" ht="12.75" customHeight="1" x14ac:dyDescent="0.2"/>
    <row r="3710" ht="12.75" customHeight="1" x14ac:dyDescent="0.2"/>
    <row r="3711" ht="12.75" customHeight="1" x14ac:dyDescent="0.2"/>
    <row r="3712" ht="12.75" customHeight="1" x14ac:dyDescent="0.2"/>
    <row r="3713" ht="12.75" customHeight="1" x14ac:dyDescent="0.2"/>
    <row r="3714" ht="12.75" customHeight="1" x14ac:dyDescent="0.2"/>
    <row r="3715" ht="12.75" customHeight="1" x14ac:dyDescent="0.2"/>
    <row r="3716" ht="12.75" customHeight="1" x14ac:dyDescent="0.2"/>
    <row r="3717" ht="12.75" customHeight="1" x14ac:dyDescent="0.2"/>
    <row r="3718" ht="12.75" customHeight="1" x14ac:dyDescent="0.2"/>
    <row r="3719" ht="12.75" customHeight="1" x14ac:dyDescent="0.2"/>
    <row r="3720" ht="12.75" customHeight="1" x14ac:dyDescent="0.2"/>
    <row r="3721" ht="12.75" customHeight="1" x14ac:dyDescent="0.2"/>
    <row r="3722" ht="12.75" customHeight="1" x14ac:dyDescent="0.2"/>
    <row r="3723" ht="12.75" customHeight="1" x14ac:dyDescent="0.2"/>
    <row r="3724" ht="12.75" customHeight="1" x14ac:dyDescent="0.2"/>
    <row r="3725" ht="12.75" customHeight="1" x14ac:dyDescent="0.2"/>
    <row r="3726" ht="12.75" customHeight="1" x14ac:dyDescent="0.2"/>
    <row r="3727" ht="12.75" customHeight="1" x14ac:dyDescent="0.2"/>
    <row r="3728" ht="12.75" customHeight="1" x14ac:dyDescent="0.2"/>
    <row r="3729" ht="12.75" customHeight="1" x14ac:dyDescent="0.2"/>
    <row r="3730" ht="12.75" customHeight="1" x14ac:dyDescent="0.2"/>
    <row r="3731" ht="12.75" customHeight="1" x14ac:dyDescent="0.2"/>
    <row r="3732" ht="12.75" customHeight="1" x14ac:dyDescent="0.2"/>
    <row r="3733" ht="12.75" customHeight="1" x14ac:dyDescent="0.2"/>
    <row r="3734" ht="12.75" customHeight="1" x14ac:dyDescent="0.2"/>
    <row r="3735" ht="12.75" customHeight="1" x14ac:dyDescent="0.2"/>
    <row r="3736" ht="12.75" customHeight="1" x14ac:dyDescent="0.2"/>
    <row r="3737" ht="12.75" customHeight="1" x14ac:dyDescent="0.2"/>
    <row r="3738" ht="12.75" customHeight="1" x14ac:dyDescent="0.2"/>
    <row r="3739" ht="12.75" customHeight="1" x14ac:dyDescent="0.2"/>
    <row r="3740" ht="12.75" customHeight="1" x14ac:dyDescent="0.2"/>
    <row r="3741" ht="12.75" customHeight="1" x14ac:dyDescent="0.2"/>
    <row r="3742" ht="12.75" customHeight="1" x14ac:dyDescent="0.2"/>
    <row r="3743" ht="12.75" customHeight="1" x14ac:dyDescent="0.2"/>
    <row r="3744" ht="12.75" customHeight="1" x14ac:dyDescent="0.2"/>
    <row r="3745" ht="12.75" customHeight="1" x14ac:dyDescent="0.2"/>
    <row r="3746" ht="12.75" customHeight="1" x14ac:dyDescent="0.2"/>
    <row r="3747" ht="12.75" customHeight="1" x14ac:dyDescent="0.2"/>
    <row r="3748" ht="12.75" customHeight="1" x14ac:dyDescent="0.2"/>
    <row r="3749" ht="12.75" customHeight="1" x14ac:dyDescent="0.2"/>
    <row r="3750" ht="12.75" customHeight="1" x14ac:dyDescent="0.2"/>
    <row r="3751" ht="12.75" customHeight="1" x14ac:dyDescent="0.2"/>
    <row r="3752" ht="12.75" customHeight="1" x14ac:dyDescent="0.2"/>
    <row r="3753" ht="12.75" customHeight="1" x14ac:dyDescent="0.2"/>
    <row r="3754" ht="12.75" customHeight="1" x14ac:dyDescent="0.2"/>
    <row r="3755" ht="12.75" customHeight="1" x14ac:dyDescent="0.2"/>
    <row r="3756" ht="12.75" customHeight="1" x14ac:dyDescent="0.2"/>
    <row r="3757" ht="12.75" customHeight="1" x14ac:dyDescent="0.2"/>
    <row r="3758" ht="12.75" customHeight="1" x14ac:dyDescent="0.2"/>
    <row r="3759" ht="12.75" customHeight="1" x14ac:dyDescent="0.2"/>
    <row r="3760" ht="12.75" customHeight="1" x14ac:dyDescent="0.2"/>
    <row r="3761" ht="12.75" customHeight="1" x14ac:dyDescent="0.2"/>
    <row r="3762" ht="12.75" customHeight="1" x14ac:dyDescent="0.2"/>
    <row r="3763" ht="12.75" customHeight="1" x14ac:dyDescent="0.2"/>
    <row r="3764" ht="12.75" customHeight="1" x14ac:dyDescent="0.2"/>
    <row r="3765" ht="12.75" customHeight="1" x14ac:dyDescent="0.2"/>
    <row r="3766" ht="12.75" customHeight="1" x14ac:dyDescent="0.2"/>
    <row r="3767" ht="12.75" customHeight="1" x14ac:dyDescent="0.2"/>
    <row r="3768" ht="12.75" customHeight="1" x14ac:dyDescent="0.2"/>
    <row r="3769" ht="12.75" customHeight="1" x14ac:dyDescent="0.2"/>
    <row r="3770" ht="12.75" customHeight="1" x14ac:dyDescent="0.2"/>
    <row r="3771" ht="12.75" customHeight="1" x14ac:dyDescent="0.2"/>
    <row r="3772" ht="12.75" customHeight="1" x14ac:dyDescent="0.2"/>
    <row r="3773" ht="12.75" customHeight="1" x14ac:dyDescent="0.2"/>
    <row r="3774" ht="12.75" customHeight="1" x14ac:dyDescent="0.2"/>
    <row r="3775" ht="12.75" customHeight="1" x14ac:dyDescent="0.2"/>
    <row r="3776" ht="12.75" customHeight="1" x14ac:dyDescent="0.2"/>
    <row r="3777" ht="12.75" customHeight="1" x14ac:dyDescent="0.2"/>
    <row r="3778" ht="12.75" customHeight="1" x14ac:dyDescent="0.2"/>
    <row r="3779" ht="12.75" customHeight="1" x14ac:dyDescent="0.2"/>
    <row r="3780" ht="12.75" customHeight="1" x14ac:dyDescent="0.2"/>
    <row r="3781" ht="12.75" customHeight="1" x14ac:dyDescent="0.2"/>
    <row r="3782" ht="12.75" customHeight="1" x14ac:dyDescent="0.2"/>
    <row r="3783" ht="12.75" customHeight="1" x14ac:dyDescent="0.2"/>
    <row r="3784" ht="12.75" customHeight="1" x14ac:dyDescent="0.2"/>
    <row r="3785" ht="12.75" customHeight="1" x14ac:dyDescent="0.2"/>
    <row r="3786" ht="12.75" customHeight="1" x14ac:dyDescent="0.2"/>
    <row r="3787" ht="12.75" customHeight="1" x14ac:dyDescent="0.2"/>
    <row r="3788" ht="12.75" customHeight="1" x14ac:dyDescent="0.2"/>
    <row r="3789" ht="12.75" customHeight="1" x14ac:dyDescent="0.2"/>
    <row r="3790" ht="12.75" customHeight="1" x14ac:dyDescent="0.2"/>
    <row r="3791" ht="12.75" customHeight="1" x14ac:dyDescent="0.2"/>
    <row r="3792" ht="12.75" customHeight="1" x14ac:dyDescent="0.2"/>
    <row r="3793" ht="12.75" customHeight="1" x14ac:dyDescent="0.2"/>
    <row r="3794" ht="12.75" customHeight="1" x14ac:dyDescent="0.2"/>
    <row r="3795" ht="12.75" customHeight="1" x14ac:dyDescent="0.2"/>
    <row r="3796" ht="12.75" customHeight="1" x14ac:dyDescent="0.2"/>
    <row r="3797" ht="12.75" customHeight="1" x14ac:dyDescent="0.2"/>
    <row r="3798" ht="12.75" customHeight="1" x14ac:dyDescent="0.2"/>
    <row r="3799" ht="12.75" customHeight="1" x14ac:dyDescent="0.2"/>
    <row r="3800" ht="12.75" customHeight="1" x14ac:dyDescent="0.2"/>
    <row r="3801" ht="12.75" customHeight="1" x14ac:dyDescent="0.2"/>
    <row r="3802" ht="12.75" customHeight="1" x14ac:dyDescent="0.2"/>
    <row r="3803" ht="12.75" customHeight="1" x14ac:dyDescent="0.2"/>
    <row r="3804" ht="12.75" customHeight="1" x14ac:dyDescent="0.2"/>
    <row r="3805" ht="12.75" customHeight="1" x14ac:dyDescent="0.2"/>
    <row r="3806" ht="12.75" customHeight="1" x14ac:dyDescent="0.2"/>
    <row r="3807" ht="12.75" customHeight="1" x14ac:dyDescent="0.2"/>
    <row r="3808" ht="12.75" customHeight="1" x14ac:dyDescent="0.2"/>
    <row r="3809" ht="12.75" customHeight="1" x14ac:dyDescent="0.2"/>
    <row r="3810" ht="12.75" customHeight="1" x14ac:dyDescent="0.2"/>
    <row r="3811" ht="12.75" customHeight="1" x14ac:dyDescent="0.2"/>
    <row r="3812" ht="12.75" customHeight="1" x14ac:dyDescent="0.2"/>
    <row r="3813" ht="12.75" customHeight="1" x14ac:dyDescent="0.2"/>
    <row r="3814" ht="12.75" customHeight="1" x14ac:dyDescent="0.2"/>
    <row r="3815" ht="12.75" customHeight="1" x14ac:dyDescent="0.2"/>
    <row r="3816" ht="12.75" customHeight="1" x14ac:dyDescent="0.2"/>
    <row r="3817" ht="12.75" customHeight="1" x14ac:dyDescent="0.2"/>
    <row r="3818" ht="12.75" customHeight="1" x14ac:dyDescent="0.2"/>
    <row r="3819" ht="12.75" customHeight="1" x14ac:dyDescent="0.2"/>
    <row r="3820" ht="12.75" customHeight="1" x14ac:dyDescent="0.2"/>
    <row r="3821" ht="12.75" customHeight="1" x14ac:dyDescent="0.2"/>
    <row r="3822" ht="12.75" customHeight="1" x14ac:dyDescent="0.2"/>
    <row r="3823" ht="12.75" customHeight="1" x14ac:dyDescent="0.2"/>
    <row r="3824" ht="12.75" customHeight="1" x14ac:dyDescent="0.2"/>
    <row r="3825" ht="12.75" customHeight="1" x14ac:dyDescent="0.2"/>
    <row r="3826" ht="12.75" customHeight="1" x14ac:dyDescent="0.2"/>
    <row r="3827" ht="12.75" customHeight="1" x14ac:dyDescent="0.2"/>
    <row r="3828" ht="12.75" customHeight="1" x14ac:dyDescent="0.2"/>
    <row r="3829" ht="12.75" customHeight="1" x14ac:dyDescent="0.2"/>
    <row r="3830" ht="12.75" customHeight="1" x14ac:dyDescent="0.2"/>
    <row r="3831" ht="12.75" customHeight="1" x14ac:dyDescent="0.2"/>
    <row r="3832" ht="12.75" customHeight="1" x14ac:dyDescent="0.2"/>
    <row r="3833" ht="12.75" customHeight="1" x14ac:dyDescent="0.2"/>
    <row r="3834" ht="12.75" customHeight="1" x14ac:dyDescent="0.2"/>
    <row r="3835" ht="12.75" customHeight="1" x14ac:dyDescent="0.2"/>
    <row r="3836" ht="12.75" customHeight="1" x14ac:dyDescent="0.2"/>
    <row r="3837" ht="12.75" customHeight="1" x14ac:dyDescent="0.2"/>
    <row r="3838" ht="12.75" customHeight="1" x14ac:dyDescent="0.2"/>
    <row r="3839" ht="12.75" customHeight="1" x14ac:dyDescent="0.2"/>
    <row r="3840" ht="12.75" customHeight="1" x14ac:dyDescent="0.2"/>
    <row r="3841" ht="12.75" customHeight="1" x14ac:dyDescent="0.2"/>
    <row r="3842" ht="12.75" customHeight="1" x14ac:dyDescent="0.2"/>
    <row r="3843" ht="12.75" customHeight="1" x14ac:dyDescent="0.2"/>
    <row r="3844" ht="12.75" customHeight="1" x14ac:dyDescent="0.2"/>
    <row r="3845" ht="12.75" customHeight="1" x14ac:dyDescent="0.2"/>
    <row r="3846" ht="12.75" customHeight="1" x14ac:dyDescent="0.2"/>
    <row r="3847" ht="12.75" customHeight="1" x14ac:dyDescent="0.2"/>
    <row r="3848" ht="12.75" customHeight="1" x14ac:dyDescent="0.2"/>
    <row r="3849" ht="12.75" customHeight="1" x14ac:dyDescent="0.2"/>
    <row r="3850" ht="12.75" customHeight="1" x14ac:dyDescent="0.2"/>
    <row r="3851" ht="12.75" customHeight="1" x14ac:dyDescent="0.2"/>
    <row r="3852" ht="12.75" customHeight="1" x14ac:dyDescent="0.2"/>
    <row r="3853" ht="12.75" customHeight="1" x14ac:dyDescent="0.2"/>
    <row r="3854" ht="12.75" customHeight="1" x14ac:dyDescent="0.2"/>
    <row r="3855" ht="12.75" customHeight="1" x14ac:dyDescent="0.2"/>
    <row r="3856" ht="12.75" customHeight="1" x14ac:dyDescent="0.2"/>
    <row r="3857" ht="12.75" customHeight="1" x14ac:dyDescent="0.2"/>
    <row r="3858" ht="12.75" customHeight="1" x14ac:dyDescent="0.2"/>
    <row r="3859" ht="12.75" customHeight="1" x14ac:dyDescent="0.2"/>
    <row r="3860" ht="12.75" customHeight="1" x14ac:dyDescent="0.2"/>
    <row r="3861" ht="12.75" customHeight="1" x14ac:dyDescent="0.2"/>
    <row r="3862" ht="12.75" customHeight="1" x14ac:dyDescent="0.2"/>
    <row r="3863" ht="12.75" customHeight="1" x14ac:dyDescent="0.2"/>
    <row r="3864" ht="12.75" customHeight="1" x14ac:dyDescent="0.2"/>
    <row r="3865" ht="12.75" customHeight="1" x14ac:dyDescent="0.2"/>
    <row r="3866" ht="12.75" customHeight="1" x14ac:dyDescent="0.2"/>
    <row r="3867" ht="12.75" customHeight="1" x14ac:dyDescent="0.2"/>
    <row r="3868" ht="12.75" customHeight="1" x14ac:dyDescent="0.2"/>
    <row r="3869" ht="12.75" customHeight="1" x14ac:dyDescent="0.2"/>
    <row r="3870" ht="12.75" customHeight="1" x14ac:dyDescent="0.2"/>
    <row r="3871" ht="12.75" customHeight="1" x14ac:dyDescent="0.2"/>
    <row r="3872" ht="12.75" customHeight="1" x14ac:dyDescent="0.2"/>
    <row r="3873" ht="12.75" customHeight="1" x14ac:dyDescent="0.2"/>
    <row r="3874" ht="12.75" customHeight="1" x14ac:dyDescent="0.2"/>
    <row r="3875" ht="12.75" customHeight="1" x14ac:dyDescent="0.2"/>
    <row r="3876" ht="12.75" customHeight="1" x14ac:dyDescent="0.2"/>
    <row r="3877" ht="12.75" customHeight="1" x14ac:dyDescent="0.2"/>
    <row r="3878" ht="12.75" customHeight="1" x14ac:dyDescent="0.2"/>
    <row r="3879" ht="12.75" customHeight="1" x14ac:dyDescent="0.2"/>
    <row r="3880" ht="12.75" customHeight="1" x14ac:dyDescent="0.2"/>
    <row r="3881" ht="12.75" customHeight="1" x14ac:dyDescent="0.2"/>
    <row r="3882" ht="12.75" customHeight="1" x14ac:dyDescent="0.2"/>
    <row r="3883" ht="12.75" customHeight="1" x14ac:dyDescent="0.2"/>
    <row r="3884" ht="12.75" customHeight="1" x14ac:dyDescent="0.2"/>
    <row r="3885" ht="12.75" customHeight="1" x14ac:dyDescent="0.2"/>
    <row r="3886" ht="12.75" customHeight="1" x14ac:dyDescent="0.2"/>
    <row r="3887" ht="12.75" customHeight="1" x14ac:dyDescent="0.2"/>
    <row r="3888" ht="12.75" customHeight="1" x14ac:dyDescent="0.2"/>
    <row r="3889" ht="12.75" customHeight="1" x14ac:dyDescent="0.2"/>
    <row r="3890" ht="12.75" customHeight="1" x14ac:dyDescent="0.2"/>
    <row r="3891" ht="12.75" customHeight="1" x14ac:dyDescent="0.2"/>
    <row r="3892" ht="12.75" customHeight="1" x14ac:dyDescent="0.2"/>
    <row r="3893" ht="12.75" customHeight="1" x14ac:dyDescent="0.2"/>
    <row r="3894" ht="12.75" customHeight="1" x14ac:dyDescent="0.2"/>
    <row r="3895" ht="12.75" customHeight="1" x14ac:dyDescent="0.2"/>
    <row r="3896" ht="12.75" customHeight="1" x14ac:dyDescent="0.2"/>
    <row r="3897" ht="12.75" customHeight="1" x14ac:dyDescent="0.2"/>
    <row r="3898" ht="12.75" customHeight="1" x14ac:dyDescent="0.2"/>
    <row r="3899" ht="12.75" customHeight="1" x14ac:dyDescent="0.2"/>
    <row r="3900" ht="12.75" customHeight="1" x14ac:dyDescent="0.2"/>
    <row r="3901" ht="12.75" customHeight="1" x14ac:dyDescent="0.2"/>
    <row r="3902" ht="12.75" customHeight="1" x14ac:dyDescent="0.2"/>
    <row r="3903" ht="12.75" customHeight="1" x14ac:dyDescent="0.2"/>
    <row r="3904" ht="12.75" customHeight="1" x14ac:dyDescent="0.2"/>
    <row r="3905" ht="12.75" customHeight="1" x14ac:dyDescent="0.2"/>
    <row r="3906" ht="12.75" customHeight="1" x14ac:dyDescent="0.2"/>
    <row r="3907" ht="12.75" customHeight="1" x14ac:dyDescent="0.2"/>
    <row r="3908" ht="12.75" customHeight="1" x14ac:dyDescent="0.2"/>
    <row r="3909" ht="12.75" customHeight="1" x14ac:dyDescent="0.2"/>
    <row r="3910" ht="12.75" customHeight="1" x14ac:dyDescent="0.2"/>
    <row r="3911" ht="12.75" customHeight="1" x14ac:dyDescent="0.2"/>
    <row r="3912" ht="12.75" customHeight="1" x14ac:dyDescent="0.2"/>
    <row r="3913" ht="12.75" customHeight="1" x14ac:dyDescent="0.2"/>
    <row r="3914" ht="12.75" customHeight="1" x14ac:dyDescent="0.2"/>
    <row r="3915" ht="12.75" customHeight="1" x14ac:dyDescent="0.2"/>
    <row r="3916" ht="12.75" customHeight="1" x14ac:dyDescent="0.2"/>
    <row r="3917" ht="12.75" customHeight="1" x14ac:dyDescent="0.2"/>
    <row r="3918" ht="12.75" customHeight="1" x14ac:dyDescent="0.2"/>
    <row r="3919" ht="12.75" customHeight="1" x14ac:dyDescent="0.2"/>
    <row r="3920" ht="12.75" customHeight="1" x14ac:dyDescent="0.2"/>
    <row r="3921" ht="12.75" customHeight="1" x14ac:dyDescent="0.2"/>
    <row r="3922" ht="12.75" customHeight="1" x14ac:dyDescent="0.2"/>
    <row r="3923" ht="12.75" customHeight="1" x14ac:dyDescent="0.2"/>
    <row r="3924" ht="12.75" customHeight="1" x14ac:dyDescent="0.2"/>
    <row r="3925" ht="12.75" customHeight="1" x14ac:dyDescent="0.2"/>
    <row r="3926" ht="12.75" customHeight="1" x14ac:dyDescent="0.2"/>
    <row r="3927" ht="12.75" customHeight="1" x14ac:dyDescent="0.2"/>
    <row r="3928" ht="12.75" customHeight="1" x14ac:dyDescent="0.2"/>
    <row r="3929" ht="12.75" customHeight="1" x14ac:dyDescent="0.2"/>
    <row r="3930" ht="12.75" customHeight="1" x14ac:dyDescent="0.2"/>
    <row r="3931" ht="12.75" customHeight="1" x14ac:dyDescent="0.2"/>
    <row r="3932" ht="12.75" customHeight="1" x14ac:dyDescent="0.2"/>
    <row r="3933" ht="12.75" customHeight="1" x14ac:dyDescent="0.2"/>
    <row r="3934" ht="12.75" customHeight="1" x14ac:dyDescent="0.2"/>
    <row r="3935" ht="12.75" customHeight="1" x14ac:dyDescent="0.2"/>
    <row r="3936" ht="12.75" customHeight="1" x14ac:dyDescent="0.2"/>
    <row r="3937" ht="12.75" customHeight="1" x14ac:dyDescent="0.2"/>
    <row r="3938" ht="12.75" customHeight="1" x14ac:dyDescent="0.2"/>
    <row r="3939" ht="12.75" customHeight="1" x14ac:dyDescent="0.2"/>
    <row r="3940" ht="12.75" customHeight="1" x14ac:dyDescent="0.2"/>
    <row r="3941" ht="12.75" customHeight="1" x14ac:dyDescent="0.2"/>
    <row r="3942" ht="12.75" customHeight="1" x14ac:dyDescent="0.2"/>
    <row r="3943" ht="12.75" customHeight="1" x14ac:dyDescent="0.2"/>
    <row r="3944" ht="12.75" customHeight="1" x14ac:dyDescent="0.2"/>
    <row r="3945" ht="12.75" customHeight="1" x14ac:dyDescent="0.2"/>
    <row r="3946" ht="12.75" customHeight="1" x14ac:dyDescent="0.2"/>
    <row r="3947" ht="12.75" customHeight="1" x14ac:dyDescent="0.2"/>
    <row r="3948" ht="12.75" customHeight="1" x14ac:dyDescent="0.2"/>
    <row r="3949" ht="12.75" customHeight="1" x14ac:dyDescent="0.2"/>
    <row r="3950" ht="12.75" customHeight="1" x14ac:dyDescent="0.2"/>
    <row r="3951" ht="12.75" customHeight="1" x14ac:dyDescent="0.2"/>
    <row r="3952" ht="12.75" customHeight="1" x14ac:dyDescent="0.2"/>
    <row r="3953" ht="12.75" customHeight="1" x14ac:dyDescent="0.2"/>
    <row r="3954" ht="12.75" customHeight="1" x14ac:dyDescent="0.2"/>
    <row r="3955" ht="12.75" customHeight="1" x14ac:dyDescent="0.2"/>
    <row r="3956" ht="12.75" customHeight="1" x14ac:dyDescent="0.2"/>
    <row r="3957" ht="12.75" customHeight="1" x14ac:dyDescent="0.2"/>
    <row r="3958" ht="12.75" customHeight="1" x14ac:dyDescent="0.2"/>
    <row r="3959" ht="12.75" customHeight="1" x14ac:dyDescent="0.2"/>
    <row r="3960" ht="12.75" customHeight="1" x14ac:dyDescent="0.2"/>
    <row r="3961" ht="12.75" customHeight="1" x14ac:dyDescent="0.2"/>
    <row r="3962" ht="12.75" customHeight="1" x14ac:dyDescent="0.2"/>
    <row r="3963" ht="12.75" customHeight="1" x14ac:dyDescent="0.2"/>
    <row r="3964" ht="12.75" customHeight="1" x14ac:dyDescent="0.2"/>
    <row r="3965" ht="12.75" customHeight="1" x14ac:dyDescent="0.2"/>
    <row r="3966" ht="12.75" customHeight="1" x14ac:dyDescent="0.2"/>
    <row r="3967" ht="12.75" customHeight="1" x14ac:dyDescent="0.2"/>
    <row r="3968" ht="12.75" customHeight="1" x14ac:dyDescent="0.2"/>
    <row r="3969" ht="12.75" customHeight="1" x14ac:dyDescent="0.2"/>
    <row r="3970" ht="12.75" customHeight="1" x14ac:dyDescent="0.2"/>
    <row r="3971" ht="12.75" customHeight="1" x14ac:dyDescent="0.2"/>
    <row r="3972" ht="12.75" customHeight="1" x14ac:dyDescent="0.2"/>
    <row r="3973" ht="12.75" customHeight="1" x14ac:dyDescent="0.2"/>
    <row r="3974" ht="12.75" customHeight="1" x14ac:dyDescent="0.2"/>
    <row r="3975" ht="12.75" customHeight="1" x14ac:dyDescent="0.2"/>
    <row r="3976" ht="12.75" customHeight="1" x14ac:dyDescent="0.2"/>
    <row r="3977" ht="12.75" customHeight="1" x14ac:dyDescent="0.2"/>
    <row r="3978" ht="12.75" customHeight="1" x14ac:dyDescent="0.2"/>
    <row r="3979" ht="12.75" customHeight="1" x14ac:dyDescent="0.2"/>
    <row r="3980" ht="12.75" customHeight="1" x14ac:dyDescent="0.2"/>
    <row r="3981" ht="12.75" customHeight="1" x14ac:dyDescent="0.2"/>
    <row r="3982" ht="12.75" customHeight="1" x14ac:dyDescent="0.2"/>
    <row r="3983" ht="12.75" customHeight="1" x14ac:dyDescent="0.2"/>
    <row r="3984" ht="12.75" customHeight="1" x14ac:dyDescent="0.2"/>
    <row r="3985" ht="12.75" customHeight="1" x14ac:dyDescent="0.2"/>
    <row r="3986" ht="12.75" customHeight="1" x14ac:dyDescent="0.2"/>
    <row r="3987" ht="12.75" customHeight="1" x14ac:dyDescent="0.2"/>
    <row r="3988" ht="12.75" customHeight="1" x14ac:dyDescent="0.2"/>
    <row r="3989" ht="12.75" customHeight="1" x14ac:dyDescent="0.2"/>
    <row r="3990" ht="12.75" customHeight="1" x14ac:dyDescent="0.2"/>
    <row r="3991" ht="12.75" customHeight="1" x14ac:dyDescent="0.2"/>
    <row r="3992" ht="12.75" customHeight="1" x14ac:dyDescent="0.2"/>
    <row r="3993" ht="12.75" customHeight="1" x14ac:dyDescent="0.2"/>
    <row r="3994" ht="12.75" customHeight="1" x14ac:dyDescent="0.2"/>
    <row r="3995" ht="12.75" customHeight="1" x14ac:dyDescent="0.2"/>
    <row r="3996" ht="12.75" customHeight="1" x14ac:dyDescent="0.2"/>
    <row r="3997" ht="12.75" customHeight="1" x14ac:dyDescent="0.2"/>
    <row r="3998" ht="12.75" customHeight="1" x14ac:dyDescent="0.2"/>
    <row r="3999" ht="12.75" customHeight="1" x14ac:dyDescent="0.2"/>
    <row r="4000" ht="12.75" customHeight="1" x14ac:dyDescent="0.2"/>
    <row r="4001" ht="12.75" customHeight="1" x14ac:dyDescent="0.2"/>
    <row r="4002" ht="12.75" customHeight="1" x14ac:dyDescent="0.2"/>
    <row r="4003" ht="12.75" customHeight="1" x14ac:dyDescent="0.2"/>
    <row r="4004" ht="12.75" customHeight="1" x14ac:dyDescent="0.2"/>
    <row r="4005" ht="12.75" customHeight="1" x14ac:dyDescent="0.2"/>
    <row r="4006" ht="12.75" customHeight="1" x14ac:dyDescent="0.2"/>
    <row r="4007" ht="12.75" customHeight="1" x14ac:dyDescent="0.2"/>
    <row r="4008" ht="12.75" customHeight="1" x14ac:dyDescent="0.2"/>
    <row r="4009" ht="12.75" customHeight="1" x14ac:dyDescent="0.2"/>
    <row r="4010" ht="12.75" customHeight="1" x14ac:dyDescent="0.2"/>
    <row r="4011" ht="12.75" customHeight="1" x14ac:dyDescent="0.2"/>
    <row r="4012" ht="12.75" customHeight="1" x14ac:dyDescent="0.2"/>
    <row r="4013" ht="12.75" customHeight="1" x14ac:dyDescent="0.2"/>
    <row r="4014" ht="12.75" customHeight="1" x14ac:dyDescent="0.2"/>
    <row r="4015" ht="12.75" customHeight="1" x14ac:dyDescent="0.2"/>
    <row r="4016" ht="12.75" customHeight="1" x14ac:dyDescent="0.2"/>
    <row r="4017" ht="12.75" customHeight="1" x14ac:dyDescent="0.2"/>
    <row r="4018" ht="12.75" customHeight="1" x14ac:dyDescent="0.2"/>
    <row r="4019" ht="12.75" customHeight="1" x14ac:dyDescent="0.2"/>
    <row r="4020" ht="12.75" customHeight="1" x14ac:dyDescent="0.2"/>
    <row r="4021" ht="12.75" customHeight="1" x14ac:dyDescent="0.2"/>
    <row r="4022" ht="12.75" customHeight="1" x14ac:dyDescent="0.2"/>
    <row r="4023" ht="12.75" customHeight="1" x14ac:dyDescent="0.2"/>
    <row r="4024" ht="12.75" customHeight="1" x14ac:dyDescent="0.2"/>
    <row r="4025" ht="12.75" customHeight="1" x14ac:dyDescent="0.2"/>
    <row r="4026" ht="12.75" customHeight="1" x14ac:dyDescent="0.2"/>
    <row r="4027" ht="12.75" customHeight="1" x14ac:dyDescent="0.2"/>
    <row r="4028" ht="12.75" customHeight="1" x14ac:dyDescent="0.2"/>
    <row r="4029" ht="12.75" customHeight="1" x14ac:dyDescent="0.2"/>
    <row r="4030" ht="12.75" customHeight="1" x14ac:dyDescent="0.2"/>
    <row r="4031" ht="12.75" customHeight="1" x14ac:dyDescent="0.2"/>
    <row r="4032" ht="12.75" customHeight="1" x14ac:dyDescent="0.2"/>
    <row r="4033" ht="12.75" customHeight="1" x14ac:dyDescent="0.2"/>
    <row r="4034" ht="12.75" customHeight="1" x14ac:dyDescent="0.2"/>
    <row r="4035" ht="12.75" customHeight="1" x14ac:dyDescent="0.2"/>
    <row r="4036" ht="12.75" customHeight="1" x14ac:dyDescent="0.2"/>
    <row r="4037" ht="12.75" customHeight="1" x14ac:dyDescent="0.2"/>
    <row r="4038" ht="12.75" customHeight="1" x14ac:dyDescent="0.2"/>
    <row r="4039" ht="12.75" customHeight="1" x14ac:dyDescent="0.2"/>
    <row r="4040" ht="12.75" customHeight="1" x14ac:dyDescent="0.2"/>
    <row r="4041" ht="12.75" customHeight="1" x14ac:dyDescent="0.2"/>
    <row r="4042" ht="12.75" customHeight="1" x14ac:dyDescent="0.2"/>
    <row r="4043" ht="12.75" customHeight="1" x14ac:dyDescent="0.2"/>
    <row r="4044" ht="12.75" customHeight="1" x14ac:dyDescent="0.2"/>
    <row r="4045" ht="12.75" customHeight="1" x14ac:dyDescent="0.2"/>
    <row r="4046" ht="12.75" customHeight="1" x14ac:dyDescent="0.2"/>
    <row r="4047" ht="12.75" customHeight="1" x14ac:dyDescent="0.2"/>
    <row r="4048" ht="12.75" customHeight="1" x14ac:dyDescent="0.2"/>
    <row r="4049" ht="12.75" customHeight="1" x14ac:dyDescent="0.2"/>
    <row r="4050" ht="12.75" customHeight="1" x14ac:dyDescent="0.2"/>
    <row r="4051" ht="12.75" customHeight="1" x14ac:dyDescent="0.2"/>
    <row r="4052" ht="12.75" customHeight="1" x14ac:dyDescent="0.2"/>
    <row r="4053" ht="12.75" customHeight="1" x14ac:dyDescent="0.2"/>
    <row r="4054" ht="12.75" customHeight="1" x14ac:dyDescent="0.2"/>
    <row r="4055" ht="12.75" customHeight="1" x14ac:dyDescent="0.2"/>
    <row r="4056" ht="12.75" customHeight="1" x14ac:dyDescent="0.2"/>
    <row r="4057" ht="12.75" customHeight="1" x14ac:dyDescent="0.2"/>
    <row r="4058" ht="12.75" customHeight="1" x14ac:dyDescent="0.2"/>
    <row r="4059" ht="12.75" customHeight="1" x14ac:dyDescent="0.2"/>
    <row r="4060" ht="12.75" customHeight="1" x14ac:dyDescent="0.2"/>
    <row r="4061" ht="12.75" customHeight="1" x14ac:dyDescent="0.2"/>
    <row r="4062" ht="12.75" customHeight="1" x14ac:dyDescent="0.2"/>
    <row r="4063" ht="12.75" customHeight="1" x14ac:dyDescent="0.2"/>
    <row r="4064" ht="12.75" customHeight="1" x14ac:dyDescent="0.2"/>
    <row r="4065" ht="12.75" customHeight="1" x14ac:dyDescent="0.2"/>
    <row r="4066" ht="12.75" customHeight="1" x14ac:dyDescent="0.2"/>
    <row r="4067" ht="12.75" customHeight="1" x14ac:dyDescent="0.2"/>
    <row r="4068" ht="12.75" customHeight="1" x14ac:dyDescent="0.2"/>
    <row r="4069" ht="12.75" customHeight="1" x14ac:dyDescent="0.2"/>
    <row r="4070" ht="12.75" customHeight="1" x14ac:dyDescent="0.2"/>
    <row r="4071" ht="12.75" customHeight="1" x14ac:dyDescent="0.2"/>
    <row r="4072" ht="12.75" customHeight="1" x14ac:dyDescent="0.2"/>
    <row r="4073" ht="12.75" customHeight="1" x14ac:dyDescent="0.2"/>
    <row r="4074" ht="12.75" customHeight="1" x14ac:dyDescent="0.2"/>
    <row r="4075" ht="12.75" customHeight="1" x14ac:dyDescent="0.2"/>
    <row r="4076" ht="12.75" customHeight="1" x14ac:dyDescent="0.2"/>
    <row r="4077" ht="12.75" customHeight="1" x14ac:dyDescent="0.2"/>
    <row r="4078" ht="12.75" customHeight="1" x14ac:dyDescent="0.2"/>
    <row r="4079" ht="12.75" customHeight="1" x14ac:dyDescent="0.2"/>
    <row r="4080" ht="12.75" customHeight="1" x14ac:dyDescent="0.2"/>
    <row r="4081" ht="12.75" customHeight="1" x14ac:dyDescent="0.2"/>
    <row r="4082" ht="12.75" customHeight="1" x14ac:dyDescent="0.2"/>
    <row r="4083" ht="12.75" customHeight="1" x14ac:dyDescent="0.2"/>
    <row r="4084" ht="12.75" customHeight="1" x14ac:dyDescent="0.2"/>
    <row r="4085" ht="12.75" customHeight="1" x14ac:dyDescent="0.2"/>
    <row r="4086" ht="12.75" customHeight="1" x14ac:dyDescent="0.2"/>
    <row r="4087" ht="12.75" customHeight="1" x14ac:dyDescent="0.2"/>
    <row r="4088" ht="12.75" customHeight="1" x14ac:dyDescent="0.2"/>
    <row r="4089" ht="12.75" customHeight="1" x14ac:dyDescent="0.2"/>
    <row r="4090" ht="12.75" customHeight="1" x14ac:dyDescent="0.2"/>
    <row r="4091" ht="12.75" customHeight="1" x14ac:dyDescent="0.2"/>
    <row r="4092" ht="12.75" customHeight="1" x14ac:dyDescent="0.2"/>
    <row r="4093" ht="12.75" customHeight="1" x14ac:dyDescent="0.2"/>
    <row r="4094" ht="12.75" customHeight="1" x14ac:dyDescent="0.2"/>
    <row r="4095" ht="12.75" customHeight="1" x14ac:dyDescent="0.2"/>
    <row r="4096" ht="12.75" customHeight="1" x14ac:dyDescent="0.2"/>
    <row r="4097" ht="12.75" customHeight="1" x14ac:dyDescent="0.2"/>
    <row r="4098" ht="12.75" customHeight="1" x14ac:dyDescent="0.2"/>
    <row r="4099" ht="12.75" customHeight="1" x14ac:dyDescent="0.2"/>
    <row r="4100" ht="12.75" customHeight="1" x14ac:dyDescent="0.2"/>
    <row r="4101" ht="12.75" customHeight="1" x14ac:dyDescent="0.2"/>
    <row r="4102" ht="12.75" customHeight="1" x14ac:dyDescent="0.2"/>
    <row r="4103" ht="12.75" customHeight="1" x14ac:dyDescent="0.2"/>
    <row r="4104" ht="12.75" customHeight="1" x14ac:dyDescent="0.2"/>
    <row r="4105" ht="12.75" customHeight="1" x14ac:dyDescent="0.2"/>
    <row r="4106" ht="12.75" customHeight="1" x14ac:dyDescent="0.2"/>
    <row r="4107" ht="12.75" customHeight="1" x14ac:dyDescent="0.2"/>
    <row r="4108" ht="12.75" customHeight="1" x14ac:dyDescent="0.2"/>
    <row r="4109" ht="12.75" customHeight="1" x14ac:dyDescent="0.2"/>
    <row r="4110" ht="12.75" customHeight="1" x14ac:dyDescent="0.2"/>
    <row r="4111" ht="12.75" customHeight="1" x14ac:dyDescent="0.2"/>
    <row r="4112" ht="12.75" customHeight="1" x14ac:dyDescent="0.2"/>
    <row r="4113" ht="12.75" customHeight="1" x14ac:dyDescent="0.2"/>
    <row r="4114" ht="12.75" customHeight="1" x14ac:dyDescent="0.2"/>
    <row r="4115" ht="12.75" customHeight="1" x14ac:dyDescent="0.2"/>
    <row r="4116" ht="12.75" customHeight="1" x14ac:dyDescent="0.2"/>
    <row r="4117" ht="12.75" customHeight="1" x14ac:dyDescent="0.2"/>
    <row r="4118" ht="12.75" customHeight="1" x14ac:dyDescent="0.2"/>
    <row r="4119" ht="12.75" customHeight="1" x14ac:dyDescent="0.2"/>
    <row r="4120" ht="12.75" customHeight="1" x14ac:dyDescent="0.2"/>
    <row r="4121" ht="12.75" customHeight="1" x14ac:dyDescent="0.2"/>
    <row r="4122" ht="12.75" customHeight="1" x14ac:dyDescent="0.2"/>
    <row r="4123" ht="12.75" customHeight="1" x14ac:dyDescent="0.2"/>
    <row r="4124" ht="12.75" customHeight="1" x14ac:dyDescent="0.2"/>
    <row r="4125" ht="12.75" customHeight="1" x14ac:dyDescent="0.2"/>
    <row r="4126" ht="12.75" customHeight="1" x14ac:dyDescent="0.2"/>
    <row r="4127" ht="12.75" customHeight="1" x14ac:dyDescent="0.2"/>
    <row r="4128" ht="12.75" customHeight="1" x14ac:dyDescent="0.2"/>
    <row r="4129" ht="12.75" customHeight="1" x14ac:dyDescent="0.2"/>
    <row r="4130" ht="12.75" customHeight="1" x14ac:dyDescent="0.2"/>
    <row r="4131" ht="12.75" customHeight="1" x14ac:dyDescent="0.2"/>
    <row r="4132" ht="12.75" customHeight="1" x14ac:dyDescent="0.2"/>
    <row r="4133" ht="12.75" customHeight="1" x14ac:dyDescent="0.2"/>
    <row r="4134" ht="12.75" customHeight="1" x14ac:dyDescent="0.2"/>
    <row r="4135" ht="12.75" customHeight="1" x14ac:dyDescent="0.2"/>
    <row r="4136" ht="12.75" customHeight="1" x14ac:dyDescent="0.2"/>
    <row r="4137" ht="12.75" customHeight="1" x14ac:dyDescent="0.2"/>
    <row r="4138" ht="12.75" customHeight="1" x14ac:dyDescent="0.2"/>
    <row r="4139" ht="12.75" customHeight="1" x14ac:dyDescent="0.2"/>
    <row r="4140" ht="12.75" customHeight="1" x14ac:dyDescent="0.2"/>
    <row r="4141" ht="12.75" customHeight="1" x14ac:dyDescent="0.2"/>
    <row r="4142" ht="12.75" customHeight="1" x14ac:dyDescent="0.2"/>
    <row r="4143" ht="12.75" customHeight="1" x14ac:dyDescent="0.2"/>
    <row r="4144" ht="12.75" customHeight="1" x14ac:dyDescent="0.2"/>
    <row r="4145" ht="12.75" customHeight="1" x14ac:dyDescent="0.2"/>
    <row r="4146" ht="12.75" customHeight="1" x14ac:dyDescent="0.2"/>
    <row r="4147" ht="12.75" customHeight="1" x14ac:dyDescent="0.2"/>
    <row r="4148" ht="12.75" customHeight="1" x14ac:dyDescent="0.2"/>
    <row r="4149" ht="12.75" customHeight="1" x14ac:dyDescent="0.2"/>
    <row r="4150" ht="12.75" customHeight="1" x14ac:dyDescent="0.2"/>
    <row r="4151" ht="12.75" customHeight="1" x14ac:dyDescent="0.2"/>
    <row r="4152" ht="12.75" customHeight="1" x14ac:dyDescent="0.2"/>
    <row r="4153" ht="12.75" customHeight="1" x14ac:dyDescent="0.2"/>
    <row r="4154" ht="12.75" customHeight="1" x14ac:dyDescent="0.2"/>
    <row r="4155" ht="12.75" customHeight="1" x14ac:dyDescent="0.2"/>
    <row r="4156" ht="12.75" customHeight="1" x14ac:dyDescent="0.2"/>
    <row r="4157" ht="12.75" customHeight="1" x14ac:dyDescent="0.2"/>
    <row r="4158" ht="12.75" customHeight="1" x14ac:dyDescent="0.2"/>
    <row r="4159" ht="12.75" customHeight="1" x14ac:dyDescent="0.2"/>
    <row r="4160" ht="12.75" customHeight="1" x14ac:dyDescent="0.2"/>
    <row r="4161" ht="12.75" customHeight="1" x14ac:dyDescent="0.2"/>
    <row r="4162" ht="12.75" customHeight="1" x14ac:dyDescent="0.2"/>
    <row r="4163" ht="12.75" customHeight="1" x14ac:dyDescent="0.2"/>
    <row r="4164" ht="12.75" customHeight="1" x14ac:dyDescent="0.2"/>
    <row r="4165" ht="12.75" customHeight="1" x14ac:dyDescent="0.2"/>
    <row r="4166" ht="12.75" customHeight="1" x14ac:dyDescent="0.2"/>
    <row r="4167" ht="12.75" customHeight="1" x14ac:dyDescent="0.2"/>
    <row r="4168" ht="12.75" customHeight="1" x14ac:dyDescent="0.2"/>
    <row r="4169" ht="12.75" customHeight="1" x14ac:dyDescent="0.2"/>
    <row r="4170" ht="12.75" customHeight="1" x14ac:dyDescent="0.2"/>
    <row r="4171" ht="12.75" customHeight="1" x14ac:dyDescent="0.2"/>
    <row r="4172" ht="12.75" customHeight="1" x14ac:dyDescent="0.2"/>
    <row r="4173" ht="12.75" customHeight="1" x14ac:dyDescent="0.2"/>
    <row r="4174" ht="12.75" customHeight="1" x14ac:dyDescent="0.2"/>
    <row r="4175" ht="12.75" customHeight="1" x14ac:dyDescent="0.2"/>
    <row r="4176" ht="12.75" customHeight="1" x14ac:dyDescent="0.2"/>
    <row r="4177" ht="12.75" customHeight="1" x14ac:dyDescent="0.2"/>
    <row r="4178" ht="12.75" customHeight="1" x14ac:dyDescent="0.2"/>
    <row r="4179" ht="12.75" customHeight="1" x14ac:dyDescent="0.2"/>
    <row r="4180" ht="12.75" customHeight="1" x14ac:dyDescent="0.2"/>
    <row r="4181" ht="12.75" customHeight="1" x14ac:dyDescent="0.2"/>
    <row r="4182" ht="12.75" customHeight="1" x14ac:dyDescent="0.2"/>
    <row r="4183" ht="12.75" customHeight="1" x14ac:dyDescent="0.2"/>
    <row r="4184" ht="12.75" customHeight="1" x14ac:dyDescent="0.2"/>
    <row r="4185" ht="12.75" customHeight="1" x14ac:dyDescent="0.2"/>
    <row r="4186" ht="12.75" customHeight="1" x14ac:dyDescent="0.2"/>
    <row r="4187" ht="12.75" customHeight="1" x14ac:dyDescent="0.2"/>
    <row r="4188" ht="12.75" customHeight="1" x14ac:dyDescent="0.2"/>
    <row r="4189" ht="12.75" customHeight="1" x14ac:dyDescent="0.2"/>
    <row r="4190" ht="12.75" customHeight="1" x14ac:dyDescent="0.2"/>
    <row r="4191" ht="12.75" customHeight="1" x14ac:dyDescent="0.2"/>
    <row r="4192" ht="12.75" customHeight="1" x14ac:dyDescent="0.2"/>
    <row r="4193" ht="12.75" customHeight="1" x14ac:dyDescent="0.2"/>
    <row r="4194" ht="12.75" customHeight="1" x14ac:dyDescent="0.2"/>
    <row r="4195" ht="12.75" customHeight="1" x14ac:dyDescent="0.2"/>
    <row r="4196" ht="12.75" customHeight="1" x14ac:dyDescent="0.2"/>
    <row r="4197" ht="12.75" customHeight="1" x14ac:dyDescent="0.2"/>
    <row r="4198" ht="12.75" customHeight="1" x14ac:dyDescent="0.2"/>
    <row r="4199" ht="12.75" customHeight="1" x14ac:dyDescent="0.2"/>
    <row r="4200" ht="12.75" customHeight="1" x14ac:dyDescent="0.2"/>
    <row r="4201" ht="12.75" customHeight="1" x14ac:dyDescent="0.2"/>
    <row r="4202" ht="12.75" customHeight="1" x14ac:dyDescent="0.2"/>
    <row r="4203" ht="12.75" customHeight="1" x14ac:dyDescent="0.2"/>
    <row r="4204" ht="12.75" customHeight="1" x14ac:dyDescent="0.2"/>
    <row r="4205" ht="12.75" customHeight="1" x14ac:dyDescent="0.2"/>
    <row r="4206" ht="12.75" customHeight="1" x14ac:dyDescent="0.2"/>
    <row r="4207" ht="12.75" customHeight="1" x14ac:dyDescent="0.2"/>
    <row r="4208" ht="12.75" customHeight="1" x14ac:dyDescent="0.2"/>
    <row r="4209" ht="12.75" customHeight="1" x14ac:dyDescent="0.2"/>
    <row r="4210" ht="12.75" customHeight="1" x14ac:dyDescent="0.2"/>
    <row r="4211" ht="12.75" customHeight="1" x14ac:dyDescent="0.2"/>
    <row r="4212" ht="12.75" customHeight="1" x14ac:dyDescent="0.2"/>
    <row r="4213" ht="12.75" customHeight="1" x14ac:dyDescent="0.2"/>
    <row r="4214" ht="12.75" customHeight="1" x14ac:dyDescent="0.2"/>
    <row r="4215" ht="12.75" customHeight="1" x14ac:dyDescent="0.2"/>
    <row r="4216" ht="12.75" customHeight="1" x14ac:dyDescent="0.2"/>
    <row r="4217" ht="12.75" customHeight="1" x14ac:dyDescent="0.2"/>
    <row r="4218" ht="12.75" customHeight="1" x14ac:dyDescent="0.2"/>
    <row r="4219" ht="12.75" customHeight="1" x14ac:dyDescent="0.2"/>
    <row r="4220" ht="12.75" customHeight="1" x14ac:dyDescent="0.2"/>
    <row r="4221" ht="12.75" customHeight="1" x14ac:dyDescent="0.2"/>
    <row r="4222" ht="12.75" customHeight="1" x14ac:dyDescent="0.2"/>
    <row r="4223" ht="12.75" customHeight="1" x14ac:dyDescent="0.2"/>
    <row r="4224" ht="12.75" customHeight="1" x14ac:dyDescent="0.2"/>
    <row r="4225" ht="12.75" customHeight="1" x14ac:dyDescent="0.2"/>
    <row r="4226" ht="12.75" customHeight="1" x14ac:dyDescent="0.2"/>
    <row r="4227" ht="12.75" customHeight="1" x14ac:dyDescent="0.2"/>
    <row r="4228" ht="12.75" customHeight="1" x14ac:dyDescent="0.2"/>
    <row r="4229" ht="12.75" customHeight="1" x14ac:dyDescent="0.2"/>
    <row r="4230" ht="12.75" customHeight="1" x14ac:dyDescent="0.2"/>
    <row r="4231" ht="12.75" customHeight="1" x14ac:dyDescent="0.2"/>
    <row r="4232" ht="12.75" customHeight="1" x14ac:dyDescent="0.2"/>
    <row r="4233" ht="12.75" customHeight="1" x14ac:dyDescent="0.2"/>
    <row r="4234" ht="12.75" customHeight="1" x14ac:dyDescent="0.2"/>
    <row r="4235" ht="12.75" customHeight="1" x14ac:dyDescent="0.2"/>
    <row r="4236" ht="12.75" customHeight="1" x14ac:dyDescent="0.2"/>
    <row r="4237" ht="12.75" customHeight="1" x14ac:dyDescent="0.2"/>
    <row r="4238" ht="12.75" customHeight="1" x14ac:dyDescent="0.2"/>
    <row r="4239" ht="12.75" customHeight="1" x14ac:dyDescent="0.2"/>
    <row r="4240" ht="12.75" customHeight="1" x14ac:dyDescent="0.2"/>
    <row r="4241" ht="12.75" customHeight="1" x14ac:dyDescent="0.2"/>
    <row r="4242" ht="12.75" customHeight="1" x14ac:dyDescent="0.2"/>
    <row r="4243" ht="12.75" customHeight="1" x14ac:dyDescent="0.2"/>
    <row r="4244" ht="12.75" customHeight="1" x14ac:dyDescent="0.2"/>
    <row r="4245" ht="12.75" customHeight="1" x14ac:dyDescent="0.2"/>
    <row r="4246" ht="12.75" customHeight="1" x14ac:dyDescent="0.2"/>
    <row r="4247" ht="12.75" customHeight="1" x14ac:dyDescent="0.2"/>
    <row r="4248" ht="12.75" customHeight="1" x14ac:dyDescent="0.2"/>
    <row r="4249" ht="12.75" customHeight="1" x14ac:dyDescent="0.2"/>
    <row r="4250" ht="12.75" customHeight="1" x14ac:dyDescent="0.2"/>
    <row r="4251" ht="12.75" customHeight="1" x14ac:dyDescent="0.2"/>
    <row r="4252" ht="12.75" customHeight="1" x14ac:dyDescent="0.2"/>
    <row r="4253" ht="12.75" customHeight="1" x14ac:dyDescent="0.2"/>
    <row r="4254" ht="12.75" customHeight="1" x14ac:dyDescent="0.2"/>
    <row r="4255" ht="12.75" customHeight="1" x14ac:dyDescent="0.2"/>
    <row r="4256" ht="12.75" customHeight="1" x14ac:dyDescent="0.2"/>
    <row r="4257" ht="12.75" customHeight="1" x14ac:dyDescent="0.2"/>
    <row r="4258" ht="12.75" customHeight="1" x14ac:dyDescent="0.2"/>
    <row r="4259" ht="12.75" customHeight="1" x14ac:dyDescent="0.2"/>
    <row r="4260" ht="12.75" customHeight="1" x14ac:dyDescent="0.2"/>
    <row r="4261" ht="12.75" customHeight="1" x14ac:dyDescent="0.2"/>
    <row r="4262" ht="12.75" customHeight="1" x14ac:dyDescent="0.2"/>
    <row r="4263" ht="12.75" customHeight="1" x14ac:dyDescent="0.2"/>
    <row r="4264" ht="12.75" customHeight="1" x14ac:dyDescent="0.2"/>
    <row r="4265" ht="12.75" customHeight="1" x14ac:dyDescent="0.2"/>
    <row r="4266" ht="12.75" customHeight="1" x14ac:dyDescent="0.2"/>
    <row r="4267" ht="12.75" customHeight="1" x14ac:dyDescent="0.2"/>
    <row r="4268" ht="12.75" customHeight="1" x14ac:dyDescent="0.2"/>
    <row r="4269" ht="12.75" customHeight="1" x14ac:dyDescent="0.2"/>
    <row r="4270" ht="12.75" customHeight="1" x14ac:dyDescent="0.2"/>
    <row r="4271" ht="12.75" customHeight="1" x14ac:dyDescent="0.2"/>
    <row r="4272" ht="12.75" customHeight="1" x14ac:dyDescent="0.2"/>
    <row r="4273" ht="12.75" customHeight="1" x14ac:dyDescent="0.2"/>
    <row r="4274" ht="12.75" customHeight="1" x14ac:dyDescent="0.2"/>
    <row r="4275" ht="12.75" customHeight="1" x14ac:dyDescent="0.2"/>
    <row r="4276" ht="12.75" customHeight="1" x14ac:dyDescent="0.2"/>
    <row r="4277" ht="12.75" customHeight="1" x14ac:dyDescent="0.2"/>
    <row r="4278" ht="12.75" customHeight="1" x14ac:dyDescent="0.2"/>
    <row r="4279" ht="12.75" customHeight="1" x14ac:dyDescent="0.2"/>
    <row r="4280" ht="12.75" customHeight="1" x14ac:dyDescent="0.2"/>
    <row r="4281" ht="12.75" customHeight="1" x14ac:dyDescent="0.2"/>
    <row r="4282" ht="12.75" customHeight="1" x14ac:dyDescent="0.2"/>
    <row r="4283" ht="12.75" customHeight="1" x14ac:dyDescent="0.2"/>
    <row r="4284" ht="12.75" customHeight="1" x14ac:dyDescent="0.2"/>
    <row r="4285" ht="12.75" customHeight="1" x14ac:dyDescent="0.2"/>
    <row r="4286" ht="12.75" customHeight="1" x14ac:dyDescent="0.2"/>
    <row r="4287" ht="12.75" customHeight="1" x14ac:dyDescent="0.2"/>
    <row r="4288" ht="12.75" customHeight="1" x14ac:dyDescent="0.2"/>
    <row r="4289" ht="12.75" customHeight="1" x14ac:dyDescent="0.2"/>
    <row r="4290" ht="12.75" customHeight="1" x14ac:dyDescent="0.2"/>
    <row r="4291" ht="12.75" customHeight="1" x14ac:dyDescent="0.2"/>
    <row r="4292" ht="12.75" customHeight="1" x14ac:dyDescent="0.2"/>
    <row r="4293" ht="12.75" customHeight="1" x14ac:dyDescent="0.2"/>
    <row r="4294" ht="12.75" customHeight="1" x14ac:dyDescent="0.2"/>
    <row r="4295" ht="12.75" customHeight="1" x14ac:dyDescent="0.2"/>
    <row r="4296" ht="12.75" customHeight="1" x14ac:dyDescent="0.2"/>
    <row r="4297" ht="12.75" customHeight="1" x14ac:dyDescent="0.2"/>
    <row r="4298" ht="12.75" customHeight="1" x14ac:dyDescent="0.2"/>
    <row r="4299" ht="12.75" customHeight="1" x14ac:dyDescent="0.2"/>
    <row r="4300" ht="12.75" customHeight="1" x14ac:dyDescent="0.2"/>
    <row r="4301" ht="12.75" customHeight="1" x14ac:dyDescent="0.2"/>
    <row r="4302" ht="12.75" customHeight="1" x14ac:dyDescent="0.2"/>
    <row r="4303" ht="12.75" customHeight="1" x14ac:dyDescent="0.2"/>
    <row r="4304" ht="12.75" customHeight="1" x14ac:dyDescent="0.2"/>
    <row r="4305" ht="12.75" customHeight="1" x14ac:dyDescent="0.2"/>
    <row r="4306" ht="12.75" customHeight="1" x14ac:dyDescent="0.2"/>
    <row r="4307" ht="12.75" customHeight="1" x14ac:dyDescent="0.2"/>
    <row r="4308" ht="12.75" customHeight="1" x14ac:dyDescent="0.2"/>
    <row r="4309" ht="12.75" customHeight="1" x14ac:dyDescent="0.2"/>
    <row r="4310" ht="12.75" customHeight="1" x14ac:dyDescent="0.2"/>
    <row r="4311" ht="12.75" customHeight="1" x14ac:dyDescent="0.2"/>
    <row r="4312" ht="12.75" customHeight="1" x14ac:dyDescent="0.2"/>
    <row r="4313" ht="12.75" customHeight="1" x14ac:dyDescent="0.2"/>
    <row r="4314" ht="12.75" customHeight="1" x14ac:dyDescent="0.2"/>
    <row r="4315" ht="12.75" customHeight="1" x14ac:dyDescent="0.2"/>
    <row r="4316" ht="12.75" customHeight="1" x14ac:dyDescent="0.2"/>
    <row r="4317" ht="12.75" customHeight="1" x14ac:dyDescent="0.2"/>
    <row r="4318" ht="12.75" customHeight="1" x14ac:dyDescent="0.2"/>
    <row r="4319" ht="12.75" customHeight="1" x14ac:dyDescent="0.2"/>
    <row r="4320" ht="12.75" customHeight="1" x14ac:dyDescent="0.2"/>
    <row r="4321" ht="12.75" customHeight="1" x14ac:dyDescent="0.2"/>
    <row r="4322" ht="12.75" customHeight="1" x14ac:dyDescent="0.2"/>
    <row r="4323" ht="12.75" customHeight="1" x14ac:dyDescent="0.2"/>
    <row r="4324" ht="12.75" customHeight="1" x14ac:dyDescent="0.2"/>
    <row r="4325" ht="12.75" customHeight="1" x14ac:dyDescent="0.2"/>
    <row r="4326" ht="12.75" customHeight="1" x14ac:dyDescent="0.2"/>
    <row r="4327" ht="12.75" customHeight="1" x14ac:dyDescent="0.2"/>
    <row r="4328" ht="12.75" customHeight="1" x14ac:dyDescent="0.2"/>
    <row r="4329" ht="12.75" customHeight="1" x14ac:dyDescent="0.2"/>
    <row r="4330" ht="12.75" customHeight="1" x14ac:dyDescent="0.2"/>
    <row r="4331" ht="12.75" customHeight="1" x14ac:dyDescent="0.2"/>
    <row r="4332" ht="12.75" customHeight="1" x14ac:dyDescent="0.2"/>
    <row r="4333" ht="12.75" customHeight="1" x14ac:dyDescent="0.2"/>
    <row r="4334" ht="12.75" customHeight="1" x14ac:dyDescent="0.2"/>
    <row r="4335" ht="12.75" customHeight="1" x14ac:dyDescent="0.2"/>
    <row r="4336" ht="12.75" customHeight="1" x14ac:dyDescent="0.2"/>
    <row r="4337" ht="12.75" customHeight="1" x14ac:dyDescent="0.2"/>
    <row r="4338" ht="12.75" customHeight="1" x14ac:dyDescent="0.2"/>
    <row r="4339" ht="12.75" customHeight="1" x14ac:dyDescent="0.2"/>
    <row r="4340" ht="12.75" customHeight="1" x14ac:dyDescent="0.2"/>
    <row r="4341" ht="12.75" customHeight="1" x14ac:dyDescent="0.2"/>
    <row r="4342" ht="12.75" customHeight="1" x14ac:dyDescent="0.2"/>
    <row r="4343" ht="12.75" customHeight="1" x14ac:dyDescent="0.2"/>
    <row r="4344" ht="12.75" customHeight="1" x14ac:dyDescent="0.2"/>
    <row r="4345" ht="12.75" customHeight="1" x14ac:dyDescent="0.2"/>
    <row r="4346" ht="12.75" customHeight="1" x14ac:dyDescent="0.2"/>
    <row r="4347" ht="12.75" customHeight="1" x14ac:dyDescent="0.2"/>
    <row r="4348" ht="12.75" customHeight="1" x14ac:dyDescent="0.2"/>
    <row r="4349" ht="12.75" customHeight="1" x14ac:dyDescent="0.2"/>
    <row r="4350" ht="12.75" customHeight="1" x14ac:dyDescent="0.2"/>
    <row r="4351" ht="12.75" customHeight="1" x14ac:dyDescent="0.2"/>
    <row r="4352" ht="12.75" customHeight="1" x14ac:dyDescent="0.2"/>
    <row r="4353" ht="12.75" customHeight="1" x14ac:dyDescent="0.2"/>
    <row r="4354" ht="12.75" customHeight="1" x14ac:dyDescent="0.2"/>
    <row r="4355" ht="12.75" customHeight="1" x14ac:dyDescent="0.2"/>
    <row r="4356" ht="12.75" customHeight="1" x14ac:dyDescent="0.2"/>
    <row r="4357" ht="12.75" customHeight="1" x14ac:dyDescent="0.2"/>
    <row r="4358" ht="12.75" customHeight="1" x14ac:dyDescent="0.2"/>
    <row r="4359" ht="12.75" customHeight="1" x14ac:dyDescent="0.2"/>
    <row r="4360" ht="12.75" customHeight="1" x14ac:dyDescent="0.2"/>
    <row r="4361" ht="12.75" customHeight="1" x14ac:dyDescent="0.2"/>
    <row r="4362" ht="12.75" customHeight="1" x14ac:dyDescent="0.2"/>
    <row r="4363" ht="12.75" customHeight="1" x14ac:dyDescent="0.2"/>
    <row r="4364" ht="12.75" customHeight="1" x14ac:dyDescent="0.2"/>
    <row r="4365" ht="12.75" customHeight="1" x14ac:dyDescent="0.2"/>
    <row r="4366" ht="12.75" customHeight="1" x14ac:dyDescent="0.2"/>
    <row r="4367" ht="12.75" customHeight="1" x14ac:dyDescent="0.2"/>
    <row r="4368" ht="12.75" customHeight="1" x14ac:dyDescent="0.2"/>
    <row r="4369" ht="12.75" customHeight="1" x14ac:dyDescent="0.2"/>
    <row r="4370" ht="12.75" customHeight="1" x14ac:dyDescent="0.2"/>
    <row r="4371" ht="12.75" customHeight="1" x14ac:dyDescent="0.2"/>
    <row r="4372" ht="12.75" customHeight="1" x14ac:dyDescent="0.2"/>
    <row r="4373" ht="12.75" customHeight="1" x14ac:dyDescent="0.2"/>
    <row r="4374" ht="12.75" customHeight="1" x14ac:dyDescent="0.2"/>
    <row r="4375" ht="12.75" customHeight="1" x14ac:dyDescent="0.2"/>
    <row r="4376" ht="12.75" customHeight="1" x14ac:dyDescent="0.2"/>
    <row r="4377" ht="12.75" customHeight="1" x14ac:dyDescent="0.2"/>
    <row r="4378" ht="12.75" customHeight="1" x14ac:dyDescent="0.2"/>
    <row r="4379" ht="12.75" customHeight="1" x14ac:dyDescent="0.2"/>
    <row r="4380" ht="12.75" customHeight="1" x14ac:dyDescent="0.2"/>
    <row r="4381" ht="12.75" customHeight="1" x14ac:dyDescent="0.2"/>
    <row r="4382" ht="12.75" customHeight="1" x14ac:dyDescent="0.2"/>
    <row r="4383" ht="12.75" customHeight="1" x14ac:dyDescent="0.2"/>
    <row r="4384" ht="12.75" customHeight="1" x14ac:dyDescent="0.2"/>
    <row r="4385" ht="12.75" customHeight="1" x14ac:dyDescent="0.2"/>
    <row r="4386" ht="12.75" customHeight="1" x14ac:dyDescent="0.2"/>
    <row r="4387" ht="12.75" customHeight="1" x14ac:dyDescent="0.2"/>
    <row r="4388" ht="12.75" customHeight="1" x14ac:dyDescent="0.2"/>
    <row r="4389" ht="12.75" customHeight="1" x14ac:dyDescent="0.2"/>
    <row r="4390" ht="12.75" customHeight="1" x14ac:dyDescent="0.2"/>
    <row r="4391" ht="12.75" customHeight="1" x14ac:dyDescent="0.2"/>
    <row r="4392" ht="12.75" customHeight="1" x14ac:dyDescent="0.2"/>
    <row r="4393" ht="12.75" customHeight="1" x14ac:dyDescent="0.2"/>
    <row r="4394" ht="12.75" customHeight="1" x14ac:dyDescent="0.2"/>
    <row r="4395" ht="12.75" customHeight="1" x14ac:dyDescent="0.2"/>
    <row r="4396" ht="12.75" customHeight="1" x14ac:dyDescent="0.2"/>
    <row r="4397" ht="12.75" customHeight="1" x14ac:dyDescent="0.2"/>
    <row r="4398" ht="12.75" customHeight="1" x14ac:dyDescent="0.2"/>
    <row r="4399" ht="12.75" customHeight="1" x14ac:dyDescent="0.2"/>
    <row r="4400" ht="12.75" customHeight="1" x14ac:dyDescent="0.2"/>
    <row r="4401" ht="12.75" customHeight="1" x14ac:dyDescent="0.2"/>
    <row r="4402" ht="12.75" customHeight="1" x14ac:dyDescent="0.2"/>
    <row r="4403" ht="12.75" customHeight="1" x14ac:dyDescent="0.2"/>
    <row r="4404" ht="12.75" customHeight="1" x14ac:dyDescent="0.2"/>
    <row r="4405" ht="12.75" customHeight="1" x14ac:dyDescent="0.2"/>
    <row r="4406" ht="12.75" customHeight="1" x14ac:dyDescent="0.2"/>
    <row r="4407" ht="12.75" customHeight="1" x14ac:dyDescent="0.2"/>
    <row r="4408" ht="12.75" customHeight="1" x14ac:dyDescent="0.2"/>
    <row r="4409" ht="12.75" customHeight="1" x14ac:dyDescent="0.2"/>
    <row r="4410" ht="12.75" customHeight="1" x14ac:dyDescent="0.2"/>
    <row r="4411" ht="12.75" customHeight="1" x14ac:dyDescent="0.2"/>
    <row r="4412" ht="12.75" customHeight="1" x14ac:dyDescent="0.2"/>
    <row r="4413" ht="12.75" customHeight="1" x14ac:dyDescent="0.2"/>
    <row r="4414" ht="12.75" customHeight="1" x14ac:dyDescent="0.2"/>
    <row r="4415" ht="12.75" customHeight="1" x14ac:dyDescent="0.2"/>
    <row r="4416" ht="12.75" customHeight="1" x14ac:dyDescent="0.2"/>
    <row r="4417" ht="12.75" customHeight="1" x14ac:dyDescent="0.2"/>
    <row r="4418" ht="12.75" customHeight="1" x14ac:dyDescent="0.2"/>
    <row r="4419" ht="12.75" customHeight="1" x14ac:dyDescent="0.2"/>
    <row r="4420" ht="12.75" customHeight="1" x14ac:dyDescent="0.2"/>
    <row r="4421" ht="12.75" customHeight="1" x14ac:dyDescent="0.2"/>
    <row r="4422" ht="12.75" customHeight="1" x14ac:dyDescent="0.2"/>
    <row r="4423" ht="12.75" customHeight="1" x14ac:dyDescent="0.2"/>
    <row r="4424" ht="12.75" customHeight="1" x14ac:dyDescent="0.2"/>
    <row r="4425" ht="12.75" customHeight="1" x14ac:dyDescent="0.2"/>
    <row r="4426" ht="12.75" customHeight="1" x14ac:dyDescent="0.2"/>
    <row r="4427" ht="12.75" customHeight="1" x14ac:dyDescent="0.2"/>
    <row r="4428" ht="12.75" customHeight="1" x14ac:dyDescent="0.2"/>
    <row r="4429" ht="12.75" customHeight="1" x14ac:dyDescent="0.2"/>
    <row r="4430" ht="12.75" customHeight="1" x14ac:dyDescent="0.2"/>
    <row r="4431" ht="12.75" customHeight="1" x14ac:dyDescent="0.2"/>
    <row r="4432" ht="12.75" customHeight="1" x14ac:dyDescent="0.2"/>
    <row r="4433" ht="12.75" customHeight="1" x14ac:dyDescent="0.2"/>
    <row r="4434" ht="12.75" customHeight="1" x14ac:dyDescent="0.2"/>
    <row r="4435" ht="12.75" customHeight="1" x14ac:dyDescent="0.2"/>
    <row r="4436" ht="12.75" customHeight="1" x14ac:dyDescent="0.2"/>
    <row r="4437" ht="12.75" customHeight="1" x14ac:dyDescent="0.2"/>
    <row r="4438" ht="12.75" customHeight="1" x14ac:dyDescent="0.2"/>
    <row r="4439" ht="12.75" customHeight="1" x14ac:dyDescent="0.2"/>
    <row r="4440" ht="12.75" customHeight="1" x14ac:dyDescent="0.2"/>
    <row r="4441" ht="12.75" customHeight="1" x14ac:dyDescent="0.2"/>
    <row r="4442" ht="12.75" customHeight="1" x14ac:dyDescent="0.2"/>
    <row r="4443" ht="12.75" customHeight="1" x14ac:dyDescent="0.2"/>
    <row r="4444" ht="12.75" customHeight="1" x14ac:dyDescent="0.2"/>
    <row r="4445" ht="12.75" customHeight="1" x14ac:dyDescent="0.2"/>
    <row r="4446" ht="12.75" customHeight="1" x14ac:dyDescent="0.2"/>
    <row r="4447" ht="12.75" customHeight="1" x14ac:dyDescent="0.2"/>
    <row r="4448" ht="12.75" customHeight="1" x14ac:dyDescent="0.2"/>
    <row r="4449" ht="12.75" customHeight="1" x14ac:dyDescent="0.2"/>
    <row r="4450" ht="12.75" customHeight="1" x14ac:dyDescent="0.2"/>
    <row r="4451" ht="12.75" customHeight="1" x14ac:dyDescent="0.2"/>
    <row r="4452" ht="12.75" customHeight="1" x14ac:dyDescent="0.2"/>
    <row r="4453" ht="12.75" customHeight="1" x14ac:dyDescent="0.2"/>
    <row r="4454" ht="12.75" customHeight="1" x14ac:dyDescent="0.2"/>
    <row r="4455" ht="12.75" customHeight="1" x14ac:dyDescent="0.2"/>
    <row r="4456" ht="12.75" customHeight="1" x14ac:dyDescent="0.2"/>
    <row r="4457" ht="12.75" customHeight="1" x14ac:dyDescent="0.2"/>
    <row r="4458" ht="12.75" customHeight="1" x14ac:dyDescent="0.2"/>
    <row r="4459" ht="12.75" customHeight="1" x14ac:dyDescent="0.2"/>
    <row r="4460" ht="12.75" customHeight="1" x14ac:dyDescent="0.2"/>
    <row r="4461" ht="12.75" customHeight="1" x14ac:dyDescent="0.2"/>
    <row r="4462" ht="12.75" customHeight="1" x14ac:dyDescent="0.2"/>
    <row r="4463" ht="12.75" customHeight="1" x14ac:dyDescent="0.2"/>
    <row r="4464" ht="12.75" customHeight="1" x14ac:dyDescent="0.2"/>
    <row r="4465" ht="12.75" customHeight="1" x14ac:dyDescent="0.2"/>
    <row r="4466" ht="12.75" customHeight="1" x14ac:dyDescent="0.2"/>
    <row r="4467" ht="12.75" customHeight="1" x14ac:dyDescent="0.2"/>
    <row r="4468" ht="12.75" customHeight="1" x14ac:dyDescent="0.2"/>
    <row r="4469" ht="12.75" customHeight="1" x14ac:dyDescent="0.2"/>
    <row r="4470" ht="12.75" customHeight="1" x14ac:dyDescent="0.2"/>
    <row r="4471" ht="12.75" customHeight="1" x14ac:dyDescent="0.2"/>
    <row r="4472" ht="12.75" customHeight="1" x14ac:dyDescent="0.2"/>
    <row r="4473" ht="12.75" customHeight="1" x14ac:dyDescent="0.2"/>
    <row r="4474" ht="12.75" customHeight="1" x14ac:dyDescent="0.2"/>
    <row r="4475" ht="12.75" customHeight="1" x14ac:dyDescent="0.2"/>
    <row r="4476" ht="12.75" customHeight="1" x14ac:dyDescent="0.2"/>
    <row r="4477" ht="12.75" customHeight="1" x14ac:dyDescent="0.2"/>
    <row r="4478" ht="12.75" customHeight="1" x14ac:dyDescent="0.2"/>
    <row r="4479" ht="12.75" customHeight="1" x14ac:dyDescent="0.2"/>
    <row r="4480" ht="12.75" customHeight="1" x14ac:dyDescent="0.2"/>
    <row r="4481" ht="12.75" customHeight="1" x14ac:dyDescent="0.2"/>
    <row r="4482" ht="12.75" customHeight="1" x14ac:dyDescent="0.2"/>
    <row r="4483" ht="12.75" customHeight="1" x14ac:dyDescent="0.2"/>
    <row r="4484" ht="12.75" customHeight="1" x14ac:dyDescent="0.2"/>
    <row r="4485" ht="12.75" customHeight="1" x14ac:dyDescent="0.2"/>
    <row r="4486" ht="12.75" customHeight="1" x14ac:dyDescent="0.2"/>
    <row r="4487" ht="12.75" customHeight="1" x14ac:dyDescent="0.2"/>
    <row r="4488" ht="12.75" customHeight="1" x14ac:dyDescent="0.2"/>
    <row r="4489" ht="12.75" customHeight="1" x14ac:dyDescent="0.2"/>
    <row r="4490" ht="12.75" customHeight="1" x14ac:dyDescent="0.2"/>
    <row r="4491" ht="12.75" customHeight="1" x14ac:dyDescent="0.2"/>
    <row r="4492" ht="12.75" customHeight="1" x14ac:dyDescent="0.2"/>
    <row r="4493" ht="12.75" customHeight="1" x14ac:dyDescent="0.2"/>
    <row r="4494" ht="12.75" customHeight="1" x14ac:dyDescent="0.2"/>
    <row r="4495" ht="12.75" customHeight="1" x14ac:dyDescent="0.2"/>
    <row r="4496" ht="12.75" customHeight="1" x14ac:dyDescent="0.2"/>
    <row r="4497" ht="12.75" customHeight="1" x14ac:dyDescent="0.2"/>
    <row r="4498" ht="12.75" customHeight="1" x14ac:dyDescent="0.2"/>
    <row r="4499" ht="12.75" customHeight="1" x14ac:dyDescent="0.2"/>
    <row r="4500" ht="12.75" customHeight="1" x14ac:dyDescent="0.2"/>
    <row r="4501" ht="12.75" customHeight="1" x14ac:dyDescent="0.2"/>
    <row r="4502" ht="12.75" customHeight="1" x14ac:dyDescent="0.2"/>
    <row r="4503" ht="12.75" customHeight="1" x14ac:dyDescent="0.2"/>
    <row r="4504" ht="12.75" customHeight="1" x14ac:dyDescent="0.2"/>
    <row r="4505" ht="12.75" customHeight="1" x14ac:dyDescent="0.2"/>
    <row r="4506" ht="12.75" customHeight="1" x14ac:dyDescent="0.2"/>
    <row r="4507" ht="12.75" customHeight="1" x14ac:dyDescent="0.2"/>
    <row r="4508" ht="12.75" customHeight="1" x14ac:dyDescent="0.2"/>
    <row r="4509" ht="12.75" customHeight="1" x14ac:dyDescent="0.2"/>
    <row r="4510" ht="12.75" customHeight="1" x14ac:dyDescent="0.2"/>
    <row r="4511" ht="12.75" customHeight="1" x14ac:dyDescent="0.2"/>
    <row r="4512" ht="12.75" customHeight="1" x14ac:dyDescent="0.2"/>
    <row r="4513" ht="12.75" customHeight="1" x14ac:dyDescent="0.2"/>
    <row r="4514" ht="12.75" customHeight="1" x14ac:dyDescent="0.2"/>
    <row r="4515" ht="12.75" customHeight="1" x14ac:dyDescent="0.2"/>
    <row r="4516" ht="12.75" customHeight="1" x14ac:dyDescent="0.2"/>
    <row r="4517" ht="12.75" customHeight="1" x14ac:dyDescent="0.2"/>
    <row r="4518" ht="12.75" customHeight="1" x14ac:dyDescent="0.2"/>
    <row r="4519" ht="12.75" customHeight="1" x14ac:dyDescent="0.2"/>
    <row r="4520" ht="12.75" customHeight="1" x14ac:dyDescent="0.2"/>
    <row r="4521" ht="12.75" customHeight="1" x14ac:dyDescent="0.2"/>
    <row r="4522" ht="12.75" customHeight="1" x14ac:dyDescent="0.2"/>
    <row r="4523" ht="12.75" customHeight="1" x14ac:dyDescent="0.2"/>
    <row r="4524" ht="12.75" customHeight="1" x14ac:dyDescent="0.2"/>
    <row r="4525" ht="12.75" customHeight="1" x14ac:dyDescent="0.2"/>
    <row r="4526" ht="12.75" customHeight="1" x14ac:dyDescent="0.2"/>
    <row r="4527" ht="12.75" customHeight="1" x14ac:dyDescent="0.2"/>
    <row r="4528" ht="12.75" customHeight="1" x14ac:dyDescent="0.2"/>
    <row r="4529" ht="12.75" customHeight="1" x14ac:dyDescent="0.2"/>
    <row r="4530" ht="12.75" customHeight="1" x14ac:dyDescent="0.2"/>
    <row r="4531" ht="12.75" customHeight="1" x14ac:dyDescent="0.2"/>
    <row r="4532" ht="12.75" customHeight="1" x14ac:dyDescent="0.2"/>
    <row r="4533" ht="12.75" customHeight="1" x14ac:dyDescent="0.2"/>
    <row r="4534" ht="12.75" customHeight="1" x14ac:dyDescent="0.2"/>
    <row r="4535" ht="12.75" customHeight="1" x14ac:dyDescent="0.2"/>
    <row r="4536" ht="12.75" customHeight="1" x14ac:dyDescent="0.2"/>
    <row r="4537" ht="12.75" customHeight="1" x14ac:dyDescent="0.2"/>
    <row r="4538" ht="12.75" customHeight="1" x14ac:dyDescent="0.2"/>
    <row r="4539" ht="12.75" customHeight="1" x14ac:dyDescent="0.2"/>
    <row r="4540" ht="12.75" customHeight="1" x14ac:dyDescent="0.2"/>
    <row r="4541" ht="12.75" customHeight="1" x14ac:dyDescent="0.2"/>
    <row r="4542" ht="12.75" customHeight="1" x14ac:dyDescent="0.2"/>
    <row r="4543" ht="12.75" customHeight="1" x14ac:dyDescent="0.2"/>
    <row r="4544" ht="12.75" customHeight="1" x14ac:dyDescent="0.2"/>
    <row r="4545" ht="12.75" customHeight="1" x14ac:dyDescent="0.2"/>
    <row r="4546" ht="12.75" customHeight="1" x14ac:dyDescent="0.2"/>
    <row r="4547" ht="12.75" customHeight="1" x14ac:dyDescent="0.2"/>
    <row r="4548" ht="12.75" customHeight="1" x14ac:dyDescent="0.2"/>
    <row r="4549" ht="12.75" customHeight="1" x14ac:dyDescent="0.2"/>
    <row r="4550" ht="12.75" customHeight="1" x14ac:dyDescent="0.2"/>
    <row r="4551" ht="12.75" customHeight="1" x14ac:dyDescent="0.2"/>
    <row r="4552" ht="12.75" customHeight="1" x14ac:dyDescent="0.2"/>
    <row r="4553" ht="12.75" customHeight="1" x14ac:dyDescent="0.2"/>
    <row r="4554" ht="12.75" customHeight="1" x14ac:dyDescent="0.2"/>
    <row r="4555" ht="12.75" customHeight="1" x14ac:dyDescent="0.2"/>
    <row r="4556" ht="12.75" customHeight="1" x14ac:dyDescent="0.2"/>
    <row r="4557" ht="12.75" customHeight="1" x14ac:dyDescent="0.2"/>
    <row r="4558" ht="12.75" customHeight="1" x14ac:dyDescent="0.2"/>
    <row r="4559" ht="12.75" customHeight="1" x14ac:dyDescent="0.2"/>
    <row r="4560" ht="12.75" customHeight="1" x14ac:dyDescent="0.2"/>
    <row r="4561" ht="12.75" customHeight="1" x14ac:dyDescent="0.2"/>
    <row r="4562" ht="12.75" customHeight="1" x14ac:dyDescent="0.2"/>
    <row r="4563" ht="12.75" customHeight="1" x14ac:dyDescent="0.2"/>
    <row r="4564" ht="12.75" customHeight="1" x14ac:dyDescent="0.2"/>
    <row r="4565" ht="12.75" customHeight="1" x14ac:dyDescent="0.2"/>
    <row r="4566" ht="12.75" customHeight="1" x14ac:dyDescent="0.2"/>
    <row r="4567" ht="12.75" customHeight="1" x14ac:dyDescent="0.2"/>
    <row r="4568" ht="12.75" customHeight="1" x14ac:dyDescent="0.2"/>
    <row r="4569" ht="12.75" customHeight="1" x14ac:dyDescent="0.2"/>
    <row r="4570" ht="12.75" customHeight="1" x14ac:dyDescent="0.2"/>
    <row r="4571" ht="12.75" customHeight="1" x14ac:dyDescent="0.2"/>
    <row r="4572" ht="12.75" customHeight="1" x14ac:dyDescent="0.2"/>
    <row r="4573" ht="12.75" customHeight="1" x14ac:dyDescent="0.2"/>
    <row r="4574" ht="12.75" customHeight="1" x14ac:dyDescent="0.2"/>
    <row r="4575" ht="12.75" customHeight="1" x14ac:dyDescent="0.2"/>
    <row r="4576" ht="12.75" customHeight="1" x14ac:dyDescent="0.2"/>
    <row r="4577" ht="12.75" customHeight="1" x14ac:dyDescent="0.2"/>
    <row r="4578" ht="12.75" customHeight="1" x14ac:dyDescent="0.2"/>
    <row r="4579" ht="12.75" customHeight="1" x14ac:dyDescent="0.2"/>
    <row r="4580" ht="12.75" customHeight="1" x14ac:dyDescent="0.2"/>
    <row r="4581" ht="12.75" customHeight="1" x14ac:dyDescent="0.2"/>
    <row r="4582" ht="12.75" customHeight="1" x14ac:dyDescent="0.2"/>
    <row r="4583" ht="12.75" customHeight="1" x14ac:dyDescent="0.2"/>
    <row r="4584" ht="12.75" customHeight="1" x14ac:dyDescent="0.2"/>
    <row r="4585" ht="12.75" customHeight="1" x14ac:dyDescent="0.2"/>
    <row r="4586" ht="12.75" customHeight="1" x14ac:dyDescent="0.2"/>
    <row r="4587" ht="12.75" customHeight="1" x14ac:dyDescent="0.2"/>
    <row r="4588" ht="12.75" customHeight="1" x14ac:dyDescent="0.2"/>
    <row r="4589" ht="12.75" customHeight="1" x14ac:dyDescent="0.2"/>
    <row r="4590" ht="12.75" customHeight="1" x14ac:dyDescent="0.2"/>
    <row r="4591" ht="12.75" customHeight="1" x14ac:dyDescent="0.2"/>
    <row r="4592" ht="12.75" customHeight="1" x14ac:dyDescent="0.2"/>
    <row r="4593" ht="12.75" customHeight="1" x14ac:dyDescent="0.2"/>
    <row r="4594" ht="12.75" customHeight="1" x14ac:dyDescent="0.2"/>
    <row r="4595" ht="12.75" customHeight="1" x14ac:dyDescent="0.2"/>
    <row r="4596" ht="12.75" customHeight="1" x14ac:dyDescent="0.2"/>
    <row r="4597" ht="12.75" customHeight="1" x14ac:dyDescent="0.2"/>
    <row r="4598" ht="12.75" customHeight="1" x14ac:dyDescent="0.2"/>
    <row r="4599" ht="12.75" customHeight="1" x14ac:dyDescent="0.2"/>
    <row r="4600" ht="12.75" customHeight="1" x14ac:dyDescent="0.2"/>
    <row r="4601" ht="12.75" customHeight="1" x14ac:dyDescent="0.2"/>
    <row r="4602" ht="12.75" customHeight="1" x14ac:dyDescent="0.2"/>
    <row r="4603" ht="12.75" customHeight="1" x14ac:dyDescent="0.2"/>
    <row r="4604" ht="12.75" customHeight="1" x14ac:dyDescent="0.2"/>
    <row r="4605" ht="12.75" customHeight="1" x14ac:dyDescent="0.2"/>
    <row r="4606" ht="12.75" customHeight="1" x14ac:dyDescent="0.2"/>
    <row r="4607" ht="12.75" customHeight="1" x14ac:dyDescent="0.2"/>
    <row r="4608" ht="12.75" customHeight="1" x14ac:dyDescent="0.2"/>
    <row r="4609" ht="12.75" customHeight="1" x14ac:dyDescent="0.2"/>
    <row r="4610" ht="12.75" customHeight="1" x14ac:dyDescent="0.2"/>
    <row r="4611" ht="12.75" customHeight="1" x14ac:dyDescent="0.2"/>
    <row r="4612" ht="12.75" customHeight="1" x14ac:dyDescent="0.2"/>
    <row r="4613" ht="12.75" customHeight="1" x14ac:dyDescent="0.2"/>
    <row r="4614" ht="12.75" customHeight="1" x14ac:dyDescent="0.2"/>
    <row r="4615" ht="12.75" customHeight="1" x14ac:dyDescent="0.2"/>
    <row r="4616" ht="12.75" customHeight="1" x14ac:dyDescent="0.2"/>
    <row r="4617" ht="12.75" customHeight="1" x14ac:dyDescent="0.2"/>
    <row r="4618" ht="12.75" customHeight="1" x14ac:dyDescent="0.2"/>
    <row r="4619" ht="12.75" customHeight="1" x14ac:dyDescent="0.2"/>
    <row r="4620" ht="12.75" customHeight="1" x14ac:dyDescent="0.2"/>
    <row r="4621" ht="12.75" customHeight="1" x14ac:dyDescent="0.2"/>
    <row r="4622" ht="12.75" customHeight="1" x14ac:dyDescent="0.2"/>
    <row r="4623" ht="12.75" customHeight="1" x14ac:dyDescent="0.2"/>
    <row r="4624" ht="12.75" customHeight="1" x14ac:dyDescent="0.2"/>
    <row r="4625" ht="12.75" customHeight="1" x14ac:dyDescent="0.2"/>
    <row r="4626" ht="12.75" customHeight="1" x14ac:dyDescent="0.2"/>
    <row r="4627" ht="12.75" customHeight="1" x14ac:dyDescent="0.2"/>
    <row r="4628" ht="12.75" customHeight="1" x14ac:dyDescent="0.2"/>
    <row r="4629" ht="12.75" customHeight="1" x14ac:dyDescent="0.2"/>
    <row r="4630" ht="12.75" customHeight="1" x14ac:dyDescent="0.2"/>
    <row r="4631" ht="12.75" customHeight="1" x14ac:dyDescent="0.2"/>
    <row r="4632" ht="12.75" customHeight="1" x14ac:dyDescent="0.2"/>
    <row r="4633" ht="12.75" customHeight="1" x14ac:dyDescent="0.2"/>
    <row r="4634" ht="12.75" customHeight="1" x14ac:dyDescent="0.2"/>
    <row r="4635" ht="12.75" customHeight="1" x14ac:dyDescent="0.2"/>
    <row r="4636" ht="12.75" customHeight="1" x14ac:dyDescent="0.2"/>
    <row r="4637" ht="12.75" customHeight="1" x14ac:dyDescent="0.2"/>
    <row r="4638" ht="12.75" customHeight="1" x14ac:dyDescent="0.2"/>
    <row r="4639" ht="12.75" customHeight="1" x14ac:dyDescent="0.2"/>
    <row r="4640" ht="12.75" customHeight="1" x14ac:dyDescent="0.2"/>
    <row r="4641" ht="12.75" customHeight="1" x14ac:dyDescent="0.2"/>
    <row r="4642" ht="12.75" customHeight="1" x14ac:dyDescent="0.2"/>
    <row r="4643" ht="12.75" customHeight="1" x14ac:dyDescent="0.2"/>
    <row r="4644" ht="12.75" customHeight="1" x14ac:dyDescent="0.2"/>
    <row r="4645" ht="12.75" customHeight="1" x14ac:dyDescent="0.2"/>
    <row r="4646" ht="12.75" customHeight="1" x14ac:dyDescent="0.2"/>
    <row r="4647" ht="12.75" customHeight="1" x14ac:dyDescent="0.2"/>
    <row r="4648" ht="12.75" customHeight="1" x14ac:dyDescent="0.2"/>
    <row r="4649" ht="12.75" customHeight="1" x14ac:dyDescent="0.2"/>
    <row r="4650" ht="12.75" customHeight="1" x14ac:dyDescent="0.2"/>
    <row r="4651" ht="12.75" customHeight="1" x14ac:dyDescent="0.2"/>
    <row r="4652" ht="12.75" customHeight="1" x14ac:dyDescent="0.2"/>
    <row r="4653" ht="12.75" customHeight="1" x14ac:dyDescent="0.2"/>
    <row r="4654" ht="12.75" customHeight="1" x14ac:dyDescent="0.2"/>
    <row r="4655" ht="12.75" customHeight="1" x14ac:dyDescent="0.2"/>
    <row r="4656" ht="12.75" customHeight="1" x14ac:dyDescent="0.2"/>
    <row r="4657" ht="12.75" customHeight="1" x14ac:dyDescent="0.2"/>
    <row r="4658" ht="12.75" customHeight="1" x14ac:dyDescent="0.2"/>
    <row r="4659" ht="12.75" customHeight="1" x14ac:dyDescent="0.2"/>
    <row r="4660" ht="12.75" customHeight="1" x14ac:dyDescent="0.2"/>
    <row r="4661" ht="12.75" customHeight="1" x14ac:dyDescent="0.2"/>
    <row r="4662" ht="12.75" customHeight="1" x14ac:dyDescent="0.2"/>
    <row r="4663" ht="12.75" customHeight="1" x14ac:dyDescent="0.2"/>
    <row r="4664" ht="12.75" customHeight="1" x14ac:dyDescent="0.2"/>
    <row r="4665" ht="12.75" customHeight="1" x14ac:dyDescent="0.2"/>
    <row r="4666" ht="12.75" customHeight="1" x14ac:dyDescent="0.2"/>
    <row r="4667" ht="12.75" customHeight="1" x14ac:dyDescent="0.2"/>
    <row r="4668" ht="12.75" customHeight="1" x14ac:dyDescent="0.2"/>
    <row r="4669" ht="12.75" customHeight="1" x14ac:dyDescent="0.2"/>
    <row r="4670" ht="12.75" customHeight="1" x14ac:dyDescent="0.2"/>
    <row r="4671" ht="12.75" customHeight="1" x14ac:dyDescent="0.2"/>
    <row r="4672" ht="12.75" customHeight="1" x14ac:dyDescent="0.2"/>
    <row r="4673" ht="12.75" customHeight="1" x14ac:dyDescent="0.2"/>
    <row r="4674" ht="12.75" customHeight="1" x14ac:dyDescent="0.2"/>
    <row r="4675" ht="12.75" customHeight="1" x14ac:dyDescent="0.2"/>
    <row r="4676" ht="12.75" customHeight="1" x14ac:dyDescent="0.2"/>
    <row r="4677" ht="12.75" customHeight="1" x14ac:dyDescent="0.2"/>
    <row r="4678" ht="12.75" customHeight="1" x14ac:dyDescent="0.2"/>
    <row r="4679" ht="12.75" customHeight="1" x14ac:dyDescent="0.2"/>
    <row r="4680" ht="12.75" customHeight="1" x14ac:dyDescent="0.2"/>
    <row r="4681" ht="12.75" customHeight="1" x14ac:dyDescent="0.2"/>
    <row r="4682" ht="12.75" customHeight="1" x14ac:dyDescent="0.2"/>
    <row r="4683" ht="12.75" customHeight="1" x14ac:dyDescent="0.2"/>
    <row r="4684" ht="12.75" customHeight="1" x14ac:dyDescent="0.2"/>
    <row r="4685" ht="12.75" customHeight="1" x14ac:dyDescent="0.2"/>
    <row r="4686" ht="12.75" customHeight="1" x14ac:dyDescent="0.2"/>
    <row r="4687" ht="12.75" customHeight="1" x14ac:dyDescent="0.2"/>
    <row r="4688" ht="12.75" customHeight="1" x14ac:dyDescent="0.2"/>
    <row r="4689" ht="12.75" customHeight="1" x14ac:dyDescent="0.2"/>
    <row r="4690" ht="12.75" customHeight="1" x14ac:dyDescent="0.2"/>
    <row r="4691" ht="12.75" customHeight="1" x14ac:dyDescent="0.2"/>
    <row r="4692" ht="12.75" customHeight="1" x14ac:dyDescent="0.2"/>
    <row r="4693" ht="12.75" customHeight="1" x14ac:dyDescent="0.2"/>
    <row r="4694" ht="12.75" customHeight="1" x14ac:dyDescent="0.2"/>
    <row r="4695" ht="12.75" customHeight="1" x14ac:dyDescent="0.2"/>
    <row r="4696" ht="12.75" customHeight="1" x14ac:dyDescent="0.2"/>
    <row r="4697" ht="12.75" customHeight="1" x14ac:dyDescent="0.2"/>
    <row r="4698" ht="12.75" customHeight="1" x14ac:dyDescent="0.2"/>
    <row r="4699" ht="12.75" customHeight="1" x14ac:dyDescent="0.2"/>
    <row r="4700" ht="12.75" customHeight="1" x14ac:dyDescent="0.2"/>
    <row r="4701" ht="12.75" customHeight="1" x14ac:dyDescent="0.2"/>
    <row r="4702" ht="12.75" customHeight="1" x14ac:dyDescent="0.2"/>
    <row r="4703" ht="12.75" customHeight="1" x14ac:dyDescent="0.2"/>
    <row r="4704" ht="12.75" customHeight="1" x14ac:dyDescent="0.2"/>
    <row r="4705" ht="12.75" customHeight="1" x14ac:dyDescent="0.2"/>
    <row r="4706" ht="12.75" customHeight="1" x14ac:dyDescent="0.2"/>
    <row r="4707" ht="12.75" customHeight="1" x14ac:dyDescent="0.2"/>
    <row r="4708" ht="12.75" customHeight="1" x14ac:dyDescent="0.2"/>
    <row r="4709" ht="12.75" customHeight="1" x14ac:dyDescent="0.2"/>
    <row r="4710" ht="12.75" customHeight="1" x14ac:dyDescent="0.2"/>
    <row r="4711" ht="12.75" customHeight="1" x14ac:dyDescent="0.2"/>
    <row r="4712" ht="12.75" customHeight="1" x14ac:dyDescent="0.2"/>
    <row r="4713" ht="12.75" customHeight="1" x14ac:dyDescent="0.2"/>
    <row r="4714" ht="12.75" customHeight="1" x14ac:dyDescent="0.2"/>
    <row r="4715" ht="12.75" customHeight="1" x14ac:dyDescent="0.2"/>
    <row r="4716" ht="12.75" customHeight="1" x14ac:dyDescent="0.2"/>
    <row r="4717" ht="12.75" customHeight="1" x14ac:dyDescent="0.2"/>
    <row r="4718" ht="12.75" customHeight="1" x14ac:dyDescent="0.2"/>
    <row r="4719" ht="12.75" customHeight="1" x14ac:dyDescent="0.2"/>
    <row r="4720" ht="12.75" customHeight="1" x14ac:dyDescent="0.2"/>
    <row r="4721" ht="12.75" customHeight="1" x14ac:dyDescent="0.2"/>
    <row r="4722" ht="12.75" customHeight="1" x14ac:dyDescent="0.2"/>
    <row r="4723" ht="12.75" customHeight="1" x14ac:dyDescent="0.2"/>
    <row r="4724" ht="12.75" customHeight="1" x14ac:dyDescent="0.2"/>
    <row r="4725" ht="12.75" customHeight="1" x14ac:dyDescent="0.2"/>
    <row r="4726" ht="12.75" customHeight="1" x14ac:dyDescent="0.2"/>
    <row r="4727" ht="12.75" customHeight="1" x14ac:dyDescent="0.2"/>
    <row r="4728" ht="12.75" customHeight="1" x14ac:dyDescent="0.2"/>
    <row r="4729" ht="12.75" customHeight="1" x14ac:dyDescent="0.2"/>
    <row r="4730" ht="12.75" customHeight="1" x14ac:dyDescent="0.2"/>
    <row r="4731" ht="12.75" customHeight="1" x14ac:dyDescent="0.2"/>
    <row r="4732" ht="12.75" customHeight="1" x14ac:dyDescent="0.2"/>
    <row r="4733" ht="12.75" customHeight="1" x14ac:dyDescent="0.2"/>
    <row r="4734" ht="12.75" customHeight="1" x14ac:dyDescent="0.2"/>
    <row r="4735" ht="12.75" customHeight="1" x14ac:dyDescent="0.2"/>
    <row r="4736" ht="12.75" customHeight="1" x14ac:dyDescent="0.2"/>
    <row r="4737" ht="12.75" customHeight="1" x14ac:dyDescent="0.2"/>
    <row r="4738" ht="12.75" customHeight="1" x14ac:dyDescent="0.2"/>
    <row r="4739" ht="12.75" customHeight="1" x14ac:dyDescent="0.2"/>
    <row r="4740" ht="12.75" customHeight="1" x14ac:dyDescent="0.2"/>
    <row r="4741" ht="12.75" customHeight="1" x14ac:dyDescent="0.2"/>
    <row r="4742" ht="12.75" customHeight="1" x14ac:dyDescent="0.2"/>
    <row r="4743" ht="12.75" customHeight="1" x14ac:dyDescent="0.2"/>
    <row r="4744" ht="12.75" customHeight="1" x14ac:dyDescent="0.2"/>
    <row r="4745" ht="12.75" customHeight="1" x14ac:dyDescent="0.2"/>
    <row r="4746" ht="12.75" customHeight="1" x14ac:dyDescent="0.2"/>
    <row r="4747" ht="12.75" customHeight="1" x14ac:dyDescent="0.2"/>
    <row r="4748" ht="12.75" customHeight="1" x14ac:dyDescent="0.2"/>
    <row r="4749" ht="12.75" customHeight="1" x14ac:dyDescent="0.2"/>
    <row r="4750" ht="12.75" customHeight="1" x14ac:dyDescent="0.2"/>
    <row r="4751" ht="12.75" customHeight="1" x14ac:dyDescent="0.2"/>
    <row r="4752" ht="12.75" customHeight="1" x14ac:dyDescent="0.2"/>
    <row r="4753" ht="12.75" customHeight="1" x14ac:dyDescent="0.2"/>
    <row r="4754" ht="12.75" customHeight="1" x14ac:dyDescent="0.2"/>
    <row r="4755" ht="12.75" customHeight="1" x14ac:dyDescent="0.2"/>
    <row r="4756" ht="12.75" customHeight="1" x14ac:dyDescent="0.2"/>
    <row r="4757" ht="12.75" customHeight="1" x14ac:dyDescent="0.2"/>
    <row r="4758" ht="12.75" customHeight="1" x14ac:dyDescent="0.2"/>
    <row r="4759" ht="12.75" customHeight="1" x14ac:dyDescent="0.2"/>
    <row r="4760" ht="12.75" customHeight="1" x14ac:dyDescent="0.2"/>
    <row r="4761" ht="12.75" customHeight="1" x14ac:dyDescent="0.2"/>
    <row r="4762" ht="12.75" customHeight="1" x14ac:dyDescent="0.2"/>
    <row r="4763" ht="12.75" customHeight="1" x14ac:dyDescent="0.2"/>
    <row r="4764" ht="12.75" customHeight="1" x14ac:dyDescent="0.2"/>
    <row r="4765" ht="12.75" customHeight="1" x14ac:dyDescent="0.2"/>
    <row r="4766" ht="12.75" customHeight="1" x14ac:dyDescent="0.2"/>
    <row r="4767" ht="12.75" customHeight="1" x14ac:dyDescent="0.2"/>
    <row r="4768" ht="12.75" customHeight="1" x14ac:dyDescent="0.2"/>
    <row r="4769" ht="12.75" customHeight="1" x14ac:dyDescent="0.2"/>
    <row r="4770" ht="12.75" customHeight="1" x14ac:dyDescent="0.2"/>
    <row r="4771" ht="12.75" customHeight="1" x14ac:dyDescent="0.2"/>
    <row r="4772" ht="12.75" customHeight="1" x14ac:dyDescent="0.2"/>
    <row r="4773" ht="12.75" customHeight="1" x14ac:dyDescent="0.2"/>
    <row r="4774" ht="12.75" customHeight="1" x14ac:dyDescent="0.2"/>
    <row r="4775" ht="12.75" customHeight="1" x14ac:dyDescent="0.2"/>
    <row r="4776" ht="12.75" customHeight="1" x14ac:dyDescent="0.2"/>
    <row r="4777" ht="12.75" customHeight="1" x14ac:dyDescent="0.2"/>
    <row r="4778" ht="12.75" customHeight="1" x14ac:dyDescent="0.2"/>
    <row r="4779" ht="12.75" customHeight="1" x14ac:dyDescent="0.2"/>
    <row r="4780" ht="12.75" customHeight="1" x14ac:dyDescent="0.2"/>
    <row r="4781" ht="12.75" customHeight="1" x14ac:dyDescent="0.2"/>
    <row r="4782" ht="12.75" customHeight="1" x14ac:dyDescent="0.2"/>
    <row r="4783" ht="12.75" customHeight="1" x14ac:dyDescent="0.2"/>
    <row r="4784" ht="12.75" customHeight="1" x14ac:dyDescent="0.2"/>
    <row r="4785" ht="12.75" customHeight="1" x14ac:dyDescent="0.2"/>
    <row r="4786" ht="12.75" customHeight="1" x14ac:dyDescent="0.2"/>
    <row r="4787" ht="12.75" customHeight="1" x14ac:dyDescent="0.2"/>
    <row r="4788" ht="12.75" customHeight="1" x14ac:dyDescent="0.2"/>
    <row r="4789" ht="12.75" customHeight="1" x14ac:dyDescent="0.2"/>
    <row r="4790" ht="12.75" customHeight="1" x14ac:dyDescent="0.2"/>
    <row r="4791" ht="12.75" customHeight="1" x14ac:dyDescent="0.2"/>
    <row r="4792" ht="12.75" customHeight="1" x14ac:dyDescent="0.2"/>
    <row r="4793" ht="12.75" customHeight="1" x14ac:dyDescent="0.2"/>
    <row r="4794" ht="12.75" customHeight="1" x14ac:dyDescent="0.2"/>
    <row r="4795" ht="12.75" customHeight="1" x14ac:dyDescent="0.2"/>
    <row r="4796" ht="12.75" customHeight="1" x14ac:dyDescent="0.2"/>
    <row r="4797" ht="12.75" customHeight="1" x14ac:dyDescent="0.2"/>
    <row r="4798" ht="12.75" customHeight="1" x14ac:dyDescent="0.2"/>
    <row r="4799" ht="12.75" customHeight="1" x14ac:dyDescent="0.2"/>
    <row r="4800" ht="12.75" customHeight="1" x14ac:dyDescent="0.2"/>
    <row r="4801" ht="12.75" customHeight="1" x14ac:dyDescent="0.2"/>
    <row r="4802" ht="12.75" customHeight="1" x14ac:dyDescent="0.2"/>
    <row r="4803" ht="12.75" customHeight="1" x14ac:dyDescent="0.2"/>
    <row r="4804" ht="12.75" customHeight="1" x14ac:dyDescent="0.2"/>
    <row r="4805" ht="12.75" customHeight="1" x14ac:dyDescent="0.2"/>
    <row r="4806" ht="12.75" customHeight="1" x14ac:dyDescent="0.2"/>
    <row r="4807" ht="12.75" customHeight="1" x14ac:dyDescent="0.2"/>
    <row r="4808" ht="12.75" customHeight="1" x14ac:dyDescent="0.2"/>
    <row r="4809" ht="12.75" customHeight="1" x14ac:dyDescent="0.2"/>
    <row r="4810" ht="12.75" customHeight="1" x14ac:dyDescent="0.2"/>
    <row r="4811" ht="12.75" customHeight="1" x14ac:dyDescent="0.2"/>
    <row r="4812" ht="12.75" customHeight="1" x14ac:dyDescent="0.2"/>
    <row r="4813" ht="12.75" customHeight="1" x14ac:dyDescent="0.2"/>
    <row r="4814" ht="12.75" customHeight="1" x14ac:dyDescent="0.2"/>
    <row r="4815" ht="12.75" customHeight="1" x14ac:dyDescent="0.2"/>
    <row r="4816" ht="12.75" customHeight="1" x14ac:dyDescent="0.2"/>
    <row r="4817" ht="12.75" customHeight="1" x14ac:dyDescent="0.2"/>
    <row r="4818" ht="12.75" customHeight="1" x14ac:dyDescent="0.2"/>
    <row r="4819" ht="12.75" customHeight="1" x14ac:dyDescent="0.2"/>
    <row r="4820" ht="12.75" customHeight="1" x14ac:dyDescent="0.2"/>
    <row r="4821" ht="12.75" customHeight="1" x14ac:dyDescent="0.2"/>
    <row r="4822" ht="12.75" customHeight="1" x14ac:dyDescent="0.2"/>
    <row r="4823" ht="12.75" customHeight="1" x14ac:dyDescent="0.2"/>
    <row r="4824" ht="12.75" customHeight="1" x14ac:dyDescent="0.2"/>
    <row r="4825" ht="12.75" customHeight="1" x14ac:dyDescent="0.2"/>
    <row r="4826" ht="12.75" customHeight="1" x14ac:dyDescent="0.2"/>
    <row r="4827" ht="12.75" customHeight="1" x14ac:dyDescent="0.2"/>
    <row r="4828" ht="12.75" customHeight="1" x14ac:dyDescent="0.2"/>
    <row r="4829" ht="12.75" customHeight="1" x14ac:dyDescent="0.2"/>
    <row r="4830" ht="12.75" customHeight="1" x14ac:dyDescent="0.2"/>
    <row r="4831" ht="12.75" customHeight="1" x14ac:dyDescent="0.2"/>
    <row r="4832" ht="12.75" customHeight="1" x14ac:dyDescent="0.2"/>
    <row r="4833" ht="12.75" customHeight="1" x14ac:dyDescent="0.2"/>
    <row r="4834" ht="12.75" customHeight="1" x14ac:dyDescent="0.2"/>
    <row r="4835" ht="12.75" customHeight="1" x14ac:dyDescent="0.2"/>
    <row r="4836" ht="12.75" customHeight="1" x14ac:dyDescent="0.2"/>
    <row r="4837" ht="12.75" customHeight="1" x14ac:dyDescent="0.2"/>
    <row r="4838" ht="12.75" customHeight="1" x14ac:dyDescent="0.2"/>
    <row r="4839" ht="12.75" customHeight="1" x14ac:dyDescent="0.2"/>
    <row r="4840" ht="12.75" customHeight="1" x14ac:dyDescent="0.2"/>
    <row r="4841" ht="12.75" customHeight="1" x14ac:dyDescent="0.2"/>
    <row r="4842" ht="12.75" customHeight="1" x14ac:dyDescent="0.2"/>
    <row r="4843" ht="12.75" customHeight="1" x14ac:dyDescent="0.2"/>
    <row r="4844" ht="12.75" customHeight="1" x14ac:dyDescent="0.2"/>
    <row r="4845" ht="12.75" customHeight="1" x14ac:dyDescent="0.2"/>
    <row r="4846" ht="12.75" customHeight="1" x14ac:dyDescent="0.2"/>
    <row r="4847" ht="12.75" customHeight="1" x14ac:dyDescent="0.2"/>
    <row r="4848" ht="12.75" customHeight="1" x14ac:dyDescent="0.2"/>
    <row r="4849" ht="12.75" customHeight="1" x14ac:dyDescent="0.2"/>
    <row r="4850" ht="12.75" customHeight="1" x14ac:dyDescent="0.2"/>
    <row r="4851" ht="12.75" customHeight="1" x14ac:dyDescent="0.2"/>
    <row r="4852" ht="12.75" customHeight="1" x14ac:dyDescent="0.2"/>
    <row r="4853" ht="12.75" customHeight="1" x14ac:dyDescent="0.2"/>
    <row r="4854" ht="12.75" customHeight="1" x14ac:dyDescent="0.2"/>
    <row r="4855" ht="12.75" customHeight="1" x14ac:dyDescent="0.2"/>
    <row r="4856" ht="12.75" customHeight="1" x14ac:dyDescent="0.2"/>
    <row r="4857" ht="12.75" customHeight="1" x14ac:dyDescent="0.2"/>
    <row r="4858" ht="12.75" customHeight="1" x14ac:dyDescent="0.2"/>
    <row r="4859" ht="12.75" customHeight="1" x14ac:dyDescent="0.2"/>
    <row r="4860" ht="12.75" customHeight="1" x14ac:dyDescent="0.2"/>
    <row r="4861" ht="12.75" customHeight="1" x14ac:dyDescent="0.2"/>
    <row r="4862" ht="12.75" customHeight="1" x14ac:dyDescent="0.2"/>
    <row r="4863" ht="12.75" customHeight="1" x14ac:dyDescent="0.2"/>
    <row r="4864" ht="12.75" customHeight="1" x14ac:dyDescent="0.2"/>
    <row r="4865" ht="12.75" customHeight="1" x14ac:dyDescent="0.2"/>
    <row r="4866" ht="12.75" customHeight="1" x14ac:dyDescent="0.2"/>
    <row r="4867" ht="12.75" customHeight="1" x14ac:dyDescent="0.2"/>
    <row r="4868" ht="12.75" customHeight="1" x14ac:dyDescent="0.2"/>
    <row r="4869" ht="12.75" customHeight="1" x14ac:dyDescent="0.2"/>
    <row r="4870" ht="12.75" customHeight="1" x14ac:dyDescent="0.2"/>
    <row r="4871" ht="12.75" customHeight="1" x14ac:dyDescent="0.2"/>
    <row r="4872" ht="12.75" customHeight="1" x14ac:dyDescent="0.2"/>
    <row r="4873" ht="12.75" customHeight="1" x14ac:dyDescent="0.2"/>
    <row r="4874" ht="12.75" customHeight="1" x14ac:dyDescent="0.2"/>
    <row r="4875" ht="12.75" customHeight="1" x14ac:dyDescent="0.2"/>
    <row r="4876" ht="12.75" customHeight="1" x14ac:dyDescent="0.2"/>
    <row r="4877" ht="12.75" customHeight="1" x14ac:dyDescent="0.2"/>
    <row r="4878" ht="12.75" customHeight="1" x14ac:dyDescent="0.2"/>
    <row r="4879" ht="12.75" customHeight="1" x14ac:dyDescent="0.2"/>
    <row r="4880" ht="12.75" customHeight="1" x14ac:dyDescent="0.2"/>
    <row r="4881" ht="12.75" customHeight="1" x14ac:dyDescent="0.2"/>
    <row r="4882" ht="12.75" customHeight="1" x14ac:dyDescent="0.2"/>
    <row r="4883" ht="12.75" customHeight="1" x14ac:dyDescent="0.2"/>
    <row r="4884" ht="12.75" customHeight="1" x14ac:dyDescent="0.2"/>
    <row r="4885" ht="12.75" customHeight="1" x14ac:dyDescent="0.2"/>
    <row r="4886" ht="12.75" customHeight="1" x14ac:dyDescent="0.2"/>
    <row r="4887" ht="12.75" customHeight="1" x14ac:dyDescent="0.2"/>
    <row r="4888" ht="12.75" customHeight="1" x14ac:dyDescent="0.2"/>
    <row r="4889" ht="12.75" customHeight="1" x14ac:dyDescent="0.2"/>
    <row r="4890" ht="12.75" customHeight="1" x14ac:dyDescent="0.2"/>
    <row r="4891" ht="12.75" customHeight="1" x14ac:dyDescent="0.2"/>
    <row r="4892" ht="12.75" customHeight="1" x14ac:dyDescent="0.2"/>
    <row r="4893" ht="12.75" customHeight="1" x14ac:dyDescent="0.2"/>
    <row r="4894" ht="12.75" customHeight="1" x14ac:dyDescent="0.2"/>
    <row r="4895" ht="12.75" customHeight="1" x14ac:dyDescent="0.2"/>
    <row r="4896" ht="12.75" customHeight="1" x14ac:dyDescent="0.2"/>
    <row r="4897" ht="12.75" customHeight="1" x14ac:dyDescent="0.2"/>
    <row r="4898" ht="12.75" customHeight="1" x14ac:dyDescent="0.2"/>
    <row r="4899" ht="12.75" customHeight="1" x14ac:dyDescent="0.2"/>
    <row r="4900" ht="12.75" customHeight="1" x14ac:dyDescent="0.2"/>
    <row r="4901" ht="12.75" customHeight="1" x14ac:dyDescent="0.2"/>
    <row r="4902" ht="12.75" customHeight="1" x14ac:dyDescent="0.2"/>
    <row r="4903" ht="12.75" customHeight="1" x14ac:dyDescent="0.2"/>
    <row r="4904" ht="12.75" customHeight="1" x14ac:dyDescent="0.2"/>
    <row r="4905" ht="12.75" customHeight="1" x14ac:dyDescent="0.2"/>
    <row r="4906" ht="12.75" customHeight="1" x14ac:dyDescent="0.2"/>
    <row r="4907" ht="12.75" customHeight="1" x14ac:dyDescent="0.2"/>
    <row r="4908" ht="12.75" customHeight="1" x14ac:dyDescent="0.2"/>
    <row r="4909" ht="12.75" customHeight="1" x14ac:dyDescent="0.2"/>
    <row r="4910" ht="12.75" customHeight="1" x14ac:dyDescent="0.2"/>
    <row r="4911" ht="12.75" customHeight="1" x14ac:dyDescent="0.2"/>
    <row r="4912" ht="12.75" customHeight="1" x14ac:dyDescent="0.2"/>
    <row r="4913" ht="12.75" customHeight="1" x14ac:dyDescent="0.2"/>
    <row r="4914" ht="12.75" customHeight="1" x14ac:dyDescent="0.2"/>
    <row r="4915" ht="12.75" customHeight="1" x14ac:dyDescent="0.2"/>
    <row r="4916" ht="12.75" customHeight="1" x14ac:dyDescent="0.2"/>
    <row r="4917" ht="12.75" customHeight="1" x14ac:dyDescent="0.2"/>
    <row r="4918" ht="12.75" customHeight="1" x14ac:dyDescent="0.2"/>
    <row r="4919" ht="12.75" customHeight="1" x14ac:dyDescent="0.2"/>
    <row r="4920" ht="12.75" customHeight="1" x14ac:dyDescent="0.2"/>
    <row r="4921" ht="12.75" customHeight="1" x14ac:dyDescent="0.2"/>
    <row r="4922" ht="12.75" customHeight="1" x14ac:dyDescent="0.2"/>
    <row r="4923" ht="12.75" customHeight="1" x14ac:dyDescent="0.2"/>
    <row r="4924" ht="12.75" customHeight="1" x14ac:dyDescent="0.2"/>
    <row r="4925" ht="12.75" customHeight="1" x14ac:dyDescent="0.2"/>
    <row r="4926" ht="12.75" customHeight="1" x14ac:dyDescent="0.2"/>
    <row r="4927" ht="12.75" customHeight="1" x14ac:dyDescent="0.2"/>
    <row r="4928" ht="12.75" customHeight="1" x14ac:dyDescent="0.2"/>
    <row r="4929" ht="12.75" customHeight="1" x14ac:dyDescent="0.2"/>
    <row r="4930" ht="12.75" customHeight="1" x14ac:dyDescent="0.2"/>
    <row r="4931" ht="12.75" customHeight="1" x14ac:dyDescent="0.2"/>
    <row r="4932" ht="12.75" customHeight="1" x14ac:dyDescent="0.2"/>
    <row r="4933" ht="12.75" customHeight="1" x14ac:dyDescent="0.2"/>
    <row r="4934" ht="12.75" customHeight="1" x14ac:dyDescent="0.2"/>
    <row r="4935" ht="12.75" customHeight="1" x14ac:dyDescent="0.2"/>
    <row r="4936" ht="12.75" customHeight="1" x14ac:dyDescent="0.2"/>
    <row r="4937" ht="12.75" customHeight="1" x14ac:dyDescent="0.2"/>
    <row r="4938" ht="12.75" customHeight="1" x14ac:dyDescent="0.2"/>
    <row r="4939" ht="12.75" customHeight="1" x14ac:dyDescent="0.2"/>
    <row r="4940" ht="12.75" customHeight="1" x14ac:dyDescent="0.2"/>
    <row r="4941" ht="12.75" customHeight="1" x14ac:dyDescent="0.2"/>
    <row r="4942" ht="12.75" customHeight="1" x14ac:dyDescent="0.2"/>
    <row r="4943" ht="12.75" customHeight="1" x14ac:dyDescent="0.2"/>
    <row r="4944" ht="12.75" customHeight="1" x14ac:dyDescent="0.2"/>
    <row r="4945" ht="12.75" customHeight="1" x14ac:dyDescent="0.2"/>
    <row r="4946" ht="12.75" customHeight="1" x14ac:dyDescent="0.2"/>
    <row r="4947" ht="12.75" customHeight="1" x14ac:dyDescent="0.2"/>
    <row r="4948" ht="12.75" customHeight="1" x14ac:dyDescent="0.2"/>
    <row r="4949" ht="12.75" customHeight="1" x14ac:dyDescent="0.2"/>
    <row r="4950" ht="12.75" customHeight="1" x14ac:dyDescent="0.2"/>
    <row r="4951" ht="12.75" customHeight="1" x14ac:dyDescent="0.2"/>
    <row r="4952" ht="12.75" customHeight="1" x14ac:dyDescent="0.2"/>
    <row r="4953" ht="12.75" customHeight="1" x14ac:dyDescent="0.2"/>
    <row r="4954" ht="12.75" customHeight="1" x14ac:dyDescent="0.2"/>
    <row r="4955" ht="12.75" customHeight="1" x14ac:dyDescent="0.2"/>
    <row r="4956" ht="12.75" customHeight="1" x14ac:dyDescent="0.2"/>
    <row r="4957" ht="12.75" customHeight="1" x14ac:dyDescent="0.2"/>
    <row r="4958" ht="12.75" customHeight="1" x14ac:dyDescent="0.2"/>
    <row r="4959" ht="12.75" customHeight="1" x14ac:dyDescent="0.2"/>
    <row r="4960" ht="12.75" customHeight="1" x14ac:dyDescent="0.2"/>
    <row r="4961" ht="12.75" customHeight="1" x14ac:dyDescent="0.2"/>
    <row r="4962" ht="12.75" customHeight="1" x14ac:dyDescent="0.2"/>
    <row r="4963" ht="12.75" customHeight="1" x14ac:dyDescent="0.2"/>
    <row r="4964" ht="12.75" customHeight="1" x14ac:dyDescent="0.2"/>
    <row r="4965" ht="12.75" customHeight="1" x14ac:dyDescent="0.2"/>
    <row r="4966" ht="12.75" customHeight="1" x14ac:dyDescent="0.2"/>
    <row r="4967" ht="12.75" customHeight="1" x14ac:dyDescent="0.2"/>
    <row r="4968" ht="12.75" customHeight="1" x14ac:dyDescent="0.2"/>
    <row r="4969" ht="12.75" customHeight="1" x14ac:dyDescent="0.2"/>
    <row r="4970" ht="12.75" customHeight="1" x14ac:dyDescent="0.2"/>
    <row r="4971" ht="12.75" customHeight="1" x14ac:dyDescent="0.2"/>
    <row r="4972" ht="12.75" customHeight="1" x14ac:dyDescent="0.2"/>
    <row r="4973" ht="12.75" customHeight="1" x14ac:dyDescent="0.2"/>
    <row r="4974" ht="12.75" customHeight="1" x14ac:dyDescent="0.2"/>
    <row r="4975" ht="12.75" customHeight="1" x14ac:dyDescent="0.2"/>
    <row r="4976" ht="12.75" customHeight="1" x14ac:dyDescent="0.2"/>
    <row r="4977" ht="12.75" customHeight="1" x14ac:dyDescent="0.2"/>
    <row r="4978" ht="12.75" customHeight="1" x14ac:dyDescent="0.2"/>
    <row r="4979" ht="12.75" customHeight="1" x14ac:dyDescent="0.2"/>
    <row r="4980" ht="12.75" customHeight="1" x14ac:dyDescent="0.2"/>
    <row r="4981" ht="12.75" customHeight="1" x14ac:dyDescent="0.2"/>
    <row r="4982" ht="12.75" customHeight="1" x14ac:dyDescent="0.2"/>
    <row r="4983" ht="12.75" customHeight="1" x14ac:dyDescent="0.2"/>
    <row r="4984" ht="12.75" customHeight="1" x14ac:dyDescent="0.2"/>
    <row r="4985" ht="12.75" customHeight="1" x14ac:dyDescent="0.2"/>
    <row r="4986" ht="12.75" customHeight="1" x14ac:dyDescent="0.2"/>
    <row r="4987" ht="12.75" customHeight="1" x14ac:dyDescent="0.2"/>
    <row r="4988" ht="12.75" customHeight="1" x14ac:dyDescent="0.2"/>
    <row r="4989" ht="12.75" customHeight="1" x14ac:dyDescent="0.2"/>
    <row r="4990" ht="12.75" customHeight="1" x14ac:dyDescent="0.2"/>
    <row r="4991" ht="12.75" customHeight="1" x14ac:dyDescent="0.2"/>
    <row r="4992" ht="12.75" customHeight="1" x14ac:dyDescent="0.2"/>
    <row r="4993" ht="12.75" customHeight="1" x14ac:dyDescent="0.2"/>
    <row r="4994" ht="12.75" customHeight="1" x14ac:dyDescent="0.2"/>
    <row r="4995" ht="12.75" customHeight="1" x14ac:dyDescent="0.2"/>
    <row r="4996" ht="12.75" customHeight="1" x14ac:dyDescent="0.2"/>
    <row r="4997" ht="12.75" customHeight="1" x14ac:dyDescent="0.2"/>
    <row r="4998" ht="12.75" customHeight="1" x14ac:dyDescent="0.2"/>
    <row r="4999" ht="12.75" customHeight="1" x14ac:dyDescent="0.2"/>
    <row r="5000" ht="12.75" customHeight="1" x14ac:dyDescent="0.2"/>
    <row r="5001" ht="12.75" customHeight="1" x14ac:dyDescent="0.2"/>
    <row r="5002" ht="12.75" customHeight="1" x14ac:dyDescent="0.2"/>
    <row r="5003" ht="12.75" customHeight="1" x14ac:dyDescent="0.2"/>
    <row r="5004" ht="12.75" customHeight="1" x14ac:dyDescent="0.2"/>
    <row r="5005" ht="12.75" customHeight="1" x14ac:dyDescent="0.2"/>
    <row r="5006" ht="12.75" customHeight="1" x14ac:dyDescent="0.2"/>
    <row r="5007" ht="12.75" customHeight="1" x14ac:dyDescent="0.2"/>
    <row r="5008" ht="12.75" customHeight="1" x14ac:dyDescent="0.2"/>
    <row r="5009" ht="12.75" customHeight="1" x14ac:dyDescent="0.2"/>
    <row r="5010" ht="12.75" customHeight="1" x14ac:dyDescent="0.2"/>
    <row r="5011" ht="12.75" customHeight="1" x14ac:dyDescent="0.2"/>
    <row r="5012" ht="12.75" customHeight="1" x14ac:dyDescent="0.2"/>
    <row r="5013" ht="12.75" customHeight="1" x14ac:dyDescent="0.2"/>
    <row r="5014" ht="12.75" customHeight="1" x14ac:dyDescent="0.2"/>
    <row r="5015" ht="12.75" customHeight="1" x14ac:dyDescent="0.2"/>
    <row r="5016" ht="12.75" customHeight="1" x14ac:dyDescent="0.2"/>
    <row r="5017" ht="12.75" customHeight="1" x14ac:dyDescent="0.2"/>
    <row r="5018" ht="12.75" customHeight="1" x14ac:dyDescent="0.2"/>
    <row r="5019" ht="12.75" customHeight="1" x14ac:dyDescent="0.2"/>
    <row r="5020" ht="12.75" customHeight="1" x14ac:dyDescent="0.2"/>
    <row r="5021" ht="12.75" customHeight="1" x14ac:dyDescent="0.2"/>
    <row r="5022" ht="12.75" customHeight="1" x14ac:dyDescent="0.2"/>
    <row r="5023" ht="12.75" customHeight="1" x14ac:dyDescent="0.2"/>
    <row r="5024" ht="12.75" customHeight="1" x14ac:dyDescent="0.2"/>
    <row r="5025" ht="12.75" customHeight="1" x14ac:dyDescent="0.2"/>
    <row r="5026" ht="12.75" customHeight="1" x14ac:dyDescent="0.2"/>
    <row r="5027" ht="12.75" customHeight="1" x14ac:dyDescent="0.2"/>
    <row r="5028" ht="12.75" customHeight="1" x14ac:dyDescent="0.2"/>
    <row r="5029" ht="12.75" customHeight="1" x14ac:dyDescent="0.2"/>
    <row r="5030" ht="12.75" customHeight="1" x14ac:dyDescent="0.2"/>
    <row r="5031" ht="12.75" customHeight="1" x14ac:dyDescent="0.2"/>
    <row r="5032" ht="12.75" customHeight="1" x14ac:dyDescent="0.2"/>
    <row r="5033" ht="12.75" customHeight="1" x14ac:dyDescent="0.2"/>
    <row r="5034" ht="12.75" customHeight="1" x14ac:dyDescent="0.2"/>
    <row r="5035" ht="12.75" customHeight="1" x14ac:dyDescent="0.2"/>
    <row r="5036" ht="12.75" customHeight="1" x14ac:dyDescent="0.2"/>
    <row r="5037" ht="12.75" customHeight="1" x14ac:dyDescent="0.2"/>
    <row r="5038" ht="12.75" customHeight="1" x14ac:dyDescent="0.2"/>
    <row r="5039" ht="12.75" customHeight="1" x14ac:dyDescent="0.2"/>
    <row r="5040" ht="12.75" customHeight="1" x14ac:dyDescent="0.2"/>
    <row r="5041" ht="12.75" customHeight="1" x14ac:dyDescent="0.2"/>
    <row r="5042" ht="12.75" customHeight="1" x14ac:dyDescent="0.2"/>
    <row r="5043" ht="12.75" customHeight="1" x14ac:dyDescent="0.2"/>
    <row r="5044" ht="12.75" customHeight="1" x14ac:dyDescent="0.2"/>
    <row r="5045" ht="12.75" customHeight="1" x14ac:dyDescent="0.2"/>
    <row r="5046" ht="12.75" customHeight="1" x14ac:dyDescent="0.2"/>
    <row r="5047" ht="12.75" customHeight="1" x14ac:dyDescent="0.2"/>
    <row r="5048" ht="12.75" customHeight="1" x14ac:dyDescent="0.2"/>
    <row r="5049" ht="12.75" customHeight="1" x14ac:dyDescent="0.2"/>
    <row r="5050" ht="12.75" customHeight="1" x14ac:dyDescent="0.2"/>
    <row r="5051" ht="12.75" customHeight="1" x14ac:dyDescent="0.2"/>
    <row r="5052" ht="12.75" customHeight="1" x14ac:dyDescent="0.2"/>
    <row r="5053" ht="12.75" customHeight="1" x14ac:dyDescent="0.2"/>
    <row r="5054" ht="12.75" customHeight="1" x14ac:dyDescent="0.2"/>
    <row r="5055" ht="12.75" customHeight="1" x14ac:dyDescent="0.2"/>
    <row r="5056" ht="12.75" customHeight="1" x14ac:dyDescent="0.2"/>
    <row r="5057" ht="12.75" customHeight="1" x14ac:dyDescent="0.2"/>
    <row r="5058" ht="12.75" customHeight="1" x14ac:dyDescent="0.2"/>
    <row r="5059" ht="12.75" customHeight="1" x14ac:dyDescent="0.2"/>
    <row r="5060" ht="12.75" customHeight="1" x14ac:dyDescent="0.2"/>
    <row r="5061" ht="12.75" customHeight="1" x14ac:dyDescent="0.2"/>
    <row r="5062" ht="12.75" customHeight="1" x14ac:dyDescent="0.2"/>
    <row r="5063" ht="12.75" customHeight="1" x14ac:dyDescent="0.2"/>
    <row r="5064" ht="12.75" customHeight="1" x14ac:dyDescent="0.2"/>
    <row r="5065" ht="12.75" customHeight="1" x14ac:dyDescent="0.2"/>
    <row r="5066" ht="12.75" customHeight="1" x14ac:dyDescent="0.2"/>
    <row r="5067" ht="12.75" customHeight="1" x14ac:dyDescent="0.2"/>
    <row r="5068" ht="12.75" customHeight="1" x14ac:dyDescent="0.2"/>
    <row r="5069" ht="12.75" customHeight="1" x14ac:dyDescent="0.2"/>
    <row r="5070" ht="12.75" customHeight="1" x14ac:dyDescent="0.2"/>
    <row r="5071" ht="12.75" customHeight="1" x14ac:dyDescent="0.2"/>
    <row r="5072" ht="12.75" customHeight="1" x14ac:dyDescent="0.2"/>
    <row r="5073" ht="12.75" customHeight="1" x14ac:dyDescent="0.2"/>
    <row r="5074" ht="12.75" customHeight="1" x14ac:dyDescent="0.2"/>
    <row r="5075" ht="12.75" customHeight="1" x14ac:dyDescent="0.2"/>
    <row r="5076" ht="12.75" customHeight="1" x14ac:dyDescent="0.2"/>
    <row r="5077" ht="12.75" customHeight="1" x14ac:dyDescent="0.2"/>
    <row r="5078" ht="12.75" customHeight="1" x14ac:dyDescent="0.2"/>
    <row r="5079" ht="12.75" customHeight="1" x14ac:dyDescent="0.2"/>
    <row r="5080" ht="12.75" customHeight="1" x14ac:dyDescent="0.2"/>
    <row r="5081" ht="12.75" customHeight="1" x14ac:dyDescent="0.2"/>
    <row r="5082" ht="12.75" customHeight="1" x14ac:dyDescent="0.2"/>
    <row r="5083" ht="12.75" customHeight="1" x14ac:dyDescent="0.2"/>
    <row r="5084" ht="12.75" customHeight="1" x14ac:dyDescent="0.2"/>
    <row r="5085" ht="12.75" customHeight="1" x14ac:dyDescent="0.2"/>
    <row r="5086" ht="12.75" customHeight="1" x14ac:dyDescent="0.2"/>
    <row r="5087" ht="12.75" customHeight="1" x14ac:dyDescent="0.2"/>
    <row r="5088" ht="12.75" customHeight="1" x14ac:dyDescent="0.2"/>
    <row r="5089" ht="12.75" customHeight="1" x14ac:dyDescent="0.2"/>
    <row r="5090" ht="12.75" customHeight="1" x14ac:dyDescent="0.2"/>
    <row r="5091" ht="12.75" customHeight="1" x14ac:dyDescent="0.2"/>
    <row r="5092" ht="12.75" customHeight="1" x14ac:dyDescent="0.2"/>
    <row r="5093" ht="12.75" customHeight="1" x14ac:dyDescent="0.2"/>
    <row r="5094" ht="12.75" customHeight="1" x14ac:dyDescent="0.2"/>
    <row r="5095" ht="12.75" customHeight="1" x14ac:dyDescent="0.2"/>
    <row r="5096" ht="12.75" customHeight="1" x14ac:dyDescent="0.2"/>
    <row r="5097" ht="12.75" customHeight="1" x14ac:dyDescent="0.2"/>
    <row r="5098" ht="12.75" customHeight="1" x14ac:dyDescent="0.2"/>
    <row r="5099" ht="12.75" customHeight="1" x14ac:dyDescent="0.2"/>
    <row r="5100" ht="12.75" customHeight="1" x14ac:dyDescent="0.2"/>
    <row r="5101" ht="12.75" customHeight="1" x14ac:dyDescent="0.2"/>
    <row r="5102" ht="12.75" customHeight="1" x14ac:dyDescent="0.2"/>
    <row r="5103" ht="12.75" customHeight="1" x14ac:dyDescent="0.2"/>
    <row r="5104" ht="12.75" customHeight="1" x14ac:dyDescent="0.2"/>
    <row r="5105" ht="12.75" customHeight="1" x14ac:dyDescent="0.2"/>
    <row r="5106" ht="12.75" customHeight="1" x14ac:dyDescent="0.2"/>
    <row r="5107" ht="12.75" customHeight="1" x14ac:dyDescent="0.2"/>
    <row r="5108" ht="12.75" customHeight="1" x14ac:dyDescent="0.2"/>
    <row r="5109" ht="12.75" customHeight="1" x14ac:dyDescent="0.2"/>
    <row r="5110" ht="12.75" customHeight="1" x14ac:dyDescent="0.2"/>
    <row r="5111" ht="12.75" customHeight="1" x14ac:dyDescent="0.2"/>
    <row r="5112" ht="12.75" customHeight="1" x14ac:dyDescent="0.2"/>
    <row r="5113" ht="12.75" customHeight="1" x14ac:dyDescent="0.2"/>
    <row r="5114" ht="12.75" customHeight="1" x14ac:dyDescent="0.2"/>
    <row r="5115" ht="12.75" customHeight="1" x14ac:dyDescent="0.2"/>
    <row r="5116" ht="12.75" customHeight="1" x14ac:dyDescent="0.2"/>
    <row r="5117" ht="12.75" customHeight="1" x14ac:dyDescent="0.2"/>
    <row r="5118" ht="12.75" customHeight="1" x14ac:dyDescent="0.2"/>
    <row r="5119" ht="12.75" customHeight="1" x14ac:dyDescent="0.2"/>
    <row r="5120" ht="12.75" customHeight="1" x14ac:dyDescent="0.2"/>
    <row r="5121" ht="12.75" customHeight="1" x14ac:dyDescent="0.2"/>
    <row r="5122" ht="12.75" customHeight="1" x14ac:dyDescent="0.2"/>
    <row r="5123" ht="12.75" customHeight="1" x14ac:dyDescent="0.2"/>
    <row r="5124" ht="12.75" customHeight="1" x14ac:dyDescent="0.2"/>
    <row r="5125" ht="12.75" customHeight="1" x14ac:dyDescent="0.2"/>
    <row r="5126" ht="12.75" customHeight="1" x14ac:dyDescent="0.2"/>
    <row r="5127" ht="12.75" customHeight="1" x14ac:dyDescent="0.2"/>
    <row r="5128" ht="12.75" customHeight="1" x14ac:dyDescent="0.2"/>
    <row r="5129" ht="12.75" customHeight="1" x14ac:dyDescent="0.2"/>
    <row r="5130" ht="12.75" customHeight="1" x14ac:dyDescent="0.2"/>
    <row r="5131" ht="12.75" customHeight="1" x14ac:dyDescent="0.2"/>
    <row r="5132" ht="12.75" customHeight="1" x14ac:dyDescent="0.2"/>
    <row r="5133" ht="12.75" customHeight="1" x14ac:dyDescent="0.2"/>
    <row r="5134" ht="12.75" customHeight="1" x14ac:dyDescent="0.2"/>
    <row r="5135" ht="12.75" customHeight="1" x14ac:dyDescent="0.2"/>
    <row r="5136" ht="12.75" customHeight="1" x14ac:dyDescent="0.2"/>
    <row r="5137" ht="12.75" customHeight="1" x14ac:dyDescent="0.2"/>
    <row r="5138" ht="12.75" customHeight="1" x14ac:dyDescent="0.2"/>
    <row r="5139" ht="12.75" customHeight="1" x14ac:dyDescent="0.2"/>
    <row r="5140" ht="12.75" customHeight="1" x14ac:dyDescent="0.2"/>
    <row r="5141" ht="12.75" customHeight="1" x14ac:dyDescent="0.2"/>
    <row r="5142" ht="12.75" customHeight="1" x14ac:dyDescent="0.2"/>
    <row r="5143" ht="12.75" customHeight="1" x14ac:dyDescent="0.2"/>
    <row r="5144" ht="12.75" customHeight="1" x14ac:dyDescent="0.2"/>
    <row r="5145" ht="12.75" customHeight="1" x14ac:dyDescent="0.2"/>
    <row r="5146" ht="12.75" customHeight="1" x14ac:dyDescent="0.2"/>
    <row r="5147" ht="12.75" customHeight="1" x14ac:dyDescent="0.2"/>
    <row r="5148" ht="12.75" customHeight="1" x14ac:dyDescent="0.2"/>
    <row r="5149" ht="12.75" customHeight="1" x14ac:dyDescent="0.2"/>
    <row r="5150" ht="12.75" customHeight="1" x14ac:dyDescent="0.2"/>
    <row r="5151" ht="12.75" customHeight="1" x14ac:dyDescent="0.2"/>
    <row r="5152" ht="12.75" customHeight="1" x14ac:dyDescent="0.2"/>
    <row r="5153" ht="12.75" customHeight="1" x14ac:dyDescent="0.2"/>
    <row r="5154" ht="12.75" customHeight="1" x14ac:dyDescent="0.2"/>
    <row r="5155" ht="12.75" customHeight="1" x14ac:dyDescent="0.2"/>
    <row r="5156" ht="12.75" customHeight="1" x14ac:dyDescent="0.2"/>
    <row r="5157" ht="12.75" customHeight="1" x14ac:dyDescent="0.2"/>
    <row r="5158" ht="12.75" customHeight="1" x14ac:dyDescent="0.2"/>
    <row r="5159" ht="12.75" customHeight="1" x14ac:dyDescent="0.2"/>
    <row r="5160" ht="12.75" customHeight="1" x14ac:dyDescent="0.2"/>
    <row r="5161" ht="12.75" customHeight="1" x14ac:dyDescent="0.2"/>
    <row r="5162" ht="12.75" customHeight="1" x14ac:dyDescent="0.2"/>
    <row r="5163" ht="12.75" customHeight="1" x14ac:dyDescent="0.2"/>
    <row r="5164" ht="12.75" customHeight="1" x14ac:dyDescent="0.2"/>
    <row r="5165" ht="12.75" customHeight="1" x14ac:dyDescent="0.2"/>
    <row r="5166" ht="12.75" customHeight="1" x14ac:dyDescent="0.2"/>
    <row r="5167" ht="12.75" customHeight="1" x14ac:dyDescent="0.2"/>
    <row r="5168" ht="12.75" customHeight="1" x14ac:dyDescent="0.2"/>
    <row r="5169" ht="12.75" customHeight="1" x14ac:dyDescent="0.2"/>
    <row r="5170" ht="12.75" customHeight="1" x14ac:dyDescent="0.2"/>
    <row r="5171" ht="12.75" customHeight="1" x14ac:dyDescent="0.2"/>
    <row r="5172" ht="12.75" customHeight="1" x14ac:dyDescent="0.2"/>
    <row r="5173" ht="12.75" customHeight="1" x14ac:dyDescent="0.2"/>
    <row r="5174" ht="12.75" customHeight="1" x14ac:dyDescent="0.2"/>
    <row r="5175" ht="12.75" customHeight="1" x14ac:dyDescent="0.2"/>
    <row r="5176" ht="12.75" customHeight="1" x14ac:dyDescent="0.2"/>
    <row r="5177" ht="12.75" customHeight="1" x14ac:dyDescent="0.2"/>
    <row r="5178" ht="12.75" customHeight="1" x14ac:dyDescent="0.2"/>
    <row r="5179" ht="12.75" customHeight="1" x14ac:dyDescent="0.2"/>
    <row r="5180" ht="12.75" customHeight="1" x14ac:dyDescent="0.2"/>
    <row r="5181" ht="12.75" customHeight="1" x14ac:dyDescent="0.2"/>
    <row r="5182" ht="12.75" customHeight="1" x14ac:dyDescent="0.2"/>
    <row r="5183" ht="12.75" customHeight="1" x14ac:dyDescent="0.2"/>
    <row r="5184" ht="12.75" customHeight="1" x14ac:dyDescent="0.2"/>
    <row r="5185" ht="12.75" customHeight="1" x14ac:dyDescent="0.2"/>
    <row r="5186" ht="12.75" customHeight="1" x14ac:dyDescent="0.2"/>
    <row r="5187" ht="12.75" customHeight="1" x14ac:dyDescent="0.2"/>
    <row r="5188" ht="12.75" customHeight="1" x14ac:dyDescent="0.2"/>
    <row r="5189" ht="12.75" customHeight="1" x14ac:dyDescent="0.2"/>
    <row r="5190" ht="12.75" customHeight="1" x14ac:dyDescent="0.2"/>
    <row r="5191" ht="12.75" customHeight="1" x14ac:dyDescent="0.2"/>
    <row r="5192" ht="12.75" customHeight="1" x14ac:dyDescent="0.2"/>
    <row r="5193" ht="12.75" customHeight="1" x14ac:dyDescent="0.2"/>
    <row r="5194" ht="12.75" customHeight="1" x14ac:dyDescent="0.2"/>
    <row r="5195" ht="12.75" customHeight="1" x14ac:dyDescent="0.2"/>
    <row r="5196" ht="12.75" customHeight="1" x14ac:dyDescent="0.2"/>
    <row r="5197" ht="12.75" customHeight="1" x14ac:dyDescent="0.2"/>
    <row r="5198" ht="12.75" customHeight="1" x14ac:dyDescent="0.2"/>
    <row r="5199" ht="12.75" customHeight="1" x14ac:dyDescent="0.2"/>
    <row r="5200" ht="12.75" customHeight="1" x14ac:dyDescent="0.2"/>
    <row r="5201" ht="12.75" customHeight="1" x14ac:dyDescent="0.2"/>
    <row r="5202" ht="12.75" customHeight="1" x14ac:dyDescent="0.2"/>
    <row r="5203" ht="12.75" customHeight="1" x14ac:dyDescent="0.2"/>
    <row r="5204" ht="12.75" customHeight="1" x14ac:dyDescent="0.2"/>
    <row r="5205" ht="12.75" customHeight="1" x14ac:dyDescent="0.2"/>
    <row r="5206" ht="12.75" customHeight="1" x14ac:dyDescent="0.2"/>
    <row r="5207" ht="12.75" customHeight="1" x14ac:dyDescent="0.2"/>
    <row r="5208" ht="12.75" customHeight="1" x14ac:dyDescent="0.2"/>
    <row r="5209" ht="12.75" customHeight="1" x14ac:dyDescent="0.2"/>
    <row r="5210" ht="12.75" customHeight="1" x14ac:dyDescent="0.2"/>
    <row r="5211" ht="12.75" customHeight="1" x14ac:dyDescent="0.2"/>
    <row r="5212" ht="12.75" customHeight="1" x14ac:dyDescent="0.2"/>
    <row r="5213" ht="12.75" customHeight="1" x14ac:dyDescent="0.2"/>
    <row r="5214" ht="12.75" customHeight="1" x14ac:dyDescent="0.2"/>
    <row r="5215" ht="12.75" customHeight="1" x14ac:dyDescent="0.2"/>
    <row r="5216" ht="12.75" customHeight="1" x14ac:dyDescent="0.2"/>
    <row r="5217" ht="12.75" customHeight="1" x14ac:dyDescent="0.2"/>
    <row r="5218" ht="12.75" customHeight="1" x14ac:dyDescent="0.2"/>
    <row r="5219" ht="12.75" customHeight="1" x14ac:dyDescent="0.2"/>
    <row r="5220" ht="12.75" customHeight="1" x14ac:dyDescent="0.2"/>
    <row r="5221" ht="12.75" customHeight="1" x14ac:dyDescent="0.2"/>
    <row r="5222" ht="12.75" customHeight="1" x14ac:dyDescent="0.2"/>
    <row r="5223" ht="12.75" customHeight="1" x14ac:dyDescent="0.2"/>
    <row r="5224" ht="12.75" customHeight="1" x14ac:dyDescent="0.2"/>
    <row r="5225" ht="12.75" customHeight="1" x14ac:dyDescent="0.2"/>
    <row r="5226" ht="12.75" customHeight="1" x14ac:dyDescent="0.2"/>
    <row r="5227" ht="12.75" customHeight="1" x14ac:dyDescent="0.2"/>
    <row r="5228" ht="12.75" customHeight="1" x14ac:dyDescent="0.2"/>
    <row r="5229" ht="12.75" customHeight="1" x14ac:dyDescent="0.2"/>
    <row r="5230" ht="12.75" customHeight="1" x14ac:dyDescent="0.2"/>
    <row r="5231" ht="12.75" customHeight="1" x14ac:dyDescent="0.2"/>
    <row r="5232" ht="12.75" customHeight="1" x14ac:dyDescent="0.2"/>
    <row r="5233" ht="12.75" customHeight="1" x14ac:dyDescent="0.2"/>
    <row r="5234" ht="12.75" customHeight="1" x14ac:dyDescent="0.2"/>
    <row r="5235" ht="12.75" customHeight="1" x14ac:dyDescent="0.2"/>
    <row r="5236" ht="12.75" customHeight="1" x14ac:dyDescent="0.2"/>
    <row r="5237" ht="12.75" customHeight="1" x14ac:dyDescent="0.2"/>
    <row r="5238" ht="12.75" customHeight="1" x14ac:dyDescent="0.2"/>
    <row r="5239" ht="12.75" customHeight="1" x14ac:dyDescent="0.2"/>
    <row r="5240" ht="12.75" customHeight="1" x14ac:dyDescent="0.2"/>
    <row r="5241" ht="12.75" customHeight="1" x14ac:dyDescent="0.2"/>
    <row r="5242" ht="12.75" customHeight="1" x14ac:dyDescent="0.2"/>
    <row r="5243" ht="12.75" customHeight="1" x14ac:dyDescent="0.2"/>
    <row r="5244" ht="12.75" customHeight="1" x14ac:dyDescent="0.2"/>
    <row r="5245" ht="12.75" customHeight="1" x14ac:dyDescent="0.2"/>
    <row r="5246" ht="12.75" customHeight="1" x14ac:dyDescent="0.2"/>
    <row r="5247" ht="12.75" customHeight="1" x14ac:dyDescent="0.2"/>
    <row r="5248" ht="12.75" customHeight="1" x14ac:dyDescent="0.2"/>
    <row r="5249" ht="12.75" customHeight="1" x14ac:dyDescent="0.2"/>
    <row r="5250" ht="12.75" customHeight="1" x14ac:dyDescent="0.2"/>
    <row r="5251" ht="12.75" customHeight="1" x14ac:dyDescent="0.2"/>
    <row r="5252" ht="12.75" customHeight="1" x14ac:dyDescent="0.2"/>
    <row r="5253" ht="12.75" customHeight="1" x14ac:dyDescent="0.2"/>
    <row r="5254" ht="12.75" customHeight="1" x14ac:dyDescent="0.2"/>
    <row r="5255" ht="12.75" customHeight="1" x14ac:dyDescent="0.2"/>
    <row r="5256" ht="12.75" customHeight="1" x14ac:dyDescent="0.2"/>
    <row r="5257" ht="12.75" customHeight="1" x14ac:dyDescent="0.2"/>
    <row r="5258" ht="12.75" customHeight="1" x14ac:dyDescent="0.2"/>
    <row r="5259" ht="12.75" customHeight="1" x14ac:dyDescent="0.2"/>
    <row r="5260" ht="12.75" customHeight="1" x14ac:dyDescent="0.2"/>
    <row r="5261" ht="12.75" customHeight="1" x14ac:dyDescent="0.2"/>
    <row r="5262" ht="12.75" customHeight="1" x14ac:dyDescent="0.2"/>
    <row r="5263" ht="12.75" customHeight="1" x14ac:dyDescent="0.2"/>
    <row r="5264" ht="12.75" customHeight="1" x14ac:dyDescent="0.2"/>
    <row r="5265" ht="12.75" customHeight="1" x14ac:dyDescent="0.2"/>
    <row r="5266" ht="12.75" customHeight="1" x14ac:dyDescent="0.2"/>
    <row r="5267" ht="12.75" customHeight="1" x14ac:dyDescent="0.2"/>
    <row r="5268" ht="12.75" customHeight="1" x14ac:dyDescent="0.2"/>
    <row r="5269" ht="12.75" customHeight="1" x14ac:dyDescent="0.2"/>
    <row r="5270" ht="12.75" customHeight="1" x14ac:dyDescent="0.2"/>
    <row r="5271" ht="12.75" customHeight="1" x14ac:dyDescent="0.2"/>
    <row r="5272" ht="12.75" customHeight="1" x14ac:dyDescent="0.2"/>
    <row r="5273" ht="12.75" customHeight="1" x14ac:dyDescent="0.2"/>
    <row r="5274" ht="12.75" customHeight="1" x14ac:dyDescent="0.2"/>
    <row r="5275" ht="12.75" customHeight="1" x14ac:dyDescent="0.2"/>
    <row r="5276" ht="12.75" customHeight="1" x14ac:dyDescent="0.2"/>
    <row r="5277" ht="12.75" customHeight="1" x14ac:dyDescent="0.2"/>
    <row r="5278" ht="12.75" customHeight="1" x14ac:dyDescent="0.2"/>
    <row r="5279" ht="12.75" customHeight="1" x14ac:dyDescent="0.2"/>
    <row r="5280" ht="12.75" customHeight="1" x14ac:dyDescent="0.2"/>
    <row r="5281" ht="12.75" customHeight="1" x14ac:dyDescent="0.2"/>
    <row r="5282" ht="12.75" customHeight="1" x14ac:dyDescent="0.2"/>
    <row r="5283" ht="12.75" customHeight="1" x14ac:dyDescent="0.2"/>
    <row r="5284" ht="12.75" customHeight="1" x14ac:dyDescent="0.2"/>
    <row r="5285" ht="12.75" customHeight="1" x14ac:dyDescent="0.2"/>
    <row r="5286" ht="12.75" customHeight="1" x14ac:dyDescent="0.2"/>
    <row r="5287" ht="12.75" customHeight="1" x14ac:dyDescent="0.2"/>
    <row r="5288" ht="12.75" customHeight="1" x14ac:dyDescent="0.2"/>
    <row r="5289" ht="12.75" customHeight="1" x14ac:dyDescent="0.2"/>
    <row r="5290" ht="12.75" customHeight="1" x14ac:dyDescent="0.2"/>
    <row r="5291" ht="12.75" customHeight="1" x14ac:dyDescent="0.2"/>
    <row r="5292" ht="12.75" customHeight="1" x14ac:dyDescent="0.2"/>
    <row r="5293" ht="12.75" customHeight="1" x14ac:dyDescent="0.2"/>
    <row r="5294" ht="12.75" customHeight="1" x14ac:dyDescent="0.2"/>
    <row r="5295" ht="12.75" customHeight="1" x14ac:dyDescent="0.2"/>
    <row r="5296" ht="12.75" customHeight="1" x14ac:dyDescent="0.2"/>
    <row r="5297" ht="12.75" customHeight="1" x14ac:dyDescent="0.2"/>
    <row r="5298" ht="12.75" customHeight="1" x14ac:dyDescent="0.2"/>
    <row r="5299" ht="12.75" customHeight="1" x14ac:dyDescent="0.2"/>
    <row r="5300" ht="12.75" customHeight="1" x14ac:dyDescent="0.2"/>
    <row r="5301" ht="12.75" customHeight="1" x14ac:dyDescent="0.2"/>
    <row r="5302" ht="12.75" customHeight="1" x14ac:dyDescent="0.2"/>
    <row r="5303" ht="12.75" customHeight="1" x14ac:dyDescent="0.2"/>
    <row r="5304" ht="12.75" customHeight="1" x14ac:dyDescent="0.2"/>
    <row r="5305" ht="12.75" customHeight="1" x14ac:dyDescent="0.2"/>
    <row r="5306" ht="12.75" customHeight="1" x14ac:dyDescent="0.2"/>
    <row r="5307" ht="12.75" customHeight="1" x14ac:dyDescent="0.2"/>
    <row r="5308" ht="12.75" customHeight="1" x14ac:dyDescent="0.2"/>
    <row r="5309" ht="12.75" customHeight="1" x14ac:dyDescent="0.2"/>
    <row r="5310" ht="12.75" customHeight="1" x14ac:dyDescent="0.2"/>
    <row r="5311" ht="12.75" customHeight="1" x14ac:dyDescent="0.2"/>
    <row r="5312" ht="12.75" customHeight="1" x14ac:dyDescent="0.2"/>
    <row r="5313" ht="12.75" customHeight="1" x14ac:dyDescent="0.2"/>
    <row r="5314" ht="12.75" customHeight="1" x14ac:dyDescent="0.2"/>
    <row r="5315" ht="12.75" customHeight="1" x14ac:dyDescent="0.2"/>
    <row r="5316" ht="12.75" customHeight="1" x14ac:dyDescent="0.2"/>
    <row r="5317" ht="12.75" customHeight="1" x14ac:dyDescent="0.2"/>
    <row r="5318" ht="12.75" customHeight="1" x14ac:dyDescent="0.2"/>
    <row r="5319" ht="12.75" customHeight="1" x14ac:dyDescent="0.2"/>
    <row r="5320" ht="12.75" customHeight="1" x14ac:dyDescent="0.2"/>
    <row r="5321" ht="12.75" customHeight="1" x14ac:dyDescent="0.2"/>
    <row r="5322" ht="12.75" customHeight="1" x14ac:dyDescent="0.2"/>
    <row r="5323" ht="12.75" customHeight="1" x14ac:dyDescent="0.2"/>
    <row r="5324" ht="12.75" customHeight="1" x14ac:dyDescent="0.2"/>
    <row r="5325" ht="12.75" customHeight="1" x14ac:dyDescent="0.2"/>
    <row r="5326" ht="12.75" customHeight="1" x14ac:dyDescent="0.2"/>
    <row r="5327" ht="12.75" customHeight="1" x14ac:dyDescent="0.2"/>
    <row r="5328" ht="12.75" customHeight="1" x14ac:dyDescent="0.2"/>
    <row r="5329" ht="12.75" customHeight="1" x14ac:dyDescent="0.2"/>
    <row r="5330" ht="12.75" customHeight="1" x14ac:dyDescent="0.2"/>
    <row r="5331" ht="12.75" customHeight="1" x14ac:dyDescent="0.2"/>
    <row r="5332" ht="12.75" customHeight="1" x14ac:dyDescent="0.2"/>
    <row r="5333" ht="12.75" customHeight="1" x14ac:dyDescent="0.2"/>
    <row r="5334" ht="12.75" customHeight="1" x14ac:dyDescent="0.2"/>
    <row r="5335" ht="12.75" customHeight="1" x14ac:dyDescent="0.2"/>
    <row r="5336" ht="12.75" customHeight="1" x14ac:dyDescent="0.2"/>
    <row r="5337" ht="12.75" customHeight="1" x14ac:dyDescent="0.2"/>
    <row r="5338" ht="12.75" customHeight="1" x14ac:dyDescent="0.2"/>
    <row r="5339" ht="12.75" customHeight="1" x14ac:dyDescent="0.2"/>
    <row r="5340" ht="12.75" customHeight="1" x14ac:dyDescent="0.2"/>
    <row r="5341" ht="12.75" customHeight="1" x14ac:dyDescent="0.2"/>
    <row r="5342" ht="12.75" customHeight="1" x14ac:dyDescent="0.2"/>
    <row r="5343" ht="12.75" customHeight="1" x14ac:dyDescent="0.2"/>
    <row r="5344" ht="12.75" customHeight="1" x14ac:dyDescent="0.2"/>
    <row r="5345" ht="12.75" customHeight="1" x14ac:dyDescent="0.2"/>
    <row r="5346" ht="12.75" customHeight="1" x14ac:dyDescent="0.2"/>
    <row r="5347" ht="12.75" customHeight="1" x14ac:dyDescent="0.2"/>
    <row r="5348" ht="12.75" customHeight="1" x14ac:dyDescent="0.2"/>
    <row r="5349" ht="12.75" customHeight="1" x14ac:dyDescent="0.2"/>
    <row r="5350" ht="12.75" customHeight="1" x14ac:dyDescent="0.2"/>
    <row r="5351" ht="12.75" customHeight="1" x14ac:dyDescent="0.2"/>
    <row r="5352" ht="12.75" customHeight="1" x14ac:dyDescent="0.2"/>
    <row r="5353" ht="12.75" customHeight="1" x14ac:dyDescent="0.2"/>
    <row r="5354" ht="12.75" customHeight="1" x14ac:dyDescent="0.2"/>
    <row r="5355" ht="12.75" customHeight="1" x14ac:dyDescent="0.2"/>
    <row r="5356" ht="12.75" customHeight="1" x14ac:dyDescent="0.2"/>
    <row r="5357" ht="12.75" customHeight="1" x14ac:dyDescent="0.2"/>
    <row r="5358" ht="12.75" customHeight="1" x14ac:dyDescent="0.2"/>
    <row r="5359" ht="12.75" customHeight="1" x14ac:dyDescent="0.2"/>
    <row r="5360" ht="12.75" customHeight="1" x14ac:dyDescent="0.2"/>
    <row r="5361" ht="12.75" customHeight="1" x14ac:dyDescent="0.2"/>
    <row r="5362" ht="12.75" customHeight="1" x14ac:dyDescent="0.2"/>
    <row r="5363" ht="12.75" customHeight="1" x14ac:dyDescent="0.2"/>
    <row r="5364" ht="12.75" customHeight="1" x14ac:dyDescent="0.2"/>
    <row r="5365" ht="12.75" customHeight="1" x14ac:dyDescent="0.2"/>
    <row r="5366" ht="12.75" customHeight="1" x14ac:dyDescent="0.2"/>
    <row r="5367" ht="12.75" customHeight="1" x14ac:dyDescent="0.2"/>
    <row r="5368" ht="12.75" customHeight="1" x14ac:dyDescent="0.2"/>
    <row r="5369" ht="12.75" customHeight="1" x14ac:dyDescent="0.2"/>
    <row r="5370" ht="12.75" customHeight="1" x14ac:dyDescent="0.2"/>
    <row r="5371" ht="12.75" customHeight="1" x14ac:dyDescent="0.2"/>
    <row r="5372" ht="12.75" customHeight="1" x14ac:dyDescent="0.2"/>
    <row r="5373" ht="12.75" customHeight="1" x14ac:dyDescent="0.2"/>
    <row r="5374" ht="12.75" customHeight="1" x14ac:dyDescent="0.2"/>
    <row r="5375" ht="12.75" customHeight="1" x14ac:dyDescent="0.2"/>
    <row r="5376" ht="12.75" customHeight="1" x14ac:dyDescent="0.2"/>
    <row r="5377" ht="12.75" customHeight="1" x14ac:dyDescent="0.2"/>
    <row r="5378" ht="12.75" customHeight="1" x14ac:dyDescent="0.2"/>
    <row r="5379" ht="12.75" customHeight="1" x14ac:dyDescent="0.2"/>
    <row r="5380" ht="12.75" customHeight="1" x14ac:dyDescent="0.2"/>
    <row r="5381" ht="12.75" customHeight="1" x14ac:dyDescent="0.2"/>
    <row r="5382" ht="12.75" customHeight="1" x14ac:dyDescent="0.2"/>
    <row r="5383" ht="12.75" customHeight="1" x14ac:dyDescent="0.2"/>
    <row r="5384" ht="12.75" customHeight="1" x14ac:dyDescent="0.2"/>
    <row r="5385" ht="12.75" customHeight="1" x14ac:dyDescent="0.2"/>
    <row r="5386" ht="12.75" customHeight="1" x14ac:dyDescent="0.2"/>
    <row r="5387" ht="12.75" customHeight="1" x14ac:dyDescent="0.2"/>
    <row r="5388" ht="12.75" customHeight="1" x14ac:dyDescent="0.2"/>
    <row r="5389" ht="12.75" customHeight="1" x14ac:dyDescent="0.2"/>
    <row r="5390" ht="12.75" customHeight="1" x14ac:dyDescent="0.2"/>
    <row r="5391" ht="12.75" customHeight="1" x14ac:dyDescent="0.2"/>
    <row r="5392" ht="12.75" customHeight="1" x14ac:dyDescent="0.2"/>
    <row r="5393" ht="12.75" customHeight="1" x14ac:dyDescent="0.2"/>
    <row r="5394" ht="12.75" customHeight="1" x14ac:dyDescent="0.2"/>
    <row r="5395" ht="12.75" customHeight="1" x14ac:dyDescent="0.2"/>
    <row r="5396" ht="12.75" customHeight="1" x14ac:dyDescent="0.2"/>
    <row r="5397" ht="12.75" customHeight="1" x14ac:dyDescent="0.2"/>
    <row r="5398" ht="12.75" customHeight="1" x14ac:dyDescent="0.2"/>
    <row r="5399" ht="12.75" customHeight="1" x14ac:dyDescent="0.2"/>
    <row r="5400" ht="12.75" customHeight="1" x14ac:dyDescent="0.2"/>
    <row r="5401" ht="12.75" customHeight="1" x14ac:dyDescent="0.2"/>
    <row r="5402" ht="12.75" customHeight="1" x14ac:dyDescent="0.2"/>
    <row r="5403" ht="12.75" customHeight="1" x14ac:dyDescent="0.2"/>
    <row r="5404" ht="12.75" customHeight="1" x14ac:dyDescent="0.2"/>
    <row r="5405" ht="12.75" customHeight="1" x14ac:dyDescent="0.2"/>
    <row r="5406" ht="12.75" customHeight="1" x14ac:dyDescent="0.2"/>
    <row r="5407" ht="12.75" customHeight="1" x14ac:dyDescent="0.2"/>
    <row r="5408" ht="12.75" customHeight="1" x14ac:dyDescent="0.2"/>
    <row r="5409" ht="12.75" customHeight="1" x14ac:dyDescent="0.2"/>
    <row r="5410" ht="12.75" customHeight="1" x14ac:dyDescent="0.2"/>
    <row r="5411" ht="12.75" customHeight="1" x14ac:dyDescent="0.2"/>
    <row r="5412" ht="12.75" customHeight="1" x14ac:dyDescent="0.2"/>
    <row r="5413" ht="12.75" customHeight="1" x14ac:dyDescent="0.2"/>
    <row r="5414" ht="12.75" customHeight="1" x14ac:dyDescent="0.2"/>
    <row r="5415" ht="12.75" customHeight="1" x14ac:dyDescent="0.2"/>
    <row r="5416" ht="12.75" customHeight="1" x14ac:dyDescent="0.2"/>
    <row r="5417" ht="12.75" customHeight="1" x14ac:dyDescent="0.2"/>
    <row r="5418" ht="12.75" customHeight="1" x14ac:dyDescent="0.2"/>
    <row r="5419" ht="12.75" customHeight="1" x14ac:dyDescent="0.2"/>
    <row r="5420" ht="12.75" customHeight="1" x14ac:dyDescent="0.2"/>
    <row r="5421" ht="12.75" customHeight="1" x14ac:dyDescent="0.2"/>
    <row r="5422" ht="12.75" customHeight="1" x14ac:dyDescent="0.2"/>
    <row r="5423" ht="12.75" customHeight="1" x14ac:dyDescent="0.2"/>
    <row r="5424" ht="12.75" customHeight="1" x14ac:dyDescent="0.2"/>
    <row r="5425" ht="12.75" customHeight="1" x14ac:dyDescent="0.2"/>
    <row r="5426" ht="12.75" customHeight="1" x14ac:dyDescent="0.2"/>
    <row r="5427" ht="12.75" customHeight="1" x14ac:dyDescent="0.2"/>
    <row r="5428" ht="12.75" customHeight="1" x14ac:dyDescent="0.2"/>
    <row r="5429" ht="12.75" customHeight="1" x14ac:dyDescent="0.2"/>
    <row r="5430" ht="12.75" customHeight="1" x14ac:dyDescent="0.2"/>
    <row r="5431" ht="12.75" customHeight="1" x14ac:dyDescent="0.2"/>
    <row r="5432" ht="12.75" customHeight="1" x14ac:dyDescent="0.2"/>
    <row r="5433" ht="12.75" customHeight="1" x14ac:dyDescent="0.2"/>
    <row r="5434" ht="12.75" customHeight="1" x14ac:dyDescent="0.2"/>
    <row r="5435" ht="12.75" customHeight="1" x14ac:dyDescent="0.2"/>
    <row r="5436" ht="12.75" customHeight="1" x14ac:dyDescent="0.2"/>
    <row r="5437" ht="12.75" customHeight="1" x14ac:dyDescent="0.2"/>
    <row r="5438" ht="12.75" customHeight="1" x14ac:dyDescent="0.2"/>
    <row r="5439" ht="12.75" customHeight="1" x14ac:dyDescent="0.2"/>
    <row r="5440" ht="12.75" customHeight="1" x14ac:dyDescent="0.2"/>
    <row r="5441" ht="12.75" customHeight="1" x14ac:dyDescent="0.2"/>
    <row r="5442" ht="12.75" customHeight="1" x14ac:dyDescent="0.2"/>
    <row r="5443" ht="12.75" customHeight="1" x14ac:dyDescent="0.2"/>
    <row r="5444" ht="12.75" customHeight="1" x14ac:dyDescent="0.2"/>
    <row r="5445" ht="12.75" customHeight="1" x14ac:dyDescent="0.2"/>
    <row r="5446" ht="12.75" customHeight="1" x14ac:dyDescent="0.2"/>
    <row r="5447" ht="12.75" customHeight="1" x14ac:dyDescent="0.2"/>
    <row r="5448" ht="12.75" customHeight="1" x14ac:dyDescent="0.2"/>
    <row r="5449" ht="12.75" customHeight="1" x14ac:dyDescent="0.2"/>
    <row r="5450" ht="12.75" customHeight="1" x14ac:dyDescent="0.2"/>
    <row r="5451" ht="12.75" customHeight="1" x14ac:dyDescent="0.2"/>
    <row r="5452" ht="12.75" customHeight="1" x14ac:dyDescent="0.2"/>
    <row r="5453" ht="12.75" customHeight="1" x14ac:dyDescent="0.2"/>
    <row r="5454" ht="12.75" customHeight="1" x14ac:dyDescent="0.2"/>
    <row r="5455" ht="12.75" customHeight="1" x14ac:dyDescent="0.2"/>
    <row r="5456" ht="12.75" customHeight="1" x14ac:dyDescent="0.2"/>
    <row r="5457" ht="12.75" customHeight="1" x14ac:dyDescent="0.2"/>
    <row r="5458" ht="12.75" customHeight="1" x14ac:dyDescent="0.2"/>
    <row r="5459" ht="12.75" customHeight="1" x14ac:dyDescent="0.2"/>
    <row r="5460" ht="12.75" customHeight="1" x14ac:dyDescent="0.2"/>
    <row r="5461" ht="12.75" customHeight="1" x14ac:dyDescent="0.2"/>
    <row r="5462" ht="12.75" customHeight="1" x14ac:dyDescent="0.2"/>
    <row r="5463" ht="12.75" customHeight="1" x14ac:dyDescent="0.2"/>
    <row r="5464" ht="12.75" customHeight="1" x14ac:dyDescent="0.2"/>
    <row r="5465" ht="12.75" customHeight="1" x14ac:dyDescent="0.2"/>
    <row r="5466" ht="12.75" customHeight="1" x14ac:dyDescent="0.2"/>
    <row r="5467" ht="12.75" customHeight="1" x14ac:dyDescent="0.2"/>
    <row r="5468" ht="12.75" customHeight="1" x14ac:dyDescent="0.2"/>
    <row r="5469" ht="12.75" customHeight="1" x14ac:dyDescent="0.2"/>
    <row r="5470" ht="12.75" customHeight="1" x14ac:dyDescent="0.2"/>
    <row r="5471" ht="12.75" customHeight="1" x14ac:dyDescent="0.2"/>
    <row r="5472" ht="12.75" customHeight="1" x14ac:dyDescent="0.2"/>
    <row r="5473" ht="12.75" customHeight="1" x14ac:dyDescent="0.2"/>
    <row r="5474" ht="12.75" customHeight="1" x14ac:dyDescent="0.2"/>
    <row r="5475" ht="12.75" customHeight="1" x14ac:dyDescent="0.2"/>
    <row r="5476" ht="12.75" customHeight="1" x14ac:dyDescent="0.2"/>
    <row r="5477" ht="12.75" customHeight="1" x14ac:dyDescent="0.2"/>
    <row r="5478" ht="12.75" customHeight="1" x14ac:dyDescent="0.2"/>
    <row r="5479" ht="12.75" customHeight="1" x14ac:dyDescent="0.2"/>
    <row r="5480" ht="12.75" customHeight="1" x14ac:dyDescent="0.2"/>
    <row r="5481" ht="12.75" customHeight="1" x14ac:dyDescent="0.2"/>
    <row r="5482" ht="12.75" customHeight="1" x14ac:dyDescent="0.2"/>
    <row r="5483" ht="12.75" customHeight="1" x14ac:dyDescent="0.2"/>
    <row r="5484" ht="12.75" customHeight="1" x14ac:dyDescent="0.2"/>
    <row r="5485" ht="12.75" customHeight="1" x14ac:dyDescent="0.2"/>
    <row r="5486" ht="12.75" customHeight="1" x14ac:dyDescent="0.2"/>
    <row r="5487" ht="12.75" customHeight="1" x14ac:dyDescent="0.2"/>
    <row r="5488" ht="12.75" customHeight="1" x14ac:dyDescent="0.2"/>
    <row r="5489" ht="12.75" customHeight="1" x14ac:dyDescent="0.2"/>
    <row r="5490" ht="12.75" customHeight="1" x14ac:dyDescent="0.2"/>
    <row r="5491" ht="12.75" customHeight="1" x14ac:dyDescent="0.2"/>
    <row r="5492" ht="12.75" customHeight="1" x14ac:dyDescent="0.2"/>
    <row r="5493" ht="12.75" customHeight="1" x14ac:dyDescent="0.2"/>
    <row r="5494" ht="12.75" customHeight="1" x14ac:dyDescent="0.2"/>
    <row r="5495" ht="12.75" customHeight="1" x14ac:dyDescent="0.2"/>
    <row r="5496" ht="12.75" customHeight="1" x14ac:dyDescent="0.2"/>
    <row r="5497" ht="12.75" customHeight="1" x14ac:dyDescent="0.2"/>
    <row r="5498" ht="12.75" customHeight="1" x14ac:dyDescent="0.2"/>
    <row r="5499" ht="12.75" customHeight="1" x14ac:dyDescent="0.2"/>
    <row r="5500" ht="12.75" customHeight="1" x14ac:dyDescent="0.2"/>
    <row r="5501" ht="12.75" customHeight="1" x14ac:dyDescent="0.2"/>
    <row r="5502" ht="12.75" customHeight="1" x14ac:dyDescent="0.2"/>
    <row r="5503" ht="12.75" customHeight="1" x14ac:dyDescent="0.2"/>
    <row r="5504" ht="12.75" customHeight="1" x14ac:dyDescent="0.2"/>
    <row r="5505" ht="12.75" customHeight="1" x14ac:dyDescent="0.2"/>
    <row r="5506" ht="12.75" customHeight="1" x14ac:dyDescent="0.2"/>
    <row r="5507" ht="12.75" customHeight="1" x14ac:dyDescent="0.2"/>
    <row r="5508" ht="12.75" customHeight="1" x14ac:dyDescent="0.2"/>
    <row r="5509" ht="12.75" customHeight="1" x14ac:dyDescent="0.2"/>
    <row r="5510" ht="12.75" customHeight="1" x14ac:dyDescent="0.2"/>
    <row r="5511" ht="12.75" customHeight="1" x14ac:dyDescent="0.2"/>
    <row r="5512" ht="12.75" customHeight="1" x14ac:dyDescent="0.2"/>
    <row r="5513" ht="12.75" customHeight="1" x14ac:dyDescent="0.2"/>
    <row r="5514" ht="12.75" customHeight="1" x14ac:dyDescent="0.2"/>
    <row r="5515" ht="12.75" customHeight="1" x14ac:dyDescent="0.2"/>
    <row r="5516" ht="12.75" customHeight="1" x14ac:dyDescent="0.2"/>
    <row r="5517" ht="12.75" customHeight="1" x14ac:dyDescent="0.2"/>
    <row r="5518" ht="12.75" customHeight="1" x14ac:dyDescent="0.2"/>
    <row r="5519" ht="12.75" customHeight="1" x14ac:dyDescent="0.2"/>
    <row r="5520" ht="12.75" customHeight="1" x14ac:dyDescent="0.2"/>
    <row r="5521" ht="12.75" customHeight="1" x14ac:dyDescent="0.2"/>
    <row r="5522" ht="12.75" customHeight="1" x14ac:dyDescent="0.2"/>
    <row r="5523" ht="12.75" customHeight="1" x14ac:dyDescent="0.2"/>
    <row r="5524" ht="12.75" customHeight="1" x14ac:dyDescent="0.2"/>
    <row r="5525" ht="12.75" customHeight="1" x14ac:dyDescent="0.2"/>
    <row r="5526" ht="12.75" customHeight="1" x14ac:dyDescent="0.2"/>
    <row r="5527" ht="12.75" customHeight="1" x14ac:dyDescent="0.2"/>
    <row r="5528" ht="12.75" customHeight="1" x14ac:dyDescent="0.2"/>
    <row r="5529" ht="12.75" customHeight="1" x14ac:dyDescent="0.2"/>
    <row r="5530" ht="12.75" customHeight="1" x14ac:dyDescent="0.2"/>
    <row r="5531" ht="12.75" customHeight="1" x14ac:dyDescent="0.2"/>
    <row r="5532" ht="12.75" customHeight="1" x14ac:dyDescent="0.2"/>
    <row r="5533" ht="12.75" customHeight="1" x14ac:dyDescent="0.2"/>
    <row r="5534" ht="12.75" customHeight="1" x14ac:dyDescent="0.2"/>
    <row r="5535" ht="12.75" customHeight="1" x14ac:dyDescent="0.2"/>
    <row r="5536" ht="12.75" customHeight="1" x14ac:dyDescent="0.2"/>
    <row r="5537" ht="12.75" customHeight="1" x14ac:dyDescent="0.2"/>
    <row r="5538" ht="12.75" customHeight="1" x14ac:dyDescent="0.2"/>
    <row r="5539" ht="12.75" customHeight="1" x14ac:dyDescent="0.2"/>
    <row r="5540" ht="12.75" customHeight="1" x14ac:dyDescent="0.2"/>
    <row r="5541" ht="12.75" customHeight="1" x14ac:dyDescent="0.2"/>
    <row r="5542" ht="12.75" customHeight="1" x14ac:dyDescent="0.2"/>
    <row r="5543" ht="12.75" customHeight="1" x14ac:dyDescent="0.2"/>
    <row r="5544" ht="12.75" customHeight="1" x14ac:dyDescent="0.2"/>
    <row r="5545" ht="12.75" customHeight="1" x14ac:dyDescent="0.2"/>
    <row r="5546" ht="12.75" customHeight="1" x14ac:dyDescent="0.2"/>
    <row r="5547" ht="12.75" customHeight="1" x14ac:dyDescent="0.2"/>
    <row r="5548" ht="12.75" customHeight="1" x14ac:dyDescent="0.2"/>
    <row r="5549" ht="12.75" customHeight="1" x14ac:dyDescent="0.2"/>
    <row r="5550" ht="12.75" customHeight="1" x14ac:dyDescent="0.2"/>
    <row r="5551" ht="12.75" customHeight="1" x14ac:dyDescent="0.2"/>
    <row r="5552" ht="12.75" customHeight="1" x14ac:dyDescent="0.2"/>
    <row r="5553" ht="12.75" customHeight="1" x14ac:dyDescent="0.2"/>
    <row r="5554" ht="12.75" customHeight="1" x14ac:dyDescent="0.2"/>
    <row r="5555" ht="12.75" customHeight="1" x14ac:dyDescent="0.2"/>
    <row r="5556" ht="12.75" customHeight="1" x14ac:dyDescent="0.2"/>
    <row r="5557" ht="12.75" customHeight="1" x14ac:dyDescent="0.2"/>
    <row r="5558" ht="12.75" customHeight="1" x14ac:dyDescent="0.2"/>
    <row r="5559" ht="12.75" customHeight="1" x14ac:dyDescent="0.2"/>
    <row r="5560" ht="12.75" customHeight="1" x14ac:dyDescent="0.2"/>
    <row r="5561" ht="12.75" customHeight="1" x14ac:dyDescent="0.2"/>
    <row r="5562" ht="12.75" customHeight="1" x14ac:dyDescent="0.2"/>
    <row r="5563" ht="12.75" customHeight="1" x14ac:dyDescent="0.2"/>
    <row r="5564" ht="12.75" customHeight="1" x14ac:dyDescent="0.2"/>
    <row r="5565" ht="12.75" customHeight="1" x14ac:dyDescent="0.2"/>
    <row r="5566" ht="12.75" customHeight="1" x14ac:dyDescent="0.2"/>
    <row r="5567" ht="12.75" customHeight="1" x14ac:dyDescent="0.2"/>
    <row r="5568" ht="12.75" customHeight="1" x14ac:dyDescent="0.2"/>
    <row r="5569" ht="12.75" customHeight="1" x14ac:dyDescent="0.2"/>
    <row r="5570" ht="12.75" customHeight="1" x14ac:dyDescent="0.2"/>
    <row r="5571" ht="12.75" customHeight="1" x14ac:dyDescent="0.2"/>
    <row r="5572" ht="12.75" customHeight="1" x14ac:dyDescent="0.2"/>
    <row r="5573" ht="12.75" customHeight="1" x14ac:dyDescent="0.2"/>
    <row r="5574" ht="12.75" customHeight="1" x14ac:dyDescent="0.2"/>
    <row r="5575" ht="12.75" customHeight="1" x14ac:dyDescent="0.2"/>
    <row r="5576" ht="12.75" customHeight="1" x14ac:dyDescent="0.2"/>
    <row r="5577" ht="12.75" customHeight="1" x14ac:dyDescent="0.2"/>
    <row r="5578" ht="12.75" customHeight="1" x14ac:dyDescent="0.2"/>
    <row r="5579" ht="12.75" customHeight="1" x14ac:dyDescent="0.2"/>
    <row r="5580" ht="12.75" customHeight="1" x14ac:dyDescent="0.2"/>
    <row r="5581" ht="12.75" customHeight="1" x14ac:dyDescent="0.2"/>
    <row r="5582" ht="12.75" customHeight="1" x14ac:dyDescent="0.2"/>
    <row r="5583" ht="12.75" customHeight="1" x14ac:dyDescent="0.2"/>
    <row r="5584" ht="12.75" customHeight="1" x14ac:dyDescent="0.2"/>
    <row r="5585" ht="12.75" customHeight="1" x14ac:dyDescent="0.2"/>
    <row r="5586" ht="12.75" customHeight="1" x14ac:dyDescent="0.2"/>
    <row r="5587" ht="12.75" customHeight="1" x14ac:dyDescent="0.2"/>
    <row r="5588" ht="12.75" customHeight="1" x14ac:dyDescent="0.2"/>
    <row r="5589" ht="12.75" customHeight="1" x14ac:dyDescent="0.2"/>
    <row r="5590" ht="12.75" customHeight="1" x14ac:dyDescent="0.2"/>
    <row r="5591" ht="12.75" customHeight="1" x14ac:dyDescent="0.2"/>
    <row r="5592" ht="12.75" customHeight="1" x14ac:dyDescent="0.2"/>
    <row r="5593" ht="12.75" customHeight="1" x14ac:dyDescent="0.2"/>
    <row r="5594" ht="12.75" customHeight="1" x14ac:dyDescent="0.2"/>
    <row r="5595" ht="12.75" customHeight="1" x14ac:dyDescent="0.2"/>
    <row r="5596" ht="12.75" customHeight="1" x14ac:dyDescent="0.2"/>
    <row r="5597" ht="12.75" customHeight="1" x14ac:dyDescent="0.2"/>
    <row r="5598" ht="12.75" customHeight="1" x14ac:dyDescent="0.2"/>
    <row r="5599" ht="12.75" customHeight="1" x14ac:dyDescent="0.2"/>
    <row r="5600" ht="12.75" customHeight="1" x14ac:dyDescent="0.2"/>
    <row r="5601" ht="12.75" customHeight="1" x14ac:dyDescent="0.2"/>
    <row r="5602" ht="12.75" customHeight="1" x14ac:dyDescent="0.2"/>
    <row r="5603" ht="12.75" customHeight="1" x14ac:dyDescent="0.2"/>
    <row r="5604" ht="12.75" customHeight="1" x14ac:dyDescent="0.2"/>
    <row r="5605" ht="12.75" customHeight="1" x14ac:dyDescent="0.2"/>
    <row r="5606" ht="12.75" customHeight="1" x14ac:dyDescent="0.2"/>
    <row r="5607" ht="12.75" customHeight="1" x14ac:dyDescent="0.2"/>
    <row r="5608" ht="12.75" customHeight="1" x14ac:dyDescent="0.2"/>
    <row r="5609" ht="12.75" customHeight="1" x14ac:dyDescent="0.2"/>
    <row r="5610" ht="12.75" customHeight="1" x14ac:dyDescent="0.2"/>
    <row r="5611" ht="12.75" customHeight="1" x14ac:dyDescent="0.2"/>
    <row r="5612" ht="12.75" customHeight="1" x14ac:dyDescent="0.2"/>
    <row r="5613" ht="12.75" customHeight="1" x14ac:dyDescent="0.2"/>
    <row r="5614" ht="12.75" customHeight="1" x14ac:dyDescent="0.2"/>
    <row r="5615" ht="12.75" customHeight="1" x14ac:dyDescent="0.2"/>
    <row r="5616" ht="12.75" customHeight="1" x14ac:dyDescent="0.2"/>
    <row r="5617" ht="12.75" customHeight="1" x14ac:dyDescent="0.2"/>
    <row r="5618" ht="12.75" customHeight="1" x14ac:dyDescent="0.2"/>
    <row r="5619" ht="12.75" customHeight="1" x14ac:dyDescent="0.2"/>
    <row r="5620" ht="12.75" customHeight="1" x14ac:dyDescent="0.2"/>
    <row r="5621" ht="12.75" customHeight="1" x14ac:dyDescent="0.2"/>
    <row r="5622" ht="12.75" customHeight="1" x14ac:dyDescent="0.2"/>
    <row r="5623" ht="12.75" customHeight="1" x14ac:dyDescent="0.2"/>
    <row r="5624" ht="12.75" customHeight="1" x14ac:dyDescent="0.2"/>
    <row r="5625" ht="12.75" customHeight="1" x14ac:dyDescent="0.2"/>
    <row r="5626" ht="12.75" customHeight="1" x14ac:dyDescent="0.2"/>
    <row r="5627" ht="12.75" customHeight="1" x14ac:dyDescent="0.2"/>
    <row r="5628" ht="12.75" customHeight="1" x14ac:dyDescent="0.2"/>
    <row r="5629" ht="12.75" customHeight="1" x14ac:dyDescent="0.2"/>
    <row r="5630" ht="12.75" customHeight="1" x14ac:dyDescent="0.2"/>
    <row r="5631" ht="12.75" customHeight="1" x14ac:dyDescent="0.2"/>
    <row r="5632" ht="12.75" customHeight="1" x14ac:dyDescent="0.2"/>
    <row r="5633" ht="12.75" customHeight="1" x14ac:dyDescent="0.2"/>
    <row r="5634" ht="12.75" customHeight="1" x14ac:dyDescent="0.2"/>
    <row r="5635" ht="12.75" customHeight="1" x14ac:dyDescent="0.2"/>
    <row r="5636" ht="12.75" customHeight="1" x14ac:dyDescent="0.2"/>
    <row r="5637" ht="12.75" customHeight="1" x14ac:dyDescent="0.2"/>
    <row r="5638" ht="12.75" customHeight="1" x14ac:dyDescent="0.2"/>
    <row r="5639" ht="12.75" customHeight="1" x14ac:dyDescent="0.2"/>
    <row r="5640" ht="12.75" customHeight="1" x14ac:dyDescent="0.2"/>
    <row r="5641" ht="12.75" customHeight="1" x14ac:dyDescent="0.2"/>
    <row r="5642" ht="12.75" customHeight="1" x14ac:dyDescent="0.2"/>
    <row r="5643" ht="12.75" customHeight="1" x14ac:dyDescent="0.2"/>
    <row r="5644" ht="12.75" customHeight="1" x14ac:dyDescent="0.2"/>
    <row r="5645" ht="12.75" customHeight="1" x14ac:dyDescent="0.2"/>
    <row r="5646" ht="12.75" customHeight="1" x14ac:dyDescent="0.2"/>
    <row r="5647" ht="12.75" customHeight="1" x14ac:dyDescent="0.2"/>
    <row r="5648" ht="12.75" customHeight="1" x14ac:dyDescent="0.2"/>
    <row r="5649" ht="12.75" customHeight="1" x14ac:dyDescent="0.2"/>
    <row r="5650" ht="12.75" customHeight="1" x14ac:dyDescent="0.2"/>
    <row r="5651" ht="12.75" customHeight="1" x14ac:dyDescent="0.2"/>
    <row r="5652" ht="12.75" customHeight="1" x14ac:dyDescent="0.2"/>
    <row r="5653" ht="12.75" customHeight="1" x14ac:dyDescent="0.2"/>
    <row r="5654" ht="12.75" customHeight="1" x14ac:dyDescent="0.2"/>
    <row r="5655" ht="12.75" customHeight="1" x14ac:dyDescent="0.2"/>
    <row r="5656" ht="12.75" customHeight="1" x14ac:dyDescent="0.2"/>
    <row r="5657" ht="12.75" customHeight="1" x14ac:dyDescent="0.2"/>
    <row r="5658" ht="12.75" customHeight="1" x14ac:dyDescent="0.2"/>
    <row r="5659" ht="12.75" customHeight="1" x14ac:dyDescent="0.2"/>
    <row r="5660" ht="12.75" customHeight="1" x14ac:dyDescent="0.2"/>
    <row r="5661" ht="12.75" customHeight="1" x14ac:dyDescent="0.2"/>
    <row r="5662" ht="12.75" customHeight="1" x14ac:dyDescent="0.2"/>
    <row r="5663" ht="12.75" customHeight="1" x14ac:dyDescent="0.2"/>
    <row r="5664" ht="12.75" customHeight="1" x14ac:dyDescent="0.2"/>
    <row r="5665" ht="12.75" customHeight="1" x14ac:dyDescent="0.2"/>
    <row r="5666" ht="12.75" customHeight="1" x14ac:dyDescent="0.2"/>
    <row r="5667" ht="12.75" customHeight="1" x14ac:dyDescent="0.2"/>
    <row r="5668" ht="12.75" customHeight="1" x14ac:dyDescent="0.2"/>
    <row r="5669" ht="12.75" customHeight="1" x14ac:dyDescent="0.2"/>
    <row r="5670" ht="12.75" customHeight="1" x14ac:dyDescent="0.2"/>
    <row r="5671" ht="12.75" customHeight="1" x14ac:dyDescent="0.2"/>
    <row r="5672" ht="12.75" customHeight="1" x14ac:dyDescent="0.2"/>
    <row r="5673" ht="12.75" customHeight="1" x14ac:dyDescent="0.2"/>
    <row r="5674" ht="12.75" customHeight="1" x14ac:dyDescent="0.2"/>
    <row r="5675" ht="12.75" customHeight="1" x14ac:dyDescent="0.2"/>
    <row r="5676" ht="12.75" customHeight="1" x14ac:dyDescent="0.2"/>
    <row r="5677" ht="12.75" customHeight="1" x14ac:dyDescent="0.2"/>
    <row r="5678" ht="12.75" customHeight="1" x14ac:dyDescent="0.2"/>
    <row r="5679" ht="12.75" customHeight="1" x14ac:dyDescent="0.2"/>
    <row r="5680" ht="12.75" customHeight="1" x14ac:dyDescent="0.2"/>
    <row r="5681" ht="12.75" customHeight="1" x14ac:dyDescent="0.2"/>
    <row r="5682" ht="12.75" customHeight="1" x14ac:dyDescent="0.2"/>
    <row r="5683" ht="12.75" customHeight="1" x14ac:dyDescent="0.2"/>
    <row r="5684" ht="12.75" customHeight="1" x14ac:dyDescent="0.2"/>
    <row r="5685" ht="12.75" customHeight="1" x14ac:dyDescent="0.2"/>
    <row r="5686" ht="12.75" customHeight="1" x14ac:dyDescent="0.2"/>
    <row r="5687" ht="12.75" customHeight="1" x14ac:dyDescent="0.2"/>
    <row r="5688" ht="12.75" customHeight="1" x14ac:dyDescent="0.2"/>
    <row r="5689" ht="12.75" customHeight="1" x14ac:dyDescent="0.2"/>
    <row r="5690" ht="12.75" customHeight="1" x14ac:dyDescent="0.2"/>
    <row r="5691" ht="12.75" customHeight="1" x14ac:dyDescent="0.2"/>
    <row r="5692" ht="12.75" customHeight="1" x14ac:dyDescent="0.2"/>
    <row r="5693" ht="12.75" customHeight="1" x14ac:dyDescent="0.2"/>
    <row r="5694" ht="12.75" customHeight="1" x14ac:dyDescent="0.2"/>
    <row r="5695" ht="12.75" customHeight="1" x14ac:dyDescent="0.2"/>
    <row r="5696" ht="12.75" customHeight="1" x14ac:dyDescent="0.2"/>
    <row r="5697" ht="12.75" customHeight="1" x14ac:dyDescent="0.2"/>
    <row r="5698" ht="12.75" customHeight="1" x14ac:dyDescent="0.2"/>
    <row r="5699" ht="12.75" customHeight="1" x14ac:dyDescent="0.2"/>
    <row r="5700" ht="12.75" customHeight="1" x14ac:dyDescent="0.2"/>
    <row r="5701" ht="12.75" customHeight="1" x14ac:dyDescent="0.2"/>
    <row r="5702" ht="12.75" customHeight="1" x14ac:dyDescent="0.2"/>
    <row r="5703" ht="12.75" customHeight="1" x14ac:dyDescent="0.2"/>
    <row r="5704" ht="12.75" customHeight="1" x14ac:dyDescent="0.2"/>
    <row r="5705" ht="12.75" customHeight="1" x14ac:dyDescent="0.2"/>
    <row r="5706" ht="12.75" customHeight="1" x14ac:dyDescent="0.2"/>
    <row r="5707" ht="12.75" customHeight="1" x14ac:dyDescent="0.2"/>
    <row r="5708" ht="12.75" customHeight="1" x14ac:dyDescent="0.2"/>
    <row r="5709" ht="12.75" customHeight="1" x14ac:dyDescent="0.2"/>
    <row r="5710" ht="12.75" customHeight="1" x14ac:dyDescent="0.2"/>
    <row r="5711" ht="12.75" customHeight="1" x14ac:dyDescent="0.2"/>
    <row r="5712" ht="12.75" customHeight="1" x14ac:dyDescent="0.2"/>
    <row r="5713" ht="12.75" customHeight="1" x14ac:dyDescent="0.2"/>
    <row r="5714" ht="12.75" customHeight="1" x14ac:dyDescent="0.2"/>
    <row r="5715" ht="12.75" customHeight="1" x14ac:dyDescent="0.2"/>
    <row r="5716" ht="12.75" customHeight="1" x14ac:dyDescent="0.2"/>
    <row r="5717" ht="12.75" customHeight="1" x14ac:dyDescent="0.2"/>
    <row r="5718" ht="12.75" customHeight="1" x14ac:dyDescent="0.2"/>
    <row r="5719" ht="12.75" customHeight="1" x14ac:dyDescent="0.2"/>
    <row r="5720" ht="12.75" customHeight="1" x14ac:dyDescent="0.2"/>
    <row r="5721" ht="12.75" customHeight="1" x14ac:dyDescent="0.2"/>
    <row r="5722" ht="12.75" customHeight="1" x14ac:dyDescent="0.2"/>
    <row r="5723" ht="12.75" customHeight="1" x14ac:dyDescent="0.2"/>
    <row r="5724" ht="12.75" customHeight="1" x14ac:dyDescent="0.2"/>
    <row r="5725" ht="12.75" customHeight="1" x14ac:dyDescent="0.2"/>
    <row r="5726" ht="12.75" customHeight="1" x14ac:dyDescent="0.2"/>
    <row r="5727" ht="12.75" customHeight="1" x14ac:dyDescent="0.2"/>
    <row r="5728" ht="12.75" customHeight="1" x14ac:dyDescent="0.2"/>
    <row r="5729" ht="12.75" customHeight="1" x14ac:dyDescent="0.2"/>
    <row r="5730" ht="12.75" customHeight="1" x14ac:dyDescent="0.2"/>
    <row r="5731" ht="12.75" customHeight="1" x14ac:dyDescent="0.2"/>
    <row r="5732" ht="12.75" customHeight="1" x14ac:dyDescent="0.2"/>
    <row r="5733" ht="12.75" customHeight="1" x14ac:dyDescent="0.2"/>
    <row r="5734" ht="12.75" customHeight="1" x14ac:dyDescent="0.2"/>
    <row r="5735" ht="12.75" customHeight="1" x14ac:dyDescent="0.2"/>
    <row r="5736" ht="12.75" customHeight="1" x14ac:dyDescent="0.2"/>
    <row r="5737" ht="12.75" customHeight="1" x14ac:dyDescent="0.2"/>
    <row r="5738" ht="12.75" customHeight="1" x14ac:dyDescent="0.2"/>
    <row r="5739" ht="12.75" customHeight="1" x14ac:dyDescent="0.2"/>
    <row r="5740" ht="12.75" customHeight="1" x14ac:dyDescent="0.2"/>
    <row r="5741" ht="12.75" customHeight="1" x14ac:dyDescent="0.2"/>
    <row r="5742" ht="12.75" customHeight="1" x14ac:dyDescent="0.2"/>
    <row r="5743" ht="12.75" customHeight="1" x14ac:dyDescent="0.2"/>
    <row r="5744" ht="12.75" customHeight="1" x14ac:dyDescent="0.2"/>
    <row r="5745" ht="12.75" customHeight="1" x14ac:dyDescent="0.2"/>
    <row r="5746" ht="12.75" customHeight="1" x14ac:dyDescent="0.2"/>
    <row r="5747" ht="12.75" customHeight="1" x14ac:dyDescent="0.2"/>
    <row r="5748" ht="12.75" customHeight="1" x14ac:dyDescent="0.2"/>
    <row r="5749" ht="12.75" customHeight="1" x14ac:dyDescent="0.2"/>
    <row r="5750" ht="12.75" customHeight="1" x14ac:dyDescent="0.2"/>
    <row r="5751" ht="12.75" customHeight="1" x14ac:dyDescent="0.2"/>
    <row r="5752" ht="12.75" customHeight="1" x14ac:dyDescent="0.2"/>
    <row r="5753" ht="12.75" customHeight="1" x14ac:dyDescent="0.2"/>
    <row r="5754" ht="12.75" customHeight="1" x14ac:dyDescent="0.2"/>
    <row r="5755" ht="12.75" customHeight="1" x14ac:dyDescent="0.2"/>
    <row r="5756" ht="12.75" customHeight="1" x14ac:dyDescent="0.2"/>
    <row r="5757" ht="12.75" customHeight="1" x14ac:dyDescent="0.2"/>
    <row r="5758" ht="12.75" customHeight="1" x14ac:dyDescent="0.2"/>
    <row r="5759" ht="12.75" customHeight="1" x14ac:dyDescent="0.2"/>
    <row r="5760" ht="12.75" customHeight="1" x14ac:dyDescent="0.2"/>
    <row r="5761" ht="12.75" customHeight="1" x14ac:dyDescent="0.2"/>
    <row r="5762" ht="12.75" customHeight="1" x14ac:dyDescent="0.2"/>
    <row r="5763" ht="12.75" customHeight="1" x14ac:dyDescent="0.2"/>
    <row r="5764" ht="12.75" customHeight="1" x14ac:dyDescent="0.2"/>
    <row r="5765" ht="12.75" customHeight="1" x14ac:dyDescent="0.2"/>
    <row r="5766" ht="12.75" customHeight="1" x14ac:dyDescent="0.2"/>
    <row r="5767" ht="12.75" customHeight="1" x14ac:dyDescent="0.2"/>
    <row r="5768" ht="12.75" customHeight="1" x14ac:dyDescent="0.2"/>
    <row r="5769" ht="12.75" customHeight="1" x14ac:dyDescent="0.2"/>
    <row r="5770" ht="12.75" customHeight="1" x14ac:dyDescent="0.2"/>
    <row r="5771" ht="12.75" customHeight="1" x14ac:dyDescent="0.2"/>
    <row r="5772" ht="12.75" customHeight="1" x14ac:dyDescent="0.2"/>
    <row r="5773" ht="12.75" customHeight="1" x14ac:dyDescent="0.2"/>
    <row r="5774" ht="12.75" customHeight="1" x14ac:dyDescent="0.2"/>
    <row r="5775" ht="12.75" customHeight="1" x14ac:dyDescent="0.2"/>
    <row r="5776" ht="12.75" customHeight="1" x14ac:dyDescent="0.2"/>
    <row r="5777" ht="12.75" customHeight="1" x14ac:dyDescent="0.2"/>
    <row r="5778" ht="12.75" customHeight="1" x14ac:dyDescent="0.2"/>
    <row r="5779" ht="12.75" customHeight="1" x14ac:dyDescent="0.2"/>
    <row r="5780" ht="12.75" customHeight="1" x14ac:dyDescent="0.2"/>
    <row r="5781" ht="12.75" customHeight="1" x14ac:dyDescent="0.2"/>
    <row r="5782" ht="12.75" customHeight="1" x14ac:dyDescent="0.2"/>
    <row r="5783" ht="12.75" customHeight="1" x14ac:dyDescent="0.2"/>
    <row r="5784" ht="12.75" customHeight="1" x14ac:dyDescent="0.2"/>
    <row r="5785" ht="12.75" customHeight="1" x14ac:dyDescent="0.2"/>
    <row r="5786" ht="12.75" customHeight="1" x14ac:dyDescent="0.2"/>
    <row r="5787" ht="12.75" customHeight="1" x14ac:dyDescent="0.2"/>
    <row r="5788" ht="12.75" customHeight="1" x14ac:dyDescent="0.2"/>
    <row r="5789" ht="12.75" customHeight="1" x14ac:dyDescent="0.2"/>
    <row r="5790" ht="12.75" customHeight="1" x14ac:dyDescent="0.2"/>
    <row r="5791" ht="12.75" customHeight="1" x14ac:dyDescent="0.2"/>
    <row r="5792" ht="12.75" customHeight="1" x14ac:dyDescent="0.2"/>
    <row r="5793" ht="12.75" customHeight="1" x14ac:dyDescent="0.2"/>
    <row r="5794" ht="12.75" customHeight="1" x14ac:dyDescent="0.2"/>
    <row r="5795" ht="12.75" customHeight="1" x14ac:dyDescent="0.2"/>
    <row r="5796" ht="12.75" customHeight="1" x14ac:dyDescent="0.2"/>
    <row r="5797" ht="12.75" customHeight="1" x14ac:dyDescent="0.2"/>
    <row r="5798" ht="12.75" customHeight="1" x14ac:dyDescent="0.2"/>
    <row r="5799" ht="12.75" customHeight="1" x14ac:dyDescent="0.2"/>
    <row r="5800" ht="12.75" customHeight="1" x14ac:dyDescent="0.2"/>
    <row r="5801" ht="12.75" customHeight="1" x14ac:dyDescent="0.2"/>
    <row r="5802" ht="12.75" customHeight="1" x14ac:dyDescent="0.2"/>
    <row r="5803" ht="12.75" customHeight="1" x14ac:dyDescent="0.2"/>
    <row r="5804" ht="12.75" customHeight="1" x14ac:dyDescent="0.2"/>
    <row r="5805" ht="12.75" customHeight="1" x14ac:dyDescent="0.2"/>
    <row r="5806" ht="12.75" customHeight="1" x14ac:dyDescent="0.2"/>
    <row r="5807" ht="12.75" customHeight="1" x14ac:dyDescent="0.2"/>
    <row r="5808" ht="12.75" customHeight="1" x14ac:dyDescent="0.2"/>
    <row r="5809" ht="12.75" customHeight="1" x14ac:dyDescent="0.2"/>
    <row r="5810" ht="12.75" customHeight="1" x14ac:dyDescent="0.2"/>
    <row r="5811" ht="12.75" customHeight="1" x14ac:dyDescent="0.2"/>
    <row r="5812" ht="12.75" customHeight="1" x14ac:dyDescent="0.2"/>
    <row r="5813" ht="12.75" customHeight="1" x14ac:dyDescent="0.2"/>
    <row r="5814" ht="12.75" customHeight="1" x14ac:dyDescent="0.2"/>
    <row r="5815" ht="12.75" customHeight="1" x14ac:dyDescent="0.2"/>
    <row r="5816" ht="12.75" customHeight="1" x14ac:dyDescent="0.2"/>
    <row r="5817" ht="12.75" customHeight="1" x14ac:dyDescent="0.2"/>
    <row r="5818" ht="12.75" customHeight="1" x14ac:dyDescent="0.2"/>
    <row r="5819" ht="12.75" customHeight="1" x14ac:dyDescent="0.2"/>
    <row r="5820" ht="12.75" customHeight="1" x14ac:dyDescent="0.2"/>
    <row r="5821" ht="12.75" customHeight="1" x14ac:dyDescent="0.2"/>
    <row r="5822" ht="12.75" customHeight="1" x14ac:dyDescent="0.2"/>
    <row r="5823" ht="12.75" customHeight="1" x14ac:dyDescent="0.2"/>
    <row r="5824" ht="12.75" customHeight="1" x14ac:dyDescent="0.2"/>
    <row r="5825" ht="12.75" customHeight="1" x14ac:dyDescent="0.2"/>
    <row r="5826" ht="12.75" customHeight="1" x14ac:dyDescent="0.2"/>
    <row r="5827" ht="12.75" customHeight="1" x14ac:dyDescent="0.2"/>
    <row r="5828" ht="12.75" customHeight="1" x14ac:dyDescent="0.2"/>
    <row r="5829" ht="12.75" customHeight="1" x14ac:dyDescent="0.2"/>
    <row r="5830" ht="12.75" customHeight="1" x14ac:dyDescent="0.2"/>
    <row r="5831" ht="12.75" customHeight="1" x14ac:dyDescent="0.2"/>
    <row r="5832" ht="12.75" customHeight="1" x14ac:dyDescent="0.2"/>
    <row r="5833" ht="12.75" customHeight="1" x14ac:dyDescent="0.2"/>
    <row r="5834" ht="12.75" customHeight="1" x14ac:dyDescent="0.2"/>
    <row r="5835" ht="12.75" customHeight="1" x14ac:dyDescent="0.2"/>
    <row r="5836" ht="12.75" customHeight="1" x14ac:dyDescent="0.2"/>
    <row r="5837" ht="12.75" customHeight="1" x14ac:dyDescent="0.2"/>
    <row r="5838" ht="12.75" customHeight="1" x14ac:dyDescent="0.2"/>
    <row r="5839" ht="12.75" customHeight="1" x14ac:dyDescent="0.2"/>
    <row r="5840" ht="12.75" customHeight="1" x14ac:dyDescent="0.2"/>
    <row r="5841" ht="12.75" customHeight="1" x14ac:dyDescent="0.2"/>
    <row r="5842" ht="12.75" customHeight="1" x14ac:dyDescent="0.2"/>
    <row r="5843" ht="12.75" customHeight="1" x14ac:dyDescent="0.2"/>
    <row r="5844" ht="12.75" customHeight="1" x14ac:dyDescent="0.2"/>
    <row r="5845" ht="12.75" customHeight="1" x14ac:dyDescent="0.2"/>
    <row r="5846" ht="12.75" customHeight="1" x14ac:dyDescent="0.2"/>
    <row r="5847" ht="12.75" customHeight="1" x14ac:dyDescent="0.2"/>
    <row r="5848" ht="12.75" customHeight="1" x14ac:dyDescent="0.2"/>
    <row r="5849" ht="12.75" customHeight="1" x14ac:dyDescent="0.2"/>
    <row r="5850" ht="12.75" customHeight="1" x14ac:dyDescent="0.2"/>
    <row r="5851" ht="12.75" customHeight="1" x14ac:dyDescent="0.2"/>
    <row r="5852" ht="12.75" customHeight="1" x14ac:dyDescent="0.2"/>
    <row r="5853" ht="12.75" customHeight="1" x14ac:dyDescent="0.2"/>
    <row r="5854" ht="12.75" customHeight="1" x14ac:dyDescent="0.2"/>
    <row r="5855" ht="12.75" customHeight="1" x14ac:dyDescent="0.2"/>
    <row r="5856" ht="12.75" customHeight="1" x14ac:dyDescent="0.2"/>
    <row r="5857" ht="12.75" customHeight="1" x14ac:dyDescent="0.2"/>
    <row r="5858" ht="12.75" customHeight="1" x14ac:dyDescent="0.2"/>
    <row r="5859" ht="12.75" customHeight="1" x14ac:dyDescent="0.2"/>
    <row r="5860" ht="12.75" customHeight="1" x14ac:dyDescent="0.2"/>
    <row r="5861" ht="12.75" customHeight="1" x14ac:dyDescent="0.2"/>
    <row r="5862" ht="12.75" customHeight="1" x14ac:dyDescent="0.2"/>
    <row r="5863" ht="12.75" customHeight="1" x14ac:dyDescent="0.2"/>
    <row r="5864" ht="12.75" customHeight="1" x14ac:dyDescent="0.2"/>
    <row r="5865" ht="12.75" customHeight="1" x14ac:dyDescent="0.2"/>
    <row r="5866" ht="12.75" customHeight="1" x14ac:dyDescent="0.2"/>
    <row r="5867" ht="12.75" customHeight="1" x14ac:dyDescent="0.2"/>
    <row r="5868" ht="12.75" customHeight="1" x14ac:dyDescent="0.2"/>
    <row r="5869" ht="12.75" customHeight="1" x14ac:dyDescent="0.2"/>
    <row r="5870" ht="12.75" customHeight="1" x14ac:dyDescent="0.2"/>
    <row r="5871" ht="12.75" customHeight="1" x14ac:dyDescent="0.2"/>
    <row r="5872" ht="12.75" customHeight="1" x14ac:dyDescent="0.2"/>
    <row r="5873" ht="12.75" customHeight="1" x14ac:dyDescent="0.2"/>
    <row r="5874" ht="12.75" customHeight="1" x14ac:dyDescent="0.2"/>
    <row r="5875" ht="12.75" customHeight="1" x14ac:dyDescent="0.2"/>
    <row r="5876" ht="12.75" customHeight="1" x14ac:dyDescent="0.2"/>
    <row r="5877" ht="12.75" customHeight="1" x14ac:dyDescent="0.2"/>
    <row r="5878" ht="12.75" customHeight="1" x14ac:dyDescent="0.2"/>
    <row r="5879" ht="12.75" customHeight="1" x14ac:dyDescent="0.2"/>
    <row r="5880" ht="12.75" customHeight="1" x14ac:dyDescent="0.2"/>
    <row r="5881" ht="12.75" customHeight="1" x14ac:dyDescent="0.2"/>
    <row r="5882" ht="12.75" customHeight="1" x14ac:dyDescent="0.2"/>
    <row r="5883" ht="12.75" customHeight="1" x14ac:dyDescent="0.2"/>
    <row r="5884" ht="12.75" customHeight="1" x14ac:dyDescent="0.2"/>
    <row r="5885" ht="12.75" customHeight="1" x14ac:dyDescent="0.2"/>
    <row r="5886" ht="12.75" customHeight="1" x14ac:dyDescent="0.2"/>
    <row r="5887" ht="12.75" customHeight="1" x14ac:dyDescent="0.2"/>
    <row r="5888" ht="12.75" customHeight="1" x14ac:dyDescent="0.2"/>
    <row r="5889" ht="12.75" customHeight="1" x14ac:dyDescent="0.2"/>
    <row r="5890" ht="12.75" customHeight="1" x14ac:dyDescent="0.2"/>
    <row r="5891" ht="12.75" customHeight="1" x14ac:dyDescent="0.2"/>
    <row r="5892" ht="12.75" customHeight="1" x14ac:dyDescent="0.2"/>
    <row r="5893" ht="12.75" customHeight="1" x14ac:dyDescent="0.2"/>
    <row r="5894" ht="12.75" customHeight="1" x14ac:dyDescent="0.2"/>
    <row r="5895" ht="12.75" customHeight="1" x14ac:dyDescent="0.2"/>
    <row r="5896" ht="12.75" customHeight="1" x14ac:dyDescent="0.2"/>
    <row r="5897" ht="12.75" customHeight="1" x14ac:dyDescent="0.2"/>
    <row r="5898" ht="12.75" customHeight="1" x14ac:dyDescent="0.2"/>
    <row r="5899" ht="12.75" customHeight="1" x14ac:dyDescent="0.2"/>
    <row r="5900" ht="12.75" customHeight="1" x14ac:dyDescent="0.2"/>
    <row r="5901" ht="12.75" customHeight="1" x14ac:dyDescent="0.2"/>
    <row r="5902" ht="12.75" customHeight="1" x14ac:dyDescent="0.2"/>
    <row r="5903" ht="12.75" customHeight="1" x14ac:dyDescent="0.2"/>
    <row r="5904" ht="12.75" customHeight="1" x14ac:dyDescent="0.2"/>
    <row r="5905" ht="12.75" customHeight="1" x14ac:dyDescent="0.2"/>
    <row r="5906" ht="12.75" customHeight="1" x14ac:dyDescent="0.2"/>
    <row r="5907" ht="12.75" customHeight="1" x14ac:dyDescent="0.2"/>
    <row r="5908" ht="12.75" customHeight="1" x14ac:dyDescent="0.2"/>
    <row r="5909" ht="12.75" customHeight="1" x14ac:dyDescent="0.2"/>
    <row r="5910" ht="12.75" customHeight="1" x14ac:dyDescent="0.2"/>
    <row r="5911" ht="12.75" customHeight="1" x14ac:dyDescent="0.2"/>
    <row r="5912" ht="12.75" customHeight="1" x14ac:dyDescent="0.2"/>
    <row r="5913" ht="12.75" customHeight="1" x14ac:dyDescent="0.2"/>
    <row r="5914" ht="12.75" customHeight="1" x14ac:dyDescent="0.2"/>
    <row r="5915" ht="12.75" customHeight="1" x14ac:dyDescent="0.2"/>
    <row r="5916" ht="12.75" customHeight="1" x14ac:dyDescent="0.2"/>
    <row r="5917" ht="12.75" customHeight="1" x14ac:dyDescent="0.2"/>
    <row r="5918" ht="12.75" customHeight="1" x14ac:dyDescent="0.2"/>
    <row r="5919" ht="12.75" customHeight="1" x14ac:dyDescent="0.2"/>
    <row r="5920" ht="12.75" customHeight="1" x14ac:dyDescent="0.2"/>
    <row r="5921" ht="12.75" customHeight="1" x14ac:dyDescent="0.2"/>
    <row r="5922" ht="12.75" customHeight="1" x14ac:dyDescent="0.2"/>
    <row r="5923" ht="12.75" customHeight="1" x14ac:dyDescent="0.2"/>
    <row r="5924" ht="12.75" customHeight="1" x14ac:dyDescent="0.2"/>
    <row r="5925" ht="12.75" customHeight="1" x14ac:dyDescent="0.2"/>
    <row r="5926" ht="12.75" customHeight="1" x14ac:dyDescent="0.2"/>
    <row r="5927" ht="12.75" customHeight="1" x14ac:dyDescent="0.2"/>
    <row r="5928" ht="12.75" customHeight="1" x14ac:dyDescent="0.2"/>
    <row r="5929" ht="12.75" customHeight="1" x14ac:dyDescent="0.2"/>
    <row r="5930" ht="12.75" customHeight="1" x14ac:dyDescent="0.2"/>
    <row r="5931" ht="12.75" customHeight="1" x14ac:dyDescent="0.2"/>
    <row r="5932" ht="12.75" customHeight="1" x14ac:dyDescent="0.2"/>
    <row r="5933" ht="12.75" customHeight="1" x14ac:dyDescent="0.2"/>
    <row r="5934" ht="12.75" customHeight="1" x14ac:dyDescent="0.2"/>
    <row r="5935" ht="12.75" customHeight="1" x14ac:dyDescent="0.2"/>
    <row r="5936" ht="12.75" customHeight="1" x14ac:dyDescent="0.2"/>
    <row r="5937" ht="12.75" customHeight="1" x14ac:dyDescent="0.2"/>
    <row r="5938" ht="12.75" customHeight="1" x14ac:dyDescent="0.2"/>
    <row r="5939" ht="12.75" customHeight="1" x14ac:dyDescent="0.2"/>
    <row r="5940" ht="12.75" customHeight="1" x14ac:dyDescent="0.2"/>
    <row r="5941" ht="12.75" customHeight="1" x14ac:dyDescent="0.2"/>
    <row r="5942" ht="12.75" customHeight="1" x14ac:dyDescent="0.2"/>
    <row r="5943" ht="12.75" customHeight="1" x14ac:dyDescent="0.2"/>
    <row r="5944" ht="12.75" customHeight="1" x14ac:dyDescent="0.2"/>
    <row r="5945" ht="12.75" customHeight="1" x14ac:dyDescent="0.2"/>
    <row r="5946" ht="12.75" customHeight="1" x14ac:dyDescent="0.2"/>
    <row r="5947" ht="12.75" customHeight="1" x14ac:dyDescent="0.2"/>
    <row r="5948" ht="12.75" customHeight="1" x14ac:dyDescent="0.2"/>
    <row r="5949" ht="12.75" customHeight="1" x14ac:dyDescent="0.2"/>
    <row r="5950" ht="12.75" customHeight="1" x14ac:dyDescent="0.2"/>
    <row r="5951" ht="12.75" customHeight="1" x14ac:dyDescent="0.2"/>
    <row r="5952" ht="12.75" customHeight="1" x14ac:dyDescent="0.2"/>
    <row r="5953" ht="12.75" customHeight="1" x14ac:dyDescent="0.2"/>
    <row r="5954" ht="12.75" customHeight="1" x14ac:dyDescent="0.2"/>
    <row r="5955" ht="12.75" customHeight="1" x14ac:dyDescent="0.2"/>
    <row r="5956" ht="12.75" customHeight="1" x14ac:dyDescent="0.2"/>
    <row r="5957" ht="12.75" customHeight="1" x14ac:dyDescent="0.2"/>
    <row r="5958" ht="12.75" customHeight="1" x14ac:dyDescent="0.2"/>
    <row r="5959" ht="12.75" customHeight="1" x14ac:dyDescent="0.2"/>
    <row r="5960" ht="12.75" customHeight="1" x14ac:dyDescent="0.2"/>
    <row r="5961" ht="12.75" customHeight="1" x14ac:dyDescent="0.2"/>
    <row r="5962" ht="12.75" customHeight="1" x14ac:dyDescent="0.2"/>
    <row r="5963" ht="12.75" customHeight="1" x14ac:dyDescent="0.2"/>
    <row r="5964" ht="12.75" customHeight="1" x14ac:dyDescent="0.2"/>
    <row r="5965" ht="12.75" customHeight="1" x14ac:dyDescent="0.2"/>
    <row r="5966" ht="12.75" customHeight="1" x14ac:dyDescent="0.2"/>
    <row r="5967" ht="12.75" customHeight="1" x14ac:dyDescent="0.2"/>
    <row r="5968" ht="12.75" customHeight="1" x14ac:dyDescent="0.2"/>
    <row r="5969" ht="12.75" customHeight="1" x14ac:dyDescent="0.2"/>
    <row r="5970" ht="12.75" customHeight="1" x14ac:dyDescent="0.2"/>
    <row r="5971" ht="12.75" customHeight="1" x14ac:dyDescent="0.2"/>
    <row r="5972" ht="12.75" customHeight="1" x14ac:dyDescent="0.2"/>
    <row r="5973" ht="12.75" customHeight="1" x14ac:dyDescent="0.2"/>
    <row r="5974" ht="12.75" customHeight="1" x14ac:dyDescent="0.2"/>
    <row r="5975" ht="12.75" customHeight="1" x14ac:dyDescent="0.2"/>
    <row r="5976" ht="12.75" customHeight="1" x14ac:dyDescent="0.2"/>
    <row r="5977" ht="12.75" customHeight="1" x14ac:dyDescent="0.2"/>
    <row r="5978" ht="12.75" customHeight="1" x14ac:dyDescent="0.2"/>
    <row r="5979" ht="12.75" customHeight="1" x14ac:dyDescent="0.2"/>
    <row r="5980" ht="12.75" customHeight="1" x14ac:dyDescent="0.2"/>
    <row r="5981" ht="12.75" customHeight="1" x14ac:dyDescent="0.2"/>
    <row r="5982" ht="12.75" customHeight="1" x14ac:dyDescent="0.2"/>
    <row r="5983" ht="12.75" customHeight="1" x14ac:dyDescent="0.2"/>
    <row r="5984" ht="12.75" customHeight="1" x14ac:dyDescent="0.2"/>
    <row r="5985" ht="12.75" customHeight="1" x14ac:dyDescent="0.2"/>
    <row r="5986" ht="12.75" customHeight="1" x14ac:dyDescent="0.2"/>
    <row r="5987" ht="12.75" customHeight="1" x14ac:dyDescent="0.2"/>
    <row r="5988" ht="12.75" customHeight="1" x14ac:dyDescent="0.2"/>
    <row r="5989" ht="12.75" customHeight="1" x14ac:dyDescent="0.2"/>
    <row r="5990" ht="12.75" customHeight="1" x14ac:dyDescent="0.2"/>
    <row r="5991" ht="12.75" customHeight="1" x14ac:dyDescent="0.2"/>
    <row r="5992" ht="12.75" customHeight="1" x14ac:dyDescent="0.2"/>
    <row r="5993" ht="12.75" customHeight="1" x14ac:dyDescent="0.2"/>
    <row r="5994" ht="12.75" customHeight="1" x14ac:dyDescent="0.2"/>
    <row r="5995" ht="12.75" customHeight="1" x14ac:dyDescent="0.2"/>
    <row r="5996" ht="12.75" customHeight="1" x14ac:dyDescent="0.2"/>
    <row r="5997" ht="12.75" customHeight="1" x14ac:dyDescent="0.2"/>
    <row r="5998" ht="12.75" customHeight="1" x14ac:dyDescent="0.2"/>
    <row r="5999" ht="12.75" customHeight="1" x14ac:dyDescent="0.2"/>
    <row r="6000" ht="12.75" customHeight="1" x14ac:dyDescent="0.2"/>
    <row r="6001" ht="12.75" customHeight="1" x14ac:dyDescent="0.2"/>
    <row r="6002" ht="12.75" customHeight="1" x14ac:dyDescent="0.2"/>
    <row r="6003" ht="12.75" customHeight="1" x14ac:dyDescent="0.2"/>
    <row r="6004" ht="12.75" customHeight="1" x14ac:dyDescent="0.2"/>
    <row r="6005" ht="12.75" customHeight="1" x14ac:dyDescent="0.2"/>
    <row r="6006" ht="12.75" customHeight="1" x14ac:dyDescent="0.2"/>
    <row r="6007" ht="12.75" customHeight="1" x14ac:dyDescent="0.2"/>
    <row r="6008" ht="12.75" customHeight="1" x14ac:dyDescent="0.2"/>
    <row r="6009" ht="12.75" customHeight="1" x14ac:dyDescent="0.2"/>
    <row r="6010" ht="12.75" customHeight="1" x14ac:dyDescent="0.2"/>
    <row r="6011" ht="12.75" customHeight="1" x14ac:dyDescent="0.2"/>
    <row r="6012" ht="12.75" customHeight="1" x14ac:dyDescent="0.2"/>
    <row r="6013" ht="12.75" customHeight="1" x14ac:dyDescent="0.2"/>
    <row r="6014" ht="12.75" customHeight="1" x14ac:dyDescent="0.2"/>
    <row r="6015" ht="12.75" customHeight="1" x14ac:dyDescent="0.2"/>
    <row r="6016" ht="12.75" customHeight="1" x14ac:dyDescent="0.2"/>
    <row r="6017" ht="12.75" customHeight="1" x14ac:dyDescent="0.2"/>
    <row r="6018" ht="12.75" customHeight="1" x14ac:dyDescent="0.2"/>
    <row r="6019" ht="12.75" customHeight="1" x14ac:dyDescent="0.2"/>
    <row r="6020" ht="12.75" customHeight="1" x14ac:dyDescent="0.2"/>
    <row r="6021" ht="12.75" customHeight="1" x14ac:dyDescent="0.2"/>
    <row r="6022" ht="12.75" customHeight="1" x14ac:dyDescent="0.2"/>
    <row r="6023" ht="12.75" customHeight="1" x14ac:dyDescent="0.2"/>
    <row r="6024" ht="12.75" customHeight="1" x14ac:dyDescent="0.2"/>
    <row r="6025" ht="12.75" customHeight="1" x14ac:dyDescent="0.2"/>
    <row r="6026" ht="12.75" customHeight="1" x14ac:dyDescent="0.2"/>
    <row r="6027" ht="12.75" customHeight="1" x14ac:dyDescent="0.2"/>
    <row r="6028" ht="12.75" customHeight="1" x14ac:dyDescent="0.2"/>
    <row r="6029" ht="12.75" customHeight="1" x14ac:dyDescent="0.2"/>
    <row r="6030" ht="12.75" customHeight="1" x14ac:dyDescent="0.2"/>
    <row r="6031" ht="12.75" customHeight="1" x14ac:dyDescent="0.2"/>
    <row r="6032" ht="12.75" customHeight="1" x14ac:dyDescent="0.2"/>
    <row r="6033" ht="12.75" customHeight="1" x14ac:dyDescent="0.2"/>
    <row r="6034" ht="12.75" customHeight="1" x14ac:dyDescent="0.2"/>
    <row r="6035" ht="12.75" customHeight="1" x14ac:dyDescent="0.2"/>
    <row r="6036" ht="12.75" customHeight="1" x14ac:dyDescent="0.2"/>
    <row r="6037" ht="12.75" customHeight="1" x14ac:dyDescent="0.2"/>
    <row r="6038" ht="12.75" customHeight="1" x14ac:dyDescent="0.2"/>
    <row r="6039" ht="12.75" customHeight="1" x14ac:dyDescent="0.2"/>
    <row r="6040" ht="12.75" customHeight="1" x14ac:dyDescent="0.2"/>
    <row r="6041" ht="12.75" customHeight="1" x14ac:dyDescent="0.2"/>
    <row r="6042" ht="12.75" customHeight="1" x14ac:dyDescent="0.2"/>
    <row r="6043" ht="12.75" customHeight="1" x14ac:dyDescent="0.2"/>
    <row r="6044" ht="12.75" customHeight="1" x14ac:dyDescent="0.2"/>
    <row r="6045" ht="12.75" customHeight="1" x14ac:dyDescent="0.2"/>
    <row r="6046" ht="12.75" customHeight="1" x14ac:dyDescent="0.2"/>
    <row r="6047" ht="12.75" customHeight="1" x14ac:dyDescent="0.2"/>
    <row r="6048" ht="12.75" customHeight="1" x14ac:dyDescent="0.2"/>
    <row r="6049" ht="12.75" customHeight="1" x14ac:dyDescent="0.2"/>
    <row r="6050" ht="12.75" customHeight="1" x14ac:dyDescent="0.2"/>
    <row r="6051" ht="12.75" customHeight="1" x14ac:dyDescent="0.2"/>
    <row r="6052" ht="12.75" customHeight="1" x14ac:dyDescent="0.2"/>
    <row r="6053" ht="12.75" customHeight="1" x14ac:dyDescent="0.2"/>
    <row r="6054" ht="12.75" customHeight="1" x14ac:dyDescent="0.2"/>
    <row r="6055" ht="12.75" customHeight="1" x14ac:dyDescent="0.2"/>
    <row r="6056" ht="12.75" customHeight="1" x14ac:dyDescent="0.2"/>
    <row r="6057" ht="12.75" customHeight="1" x14ac:dyDescent="0.2"/>
    <row r="6058" ht="12.75" customHeight="1" x14ac:dyDescent="0.2"/>
    <row r="6059" ht="12.75" customHeight="1" x14ac:dyDescent="0.2"/>
    <row r="6060" ht="12.75" customHeight="1" x14ac:dyDescent="0.2"/>
    <row r="6061" ht="12.75" customHeight="1" x14ac:dyDescent="0.2"/>
    <row r="6062" ht="12.75" customHeight="1" x14ac:dyDescent="0.2"/>
    <row r="6063" ht="12.75" customHeight="1" x14ac:dyDescent="0.2"/>
    <row r="6064" ht="12.75" customHeight="1" x14ac:dyDescent="0.2"/>
    <row r="6065" ht="12.75" customHeight="1" x14ac:dyDescent="0.2"/>
    <row r="6066" ht="12.75" customHeight="1" x14ac:dyDescent="0.2"/>
    <row r="6067" ht="12.75" customHeight="1" x14ac:dyDescent="0.2"/>
    <row r="6068" ht="12.75" customHeight="1" x14ac:dyDescent="0.2"/>
    <row r="6069" ht="12.75" customHeight="1" x14ac:dyDescent="0.2"/>
    <row r="6070" ht="12.75" customHeight="1" x14ac:dyDescent="0.2"/>
    <row r="6071" ht="12.75" customHeight="1" x14ac:dyDescent="0.2"/>
    <row r="6072" ht="12.75" customHeight="1" x14ac:dyDescent="0.2"/>
    <row r="6073" ht="12.75" customHeight="1" x14ac:dyDescent="0.2"/>
    <row r="6074" ht="12.75" customHeight="1" x14ac:dyDescent="0.2"/>
    <row r="6075" ht="12.75" customHeight="1" x14ac:dyDescent="0.2"/>
    <row r="6076" ht="12.75" customHeight="1" x14ac:dyDescent="0.2"/>
    <row r="6077" ht="12.75" customHeight="1" x14ac:dyDescent="0.2"/>
    <row r="6078" ht="12.75" customHeight="1" x14ac:dyDescent="0.2"/>
    <row r="6079" ht="12.75" customHeight="1" x14ac:dyDescent="0.2"/>
    <row r="6080" ht="12.75" customHeight="1" x14ac:dyDescent="0.2"/>
    <row r="6081" ht="12.75" customHeight="1" x14ac:dyDescent="0.2"/>
    <row r="6082" ht="12.75" customHeight="1" x14ac:dyDescent="0.2"/>
    <row r="6083" ht="12.75" customHeight="1" x14ac:dyDescent="0.2"/>
    <row r="6084" ht="12.75" customHeight="1" x14ac:dyDescent="0.2"/>
    <row r="6085" ht="12.75" customHeight="1" x14ac:dyDescent="0.2"/>
    <row r="6086" ht="12.75" customHeight="1" x14ac:dyDescent="0.2"/>
    <row r="6087" ht="12.75" customHeight="1" x14ac:dyDescent="0.2"/>
    <row r="6088" ht="12.75" customHeight="1" x14ac:dyDescent="0.2"/>
    <row r="6089" ht="12.75" customHeight="1" x14ac:dyDescent="0.2"/>
    <row r="6090" ht="12.75" customHeight="1" x14ac:dyDescent="0.2"/>
    <row r="6091" ht="12.75" customHeight="1" x14ac:dyDescent="0.2"/>
    <row r="6092" ht="12.75" customHeight="1" x14ac:dyDescent="0.2"/>
    <row r="6093" ht="12.75" customHeight="1" x14ac:dyDescent="0.2"/>
    <row r="6094" ht="12.75" customHeight="1" x14ac:dyDescent="0.2"/>
    <row r="6095" ht="12.75" customHeight="1" x14ac:dyDescent="0.2"/>
    <row r="6096" ht="12.75" customHeight="1" x14ac:dyDescent="0.2"/>
    <row r="6097" ht="12.75" customHeight="1" x14ac:dyDescent="0.2"/>
    <row r="6098" ht="12.75" customHeight="1" x14ac:dyDescent="0.2"/>
    <row r="6099" ht="12.75" customHeight="1" x14ac:dyDescent="0.2"/>
    <row r="6100" ht="12.75" customHeight="1" x14ac:dyDescent="0.2"/>
    <row r="6101" ht="12.75" customHeight="1" x14ac:dyDescent="0.2"/>
    <row r="6102" ht="12.75" customHeight="1" x14ac:dyDescent="0.2"/>
    <row r="6103" ht="12.75" customHeight="1" x14ac:dyDescent="0.2"/>
    <row r="6104" ht="12.75" customHeight="1" x14ac:dyDescent="0.2"/>
    <row r="6105" ht="12.75" customHeight="1" x14ac:dyDescent="0.2"/>
    <row r="6106" ht="12.75" customHeight="1" x14ac:dyDescent="0.2"/>
    <row r="6107" ht="12.75" customHeight="1" x14ac:dyDescent="0.2"/>
    <row r="6108" ht="12.75" customHeight="1" x14ac:dyDescent="0.2"/>
    <row r="6109" ht="12.75" customHeight="1" x14ac:dyDescent="0.2"/>
    <row r="6110" ht="12.75" customHeight="1" x14ac:dyDescent="0.2"/>
    <row r="6111" ht="12.75" customHeight="1" x14ac:dyDescent="0.2"/>
    <row r="6112" ht="12.75" customHeight="1" x14ac:dyDescent="0.2"/>
    <row r="6113" ht="12.75" customHeight="1" x14ac:dyDescent="0.2"/>
    <row r="6114" ht="12.75" customHeight="1" x14ac:dyDescent="0.2"/>
    <row r="6115" ht="12.75" customHeight="1" x14ac:dyDescent="0.2"/>
    <row r="6116" ht="12.75" customHeight="1" x14ac:dyDescent="0.2"/>
    <row r="6117" ht="12.75" customHeight="1" x14ac:dyDescent="0.2"/>
    <row r="6118" ht="12.75" customHeight="1" x14ac:dyDescent="0.2"/>
    <row r="6119" ht="12.75" customHeight="1" x14ac:dyDescent="0.2"/>
    <row r="6120" ht="12.75" customHeight="1" x14ac:dyDescent="0.2"/>
    <row r="6121" ht="12.75" customHeight="1" x14ac:dyDescent="0.2"/>
    <row r="6122" ht="12.75" customHeight="1" x14ac:dyDescent="0.2"/>
    <row r="6123" ht="12.75" customHeight="1" x14ac:dyDescent="0.2"/>
    <row r="6124" ht="12.75" customHeight="1" x14ac:dyDescent="0.2"/>
    <row r="6125" ht="12.75" customHeight="1" x14ac:dyDescent="0.2"/>
    <row r="6126" ht="12.75" customHeight="1" x14ac:dyDescent="0.2"/>
    <row r="6127" ht="12.75" customHeight="1" x14ac:dyDescent="0.2"/>
    <row r="6128" ht="12.75" customHeight="1" x14ac:dyDescent="0.2"/>
    <row r="6129" ht="12.75" customHeight="1" x14ac:dyDescent="0.2"/>
    <row r="6130" ht="12.75" customHeight="1" x14ac:dyDescent="0.2"/>
    <row r="6131" ht="12.75" customHeight="1" x14ac:dyDescent="0.2"/>
    <row r="6132" ht="12.75" customHeight="1" x14ac:dyDescent="0.2"/>
    <row r="6133" ht="12.75" customHeight="1" x14ac:dyDescent="0.2"/>
    <row r="6134" ht="12.75" customHeight="1" x14ac:dyDescent="0.2"/>
    <row r="6135" ht="12.75" customHeight="1" x14ac:dyDescent="0.2"/>
    <row r="6136" ht="12.75" customHeight="1" x14ac:dyDescent="0.2"/>
    <row r="6137" ht="12.75" customHeight="1" x14ac:dyDescent="0.2"/>
    <row r="6138" ht="12.75" customHeight="1" x14ac:dyDescent="0.2"/>
    <row r="6139" ht="12.75" customHeight="1" x14ac:dyDescent="0.2"/>
    <row r="6140" ht="12.75" customHeight="1" x14ac:dyDescent="0.2"/>
    <row r="6141" ht="12.75" customHeight="1" x14ac:dyDescent="0.2"/>
    <row r="6142" ht="12.75" customHeight="1" x14ac:dyDescent="0.2"/>
    <row r="6143" ht="12.75" customHeight="1" x14ac:dyDescent="0.2"/>
    <row r="6144" ht="12.75" customHeight="1" x14ac:dyDescent="0.2"/>
    <row r="6145" ht="12.75" customHeight="1" x14ac:dyDescent="0.2"/>
    <row r="6146" ht="12.75" customHeight="1" x14ac:dyDescent="0.2"/>
    <row r="6147" ht="12.75" customHeight="1" x14ac:dyDescent="0.2"/>
    <row r="6148" ht="12.75" customHeight="1" x14ac:dyDescent="0.2"/>
    <row r="6149" ht="12.75" customHeight="1" x14ac:dyDescent="0.2"/>
    <row r="6150" ht="12.75" customHeight="1" x14ac:dyDescent="0.2"/>
    <row r="6151" ht="12.75" customHeight="1" x14ac:dyDescent="0.2"/>
    <row r="6152" ht="12.75" customHeight="1" x14ac:dyDescent="0.2"/>
    <row r="6153" ht="12.75" customHeight="1" x14ac:dyDescent="0.2"/>
    <row r="6154" ht="12.75" customHeight="1" x14ac:dyDescent="0.2"/>
    <row r="6155" ht="12.75" customHeight="1" x14ac:dyDescent="0.2"/>
    <row r="6156" ht="12.75" customHeight="1" x14ac:dyDescent="0.2"/>
    <row r="6157" ht="12.75" customHeight="1" x14ac:dyDescent="0.2"/>
    <row r="6158" ht="12.75" customHeight="1" x14ac:dyDescent="0.2"/>
    <row r="6159" ht="12.75" customHeight="1" x14ac:dyDescent="0.2"/>
    <row r="6160" ht="12.75" customHeight="1" x14ac:dyDescent="0.2"/>
    <row r="6161" ht="12.75" customHeight="1" x14ac:dyDescent="0.2"/>
    <row r="6162" ht="12.75" customHeight="1" x14ac:dyDescent="0.2"/>
    <row r="6163" ht="12.75" customHeight="1" x14ac:dyDescent="0.2"/>
    <row r="6164" ht="12.75" customHeight="1" x14ac:dyDescent="0.2"/>
    <row r="6165" ht="12.75" customHeight="1" x14ac:dyDescent="0.2"/>
    <row r="6166" ht="12.75" customHeight="1" x14ac:dyDescent="0.2"/>
    <row r="6167" ht="12.75" customHeight="1" x14ac:dyDescent="0.2"/>
    <row r="6168" ht="12.75" customHeight="1" x14ac:dyDescent="0.2"/>
    <row r="6169" ht="12.75" customHeight="1" x14ac:dyDescent="0.2"/>
    <row r="6170" ht="12.75" customHeight="1" x14ac:dyDescent="0.2"/>
    <row r="6171" ht="12.75" customHeight="1" x14ac:dyDescent="0.2"/>
    <row r="6172" ht="12.75" customHeight="1" x14ac:dyDescent="0.2"/>
    <row r="6173" ht="12.75" customHeight="1" x14ac:dyDescent="0.2"/>
    <row r="6174" ht="12.75" customHeight="1" x14ac:dyDescent="0.2"/>
    <row r="6175" ht="12.75" customHeight="1" x14ac:dyDescent="0.2"/>
    <row r="6176" ht="12.75" customHeight="1" x14ac:dyDescent="0.2"/>
    <row r="6177" ht="12.75" customHeight="1" x14ac:dyDescent="0.2"/>
    <row r="6178" ht="12.75" customHeight="1" x14ac:dyDescent="0.2"/>
    <row r="6179" ht="12.75" customHeight="1" x14ac:dyDescent="0.2"/>
    <row r="6180" ht="12.75" customHeight="1" x14ac:dyDescent="0.2"/>
    <row r="6181" ht="12.75" customHeight="1" x14ac:dyDescent="0.2"/>
    <row r="6182" ht="12.75" customHeight="1" x14ac:dyDescent="0.2"/>
    <row r="6183" ht="12.75" customHeight="1" x14ac:dyDescent="0.2"/>
    <row r="6184" ht="12.75" customHeight="1" x14ac:dyDescent="0.2"/>
    <row r="6185" ht="12.75" customHeight="1" x14ac:dyDescent="0.2"/>
    <row r="6186" ht="12.75" customHeight="1" x14ac:dyDescent="0.2"/>
    <row r="6187" ht="12.75" customHeight="1" x14ac:dyDescent="0.2"/>
    <row r="6188" ht="12.75" customHeight="1" x14ac:dyDescent="0.2"/>
    <row r="6189" ht="12.75" customHeight="1" x14ac:dyDescent="0.2"/>
    <row r="6190" ht="12.75" customHeight="1" x14ac:dyDescent="0.2"/>
    <row r="6191" ht="12.75" customHeight="1" x14ac:dyDescent="0.2"/>
    <row r="6192" ht="12.75" customHeight="1" x14ac:dyDescent="0.2"/>
    <row r="6193" ht="12.75" customHeight="1" x14ac:dyDescent="0.2"/>
    <row r="6194" ht="12.75" customHeight="1" x14ac:dyDescent="0.2"/>
    <row r="6195" ht="12.75" customHeight="1" x14ac:dyDescent="0.2"/>
    <row r="6196" ht="12.75" customHeight="1" x14ac:dyDescent="0.2"/>
    <row r="6197" ht="12.75" customHeight="1" x14ac:dyDescent="0.2"/>
    <row r="6198" ht="12.75" customHeight="1" x14ac:dyDescent="0.2"/>
    <row r="6199" ht="12.75" customHeight="1" x14ac:dyDescent="0.2"/>
    <row r="6200" ht="12.75" customHeight="1" x14ac:dyDescent="0.2"/>
    <row r="6201" ht="12.75" customHeight="1" x14ac:dyDescent="0.2"/>
    <row r="6202" ht="12.75" customHeight="1" x14ac:dyDescent="0.2"/>
    <row r="6203" ht="12.75" customHeight="1" x14ac:dyDescent="0.2"/>
    <row r="6204" ht="12.75" customHeight="1" x14ac:dyDescent="0.2"/>
    <row r="6205" ht="12.75" customHeight="1" x14ac:dyDescent="0.2"/>
    <row r="6206" ht="12.75" customHeight="1" x14ac:dyDescent="0.2"/>
    <row r="6207" ht="12.75" customHeight="1" x14ac:dyDescent="0.2"/>
    <row r="6208" ht="12.75" customHeight="1" x14ac:dyDescent="0.2"/>
    <row r="6209" ht="12.75" customHeight="1" x14ac:dyDescent="0.2"/>
    <row r="6210" ht="12.75" customHeight="1" x14ac:dyDescent="0.2"/>
    <row r="6211" ht="12.75" customHeight="1" x14ac:dyDescent="0.2"/>
    <row r="6212" ht="12.75" customHeight="1" x14ac:dyDescent="0.2"/>
    <row r="6213" ht="12.75" customHeight="1" x14ac:dyDescent="0.2"/>
    <row r="6214" ht="12.75" customHeight="1" x14ac:dyDescent="0.2"/>
    <row r="6215" ht="12.75" customHeight="1" x14ac:dyDescent="0.2"/>
    <row r="6216" ht="12.75" customHeight="1" x14ac:dyDescent="0.2"/>
    <row r="6217" ht="12.75" customHeight="1" x14ac:dyDescent="0.2"/>
    <row r="6218" ht="12.75" customHeight="1" x14ac:dyDescent="0.2"/>
    <row r="6219" ht="12.75" customHeight="1" x14ac:dyDescent="0.2"/>
    <row r="6220" ht="12.75" customHeight="1" x14ac:dyDescent="0.2"/>
    <row r="6221" ht="12.75" customHeight="1" x14ac:dyDescent="0.2"/>
    <row r="6222" ht="12.75" customHeight="1" x14ac:dyDescent="0.2"/>
    <row r="6223" ht="12.75" customHeight="1" x14ac:dyDescent="0.2"/>
    <row r="6224" ht="12.75" customHeight="1" x14ac:dyDescent="0.2"/>
    <row r="6225" ht="12.75" customHeight="1" x14ac:dyDescent="0.2"/>
    <row r="6226" ht="12.75" customHeight="1" x14ac:dyDescent="0.2"/>
    <row r="6227" ht="12.75" customHeight="1" x14ac:dyDescent="0.2"/>
    <row r="6228" ht="12.75" customHeight="1" x14ac:dyDescent="0.2"/>
    <row r="6229" ht="12.75" customHeight="1" x14ac:dyDescent="0.2"/>
    <row r="6230" ht="12.75" customHeight="1" x14ac:dyDescent="0.2"/>
    <row r="6231" ht="12.75" customHeight="1" x14ac:dyDescent="0.2"/>
    <row r="6232" ht="12.75" customHeight="1" x14ac:dyDescent="0.2"/>
    <row r="6233" ht="12.75" customHeight="1" x14ac:dyDescent="0.2"/>
    <row r="6234" ht="12.75" customHeight="1" x14ac:dyDescent="0.2"/>
    <row r="6235" ht="12.75" customHeight="1" x14ac:dyDescent="0.2"/>
    <row r="6236" ht="12.75" customHeight="1" x14ac:dyDescent="0.2"/>
    <row r="6237" ht="12.75" customHeight="1" x14ac:dyDescent="0.2"/>
    <row r="6238" ht="12.75" customHeight="1" x14ac:dyDescent="0.2"/>
    <row r="6239" ht="12.75" customHeight="1" x14ac:dyDescent="0.2"/>
    <row r="6240" ht="12.75" customHeight="1" x14ac:dyDescent="0.2"/>
    <row r="6241" ht="12.75" customHeight="1" x14ac:dyDescent="0.2"/>
    <row r="6242" ht="12.75" customHeight="1" x14ac:dyDescent="0.2"/>
    <row r="6243" ht="12.75" customHeight="1" x14ac:dyDescent="0.2"/>
    <row r="6244" ht="12.75" customHeight="1" x14ac:dyDescent="0.2"/>
    <row r="6245" ht="12.75" customHeight="1" x14ac:dyDescent="0.2"/>
    <row r="6246" ht="12.75" customHeight="1" x14ac:dyDescent="0.2"/>
    <row r="6247" ht="12.75" customHeight="1" x14ac:dyDescent="0.2"/>
    <row r="6248" ht="12.75" customHeight="1" x14ac:dyDescent="0.2"/>
    <row r="6249" ht="12.75" customHeight="1" x14ac:dyDescent="0.2"/>
    <row r="6250" ht="12.75" customHeight="1" x14ac:dyDescent="0.2"/>
    <row r="6251" ht="12.75" customHeight="1" x14ac:dyDescent="0.2"/>
    <row r="6252" ht="12.75" customHeight="1" x14ac:dyDescent="0.2"/>
    <row r="6253" ht="12.75" customHeight="1" x14ac:dyDescent="0.2"/>
    <row r="6254" ht="12.75" customHeight="1" x14ac:dyDescent="0.2"/>
    <row r="6255" ht="12.75" customHeight="1" x14ac:dyDescent="0.2"/>
    <row r="6256" ht="12.75" customHeight="1" x14ac:dyDescent="0.2"/>
    <row r="6257" ht="12.75" customHeight="1" x14ac:dyDescent="0.2"/>
    <row r="6258" ht="12.75" customHeight="1" x14ac:dyDescent="0.2"/>
    <row r="6259" ht="12.75" customHeight="1" x14ac:dyDescent="0.2"/>
    <row r="6260" ht="12.75" customHeight="1" x14ac:dyDescent="0.2"/>
    <row r="6261" ht="12.75" customHeight="1" x14ac:dyDescent="0.2"/>
    <row r="6262" ht="12.75" customHeight="1" x14ac:dyDescent="0.2"/>
    <row r="6263" ht="12.75" customHeight="1" x14ac:dyDescent="0.2"/>
    <row r="6264" ht="12.75" customHeight="1" x14ac:dyDescent="0.2"/>
    <row r="6265" ht="12.75" customHeight="1" x14ac:dyDescent="0.2"/>
    <row r="6266" ht="12.75" customHeight="1" x14ac:dyDescent="0.2"/>
    <row r="6267" ht="12.75" customHeight="1" x14ac:dyDescent="0.2"/>
    <row r="6268" ht="12.75" customHeight="1" x14ac:dyDescent="0.2"/>
    <row r="6269" ht="12.75" customHeight="1" x14ac:dyDescent="0.2"/>
    <row r="6270" ht="12.75" customHeight="1" x14ac:dyDescent="0.2"/>
    <row r="6271" ht="12.75" customHeight="1" x14ac:dyDescent="0.2"/>
    <row r="6272" ht="12.75" customHeight="1" x14ac:dyDescent="0.2"/>
    <row r="6273" ht="12.75" customHeight="1" x14ac:dyDescent="0.2"/>
    <row r="6274" ht="12.75" customHeight="1" x14ac:dyDescent="0.2"/>
    <row r="6275" ht="12.75" customHeight="1" x14ac:dyDescent="0.2"/>
    <row r="6276" ht="12.75" customHeight="1" x14ac:dyDescent="0.2"/>
    <row r="6277" ht="12.75" customHeight="1" x14ac:dyDescent="0.2"/>
    <row r="6278" ht="12.75" customHeight="1" x14ac:dyDescent="0.2"/>
    <row r="6279" ht="12.75" customHeight="1" x14ac:dyDescent="0.2"/>
    <row r="6280" ht="12.75" customHeight="1" x14ac:dyDescent="0.2"/>
    <row r="6281" ht="12.75" customHeight="1" x14ac:dyDescent="0.2"/>
    <row r="6282" ht="12.75" customHeight="1" x14ac:dyDescent="0.2"/>
    <row r="6283" ht="12.75" customHeight="1" x14ac:dyDescent="0.2"/>
    <row r="6284" ht="12.75" customHeight="1" x14ac:dyDescent="0.2"/>
    <row r="6285" ht="12.75" customHeight="1" x14ac:dyDescent="0.2"/>
    <row r="6286" ht="12.75" customHeight="1" x14ac:dyDescent="0.2"/>
    <row r="6287" ht="12.75" customHeight="1" x14ac:dyDescent="0.2"/>
    <row r="6288" ht="12.75" customHeight="1" x14ac:dyDescent="0.2"/>
    <row r="6289" ht="12.75" customHeight="1" x14ac:dyDescent="0.2"/>
    <row r="6290" ht="12.75" customHeight="1" x14ac:dyDescent="0.2"/>
    <row r="6291" ht="12.75" customHeight="1" x14ac:dyDescent="0.2"/>
    <row r="6292" ht="12.75" customHeight="1" x14ac:dyDescent="0.2"/>
    <row r="6293" ht="12.75" customHeight="1" x14ac:dyDescent="0.2"/>
    <row r="6294" ht="12.75" customHeight="1" x14ac:dyDescent="0.2"/>
    <row r="6295" ht="12.75" customHeight="1" x14ac:dyDescent="0.2"/>
    <row r="6296" ht="12.75" customHeight="1" x14ac:dyDescent="0.2"/>
    <row r="6297" ht="12.75" customHeight="1" x14ac:dyDescent="0.2"/>
    <row r="6298" ht="12.75" customHeight="1" x14ac:dyDescent="0.2"/>
    <row r="6299" ht="12.75" customHeight="1" x14ac:dyDescent="0.2"/>
    <row r="6300" ht="12.75" customHeight="1" x14ac:dyDescent="0.2"/>
    <row r="6301" ht="12.75" customHeight="1" x14ac:dyDescent="0.2"/>
    <row r="6302" ht="12.75" customHeight="1" x14ac:dyDescent="0.2"/>
    <row r="6303" ht="12.75" customHeight="1" x14ac:dyDescent="0.2"/>
    <row r="6304" ht="12.75" customHeight="1" x14ac:dyDescent="0.2"/>
    <row r="6305" ht="12.75" customHeight="1" x14ac:dyDescent="0.2"/>
    <row r="6306" ht="12.75" customHeight="1" x14ac:dyDescent="0.2"/>
    <row r="6307" ht="12.75" customHeight="1" x14ac:dyDescent="0.2"/>
    <row r="6308" ht="12.75" customHeight="1" x14ac:dyDescent="0.2"/>
    <row r="6309" ht="12.75" customHeight="1" x14ac:dyDescent="0.2"/>
    <row r="6310" ht="12.75" customHeight="1" x14ac:dyDescent="0.2"/>
    <row r="6311" ht="12.75" customHeight="1" x14ac:dyDescent="0.2"/>
    <row r="6312" ht="12.75" customHeight="1" x14ac:dyDescent="0.2"/>
    <row r="6313" ht="12.75" customHeight="1" x14ac:dyDescent="0.2"/>
    <row r="6314" ht="12.75" customHeight="1" x14ac:dyDescent="0.2"/>
    <row r="6315" ht="12.75" customHeight="1" x14ac:dyDescent="0.2"/>
    <row r="6316" ht="12.75" customHeight="1" x14ac:dyDescent="0.2"/>
    <row r="6317" ht="12.75" customHeight="1" x14ac:dyDescent="0.2"/>
    <row r="6318" ht="12.75" customHeight="1" x14ac:dyDescent="0.2"/>
    <row r="6319" ht="12.75" customHeight="1" x14ac:dyDescent="0.2"/>
    <row r="6320" ht="12.75" customHeight="1" x14ac:dyDescent="0.2"/>
    <row r="6321" ht="12.75" customHeight="1" x14ac:dyDescent="0.2"/>
    <row r="6322" ht="12.75" customHeight="1" x14ac:dyDescent="0.2"/>
    <row r="6323" ht="12.75" customHeight="1" x14ac:dyDescent="0.2"/>
    <row r="6324" ht="12.75" customHeight="1" x14ac:dyDescent="0.2"/>
    <row r="6325" ht="12.75" customHeight="1" x14ac:dyDescent="0.2"/>
    <row r="6326" ht="12.75" customHeight="1" x14ac:dyDescent="0.2"/>
    <row r="6327" ht="12.75" customHeight="1" x14ac:dyDescent="0.2"/>
    <row r="6328" ht="12.75" customHeight="1" x14ac:dyDescent="0.2"/>
    <row r="6329" ht="12.75" customHeight="1" x14ac:dyDescent="0.2"/>
    <row r="6330" ht="12.75" customHeight="1" x14ac:dyDescent="0.2"/>
    <row r="6331" ht="12.75" customHeight="1" x14ac:dyDescent="0.2"/>
    <row r="6332" ht="12.75" customHeight="1" x14ac:dyDescent="0.2"/>
    <row r="6333" ht="12.75" customHeight="1" x14ac:dyDescent="0.2"/>
    <row r="6334" ht="12.75" customHeight="1" x14ac:dyDescent="0.2"/>
    <row r="6335" ht="12.75" customHeight="1" x14ac:dyDescent="0.2"/>
    <row r="6336" ht="12.75" customHeight="1" x14ac:dyDescent="0.2"/>
    <row r="6337" ht="12.75" customHeight="1" x14ac:dyDescent="0.2"/>
    <row r="6338" ht="12.75" customHeight="1" x14ac:dyDescent="0.2"/>
    <row r="6339" ht="12.75" customHeight="1" x14ac:dyDescent="0.2"/>
    <row r="6340" ht="12.75" customHeight="1" x14ac:dyDescent="0.2"/>
    <row r="6341" ht="12.75" customHeight="1" x14ac:dyDescent="0.2"/>
    <row r="6342" ht="12.75" customHeight="1" x14ac:dyDescent="0.2"/>
    <row r="6343" ht="12.75" customHeight="1" x14ac:dyDescent="0.2"/>
    <row r="6344" ht="12.75" customHeight="1" x14ac:dyDescent="0.2"/>
    <row r="6345" ht="12.75" customHeight="1" x14ac:dyDescent="0.2"/>
    <row r="6346" ht="12.75" customHeight="1" x14ac:dyDescent="0.2"/>
    <row r="6347" ht="12.75" customHeight="1" x14ac:dyDescent="0.2"/>
    <row r="6348" ht="12.75" customHeight="1" x14ac:dyDescent="0.2"/>
    <row r="6349" ht="12.75" customHeight="1" x14ac:dyDescent="0.2"/>
    <row r="6350" ht="12.75" customHeight="1" x14ac:dyDescent="0.2"/>
    <row r="6351" ht="12.75" customHeight="1" x14ac:dyDescent="0.2"/>
    <row r="6352" ht="12.75" customHeight="1" x14ac:dyDescent="0.2"/>
    <row r="6353" ht="12.75" customHeight="1" x14ac:dyDescent="0.2"/>
    <row r="6354" ht="12.75" customHeight="1" x14ac:dyDescent="0.2"/>
    <row r="6355" ht="12.75" customHeight="1" x14ac:dyDescent="0.2"/>
    <row r="6356" ht="12.75" customHeight="1" x14ac:dyDescent="0.2"/>
    <row r="6357" ht="12.75" customHeight="1" x14ac:dyDescent="0.2"/>
    <row r="6358" ht="12.75" customHeight="1" x14ac:dyDescent="0.2"/>
    <row r="6359" ht="12.75" customHeight="1" x14ac:dyDescent="0.2"/>
    <row r="6360" ht="12.75" customHeight="1" x14ac:dyDescent="0.2"/>
    <row r="6361" ht="12.75" customHeight="1" x14ac:dyDescent="0.2"/>
    <row r="6362" ht="12.75" customHeight="1" x14ac:dyDescent="0.2"/>
    <row r="6363" ht="12.75" customHeight="1" x14ac:dyDescent="0.2"/>
    <row r="6364" ht="12.75" customHeight="1" x14ac:dyDescent="0.2"/>
    <row r="6365" ht="12.75" customHeight="1" x14ac:dyDescent="0.2"/>
    <row r="6366" ht="12.75" customHeight="1" x14ac:dyDescent="0.2"/>
    <row r="6367" ht="12.75" customHeight="1" x14ac:dyDescent="0.2"/>
    <row r="6368" ht="12.75" customHeight="1" x14ac:dyDescent="0.2"/>
    <row r="6369" ht="12.75" customHeight="1" x14ac:dyDescent="0.2"/>
    <row r="6370" ht="12.75" customHeight="1" x14ac:dyDescent="0.2"/>
    <row r="6371" ht="12.75" customHeight="1" x14ac:dyDescent="0.2"/>
    <row r="6372" ht="12.75" customHeight="1" x14ac:dyDescent="0.2"/>
    <row r="6373" ht="12.75" customHeight="1" x14ac:dyDescent="0.2"/>
    <row r="6374" ht="12.75" customHeight="1" x14ac:dyDescent="0.2"/>
    <row r="6375" ht="12.75" customHeight="1" x14ac:dyDescent="0.2"/>
    <row r="6376" ht="12.75" customHeight="1" x14ac:dyDescent="0.2"/>
    <row r="6377" ht="12.75" customHeight="1" x14ac:dyDescent="0.2"/>
    <row r="6378" ht="12.75" customHeight="1" x14ac:dyDescent="0.2"/>
    <row r="6379" ht="12.75" customHeight="1" x14ac:dyDescent="0.2"/>
    <row r="6380" ht="12.75" customHeight="1" x14ac:dyDescent="0.2"/>
    <row r="6381" ht="12.75" customHeight="1" x14ac:dyDescent="0.2"/>
    <row r="6382" ht="12.75" customHeight="1" x14ac:dyDescent="0.2"/>
    <row r="6383" ht="12.75" customHeight="1" x14ac:dyDescent="0.2"/>
    <row r="6384" ht="12.75" customHeight="1" x14ac:dyDescent="0.2"/>
    <row r="6385" ht="12.75" customHeight="1" x14ac:dyDescent="0.2"/>
    <row r="6386" ht="12.75" customHeight="1" x14ac:dyDescent="0.2"/>
    <row r="6387" ht="12.75" customHeight="1" x14ac:dyDescent="0.2"/>
    <row r="6388" ht="12.75" customHeight="1" x14ac:dyDescent="0.2"/>
    <row r="6389" ht="12.75" customHeight="1" x14ac:dyDescent="0.2"/>
    <row r="6390" ht="12.75" customHeight="1" x14ac:dyDescent="0.2"/>
    <row r="6391" ht="12.75" customHeight="1" x14ac:dyDescent="0.2"/>
    <row r="6392" ht="12.75" customHeight="1" x14ac:dyDescent="0.2"/>
    <row r="6393" ht="12.75" customHeight="1" x14ac:dyDescent="0.2"/>
    <row r="6394" ht="12.75" customHeight="1" x14ac:dyDescent="0.2"/>
    <row r="6395" ht="12.75" customHeight="1" x14ac:dyDescent="0.2"/>
    <row r="6396" ht="12.75" customHeight="1" x14ac:dyDescent="0.2"/>
    <row r="6397" ht="12.75" customHeight="1" x14ac:dyDescent="0.2"/>
    <row r="6398" ht="12.75" customHeight="1" x14ac:dyDescent="0.2"/>
    <row r="6399" ht="12.75" customHeight="1" x14ac:dyDescent="0.2"/>
    <row r="6400" ht="12.75" customHeight="1" x14ac:dyDescent="0.2"/>
    <row r="6401" ht="12.75" customHeight="1" x14ac:dyDescent="0.2"/>
    <row r="6402" ht="12.75" customHeight="1" x14ac:dyDescent="0.2"/>
    <row r="6403" ht="12.75" customHeight="1" x14ac:dyDescent="0.2"/>
    <row r="6404" ht="12.75" customHeight="1" x14ac:dyDescent="0.2"/>
    <row r="6405" ht="12.75" customHeight="1" x14ac:dyDescent="0.2"/>
    <row r="6406" ht="12.75" customHeight="1" x14ac:dyDescent="0.2"/>
    <row r="6407" ht="12.75" customHeight="1" x14ac:dyDescent="0.2"/>
    <row r="6408" ht="12.75" customHeight="1" x14ac:dyDescent="0.2"/>
    <row r="6409" ht="12.75" customHeight="1" x14ac:dyDescent="0.2"/>
    <row r="6410" ht="12.75" customHeight="1" x14ac:dyDescent="0.2"/>
    <row r="6411" ht="12.75" customHeight="1" x14ac:dyDescent="0.2"/>
    <row r="6412" ht="12.75" customHeight="1" x14ac:dyDescent="0.2"/>
    <row r="6413" ht="12.75" customHeight="1" x14ac:dyDescent="0.2"/>
    <row r="6414" ht="12.75" customHeight="1" x14ac:dyDescent="0.2"/>
    <row r="6415" ht="12.75" customHeight="1" x14ac:dyDescent="0.2"/>
    <row r="6416" ht="12.75" customHeight="1" x14ac:dyDescent="0.2"/>
    <row r="6417" ht="12.75" customHeight="1" x14ac:dyDescent="0.2"/>
    <row r="6418" ht="12.75" customHeight="1" x14ac:dyDescent="0.2"/>
    <row r="6419" ht="12.75" customHeight="1" x14ac:dyDescent="0.2"/>
    <row r="6420" ht="12.75" customHeight="1" x14ac:dyDescent="0.2"/>
    <row r="6421" ht="12.75" customHeight="1" x14ac:dyDescent="0.2"/>
    <row r="6422" ht="12.75" customHeight="1" x14ac:dyDescent="0.2"/>
    <row r="6423" ht="12.75" customHeight="1" x14ac:dyDescent="0.2"/>
    <row r="6424" ht="12.75" customHeight="1" x14ac:dyDescent="0.2"/>
    <row r="6425" ht="12.75" customHeight="1" x14ac:dyDescent="0.2"/>
    <row r="6426" ht="12.75" customHeight="1" x14ac:dyDescent="0.2"/>
    <row r="6427" ht="12.75" customHeight="1" x14ac:dyDescent="0.2"/>
    <row r="6428" ht="12.75" customHeight="1" x14ac:dyDescent="0.2"/>
    <row r="6429" ht="12.75" customHeight="1" x14ac:dyDescent="0.2"/>
    <row r="6430" ht="12.75" customHeight="1" x14ac:dyDescent="0.2"/>
    <row r="6431" ht="12.75" customHeight="1" x14ac:dyDescent="0.2"/>
    <row r="6432" ht="12.75" customHeight="1" x14ac:dyDescent="0.2"/>
    <row r="6433" ht="12.75" customHeight="1" x14ac:dyDescent="0.2"/>
    <row r="6434" ht="12.75" customHeight="1" x14ac:dyDescent="0.2"/>
    <row r="6435" ht="12.75" customHeight="1" x14ac:dyDescent="0.2"/>
    <row r="6436" ht="12.75" customHeight="1" x14ac:dyDescent="0.2"/>
    <row r="6437" ht="12.75" customHeight="1" x14ac:dyDescent="0.2"/>
    <row r="6438" ht="12.75" customHeight="1" x14ac:dyDescent="0.2"/>
    <row r="6439" ht="12.75" customHeight="1" x14ac:dyDescent="0.2"/>
    <row r="6440" ht="12.75" customHeight="1" x14ac:dyDescent="0.2"/>
    <row r="6441" ht="12.75" customHeight="1" x14ac:dyDescent="0.2"/>
    <row r="6442" ht="12.75" customHeight="1" x14ac:dyDescent="0.2"/>
    <row r="6443" ht="12.75" customHeight="1" x14ac:dyDescent="0.2"/>
    <row r="6444" ht="12.75" customHeight="1" x14ac:dyDescent="0.2"/>
    <row r="6445" ht="12.75" customHeight="1" x14ac:dyDescent="0.2"/>
    <row r="6446" ht="12.75" customHeight="1" x14ac:dyDescent="0.2"/>
    <row r="6447" ht="12.75" customHeight="1" x14ac:dyDescent="0.2"/>
    <row r="6448" ht="12.75" customHeight="1" x14ac:dyDescent="0.2"/>
    <row r="6449" ht="12.75" customHeight="1" x14ac:dyDescent="0.2"/>
    <row r="6450" ht="12.75" customHeight="1" x14ac:dyDescent="0.2"/>
    <row r="6451" ht="12.75" customHeight="1" x14ac:dyDescent="0.2"/>
    <row r="6452" ht="12.75" customHeight="1" x14ac:dyDescent="0.2"/>
    <row r="6453" ht="12.75" customHeight="1" x14ac:dyDescent="0.2"/>
    <row r="6454" ht="12.75" customHeight="1" x14ac:dyDescent="0.2"/>
    <row r="6455" ht="12.75" customHeight="1" x14ac:dyDescent="0.2"/>
    <row r="6456" ht="12.75" customHeight="1" x14ac:dyDescent="0.2"/>
    <row r="6457" ht="12.75" customHeight="1" x14ac:dyDescent="0.2"/>
    <row r="6458" ht="12.75" customHeight="1" x14ac:dyDescent="0.2"/>
    <row r="6459" ht="12.75" customHeight="1" x14ac:dyDescent="0.2"/>
    <row r="6460" ht="12.75" customHeight="1" x14ac:dyDescent="0.2"/>
    <row r="6461" ht="12.75" customHeight="1" x14ac:dyDescent="0.2"/>
    <row r="6462" ht="12.75" customHeight="1" x14ac:dyDescent="0.2"/>
    <row r="6463" ht="12.75" customHeight="1" x14ac:dyDescent="0.2"/>
    <row r="6464" ht="12.75" customHeight="1" x14ac:dyDescent="0.2"/>
    <row r="6465" ht="12.75" customHeight="1" x14ac:dyDescent="0.2"/>
    <row r="6466" ht="12.75" customHeight="1" x14ac:dyDescent="0.2"/>
    <row r="6467" ht="12.75" customHeight="1" x14ac:dyDescent="0.2"/>
    <row r="6468" ht="12.75" customHeight="1" x14ac:dyDescent="0.2"/>
    <row r="6469" ht="12.75" customHeight="1" x14ac:dyDescent="0.2"/>
    <row r="6470" ht="12.75" customHeight="1" x14ac:dyDescent="0.2"/>
    <row r="6471" ht="12.75" customHeight="1" x14ac:dyDescent="0.2"/>
    <row r="6472" ht="12.75" customHeight="1" x14ac:dyDescent="0.2"/>
    <row r="6473" ht="12.75" customHeight="1" x14ac:dyDescent="0.2"/>
    <row r="6474" ht="12.75" customHeight="1" x14ac:dyDescent="0.2"/>
    <row r="6475" ht="12.75" customHeight="1" x14ac:dyDescent="0.2"/>
    <row r="6476" ht="12.75" customHeight="1" x14ac:dyDescent="0.2"/>
    <row r="6477" ht="12.75" customHeight="1" x14ac:dyDescent="0.2"/>
    <row r="6478" ht="12.75" customHeight="1" x14ac:dyDescent="0.2"/>
    <row r="6479" ht="12.75" customHeight="1" x14ac:dyDescent="0.2"/>
    <row r="6480" ht="12.75" customHeight="1" x14ac:dyDescent="0.2"/>
    <row r="6481" ht="12.75" customHeight="1" x14ac:dyDescent="0.2"/>
    <row r="6482" ht="12.75" customHeight="1" x14ac:dyDescent="0.2"/>
    <row r="6483" ht="12.75" customHeight="1" x14ac:dyDescent="0.2"/>
    <row r="6484" ht="12.75" customHeight="1" x14ac:dyDescent="0.2"/>
    <row r="6485" ht="12.75" customHeight="1" x14ac:dyDescent="0.2"/>
    <row r="6486" ht="12.75" customHeight="1" x14ac:dyDescent="0.2"/>
    <row r="6487" ht="12.75" customHeight="1" x14ac:dyDescent="0.2"/>
    <row r="6488" ht="12.75" customHeight="1" x14ac:dyDescent="0.2"/>
    <row r="6489" ht="12.75" customHeight="1" x14ac:dyDescent="0.2"/>
    <row r="6490" ht="12.75" customHeight="1" x14ac:dyDescent="0.2"/>
    <row r="6491" ht="12.75" customHeight="1" x14ac:dyDescent="0.2"/>
    <row r="6492" ht="12.75" customHeight="1" x14ac:dyDescent="0.2"/>
    <row r="6493" ht="12.75" customHeight="1" x14ac:dyDescent="0.2"/>
    <row r="6494" ht="12.75" customHeight="1" x14ac:dyDescent="0.2"/>
    <row r="6495" ht="12.75" customHeight="1" x14ac:dyDescent="0.2"/>
    <row r="6496" ht="12.75" customHeight="1" x14ac:dyDescent="0.2"/>
    <row r="6497" ht="12.75" customHeight="1" x14ac:dyDescent="0.2"/>
    <row r="6498" ht="12.75" customHeight="1" x14ac:dyDescent="0.2"/>
    <row r="6499" ht="12.75" customHeight="1" x14ac:dyDescent="0.2"/>
    <row r="6500" ht="12.75" customHeight="1" x14ac:dyDescent="0.2"/>
    <row r="6501" ht="12.75" customHeight="1" x14ac:dyDescent="0.2"/>
    <row r="6502" ht="12.75" customHeight="1" x14ac:dyDescent="0.2"/>
    <row r="6503" ht="12.75" customHeight="1" x14ac:dyDescent="0.2"/>
    <row r="6504" ht="12.75" customHeight="1" x14ac:dyDescent="0.2"/>
    <row r="6505" ht="12.75" customHeight="1" x14ac:dyDescent="0.2"/>
    <row r="6506" ht="12.75" customHeight="1" x14ac:dyDescent="0.2"/>
    <row r="6507" ht="12.75" customHeight="1" x14ac:dyDescent="0.2"/>
    <row r="6508" ht="12.75" customHeight="1" x14ac:dyDescent="0.2"/>
    <row r="6509" ht="12.75" customHeight="1" x14ac:dyDescent="0.2"/>
    <row r="6510" ht="12.75" customHeight="1" x14ac:dyDescent="0.2"/>
    <row r="6511" ht="12.75" customHeight="1" x14ac:dyDescent="0.2"/>
    <row r="6512" ht="12.75" customHeight="1" x14ac:dyDescent="0.2"/>
    <row r="6513" ht="12.75" customHeight="1" x14ac:dyDescent="0.2"/>
    <row r="6514" ht="12.75" customHeight="1" x14ac:dyDescent="0.2"/>
    <row r="6515" ht="12.75" customHeight="1" x14ac:dyDescent="0.2"/>
    <row r="6516" ht="12.75" customHeight="1" x14ac:dyDescent="0.2"/>
    <row r="6517" ht="12.75" customHeight="1" x14ac:dyDescent="0.2"/>
    <row r="6518" ht="12.75" customHeight="1" x14ac:dyDescent="0.2"/>
    <row r="6519" ht="12.75" customHeight="1" x14ac:dyDescent="0.2"/>
    <row r="6520" ht="12.75" customHeight="1" x14ac:dyDescent="0.2"/>
    <row r="6521" ht="12.75" customHeight="1" x14ac:dyDescent="0.2"/>
    <row r="6522" ht="12.75" customHeight="1" x14ac:dyDescent="0.2"/>
    <row r="6523" ht="12.75" customHeight="1" x14ac:dyDescent="0.2"/>
    <row r="6524" ht="12.75" customHeight="1" x14ac:dyDescent="0.2"/>
    <row r="6525" ht="12.75" customHeight="1" x14ac:dyDescent="0.2"/>
    <row r="6526" ht="12.75" customHeight="1" x14ac:dyDescent="0.2"/>
    <row r="6527" ht="12.75" customHeight="1" x14ac:dyDescent="0.2"/>
    <row r="6528" ht="12.75" customHeight="1" x14ac:dyDescent="0.2"/>
    <row r="6529" ht="12.75" customHeight="1" x14ac:dyDescent="0.2"/>
    <row r="6530" ht="12.75" customHeight="1" x14ac:dyDescent="0.2"/>
    <row r="6531" ht="12.75" customHeight="1" x14ac:dyDescent="0.2"/>
    <row r="6532" ht="12.75" customHeight="1" x14ac:dyDescent="0.2"/>
    <row r="6533" ht="12.75" customHeight="1" x14ac:dyDescent="0.2"/>
    <row r="6534" ht="12.75" customHeight="1" x14ac:dyDescent="0.2"/>
    <row r="6535" ht="12.75" customHeight="1" x14ac:dyDescent="0.2"/>
    <row r="6536" ht="12.75" customHeight="1" x14ac:dyDescent="0.2"/>
    <row r="6537" ht="12.75" customHeight="1" x14ac:dyDescent="0.2"/>
    <row r="6538" ht="12.75" customHeight="1" x14ac:dyDescent="0.2"/>
    <row r="6539" ht="12.75" customHeight="1" x14ac:dyDescent="0.2"/>
    <row r="6540" ht="12.75" customHeight="1" x14ac:dyDescent="0.2"/>
    <row r="6541" ht="12.75" customHeight="1" x14ac:dyDescent="0.2"/>
    <row r="6542" ht="12.75" customHeight="1" x14ac:dyDescent="0.2"/>
    <row r="6543" ht="12.75" customHeight="1" x14ac:dyDescent="0.2"/>
    <row r="6544" ht="12.75" customHeight="1" x14ac:dyDescent="0.2"/>
    <row r="6545" ht="12.75" customHeight="1" x14ac:dyDescent="0.2"/>
    <row r="6546" ht="12.75" customHeight="1" x14ac:dyDescent="0.2"/>
    <row r="6547" ht="12.75" customHeight="1" x14ac:dyDescent="0.2"/>
    <row r="6548" ht="12.75" customHeight="1" x14ac:dyDescent="0.2"/>
    <row r="6549" ht="12.75" customHeight="1" x14ac:dyDescent="0.2"/>
    <row r="6550" ht="12.75" customHeight="1" x14ac:dyDescent="0.2"/>
    <row r="6551" ht="12.75" customHeight="1" x14ac:dyDescent="0.2"/>
    <row r="6552" ht="12.75" customHeight="1" x14ac:dyDescent="0.2"/>
    <row r="6553" ht="12.75" customHeight="1" x14ac:dyDescent="0.2"/>
    <row r="6554" ht="12.75" customHeight="1" x14ac:dyDescent="0.2"/>
    <row r="6555" ht="12.75" customHeight="1" x14ac:dyDescent="0.2"/>
    <row r="6556" ht="12.75" customHeight="1" x14ac:dyDescent="0.2"/>
    <row r="6557" ht="12.75" customHeight="1" x14ac:dyDescent="0.2"/>
    <row r="6558" ht="12.75" customHeight="1" x14ac:dyDescent="0.2"/>
    <row r="6559" ht="12.75" customHeight="1" x14ac:dyDescent="0.2"/>
    <row r="6560" ht="12.75" customHeight="1" x14ac:dyDescent="0.2"/>
    <row r="6561" ht="12.75" customHeight="1" x14ac:dyDescent="0.2"/>
    <row r="6562" ht="12.75" customHeight="1" x14ac:dyDescent="0.2"/>
    <row r="6563" ht="12.75" customHeight="1" x14ac:dyDescent="0.2"/>
    <row r="6564" ht="12.75" customHeight="1" x14ac:dyDescent="0.2"/>
    <row r="6565" ht="12.75" customHeight="1" x14ac:dyDescent="0.2"/>
    <row r="6566" ht="12.75" customHeight="1" x14ac:dyDescent="0.2"/>
    <row r="6567" ht="12.75" customHeight="1" x14ac:dyDescent="0.2"/>
    <row r="6568" ht="12.75" customHeight="1" x14ac:dyDescent="0.2"/>
    <row r="6569" ht="12.75" customHeight="1" x14ac:dyDescent="0.2"/>
    <row r="6570" ht="12.75" customHeight="1" x14ac:dyDescent="0.2"/>
    <row r="6571" ht="12.75" customHeight="1" x14ac:dyDescent="0.2"/>
    <row r="6572" ht="12.75" customHeight="1" x14ac:dyDescent="0.2"/>
    <row r="6573" ht="12.75" customHeight="1" x14ac:dyDescent="0.2"/>
    <row r="6574" ht="12.75" customHeight="1" x14ac:dyDescent="0.2"/>
    <row r="6575" ht="12.75" customHeight="1" x14ac:dyDescent="0.2"/>
    <row r="6576" ht="12.75" customHeight="1" x14ac:dyDescent="0.2"/>
    <row r="6577" ht="12.75" customHeight="1" x14ac:dyDescent="0.2"/>
    <row r="6578" ht="12.75" customHeight="1" x14ac:dyDescent="0.2"/>
    <row r="6579" ht="12.75" customHeight="1" x14ac:dyDescent="0.2"/>
    <row r="6580" ht="12.75" customHeight="1" x14ac:dyDescent="0.2"/>
    <row r="6581" ht="12.75" customHeight="1" x14ac:dyDescent="0.2"/>
    <row r="6582" ht="12.75" customHeight="1" x14ac:dyDescent="0.2"/>
    <row r="6583" ht="12.75" customHeight="1" x14ac:dyDescent="0.2"/>
    <row r="6584" ht="12.75" customHeight="1" x14ac:dyDescent="0.2"/>
    <row r="6585" ht="12.75" customHeight="1" x14ac:dyDescent="0.2"/>
    <row r="6586" ht="12.75" customHeight="1" x14ac:dyDescent="0.2"/>
    <row r="6587" ht="12.75" customHeight="1" x14ac:dyDescent="0.2"/>
    <row r="6588" ht="12.75" customHeight="1" x14ac:dyDescent="0.2"/>
    <row r="6589" ht="12.75" customHeight="1" x14ac:dyDescent="0.2"/>
    <row r="6590" ht="12.75" customHeight="1" x14ac:dyDescent="0.2"/>
    <row r="6591" ht="12.75" customHeight="1" x14ac:dyDescent="0.2"/>
    <row r="6592" ht="12.75" customHeight="1" x14ac:dyDescent="0.2"/>
    <row r="6593" ht="12.75" customHeight="1" x14ac:dyDescent="0.2"/>
    <row r="6594" ht="12.75" customHeight="1" x14ac:dyDescent="0.2"/>
    <row r="6595" ht="12.75" customHeight="1" x14ac:dyDescent="0.2"/>
    <row r="6596" ht="12.75" customHeight="1" x14ac:dyDescent="0.2"/>
    <row r="6597" ht="12.75" customHeight="1" x14ac:dyDescent="0.2"/>
    <row r="6598" ht="12.75" customHeight="1" x14ac:dyDescent="0.2"/>
    <row r="6599" ht="12.75" customHeight="1" x14ac:dyDescent="0.2"/>
    <row r="6600" ht="12.75" customHeight="1" x14ac:dyDescent="0.2"/>
    <row r="6601" ht="12.75" customHeight="1" x14ac:dyDescent="0.2"/>
    <row r="6602" ht="12.75" customHeight="1" x14ac:dyDescent="0.2"/>
    <row r="6603" ht="12.75" customHeight="1" x14ac:dyDescent="0.2"/>
    <row r="6604" ht="12.75" customHeight="1" x14ac:dyDescent="0.2"/>
    <row r="6605" ht="12.75" customHeight="1" x14ac:dyDescent="0.2"/>
    <row r="6606" ht="12.75" customHeight="1" x14ac:dyDescent="0.2"/>
    <row r="6607" ht="12.75" customHeight="1" x14ac:dyDescent="0.2"/>
    <row r="6608" ht="12.75" customHeight="1" x14ac:dyDescent="0.2"/>
    <row r="6609" ht="12.75" customHeight="1" x14ac:dyDescent="0.2"/>
    <row r="6610" ht="12.75" customHeight="1" x14ac:dyDescent="0.2"/>
    <row r="6611" ht="12.75" customHeight="1" x14ac:dyDescent="0.2"/>
    <row r="6612" ht="12.75" customHeight="1" x14ac:dyDescent="0.2"/>
    <row r="6613" ht="12.75" customHeight="1" x14ac:dyDescent="0.2"/>
    <row r="6614" ht="12.75" customHeight="1" x14ac:dyDescent="0.2"/>
    <row r="6615" ht="12.75" customHeight="1" x14ac:dyDescent="0.2"/>
    <row r="6616" ht="12.75" customHeight="1" x14ac:dyDescent="0.2"/>
    <row r="6617" ht="12.75" customHeight="1" x14ac:dyDescent="0.2"/>
    <row r="6618" ht="12.75" customHeight="1" x14ac:dyDescent="0.2"/>
    <row r="6619" ht="12.75" customHeight="1" x14ac:dyDescent="0.2"/>
    <row r="6620" ht="12.75" customHeight="1" x14ac:dyDescent="0.2"/>
    <row r="6621" ht="12.75" customHeight="1" x14ac:dyDescent="0.2"/>
    <row r="6622" ht="12.75" customHeight="1" x14ac:dyDescent="0.2"/>
    <row r="6623" ht="12.75" customHeight="1" x14ac:dyDescent="0.2"/>
    <row r="6624" ht="12.75" customHeight="1" x14ac:dyDescent="0.2"/>
    <row r="6625" ht="12.75" customHeight="1" x14ac:dyDescent="0.2"/>
    <row r="6626" ht="12.75" customHeight="1" x14ac:dyDescent="0.2"/>
    <row r="6627" ht="12.75" customHeight="1" x14ac:dyDescent="0.2"/>
    <row r="6628" ht="12.75" customHeight="1" x14ac:dyDescent="0.2"/>
    <row r="6629" ht="12.75" customHeight="1" x14ac:dyDescent="0.2"/>
    <row r="6630" ht="12.75" customHeight="1" x14ac:dyDescent="0.2"/>
    <row r="6631" ht="12.75" customHeight="1" x14ac:dyDescent="0.2"/>
    <row r="6632" ht="12.75" customHeight="1" x14ac:dyDescent="0.2"/>
    <row r="6633" ht="12.75" customHeight="1" x14ac:dyDescent="0.2"/>
    <row r="6634" ht="12.75" customHeight="1" x14ac:dyDescent="0.2"/>
    <row r="6635" ht="12.75" customHeight="1" x14ac:dyDescent="0.2"/>
    <row r="6636" ht="12.75" customHeight="1" x14ac:dyDescent="0.2"/>
    <row r="6637" ht="12.75" customHeight="1" x14ac:dyDescent="0.2"/>
    <row r="6638" ht="12.75" customHeight="1" x14ac:dyDescent="0.2"/>
    <row r="6639" ht="12.75" customHeight="1" x14ac:dyDescent="0.2"/>
    <row r="6640" ht="12.75" customHeight="1" x14ac:dyDescent="0.2"/>
    <row r="6641" ht="12.75" customHeight="1" x14ac:dyDescent="0.2"/>
    <row r="6642" ht="12.75" customHeight="1" x14ac:dyDescent="0.2"/>
    <row r="6643" ht="12.75" customHeight="1" x14ac:dyDescent="0.2"/>
    <row r="6644" ht="12.75" customHeight="1" x14ac:dyDescent="0.2"/>
    <row r="6645" ht="12.75" customHeight="1" x14ac:dyDescent="0.2"/>
    <row r="6646" ht="12.75" customHeight="1" x14ac:dyDescent="0.2"/>
    <row r="6647" ht="12.75" customHeight="1" x14ac:dyDescent="0.2"/>
    <row r="6648" ht="12.75" customHeight="1" x14ac:dyDescent="0.2"/>
    <row r="6649" ht="12.75" customHeight="1" x14ac:dyDescent="0.2"/>
    <row r="6650" ht="12.75" customHeight="1" x14ac:dyDescent="0.2"/>
    <row r="6651" ht="12.75" customHeight="1" x14ac:dyDescent="0.2"/>
    <row r="6652" ht="12.75" customHeight="1" x14ac:dyDescent="0.2"/>
    <row r="6653" ht="12.75" customHeight="1" x14ac:dyDescent="0.2"/>
    <row r="6654" ht="12.75" customHeight="1" x14ac:dyDescent="0.2"/>
    <row r="6655" ht="12.75" customHeight="1" x14ac:dyDescent="0.2"/>
    <row r="6656" ht="12.75" customHeight="1" x14ac:dyDescent="0.2"/>
    <row r="6657" ht="12.75" customHeight="1" x14ac:dyDescent="0.2"/>
    <row r="6658" ht="12.75" customHeight="1" x14ac:dyDescent="0.2"/>
    <row r="6659" ht="12.75" customHeight="1" x14ac:dyDescent="0.2"/>
    <row r="6660" ht="12.75" customHeight="1" x14ac:dyDescent="0.2"/>
    <row r="6661" ht="12.75" customHeight="1" x14ac:dyDescent="0.2"/>
    <row r="6662" ht="12.75" customHeight="1" x14ac:dyDescent="0.2"/>
    <row r="6663" ht="12.75" customHeight="1" x14ac:dyDescent="0.2"/>
    <row r="6664" ht="12.75" customHeight="1" x14ac:dyDescent="0.2"/>
    <row r="6665" ht="12.75" customHeight="1" x14ac:dyDescent="0.2"/>
    <row r="6666" ht="12.75" customHeight="1" x14ac:dyDescent="0.2"/>
    <row r="6667" ht="12.75" customHeight="1" x14ac:dyDescent="0.2"/>
    <row r="6668" ht="12.75" customHeight="1" x14ac:dyDescent="0.2"/>
    <row r="6669" ht="12.75" customHeight="1" x14ac:dyDescent="0.2"/>
    <row r="6670" ht="12.75" customHeight="1" x14ac:dyDescent="0.2"/>
    <row r="6671" ht="12.75" customHeight="1" x14ac:dyDescent="0.2"/>
    <row r="6672" ht="12.75" customHeight="1" x14ac:dyDescent="0.2"/>
    <row r="6673" ht="12.75" customHeight="1" x14ac:dyDescent="0.2"/>
    <row r="6674" ht="12.75" customHeight="1" x14ac:dyDescent="0.2"/>
    <row r="6675" ht="12.75" customHeight="1" x14ac:dyDescent="0.2"/>
    <row r="6676" ht="12.75" customHeight="1" x14ac:dyDescent="0.2"/>
    <row r="6677" ht="12.75" customHeight="1" x14ac:dyDescent="0.2"/>
    <row r="6678" ht="12.75" customHeight="1" x14ac:dyDescent="0.2"/>
    <row r="6679" ht="12.75" customHeight="1" x14ac:dyDescent="0.2"/>
    <row r="6680" ht="12.75" customHeight="1" x14ac:dyDescent="0.2"/>
    <row r="6681" ht="12.75" customHeight="1" x14ac:dyDescent="0.2"/>
    <row r="6682" ht="12.75" customHeight="1" x14ac:dyDescent="0.2"/>
    <row r="6683" ht="12.75" customHeight="1" x14ac:dyDescent="0.2"/>
    <row r="6684" ht="12.75" customHeight="1" x14ac:dyDescent="0.2"/>
    <row r="6685" ht="12.75" customHeight="1" x14ac:dyDescent="0.2"/>
    <row r="6686" ht="12.75" customHeight="1" x14ac:dyDescent="0.2"/>
    <row r="6687" ht="12.75" customHeight="1" x14ac:dyDescent="0.2"/>
    <row r="6688" ht="12.75" customHeight="1" x14ac:dyDescent="0.2"/>
    <row r="6689" ht="12.75" customHeight="1" x14ac:dyDescent="0.2"/>
    <row r="6690" ht="12.75" customHeight="1" x14ac:dyDescent="0.2"/>
    <row r="6691" ht="12.75" customHeight="1" x14ac:dyDescent="0.2"/>
    <row r="6692" ht="12.75" customHeight="1" x14ac:dyDescent="0.2"/>
    <row r="6693" ht="12.75" customHeight="1" x14ac:dyDescent="0.2"/>
    <row r="6694" ht="12.75" customHeight="1" x14ac:dyDescent="0.2"/>
    <row r="6695" ht="12.75" customHeight="1" x14ac:dyDescent="0.2"/>
    <row r="6696" ht="12.75" customHeight="1" x14ac:dyDescent="0.2"/>
    <row r="6697" ht="12.75" customHeight="1" x14ac:dyDescent="0.2"/>
    <row r="6698" ht="12.75" customHeight="1" x14ac:dyDescent="0.2"/>
    <row r="6699" ht="12.75" customHeight="1" x14ac:dyDescent="0.2"/>
    <row r="6700" ht="12.75" customHeight="1" x14ac:dyDescent="0.2"/>
    <row r="6701" ht="12.75" customHeight="1" x14ac:dyDescent="0.2"/>
    <row r="6702" ht="12.75" customHeight="1" x14ac:dyDescent="0.2"/>
    <row r="6703" ht="12.75" customHeight="1" x14ac:dyDescent="0.2"/>
    <row r="6704" ht="12.75" customHeight="1" x14ac:dyDescent="0.2"/>
    <row r="6705" ht="12.75" customHeight="1" x14ac:dyDescent="0.2"/>
    <row r="6706" ht="12.75" customHeight="1" x14ac:dyDescent="0.2"/>
    <row r="6707" ht="12.75" customHeight="1" x14ac:dyDescent="0.2"/>
    <row r="6708" ht="12.75" customHeight="1" x14ac:dyDescent="0.2"/>
    <row r="6709" ht="12.75" customHeight="1" x14ac:dyDescent="0.2"/>
    <row r="6710" ht="12.75" customHeight="1" x14ac:dyDescent="0.2"/>
    <row r="6711" ht="12.75" customHeight="1" x14ac:dyDescent="0.2"/>
    <row r="6712" ht="12.75" customHeight="1" x14ac:dyDescent="0.2"/>
    <row r="6713" ht="12.75" customHeight="1" x14ac:dyDescent="0.2"/>
    <row r="6714" ht="12.75" customHeight="1" x14ac:dyDescent="0.2"/>
    <row r="6715" ht="12.75" customHeight="1" x14ac:dyDescent="0.2"/>
    <row r="6716" ht="12.75" customHeight="1" x14ac:dyDescent="0.2"/>
    <row r="6717" ht="12.75" customHeight="1" x14ac:dyDescent="0.2"/>
    <row r="6718" ht="12.75" customHeight="1" x14ac:dyDescent="0.2"/>
    <row r="6719" ht="12.75" customHeight="1" x14ac:dyDescent="0.2"/>
    <row r="6720" ht="12.75" customHeight="1" x14ac:dyDescent="0.2"/>
    <row r="6721" ht="12.75" customHeight="1" x14ac:dyDescent="0.2"/>
    <row r="6722" ht="12.75" customHeight="1" x14ac:dyDescent="0.2"/>
    <row r="6723" ht="12.75" customHeight="1" x14ac:dyDescent="0.2"/>
    <row r="6724" ht="12.75" customHeight="1" x14ac:dyDescent="0.2"/>
    <row r="6725" ht="12.75" customHeight="1" x14ac:dyDescent="0.2"/>
    <row r="6726" ht="12.75" customHeight="1" x14ac:dyDescent="0.2"/>
    <row r="6727" ht="12.75" customHeight="1" x14ac:dyDescent="0.2"/>
    <row r="6728" ht="12.75" customHeight="1" x14ac:dyDescent="0.2"/>
    <row r="6729" ht="12.75" customHeight="1" x14ac:dyDescent="0.2"/>
    <row r="6730" ht="12.75" customHeight="1" x14ac:dyDescent="0.2"/>
    <row r="6731" ht="12.75" customHeight="1" x14ac:dyDescent="0.2"/>
    <row r="6732" ht="12.75" customHeight="1" x14ac:dyDescent="0.2"/>
    <row r="6733" ht="12.75" customHeight="1" x14ac:dyDescent="0.2"/>
    <row r="6734" ht="12.75" customHeight="1" x14ac:dyDescent="0.2"/>
    <row r="6735" ht="12.75" customHeight="1" x14ac:dyDescent="0.2"/>
    <row r="6736" ht="12.75" customHeight="1" x14ac:dyDescent="0.2"/>
    <row r="6737" ht="12.75" customHeight="1" x14ac:dyDescent="0.2"/>
    <row r="6738" ht="12.75" customHeight="1" x14ac:dyDescent="0.2"/>
    <row r="6739" ht="12.75" customHeight="1" x14ac:dyDescent="0.2"/>
    <row r="6740" ht="12.75" customHeight="1" x14ac:dyDescent="0.2"/>
    <row r="6741" ht="12.75" customHeight="1" x14ac:dyDescent="0.2"/>
    <row r="6742" ht="12.75" customHeight="1" x14ac:dyDescent="0.2"/>
    <row r="6743" ht="12.75" customHeight="1" x14ac:dyDescent="0.2"/>
    <row r="6744" ht="12.75" customHeight="1" x14ac:dyDescent="0.2"/>
    <row r="6745" ht="12.75" customHeight="1" x14ac:dyDescent="0.2"/>
    <row r="6746" ht="12.75" customHeight="1" x14ac:dyDescent="0.2"/>
    <row r="6747" ht="12.75" customHeight="1" x14ac:dyDescent="0.2"/>
    <row r="6748" ht="12.75" customHeight="1" x14ac:dyDescent="0.2"/>
    <row r="6749" ht="12.75" customHeight="1" x14ac:dyDescent="0.2"/>
    <row r="6750" ht="12.75" customHeight="1" x14ac:dyDescent="0.2"/>
    <row r="6751" ht="12.75" customHeight="1" x14ac:dyDescent="0.2"/>
    <row r="6752" ht="12.75" customHeight="1" x14ac:dyDescent="0.2"/>
    <row r="6753" ht="12.75" customHeight="1" x14ac:dyDescent="0.2"/>
    <row r="6754" ht="12.75" customHeight="1" x14ac:dyDescent="0.2"/>
    <row r="6755" ht="12.75" customHeight="1" x14ac:dyDescent="0.2"/>
    <row r="6756" ht="12.75" customHeight="1" x14ac:dyDescent="0.2"/>
    <row r="6757" ht="12.75" customHeight="1" x14ac:dyDescent="0.2"/>
    <row r="6758" ht="12.75" customHeight="1" x14ac:dyDescent="0.2"/>
    <row r="6759" ht="12.75" customHeight="1" x14ac:dyDescent="0.2"/>
    <row r="6760" ht="12.75" customHeight="1" x14ac:dyDescent="0.2"/>
    <row r="6761" ht="12.75" customHeight="1" x14ac:dyDescent="0.2"/>
    <row r="6762" ht="12.75" customHeight="1" x14ac:dyDescent="0.2"/>
    <row r="6763" ht="12.75" customHeight="1" x14ac:dyDescent="0.2"/>
    <row r="6764" ht="12.75" customHeight="1" x14ac:dyDescent="0.2"/>
    <row r="6765" ht="12.75" customHeight="1" x14ac:dyDescent="0.2"/>
    <row r="6766" ht="12.75" customHeight="1" x14ac:dyDescent="0.2"/>
    <row r="6767" ht="12.75" customHeight="1" x14ac:dyDescent="0.2"/>
    <row r="6768" ht="12.75" customHeight="1" x14ac:dyDescent="0.2"/>
    <row r="6769" ht="12.75" customHeight="1" x14ac:dyDescent="0.2"/>
    <row r="6770" ht="12.75" customHeight="1" x14ac:dyDescent="0.2"/>
    <row r="6771" ht="12.75" customHeight="1" x14ac:dyDescent="0.2"/>
    <row r="6772" ht="12.75" customHeight="1" x14ac:dyDescent="0.2"/>
    <row r="6773" ht="12.75" customHeight="1" x14ac:dyDescent="0.2"/>
    <row r="6774" ht="12.75" customHeight="1" x14ac:dyDescent="0.2"/>
    <row r="6775" ht="12.75" customHeight="1" x14ac:dyDescent="0.2"/>
    <row r="6776" ht="12.75" customHeight="1" x14ac:dyDescent="0.2"/>
    <row r="6777" ht="12.75" customHeight="1" x14ac:dyDescent="0.2"/>
    <row r="6778" ht="12.75" customHeight="1" x14ac:dyDescent="0.2"/>
    <row r="6779" ht="12.75" customHeight="1" x14ac:dyDescent="0.2"/>
    <row r="6780" ht="12.75" customHeight="1" x14ac:dyDescent="0.2"/>
    <row r="6781" ht="12.75" customHeight="1" x14ac:dyDescent="0.2"/>
    <row r="6782" ht="12.75" customHeight="1" x14ac:dyDescent="0.2"/>
    <row r="6783" ht="12.75" customHeight="1" x14ac:dyDescent="0.2"/>
    <row r="6784" ht="12.75" customHeight="1" x14ac:dyDescent="0.2"/>
    <row r="6785" ht="12.75" customHeight="1" x14ac:dyDescent="0.2"/>
    <row r="6786" ht="12.75" customHeight="1" x14ac:dyDescent="0.2"/>
    <row r="6787" ht="12.75" customHeight="1" x14ac:dyDescent="0.2"/>
    <row r="6788" ht="12.75" customHeight="1" x14ac:dyDescent="0.2"/>
    <row r="6789" ht="12.75" customHeight="1" x14ac:dyDescent="0.2"/>
    <row r="6790" ht="12.75" customHeight="1" x14ac:dyDescent="0.2"/>
    <row r="6791" ht="12.75" customHeight="1" x14ac:dyDescent="0.2"/>
    <row r="6792" ht="12.75" customHeight="1" x14ac:dyDescent="0.2"/>
    <row r="6793" ht="12.75" customHeight="1" x14ac:dyDescent="0.2"/>
    <row r="6794" ht="12.75" customHeight="1" x14ac:dyDescent="0.2"/>
    <row r="6795" ht="12.75" customHeight="1" x14ac:dyDescent="0.2"/>
    <row r="6796" ht="12.75" customHeight="1" x14ac:dyDescent="0.2"/>
    <row r="6797" ht="12.75" customHeight="1" x14ac:dyDescent="0.2"/>
    <row r="6798" ht="12.75" customHeight="1" x14ac:dyDescent="0.2"/>
    <row r="6799" ht="12.75" customHeight="1" x14ac:dyDescent="0.2"/>
    <row r="6800" ht="12.75" customHeight="1" x14ac:dyDescent="0.2"/>
    <row r="6801" ht="12.75" customHeight="1" x14ac:dyDescent="0.2"/>
    <row r="6802" ht="12.75" customHeight="1" x14ac:dyDescent="0.2"/>
    <row r="6803" ht="12.75" customHeight="1" x14ac:dyDescent="0.2"/>
    <row r="6804" ht="12.75" customHeight="1" x14ac:dyDescent="0.2"/>
    <row r="6805" ht="12.75" customHeight="1" x14ac:dyDescent="0.2"/>
    <row r="6806" ht="12.75" customHeight="1" x14ac:dyDescent="0.2"/>
    <row r="6807" ht="12.75" customHeight="1" x14ac:dyDescent="0.2"/>
    <row r="6808" ht="12.75" customHeight="1" x14ac:dyDescent="0.2"/>
    <row r="6809" ht="12.75" customHeight="1" x14ac:dyDescent="0.2"/>
    <row r="6810" ht="12.75" customHeight="1" x14ac:dyDescent="0.2"/>
    <row r="6811" ht="12.75" customHeight="1" x14ac:dyDescent="0.2"/>
    <row r="6812" ht="12.75" customHeight="1" x14ac:dyDescent="0.2"/>
    <row r="6813" ht="12.75" customHeight="1" x14ac:dyDescent="0.2"/>
    <row r="6814" ht="12.75" customHeight="1" x14ac:dyDescent="0.2"/>
    <row r="6815" ht="12.75" customHeight="1" x14ac:dyDescent="0.2"/>
    <row r="6816" ht="12.75" customHeight="1" x14ac:dyDescent="0.2"/>
    <row r="6817" ht="12.75" customHeight="1" x14ac:dyDescent="0.2"/>
    <row r="6818" ht="12.75" customHeight="1" x14ac:dyDescent="0.2"/>
    <row r="6819" ht="12.75" customHeight="1" x14ac:dyDescent="0.2"/>
    <row r="6820" ht="12.75" customHeight="1" x14ac:dyDescent="0.2"/>
    <row r="6821" ht="12.75" customHeight="1" x14ac:dyDescent="0.2"/>
    <row r="6822" ht="12.75" customHeight="1" x14ac:dyDescent="0.2"/>
    <row r="6823" ht="12.75" customHeight="1" x14ac:dyDescent="0.2"/>
    <row r="6824" ht="12.75" customHeight="1" x14ac:dyDescent="0.2"/>
    <row r="6825" ht="12.75" customHeight="1" x14ac:dyDescent="0.2"/>
    <row r="6826" ht="12.75" customHeight="1" x14ac:dyDescent="0.2"/>
    <row r="6827" ht="12.75" customHeight="1" x14ac:dyDescent="0.2"/>
    <row r="6828" ht="12.75" customHeight="1" x14ac:dyDescent="0.2"/>
    <row r="6829" ht="12.75" customHeight="1" x14ac:dyDescent="0.2"/>
    <row r="6830" ht="12.75" customHeight="1" x14ac:dyDescent="0.2"/>
    <row r="6831" ht="12.75" customHeight="1" x14ac:dyDescent="0.2"/>
    <row r="6832" ht="12.75" customHeight="1" x14ac:dyDescent="0.2"/>
    <row r="6833" ht="12.75" customHeight="1" x14ac:dyDescent="0.2"/>
    <row r="6834" ht="12.75" customHeight="1" x14ac:dyDescent="0.2"/>
    <row r="6835" ht="12.75" customHeight="1" x14ac:dyDescent="0.2"/>
    <row r="6836" ht="12.75" customHeight="1" x14ac:dyDescent="0.2"/>
    <row r="6837" ht="12.75" customHeight="1" x14ac:dyDescent="0.2"/>
    <row r="6838" ht="12.75" customHeight="1" x14ac:dyDescent="0.2"/>
    <row r="6839" ht="12.75" customHeight="1" x14ac:dyDescent="0.2"/>
    <row r="6840" ht="12.75" customHeight="1" x14ac:dyDescent="0.2"/>
    <row r="6841" ht="12.75" customHeight="1" x14ac:dyDescent="0.2"/>
    <row r="6842" ht="12.75" customHeight="1" x14ac:dyDescent="0.2"/>
    <row r="6843" ht="12.75" customHeight="1" x14ac:dyDescent="0.2"/>
    <row r="6844" ht="12.75" customHeight="1" x14ac:dyDescent="0.2"/>
    <row r="6845" ht="12.75" customHeight="1" x14ac:dyDescent="0.2"/>
    <row r="6846" ht="12.75" customHeight="1" x14ac:dyDescent="0.2"/>
    <row r="6847" ht="12.75" customHeight="1" x14ac:dyDescent="0.2"/>
    <row r="6848" ht="12.75" customHeight="1" x14ac:dyDescent="0.2"/>
    <row r="6849" ht="12.75" customHeight="1" x14ac:dyDescent="0.2"/>
    <row r="6850" ht="12.75" customHeight="1" x14ac:dyDescent="0.2"/>
    <row r="6851" ht="12.75" customHeight="1" x14ac:dyDescent="0.2"/>
    <row r="6852" ht="12.75" customHeight="1" x14ac:dyDescent="0.2"/>
    <row r="6853" ht="12.75" customHeight="1" x14ac:dyDescent="0.2"/>
    <row r="6854" ht="12.75" customHeight="1" x14ac:dyDescent="0.2"/>
    <row r="6855" ht="12.75" customHeight="1" x14ac:dyDescent="0.2"/>
    <row r="6856" ht="12.75" customHeight="1" x14ac:dyDescent="0.2"/>
    <row r="6857" ht="12.75" customHeight="1" x14ac:dyDescent="0.2"/>
    <row r="6858" ht="12.75" customHeight="1" x14ac:dyDescent="0.2"/>
    <row r="6859" ht="12.75" customHeight="1" x14ac:dyDescent="0.2"/>
    <row r="6860" ht="12.75" customHeight="1" x14ac:dyDescent="0.2"/>
    <row r="6861" ht="12.75" customHeight="1" x14ac:dyDescent="0.2"/>
    <row r="6862" ht="12.75" customHeight="1" x14ac:dyDescent="0.2"/>
    <row r="6863" ht="12.75" customHeight="1" x14ac:dyDescent="0.2"/>
    <row r="6864" ht="12.75" customHeight="1" x14ac:dyDescent="0.2"/>
    <row r="6865" ht="12.75" customHeight="1" x14ac:dyDescent="0.2"/>
    <row r="6866" ht="12.75" customHeight="1" x14ac:dyDescent="0.2"/>
    <row r="6867" ht="12.75" customHeight="1" x14ac:dyDescent="0.2"/>
    <row r="6868" ht="12.75" customHeight="1" x14ac:dyDescent="0.2"/>
    <row r="6869" ht="12.75" customHeight="1" x14ac:dyDescent="0.2"/>
    <row r="6870" ht="12.75" customHeight="1" x14ac:dyDescent="0.2"/>
    <row r="6871" ht="12.75" customHeight="1" x14ac:dyDescent="0.2"/>
    <row r="6872" ht="12.75" customHeight="1" x14ac:dyDescent="0.2"/>
    <row r="6873" ht="12.75" customHeight="1" x14ac:dyDescent="0.2"/>
    <row r="6874" ht="12.75" customHeight="1" x14ac:dyDescent="0.2"/>
    <row r="6875" ht="12.75" customHeight="1" x14ac:dyDescent="0.2"/>
    <row r="6876" ht="12.75" customHeight="1" x14ac:dyDescent="0.2"/>
    <row r="6877" ht="12.75" customHeight="1" x14ac:dyDescent="0.2"/>
    <row r="6878" ht="12.75" customHeight="1" x14ac:dyDescent="0.2"/>
    <row r="6879" ht="12.75" customHeight="1" x14ac:dyDescent="0.2"/>
    <row r="6880" ht="12.75" customHeight="1" x14ac:dyDescent="0.2"/>
    <row r="6881" ht="12.75" customHeight="1" x14ac:dyDescent="0.2"/>
    <row r="6882" ht="12.75" customHeight="1" x14ac:dyDescent="0.2"/>
    <row r="6883" ht="12.75" customHeight="1" x14ac:dyDescent="0.2"/>
    <row r="6884" ht="12.75" customHeight="1" x14ac:dyDescent="0.2"/>
    <row r="6885" ht="12.75" customHeight="1" x14ac:dyDescent="0.2"/>
    <row r="6886" ht="12.75" customHeight="1" x14ac:dyDescent="0.2"/>
    <row r="6887" ht="12.75" customHeight="1" x14ac:dyDescent="0.2"/>
    <row r="6888" ht="12.75" customHeight="1" x14ac:dyDescent="0.2"/>
    <row r="6889" ht="12.75" customHeight="1" x14ac:dyDescent="0.2"/>
    <row r="6890" ht="12.75" customHeight="1" x14ac:dyDescent="0.2"/>
    <row r="6891" ht="12.75" customHeight="1" x14ac:dyDescent="0.2"/>
    <row r="6892" ht="12.75" customHeight="1" x14ac:dyDescent="0.2"/>
    <row r="6893" ht="12.75" customHeight="1" x14ac:dyDescent="0.2"/>
    <row r="6894" ht="12.75" customHeight="1" x14ac:dyDescent="0.2"/>
    <row r="6895" ht="12.75" customHeight="1" x14ac:dyDescent="0.2"/>
    <row r="6896" ht="12.75" customHeight="1" x14ac:dyDescent="0.2"/>
    <row r="6897" ht="12.75" customHeight="1" x14ac:dyDescent="0.2"/>
    <row r="6898" ht="12.75" customHeight="1" x14ac:dyDescent="0.2"/>
    <row r="6899" ht="12.75" customHeight="1" x14ac:dyDescent="0.2"/>
    <row r="6900" ht="12.75" customHeight="1" x14ac:dyDescent="0.2"/>
    <row r="6901" ht="12.75" customHeight="1" x14ac:dyDescent="0.2"/>
    <row r="6902" ht="12.75" customHeight="1" x14ac:dyDescent="0.2"/>
    <row r="6903" ht="12.75" customHeight="1" x14ac:dyDescent="0.2"/>
    <row r="6904" ht="12.75" customHeight="1" x14ac:dyDescent="0.2"/>
    <row r="6905" ht="12.75" customHeight="1" x14ac:dyDescent="0.2"/>
    <row r="6906" ht="12.75" customHeight="1" x14ac:dyDescent="0.2"/>
    <row r="6907" ht="12.75" customHeight="1" x14ac:dyDescent="0.2"/>
    <row r="6908" ht="12.75" customHeight="1" x14ac:dyDescent="0.2"/>
    <row r="6909" ht="12.75" customHeight="1" x14ac:dyDescent="0.2"/>
    <row r="6910" ht="12.75" customHeight="1" x14ac:dyDescent="0.2"/>
    <row r="6911" ht="12.75" customHeight="1" x14ac:dyDescent="0.2"/>
    <row r="6912" ht="12.75" customHeight="1" x14ac:dyDescent="0.2"/>
    <row r="6913" ht="12.75" customHeight="1" x14ac:dyDescent="0.2"/>
    <row r="6914" ht="12.75" customHeight="1" x14ac:dyDescent="0.2"/>
    <row r="6915" ht="12.75" customHeight="1" x14ac:dyDescent="0.2"/>
    <row r="6916" ht="12.75" customHeight="1" x14ac:dyDescent="0.2"/>
    <row r="6917" ht="12.75" customHeight="1" x14ac:dyDescent="0.2"/>
    <row r="6918" ht="12.75" customHeight="1" x14ac:dyDescent="0.2"/>
    <row r="6919" ht="12.75" customHeight="1" x14ac:dyDescent="0.2"/>
    <row r="6920" ht="12.75" customHeight="1" x14ac:dyDescent="0.2"/>
    <row r="6921" ht="12.75" customHeight="1" x14ac:dyDescent="0.2"/>
    <row r="6922" ht="12.75" customHeight="1" x14ac:dyDescent="0.2"/>
    <row r="6923" ht="12.75" customHeight="1" x14ac:dyDescent="0.2"/>
    <row r="6924" ht="12.75" customHeight="1" x14ac:dyDescent="0.2"/>
    <row r="6925" ht="12.75" customHeight="1" x14ac:dyDescent="0.2"/>
    <row r="6926" ht="12.75" customHeight="1" x14ac:dyDescent="0.2"/>
    <row r="6927" ht="12.75" customHeight="1" x14ac:dyDescent="0.2"/>
    <row r="6928" ht="12.75" customHeight="1" x14ac:dyDescent="0.2"/>
    <row r="6929" ht="12.75" customHeight="1" x14ac:dyDescent="0.2"/>
    <row r="6930" ht="12.75" customHeight="1" x14ac:dyDescent="0.2"/>
    <row r="6931" ht="12.75" customHeight="1" x14ac:dyDescent="0.2"/>
    <row r="6932" ht="12.75" customHeight="1" x14ac:dyDescent="0.2"/>
    <row r="6933" ht="12.75" customHeight="1" x14ac:dyDescent="0.2"/>
    <row r="6934" ht="12.75" customHeight="1" x14ac:dyDescent="0.2"/>
    <row r="6935" ht="12.75" customHeight="1" x14ac:dyDescent="0.2"/>
    <row r="6936" ht="12.75" customHeight="1" x14ac:dyDescent="0.2"/>
    <row r="6937" ht="12.75" customHeight="1" x14ac:dyDescent="0.2"/>
    <row r="6938" ht="12.75" customHeight="1" x14ac:dyDescent="0.2"/>
    <row r="6939" ht="12.75" customHeight="1" x14ac:dyDescent="0.2"/>
    <row r="6940" ht="12.75" customHeight="1" x14ac:dyDescent="0.2"/>
    <row r="6941" ht="12.75" customHeight="1" x14ac:dyDescent="0.2"/>
    <row r="6942" ht="12.75" customHeight="1" x14ac:dyDescent="0.2"/>
    <row r="6943" ht="12.75" customHeight="1" x14ac:dyDescent="0.2"/>
    <row r="6944" ht="12.75" customHeight="1" x14ac:dyDescent="0.2"/>
    <row r="6945" ht="12.75" customHeight="1" x14ac:dyDescent="0.2"/>
    <row r="6946" ht="12.75" customHeight="1" x14ac:dyDescent="0.2"/>
    <row r="6947" ht="12.75" customHeight="1" x14ac:dyDescent="0.2"/>
    <row r="6948" ht="12.75" customHeight="1" x14ac:dyDescent="0.2"/>
    <row r="6949" ht="12.75" customHeight="1" x14ac:dyDescent="0.2"/>
    <row r="6950" ht="12.75" customHeight="1" x14ac:dyDescent="0.2"/>
    <row r="6951" ht="12.75" customHeight="1" x14ac:dyDescent="0.2"/>
    <row r="6952" ht="12.75" customHeight="1" x14ac:dyDescent="0.2"/>
    <row r="6953" ht="12.75" customHeight="1" x14ac:dyDescent="0.2"/>
    <row r="6954" ht="12.75" customHeight="1" x14ac:dyDescent="0.2"/>
    <row r="6955" ht="12.75" customHeight="1" x14ac:dyDescent="0.2"/>
    <row r="6956" ht="12.75" customHeight="1" x14ac:dyDescent="0.2"/>
    <row r="6957" ht="12.75" customHeight="1" x14ac:dyDescent="0.2"/>
    <row r="6958" ht="12.75" customHeight="1" x14ac:dyDescent="0.2"/>
    <row r="6959" ht="12.75" customHeight="1" x14ac:dyDescent="0.2"/>
    <row r="6960" ht="12.75" customHeight="1" x14ac:dyDescent="0.2"/>
    <row r="6961" ht="12.75" customHeight="1" x14ac:dyDescent="0.2"/>
    <row r="6962" ht="12.75" customHeight="1" x14ac:dyDescent="0.2"/>
    <row r="6963" ht="12.75" customHeight="1" x14ac:dyDescent="0.2"/>
    <row r="6964" ht="12.75" customHeight="1" x14ac:dyDescent="0.2"/>
    <row r="6965" ht="12.75" customHeight="1" x14ac:dyDescent="0.2"/>
    <row r="6966" ht="12.75" customHeight="1" x14ac:dyDescent="0.2"/>
    <row r="6967" ht="12.75" customHeight="1" x14ac:dyDescent="0.2"/>
    <row r="6968" ht="12.75" customHeight="1" x14ac:dyDescent="0.2"/>
    <row r="6969" ht="12.75" customHeight="1" x14ac:dyDescent="0.2"/>
    <row r="6970" ht="12.75" customHeight="1" x14ac:dyDescent="0.2"/>
    <row r="6971" ht="12.75" customHeight="1" x14ac:dyDescent="0.2"/>
    <row r="6972" ht="12.75" customHeight="1" x14ac:dyDescent="0.2"/>
    <row r="6973" ht="12.75" customHeight="1" x14ac:dyDescent="0.2"/>
    <row r="6974" ht="12.75" customHeight="1" x14ac:dyDescent="0.2"/>
    <row r="6975" ht="12.75" customHeight="1" x14ac:dyDescent="0.2"/>
    <row r="6976" ht="12.75" customHeight="1" x14ac:dyDescent="0.2"/>
    <row r="6977" ht="12.75" customHeight="1" x14ac:dyDescent="0.2"/>
    <row r="6978" ht="12.75" customHeight="1" x14ac:dyDescent="0.2"/>
    <row r="6979" ht="12.75" customHeight="1" x14ac:dyDescent="0.2"/>
    <row r="6980" ht="12.75" customHeight="1" x14ac:dyDescent="0.2"/>
    <row r="6981" ht="12.75" customHeight="1" x14ac:dyDescent="0.2"/>
    <row r="6982" ht="12.75" customHeight="1" x14ac:dyDescent="0.2"/>
    <row r="6983" ht="12.75" customHeight="1" x14ac:dyDescent="0.2"/>
    <row r="6984" ht="12.75" customHeight="1" x14ac:dyDescent="0.2"/>
    <row r="6985" ht="12.75" customHeight="1" x14ac:dyDescent="0.2"/>
    <row r="6986" ht="12.75" customHeight="1" x14ac:dyDescent="0.2"/>
    <row r="6987" ht="12.75" customHeight="1" x14ac:dyDescent="0.2"/>
    <row r="6988" ht="12.75" customHeight="1" x14ac:dyDescent="0.2"/>
    <row r="6989" ht="12.75" customHeight="1" x14ac:dyDescent="0.2"/>
    <row r="6990" ht="12.75" customHeight="1" x14ac:dyDescent="0.2"/>
    <row r="6991" ht="12.75" customHeight="1" x14ac:dyDescent="0.2"/>
    <row r="6992" ht="12.75" customHeight="1" x14ac:dyDescent="0.2"/>
    <row r="6993" ht="12.75" customHeight="1" x14ac:dyDescent="0.2"/>
    <row r="6994" ht="12.75" customHeight="1" x14ac:dyDescent="0.2"/>
    <row r="6995" ht="12.75" customHeight="1" x14ac:dyDescent="0.2"/>
    <row r="6996" ht="12.75" customHeight="1" x14ac:dyDescent="0.2"/>
    <row r="6997" ht="12.75" customHeight="1" x14ac:dyDescent="0.2"/>
    <row r="6998" ht="12.75" customHeight="1" x14ac:dyDescent="0.2"/>
    <row r="6999" ht="12.75" customHeight="1" x14ac:dyDescent="0.2"/>
    <row r="7000" ht="12.75" customHeight="1" x14ac:dyDescent="0.2"/>
    <row r="7001" ht="12.75" customHeight="1" x14ac:dyDescent="0.2"/>
    <row r="7002" ht="12.75" customHeight="1" x14ac:dyDescent="0.2"/>
    <row r="7003" ht="12.75" customHeight="1" x14ac:dyDescent="0.2"/>
    <row r="7004" ht="12.75" customHeight="1" x14ac:dyDescent="0.2"/>
    <row r="7005" ht="12.75" customHeight="1" x14ac:dyDescent="0.2"/>
    <row r="7006" ht="12.75" customHeight="1" x14ac:dyDescent="0.2"/>
    <row r="7007" ht="12.75" customHeight="1" x14ac:dyDescent="0.2"/>
    <row r="7008" ht="12.75" customHeight="1" x14ac:dyDescent="0.2"/>
    <row r="7009" ht="12.75" customHeight="1" x14ac:dyDescent="0.2"/>
    <row r="7010" ht="12.75" customHeight="1" x14ac:dyDescent="0.2"/>
    <row r="7011" ht="12.75" customHeight="1" x14ac:dyDescent="0.2"/>
    <row r="7012" ht="12.75" customHeight="1" x14ac:dyDescent="0.2"/>
    <row r="7013" ht="12.75" customHeight="1" x14ac:dyDescent="0.2"/>
    <row r="7014" ht="12.75" customHeight="1" x14ac:dyDescent="0.2"/>
    <row r="7015" ht="12.75" customHeight="1" x14ac:dyDescent="0.2"/>
    <row r="7016" ht="12.75" customHeight="1" x14ac:dyDescent="0.2"/>
    <row r="7017" ht="12.75" customHeight="1" x14ac:dyDescent="0.2"/>
    <row r="7018" ht="12.75" customHeight="1" x14ac:dyDescent="0.2"/>
    <row r="7019" ht="12.75" customHeight="1" x14ac:dyDescent="0.2"/>
    <row r="7020" ht="12.75" customHeight="1" x14ac:dyDescent="0.2"/>
    <row r="7021" ht="12.75" customHeight="1" x14ac:dyDescent="0.2"/>
    <row r="7022" ht="12.75" customHeight="1" x14ac:dyDescent="0.2"/>
    <row r="7023" ht="12.75" customHeight="1" x14ac:dyDescent="0.2"/>
    <row r="7024" ht="12.75" customHeight="1" x14ac:dyDescent="0.2"/>
    <row r="7025" ht="12.75" customHeight="1" x14ac:dyDescent="0.2"/>
    <row r="7026" ht="12.75" customHeight="1" x14ac:dyDescent="0.2"/>
    <row r="7027" ht="12.75" customHeight="1" x14ac:dyDescent="0.2"/>
    <row r="7028" ht="12.75" customHeight="1" x14ac:dyDescent="0.2"/>
    <row r="7029" ht="12.75" customHeight="1" x14ac:dyDescent="0.2"/>
    <row r="7030" ht="12.75" customHeight="1" x14ac:dyDescent="0.2"/>
    <row r="7031" ht="12.75" customHeight="1" x14ac:dyDescent="0.2"/>
    <row r="7032" ht="12.75" customHeight="1" x14ac:dyDescent="0.2"/>
    <row r="7033" ht="12.75" customHeight="1" x14ac:dyDescent="0.2"/>
    <row r="7034" ht="12.75" customHeight="1" x14ac:dyDescent="0.2"/>
    <row r="7035" ht="12.75" customHeight="1" x14ac:dyDescent="0.2"/>
    <row r="7036" ht="12.75" customHeight="1" x14ac:dyDescent="0.2"/>
    <row r="7037" ht="12.75" customHeight="1" x14ac:dyDescent="0.2"/>
    <row r="7038" ht="12.75" customHeight="1" x14ac:dyDescent="0.2"/>
    <row r="7039" ht="12.75" customHeight="1" x14ac:dyDescent="0.2"/>
    <row r="7040" ht="12.75" customHeight="1" x14ac:dyDescent="0.2"/>
    <row r="7041" ht="12.75" customHeight="1" x14ac:dyDescent="0.2"/>
    <row r="7042" ht="12.75" customHeight="1" x14ac:dyDescent="0.2"/>
    <row r="7043" ht="12.75" customHeight="1" x14ac:dyDescent="0.2"/>
    <row r="7044" ht="12.75" customHeight="1" x14ac:dyDescent="0.2"/>
    <row r="7045" ht="12.75" customHeight="1" x14ac:dyDescent="0.2"/>
    <row r="7046" ht="12.75" customHeight="1" x14ac:dyDescent="0.2"/>
    <row r="7047" ht="12.75" customHeight="1" x14ac:dyDescent="0.2"/>
    <row r="7048" ht="12.75" customHeight="1" x14ac:dyDescent="0.2"/>
    <row r="7049" ht="12.75" customHeight="1" x14ac:dyDescent="0.2"/>
    <row r="7050" ht="12.75" customHeight="1" x14ac:dyDescent="0.2"/>
    <row r="7051" ht="12.75" customHeight="1" x14ac:dyDescent="0.2"/>
    <row r="7052" ht="12.75" customHeight="1" x14ac:dyDescent="0.2"/>
    <row r="7053" ht="12.75" customHeight="1" x14ac:dyDescent="0.2"/>
    <row r="7054" ht="12.75" customHeight="1" x14ac:dyDescent="0.2"/>
    <row r="7055" ht="12.75" customHeight="1" x14ac:dyDescent="0.2"/>
    <row r="7056" ht="12.75" customHeight="1" x14ac:dyDescent="0.2"/>
    <row r="7057" ht="12.75" customHeight="1" x14ac:dyDescent="0.2"/>
    <row r="7058" ht="12.75" customHeight="1" x14ac:dyDescent="0.2"/>
    <row r="7059" ht="12.75" customHeight="1" x14ac:dyDescent="0.2"/>
    <row r="7060" ht="12.75" customHeight="1" x14ac:dyDescent="0.2"/>
    <row r="7061" ht="12.75" customHeight="1" x14ac:dyDescent="0.2"/>
    <row r="7062" ht="12.75" customHeight="1" x14ac:dyDescent="0.2"/>
    <row r="7063" ht="12.75" customHeight="1" x14ac:dyDescent="0.2"/>
    <row r="7064" ht="12.75" customHeight="1" x14ac:dyDescent="0.2"/>
    <row r="7065" ht="12.75" customHeight="1" x14ac:dyDescent="0.2"/>
    <row r="7066" ht="12.75" customHeight="1" x14ac:dyDescent="0.2"/>
    <row r="7067" ht="12.75" customHeight="1" x14ac:dyDescent="0.2"/>
    <row r="7068" ht="12.75" customHeight="1" x14ac:dyDescent="0.2"/>
    <row r="7069" ht="12.75" customHeight="1" x14ac:dyDescent="0.2"/>
    <row r="7070" ht="12.75" customHeight="1" x14ac:dyDescent="0.2"/>
    <row r="7071" ht="12.75" customHeight="1" x14ac:dyDescent="0.2"/>
    <row r="7072" ht="12.75" customHeight="1" x14ac:dyDescent="0.2"/>
    <row r="7073" ht="12.75" customHeight="1" x14ac:dyDescent="0.2"/>
    <row r="7074" ht="12.75" customHeight="1" x14ac:dyDescent="0.2"/>
    <row r="7075" ht="12.75" customHeight="1" x14ac:dyDescent="0.2"/>
    <row r="7076" ht="12.75" customHeight="1" x14ac:dyDescent="0.2"/>
    <row r="7077" ht="12.75" customHeight="1" x14ac:dyDescent="0.2"/>
    <row r="7078" ht="12.75" customHeight="1" x14ac:dyDescent="0.2"/>
    <row r="7079" ht="12.75" customHeight="1" x14ac:dyDescent="0.2"/>
    <row r="7080" ht="12.75" customHeight="1" x14ac:dyDescent="0.2"/>
    <row r="7081" ht="12.75" customHeight="1" x14ac:dyDescent="0.2"/>
    <row r="7082" ht="12.75" customHeight="1" x14ac:dyDescent="0.2"/>
    <row r="7083" ht="12.75" customHeight="1" x14ac:dyDescent="0.2"/>
    <row r="7084" ht="12.75" customHeight="1" x14ac:dyDescent="0.2"/>
    <row r="7085" ht="12.75" customHeight="1" x14ac:dyDescent="0.2"/>
    <row r="7086" ht="12.75" customHeight="1" x14ac:dyDescent="0.2"/>
    <row r="7087" ht="12.75" customHeight="1" x14ac:dyDescent="0.2"/>
    <row r="7088" ht="12.75" customHeight="1" x14ac:dyDescent="0.2"/>
    <row r="7089" ht="12.75" customHeight="1" x14ac:dyDescent="0.2"/>
    <row r="7090" ht="12.75" customHeight="1" x14ac:dyDescent="0.2"/>
    <row r="7091" ht="12.75" customHeight="1" x14ac:dyDescent="0.2"/>
    <row r="7092" ht="12.75" customHeight="1" x14ac:dyDescent="0.2"/>
    <row r="7093" ht="12.75" customHeight="1" x14ac:dyDescent="0.2"/>
    <row r="7094" ht="12.75" customHeight="1" x14ac:dyDescent="0.2"/>
    <row r="7095" ht="12.75" customHeight="1" x14ac:dyDescent="0.2"/>
    <row r="7096" ht="12.75" customHeight="1" x14ac:dyDescent="0.2"/>
    <row r="7097" ht="12.75" customHeight="1" x14ac:dyDescent="0.2"/>
    <row r="7098" ht="12.75" customHeight="1" x14ac:dyDescent="0.2"/>
    <row r="7099" ht="12.75" customHeight="1" x14ac:dyDescent="0.2"/>
    <row r="7100" ht="12.75" customHeight="1" x14ac:dyDescent="0.2"/>
    <row r="7101" ht="12.75" customHeight="1" x14ac:dyDescent="0.2"/>
    <row r="7102" ht="12.75" customHeight="1" x14ac:dyDescent="0.2"/>
    <row r="7103" ht="12.75" customHeight="1" x14ac:dyDescent="0.2"/>
    <row r="7104" ht="12.75" customHeight="1" x14ac:dyDescent="0.2"/>
    <row r="7105" ht="12.75" customHeight="1" x14ac:dyDescent="0.2"/>
    <row r="7106" ht="12.75" customHeight="1" x14ac:dyDescent="0.2"/>
    <row r="7107" ht="12.75" customHeight="1" x14ac:dyDescent="0.2"/>
    <row r="7108" ht="12.75" customHeight="1" x14ac:dyDescent="0.2"/>
    <row r="7109" ht="12.75" customHeight="1" x14ac:dyDescent="0.2"/>
    <row r="7110" ht="12.75" customHeight="1" x14ac:dyDescent="0.2"/>
    <row r="7111" ht="12.75" customHeight="1" x14ac:dyDescent="0.2"/>
    <row r="7112" ht="12.75" customHeight="1" x14ac:dyDescent="0.2"/>
    <row r="7113" ht="12.75" customHeight="1" x14ac:dyDescent="0.2"/>
    <row r="7114" ht="12.75" customHeight="1" x14ac:dyDescent="0.2"/>
    <row r="7115" ht="12.75" customHeight="1" x14ac:dyDescent="0.2"/>
    <row r="7116" ht="12.75" customHeight="1" x14ac:dyDescent="0.2"/>
    <row r="7117" ht="12.75" customHeight="1" x14ac:dyDescent="0.2"/>
    <row r="7118" ht="12.75" customHeight="1" x14ac:dyDescent="0.2"/>
    <row r="7119" ht="12.75" customHeight="1" x14ac:dyDescent="0.2"/>
    <row r="7120" ht="12.75" customHeight="1" x14ac:dyDescent="0.2"/>
    <row r="7121" ht="12.75" customHeight="1" x14ac:dyDescent="0.2"/>
    <row r="7122" ht="12.75" customHeight="1" x14ac:dyDescent="0.2"/>
    <row r="7123" ht="12.75" customHeight="1" x14ac:dyDescent="0.2"/>
    <row r="7124" ht="12.75" customHeight="1" x14ac:dyDescent="0.2"/>
    <row r="7125" ht="12.75" customHeight="1" x14ac:dyDescent="0.2"/>
    <row r="7126" ht="12.75" customHeight="1" x14ac:dyDescent="0.2"/>
    <row r="7127" ht="12.75" customHeight="1" x14ac:dyDescent="0.2"/>
    <row r="7128" ht="12.75" customHeight="1" x14ac:dyDescent="0.2"/>
    <row r="7129" ht="12.75" customHeight="1" x14ac:dyDescent="0.2"/>
    <row r="7130" ht="12.75" customHeight="1" x14ac:dyDescent="0.2"/>
    <row r="7131" ht="12.75" customHeight="1" x14ac:dyDescent="0.2"/>
    <row r="7132" ht="12.75" customHeight="1" x14ac:dyDescent="0.2"/>
    <row r="7133" ht="12.75" customHeight="1" x14ac:dyDescent="0.2"/>
    <row r="7134" ht="12.75" customHeight="1" x14ac:dyDescent="0.2"/>
    <row r="7135" ht="12.75" customHeight="1" x14ac:dyDescent="0.2"/>
    <row r="7136" ht="12.75" customHeight="1" x14ac:dyDescent="0.2"/>
    <row r="7137" ht="12.75" customHeight="1" x14ac:dyDescent="0.2"/>
    <row r="7138" ht="12.75" customHeight="1" x14ac:dyDescent="0.2"/>
    <row r="7139" ht="12.75" customHeight="1" x14ac:dyDescent="0.2"/>
    <row r="7140" ht="12.75" customHeight="1" x14ac:dyDescent="0.2"/>
    <row r="7141" ht="12.75" customHeight="1" x14ac:dyDescent="0.2"/>
    <row r="7142" ht="12.75" customHeight="1" x14ac:dyDescent="0.2"/>
    <row r="7143" ht="12.75" customHeight="1" x14ac:dyDescent="0.2"/>
    <row r="7144" ht="12.75" customHeight="1" x14ac:dyDescent="0.2"/>
    <row r="7145" ht="12.75" customHeight="1" x14ac:dyDescent="0.2"/>
    <row r="7146" ht="12.75" customHeight="1" x14ac:dyDescent="0.2"/>
    <row r="7147" ht="12.75" customHeight="1" x14ac:dyDescent="0.2"/>
    <row r="7148" ht="12.75" customHeight="1" x14ac:dyDescent="0.2"/>
    <row r="7149" ht="12.75" customHeight="1" x14ac:dyDescent="0.2"/>
    <row r="7150" ht="12.75" customHeight="1" x14ac:dyDescent="0.2"/>
    <row r="7151" ht="12.75" customHeight="1" x14ac:dyDescent="0.2"/>
    <row r="7152" ht="12.75" customHeight="1" x14ac:dyDescent="0.2"/>
    <row r="7153" ht="12.75" customHeight="1" x14ac:dyDescent="0.2"/>
    <row r="7154" ht="12.75" customHeight="1" x14ac:dyDescent="0.2"/>
    <row r="7155" ht="12.75" customHeight="1" x14ac:dyDescent="0.2"/>
    <row r="7156" ht="12.75" customHeight="1" x14ac:dyDescent="0.2"/>
    <row r="7157" ht="12.75" customHeight="1" x14ac:dyDescent="0.2"/>
    <row r="7158" ht="12.75" customHeight="1" x14ac:dyDescent="0.2"/>
    <row r="7159" ht="12.75" customHeight="1" x14ac:dyDescent="0.2"/>
    <row r="7160" ht="12.75" customHeight="1" x14ac:dyDescent="0.2"/>
    <row r="7161" ht="12.75" customHeight="1" x14ac:dyDescent="0.2"/>
    <row r="7162" ht="12.75" customHeight="1" x14ac:dyDescent="0.2"/>
    <row r="7163" ht="12.75" customHeight="1" x14ac:dyDescent="0.2"/>
    <row r="7164" ht="12.75" customHeight="1" x14ac:dyDescent="0.2"/>
    <row r="7165" ht="12.75" customHeight="1" x14ac:dyDescent="0.2"/>
    <row r="7166" ht="12.75" customHeight="1" x14ac:dyDescent="0.2"/>
    <row r="7167" ht="12.75" customHeight="1" x14ac:dyDescent="0.2"/>
    <row r="7168" ht="12.75" customHeight="1" x14ac:dyDescent="0.2"/>
    <row r="7169" ht="12.75" customHeight="1" x14ac:dyDescent="0.2"/>
    <row r="7170" ht="12.75" customHeight="1" x14ac:dyDescent="0.2"/>
    <row r="7171" ht="12.75" customHeight="1" x14ac:dyDescent="0.2"/>
    <row r="7172" ht="12.75" customHeight="1" x14ac:dyDescent="0.2"/>
    <row r="7173" ht="12.75" customHeight="1" x14ac:dyDescent="0.2"/>
    <row r="7174" ht="12.75" customHeight="1" x14ac:dyDescent="0.2"/>
    <row r="7175" ht="12.75" customHeight="1" x14ac:dyDescent="0.2"/>
    <row r="7176" ht="12.75" customHeight="1" x14ac:dyDescent="0.2"/>
    <row r="7177" ht="12.75" customHeight="1" x14ac:dyDescent="0.2"/>
    <row r="7178" ht="12.75" customHeight="1" x14ac:dyDescent="0.2"/>
    <row r="7179" ht="12.75" customHeight="1" x14ac:dyDescent="0.2"/>
    <row r="7180" ht="12.75" customHeight="1" x14ac:dyDescent="0.2"/>
    <row r="7181" ht="12.75" customHeight="1" x14ac:dyDescent="0.2"/>
    <row r="7182" ht="12.75" customHeight="1" x14ac:dyDescent="0.2"/>
    <row r="7183" ht="12.75" customHeight="1" x14ac:dyDescent="0.2"/>
    <row r="7184" ht="12.75" customHeight="1" x14ac:dyDescent="0.2"/>
    <row r="7185" ht="12.75" customHeight="1" x14ac:dyDescent="0.2"/>
    <row r="7186" ht="12.75" customHeight="1" x14ac:dyDescent="0.2"/>
    <row r="7187" ht="12.75" customHeight="1" x14ac:dyDescent="0.2"/>
    <row r="7188" ht="12.75" customHeight="1" x14ac:dyDescent="0.2"/>
    <row r="7189" ht="12.75" customHeight="1" x14ac:dyDescent="0.2"/>
    <row r="7190" ht="12.75" customHeight="1" x14ac:dyDescent="0.2"/>
    <row r="7191" ht="12.75" customHeight="1" x14ac:dyDescent="0.2"/>
    <row r="7192" ht="12.75" customHeight="1" x14ac:dyDescent="0.2"/>
    <row r="7193" ht="12.75" customHeight="1" x14ac:dyDescent="0.2"/>
    <row r="7194" ht="12.75" customHeight="1" x14ac:dyDescent="0.2"/>
    <row r="7195" ht="12.75" customHeight="1" x14ac:dyDescent="0.2"/>
    <row r="7196" ht="12.75" customHeight="1" x14ac:dyDescent="0.2"/>
    <row r="7197" ht="12.75" customHeight="1" x14ac:dyDescent="0.2"/>
    <row r="7198" ht="12.75" customHeight="1" x14ac:dyDescent="0.2"/>
    <row r="7199" ht="12.75" customHeight="1" x14ac:dyDescent="0.2"/>
    <row r="7200" ht="12.75" customHeight="1" x14ac:dyDescent="0.2"/>
    <row r="7201" ht="12.75" customHeight="1" x14ac:dyDescent="0.2"/>
    <row r="7202" ht="12.75" customHeight="1" x14ac:dyDescent="0.2"/>
    <row r="7203" ht="12.75" customHeight="1" x14ac:dyDescent="0.2"/>
    <row r="7204" ht="12.75" customHeight="1" x14ac:dyDescent="0.2"/>
    <row r="7205" ht="12.75" customHeight="1" x14ac:dyDescent="0.2"/>
    <row r="7206" ht="12.75" customHeight="1" x14ac:dyDescent="0.2"/>
    <row r="7207" ht="12.75" customHeight="1" x14ac:dyDescent="0.2"/>
    <row r="7208" ht="12.75" customHeight="1" x14ac:dyDescent="0.2"/>
    <row r="7209" ht="12.75" customHeight="1" x14ac:dyDescent="0.2"/>
    <row r="7210" ht="12.75" customHeight="1" x14ac:dyDescent="0.2"/>
    <row r="7211" ht="12.75" customHeight="1" x14ac:dyDescent="0.2"/>
    <row r="7212" ht="12.75" customHeight="1" x14ac:dyDescent="0.2"/>
    <row r="7213" ht="12.75" customHeight="1" x14ac:dyDescent="0.2"/>
    <row r="7214" ht="12.75" customHeight="1" x14ac:dyDescent="0.2"/>
    <row r="7215" ht="12.75" customHeight="1" x14ac:dyDescent="0.2"/>
    <row r="7216" ht="12.75" customHeight="1" x14ac:dyDescent="0.2"/>
    <row r="7217" ht="12.75" customHeight="1" x14ac:dyDescent="0.2"/>
    <row r="7218" ht="12.75" customHeight="1" x14ac:dyDescent="0.2"/>
    <row r="7219" ht="12.75" customHeight="1" x14ac:dyDescent="0.2"/>
    <row r="7220" ht="12.75" customHeight="1" x14ac:dyDescent="0.2"/>
    <row r="7221" ht="12.75" customHeight="1" x14ac:dyDescent="0.2"/>
    <row r="7222" ht="12.75" customHeight="1" x14ac:dyDescent="0.2"/>
    <row r="7223" ht="12.75" customHeight="1" x14ac:dyDescent="0.2"/>
    <row r="7224" ht="12.75" customHeight="1" x14ac:dyDescent="0.2"/>
    <row r="7225" ht="12.75" customHeight="1" x14ac:dyDescent="0.2"/>
    <row r="7226" ht="12.75" customHeight="1" x14ac:dyDescent="0.2"/>
    <row r="7227" ht="12.75" customHeight="1" x14ac:dyDescent="0.2"/>
    <row r="7228" ht="12.75" customHeight="1" x14ac:dyDescent="0.2"/>
    <row r="7229" ht="12.75" customHeight="1" x14ac:dyDescent="0.2"/>
    <row r="7230" ht="12.75" customHeight="1" x14ac:dyDescent="0.2"/>
    <row r="7231" ht="12.75" customHeight="1" x14ac:dyDescent="0.2"/>
    <row r="7232" ht="12.75" customHeight="1" x14ac:dyDescent="0.2"/>
    <row r="7233" ht="12.75" customHeight="1" x14ac:dyDescent="0.2"/>
    <row r="7234" ht="12.75" customHeight="1" x14ac:dyDescent="0.2"/>
    <row r="7235" ht="12.75" customHeight="1" x14ac:dyDescent="0.2"/>
    <row r="7236" ht="12.75" customHeight="1" x14ac:dyDescent="0.2"/>
    <row r="7237" ht="12.75" customHeight="1" x14ac:dyDescent="0.2"/>
    <row r="7238" ht="12.75" customHeight="1" x14ac:dyDescent="0.2"/>
    <row r="7239" ht="12.75" customHeight="1" x14ac:dyDescent="0.2"/>
    <row r="7240" ht="12.75" customHeight="1" x14ac:dyDescent="0.2"/>
    <row r="7241" ht="12.75" customHeight="1" x14ac:dyDescent="0.2"/>
    <row r="7242" ht="12.75" customHeight="1" x14ac:dyDescent="0.2"/>
    <row r="7243" ht="12.75" customHeight="1" x14ac:dyDescent="0.2"/>
    <row r="7244" ht="12.75" customHeight="1" x14ac:dyDescent="0.2"/>
    <row r="7245" ht="12.75" customHeight="1" x14ac:dyDescent="0.2"/>
    <row r="7246" ht="12.75" customHeight="1" x14ac:dyDescent="0.2"/>
    <row r="7247" ht="12.75" customHeight="1" x14ac:dyDescent="0.2"/>
    <row r="7248" ht="12.75" customHeight="1" x14ac:dyDescent="0.2"/>
    <row r="7249" ht="12.75" customHeight="1" x14ac:dyDescent="0.2"/>
    <row r="7250" ht="12.75" customHeight="1" x14ac:dyDescent="0.2"/>
    <row r="7251" ht="12.75" customHeight="1" x14ac:dyDescent="0.2"/>
    <row r="7252" ht="12.75" customHeight="1" x14ac:dyDescent="0.2"/>
    <row r="7253" ht="12.75" customHeight="1" x14ac:dyDescent="0.2"/>
    <row r="7254" ht="12.75" customHeight="1" x14ac:dyDescent="0.2"/>
    <row r="7255" ht="12.75" customHeight="1" x14ac:dyDescent="0.2"/>
    <row r="7256" ht="12.75" customHeight="1" x14ac:dyDescent="0.2"/>
    <row r="7257" ht="12.75" customHeight="1" x14ac:dyDescent="0.2"/>
    <row r="7258" ht="12.75" customHeight="1" x14ac:dyDescent="0.2"/>
    <row r="7259" ht="12.75" customHeight="1" x14ac:dyDescent="0.2"/>
    <row r="7260" ht="12.75" customHeight="1" x14ac:dyDescent="0.2"/>
    <row r="7261" ht="12.75" customHeight="1" x14ac:dyDescent="0.2"/>
    <row r="7262" ht="12.75" customHeight="1" x14ac:dyDescent="0.2"/>
    <row r="7263" ht="12.75" customHeight="1" x14ac:dyDescent="0.2"/>
    <row r="7264" ht="12.75" customHeight="1" x14ac:dyDescent="0.2"/>
    <row r="7265" ht="12.75" customHeight="1" x14ac:dyDescent="0.2"/>
    <row r="7266" ht="12.75" customHeight="1" x14ac:dyDescent="0.2"/>
    <row r="7267" ht="12.75" customHeight="1" x14ac:dyDescent="0.2"/>
    <row r="7268" ht="12.75" customHeight="1" x14ac:dyDescent="0.2"/>
    <row r="7269" ht="12.75" customHeight="1" x14ac:dyDescent="0.2"/>
    <row r="7270" ht="12.75" customHeight="1" x14ac:dyDescent="0.2"/>
    <row r="7271" ht="12.75" customHeight="1" x14ac:dyDescent="0.2"/>
    <row r="7272" ht="12.75" customHeight="1" x14ac:dyDescent="0.2"/>
    <row r="7273" ht="12.75" customHeight="1" x14ac:dyDescent="0.2"/>
    <row r="7274" ht="12.75" customHeight="1" x14ac:dyDescent="0.2"/>
    <row r="7275" ht="12.75" customHeight="1" x14ac:dyDescent="0.2"/>
    <row r="7276" ht="12.75" customHeight="1" x14ac:dyDescent="0.2"/>
    <row r="7277" ht="12.75" customHeight="1" x14ac:dyDescent="0.2"/>
    <row r="7278" ht="12.75" customHeight="1" x14ac:dyDescent="0.2"/>
    <row r="7279" ht="12.75" customHeight="1" x14ac:dyDescent="0.2"/>
    <row r="7280" ht="12.75" customHeight="1" x14ac:dyDescent="0.2"/>
    <row r="7281" ht="12.75" customHeight="1" x14ac:dyDescent="0.2"/>
    <row r="7282" ht="12.75" customHeight="1" x14ac:dyDescent="0.2"/>
    <row r="7283" ht="12.75" customHeight="1" x14ac:dyDescent="0.2"/>
    <row r="7284" ht="12.75" customHeight="1" x14ac:dyDescent="0.2"/>
    <row r="7285" ht="12.75" customHeight="1" x14ac:dyDescent="0.2"/>
    <row r="7286" ht="12.75" customHeight="1" x14ac:dyDescent="0.2"/>
    <row r="7287" ht="12.75" customHeight="1" x14ac:dyDescent="0.2"/>
    <row r="7288" ht="12.75" customHeight="1" x14ac:dyDescent="0.2"/>
    <row r="7289" ht="12.75" customHeight="1" x14ac:dyDescent="0.2"/>
    <row r="7290" ht="12.75" customHeight="1" x14ac:dyDescent="0.2"/>
    <row r="7291" ht="12.75" customHeight="1" x14ac:dyDescent="0.2"/>
    <row r="7292" ht="12.75" customHeight="1" x14ac:dyDescent="0.2"/>
    <row r="7293" ht="12.75" customHeight="1" x14ac:dyDescent="0.2"/>
    <row r="7294" ht="12.75" customHeight="1" x14ac:dyDescent="0.2"/>
    <row r="7295" ht="12.75" customHeight="1" x14ac:dyDescent="0.2"/>
    <row r="7296" ht="12.75" customHeight="1" x14ac:dyDescent="0.2"/>
    <row r="7297" ht="12.75" customHeight="1" x14ac:dyDescent="0.2"/>
    <row r="7298" ht="12.75" customHeight="1" x14ac:dyDescent="0.2"/>
    <row r="7299" ht="12.75" customHeight="1" x14ac:dyDescent="0.2"/>
    <row r="7300" ht="12.75" customHeight="1" x14ac:dyDescent="0.2"/>
    <row r="7301" ht="12.75" customHeight="1" x14ac:dyDescent="0.2"/>
    <row r="7302" ht="12.75" customHeight="1" x14ac:dyDescent="0.2"/>
    <row r="7303" ht="12.75" customHeight="1" x14ac:dyDescent="0.2"/>
    <row r="7304" ht="12.75" customHeight="1" x14ac:dyDescent="0.2"/>
    <row r="7305" ht="12.75" customHeight="1" x14ac:dyDescent="0.2"/>
    <row r="7306" ht="12.75" customHeight="1" x14ac:dyDescent="0.2"/>
    <row r="7307" ht="12.75" customHeight="1" x14ac:dyDescent="0.2"/>
    <row r="7308" ht="12.75" customHeight="1" x14ac:dyDescent="0.2"/>
    <row r="7309" ht="12.75" customHeight="1" x14ac:dyDescent="0.2"/>
    <row r="7310" ht="12.75" customHeight="1" x14ac:dyDescent="0.2"/>
    <row r="7311" ht="12.75" customHeight="1" x14ac:dyDescent="0.2"/>
    <row r="7312" ht="12.75" customHeight="1" x14ac:dyDescent="0.2"/>
    <row r="7313" ht="12.75" customHeight="1" x14ac:dyDescent="0.2"/>
    <row r="7314" ht="12.75" customHeight="1" x14ac:dyDescent="0.2"/>
    <row r="7315" ht="12.75" customHeight="1" x14ac:dyDescent="0.2"/>
    <row r="7316" ht="12.75" customHeight="1" x14ac:dyDescent="0.2"/>
    <row r="7317" ht="12.75" customHeight="1" x14ac:dyDescent="0.2"/>
    <row r="7318" ht="12.75" customHeight="1" x14ac:dyDescent="0.2"/>
    <row r="7319" ht="12.75" customHeight="1" x14ac:dyDescent="0.2"/>
    <row r="7320" ht="12.75" customHeight="1" x14ac:dyDescent="0.2"/>
    <row r="7321" ht="12.75" customHeight="1" x14ac:dyDescent="0.2"/>
    <row r="7322" ht="12.75" customHeight="1" x14ac:dyDescent="0.2"/>
    <row r="7323" ht="12.75" customHeight="1" x14ac:dyDescent="0.2"/>
    <row r="7324" ht="12.75" customHeight="1" x14ac:dyDescent="0.2"/>
    <row r="7325" ht="12.75" customHeight="1" x14ac:dyDescent="0.2"/>
    <row r="7326" ht="12.75" customHeight="1" x14ac:dyDescent="0.2"/>
    <row r="7327" ht="12.75" customHeight="1" x14ac:dyDescent="0.2"/>
    <row r="7328" ht="12.75" customHeight="1" x14ac:dyDescent="0.2"/>
    <row r="7329" ht="12.75" customHeight="1" x14ac:dyDescent="0.2"/>
    <row r="7330" ht="12.75" customHeight="1" x14ac:dyDescent="0.2"/>
    <row r="7331" ht="12.75" customHeight="1" x14ac:dyDescent="0.2"/>
    <row r="7332" ht="12.75" customHeight="1" x14ac:dyDescent="0.2"/>
    <row r="7333" ht="12.75" customHeight="1" x14ac:dyDescent="0.2"/>
    <row r="7334" ht="12.75" customHeight="1" x14ac:dyDescent="0.2"/>
    <row r="7335" ht="12.75" customHeight="1" x14ac:dyDescent="0.2"/>
    <row r="7336" ht="12.75" customHeight="1" x14ac:dyDescent="0.2"/>
    <row r="7337" ht="12.75" customHeight="1" x14ac:dyDescent="0.2"/>
    <row r="7338" ht="12.75" customHeight="1" x14ac:dyDescent="0.2"/>
    <row r="7339" ht="12.75" customHeight="1" x14ac:dyDescent="0.2"/>
    <row r="7340" ht="12.75" customHeight="1" x14ac:dyDescent="0.2"/>
    <row r="7341" ht="12.75" customHeight="1" x14ac:dyDescent="0.2"/>
    <row r="7342" ht="12.75" customHeight="1" x14ac:dyDescent="0.2"/>
    <row r="7343" ht="12.75" customHeight="1" x14ac:dyDescent="0.2"/>
    <row r="7344" ht="12.75" customHeight="1" x14ac:dyDescent="0.2"/>
    <row r="7345" ht="12.75" customHeight="1" x14ac:dyDescent="0.2"/>
    <row r="7346" ht="12.75" customHeight="1" x14ac:dyDescent="0.2"/>
    <row r="7347" ht="12.75" customHeight="1" x14ac:dyDescent="0.2"/>
    <row r="7348" ht="12.75" customHeight="1" x14ac:dyDescent="0.2"/>
    <row r="7349" ht="12.75" customHeight="1" x14ac:dyDescent="0.2"/>
    <row r="7350" ht="12.75" customHeight="1" x14ac:dyDescent="0.2"/>
    <row r="7351" ht="12.75" customHeight="1" x14ac:dyDescent="0.2"/>
    <row r="7352" ht="12.75" customHeight="1" x14ac:dyDescent="0.2"/>
    <row r="7353" ht="12.75" customHeight="1" x14ac:dyDescent="0.2"/>
    <row r="7354" ht="12.75" customHeight="1" x14ac:dyDescent="0.2"/>
    <row r="7355" ht="12.75" customHeight="1" x14ac:dyDescent="0.2"/>
    <row r="7356" ht="12.75" customHeight="1" x14ac:dyDescent="0.2"/>
    <row r="7357" ht="12.75" customHeight="1" x14ac:dyDescent="0.2"/>
    <row r="7358" ht="12.75" customHeight="1" x14ac:dyDescent="0.2"/>
    <row r="7359" ht="12.75" customHeight="1" x14ac:dyDescent="0.2"/>
    <row r="7360" ht="12.75" customHeight="1" x14ac:dyDescent="0.2"/>
    <row r="7361" ht="12.75" customHeight="1" x14ac:dyDescent="0.2"/>
    <row r="7362" ht="12.75" customHeight="1" x14ac:dyDescent="0.2"/>
    <row r="7363" ht="12.75" customHeight="1" x14ac:dyDescent="0.2"/>
    <row r="7364" ht="12.75" customHeight="1" x14ac:dyDescent="0.2"/>
    <row r="7365" ht="12.75" customHeight="1" x14ac:dyDescent="0.2"/>
    <row r="7366" ht="12.75" customHeight="1" x14ac:dyDescent="0.2"/>
    <row r="7367" ht="12.75" customHeight="1" x14ac:dyDescent="0.2"/>
    <row r="7368" ht="12.75" customHeight="1" x14ac:dyDescent="0.2"/>
    <row r="7369" ht="12.75" customHeight="1" x14ac:dyDescent="0.2"/>
    <row r="7370" ht="12.75" customHeight="1" x14ac:dyDescent="0.2"/>
    <row r="7371" ht="12.75" customHeight="1" x14ac:dyDescent="0.2"/>
    <row r="7372" ht="12.75" customHeight="1" x14ac:dyDescent="0.2"/>
    <row r="7373" ht="12.75" customHeight="1" x14ac:dyDescent="0.2"/>
    <row r="7374" ht="12.75" customHeight="1" x14ac:dyDescent="0.2"/>
    <row r="7375" ht="12.75" customHeight="1" x14ac:dyDescent="0.2"/>
    <row r="7376" ht="12.75" customHeight="1" x14ac:dyDescent="0.2"/>
    <row r="7377" ht="12.75" customHeight="1" x14ac:dyDescent="0.2"/>
    <row r="7378" ht="12.75" customHeight="1" x14ac:dyDescent="0.2"/>
    <row r="7379" ht="12.75" customHeight="1" x14ac:dyDescent="0.2"/>
    <row r="7380" ht="12.75" customHeight="1" x14ac:dyDescent="0.2"/>
    <row r="7381" ht="12.75" customHeight="1" x14ac:dyDescent="0.2"/>
    <row r="7382" ht="12.75" customHeight="1" x14ac:dyDescent="0.2"/>
    <row r="7383" ht="12.75" customHeight="1" x14ac:dyDescent="0.2"/>
    <row r="7384" ht="12.75" customHeight="1" x14ac:dyDescent="0.2"/>
    <row r="7385" ht="12.75" customHeight="1" x14ac:dyDescent="0.2"/>
    <row r="7386" ht="12.75" customHeight="1" x14ac:dyDescent="0.2"/>
    <row r="7387" ht="12.75" customHeight="1" x14ac:dyDescent="0.2"/>
    <row r="7388" ht="12.75" customHeight="1" x14ac:dyDescent="0.2"/>
    <row r="7389" ht="12.75" customHeight="1" x14ac:dyDescent="0.2"/>
    <row r="7390" ht="12.75" customHeight="1" x14ac:dyDescent="0.2"/>
    <row r="7391" ht="12.75" customHeight="1" x14ac:dyDescent="0.2"/>
    <row r="7392" ht="12.75" customHeight="1" x14ac:dyDescent="0.2"/>
    <row r="7393" ht="12.75" customHeight="1" x14ac:dyDescent="0.2"/>
    <row r="7394" ht="12.75" customHeight="1" x14ac:dyDescent="0.2"/>
    <row r="7395" ht="12.75" customHeight="1" x14ac:dyDescent="0.2"/>
    <row r="7396" ht="12.75" customHeight="1" x14ac:dyDescent="0.2"/>
    <row r="7397" ht="12.75" customHeight="1" x14ac:dyDescent="0.2"/>
    <row r="7398" ht="12.75" customHeight="1" x14ac:dyDescent="0.2"/>
    <row r="7399" ht="12.75" customHeight="1" x14ac:dyDescent="0.2"/>
    <row r="7400" ht="12.75" customHeight="1" x14ac:dyDescent="0.2"/>
    <row r="7401" ht="12.75" customHeight="1" x14ac:dyDescent="0.2"/>
    <row r="7402" ht="12.75" customHeight="1" x14ac:dyDescent="0.2"/>
    <row r="7403" ht="12.75" customHeight="1" x14ac:dyDescent="0.2"/>
    <row r="7404" ht="12.75" customHeight="1" x14ac:dyDescent="0.2"/>
    <row r="7405" ht="12.75" customHeight="1" x14ac:dyDescent="0.2"/>
    <row r="7406" ht="12.75" customHeight="1" x14ac:dyDescent="0.2"/>
    <row r="7407" ht="12.75" customHeight="1" x14ac:dyDescent="0.2"/>
    <row r="7408" ht="12.75" customHeight="1" x14ac:dyDescent="0.2"/>
    <row r="7409" ht="12.75" customHeight="1" x14ac:dyDescent="0.2"/>
    <row r="7410" ht="12.75" customHeight="1" x14ac:dyDescent="0.2"/>
    <row r="7411" ht="12.75" customHeight="1" x14ac:dyDescent="0.2"/>
    <row r="7412" ht="12.75" customHeight="1" x14ac:dyDescent="0.2"/>
    <row r="7413" ht="12.75" customHeight="1" x14ac:dyDescent="0.2"/>
    <row r="7414" ht="12.75" customHeight="1" x14ac:dyDescent="0.2"/>
    <row r="7415" ht="12.75" customHeight="1" x14ac:dyDescent="0.2"/>
    <row r="7416" ht="12.75" customHeight="1" x14ac:dyDescent="0.2"/>
    <row r="7417" ht="12.75" customHeight="1" x14ac:dyDescent="0.2"/>
    <row r="7418" ht="12.75" customHeight="1" x14ac:dyDescent="0.2"/>
    <row r="7419" ht="12.75" customHeight="1" x14ac:dyDescent="0.2"/>
    <row r="7420" ht="12.75" customHeight="1" x14ac:dyDescent="0.2"/>
    <row r="7421" ht="12.75" customHeight="1" x14ac:dyDescent="0.2"/>
    <row r="7422" ht="12.75" customHeight="1" x14ac:dyDescent="0.2"/>
    <row r="7423" ht="12.75" customHeight="1" x14ac:dyDescent="0.2"/>
    <row r="7424" ht="12.75" customHeight="1" x14ac:dyDescent="0.2"/>
    <row r="7425" ht="12.75" customHeight="1" x14ac:dyDescent="0.2"/>
    <row r="7426" ht="12.75" customHeight="1" x14ac:dyDescent="0.2"/>
    <row r="7427" ht="12.75" customHeight="1" x14ac:dyDescent="0.2"/>
    <row r="7428" ht="12.75" customHeight="1" x14ac:dyDescent="0.2"/>
    <row r="7429" ht="12.75" customHeight="1" x14ac:dyDescent="0.2"/>
    <row r="7430" ht="12.75" customHeight="1" x14ac:dyDescent="0.2"/>
    <row r="7431" ht="12.75" customHeight="1" x14ac:dyDescent="0.2"/>
    <row r="7432" ht="12.75" customHeight="1" x14ac:dyDescent="0.2"/>
    <row r="7433" ht="12.75" customHeight="1" x14ac:dyDescent="0.2"/>
    <row r="7434" ht="12.75" customHeight="1" x14ac:dyDescent="0.2"/>
    <row r="7435" ht="12.75" customHeight="1" x14ac:dyDescent="0.2"/>
    <row r="7436" ht="12.75" customHeight="1" x14ac:dyDescent="0.2"/>
    <row r="7437" ht="12.75" customHeight="1" x14ac:dyDescent="0.2"/>
    <row r="7438" ht="12.75" customHeight="1" x14ac:dyDescent="0.2"/>
    <row r="7439" ht="12.75" customHeight="1" x14ac:dyDescent="0.2"/>
    <row r="7440" ht="12.75" customHeight="1" x14ac:dyDescent="0.2"/>
    <row r="7441" ht="12.75" customHeight="1" x14ac:dyDescent="0.2"/>
    <row r="7442" ht="12.75" customHeight="1" x14ac:dyDescent="0.2"/>
    <row r="7443" ht="12.75" customHeight="1" x14ac:dyDescent="0.2"/>
    <row r="7444" ht="12.75" customHeight="1" x14ac:dyDescent="0.2"/>
    <row r="7445" ht="12.75" customHeight="1" x14ac:dyDescent="0.2"/>
    <row r="7446" ht="12.75" customHeight="1" x14ac:dyDescent="0.2"/>
    <row r="7447" ht="12.75" customHeight="1" x14ac:dyDescent="0.2"/>
    <row r="7448" ht="12.75" customHeight="1" x14ac:dyDescent="0.2"/>
    <row r="7449" ht="12.75" customHeight="1" x14ac:dyDescent="0.2"/>
    <row r="7450" ht="12.75" customHeight="1" x14ac:dyDescent="0.2"/>
    <row r="7451" ht="12.75" customHeight="1" x14ac:dyDescent="0.2"/>
    <row r="7452" ht="12.75" customHeight="1" x14ac:dyDescent="0.2"/>
    <row r="7453" ht="12.75" customHeight="1" x14ac:dyDescent="0.2"/>
    <row r="7454" ht="12.75" customHeight="1" x14ac:dyDescent="0.2"/>
    <row r="7455" ht="12.75" customHeight="1" x14ac:dyDescent="0.2"/>
    <row r="7456" ht="12.75" customHeight="1" x14ac:dyDescent="0.2"/>
    <row r="7457" ht="12.75" customHeight="1" x14ac:dyDescent="0.2"/>
    <row r="7458" ht="12.75" customHeight="1" x14ac:dyDescent="0.2"/>
    <row r="7459" ht="12.75" customHeight="1" x14ac:dyDescent="0.2"/>
    <row r="7460" ht="12.75" customHeight="1" x14ac:dyDescent="0.2"/>
    <row r="7461" ht="12.75" customHeight="1" x14ac:dyDescent="0.2"/>
    <row r="7462" ht="12.75" customHeight="1" x14ac:dyDescent="0.2"/>
    <row r="7463" ht="12.75" customHeight="1" x14ac:dyDescent="0.2"/>
    <row r="7464" ht="12.75" customHeight="1" x14ac:dyDescent="0.2"/>
    <row r="7465" ht="12.75" customHeight="1" x14ac:dyDescent="0.2"/>
    <row r="7466" ht="12.75" customHeight="1" x14ac:dyDescent="0.2"/>
    <row r="7467" ht="12.75" customHeight="1" x14ac:dyDescent="0.2"/>
    <row r="7468" ht="12.75" customHeight="1" x14ac:dyDescent="0.2"/>
    <row r="7469" ht="12.75" customHeight="1" x14ac:dyDescent="0.2"/>
    <row r="7470" ht="12.75" customHeight="1" x14ac:dyDescent="0.2"/>
    <row r="7471" ht="12.75" customHeight="1" x14ac:dyDescent="0.2"/>
    <row r="7472" ht="12.75" customHeight="1" x14ac:dyDescent="0.2"/>
    <row r="7473" ht="12.75" customHeight="1" x14ac:dyDescent="0.2"/>
    <row r="7474" ht="12.75" customHeight="1" x14ac:dyDescent="0.2"/>
    <row r="7475" ht="12.75" customHeight="1" x14ac:dyDescent="0.2"/>
    <row r="7476" ht="12.75" customHeight="1" x14ac:dyDescent="0.2"/>
    <row r="7477" ht="12.75" customHeight="1" x14ac:dyDescent="0.2"/>
    <row r="7478" ht="12.75" customHeight="1" x14ac:dyDescent="0.2"/>
    <row r="7479" ht="12.75" customHeight="1" x14ac:dyDescent="0.2"/>
    <row r="7480" ht="12.75" customHeight="1" x14ac:dyDescent="0.2"/>
    <row r="7481" ht="12.75" customHeight="1" x14ac:dyDescent="0.2"/>
    <row r="7482" ht="12.75" customHeight="1" x14ac:dyDescent="0.2"/>
    <row r="7483" ht="12.75" customHeight="1" x14ac:dyDescent="0.2"/>
    <row r="7484" ht="12.75" customHeight="1" x14ac:dyDescent="0.2"/>
    <row r="7485" ht="12.75" customHeight="1" x14ac:dyDescent="0.2"/>
    <row r="7486" ht="12.75" customHeight="1" x14ac:dyDescent="0.2"/>
    <row r="7487" ht="12.75" customHeight="1" x14ac:dyDescent="0.2"/>
    <row r="7488" ht="12.75" customHeight="1" x14ac:dyDescent="0.2"/>
    <row r="7489" ht="12.75" customHeight="1" x14ac:dyDescent="0.2"/>
    <row r="7490" ht="12.75" customHeight="1" x14ac:dyDescent="0.2"/>
    <row r="7491" ht="12.75" customHeight="1" x14ac:dyDescent="0.2"/>
    <row r="7492" ht="12.75" customHeight="1" x14ac:dyDescent="0.2"/>
    <row r="7493" ht="12.75" customHeight="1" x14ac:dyDescent="0.2"/>
    <row r="7494" ht="12.75" customHeight="1" x14ac:dyDescent="0.2"/>
    <row r="7495" ht="12.75" customHeight="1" x14ac:dyDescent="0.2"/>
    <row r="7496" ht="12.75" customHeight="1" x14ac:dyDescent="0.2"/>
    <row r="7497" ht="12.75" customHeight="1" x14ac:dyDescent="0.2"/>
    <row r="7498" ht="12.75" customHeight="1" x14ac:dyDescent="0.2"/>
    <row r="7499" ht="12.75" customHeight="1" x14ac:dyDescent="0.2"/>
    <row r="7500" ht="12.75" customHeight="1" x14ac:dyDescent="0.2"/>
    <row r="7501" ht="12.75" customHeight="1" x14ac:dyDescent="0.2"/>
    <row r="7502" ht="12.75" customHeight="1" x14ac:dyDescent="0.2"/>
    <row r="7503" ht="12.75" customHeight="1" x14ac:dyDescent="0.2"/>
    <row r="7504" ht="12.75" customHeight="1" x14ac:dyDescent="0.2"/>
    <row r="7505" ht="12.75" customHeight="1" x14ac:dyDescent="0.2"/>
    <row r="7506" ht="12.75" customHeight="1" x14ac:dyDescent="0.2"/>
    <row r="7507" ht="12.75" customHeight="1" x14ac:dyDescent="0.2"/>
    <row r="7508" ht="12.75" customHeight="1" x14ac:dyDescent="0.2"/>
    <row r="7509" ht="12.75" customHeight="1" x14ac:dyDescent="0.2"/>
    <row r="7510" ht="12.75" customHeight="1" x14ac:dyDescent="0.2"/>
    <row r="7511" ht="12.75" customHeight="1" x14ac:dyDescent="0.2"/>
    <row r="7512" ht="12.75" customHeight="1" x14ac:dyDescent="0.2"/>
    <row r="7513" ht="12.75" customHeight="1" x14ac:dyDescent="0.2"/>
    <row r="7514" ht="12.75" customHeight="1" x14ac:dyDescent="0.2"/>
    <row r="7515" ht="12.75" customHeight="1" x14ac:dyDescent="0.2"/>
    <row r="7516" ht="12.75" customHeight="1" x14ac:dyDescent="0.2"/>
    <row r="7517" ht="12.75" customHeight="1" x14ac:dyDescent="0.2"/>
    <row r="7518" ht="12.75" customHeight="1" x14ac:dyDescent="0.2"/>
    <row r="7519" ht="12.75" customHeight="1" x14ac:dyDescent="0.2"/>
    <row r="7520" ht="12.75" customHeight="1" x14ac:dyDescent="0.2"/>
    <row r="7521" ht="12.75" customHeight="1" x14ac:dyDescent="0.2"/>
    <row r="7522" ht="12.75" customHeight="1" x14ac:dyDescent="0.2"/>
    <row r="7523" ht="12.75" customHeight="1" x14ac:dyDescent="0.2"/>
    <row r="7524" ht="12.75" customHeight="1" x14ac:dyDescent="0.2"/>
    <row r="7525" ht="12.75" customHeight="1" x14ac:dyDescent="0.2"/>
    <row r="7526" ht="12.75" customHeight="1" x14ac:dyDescent="0.2"/>
    <row r="7527" ht="12.75" customHeight="1" x14ac:dyDescent="0.2"/>
    <row r="7528" ht="12.75" customHeight="1" x14ac:dyDescent="0.2"/>
    <row r="7529" ht="12.75" customHeight="1" x14ac:dyDescent="0.2"/>
    <row r="7530" ht="12.75" customHeight="1" x14ac:dyDescent="0.2"/>
    <row r="7531" ht="12.75" customHeight="1" x14ac:dyDescent="0.2"/>
    <row r="7532" ht="12.75" customHeight="1" x14ac:dyDescent="0.2"/>
    <row r="7533" ht="12.75" customHeight="1" x14ac:dyDescent="0.2"/>
    <row r="7534" ht="12.75" customHeight="1" x14ac:dyDescent="0.2"/>
    <row r="7535" ht="12.75" customHeight="1" x14ac:dyDescent="0.2"/>
    <row r="7536" ht="12.75" customHeight="1" x14ac:dyDescent="0.2"/>
    <row r="7537" ht="12.75" customHeight="1" x14ac:dyDescent="0.2"/>
    <row r="7538" ht="12.75" customHeight="1" x14ac:dyDescent="0.2"/>
    <row r="7539" ht="12.75" customHeight="1" x14ac:dyDescent="0.2"/>
    <row r="7540" ht="12.75" customHeight="1" x14ac:dyDescent="0.2"/>
    <row r="7541" ht="12.75" customHeight="1" x14ac:dyDescent="0.2"/>
    <row r="7542" ht="12.75" customHeight="1" x14ac:dyDescent="0.2"/>
    <row r="7543" ht="12.75" customHeight="1" x14ac:dyDescent="0.2"/>
    <row r="7544" ht="12.75" customHeight="1" x14ac:dyDescent="0.2"/>
    <row r="7545" ht="12.75" customHeight="1" x14ac:dyDescent="0.2"/>
    <row r="7546" ht="12.75" customHeight="1" x14ac:dyDescent="0.2"/>
    <row r="7547" ht="12.75" customHeight="1" x14ac:dyDescent="0.2"/>
    <row r="7548" ht="12.75" customHeight="1" x14ac:dyDescent="0.2"/>
    <row r="7549" ht="12.75" customHeight="1" x14ac:dyDescent="0.2"/>
    <row r="7550" ht="12.75" customHeight="1" x14ac:dyDescent="0.2"/>
    <row r="7551" ht="12.75" customHeight="1" x14ac:dyDescent="0.2"/>
    <row r="7552" ht="12.75" customHeight="1" x14ac:dyDescent="0.2"/>
    <row r="7553" ht="12.75" customHeight="1" x14ac:dyDescent="0.2"/>
    <row r="7554" ht="12.75" customHeight="1" x14ac:dyDescent="0.2"/>
    <row r="7555" ht="12.75" customHeight="1" x14ac:dyDescent="0.2"/>
    <row r="7556" ht="12.75" customHeight="1" x14ac:dyDescent="0.2"/>
    <row r="7557" ht="12.75" customHeight="1" x14ac:dyDescent="0.2"/>
    <row r="7558" ht="12.75" customHeight="1" x14ac:dyDescent="0.2"/>
    <row r="7559" ht="12.75" customHeight="1" x14ac:dyDescent="0.2"/>
    <row r="7560" ht="12.75" customHeight="1" x14ac:dyDescent="0.2"/>
    <row r="7561" ht="12.75" customHeight="1" x14ac:dyDescent="0.2"/>
    <row r="7562" ht="12.75" customHeight="1" x14ac:dyDescent="0.2"/>
    <row r="7563" ht="12.75" customHeight="1" x14ac:dyDescent="0.2"/>
    <row r="7564" ht="12.75" customHeight="1" x14ac:dyDescent="0.2"/>
    <row r="7565" ht="12.75" customHeight="1" x14ac:dyDescent="0.2"/>
    <row r="7566" ht="12.75" customHeight="1" x14ac:dyDescent="0.2"/>
    <row r="7567" ht="12.75" customHeight="1" x14ac:dyDescent="0.2"/>
    <row r="7568" ht="12.75" customHeight="1" x14ac:dyDescent="0.2"/>
    <row r="7569" ht="12.75" customHeight="1" x14ac:dyDescent="0.2"/>
    <row r="7570" ht="12.75" customHeight="1" x14ac:dyDescent="0.2"/>
    <row r="7571" ht="12.75" customHeight="1" x14ac:dyDescent="0.2"/>
    <row r="7572" ht="12.75" customHeight="1" x14ac:dyDescent="0.2"/>
    <row r="7573" ht="12.75" customHeight="1" x14ac:dyDescent="0.2"/>
    <row r="7574" ht="12.75" customHeight="1" x14ac:dyDescent="0.2"/>
    <row r="7575" ht="12.75" customHeight="1" x14ac:dyDescent="0.2"/>
    <row r="7576" ht="12.75" customHeight="1" x14ac:dyDescent="0.2"/>
    <row r="7577" ht="12.75" customHeight="1" x14ac:dyDescent="0.2"/>
    <row r="7578" ht="12.75" customHeight="1" x14ac:dyDescent="0.2"/>
    <row r="7579" ht="12.75" customHeight="1" x14ac:dyDescent="0.2"/>
    <row r="7580" ht="12.75" customHeight="1" x14ac:dyDescent="0.2"/>
    <row r="7581" ht="12.75" customHeight="1" x14ac:dyDescent="0.2"/>
    <row r="7582" ht="12.75" customHeight="1" x14ac:dyDescent="0.2"/>
    <row r="7583" ht="12.75" customHeight="1" x14ac:dyDescent="0.2"/>
    <row r="7584" ht="12.75" customHeight="1" x14ac:dyDescent="0.2"/>
    <row r="7585" ht="12.75" customHeight="1" x14ac:dyDescent="0.2"/>
    <row r="7586" ht="12.75" customHeight="1" x14ac:dyDescent="0.2"/>
    <row r="7587" ht="12.75" customHeight="1" x14ac:dyDescent="0.2"/>
    <row r="7588" ht="12.75" customHeight="1" x14ac:dyDescent="0.2"/>
    <row r="7589" ht="12.75" customHeight="1" x14ac:dyDescent="0.2"/>
    <row r="7590" ht="12.75" customHeight="1" x14ac:dyDescent="0.2"/>
    <row r="7591" ht="12.75" customHeight="1" x14ac:dyDescent="0.2"/>
    <row r="7592" ht="12.75" customHeight="1" x14ac:dyDescent="0.2"/>
    <row r="7593" ht="12.75" customHeight="1" x14ac:dyDescent="0.2"/>
    <row r="7594" ht="12.75" customHeight="1" x14ac:dyDescent="0.2"/>
    <row r="7595" ht="12.75" customHeight="1" x14ac:dyDescent="0.2"/>
    <row r="7596" ht="12.75" customHeight="1" x14ac:dyDescent="0.2"/>
    <row r="7597" ht="12.75" customHeight="1" x14ac:dyDescent="0.2"/>
    <row r="7598" ht="12.75" customHeight="1" x14ac:dyDescent="0.2"/>
    <row r="7599" ht="12.75" customHeight="1" x14ac:dyDescent="0.2"/>
    <row r="7600" ht="12.75" customHeight="1" x14ac:dyDescent="0.2"/>
    <row r="7601" ht="12.75" customHeight="1" x14ac:dyDescent="0.2"/>
    <row r="7602" ht="12.75" customHeight="1" x14ac:dyDescent="0.2"/>
    <row r="7603" ht="12.75" customHeight="1" x14ac:dyDescent="0.2"/>
    <row r="7604" ht="12.75" customHeight="1" x14ac:dyDescent="0.2"/>
    <row r="7605" ht="12.75" customHeight="1" x14ac:dyDescent="0.2"/>
    <row r="7606" ht="12.75" customHeight="1" x14ac:dyDescent="0.2"/>
    <row r="7607" ht="12.75" customHeight="1" x14ac:dyDescent="0.2"/>
    <row r="7608" ht="12.75" customHeight="1" x14ac:dyDescent="0.2"/>
    <row r="7609" ht="12.75" customHeight="1" x14ac:dyDescent="0.2"/>
    <row r="7610" ht="12.75" customHeight="1" x14ac:dyDescent="0.2"/>
    <row r="7611" ht="12.75" customHeight="1" x14ac:dyDescent="0.2"/>
    <row r="7612" ht="12.75" customHeight="1" x14ac:dyDescent="0.2"/>
    <row r="7613" ht="12.75" customHeight="1" x14ac:dyDescent="0.2"/>
    <row r="7614" ht="12.75" customHeight="1" x14ac:dyDescent="0.2"/>
    <row r="7615" ht="12.75" customHeight="1" x14ac:dyDescent="0.2"/>
    <row r="7616" ht="12.75" customHeight="1" x14ac:dyDescent="0.2"/>
    <row r="7617" ht="12.75" customHeight="1" x14ac:dyDescent="0.2"/>
    <row r="7618" ht="12.75" customHeight="1" x14ac:dyDescent="0.2"/>
    <row r="7619" ht="12.75" customHeight="1" x14ac:dyDescent="0.2"/>
    <row r="7620" ht="12.75" customHeight="1" x14ac:dyDescent="0.2"/>
    <row r="7621" ht="12.75" customHeight="1" x14ac:dyDescent="0.2"/>
    <row r="7622" ht="12.75" customHeight="1" x14ac:dyDescent="0.2"/>
    <row r="7623" ht="12.75" customHeight="1" x14ac:dyDescent="0.2"/>
    <row r="7624" ht="12.75" customHeight="1" x14ac:dyDescent="0.2"/>
    <row r="7625" ht="12.75" customHeight="1" x14ac:dyDescent="0.2"/>
    <row r="7626" ht="12.75" customHeight="1" x14ac:dyDescent="0.2"/>
    <row r="7627" ht="12.75" customHeight="1" x14ac:dyDescent="0.2"/>
    <row r="7628" ht="12.75" customHeight="1" x14ac:dyDescent="0.2"/>
    <row r="7629" ht="12.75" customHeight="1" x14ac:dyDescent="0.2"/>
    <row r="7630" ht="12.75" customHeight="1" x14ac:dyDescent="0.2"/>
    <row r="7631" ht="12.75" customHeight="1" x14ac:dyDescent="0.2"/>
    <row r="7632" ht="12.75" customHeight="1" x14ac:dyDescent="0.2"/>
    <row r="7633" ht="12.75" customHeight="1" x14ac:dyDescent="0.2"/>
    <row r="7634" ht="12.75" customHeight="1" x14ac:dyDescent="0.2"/>
    <row r="7635" ht="12.75" customHeight="1" x14ac:dyDescent="0.2"/>
    <row r="7636" ht="12.75" customHeight="1" x14ac:dyDescent="0.2"/>
    <row r="7637" ht="12.75" customHeight="1" x14ac:dyDescent="0.2"/>
    <row r="7638" ht="12.75" customHeight="1" x14ac:dyDescent="0.2"/>
    <row r="7639" ht="12.75" customHeight="1" x14ac:dyDescent="0.2"/>
    <row r="7640" ht="12.75" customHeight="1" x14ac:dyDescent="0.2"/>
    <row r="7641" ht="12.75" customHeight="1" x14ac:dyDescent="0.2"/>
    <row r="7642" ht="12.75" customHeight="1" x14ac:dyDescent="0.2"/>
    <row r="7643" ht="12.75" customHeight="1" x14ac:dyDescent="0.2"/>
    <row r="7644" ht="12.75" customHeight="1" x14ac:dyDescent="0.2"/>
    <row r="7645" ht="12.75" customHeight="1" x14ac:dyDescent="0.2"/>
    <row r="7646" ht="12.75" customHeight="1" x14ac:dyDescent="0.2"/>
    <row r="7647" ht="12.75" customHeight="1" x14ac:dyDescent="0.2"/>
    <row r="7648" ht="12.75" customHeight="1" x14ac:dyDescent="0.2"/>
    <row r="7649" ht="12.75" customHeight="1" x14ac:dyDescent="0.2"/>
    <row r="7650" ht="12.75" customHeight="1" x14ac:dyDescent="0.2"/>
    <row r="7651" ht="12.75" customHeight="1" x14ac:dyDescent="0.2"/>
    <row r="7652" ht="12.75" customHeight="1" x14ac:dyDescent="0.2"/>
    <row r="7653" ht="12.75" customHeight="1" x14ac:dyDescent="0.2"/>
    <row r="7654" ht="12.75" customHeight="1" x14ac:dyDescent="0.2"/>
    <row r="7655" ht="12.75" customHeight="1" x14ac:dyDescent="0.2"/>
    <row r="7656" ht="12.75" customHeight="1" x14ac:dyDescent="0.2"/>
    <row r="7657" ht="12.75" customHeight="1" x14ac:dyDescent="0.2"/>
    <row r="7658" ht="12.75" customHeight="1" x14ac:dyDescent="0.2"/>
    <row r="7659" ht="12.75" customHeight="1" x14ac:dyDescent="0.2"/>
    <row r="7660" ht="12.75" customHeight="1" x14ac:dyDescent="0.2"/>
    <row r="7661" ht="12.75" customHeight="1" x14ac:dyDescent="0.2"/>
    <row r="7662" ht="12.75" customHeight="1" x14ac:dyDescent="0.2"/>
    <row r="7663" ht="12.75" customHeight="1" x14ac:dyDescent="0.2"/>
    <row r="7664" ht="12.75" customHeight="1" x14ac:dyDescent="0.2"/>
    <row r="7665" ht="12.75" customHeight="1" x14ac:dyDescent="0.2"/>
    <row r="7666" ht="12.75" customHeight="1" x14ac:dyDescent="0.2"/>
    <row r="7667" ht="12.75" customHeight="1" x14ac:dyDescent="0.2"/>
    <row r="7668" ht="12.75" customHeight="1" x14ac:dyDescent="0.2"/>
    <row r="7669" ht="12.75" customHeight="1" x14ac:dyDescent="0.2"/>
    <row r="7670" ht="12.75" customHeight="1" x14ac:dyDescent="0.2"/>
    <row r="7671" ht="12.75" customHeight="1" x14ac:dyDescent="0.2"/>
    <row r="7672" ht="12.75" customHeight="1" x14ac:dyDescent="0.2"/>
    <row r="7673" ht="12.75" customHeight="1" x14ac:dyDescent="0.2"/>
    <row r="7674" ht="12.75" customHeight="1" x14ac:dyDescent="0.2"/>
    <row r="7675" ht="12.75" customHeight="1" x14ac:dyDescent="0.2"/>
    <row r="7676" ht="12.75" customHeight="1" x14ac:dyDescent="0.2"/>
    <row r="7677" ht="12.75" customHeight="1" x14ac:dyDescent="0.2"/>
    <row r="7678" ht="12.75" customHeight="1" x14ac:dyDescent="0.2"/>
    <row r="7679" ht="12.75" customHeight="1" x14ac:dyDescent="0.2"/>
    <row r="7680" ht="12.75" customHeight="1" x14ac:dyDescent="0.2"/>
    <row r="7681" ht="12.75" customHeight="1" x14ac:dyDescent="0.2"/>
    <row r="7682" ht="12.75" customHeight="1" x14ac:dyDescent="0.2"/>
    <row r="7683" ht="12.75" customHeight="1" x14ac:dyDescent="0.2"/>
    <row r="7684" ht="12.75" customHeight="1" x14ac:dyDescent="0.2"/>
    <row r="7685" ht="12.75" customHeight="1" x14ac:dyDescent="0.2"/>
    <row r="7686" ht="12.75" customHeight="1" x14ac:dyDescent="0.2"/>
    <row r="7687" ht="12.75" customHeight="1" x14ac:dyDescent="0.2"/>
    <row r="7688" ht="12.75" customHeight="1" x14ac:dyDescent="0.2"/>
    <row r="7689" ht="12.75" customHeight="1" x14ac:dyDescent="0.2"/>
    <row r="7690" ht="12.75" customHeight="1" x14ac:dyDescent="0.2"/>
    <row r="7691" ht="12.75" customHeight="1" x14ac:dyDescent="0.2"/>
    <row r="7692" ht="12.75" customHeight="1" x14ac:dyDescent="0.2"/>
    <row r="7693" ht="12.75" customHeight="1" x14ac:dyDescent="0.2"/>
    <row r="7694" ht="12.75" customHeight="1" x14ac:dyDescent="0.2"/>
    <row r="7695" ht="12.75" customHeight="1" x14ac:dyDescent="0.2"/>
    <row r="7696" ht="12.75" customHeight="1" x14ac:dyDescent="0.2"/>
    <row r="7697" ht="12.75" customHeight="1" x14ac:dyDescent="0.2"/>
    <row r="7698" ht="12.75" customHeight="1" x14ac:dyDescent="0.2"/>
    <row r="7699" ht="12.75" customHeight="1" x14ac:dyDescent="0.2"/>
    <row r="7700" ht="12.75" customHeight="1" x14ac:dyDescent="0.2"/>
    <row r="7701" ht="12.75" customHeight="1" x14ac:dyDescent="0.2"/>
    <row r="7702" ht="12.75" customHeight="1" x14ac:dyDescent="0.2"/>
    <row r="7703" ht="12.75" customHeight="1" x14ac:dyDescent="0.2"/>
    <row r="7704" ht="12.75" customHeight="1" x14ac:dyDescent="0.2"/>
    <row r="7705" ht="12.75" customHeight="1" x14ac:dyDescent="0.2"/>
    <row r="7706" ht="12.75" customHeight="1" x14ac:dyDescent="0.2"/>
    <row r="7707" ht="12.75" customHeight="1" x14ac:dyDescent="0.2"/>
    <row r="7708" ht="12.75" customHeight="1" x14ac:dyDescent="0.2"/>
    <row r="7709" ht="12.75" customHeight="1" x14ac:dyDescent="0.2"/>
    <row r="7710" ht="12.75" customHeight="1" x14ac:dyDescent="0.2"/>
    <row r="7711" ht="12.75" customHeight="1" x14ac:dyDescent="0.2"/>
    <row r="7712" ht="12.75" customHeight="1" x14ac:dyDescent="0.2"/>
    <row r="7713" ht="12.75" customHeight="1" x14ac:dyDescent="0.2"/>
    <row r="7714" ht="12.75" customHeight="1" x14ac:dyDescent="0.2"/>
    <row r="7715" ht="12.75" customHeight="1" x14ac:dyDescent="0.2"/>
    <row r="7716" ht="12.75" customHeight="1" x14ac:dyDescent="0.2"/>
    <row r="7717" ht="12.75" customHeight="1" x14ac:dyDescent="0.2"/>
    <row r="7718" ht="12.75" customHeight="1" x14ac:dyDescent="0.2"/>
    <row r="7719" ht="12.75" customHeight="1" x14ac:dyDescent="0.2"/>
    <row r="7720" ht="12.75" customHeight="1" x14ac:dyDescent="0.2"/>
    <row r="7721" ht="12.75" customHeight="1" x14ac:dyDescent="0.2"/>
    <row r="7722" ht="12.75" customHeight="1" x14ac:dyDescent="0.2"/>
    <row r="7723" ht="12.75" customHeight="1" x14ac:dyDescent="0.2"/>
    <row r="7724" ht="12.75" customHeight="1" x14ac:dyDescent="0.2"/>
    <row r="7725" ht="12.75" customHeight="1" x14ac:dyDescent="0.2"/>
    <row r="7726" ht="12.75" customHeight="1" x14ac:dyDescent="0.2"/>
    <row r="7727" ht="12.75" customHeight="1" x14ac:dyDescent="0.2"/>
    <row r="7728" ht="12.75" customHeight="1" x14ac:dyDescent="0.2"/>
    <row r="7729" ht="12.75" customHeight="1" x14ac:dyDescent="0.2"/>
    <row r="7730" ht="12.75" customHeight="1" x14ac:dyDescent="0.2"/>
    <row r="7731" ht="12.75" customHeight="1" x14ac:dyDescent="0.2"/>
    <row r="7732" ht="12.75" customHeight="1" x14ac:dyDescent="0.2"/>
    <row r="7733" ht="12.75" customHeight="1" x14ac:dyDescent="0.2"/>
    <row r="7734" ht="12.75" customHeight="1" x14ac:dyDescent="0.2"/>
    <row r="7735" ht="12.75" customHeight="1" x14ac:dyDescent="0.2"/>
    <row r="7736" ht="12.75" customHeight="1" x14ac:dyDescent="0.2"/>
    <row r="7737" ht="12.75" customHeight="1" x14ac:dyDescent="0.2"/>
    <row r="7738" ht="12.75" customHeight="1" x14ac:dyDescent="0.2"/>
    <row r="7739" ht="12.75" customHeight="1" x14ac:dyDescent="0.2"/>
    <row r="7740" ht="12.75" customHeight="1" x14ac:dyDescent="0.2"/>
    <row r="7741" ht="12.75" customHeight="1" x14ac:dyDescent="0.2"/>
    <row r="7742" ht="12.75" customHeight="1" x14ac:dyDescent="0.2"/>
    <row r="7743" ht="12.75" customHeight="1" x14ac:dyDescent="0.2"/>
    <row r="7744" ht="12.75" customHeight="1" x14ac:dyDescent="0.2"/>
    <row r="7745" ht="12.75" customHeight="1" x14ac:dyDescent="0.2"/>
    <row r="7746" ht="12.75" customHeight="1" x14ac:dyDescent="0.2"/>
    <row r="7747" ht="12.75" customHeight="1" x14ac:dyDescent="0.2"/>
    <row r="7748" ht="12.75" customHeight="1" x14ac:dyDescent="0.2"/>
    <row r="7749" ht="12.75" customHeight="1" x14ac:dyDescent="0.2"/>
    <row r="7750" ht="12.75" customHeight="1" x14ac:dyDescent="0.2"/>
    <row r="7751" ht="12.75" customHeight="1" x14ac:dyDescent="0.2"/>
    <row r="7752" ht="12.75" customHeight="1" x14ac:dyDescent="0.2"/>
    <row r="7753" ht="12.75" customHeight="1" x14ac:dyDescent="0.2"/>
    <row r="7754" ht="12.75" customHeight="1" x14ac:dyDescent="0.2"/>
    <row r="7755" ht="12.75" customHeight="1" x14ac:dyDescent="0.2"/>
    <row r="7756" ht="12.75" customHeight="1" x14ac:dyDescent="0.2"/>
    <row r="7757" ht="12.75" customHeight="1" x14ac:dyDescent="0.2"/>
    <row r="7758" ht="12.75" customHeight="1" x14ac:dyDescent="0.2"/>
    <row r="7759" ht="12.75" customHeight="1" x14ac:dyDescent="0.2"/>
    <row r="7760" ht="12.75" customHeight="1" x14ac:dyDescent="0.2"/>
    <row r="7761" ht="12.75" customHeight="1" x14ac:dyDescent="0.2"/>
    <row r="7762" ht="12.75" customHeight="1" x14ac:dyDescent="0.2"/>
    <row r="7763" ht="12.75" customHeight="1" x14ac:dyDescent="0.2"/>
    <row r="7764" ht="12.75" customHeight="1" x14ac:dyDescent="0.2"/>
    <row r="7765" ht="12.75" customHeight="1" x14ac:dyDescent="0.2"/>
    <row r="7766" ht="12.75" customHeight="1" x14ac:dyDescent="0.2"/>
    <row r="7767" ht="12.75" customHeight="1" x14ac:dyDescent="0.2"/>
    <row r="7768" ht="12.75" customHeight="1" x14ac:dyDescent="0.2"/>
    <row r="7769" ht="12.75" customHeight="1" x14ac:dyDescent="0.2"/>
    <row r="7770" ht="12.75" customHeight="1" x14ac:dyDescent="0.2"/>
    <row r="7771" ht="12.75" customHeight="1" x14ac:dyDescent="0.2"/>
    <row r="7772" ht="12.75" customHeight="1" x14ac:dyDescent="0.2"/>
    <row r="7773" ht="12.75" customHeight="1" x14ac:dyDescent="0.2"/>
    <row r="7774" ht="12.75" customHeight="1" x14ac:dyDescent="0.2"/>
    <row r="7775" ht="12.75" customHeight="1" x14ac:dyDescent="0.2"/>
    <row r="7776" ht="12.75" customHeight="1" x14ac:dyDescent="0.2"/>
    <row r="7777" ht="12.75" customHeight="1" x14ac:dyDescent="0.2"/>
    <row r="7778" ht="12.75" customHeight="1" x14ac:dyDescent="0.2"/>
    <row r="7779" ht="12.75" customHeight="1" x14ac:dyDescent="0.2"/>
    <row r="7780" ht="12.75" customHeight="1" x14ac:dyDescent="0.2"/>
    <row r="7781" ht="12.75" customHeight="1" x14ac:dyDescent="0.2"/>
    <row r="7782" ht="12.75" customHeight="1" x14ac:dyDescent="0.2"/>
    <row r="7783" ht="12.75" customHeight="1" x14ac:dyDescent="0.2"/>
    <row r="7784" ht="12.75" customHeight="1" x14ac:dyDescent="0.2"/>
    <row r="7785" ht="12.75" customHeight="1" x14ac:dyDescent="0.2"/>
    <row r="7786" ht="12.75" customHeight="1" x14ac:dyDescent="0.2"/>
    <row r="7787" ht="12.75" customHeight="1" x14ac:dyDescent="0.2"/>
    <row r="7788" ht="12.75" customHeight="1" x14ac:dyDescent="0.2"/>
    <row r="7789" ht="12.75" customHeight="1" x14ac:dyDescent="0.2"/>
    <row r="7790" ht="12.75" customHeight="1" x14ac:dyDescent="0.2"/>
    <row r="7791" ht="12.75" customHeight="1" x14ac:dyDescent="0.2"/>
    <row r="7792" ht="12.75" customHeight="1" x14ac:dyDescent="0.2"/>
    <row r="7793" ht="12.75" customHeight="1" x14ac:dyDescent="0.2"/>
    <row r="7794" ht="12.75" customHeight="1" x14ac:dyDescent="0.2"/>
    <row r="7795" ht="12.75" customHeight="1" x14ac:dyDescent="0.2"/>
    <row r="7796" ht="12.75" customHeight="1" x14ac:dyDescent="0.2"/>
    <row r="7797" ht="12.75" customHeight="1" x14ac:dyDescent="0.2"/>
    <row r="7798" ht="12.75" customHeight="1" x14ac:dyDescent="0.2"/>
    <row r="7799" ht="12.75" customHeight="1" x14ac:dyDescent="0.2"/>
    <row r="7800" ht="12.75" customHeight="1" x14ac:dyDescent="0.2"/>
    <row r="7801" ht="12.75" customHeight="1" x14ac:dyDescent="0.2"/>
    <row r="7802" ht="12.75" customHeight="1" x14ac:dyDescent="0.2"/>
    <row r="7803" ht="12.75" customHeight="1" x14ac:dyDescent="0.2"/>
    <row r="7804" ht="12.75" customHeight="1" x14ac:dyDescent="0.2"/>
    <row r="7805" ht="12.75" customHeight="1" x14ac:dyDescent="0.2"/>
    <row r="7806" ht="12.75" customHeight="1" x14ac:dyDescent="0.2"/>
    <row r="7807" ht="12.75" customHeight="1" x14ac:dyDescent="0.2"/>
    <row r="7808" ht="12.75" customHeight="1" x14ac:dyDescent="0.2"/>
    <row r="7809" ht="12.75" customHeight="1" x14ac:dyDescent="0.2"/>
    <row r="7810" ht="12.75" customHeight="1" x14ac:dyDescent="0.2"/>
    <row r="7811" ht="12.75" customHeight="1" x14ac:dyDescent="0.2"/>
    <row r="7812" ht="12.75" customHeight="1" x14ac:dyDescent="0.2"/>
    <row r="7813" ht="12.75" customHeight="1" x14ac:dyDescent="0.2"/>
    <row r="7814" ht="12.75" customHeight="1" x14ac:dyDescent="0.2"/>
    <row r="7815" ht="12.75" customHeight="1" x14ac:dyDescent="0.2"/>
    <row r="7816" ht="12.75" customHeight="1" x14ac:dyDescent="0.2"/>
    <row r="7817" ht="12.75" customHeight="1" x14ac:dyDescent="0.2"/>
    <row r="7818" ht="12.75" customHeight="1" x14ac:dyDescent="0.2"/>
    <row r="7819" ht="12.75" customHeight="1" x14ac:dyDescent="0.2"/>
    <row r="7820" ht="12.75" customHeight="1" x14ac:dyDescent="0.2"/>
    <row r="7821" ht="12.75" customHeight="1" x14ac:dyDescent="0.2"/>
    <row r="7822" ht="12.75" customHeight="1" x14ac:dyDescent="0.2"/>
    <row r="7823" ht="12.75" customHeight="1" x14ac:dyDescent="0.2"/>
    <row r="7824" ht="12.75" customHeight="1" x14ac:dyDescent="0.2"/>
    <row r="7825" ht="12.75" customHeight="1" x14ac:dyDescent="0.2"/>
    <row r="7826" ht="12.75" customHeight="1" x14ac:dyDescent="0.2"/>
    <row r="7827" ht="12.75" customHeight="1" x14ac:dyDescent="0.2"/>
    <row r="7828" ht="12.75" customHeight="1" x14ac:dyDescent="0.2"/>
    <row r="7829" ht="12.75" customHeight="1" x14ac:dyDescent="0.2"/>
    <row r="7830" ht="12.75" customHeight="1" x14ac:dyDescent="0.2"/>
    <row r="7831" ht="12.75" customHeight="1" x14ac:dyDescent="0.2"/>
    <row r="7832" ht="12.75" customHeight="1" x14ac:dyDescent="0.2"/>
    <row r="7833" ht="12.75" customHeight="1" x14ac:dyDescent="0.2"/>
    <row r="7834" ht="12.75" customHeight="1" x14ac:dyDescent="0.2"/>
    <row r="7835" ht="12.75" customHeight="1" x14ac:dyDescent="0.2"/>
    <row r="7836" ht="12.75" customHeight="1" x14ac:dyDescent="0.2"/>
    <row r="7837" ht="12.75" customHeight="1" x14ac:dyDescent="0.2"/>
    <row r="7838" ht="12.75" customHeight="1" x14ac:dyDescent="0.2"/>
    <row r="7839" ht="12.75" customHeight="1" x14ac:dyDescent="0.2"/>
    <row r="7840" ht="12.75" customHeight="1" x14ac:dyDescent="0.2"/>
    <row r="7841" ht="12.75" customHeight="1" x14ac:dyDescent="0.2"/>
    <row r="7842" ht="12.75" customHeight="1" x14ac:dyDescent="0.2"/>
    <row r="7843" ht="12.75" customHeight="1" x14ac:dyDescent="0.2"/>
    <row r="7844" ht="12.75" customHeight="1" x14ac:dyDescent="0.2"/>
    <row r="7845" ht="12.75" customHeight="1" x14ac:dyDescent="0.2"/>
    <row r="7846" ht="12.75" customHeight="1" x14ac:dyDescent="0.2"/>
    <row r="7847" ht="12.75" customHeight="1" x14ac:dyDescent="0.2"/>
    <row r="7848" ht="12.75" customHeight="1" x14ac:dyDescent="0.2"/>
    <row r="7849" ht="12.75" customHeight="1" x14ac:dyDescent="0.2"/>
    <row r="7850" ht="12.75" customHeight="1" x14ac:dyDescent="0.2"/>
    <row r="7851" ht="12.75" customHeight="1" x14ac:dyDescent="0.2"/>
    <row r="7852" ht="12.75" customHeight="1" x14ac:dyDescent="0.2"/>
    <row r="7853" ht="12.75" customHeight="1" x14ac:dyDescent="0.2"/>
    <row r="7854" ht="12.75" customHeight="1" x14ac:dyDescent="0.2"/>
    <row r="7855" ht="12.75" customHeight="1" x14ac:dyDescent="0.2"/>
    <row r="7856" ht="12.75" customHeight="1" x14ac:dyDescent="0.2"/>
    <row r="7857" ht="12.75" customHeight="1" x14ac:dyDescent="0.2"/>
    <row r="7858" ht="12.75" customHeight="1" x14ac:dyDescent="0.2"/>
    <row r="7859" ht="12.75" customHeight="1" x14ac:dyDescent="0.2"/>
    <row r="7860" ht="12.75" customHeight="1" x14ac:dyDescent="0.2"/>
    <row r="7861" ht="12.75" customHeight="1" x14ac:dyDescent="0.2"/>
    <row r="7862" ht="12.75" customHeight="1" x14ac:dyDescent="0.2"/>
    <row r="7863" ht="12.75" customHeight="1" x14ac:dyDescent="0.2"/>
    <row r="7864" ht="12.75" customHeight="1" x14ac:dyDescent="0.2"/>
    <row r="7865" ht="12.75" customHeight="1" x14ac:dyDescent="0.2"/>
    <row r="7866" ht="12.75" customHeight="1" x14ac:dyDescent="0.2"/>
    <row r="7867" ht="12.75" customHeight="1" x14ac:dyDescent="0.2"/>
    <row r="7868" ht="12.75" customHeight="1" x14ac:dyDescent="0.2"/>
    <row r="7869" ht="12.75" customHeight="1" x14ac:dyDescent="0.2"/>
    <row r="7870" ht="12.75" customHeight="1" x14ac:dyDescent="0.2"/>
    <row r="7871" ht="12.75" customHeight="1" x14ac:dyDescent="0.2"/>
    <row r="7872" ht="12.75" customHeight="1" x14ac:dyDescent="0.2"/>
    <row r="7873" ht="12.75" customHeight="1" x14ac:dyDescent="0.2"/>
    <row r="7874" ht="12.75" customHeight="1" x14ac:dyDescent="0.2"/>
    <row r="7875" ht="12.75" customHeight="1" x14ac:dyDescent="0.2"/>
    <row r="7876" ht="12.75" customHeight="1" x14ac:dyDescent="0.2"/>
    <row r="7877" ht="12.75" customHeight="1" x14ac:dyDescent="0.2"/>
    <row r="7878" ht="12.75" customHeight="1" x14ac:dyDescent="0.2"/>
    <row r="7879" ht="12.75" customHeight="1" x14ac:dyDescent="0.2"/>
    <row r="7880" ht="12.75" customHeight="1" x14ac:dyDescent="0.2"/>
    <row r="7881" ht="12.75" customHeight="1" x14ac:dyDescent="0.2"/>
    <row r="7882" ht="12.75" customHeight="1" x14ac:dyDescent="0.2"/>
    <row r="7883" ht="12.75" customHeight="1" x14ac:dyDescent="0.2"/>
    <row r="7884" ht="12.75" customHeight="1" x14ac:dyDescent="0.2"/>
    <row r="7885" ht="12.75" customHeight="1" x14ac:dyDescent="0.2"/>
    <row r="7886" ht="12.75" customHeight="1" x14ac:dyDescent="0.2"/>
    <row r="7887" ht="12.75" customHeight="1" x14ac:dyDescent="0.2"/>
    <row r="7888" ht="12.75" customHeight="1" x14ac:dyDescent="0.2"/>
    <row r="7889" ht="12.75" customHeight="1" x14ac:dyDescent="0.2"/>
    <row r="7890" ht="12.75" customHeight="1" x14ac:dyDescent="0.2"/>
    <row r="7891" ht="12.75" customHeight="1" x14ac:dyDescent="0.2"/>
    <row r="7892" ht="12.75" customHeight="1" x14ac:dyDescent="0.2"/>
    <row r="7893" ht="12.75" customHeight="1" x14ac:dyDescent="0.2"/>
    <row r="7894" ht="12.75" customHeight="1" x14ac:dyDescent="0.2"/>
    <row r="7895" ht="12.75" customHeight="1" x14ac:dyDescent="0.2"/>
    <row r="7896" ht="12.75" customHeight="1" x14ac:dyDescent="0.2"/>
    <row r="7897" ht="12.75" customHeight="1" x14ac:dyDescent="0.2"/>
    <row r="7898" ht="12.75" customHeight="1" x14ac:dyDescent="0.2"/>
    <row r="7899" ht="12.75" customHeight="1" x14ac:dyDescent="0.2"/>
    <row r="7900" ht="12.75" customHeight="1" x14ac:dyDescent="0.2"/>
    <row r="7901" ht="12.75" customHeight="1" x14ac:dyDescent="0.2"/>
    <row r="7902" ht="12.75" customHeight="1" x14ac:dyDescent="0.2"/>
    <row r="7903" ht="12.75" customHeight="1" x14ac:dyDescent="0.2"/>
    <row r="7904" ht="12.75" customHeight="1" x14ac:dyDescent="0.2"/>
    <row r="7905" ht="12.75" customHeight="1" x14ac:dyDescent="0.2"/>
    <row r="7906" ht="12.75" customHeight="1" x14ac:dyDescent="0.2"/>
    <row r="7907" ht="12.75" customHeight="1" x14ac:dyDescent="0.2"/>
    <row r="7908" ht="12.75" customHeight="1" x14ac:dyDescent="0.2"/>
    <row r="7909" ht="12.75" customHeight="1" x14ac:dyDescent="0.2"/>
    <row r="7910" ht="12.75" customHeight="1" x14ac:dyDescent="0.2"/>
    <row r="7911" ht="12.75" customHeight="1" x14ac:dyDescent="0.2"/>
    <row r="7912" ht="12.75" customHeight="1" x14ac:dyDescent="0.2"/>
    <row r="7913" ht="12.75" customHeight="1" x14ac:dyDescent="0.2"/>
    <row r="7914" ht="12.75" customHeight="1" x14ac:dyDescent="0.2"/>
    <row r="7915" ht="12.75" customHeight="1" x14ac:dyDescent="0.2"/>
    <row r="7916" ht="12.75" customHeight="1" x14ac:dyDescent="0.2"/>
    <row r="7917" ht="12.75" customHeight="1" x14ac:dyDescent="0.2"/>
    <row r="7918" ht="12.75" customHeight="1" x14ac:dyDescent="0.2"/>
    <row r="7919" ht="12.75" customHeight="1" x14ac:dyDescent="0.2"/>
    <row r="7920" ht="12.75" customHeight="1" x14ac:dyDescent="0.2"/>
    <row r="7921" ht="12.75" customHeight="1" x14ac:dyDescent="0.2"/>
    <row r="7922" ht="12.75" customHeight="1" x14ac:dyDescent="0.2"/>
    <row r="7923" ht="12.75" customHeight="1" x14ac:dyDescent="0.2"/>
    <row r="7924" ht="12.75" customHeight="1" x14ac:dyDescent="0.2"/>
    <row r="7925" ht="12.75" customHeight="1" x14ac:dyDescent="0.2"/>
    <row r="7926" ht="12.75" customHeight="1" x14ac:dyDescent="0.2"/>
    <row r="7927" ht="12.75" customHeight="1" x14ac:dyDescent="0.2"/>
    <row r="7928" ht="12.75" customHeight="1" x14ac:dyDescent="0.2"/>
    <row r="7929" ht="12.75" customHeight="1" x14ac:dyDescent="0.2"/>
    <row r="7930" ht="12.75" customHeight="1" x14ac:dyDescent="0.2"/>
    <row r="7931" ht="12.75" customHeight="1" x14ac:dyDescent="0.2"/>
    <row r="7932" ht="12.75" customHeight="1" x14ac:dyDescent="0.2"/>
    <row r="7933" ht="12.75" customHeight="1" x14ac:dyDescent="0.2"/>
    <row r="7934" ht="12.75" customHeight="1" x14ac:dyDescent="0.2"/>
    <row r="7935" ht="12.75" customHeight="1" x14ac:dyDescent="0.2"/>
    <row r="7936" ht="12.75" customHeight="1" x14ac:dyDescent="0.2"/>
    <row r="7937" ht="12.75" customHeight="1" x14ac:dyDescent="0.2"/>
    <row r="7938" ht="12.75" customHeight="1" x14ac:dyDescent="0.2"/>
    <row r="7939" ht="12.75" customHeight="1" x14ac:dyDescent="0.2"/>
    <row r="7940" ht="12.75" customHeight="1" x14ac:dyDescent="0.2"/>
    <row r="7941" ht="12.75" customHeight="1" x14ac:dyDescent="0.2"/>
    <row r="7942" ht="12.75" customHeight="1" x14ac:dyDescent="0.2"/>
    <row r="7943" ht="12.75" customHeight="1" x14ac:dyDescent="0.2"/>
    <row r="7944" ht="12.75" customHeight="1" x14ac:dyDescent="0.2"/>
    <row r="7945" ht="12.75" customHeight="1" x14ac:dyDescent="0.2"/>
    <row r="7946" ht="12.75" customHeight="1" x14ac:dyDescent="0.2"/>
    <row r="7947" ht="12.75" customHeight="1" x14ac:dyDescent="0.2"/>
    <row r="7948" ht="12.75" customHeight="1" x14ac:dyDescent="0.2"/>
    <row r="7949" ht="12.75" customHeight="1" x14ac:dyDescent="0.2"/>
    <row r="7950" ht="12.75" customHeight="1" x14ac:dyDescent="0.2"/>
    <row r="7951" ht="12.75" customHeight="1" x14ac:dyDescent="0.2"/>
    <row r="7952" ht="12.75" customHeight="1" x14ac:dyDescent="0.2"/>
    <row r="7953" ht="12.75" customHeight="1" x14ac:dyDescent="0.2"/>
    <row r="7954" ht="12.75" customHeight="1" x14ac:dyDescent="0.2"/>
    <row r="7955" ht="12.75" customHeight="1" x14ac:dyDescent="0.2"/>
    <row r="7956" ht="12.75" customHeight="1" x14ac:dyDescent="0.2"/>
    <row r="7957" ht="12.75" customHeight="1" x14ac:dyDescent="0.2"/>
    <row r="7958" ht="12.75" customHeight="1" x14ac:dyDescent="0.2"/>
    <row r="7959" ht="12.75" customHeight="1" x14ac:dyDescent="0.2"/>
    <row r="7960" ht="12.75" customHeight="1" x14ac:dyDescent="0.2"/>
    <row r="7961" ht="12.75" customHeight="1" x14ac:dyDescent="0.2"/>
    <row r="7962" ht="12.75" customHeight="1" x14ac:dyDescent="0.2"/>
    <row r="7963" ht="12.75" customHeight="1" x14ac:dyDescent="0.2"/>
    <row r="7964" ht="12.75" customHeight="1" x14ac:dyDescent="0.2"/>
    <row r="7965" ht="12.75" customHeight="1" x14ac:dyDescent="0.2"/>
    <row r="7966" ht="12.75" customHeight="1" x14ac:dyDescent="0.2"/>
    <row r="7967" ht="12.75" customHeight="1" x14ac:dyDescent="0.2"/>
    <row r="7968" ht="12.75" customHeight="1" x14ac:dyDescent="0.2"/>
    <row r="7969" ht="12.75" customHeight="1" x14ac:dyDescent="0.2"/>
    <row r="7970" ht="12.75" customHeight="1" x14ac:dyDescent="0.2"/>
    <row r="7971" ht="12.75" customHeight="1" x14ac:dyDescent="0.2"/>
    <row r="7972" ht="12.75" customHeight="1" x14ac:dyDescent="0.2"/>
    <row r="7973" ht="12.75" customHeight="1" x14ac:dyDescent="0.2"/>
    <row r="7974" ht="12.75" customHeight="1" x14ac:dyDescent="0.2"/>
    <row r="7975" ht="12.75" customHeight="1" x14ac:dyDescent="0.2"/>
    <row r="7976" ht="12.75" customHeight="1" x14ac:dyDescent="0.2"/>
    <row r="7977" ht="12.75" customHeight="1" x14ac:dyDescent="0.2"/>
    <row r="7978" ht="12.75" customHeight="1" x14ac:dyDescent="0.2"/>
    <row r="7979" ht="12.75" customHeight="1" x14ac:dyDescent="0.2"/>
    <row r="7980" ht="12.75" customHeight="1" x14ac:dyDescent="0.2"/>
    <row r="7981" ht="12.75" customHeight="1" x14ac:dyDescent="0.2"/>
    <row r="7982" ht="12.75" customHeight="1" x14ac:dyDescent="0.2"/>
    <row r="7983" ht="12.75" customHeight="1" x14ac:dyDescent="0.2"/>
    <row r="7984" ht="12.75" customHeight="1" x14ac:dyDescent="0.2"/>
    <row r="7985" ht="12.75" customHeight="1" x14ac:dyDescent="0.2"/>
    <row r="7986" ht="12.75" customHeight="1" x14ac:dyDescent="0.2"/>
    <row r="7987" ht="12.75" customHeight="1" x14ac:dyDescent="0.2"/>
    <row r="7988" ht="12.75" customHeight="1" x14ac:dyDescent="0.2"/>
    <row r="7989" ht="12.75" customHeight="1" x14ac:dyDescent="0.2"/>
    <row r="7990" ht="12.75" customHeight="1" x14ac:dyDescent="0.2"/>
    <row r="7991" ht="12.75" customHeight="1" x14ac:dyDescent="0.2"/>
    <row r="7992" ht="12.75" customHeight="1" x14ac:dyDescent="0.2"/>
    <row r="7993" ht="12.75" customHeight="1" x14ac:dyDescent="0.2"/>
    <row r="7994" ht="12.75" customHeight="1" x14ac:dyDescent="0.2"/>
    <row r="7995" ht="12.75" customHeight="1" x14ac:dyDescent="0.2"/>
    <row r="7996" ht="12.75" customHeight="1" x14ac:dyDescent="0.2"/>
    <row r="7997" ht="12.75" customHeight="1" x14ac:dyDescent="0.2"/>
    <row r="7998" ht="12.75" customHeight="1" x14ac:dyDescent="0.2"/>
    <row r="7999" ht="12.75" customHeight="1" x14ac:dyDescent="0.2"/>
    <row r="8000" ht="12.75" customHeight="1" x14ac:dyDescent="0.2"/>
    <row r="8001" ht="12.75" customHeight="1" x14ac:dyDescent="0.2"/>
    <row r="8002" ht="12.75" customHeight="1" x14ac:dyDescent="0.2"/>
    <row r="8003" ht="12.75" customHeight="1" x14ac:dyDescent="0.2"/>
    <row r="8004" ht="12.75" customHeight="1" x14ac:dyDescent="0.2"/>
    <row r="8005" ht="12.75" customHeight="1" x14ac:dyDescent="0.2"/>
    <row r="8006" ht="12.75" customHeight="1" x14ac:dyDescent="0.2"/>
    <row r="8007" ht="12.75" customHeight="1" x14ac:dyDescent="0.2"/>
    <row r="8008" ht="12.75" customHeight="1" x14ac:dyDescent="0.2"/>
    <row r="8009" ht="12.75" customHeight="1" x14ac:dyDescent="0.2"/>
    <row r="8010" ht="12.75" customHeight="1" x14ac:dyDescent="0.2"/>
    <row r="8011" ht="12.75" customHeight="1" x14ac:dyDescent="0.2"/>
    <row r="8012" ht="12.75" customHeight="1" x14ac:dyDescent="0.2"/>
    <row r="8013" ht="12.75" customHeight="1" x14ac:dyDescent="0.2"/>
    <row r="8014" ht="12.75" customHeight="1" x14ac:dyDescent="0.2"/>
    <row r="8015" ht="12.75" customHeight="1" x14ac:dyDescent="0.2"/>
    <row r="8016" ht="12.75" customHeight="1" x14ac:dyDescent="0.2"/>
    <row r="8017" ht="12.75" customHeight="1" x14ac:dyDescent="0.2"/>
    <row r="8018" ht="12.75" customHeight="1" x14ac:dyDescent="0.2"/>
    <row r="8019" ht="12.75" customHeight="1" x14ac:dyDescent="0.2"/>
    <row r="8020" ht="12.75" customHeight="1" x14ac:dyDescent="0.2"/>
    <row r="8021" ht="12.75" customHeight="1" x14ac:dyDescent="0.2"/>
    <row r="8022" ht="12.75" customHeight="1" x14ac:dyDescent="0.2"/>
    <row r="8023" ht="12.75" customHeight="1" x14ac:dyDescent="0.2"/>
    <row r="8024" ht="12.75" customHeight="1" x14ac:dyDescent="0.2"/>
    <row r="8025" ht="12.75" customHeight="1" x14ac:dyDescent="0.2"/>
    <row r="8026" ht="12.75" customHeight="1" x14ac:dyDescent="0.2"/>
    <row r="8027" ht="12.75" customHeight="1" x14ac:dyDescent="0.2"/>
    <row r="8028" ht="12.75" customHeight="1" x14ac:dyDescent="0.2"/>
    <row r="8029" ht="12.75" customHeight="1" x14ac:dyDescent="0.2"/>
    <row r="8030" ht="12.75" customHeight="1" x14ac:dyDescent="0.2"/>
    <row r="8031" ht="12.75" customHeight="1" x14ac:dyDescent="0.2"/>
    <row r="8032" ht="12.75" customHeight="1" x14ac:dyDescent="0.2"/>
    <row r="8033" ht="12.75" customHeight="1" x14ac:dyDescent="0.2"/>
    <row r="8034" ht="12.75" customHeight="1" x14ac:dyDescent="0.2"/>
    <row r="8035" ht="12.75" customHeight="1" x14ac:dyDescent="0.2"/>
    <row r="8036" ht="12.75" customHeight="1" x14ac:dyDescent="0.2"/>
    <row r="8037" ht="12.75" customHeight="1" x14ac:dyDescent="0.2"/>
    <row r="8038" ht="12.75" customHeight="1" x14ac:dyDescent="0.2"/>
    <row r="8039" ht="12.75" customHeight="1" x14ac:dyDescent="0.2"/>
    <row r="8040" ht="12.75" customHeight="1" x14ac:dyDescent="0.2"/>
    <row r="8041" ht="12.75" customHeight="1" x14ac:dyDescent="0.2"/>
    <row r="8042" ht="12.75" customHeight="1" x14ac:dyDescent="0.2"/>
    <row r="8043" ht="12.75" customHeight="1" x14ac:dyDescent="0.2"/>
    <row r="8044" ht="12.75" customHeight="1" x14ac:dyDescent="0.2"/>
    <row r="8045" ht="12.75" customHeight="1" x14ac:dyDescent="0.2"/>
    <row r="8046" ht="12.75" customHeight="1" x14ac:dyDescent="0.2"/>
    <row r="8047" ht="12.75" customHeight="1" x14ac:dyDescent="0.2"/>
    <row r="8048" ht="12.75" customHeight="1" x14ac:dyDescent="0.2"/>
    <row r="8049" ht="12.75" customHeight="1" x14ac:dyDescent="0.2"/>
    <row r="8050" ht="12.75" customHeight="1" x14ac:dyDescent="0.2"/>
    <row r="8051" ht="12.75" customHeight="1" x14ac:dyDescent="0.2"/>
    <row r="8052" ht="12.75" customHeight="1" x14ac:dyDescent="0.2"/>
    <row r="8053" ht="12.75" customHeight="1" x14ac:dyDescent="0.2"/>
    <row r="8054" ht="12.75" customHeight="1" x14ac:dyDescent="0.2"/>
    <row r="8055" ht="12.75" customHeight="1" x14ac:dyDescent="0.2"/>
    <row r="8056" ht="12.75" customHeight="1" x14ac:dyDescent="0.2"/>
    <row r="8057" ht="12.75" customHeight="1" x14ac:dyDescent="0.2"/>
    <row r="8058" ht="12.75" customHeight="1" x14ac:dyDescent="0.2"/>
    <row r="8059" ht="12.75" customHeight="1" x14ac:dyDescent="0.2"/>
    <row r="8060" ht="12.75" customHeight="1" x14ac:dyDescent="0.2"/>
    <row r="8061" ht="12.75" customHeight="1" x14ac:dyDescent="0.2"/>
    <row r="8062" ht="12.75" customHeight="1" x14ac:dyDescent="0.2"/>
    <row r="8063" ht="12.75" customHeight="1" x14ac:dyDescent="0.2"/>
    <row r="8064" ht="12.75" customHeight="1" x14ac:dyDescent="0.2"/>
    <row r="8065" ht="12.75" customHeight="1" x14ac:dyDescent="0.2"/>
    <row r="8066" ht="12.75" customHeight="1" x14ac:dyDescent="0.2"/>
    <row r="8067" ht="12.75" customHeight="1" x14ac:dyDescent="0.2"/>
    <row r="8068" ht="12.75" customHeight="1" x14ac:dyDescent="0.2"/>
    <row r="8069" ht="12.75" customHeight="1" x14ac:dyDescent="0.2"/>
    <row r="8070" ht="12.75" customHeight="1" x14ac:dyDescent="0.2"/>
    <row r="8071" ht="12.75" customHeight="1" x14ac:dyDescent="0.2"/>
    <row r="8072" ht="12.75" customHeight="1" x14ac:dyDescent="0.2"/>
    <row r="8073" ht="12.75" customHeight="1" x14ac:dyDescent="0.2"/>
    <row r="8074" ht="12.75" customHeight="1" x14ac:dyDescent="0.2"/>
    <row r="8075" ht="12.75" customHeight="1" x14ac:dyDescent="0.2"/>
    <row r="8076" ht="12.75" customHeight="1" x14ac:dyDescent="0.2"/>
    <row r="8077" ht="12.75" customHeight="1" x14ac:dyDescent="0.2"/>
    <row r="8078" ht="12.75" customHeight="1" x14ac:dyDescent="0.2"/>
    <row r="8079" ht="12.75" customHeight="1" x14ac:dyDescent="0.2"/>
    <row r="8080" ht="12.75" customHeight="1" x14ac:dyDescent="0.2"/>
    <row r="8081" ht="12.75" customHeight="1" x14ac:dyDescent="0.2"/>
    <row r="8082" ht="12.75" customHeight="1" x14ac:dyDescent="0.2"/>
    <row r="8083" ht="12.75" customHeight="1" x14ac:dyDescent="0.2"/>
    <row r="8084" ht="12.75" customHeight="1" x14ac:dyDescent="0.2"/>
    <row r="8085" ht="12.75" customHeight="1" x14ac:dyDescent="0.2"/>
    <row r="8086" ht="12.75" customHeight="1" x14ac:dyDescent="0.2"/>
    <row r="8087" ht="12.75" customHeight="1" x14ac:dyDescent="0.2"/>
    <row r="8088" ht="12.75" customHeight="1" x14ac:dyDescent="0.2"/>
    <row r="8089" ht="12.75" customHeight="1" x14ac:dyDescent="0.2"/>
    <row r="8090" ht="12.75" customHeight="1" x14ac:dyDescent="0.2"/>
    <row r="8091" ht="12.75" customHeight="1" x14ac:dyDescent="0.2"/>
    <row r="8092" ht="12.75" customHeight="1" x14ac:dyDescent="0.2"/>
    <row r="8093" ht="12.75" customHeight="1" x14ac:dyDescent="0.2"/>
    <row r="8094" ht="12.75" customHeight="1" x14ac:dyDescent="0.2"/>
    <row r="8095" ht="12.75" customHeight="1" x14ac:dyDescent="0.2"/>
    <row r="8096" ht="12.75" customHeight="1" x14ac:dyDescent="0.2"/>
    <row r="8097" ht="12.75" customHeight="1" x14ac:dyDescent="0.2"/>
    <row r="8098" ht="12.75" customHeight="1" x14ac:dyDescent="0.2"/>
    <row r="8099" ht="12.75" customHeight="1" x14ac:dyDescent="0.2"/>
    <row r="8100" ht="12.75" customHeight="1" x14ac:dyDescent="0.2"/>
    <row r="8101" ht="12.75" customHeight="1" x14ac:dyDescent="0.2"/>
    <row r="8102" ht="12.75" customHeight="1" x14ac:dyDescent="0.2"/>
    <row r="8103" ht="12.75" customHeight="1" x14ac:dyDescent="0.2"/>
    <row r="8104" ht="12.75" customHeight="1" x14ac:dyDescent="0.2"/>
    <row r="8105" ht="12.75" customHeight="1" x14ac:dyDescent="0.2"/>
    <row r="8106" ht="12.75" customHeight="1" x14ac:dyDescent="0.2"/>
    <row r="8107" ht="12.75" customHeight="1" x14ac:dyDescent="0.2"/>
    <row r="8108" ht="12.75" customHeight="1" x14ac:dyDescent="0.2"/>
    <row r="8109" ht="12.75" customHeight="1" x14ac:dyDescent="0.2"/>
    <row r="8110" ht="12.75" customHeight="1" x14ac:dyDescent="0.2"/>
    <row r="8111" ht="12.75" customHeight="1" x14ac:dyDescent="0.2"/>
    <row r="8112" ht="12.75" customHeight="1" x14ac:dyDescent="0.2"/>
    <row r="8113" ht="12.75" customHeight="1" x14ac:dyDescent="0.2"/>
    <row r="8114" ht="12.75" customHeight="1" x14ac:dyDescent="0.2"/>
    <row r="8115" ht="12.75" customHeight="1" x14ac:dyDescent="0.2"/>
    <row r="8116" ht="12.75" customHeight="1" x14ac:dyDescent="0.2"/>
    <row r="8117" ht="12.75" customHeight="1" x14ac:dyDescent="0.2"/>
    <row r="8118" ht="12.75" customHeight="1" x14ac:dyDescent="0.2"/>
    <row r="8119" ht="12.75" customHeight="1" x14ac:dyDescent="0.2"/>
    <row r="8120" ht="12.75" customHeight="1" x14ac:dyDescent="0.2"/>
    <row r="8121" ht="12.75" customHeight="1" x14ac:dyDescent="0.2"/>
    <row r="8122" ht="12.75" customHeight="1" x14ac:dyDescent="0.2"/>
    <row r="8123" ht="12.75" customHeight="1" x14ac:dyDescent="0.2"/>
    <row r="8124" ht="12.75" customHeight="1" x14ac:dyDescent="0.2"/>
    <row r="8125" ht="12.75" customHeight="1" x14ac:dyDescent="0.2"/>
    <row r="8126" ht="12.75" customHeight="1" x14ac:dyDescent="0.2"/>
    <row r="8127" ht="12.75" customHeight="1" x14ac:dyDescent="0.2"/>
    <row r="8128" ht="12.75" customHeight="1" x14ac:dyDescent="0.2"/>
    <row r="8129" ht="12.75" customHeight="1" x14ac:dyDescent="0.2"/>
    <row r="8130" ht="12.75" customHeight="1" x14ac:dyDescent="0.2"/>
    <row r="8131" ht="12.75" customHeight="1" x14ac:dyDescent="0.2"/>
    <row r="8132" ht="12.75" customHeight="1" x14ac:dyDescent="0.2"/>
    <row r="8133" ht="12.75" customHeight="1" x14ac:dyDescent="0.2"/>
    <row r="8134" ht="12.75" customHeight="1" x14ac:dyDescent="0.2"/>
    <row r="8135" ht="12.75" customHeight="1" x14ac:dyDescent="0.2"/>
    <row r="8136" ht="12.75" customHeight="1" x14ac:dyDescent="0.2"/>
    <row r="8137" ht="12.75" customHeight="1" x14ac:dyDescent="0.2"/>
    <row r="8138" ht="12.75" customHeight="1" x14ac:dyDescent="0.2"/>
    <row r="8139" ht="12.75" customHeight="1" x14ac:dyDescent="0.2"/>
    <row r="8140" ht="12.75" customHeight="1" x14ac:dyDescent="0.2"/>
    <row r="8141" ht="12.75" customHeight="1" x14ac:dyDescent="0.2"/>
    <row r="8142" ht="12.75" customHeight="1" x14ac:dyDescent="0.2"/>
    <row r="8143" ht="12.75" customHeight="1" x14ac:dyDescent="0.2"/>
    <row r="8144" ht="12.75" customHeight="1" x14ac:dyDescent="0.2"/>
    <row r="8145" ht="12.75" customHeight="1" x14ac:dyDescent="0.2"/>
    <row r="8146" ht="12.75" customHeight="1" x14ac:dyDescent="0.2"/>
    <row r="8147" ht="12.75" customHeight="1" x14ac:dyDescent="0.2"/>
    <row r="8148" ht="12.75" customHeight="1" x14ac:dyDescent="0.2"/>
    <row r="8149" ht="12.75" customHeight="1" x14ac:dyDescent="0.2"/>
    <row r="8150" ht="12.75" customHeight="1" x14ac:dyDescent="0.2"/>
    <row r="8151" ht="12.75" customHeight="1" x14ac:dyDescent="0.2"/>
    <row r="8152" ht="12.75" customHeight="1" x14ac:dyDescent="0.2"/>
    <row r="8153" ht="12.75" customHeight="1" x14ac:dyDescent="0.2"/>
    <row r="8154" ht="12.75" customHeight="1" x14ac:dyDescent="0.2"/>
    <row r="8155" ht="12.75" customHeight="1" x14ac:dyDescent="0.2"/>
    <row r="8156" ht="12.75" customHeight="1" x14ac:dyDescent="0.2"/>
    <row r="8157" ht="12.75" customHeight="1" x14ac:dyDescent="0.2"/>
    <row r="8158" ht="12.75" customHeight="1" x14ac:dyDescent="0.2"/>
    <row r="8159" ht="12.75" customHeight="1" x14ac:dyDescent="0.2"/>
    <row r="8160" ht="12.75" customHeight="1" x14ac:dyDescent="0.2"/>
    <row r="8161" ht="12.75" customHeight="1" x14ac:dyDescent="0.2"/>
    <row r="8162" ht="12.75" customHeight="1" x14ac:dyDescent="0.2"/>
    <row r="8163" ht="12.75" customHeight="1" x14ac:dyDescent="0.2"/>
    <row r="8164" ht="12.75" customHeight="1" x14ac:dyDescent="0.2"/>
    <row r="8165" ht="12.75" customHeight="1" x14ac:dyDescent="0.2"/>
    <row r="8166" ht="12.75" customHeight="1" x14ac:dyDescent="0.2"/>
    <row r="8167" ht="12.75" customHeight="1" x14ac:dyDescent="0.2"/>
    <row r="8168" ht="12.75" customHeight="1" x14ac:dyDescent="0.2"/>
    <row r="8169" ht="12.75" customHeight="1" x14ac:dyDescent="0.2"/>
    <row r="8170" ht="12.75" customHeight="1" x14ac:dyDescent="0.2"/>
    <row r="8171" ht="12.75" customHeight="1" x14ac:dyDescent="0.2"/>
    <row r="8172" ht="12.75" customHeight="1" x14ac:dyDescent="0.2"/>
    <row r="8173" ht="12.75" customHeight="1" x14ac:dyDescent="0.2"/>
    <row r="8174" ht="12.75" customHeight="1" x14ac:dyDescent="0.2"/>
    <row r="8175" ht="12.75" customHeight="1" x14ac:dyDescent="0.2"/>
    <row r="8176" ht="12.75" customHeight="1" x14ac:dyDescent="0.2"/>
    <row r="8177" ht="12.75" customHeight="1" x14ac:dyDescent="0.2"/>
    <row r="8178" ht="12.75" customHeight="1" x14ac:dyDescent="0.2"/>
    <row r="8179" ht="12.75" customHeight="1" x14ac:dyDescent="0.2"/>
    <row r="8180" ht="12.75" customHeight="1" x14ac:dyDescent="0.2"/>
    <row r="8181" ht="12.75" customHeight="1" x14ac:dyDescent="0.2"/>
    <row r="8182" ht="12.75" customHeight="1" x14ac:dyDescent="0.2"/>
    <row r="8183" ht="12.75" customHeight="1" x14ac:dyDescent="0.2"/>
    <row r="8184" ht="12.75" customHeight="1" x14ac:dyDescent="0.2"/>
    <row r="8185" ht="12.75" customHeight="1" x14ac:dyDescent="0.2"/>
    <row r="8186" ht="12.75" customHeight="1" x14ac:dyDescent="0.2"/>
    <row r="8187" ht="12.75" customHeight="1" x14ac:dyDescent="0.2"/>
    <row r="8188" ht="12.75" customHeight="1" x14ac:dyDescent="0.2"/>
    <row r="8189" ht="12.75" customHeight="1" x14ac:dyDescent="0.2"/>
    <row r="8190" ht="12.75" customHeight="1" x14ac:dyDescent="0.2"/>
    <row r="8191" ht="12.75" customHeight="1" x14ac:dyDescent="0.2"/>
    <row r="8192" ht="12.75" customHeight="1" x14ac:dyDescent="0.2"/>
    <row r="8193" ht="12.75" customHeight="1" x14ac:dyDescent="0.2"/>
    <row r="8194" ht="12.75" customHeight="1" x14ac:dyDescent="0.2"/>
    <row r="8195" ht="12.75" customHeight="1" x14ac:dyDescent="0.2"/>
    <row r="8196" ht="12.75" customHeight="1" x14ac:dyDescent="0.2"/>
    <row r="8197" ht="12.75" customHeight="1" x14ac:dyDescent="0.2"/>
    <row r="8198" ht="12.75" customHeight="1" x14ac:dyDescent="0.2"/>
    <row r="8199" ht="12.75" customHeight="1" x14ac:dyDescent="0.2"/>
    <row r="8200" ht="12.75" customHeight="1" x14ac:dyDescent="0.2"/>
    <row r="8201" ht="12.75" customHeight="1" x14ac:dyDescent="0.2"/>
    <row r="8202" ht="12.75" customHeight="1" x14ac:dyDescent="0.2"/>
    <row r="8203" ht="12.75" customHeight="1" x14ac:dyDescent="0.2"/>
    <row r="8204" ht="12.75" customHeight="1" x14ac:dyDescent="0.2"/>
    <row r="8205" ht="12.75" customHeight="1" x14ac:dyDescent="0.2"/>
    <row r="8206" ht="12.75" customHeight="1" x14ac:dyDescent="0.2"/>
    <row r="8207" ht="12.75" customHeight="1" x14ac:dyDescent="0.2"/>
    <row r="8208" ht="12.75" customHeight="1" x14ac:dyDescent="0.2"/>
    <row r="8209" ht="12.75" customHeight="1" x14ac:dyDescent="0.2"/>
    <row r="8210" ht="12.75" customHeight="1" x14ac:dyDescent="0.2"/>
    <row r="8211" ht="12.75" customHeight="1" x14ac:dyDescent="0.2"/>
    <row r="8212" ht="12.75" customHeight="1" x14ac:dyDescent="0.2"/>
    <row r="8213" ht="12.75" customHeight="1" x14ac:dyDescent="0.2"/>
    <row r="8214" ht="12.75" customHeight="1" x14ac:dyDescent="0.2"/>
    <row r="8215" ht="12.75" customHeight="1" x14ac:dyDescent="0.2"/>
    <row r="8216" ht="12.75" customHeight="1" x14ac:dyDescent="0.2"/>
    <row r="8217" ht="12.75" customHeight="1" x14ac:dyDescent="0.2"/>
    <row r="8218" ht="12.75" customHeight="1" x14ac:dyDescent="0.2"/>
    <row r="8219" ht="12.75" customHeight="1" x14ac:dyDescent="0.2"/>
    <row r="8220" ht="12.75" customHeight="1" x14ac:dyDescent="0.2"/>
    <row r="8221" ht="12.75" customHeight="1" x14ac:dyDescent="0.2"/>
    <row r="8222" ht="12.75" customHeight="1" x14ac:dyDescent="0.2"/>
    <row r="8223" ht="12.75" customHeight="1" x14ac:dyDescent="0.2"/>
    <row r="8224" ht="12.75" customHeight="1" x14ac:dyDescent="0.2"/>
    <row r="8225" ht="12.75" customHeight="1" x14ac:dyDescent="0.2"/>
    <row r="8226" ht="12.75" customHeight="1" x14ac:dyDescent="0.2"/>
    <row r="8227" ht="12.75" customHeight="1" x14ac:dyDescent="0.2"/>
    <row r="8228" ht="12.75" customHeight="1" x14ac:dyDescent="0.2"/>
    <row r="8229" ht="12.75" customHeight="1" x14ac:dyDescent="0.2"/>
    <row r="8230" ht="12.75" customHeight="1" x14ac:dyDescent="0.2"/>
    <row r="8231" ht="12.75" customHeight="1" x14ac:dyDescent="0.2"/>
    <row r="8232" ht="12.75" customHeight="1" x14ac:dyDescent="0.2"/>
    <row r="8233" ht="12.75" customHeight="1" x14ac:dyDescent="0.2"/>
    <row r="8234" ht="12.75" customHeight="1" x14ac:dyDescent="0.2"/>
    <row r="8235" ht="12.75" customHeight="1" x14ac:dyDescent="0.2"/>
    <row r="8236" ht="12.75" customHeight="1" x14ac:dyDescent="0.2"/>
    <row r="8237" ht="12.75" customHeight="1" x14ac:dyDescent="0.2"/>
    <row r="8238" ht="12.75" customHeight="1" x14ac:dyDescent="0.2"/>
    <row r="8239" ht="12.75" customHeight="1" x14ac:dyDescent="0.2"/>
    <row r="8240" ht="12.75" customHeight="1" x14ac:dyDescent="0.2"/>
    <row r="8241" ht="12.75" customHeight="1" x14ac:dyDescent="0.2"/>
    <row r="8242" ht="12.75" customHeight="1" x14ac:dyDescent="0.2"/>
    <row r="8243" ht="12.75" customHeight="1" x14ac:dyDescent="0.2"/>
    <row r="8244" ht="12.75" customHeight="1" x14ac:dyDescent="0.2"/>
    <row r="8245" ht="12.75" customHeight="1" x14ac:dyDescent="0.2"/>
    <row r="8246" ht="12.75" customHeight="1" x14ac:dyDescent="0.2"/>
    <row r="8247" ht="12.75" customHeight="1" x14ac:dyDescent="0.2"/>
    <row r="8248" ht="12.75" customHeight="1" x14ac:dyDescent="0.2"/>
    <row r="8249" ht="12.75" customHeight="1" x14ac:dyDescent="0.2"/>
    <row r="8250" ht="12.75" customHeight="1" x14ac:dyDescent="0.2"/>
    <row r="8251" ht="12.75" customHeight="1" x14ac:dyDescent="0.2"/>
    <row r="8252" ht="12.75" customHeight="1" x14ac:dyDescent="0.2"/>
    <row r="8253" ht="12.75" customHeight="1" x14ac:dyDescent="0.2"/>
    <row r="8254" ht="12.75" customHeight="1" x14ac:dyDescent="0.2"/>
    <row r="8255" ht="12.75" customHeight="1" x14ac:dyDescent="0.2"/>
    <row r="8256" ht="12.75" customHeight="1" x14ac:dyDescent="0.2"/>
    <row r="8257" ht="12.75" customHeight="1" x14ac:dyDescent="0.2"/>
    <row r="8258" ht="12.75" customHeight="1" x14ac:dyDescent="0.2"/>
    <row r="8259" ht="12.75" customHeight="1" x14ac:dyDescent="0.2"/>
    <row r="8260" ht="12.75" customHeight="1" x14ac:dyDescent="0.2"/>
    <row r="8261" ht="12.75" customHeight="1" x14ac:dyDescent="0.2"/>
    <row r="8262" ht="12.75" customHeight="1" x14ac:dyDescent="0.2"/>
    <row r="8263" ht="12.75" customHeight="1" x14ac:dyDescent="0.2"/>
    <row r="8264" ht="12.75" customHeight="1" x14ac:dyDescent="0.2"/>
    <row r="8265" ht="12.75" customHeight="1" x14ac:dyDescent="0.2"/>
    <row r="8266" ht="12.75" customHeight="1" x14ac:dyDescent="0.2"/>
    <row r="8267" ht="12.75" customHeight="1" x14ac:dyDescent="0.2"/>
    <row r="8268" ht="12.75" customHeight="1" x14ac:dyDescent="0.2"/>
    <row r="8269" ht="12.75" customHeight="1" x14ac:dyDescent="0.2"/>
    <row r="8270" ht="12.75" customHeight="1" x14ac:dyDescent="0.2"/>
    <row r="8271" ht="12.75" customHeight="1" x14ac:dyDescent="0.2"/>
    <row r="8272" ht="12.75" customHeight="1" x14ac:dyDescent="0.2"/>
    <row r="8273" ht="12.75" customHeight="1" x14ac:dyDescent="0.2"/>
    <row r="8274" ht="12.75" customHeight="1" x14ac:dyDescent="0.2"/>
    <row r="8275" ht="12.75" customHeight="1" x14ac:dyDescent="0.2"/>
    <row r="8276" ht="12.75" customHeight="1" x14ac:dyDescent="0.2"/>
    <row r="8277" ht="12.75" customHeight="1" x14ac:dyDescent="0.2"/>
    <row r="8278" ht="12.75" customHeight="1" x14ac:dyDescent="0.2"/>
    <row r="8279" ht="12.75" customHeight="1" x14ac:dyDescent="0.2"/>
    <row r="8280" ht="12.75" customHeight="1" x14ac:dyDescent="0.2"/>
    <row r="8281" ht="12.75" customHeight="1" x14ac:dyDescent="0.2"/>
    <row r="8282" ht="12.75" customHeight="1" x14ac:dyDescent="0.2"/>
    <row r="8283" ht="12.75" customHeight="1" x14ac:dyDescent="0.2"/>
    <row r="8284" ht="12.75" customHeight="1" x14ac:dyDescent="0.2"/>
    <row r="8285" ht="12.75" customHeight="1" x14ac:dyDescent="0.2"/>
    <row r="8286" ht="12.75" customHeight="1" x14ac:dyDescent="0.2"/>
    <row r="8287" ht="12.75" customHeight="1" x14ac:dyDescent="0.2"/>
    <row r="8288" ht="12.75" customHeight="1" x14ac:dyDescent="0.2"/>
    <row r="8289" ht="12.75" customHeight="1" x14ac:dyDescent="0.2"/>
    <row r="8290" ht="12.75" customHeight="1" x14ac:dyDescent="0.2"/>
    <row r="8291" ht="12.75" customHeight="1" x14ac:dyDescent="0.2"/>
    <row r="8292" ht="12.75" customHeight="1" x14ac:dyDescent="0.2"/>
    <row r="8293" ht="12.75" customHeight="1" x14ac:dyDescent="0.2"/>
    <row r="8294" ht="12.75" customHeight="1" x14ac:dyDescent="0.2"/>
    <row r="8295" ht="12.75" customHeight="1" x14ac:dyDescent="0.2"/>
    <row r="8296" ht="12.75" customHeight="1" x14ac:dyDescent="0.2"/>
    <row r="8297" ht="12.75" customHeight="1" x14ac:dyDescent="0.2"/>
    <row r="8298" ht="12.75" customHeight="1" x14ac:dyDescent="0.2"/>
    <row r="8299" ht="12.75" customHeight="1" x14ac:dyDescent="0.2"/>
    <row r="8300" ht="12.75" customHeight="1" x14ac:dyDescent="0.2"/>
    <row r="8301" ht="12.75" customHeight="1" x14ac:dyDescent="0.2"/>
    <row r="8302" ht="12.75" customHeight="1" x14ac:dyDescent="0.2"/>
    <row r="8303" ht="12.75" customHeight="1" x14ac:dyDescent="0.2"/>
    <row r="8304" ht="12.75" customHeight="1" x14ac:dyDescent="0.2"/>
    <row r="8305" ht="12.75" customHeight="1" x14ac:dyDescent="0.2"/>
    <row r="8306" ht="12.75" customHeight="1" x14ac:dyDescent="0.2"/>
    <row r="8307" ht="12.75" customHeight="1" x14ac:dyDescent="0.2"/>
    <row r="8308" ht="12.75" customHeight="1" x14ac:dyDescent="0.2"/>
    <row r="8309" ht="12.75" customHeight="1" x14ac:dyDescent="0.2"/>
    <row r="8310" ht="12.75" customHeight="1" x14ac:dyDescent="0.2"/>
    <row r="8311" ht="12.75" customHeight="1" x14ac:dyDescent="0.2"/>
    <row r="8312" ht="12.75" customHeight="1" x14ac:dyDescent="0.2"/>
    <row r="8313" ht="12.75" customHeight="1" x14ac:dyDescent="0.2"/>
    <row r="8314" ht="12.75" customHeight="1" x14ac:dyDescent="0.2"/>
    <row r="8315" ht="12.75" customHeight="1" x14ac:dyDescent="0.2"/>
    <row r="8316" ht="12.75" customHeight="1" x14ac:dyDescent="0.2"/>
    <row r="8317" ht="12.75" customHeight="1" x14ac:dyDescent="0.2"/>
    <row r="8318" ht="12.75" customHeight="1" x14ac:dyDescent="0.2"/>
    <row r="8319" ht="12.75" customHeight="1" x14ac:dyDescent="0.2"/>
    <row r="8320" ht="12.75" customHeight="1" x14ac:dyDescent="0.2"/>
    <row r="8321" ht="12.75" customHeight="1" x14ac:dyDescent="0.2"/>
    <row r="8322" ht="12.75" customHeight="1" x14ac:dyDescent="0.2"/>
    <row r="8323" ht="12.75" customHeight="1" x14ac:dyDescent="0.2"/>
    <row r="8324" ht="12.75" customHeight="1" x14ac:dyDescent="0.2"/>
    <row r="8325" ht="12.75" customHeight="1" x14ac:dyDescent="0.2"/>
    <row r="8326" ht="12.75" customHeight="1" x14ac:dyDescent="0.2"/>
    <row r="8327" ht="12.75" customHeight="1" x14ac:dyDescent="0.2"/>
    <row r="8328" ht="12.75" customHeight="1" x14ac:dyDescent="0.2"/>
    <row r="8329" ht="12.75" customHeight="1" x14ac:dyDescent="0.2"/>
    <row r="8330" ht="12.75" customHeight="1" x14ac:dyDescent="0.2"/>
    <row r="8331" ht="12.75" customHeight="1" x14ac:dyDescent="0.2"/>
    <row r="8332" ht="12.75" customHeight="1" x14ac:dyDescent="0.2"/>
    <row r="8333" ht="12.75" customHeight="1" x14ac:dyDescent="0.2"/>
    <row r="8334" ht="12.75" customHeight="1" x14ac:dyDescent="0.2"/>
    <row r="8335" ht="12.75" customHeight="1" x14ac:dyDescent="0.2"/>
    <row r="8336" ht="12.75" customHeight="1" x14ac:dyDescent="0.2"/>
    <row r="8337" ht="12.75" customHeight="1" x14ac:dyDescent="0.2"/>
    <row r="8338" ht="12.75" customHeight="1" x14ac:dyDescent="0.2"/>
    <row r="8339" ht="12.75" customHeight="1" x14ac:dyDescent="0.2"/>
    <row r="8340" ht="12.75" customHeight="1" x14ac:dyDescent="0.2"/>
    <row r="8341" ht="12.75" customHeight="1" x14ac:dyDescent="0.2"/>
    <row r="8342" ht="12.75" customHeight="1" x14ac:dyDescent="0.2"/>
    <row r="8343" ht="12.75" customHeight="1" x14ac:dyDescent="0.2"/>
    <row r="8344" ht="12.75" customHeight="1" x14ac:dyDescent="0.2"/>
    <row r="8345" ht="12.75" customHeight="1" x14ac:dyDescent="0.2"/>
    <row r="8346" ht="12.75" customHeight="1" x14ac:dyDescent="0.2"/>
    <row r="8347" ht="12.75" customHeight="1" x14ac:dyDescent="0.2"/>
    <row r="8348" ht="12.75" customHeight="1" x14ac:dyDescent="0.2"/>
    <row r="8349" ht="12.75" customHeight="1" x14ac:dyDescent="0.2"/>
    <row r="8350" ht="12.75" customHeight="1" x14ac:dyDescent="0.2"/>
    <row r="8351" ht="12.75" customHeight="1" x14ac:dyDescent="0.2"/>
    <row r="8352" ht="12.75" customHeight="1" x14ac:dyDescent="0.2"/>
    <row r="8353" ht="12.75" customHeight="1" x14ac:dyDescent="0.2"/>
    <row r="8354" ht="12.75" customHeight="1" x14ac:dyDescent="0.2"/>
    <row r="8355" ht="12.75" customHeight="1" x14ac:dyDescent="0.2"/>
    <row r="8356" ht="12.75" customHeight="1" x14ac:dyDescent="0.2"/>
    <row r="8357" ht="12.75" customHeight="1" x14ac:dyDescent="0.2"/>
    <row r="8358" ht="12.75" customHeight="1" x14ac:dyDescent="0.2"/>
    <row r="8359" ht="12.75" customHeight="1" x14ac:dyDescent="0.2"/>
    <row r="8360" ht="12.75" customHeight="1" x14ac:dyDescent="0.2"/>
    <row r="8361" ht="12.75" customHeight="1" x14ac:dyDescent="0.2"/>
    <row r="8362" ht="12.75" customHeight="1" x14ac:dyDescent="0.2"/>
    <row r="8363" ht="12.75" customHeight="1" x14ac:dyDescent="0.2"/>
    <row r="8364" ht="12.75" customHeight="1" x14ac:dyDescent="0.2"/>
    <row r="8365" ht="12.75" customHeight="1" x14ac:dyDescent="0.2"/>
    <row r="8366" ht="12.75" customHeight="1" x14ac:dyDescent="0.2"/>
    <row r="8367" ht="12.75" customHeight="1" x14ac:dyDescent="0.2"/>
    <row r="8368" ht="12.75" customHeight="1" x14ac:dyDescent="0.2"/>
    <row r="8369" ht="12.75" customHeight="1" x14ac:dyDescent="0.2"/>
    <row r="8370" ht="12.75" customHeight="1" x14ac:dyDescent="0.2"/>
    <row r="8371" ht="12.75" customHeight="1" x14ac:dyDescent="0.2"/>
    <row r="8372" ht="12.75" customHeight="1" x14ac:dyDescent="0.2"/>
    <row r="8373" ht="12.75" customHeight="1" x14ac:dyDescent="0.2"/>
    <row r="8374" ht="12.75" customHeight="1" x14ac:dyDescent="0.2"/>
    <row r="8375" ht="12.75" customHeight="1" x14ac:dyDescent="0.2"/>
    <row r="8376" ht="12.75" customHeight="1" x14ac:dyDescent="0.2"/>
    <row r="8377" ht="12.75" customHeight="1" x14ac:dyDescent="0.2"/>
    <row r="8378" ht="12.75" customHeight="1" x14ac:dyDescent="0.2"/>
    <row r="8379" ht="12.75" customHeight="1" x14ac:dyDescent="0.2"/>
    <row r="8380" ht="12.75" customHeight="1" x14ac:dyDescent="0.2"/>
    <row r="8381" ht="12.75" customHeight="1" x14ac:dyDescent="0.2"/>
    <row r="8382" ht="12.75" customHeight="1" x14ac:dyDescent="0.2"/>
    <row r="8383" ht="12.75" customHeight="1" x14ac:dyDescent="0.2"/>
    <row r="8384" ht="12.75" customHeight="1" x14ac:dyDescent="0.2"/>
    <row r="8385" ht="12.75" customHeight="1" x14ac:dyDescent="0.2"/>
    <row r="8386" ht="12.75" customHeight="1" x14ac:dyDescent="0.2"/>
    <row r="8387" ht="12.75" customHeight="1" x14ac:dyDescent="0.2"/>
    <row r="8388" ht="12.75" customHeight="1" x14ac:dyDescent="0.2"/>
    <row r="8389" ht="12.75" customHeight="1" x14ac:dyDescent="0.2"/>
    <row r="8390" ht="12.75" customHeight="1" x14ac:dyDescent="0.2"/>
    <row r="8391" ht="12.75" customHeight="1" x14ac:dyDescent="0.2"/>
    <row r="8392" ht="12.75" customHeight="1" x14ac:dyDescent="0.2"/>
    <row r="8393" ht="12.75" customHeight="1" x14ac:dyDescent="0.2"/>
    <row r="8394" ht="12.75" customHeight="1" x14ac:dyDescent="0.2"/>
    <row r="8395" ht="12.75" customHeight="1" x14ac:dyDescent="0.2"/>
    <row r="8396" ht="12.75" customHeight="1" x14ac:dyDescent="0.2"/>
    <row r="8397" ht="12.75" customHeight="1" x14ac:dyDescent="0.2"/>
    <row r="8398" ht="12.75" customHeight="1" x14ac:dyDescent="0.2"/>
    <row r="8399" ht="12.75" customHeight="1" x14ac:dyDescent="0.2"/>
    <row r="8400" ht="12.75" customHeight="1" x14ac:dyDescent="0.2"/>
    <row r="8401" ht="12.75" customHeight="1" x14ac:dyDescent="0.2"/>
    <row r="8402" ht="12.75" customHeight="1" x14ac:dyDescent="0.2"/>
    <row r="8403" ht="12.75" customHeight="1" x14ac:dyDescent="0.2"/>
    <row r="8404" ht="12.75" customHeight="1" x14ac:dyDescent="0.2"/>
    <row r="8405" ht="12.75" customHeight="1" x14ac:dyDescent="0.2"/>
    <row r="8406" ht="12.75" customHeight="1" x14ac:dyDescent="0.2"/>
    <row r="8407" ht="12.75" customHeight="1" x14ac:dyDescent="0.2"/>
    <row r="8408" ht="12.75" customHeight="1" x14ac:dyDescent="0.2"/>
    <row r="8409" ht="12.75" customHeight="1" x14ac:dyDescent="0.2"/>
    <row r="8410" ht="12.75" customHeight="1" x14ac:dyDescent="0.2"/>
    <row r="8411" ht="12.75" customHeight="1" x14ac:dyDescent="0.2"/>
    <row r="8412" ht="12.75" customHeight="1" x14ac:dyDescent="0.2"/>
    <row r="8413" ht="12.75" customHeight="1" x14ac:dyDescent="0.2"/>
    <row r="8414" ht="12.75" customHeight="1" x14ac:dyDescent="0.2"/>
    <row r="8415" ht="12.75" customHeight="1" x14ac:dyDescent="0.2"/>
    <row r="8416" ht="12.75" customHeight="1" x14ac:dyDescent="0.2"/>
    <row r="8417" ht="12.75" customHeight="1" x14ac:dyDescent="0.2"/>
    <row r="8418" ht="12.75" customHeight="1" x14ac:dyDescent="0.2"/>
    <row r="8419" ht="12.75" customHeight="1" x14ac:dyDescent="0.2"/>
    <row r="8420" ht="12.75" customHeight="1" x14ac:dyDescent="0.2"/>
    <row r="8421" ht="12.75" customHeight="1" x14ac:dyDescent="0.2"/>
    <row r="8422" ht="12.75" customHeight="1" x14ac:dyDescent="0.2"/>
    <row r="8423" ht="12.75" customHeight="1" x14ac:dyDescent="0.2"/>
    <row r="8424" ht="12.75" customHeight="1" x14ac:dyDescent="0.2"/>
    <row r="8425" ht="12.75" customHeight="1" x14ac:dyDescent="0.2"/>
    <row r="8426" ht="12.75" customHeight="1" x14ac:dyDescent="0.2"/>
    <row r="8427" ht="12.75" customHeight="1" x14ac:dyDescent="0.2"/>
    <row r="8428" ht="12.75" customHeight="1" x14ac:dyDescent="0.2"/>
    <row r="8429" ht="12.75" customHeight="1" x14ac:dyDescent="0.2"/>
    <row r="8430" ht="12.75" customHeight="1" x14ac:dyDescent="0.2"/>
    <row r="8431" ht="12.75" customHeight="1" x14ac:dyDescent="0.2"/>
    <row r="8432" ht="12.75" customHeight="1" x14ac:dyDescent="0.2"/>
    <row r="8433" ht="12.75" customHeight="1" x14ac:dyDescent="0.2"/>
    <row r="8434" ht="12.75" customHeight="1" x14ac:dyDescent="0.2"/>
    <row r="8435" ht="12.75" customHeight="1" x14ac:dyDescent="0.2"/>
    <row r="8436" ht="12.75" customHeight="1" x14ac:dyDescent="0.2"/>
    <row r="8437" ht="12.75" customHeight="1" x14ac:dyDescent="0.2"/>
    <row r="8438" ht="12.75" customHeight="1" x14ac:dyDescent="0.2"/>
    <row r="8439" ht="12.75" customHeight="1" x14ac:dyDescent="0.2"/>
    <row r="8440" ht="12.75" customHeight="1" x14ac:dyDescent="0.2"/>
    <row r="8441" ht="12.75" customHeight="1" x14ac:dyDescent="0.2"/>
    <row r="8442" ht="12.75" customHeight="1" x14ac:dyDescent="0.2"/>
    <row r="8443" ht="12.75" customHeight="1" x14ac:dyDescent="0.2"/>
    <row r="8444" ht="12.75" customHeight="1" x14ac:dyDescent="0.2"/>
    <row r="8445" ht="12.75" customHeight="1" x14ac:dyDescent="0.2"/>
    <row r="8446" ht="12.75" customHeight="1" x14ac:dyDescent="0.2"/>
    <row r="8447" ht="12.75" customHeight="1" x14ac:dyDescent="0.2"/>
    <row r="8448" ht="12.75" customHeight="1" x14ac:dyDescent="0.2"/>
    <row r="8449" ht="12.75" customHeight="1" x14ac:dyDescent="0.2"/>
    <row r="8450" ht="12.75" customHeight="1" x14ac:dyDescent="0.2"/>
    <row r="8451" ht="12.75" customHeight="1" x14ac:dyDescent="0.2"/>
    <row r="8452" ht="12.75" customHeight="1" x14ac:dyDescent="0.2"/>
    <row r="8453" ht="12.75" customHeight="1" x14ac:dyDescent="0.2"/>
    <row r="8454" ht="12.75" customHeight="1" x14ac:dyDescent="0.2"/>
    <row r="8455" ht="12.75" customHeight="1" x14ac:dyDescent="0.2"/>
    <row r="8456" ht="12.75" customHeight="1" x14ac:dyDescent="0.2"/>
    <row r="8457" ht="12.75" customHeight="1" x14ac:dyDescent="0.2"/>
    <row r="8458" ht="12.75" customHeight="1" x14ac:dyDescent="0.2"/>
    <row r="8459" ht="12.75" customHeight="1" x14ac:dyDescent="0.2"/>
    <row r="8460" ht="12.75" customHeight="1" x14ac:dyDescent="0.2"/>
    <row r="8461" ht="12.75" customHeight="1" x14ac:dyDescent="0.2"/>
    <row r="8462" ht="12.75" customHeight="1" x14ac:dyDescent="0.2"/>
    <row r="8463" ht="12.75" customHeight="1" x14ac:dyDescent="0.2"/>
    <row r="8464" ht="12.75" customHeight="1" x14ac:dyDescent="0.2"/>
    <row r="8465" ht="12.75" customHeight="1" x14ac:dyDescent="0.2"/>
    <row r="8466" ht="12.75" customHeight="1" x14ac:dyDescent="0.2"/>
    <row r="8467" ht="12.75" customHeight="1" x14ac:dyDescent="0.2"/>
    <row r="8468" ht="12.75" customHeight="1" x14ac:dyDescent="0.2"/>
    <row r="8469" ht="12.75" customHeight="1" x14ac:dyDescent="0.2"/>
    <row r="8470" ht="12.75" customHeight="1" x14ac:dyDescent="0.2"/>
    <row r="8471" ht="12.75" customHeight="1" x14ac:dyDescent="0.2"/>
    <row r="8472" ht="12.75" customHeight="1" x14ac:dyDescent="0.2"/>
    <row r="8473" ht="12.75" customHeight="1" x14ac:dyDescent="0.2"/>
    <row r="8474" ht="12.75" customHeight="1" x14ac:dyDescent="0.2"/>
    <row r="8475" ht="12.75" customHeight="1" x14ac:dyDescent="0.2"/>
    <row r="8476" ht="12.75" customHeight="1" x14ac:dyDescent="0.2"/>
    <row r="8477" ht="12.75" customHeight="1" x14ac:dyDescent="0.2"/>
    <row r="8478" ht="12.75" customHeight="1" x14ac:dyDescent="0.2"/>
    <row r="8479" ht="12.75" customHeight="1" x14ac:dyDescent="0.2"/>
    <row r="8480" ht="12.75" customHeight="1" x14ac:dyDescent="0.2"/>
    <row r="8481" ht="12.75" customHeight="1" x14ac:dyDescent="0.2"/>
    <row r="8482" ht="12.75" customHeight="1" x14ac:dyDescent="0.2"/>
    <row r="8483" ht="12.75" customHeight="1" x14ac:dyDescent="0.2"/>
    <row r="8484" ht="12.75" customHeight="1" x14ac:dyDescent="0.2"/>
    <row r="8485" ht="12.75" customHeight="1" x14ac:dyDescent="0.2"/>
    <row r="8486" ht="12.75" customHeight="1" x14ac:dyDescent="0.2"/>
    <row r="8487" ht="12.75" customHeight="1" x14ac:dyDescent="0.2"/>
    <row r="8488" ht="12.75" customHeight="1" x14ac:dyDescent="0.2"/>
    <row r="8489" ht="12.75" customHeight="1" x14ac:dyDescent="0.2"/>
    <row r="8490" ht="12.75" customHeight="1" x14ac:dyDescent="0.2"/>
    <row r="8491" ht="12.75" customHeight="1" x14ac:dyDescent="0.2"/>
    <row r="8492" ht="12.75" customHeight="1" x14ac:dyDescent="0.2"/>
    <row r="8493" ht="12.75" customHeight="1" x14ac:dyDescent="0.2"/>
    <row r="8494" ht="12.75" customHeight="1" x14ac:dyDescent="0.2"/>
    <row r="8495" ht="12.75" customHeight="1" x14ac:dyDescent="0.2"/>
    <row r="8496" ht="12.75" customHeight="1" x14ac:dyDescent="0.2"/>
    <row r="8497" ht="12.75" customHeight="1" x14ac:dyDescent="0.2"/>
    <row r="8498" ht="12.75" customHeight="1" x14ac:dyDescent="0.2"/>
    <row r="8499" ht="12.75" customHeight="1" x14ac:dyDescent="0.2"/>
    <row r="8500" ht="12.75" customHeight="1" x14ac:dyDescent="0.2"/>
    <row r="8501" ht="12.75" customHeight="1" x14ac:dyDescent="0.2"/>
    <row r="8502" ht="12.75" customHeight="1" x14ac:dyDescent="0.2"/>
    <row r="8503" ht="12.75" customHeight="1" x14ac:dyDescent="0.2"/>
    <row r="8504" ht="12.75" customHeight="1" x14ac:dyDescent="0.2"/>
    <row r="8505" ht="12.75" customHeight="1" x14ac:dyDescent="0.2"/>
    <row r="8506" ht="12.75" customHeight="1" x14ac:dyDescent="0.2"/>
    <row r="8507" ht="12.75" customHeight="1" x14ac:dyDescent="0.2"/>
    <row r="8508" ht="12.75" customHeight="1" x14ac:dyDescent="0.2"/>
    <row r="8509" ht="12.75" customHeight="1" x14ac:dyDescent="0.2"/>
    <row r="8510" ht="12.75" customHeight="1" x14ac:dyDescent="0.2"/>
    <row r="8511" ht="12.75" customHeight="1" x14ac:dyDescent="0.2"/>
    <row r="8512" ht="12.75" customHeight="1" x14ac:dyDescent="0.2"/>
    <row r="8513" ht="12.75" customHeight="1" x14ac:dyDescent="0.2"/>
    <row r="8514" ht="12.75" customHeight="1" x14ac:dyDescent="0.2"/>
    <row r="8515" ht="12.75" customHeight="1" x14ac:dyDescent="0.2"/>
    <row r="8516" ht="12.75" customHeight="1" x14ac:dyDescent="0.2"/>
    <row r="8517" ht="12.75" customHeight="1" x14ac:dyDescent="0.2"/>
    <row r="8518" ht="12.75" customHeight="1" x14ac:dyDescent="0.2"/>
    <row r="8519" ht="12.75" customHeight="1" x14ac:dyDescent="0.2"/>
    <row r="8520" ht="12.75" customHeight="1" x14ac:dyDescent="0.2"/>
    <row r="8521" ht="12.75" customHeight="1" x14ac:dyDescent="0.2"/>
    <row r="8522" ht="12.75" customHeight="1" x14ac:dyDescent="0.2"/>
    <row r="8523" ht="12.75" customHeight="1" x14ac:dyDescent="0.2"/>
    <row r="8524" ht="12.75" customHeight="1" x14ac:dyDescent="0.2"/>
    <row r="8525" ht="12.75" customHeight="1" x14ac:dyDescent="0.2"/>
    <row r="8526" ht="12.75" customHeight="1" x14ac:dyDescent="0.2"/>
    <row r="8527" ht="12.75" customHeight="1" x14ac:dyDescent="0.2"/>
    <row r="8528" ht="12.75" customHeight="1" x14ac:dyDescent="0.2"/>
    <row r="8529" ht="12.75" customHeight="1" x14ac:dyDescent="0.2"/>
    <row r="8530" ht="12.75" customHeight="1" x14ac:dyDescent="0.2"/>
    <row r="8531" ht="12.75" customHeight="1" x14ac:dyDescent="0.2"/>
    <row r="8532" ht="12.75" customHeight="1" x14ac:dyDescent="0.2"/>
    <row r="8533" ht="12.75" customHeight="1" x14ac:dyDescent="0.2"/>
    <row r="8534" ht="12.75" customHeight="1" x14ac:dyDescent="0.2"/>
    <row r="8535" ht="12.75" customHeight="1" x14ac:dyDescent="0.2"/>
    <row r="8536" ht="12.75" customHeight="1" x14ac:dyDescent="0.2"/>
    <row r="8537" ht="12.75" customHeight="1" x14ac:dyDescent="0.2"/>
    <row r="8538" ht="12.75" customHeight="1" x14ac:dyDescent="0.2"/>
    <row r="8539" ht="12.75" customHeight="1" x14ac:dyDescent="0.2"/>
    <row r="8540" ht="12.75" customHeight="1" x14ac:dyDescent="0.2"/>
    <row r="8541" ht="12.75" customHeight="1" x14ac:dyDescent="0.2"/>
    <row r="8542" ht="12.75" customHeight="1" x14ac:dyDescent="0.2"/>
    <row r="8543" ht="12.75" customHeight="1" x14ac:dyDescent="0.2"/>
    <row r="8544" ht="12.75" customHeight="1" x14ac:dyDescent="0.2"/>
    <row r="8545" ht="12.75" customHeight="1" x14ac:dyDescent="0.2"/>
    <row r="8546" ht="12.75" customHeight="1" x14ac:dyDescent="0.2"/>
    <row r="8547" ht="12.75" customHeight="1" x14ac:dyDescent="0.2"/>
    <row r="8548" ht="12.75" customHeight="1" x14ac:dyDescent="0.2"/>
    <row r="8549" ht="12.75" customHeight="1" x14ac:dyDescent="0.2"/>
    <row r="8550" ht="12.75" customHeight="1" x14ac:dyDescent="0.2"/>
    <row r="8551" ht="12.75" customHeight="1" x14ac:dyDescent="0.2"/>
    <row r="8552" ht="12.75" customHeight="1" x14ac:dyDescent="0.2"/>
    <row r="8553" ht="12.75" customHeight="1" x14ac:dyDescent="0.2"/>
    <row r="8554" ht="12.75" customHeight="1" x14ac:dyDescent="0.2"/>
    <row r="8555" ht="12.75" customHeight="1" x14ac:dyDescent="0.2"/>
    <row r="8556" ht="12.75" customHeight="1" x14ac:dyDescent="0.2"/>
    <row r="8557" ht="12.75" customHeight="1" x14ac:dyDescent="0.2"/>
    <row r="8558" ht="12.75" customHeight="1" x14ac:dyDescent="0.2"/>
    <row r="8559" ht="12.75" customHeight="1" x14ac:dyDescent="0.2"/>
    <row r="8560" ht="12.75" customHeight="1" x14ac:dyDescent="0.2"/>
    <row r="8561" ht="12.75" customHeight="1" x14ac:dyDescent="0.2"/>
    <row r="8562" ht="12.75" customHeight="1" x14ac:dyDescent="0.2"/>
    <row r="8563" ht="12.75" customHeight="1" x14ac:dyDescent="0.2"/>
    <row r="8564" ht="12.75" customHeight="1" x14ac:dyDescent="0.2"/>
    <row r="8565" ht="12.75" customHeight="1" x14ac:dyDescent="0.2"/>
    <row r="8566" ht="12.75" customHeight="1" x14ac:dyDescent="0.2"/>
    <row r="8567" ht="12.75" customHeight="1" x14ac:dyDescent="0.2"/>
    <row r="8568" ht="12.75" customHeight="1" x14ac:dyDescent="0.2"/>
    <row r="8569" ht="12.75" customHeight="1" x14ac:dyDescent="0.2"/>
    <row r="8570" ht="12.75" customHeight="1" x14ac:dyDescent="0.2"/>
    <row r="8571" ht="12.75" customHeight="1" x14ac:dyDescent="0.2"/>
    <row r="8572" ht="12.75" customHeight="1" x14ac:dyDescent="0.2"/>
    <row r="8573" ht="12.75" customHeight="1" x14ac:dyDescent="0.2"/>
    <row r="8574" ht="12.75" customHeight="1" x14ac:dyDescent="0.2"/>
    <row r="8575" ht="12.75" customHeight="1" x14ac:dyDescent="0.2"/>
    <row r="8576" ht="12.75" customHeight="1" x14ac:dyDescent="0.2"/>
    <row r="8577" ht="12.75" customHeight="1" x14ac:dyDescent="0.2"/>
    <row r="8578" ht="12.75" customHeight="1" x14ac:dyDescent="0.2"/>
    <row r="8579" ht="12.75" customHeight="1" x14ac:dyDescent="0.2"/>
    <row r="8580" ht="12.75" customHeight="1" x14ac:dyDescent="0.2"/>
    <row r="8581" ht="12.75" customHeight="1" x14ac:dyDescent="0.2"/>
    <row r="8582" ht="12.75" customHeight="1" x14ac:dyDescent="0.2"/>
    <row r="8583" ht="12.75" customHeight="1" x14ac:dyDescent="0.2"/>
    <row r="8584" ht="12.75" customHeight="1" x14ac:dyDescent="0.2"/>
    <row r="8585" ht="12.75" customHeight="1" x14ac:dyDescent="0.2"/>
    <row r="8586" ht="12.75" customHeight="1" x14ac:dyDescent="0.2"/>
    <row r="8587" ht="12.75" customHeight="1" x14ac:dyDescent="0.2"/>
    <row r="8588" ht="12.75" customHeight="1" x14ac:dyDescent="0.2"/>
    <row r="8589" ht="12.75" customHeight="1" x14ac:dyDescent="0.2"/>
    <row r="8590" ht="12.75" customHeight="1" x14ac:dyDescent="0.2"/>
    <row r="8591" ht="12.75" customHeight="1" x14ac:dyDescent="0.2"/>
    <row r="8592" ht="12.75" customHeight="1" x14ac:dyDescent="0.2"/>
    <row r="8593" ht="12.75" customHeight="1" x14ac:dyDescent="0.2"/>
    <row r="8594" ht="12.75" customHeight="1" x14ac:dyDescent="0.2"/>
    <row r="8595" ht="12.75" customHeight="1" x14ac:dyDescent="0.2"/>
    <row r="8596" ht="12.75" customHeight="1" x14ac:dyDescent="0.2"/>
    <row r="8597" ht="12.75" customHeight="1" x14ac:dyDescent="0.2"/>
    <row r="8598" ht="12.75" customHeight="1" x14ac:dyDescent="0.2"/>
    <row r="8599" ht="12.75" customHeight="1" x14ac:dyDescent="0.2"/>
    <row r="8600" ht="12.75" customHeight="1" x14ac:dyDescent="0.2"/>
    <row r="8601" ht="12.75" customHeight="1" x14ac:dyDescent="0.2"/>
    <row r="8602" ht="12.75" customHeight="1" x14ac:dyDescent="0.2"/>
    <row r="8603" ht="12.75" customHeight="1" x14ac:dyDescent="0.2"/>
    <row r="8604" ht="12.75" customHeight="1" x14ac:dyDescent="0.2"/>
    <row r="8605" ht="12.75" customHeight="1" x14ac:dyDescent="0.2"/>
    <row r="8606" ht="12.75" customHeight="1" x14ac:dyDescent="0.2"/>
    <row r="8607" ht="12.75" customHeight="1" x14ac:dyDescent="0.2"/>
    <row r="8608" ht="12.75" customHeight="1" x14ac:dyDescent="0.2"/>
    <row r="8609" ht="12.75" customHeight="1" x14ac:dyDescent="0.2"/>
    <row r="8610" ht="12.75" customHeight="1" x14ac:dyDescent="0.2"/>
    <row r="8611" ht="12.75" customHeight="1" x14ac:dyDescent="0.2"/>
    <row r="8612" ht="12.75" customHeight="1" x14ac:dyDescent="0.2"/>
    <row r="8613" ht="12.75" customHeight="1" x14ac:dyDescent="0.2"/>
    <row r="8614" ht="12.75" customHeight="1" x14ac:dyDescent="0.2"/>
    <row r="8615" ht="12.75" customHeight="1" x14ac:dyDescent="0.2"/>
    <row r="8616" ht="12.75" customHeight="1" x14ac:dyDescent="0.2"/>
    <row r="8617" ht="12.75" customHeight="1" x14ac:dyDescent="0.2"/>
    <row r="8618" ht="12.75" customHeight="1" x14ac:dyDescent="0.2"/>
    <row r="8619" ht="12.75" customHeight="1" x14ac:dyDescent="0.2"/>
    <row r="8620" ht="12.75" customHeight="1" x14ac:dyDescent="0.2"/>
    <row r="8621" ht="12.75" customHeight="1" x14ac:dyDescent="0.2"/>
    <row r="8622" ht="12.75" customHeight="1" x14ac:dyDescent="0.2"/>
    <row r="8623" ht="12.75" customHeight="1" x14ac:dyDescent="0.2"/>
    <row r="8624" ht="12.75" customHeight="1" x14ac:dyDescent="0.2"/>
    <row r="8625" ht="12.75" customHeight="1" x14ac:dyDescent="0.2"/>
    <row r="8626" ht="12.75" customHeight="1" x14ac:dyDescent="0.2"/>
    <row r="8627" ht="12.75" customHeight="1" x14ac:dyDescent="0.2"/>
    <row r="8628" ht="12.75" customHeight="1" x14ac:dyDescent="0.2"/>
    <row r="8629" ht="12.75" customHeight="1" x14ac:dyDescent="0.2"/>
    <row r="8630" ht="12.75" customHeight="1" x14ac:dyDescent="0.2"/>
    <row r="8631" ht="12.75" customHeight="1" x14ac:dyDescent="0.2"/>
    <row r="8632" ht="12.75" customHeight="1" x14ac:dyDescent="0.2"/>
    <row r="8633" ht="12.75" customHeight="1" x14ac:dyDescent="0.2"/>
    <row r="8634" ht="12.75" customHeight="1" x14ac:dyDescent="0.2"/>
    <row r="8635" ht="12.75" customHeight="1" x14ac:dyDescent="0.2"/>
    <row r="8636" ht="12.75" customHeight="1" x14ac:dyDescent="0.2"/>
    <row r="8637" ht="12.75" customHeight="1" x14ac:dyDescent="0.2"/>
    <row r="8638" ht="12.75" customHeight="1" x14ac:dyDescent="0.2"/>
    <row r="8639" ht="12.75" customHeight="1" x14ac:dyDescent="0.2"/>
    <row r="8640" ht="12.75" customHeight="1" x14ac:dyDescent="0.2"/>
    <row r="8641" ht="12.75" customHeight="1" x14ac:dyDescent="0.2"/>
    <row r="8642" ht="12.75" customHeight="1" x14ac:dyDescent="0.2"/>
    <row r="8643" ht="12.75" customHeight="1" x14ac:dyDescent="0.2"/>
    <row r="8644" ht="12.75" customHeight="1" x14ac:dyDescent="0.2"/>
    <row r="8645" ht="12.75" customHeight="1" x14ac:dyDescent="0.2"/>
    <row r="8646" ht="12.75" customHeight="1" x14ac:dyDescent="0.2"/>
    <row r="8647" ht="12.75" customHeight="1" x14ac:dyDescent="0.2"/>
    <row r="8648" ht="12.75" customHeight="1" x14ac:dyDescent="0.2"/>
    <row r="8649" ht="12.75" customHeight="1" x14ac:dyDescent="0.2"/>
    <row r="8650" ht="12.75" customHeight="1" x14ac:dyDescent="0.2"/>
    <row r="8651" ht="12.75" customHeight="1" x14ac:dyDescent="0.2"/>
    <row r="8652" ht="12.75" customHeight="1" x14ac:dyDescent="0.2"/>
    <row r="8653" ht="12.75" customHeight="1" x14ac:dyDescent="0.2"/>
    <row r="8654" ht="12.75" customHeight="1" x14ac:dyDescent="0.2"/>
    <row r="8655" ht="12.75" customHeight="1" x14ac:dyDescent="0.2"/>
    <row r="8656" ht="12.75" customHeight="1" x14ac:dyDescent="0.2"/>
    <row r="8657" ht="12.75" customHeight="1" x14ac:dyDescent="0.2"/>
    <row r="8658" ht="12.75" customHeight="1" x14ac:dyDescent="0.2"/>
    <row r="8659" ht="12.75" customHeight="1" x14ac:dyDescent="0.2"/>
    <row r="8660" ht="12.75" customHeight="1" x14ac:dyDescent="0.2"/>
    <row r="8661" ht="12.75" customHeight="1" x14ac:dyDescent="0.2"/>
    <row r="8662" ht="12.75" customHeight="1" x14ac:dyDescent="0.2"/>
    <row r="8663" ht="12.75" customHeight="1" x14ac:dyDescent="0.2"/>
    <row r="8664" ht="12.75" customHeight="1" x14ac:dyDescent="0.2"/>
    <row r="8665" ht="12.75" customHeight="1" x14ac:dyDescent="0.2"/>
    <row r="8666" ht="12.75" customHeight="1" x14ac:dyDescent="0.2"/>
    <row r="8667" ht="12.75" customHeight="1" x14ac:dyDescent="0.2"/>
    <row r="8668" ht="12.75" customHeight="1" x14ac:dyDescent="0.2"/>
    <row r="8669" ht="12.75" customHeight="1" x14ac:dyDescent="0.2"/>
    <row r="8670" ht="12.75" customHeight="1" x14ac:dyDescent="0.2"/>
    <row r="8671" ht="12.75" customHeight="1" x14ac:dyDescent="0.2"/>
    <row r="8672" ht="12.75" customHeight="1" x14ac:dyDescent="0.2"/>
    <row r="8673" ht="12.75" customHeight="1" x14ac:dyDescent="0.2"/>
    <row r="8674" ht="12.75" customHeight="1" x14ac:dyDescent="0.2"/>
    <row r="8675" ht="12.75" customHeight="1" x14ac:dyDescent="0.2"/>
    <row r="8676" ht="12.75" customHeight="1" x14ac:dyDescent="0.2"/>
    <row r="8677" ht="12.75" customHeight="1" x14ac:dyDescent="0.2"/>
    <row r="8678" ht="12.75" customHeight="1" x14ac:dyDescent="0.2"/>
    <row r="8679" ht="12.75" customHeight="1" x14ac:dyDescent="0.2"/>
    <row r="8680" ht="12.75" customHeight="1" x14ac:dyDescent="0.2"/>
    <row r="8681" ht="12.75" customHeight="1" x14ac:dyDescent="0.2"/>
    <row r="8682" ht="12.75" customHeight="1" x14ac:dyDescent="0.2"/>
    <row r="8683" ht="12.75" customHeight="1" x14ac:dyDescent="0.2"/>
    <row r="8684" ht="12.75" customHeight="1" x14ac:dyDescent="0.2"/>
    <row r="8685" ht="12.75" customHeight="1" x14ac:dyDescent="0.2"/>
    <row r="8686" ht="12.75" customHeight="1" x14ac:dyDescent="0.2"/>
    <row r="8687" ht="12.75" customHeight="1" x14ac:dyDescent="0.2"/>
    <row r="8688" ht="12.75" customHeight="1" x14ac:dyDescent="0.2"/>
    <row r="8689" ht="12.75" customHeight="1" x14ac:dyDescent="0.2"/>
    <row r="8690" ht="12.75" customHeight="1" x14ac:dyDescent="0.2"/>
    <row r="8691" ht="12.75" customHeight="1" x14ac:dyDescent="0.2"/>
    <row r="8692" ht="12.75" customHeight="1" x14ac:dyDescent="0.2"/>
    <row r="8693" ht="12.75" customHeight="1" x14ac:dyDescent="0.2"/>
    <row r="8694" ht="12.75" customHeight="1" x14ac:dyDescent="0.2"/>
    <row r="8695" ht="12.75" customHeight="1" x14ac:dyDescent="0.2"/>
    <row r="8696" ht="12.75" customHeight="1" x14ac:dyDescent="0.2"/>
    <row r="8697" ht="12.75" customHeight="1" x14ac:dyDescent="0.2"/>
    <row r="8698" ht="12.75" customHeight="1" x14ac:dyDescent="0.2"/>
    <row r="8699" ht="12.75" customHeight="1" x14ac:dyDescent="0.2"/>
    <row r="8700" ht="12.75" customHeight="1" x14ac:dyDescent="0.2"/>
    <row r="8701" ht="12.75" customHeight="1" x14ac:dyDescent="0.2"/>
    <row r="8702" ht="12.75" customHeight="1" x14ac:dyDescent="0.2"/>
    <row r="8703" ht="12.75" customHeight="1" x14ac:dyDescent="0.2"/>
    <row r="8704" ht="12.75" customHeight="1" x14ac:dyDescent="0.2"/>
    <row r="8705" ht="12.75" customHeight="1" x14ac:dyDescent="0.2"/>
    <row r="8706" ht="12.75" customHeight="1" x14ac:dyDescent="0.2"/>
    <row r="8707" ht="12.75" customHeight="1" x14ac:dyDescent="0.2"/>
    <row r="8708" ht="12.75" customHeight="1" x14ac:dyDescent="0.2"/>
    <row r="8709" ht="12.75" customHeight="1" x14ac:dyDescent="0.2"/>
    <row r="8710" ht="12.75" customHeight="1" x14ac:dyDescent="0.2"/>
    <row r="8711" ht="12.75" customHeight="1" x14ac:dyDescent="0.2"/>
    <row r="8712" ht="12.75" customHeight="1" x14ac:dyDescent="0.2"/>
    <row r="8713" ht="12.75" customHeight="1" x14ac:dyDescent="0.2"/>
    <row r="8714" ht="12.75" customHeight="1" x14ac:dyDescent="0.2"/>
    <row r="8715" ht="12.75" customHeight="1" x14ac:dyDescent="0.2"/>
    <row r="8716" ht="12.75" customHeight="1" x14ac:dyDescent="0.2"/>
    <row r="8717" ht="12.75" customHeight="1" x14ac:dyDescent="0.2"/>
    <row r="8718" ht="12.75" customHeight="1" x14ac:dyDescent="0.2"/>
    <row r="8719" ht="12.75" customHeight="1" x14ac:dyDescent="0.2"/>
    <row r="8720" ht="12.75" customHeight="1" x14ac:dyDescent="0.2"/>
    <row r="8721" ht="12.75" customHeight="1" x14ac:dyDescent="0.2"/>
    <row r="8722" ht="12.75" customHeight="1" x14ac:dyDescent="0.2"/>
    <row r="8723" ht="12.75" customHeight="1" x14ac:dyDescent="0.2"/>
    <row r="8724" ht="12.75" customHeight="1" x14ac:dyDescent="0.2"/>
    <row r="8725" ht="12.75" customHeight="1" x14ac:dyDescent="0.2"/>
    <row r="8726" ht="12.75" customHeight="1" x14ac:dyDescent="0.2"/>
    <row r="8727" ht="12.75" customHeight="1" x14ac:dyDescent="0.2"/>
    <row r="8728" ht="12.75" customHeight="1" x14ac:dyDescent="0.2"/>
    <row r="8729" ht="12.75" customHeight="1" x14ac:dyDescent="0.2"/>
    <row r="8730" ht="12.75" customHeight="1" x14ac:dyDescent="0.2"/>
    <row r="8731" ht="12.75" customHeight="1" x14ac:dyDescent="0.2"/>
    <row r="8732" ht="12.75" customHeight="1" x14ac:dyDescent="0.2"/>
    <row r="8733" ht="12.75" customHeight="1" x14ac:dyDescent="0.2"/>
    <row r="8734" ht="12.75" customHeight="1" x14ac:dyDescent="0.2"/>
    <row r="8735" ht="12.75" customHeight="1" x14ac:dyDescent="0.2"/>
    <row r="8736" ht="12.75" customHeight="1" x14ac:dyDescent="0.2"/>
    <row r="8737" ht="12.75" customHeight="1" x14ac:dyDescent="0.2"/>
    <row r="8738" ht="12.75" customHeight="1" x14ac:dyDescent="0.2"/>
    <row r="8739" ht="12.75" customHeight="1" x14ac:dyDescent="0.2"/>
    <row r="8740" ht="12.75" customHeight="1" x14ac:dyDescent="0.2"/>
    <row r="8741" ht="12.75" customHeight="1" x14ac:dyDescent="0.2"/>
    <row r="8742" ht="12.75" customHeight="1" x14ac:dyDescent="0.2"/>
    <row r="8743" ht="12.75" customHeight="1" x14ac:dyDescent="0.2"/>
    <row r="8744" ht="12.75" customHeight="1" x14ac:dyDescent="0.2"/>
    <row r="8745" ht="12.75" customHeight="1" x14ac:dyDescent="0.2"/>
    <row r="8746" ht="12.75" customHeight="1" x14ac:dyDescent="0.2"/>
    <row r="8747" ht="12.75" customHeight="1" x14ac:dyDescent="0.2"/>
    <row r="8748" ht="12.75" customHeight="1" x14ac:dyDescent="0.2"/>
    <row r="8749" ht="12.75" customHeight="1" x14ac:dyDescent="0.2"/>
    <row r="8750" ht="12.75" customHeight="1" x14ac:dyDescent="0.2"/>
    <row r="8751" ht="12.75" customHeight="1" x14ac:dyDescent="0.2"/>
    <row r="8752" ht="12.75" customHeight="1" x14ac:dyDescent="0.2"/>
    <row r="8753" ht="12.75" customHeight="1" x14ac:dyDescent="0.2"/>
    <row r="8754" ht="12.75" customHeight="1" x14ac:dyDescent="0.2"/>
    <row r="8755" ht="12.75" customHeight="1" x14ac:dyDescent="0.2"/>
    <row r="8756" ht="12.75" customHeight="1" x14ac:dyDescent="0.2"/>
    <row r="8757" ht="12.75" customHeight="1" x14ac:dyDescent="0.2"/>
    <row r="8758" ht="12.75" customHeight="1" x14ac:dyDescent="0.2"/>
    <row r="8759" ht="12.75" customHeight="1" x14ac:dyDescent="0.2"/>
    <row r="8760" ht="12.75" customHeight="1" x14ac:dyDescent="0.2"/>
    <row r="8761" ht="12.75" customHeight="1" x14ac:dyDescent="0.2"/>
    <row r="8762" ht="12.75" customHeight="1" x14ac:dyDescent="0.2"/>
    <row r="8763" ht="12.75" customHeight="1" x14ac:dyDescent="0.2"/>
    <row r="8764" ht="12.75" customHeight="1" x14ac:dyDescent="0.2"/>
    <row r="8765" ht="12.75" customHeight="1" x14ac:dyDescent="0.2"/>
    <row r="8766" ht="12.75" customHeight="1" x14ac:dyDescent="0.2"/>
    <row r="8767" ht="12.75" customHeight="1" x14ac:dyDescent="0.2"/>
    <row r="8768" ht="12.75" customHeight="1" x14ac:dyDescent="0.2"/>
    <row r="8769" ht="12.75" customHeight="1" x14ac:dyDescent="0.2"/>
    <row r="8770" ht="12.75" customHeight="1" x14ac:dyDescent="0.2"/>
    <row r="8771" ht="12.75" customHeight="1" x14ac:dyDescent="0.2"/>
    <row r="8772" ht="12.75" customHeight="1" x14ac:dyDescent="0.2"/>
    <row r="8773" ht="12.75" customHeight="1" x14ac:dyDescent="0.2"/>
    <row r="8774" ht="12.75" customHeight="1" x14ac:dyDescent="0.2"/>
    <row r="8775" ht="12.75" customHeight="1" x14ac:dyDescent="0.2"/>
    <row r="8776" ht="12.75" customHeight="1" x14ac:dyDescent="0.2"/>
    <row r="8777" ht="12.75" customHeight="1" x14ac:dyDescent="0.2"/>
    <row r="8778" ht="12.75" customHeight="1" x14ac:dyDescent="0.2"/>
    <row r="8779" ht="12.75" customHeight="1" x14ac:dyDescent="0.2"/>
    <row r="8780" ht="12.75" customHeight="1" x14ac:dyDescent="0.2"/>
    <row r="8781" ht="12.75" customHeight="1" x14ac:dyDescent="0.2"/>
    <row r="8782" ht="12.75" customHeight="1" x14ac:dyDescent="0.2"/>
    <row r="8783" ht="12.75" customHeight="1" x14ac:dyDescent="0.2"/>
    <row r="8784" ht="12.75" customHeight="1" x14ac:dyDescent="0.2"/>
    <row r="8785" ht="12.75" customHeight="1" x14ac:dyDescent="0.2"/>
    <row r="8786" ht="12.75" customHeight="1" x14ac:dyDescent="0.2"/>
    <row r="8787" ht="12.75" customHeight="1" x14ac:dyDescent="0.2"/>
    <row r="8788" ht="12.75" customHeight="1" x14ac:dyDescent="0.2"/>
    <row r="8789" ht="12.75" customHeight="1" x14ac:dyDescent="0.2"/>
    <row r="8790" ht="12.75" customHeight="1" x14ac:dyDescent="0.2"/>
    <row r="8791" ht="12.75" customHeight="1" x14ac:dyDescent="0.2"/>
    <row r="8792" ht="12.75" customHeight="1" x14ac:dyDescent="0.2"/>
    <row r="8793" ht="12.75" customHeight="1" x14ac:dyDescent="0.2"/>
    <row r="8794" ht="12.75" customHeight="1" x14ac:dyDescent="0.2"/>
    <row r="8795" ht="12.75" customHeight="1" x14ac:dyDescent="0.2"/>
    <row r="8796" ht="12.75" customHeight="1" x14ac:dyDescent="0.2"/>
    <row r="8797" ht="12.75" customHeight="1" x14ac:dyDescent="0.2"/>
    <row r="8798" ht="12.75" customHeight="1" x14ac:dyDescent="0.2"/>
    <row r="8799" ht="12.75" customHeight="1" x14ac:dyDescent="0.2"/>
    <row r="8800" ht="12.75" customHeight="1" x14ac:dyDescent="0.2"/>
    <row r="8801" ht="12.75" customHeight="1" x14ac:dyDescent="0.2"/>
    <row r="8802" ht="12.75" customHeight="1" x14ac:dyDescent="0.2"/>
    <row r="8803" ht="12.75" customHeight="1" x14ac:dyDescent="0.2"/>
    <row r="8804" ht="12.75" customHeight="1" x14ac:dyDescent="0.2"/>
    <row r="8805" ht="12.75" customHeight="1" x14ac:dyDescent="0.2"/>
    <row r="8806" ht="12.75" customHeight="1" x14ac:dyDescent="0.2"/>
    <row r="8807" ht="12.75" customHeight="1" x14ac:dyDescent="0.2"/>
    <row r="8808" ht="12.75" customHeight="1" x14ac:dyDescent="0.2"/>
    <row r="8809" ht="12.75" customHeight="1" x14ac:dyDescent="0.2"/>
    <row r="8810" ht="12.75" customHeight="1" x14ac:dyDescent="0.2"/>
    <row r="8811" ht="12.75" customHeight="1" x14ac:dyDescent="0.2"/>
    <row r="8812" ht="12.75" customHeight="1" x14ac:dyDescent="0.2"/>
    <row r="8813" ht="12.75" customHeight="1" x14ac:dyDescent="0.2"/>
    <row r="8814" ht="12.75" customHeight="1" x14ac:dyDescent="0.2"/>
    <row r="8815" ht="12.75" customHeight="1" x14ac:dyDescent="0.2"/>
    <row r="8816" ht="12.75" customHeight="1" x14ac:dyDescent="0.2"/>
    <row r="8817" ht="12.75" customHeight="1" x14ac:dyDescent="0.2"/>
    <row r="8818" ht="12.75" customHeight="1" x14ac:dyDescent="0.2"/>
    <row r="8819" ht="12.75" customHeight="1" x14ac:dyDescent="0.2"/>
    <row r="8820" ht="12.75" customHeight="1" x14ac:dyDescent="0.2"/>
    <row r="8821" ht="12.75" customHeight="1" x14ac:dyDescent="0.2"/>
    <row r="8822" ht="12.75" customHeight="1" x14ac:dyDescent="0.2"/>
    <row r="8823" ht="12.75" customHeight="1" x14ac:dyDescent="0.2"/>
    <row r="8824" ht="12.75" customHeight="1" x14ac:dyDescent="0.2"/>
    <row r="8825" ht="12.75" customHeight="1" x14ac:dyDescent="0.2"/>
    <row r="8826" ht="12.75" customHeight="1" x14ac:dyDescent="0.2"/>
    <row r="8827" ht="12.75" customHeight="1" x14ac:dyDescent="0.2"/>
    <row r="8828" ht="12.75" customHeight="1" x14ac:dyDescent="0.2"/>
    <row r="8829" ht="12.75" customHeight="1" x14ac:dyDescent="0.2"/>
    <row r="8830" ht="12.75" customHeight="1" x14ac:dyDescent="0.2"/>
    <row r="8831" ht="12.75" customHeight="1" x14ac:dyDescent="0.2"/>
    <row r="8832" ht="12.75" customHeight="1" x14ac:dyDescent="0.2"/>
    <row r="8833" ht="12.75" customHeight="1" x14ac:dyDescent="0.2"/>
    <row r="8834" ht="12.75" customHeight="1" x14ac:dyDescent="0.2"/>
    <row r="8835" ht="12.75" customHeight="1" x14ac:dyDescent="0.2"/>
    <row r="8836" ht="12.75" customHeight="1" x14ac:dyDescent="0.2"/>
    <row r="8837" ht="12.75" customHeight="1" x14ac:dyDescent="0.2"/>
    <row r="8838" ht="12.75" customHeight="1" x14ac:dyDescent="0.2"/>
    <row r="8839" ht="12.75" customHeight="1" x14ac:dyDescent="0.2"/>
    <row r="8840" ht="12.75" customHeight="1" x14ac:dyDescent="0.2"/>
    <row r="8841" ht="12.75" customHeight="1" x14ac:dyDescent="0.2"/>
    <row r="8842" ht="12.75" customHeight="1" x14ac:dyDescent="0.2"/>
    <row r="8843" ht="12.75" customHeight="1" x14ac:dyDescent="0.2"/>
    <row r="8844" ht="12.75" customHeight="1" x14ac:dyDescent="0.2"/>
    <row r="8845" ht="12.75" customHeight="1" x14ac:dyDescent="0.2"/>
    <row r="8846" ht="12.75" customHeight="1" x14ac:dyDescent="0.2"/>
    <row r="8847" ht="12.75" customHeight="1" x14ac:dyDescent="0.2"/>
    <row r="8848" ht="12.75" customHeight="1" x14ac:dyDescent="0.2"/>
    <row r="8849" ht="12.75" customHeight="1" x14ac:dyDescent="0.2"/>
    <row r="8850" ht="12.75" customHeight="1" x14ac:dyDescent="0.2"/>
    <row r="8851" ht="12.75" customHeight="1" x14ac:dyDescent="0.2"/>
    <row r="8852" ht="12.75" customHeight="1" x14ac:dyDescent="0.2"/>
    <row r="8853" ht="12.75" customHeight="1" x14ac:dyDescent="0.2"/>
    <row r="8854" ht="12.75" customHeight="1" x14ac:dyDescent="0.2"/>
    <row r="8855" ht="12.75" customHeight="1" x14ac:dyDescent="0.2"/>
    <row r="8856" ht="12.75" customHeight="1" x14ac:dyDescent="0.2"/>
    <row r="8857" ht="12.75" customHeight="1" x14ac:dyDescent="0.2"/>
    <row r="8858" ht="12.75" customHeight="1" x14ac:dyDescent="0.2"/>
    <row r="8859" ht="12.75" customHeight="1" x14ac:dyDescent="0.2"/>
    <row r="8860" ht="12.75" customHeight="1" x14ac:dyDescent="0.2"/>
    <row r="8861" ht="12.75" customHeight="1" x14ac:dyDescent="0.2"/>
    <row r="8862" ht="12.75" customHeight="1" x14ac:dyDescent="0.2"/>
    <row r="8863" ht="12.75" customHeight="1" x14ac:dyDescent="0.2"/>
    <row r="8864" ht="12.75" customHeight="1" x14ac:dyDescent="0.2"/>
    <row r="8865" ht="12.75" customHeight="1" x14ac:dyDescent="0.2"/>
    <row r="8866" ht="12.75" customHeight="1" x14ac:dyDescent="0.2"/>
    <row r="8867" ht="12.75" customHeight="1" x14ac:dyDescent="0.2"/>
    <row r="8868" ht="12.75" customHeight="1" x14ac:dyDescent="0.2"/>
    <row r="8869" ht="12.75" customHeight="1" x14ac:dyDescent="0.2"/>
    <row r="8870" ht="12.75" customHeight="1" x14ac:dyDescent="0.2"/>
    <row r="8871" ht="12.75" customHeight="1" x14ac:dyDescent="0.2"/>
    <row r="8872" ht="12.75" customHeight="1" x14ac:dyDescent="0.2"/>
    <row r="8873" ht="12.75" customHeight="1" x14ac:dyDescent="0.2"/>
    <row r="8874" ht="12.75" customHeight="1" x14ac:dyDescent="0.2"/>
    <row r="8875" ht="12.75" customHeight="1" x14ac:dyDescent="0.2"/>
    <row r="8876" ht="12.75" customHeight="1" x14ac:dyDescent="0.2"/>
    <row r="8877" ht="12.75" customHeight="1" x14ac:dyDescent="0.2"/>
    <row r="8878" ht="12.75" customHeight="1" x14ac:dyDescent="0.2"/>
    <row r="8879" ht="12.75" customHeight="1" x14ac:dyDescent="0.2"/>
    <row r="8880" ht="12.75" customHeight="1" x14ac:dyDescent="0.2"/>
    <row r="8881" ht="12.75" customHeight="1" x14ac:dyDescent="0.2"/>
    <row r="8882" ht="12.75" customHeight="1" x14ac:dyDescent="0.2"/>
    <row r="8883" ht="12.75" customHeight="1" x14ac:dyDescent="0.2"/>
    <row r="8884" ht="12.75" customHeight="1" x14ac:dyDescent="0.2"/>
    <row r="8885" ht="12.75" customHeight="1" x14ac:dyDescent="0.2"/>
    <row r="8886" ht="12.75" customHeight="1" x14ac:dyDescent="0.2"/>
    <row r="8887" ht="12.75" customHeight="1" x14ac:dyDescent="0.2"/>
    <row r="8888" ht="12.75" customHeight="1" x14ac:dyDescent="0.2"/>
    <row r="8889" ht="12.75" customHeight="1" x14ac:dyDescent="0.2"/>
    <row r="8890" ht="12.75" customHeight="1" x14ac:dyDescent="0.2"/>
    <row r="8891" ht="12.75" customHeight="1" x14ac:dyDescent="0.2"/>
    <row r="8892" ht="12.75" customHeight="1" x14ac:dyDescent="0.2"/>
    <row r="8893" ht="12.75" customHeight="1" x14ac:dyDescent="0.2"/>
    <row r="8894" ht="12.75" customHeight="1" x14ac:dyDescent="0.2"/>
    <row r="8895" ht="12.75" customHeight="1" x14ac:dyDescent="0.2"/>
    <row r="8896" ht="12.75" customHeight="1" x14ac:dyDescent="0.2"/>
    <row r="8897" ht="12.75" customHeight="1" x14ac:dyDescent="0.2"/>
    <row r="8898" ht="12.75" customHeight="1" x14ac:dyDescent="0.2"/>
    <row r="8899" ht="12.75" customHeight="1" x14ac:dyDescent="0.2"/>
    <row r="8900" ht="12.75" customHeight="1" x14ac:dyDescent="0.2"/>
    <row r="8901" ht="12.75" customHeight="1" x14ac:dyDescent="0.2"/>
    <row r="8902" ht="12.75" customHeight="1" x14ac:dyDescent="0.2"/>
    <row r="8903" ht="12.75" customHeight="1" x14ac:dyDescent="0.2"/>
    <row r="8904" ht="12.75" customHeight="1" x14ac:dyDescent="0.2"/>
    <row r="8905" ht="12.75" customHeight="1" x14ac:dyDescent="0.2"/>
    <row r="8906" ht="12.75" customHeight="1" x14ac:dyDescent="0.2"/>
    <row r="8907" ht="12.75" customHeight="1" x14ac:dyDescent="0.2"/>
    <row r="8908" ht="12.75" customHeight="1" x14ac:dyDescent="0.2"/>
    <row r="8909" ht="12.75" customHeight="1" x14ac:dyDescent="0.2"/>
    <row r="8910" ht="12.75" customHeight="1" x14ac:dyDescent="0.2"/>
    <row r="8911" ht="12.75" customHeight="1" x14ac:dyDescent="0.2"/>
    <row r="8912" ht="12.75" customHeight="1" x14ac:dyDescent="0.2"/>
    <row r="8913" ht="12.75" customHeight="1" x14ac:dyDescent="0.2"/>
    <row r="8914" ht="12.75" customHeight="1" x14ac:dyDescent="0.2"/>
    <row r="8915" ht="12.75" customHeight="1" x14ac:dyDescent="0.2"/>
    <row r="8916" ht="12.75" customHeight="1" x14ac:dyDescent="0.2"/>
    <row r="8917" ht="12.75" customHeight="1" x14ac:dyDescent="0.2"/>
    <row r="8918" ht="12.75" customHeight="1" x14ac:dyDescent="0.2"/>
    <row r="8919" ht="12.75" customHeight="1" x14ac:dyDescent="0.2"/>
    <row r="8920" ht="12.75" customHeight="1" x14ac:dyDescent="0.2"/>
    <row r="8921" ht="12.75" customHeight="1" x14ac:dyDescent="0.2"/>
    <row r="8922" ht="12.75" customHeight="1" x14ac:dyDescent="0.2"/>
    <row r="8923" ht="12.75" customHeight="1" x14ac:dyDescent="0.2"/>
    <row r="8924" ht="12.75" customHeight="1" x14ac:dyDescent="0.2"/>
    <row r="8925" ht="12.75" customHeight="1" x14ac:dyDescent="0.2"/>
    <row r="8926" ht="12.75" customHeight="1" x14ac:dyDescent="0.2"/>
    <row r="8927" ht="12.75" customHeight="1" x14ac:dyDescent="0.2"/>
    <row r="8928" ht="12.75" customHeight="1" x14ac:dyDescent="0.2"/>
    <row r="8929" ht="12.75" customHeight="1" x14ac:dyDescent="0.2"/>
    <row r="8930" ht="12.75" customHeight="1" x14ac:dyDescent="0.2"/>
    <row r="8931" ht="12.75" customHeight="1" x14ac:dyDescent="0.2"/>
    <row r="8932" ht="12.75" customHeight="1" x14ac:dyDescent="0.2"/>
    <row r="8933" ht="12.75" customHeight="1" x14ac:dyDescent="0.2"/>
    <row r="8934" ht="12.75" customHeight="1" x14ac:dyDescent="0.2"/>
    <row r="8935" ht="12.75" customHeight="1" x14ac:dyDescent="0.2"/>
    <row r="8936" ht="12.75" customHeight="1" x14ac:dyDescent="0.2"/>
    <row r="8937" ht="12.75" customHeight="1" x14ac:dyDescent="0.2"/>
    <row r="8938" ht="12.75" customHeight="1" x14ac:dyDescent="0.2"/>
    <row r="8939" ht="12.75" customHeight="1" x14ac:dyDescent="0.2"/>
    <row r="8940" ht="12.75" customHeight="1" x14ac:dyDescent="0.2"/>
    <row r="8941" ht="12.75" customHeight="1" x14ac:dyDescent="0.2"/>
    <row r="8942" ht="12.75" customHeight="1" x14ac:dyDescent="0.2"/>
    <row r="8943" ht="12.75" customHeight="1" x14ac:dyDescent="0.2"/>
    <row r="8944" ht="12.75" customHeight="1" x14ac:dyDescent="0.2"/>
    <row r="8945" ht="12.75" customHeight="1" x14ac:dyDescent="0.2"/>
    <row r="8946" ht="12.75" customHeight="1" x14ac:dyDescent="0.2"/>
    <row r="8947" ht="12.75" customHeight="1" x14ac:dyDescent="0.2"/>
    <row r="8948" ht="12.75" customHeight="1" x14ac:dyDescent="0.2"/>
    <row r="8949" ht="12.75" customHeight="1" x14ac:dyDescent="0.2"/>
    <row r="8950" ht="12.75" customHeight="1" x14ac:dyDescent="0.2"/>
    <row r="8951" ht="12.75" customHeight="1" x14ac:dyDescent="0.2"/>
    <row r="8952" ht="12.75" customHeight="1" x14ac:dyDescent="0.2"/>
    <row r="8953" ht="12.75" customHeight="1" x14ac:dyDescent="0.2"/>
    <row r="8954" ht="12.75" customHeight="1" x14ac:dyDescent="0.2"/>
    <row r="8955" ht="12.75" customHeight="1" x14ac:dyDescent="0.2"/>
    <row r="8956" ht="12.75" customHeight="1" x14ac:dyDescent="0.2"/>
    <row r="8957" ht="12.75" customHeight="1" x14ac:dyDescent="0.2"/>
    <row r="8958" ht="12.75" customHeight="1" x14ac:dyDescent="0.2"/>
    <row r="8959" ht="12.75" customHeight="1" x14ac:dyDescent="0.2"/>
    <row r="8960" ht="12.75" customHeight="1" x14ac:dyDescent="0.2"/>
    <row r="8961" ht="12.75" customHeight="1" x14ac:dyDescent="0.2"/>
    <row r="8962" ht="12.75" customHeight="1" x14ac:dyDescent="0.2"/>
    <row r="8963" ht="12.75" customHeight="1" x14ac:dyDescent="0.2"/>
    <row r="8964" ht="12.75" customHeight="1" x14ac:dyDescent="0.2"/>
    <row r="8965" ht="12.75" customHeight="1" x14ac:dyDescent="0.2"/>
    <row r="8966" ht="12.75" customHeight="1" x14ac:dyDescent="0.2"/>
    <row r="8967" ht="12.75" customHeight="1" x14ac:dyDescent="0.2"/>
    <row r="8968" ht="12.75" customHeight="1" x14ac:dyDescent="0.2"/>
    <row r="8969" ht="12.75" customHeight="1" x14ac:dyDescent="0.2"/>
    <row r="8970" ht="12.75" customHeight="1" x14ac:dyDescent="0.2"/>
    <row r="8971" ht="12.75" customHeight="1" x14ac:dyDescent="0.2"/>
    <row r="8972" ht="12.75" customHeight="1" x14ac:dyDescent="0.2"/>
    <row r="8973" ht="12.75" customHeight="1" x14ac:dyDescent="0.2"/>
    <row r="8974" ht="12.75" customHeight="1" x14ac:dyDescent="0.2"/>
    <row r="8975" ht="12.75" customHeight="1" x14ac:dyDescent="0.2"/>
    <row r="8976" ht="12.75" customHeight="1" x14ac:dyDescent="0.2"/>
    <row r="8977" ht="12.75" customHeight="1" x14ac:dyDescent="0.2"/>
    <row r="8978" ht="12.75" customHeight="1" x14ac:dyDescent="0.2"/>
    <row r="8979" ht="12.75" customHeight="1" x14ac:dyDescent="0.2"/>
    <row r="8980" ht="12.75" customHeight="1" x14ac:dyDescent="0.2"/>
    <row r="8981" ht="12.75" customHeight="1" x14ac:dyDescent="0.2"/>
    <row r="8982" ht="12.75" customHeight="1" x14ac:dyDescent="0.2"/>
    <row r="8983" ht="12.75" customHeight="1" x14ac:dyDescent="0.2"/>
    <row r="8984" ht="12.75" customHeight="1" x14ac:dyDescent="0.2"/>
    <row r="8985" ht="12.75" customHeight="1" x14ac:dyDescent="0.2"/>
    <row r="8986" ht="12.75" customHeight="1" x14ac:dyDescent="0.2"/>
    <row r="8987" ht="12.75" customHeight="1" x14ac:dyDescent="0.2"/>
    <row r="8988" ht="12.75" customHeight="1" x14ac:dyDescent="0.2"/>
    <row r="8989" ht="12.75" customHeight="1" x14ac:dyDescent="0.2"/>
    <row r="8990" ht="12.75" customHeight="1" x14ac:dyDescent="0.2"/>
    <row r="8991" ht="12.75" customHeight="1" x14ac:dyDescent="0.2"/>
    <row r="8992" ht="12.75" customHeight="1" x14ac:dyDescent="0.2"/>
    <row r="8993" ht="12.75" customHeight="1" x14ac:dyDescent="0.2"/>
    <row r="8994" ht="12.75" customHeight="1" x14ac:dyDescent="0.2"/>
    <row r="8995" ht="12.75" customHeight="1" x14ac:dyDescent="0.2"/>
    <row r="8996" ht="12.75" customHeight="1" x14ac:dyDescent="0.2"/>
    <row r="8997" ht="12.75" customHeight="1" x14ac:dyDescent="0.2"/>
    <row r="8998" ht="12.75" customHeight="1" x14ac:dyDescent="0.2"/>
    <row r="8999" ht="12.75" customHeight="1" x14ac:dyDescent="0.2"/>
    <row r="9000" ht="12.75" customHeight="1" x14ac:dyDescent="0.2"/>
    <row r="9001" ht="12.75" customHeight="1" x14ac:dyDescent="0.2"/>
    <row r="9002" ht="12.75" customHeight="1" x14ac:dyDescent="0.2"/>
    <row r="9003" ht="12.75" customHeight="1" x14ac:dyDescent="0.2"/>
    <row r="9004" ht="12.75" customHeight="1" x14ac:dyDescent="0.2"/>
    <row r="9005" ht="12.75" customHeight="1" x14ac:dyDescent="0.2"/>
    <row r="9006" ht="12.75" customHeight="1" x14ac:dyDescent="0.2"/>
    <row r="9007" ht="12.75" customHeight="1" x14ac:dyDescent="0.2"/>
    <row r="9008" ht="12.75" customHeight="1" x14ac:dyDescent="0.2"/>
    <row r="9009" ht="12.75" customHeight="1" x14ac:dyDescent="0.2"/>
    <row r="9010" ht="12.75" customHeight="1" x14ac:dyDescent="0.2"/>
    <row r="9011" ht="12.75" customHeight="1" x14ac:dyDescent="0.2"/>
    <row r="9012" ht="12.75" customHeight="1" x14ac:dyDescent="0.2"/>
    <row r="9013" ht="12.75" customHeight="1" x14ac:dyDescent="0.2"/>
    <row r="9014" ht="12.75" customHeight="1" x14ac:dyDescent="0.2"/>
    <row r="9015" ht="12.75" customHeight="1" x14ac:dyDescent="0.2"/>
    <row r="9016" ht="12.75" customHeight="1" x14ac:dyDescent="0.2"/>
    <row r="9017" ht="12.75" customHeight="1" x14ac:dyDescent="0.2"/>
    <row r="9018" ht="12.75" customHeight="1" x14ac:dyDescent="0.2"/>
    <row r="9019" ht="12.75" customHeight="1" x14ac:dyDescent="0.2"/>
    <row r="9020" ht="12.75" customHeight="1" x14ac:dyDescent="0.2"/>
    <row r="9021" ht="12.75" customHeight="1" x14ac:dyDescent="0.2"/>
    <row r="9022" ht="12.75" customHeight="1" x14ac:dyDescent="0.2"/>
    <row r="9023" ht="12.75" customHeight="1" x14ac:dyDescent="0.2"/>
    <row r="9024" ht="12.75" customHeight="1" x14ac:dyDescent="0.2"/>
    <row r="9025" ht="12.75" customHeight="1" x14ac:dyDescent="0.2"/>
    <row r="9026" ht="12.75" customHeight="1" x14ac:dyDescent="0.2"/>
    <row r="9027" ht="12.75" customHeight="1" x14ac:dyDescent="0.2"/>
    <row r="9028" ht="12.75" customHeight="1" x14ac:dyDescent="0.2"/>
    <row r="9029" ht="12.75" customHeight="1" x14ac:dyDescent="0.2"/>
    <row r="9030" ht="12.75" customHeight="1" x14ac:dyDescent="0.2"/>
    <row r="9031" ht="12.75" customHeight="1" x14ac:dyDescent="0.2"/>
    <row r="9032" ht="12.75" customHeight="1" x14ac:dyDescent="0.2"/>
    <row r="9033" ht="12.75" customHeight="1" x14ac:dyDescent="0.2"/>
    <row r="9034" ht="12.75" customHeight="1" x14ac:dyDescent="0.2"/>
    <row r="9035" ht="12.75" customHeight="1" x14ac:dyDescent="0.2"/>
    <row r="9036" ht="12.75" customHeight="1" x14ac:dyDescent="0.2"/>
    <row r="9037" ht="12.75" customHeight="1" x14ac:dyDescent="0.2"/>
    <row r="9038" ht="12.75" customHeight="1" x14ac:dyDescent="0.2"/>
    <row r="9039" ht="12.75" customHeight="1" x14ac:dyDescent="0.2"/>
    <row r="9040" ht="12.75" customHeight="1" x14ac:dyDescent="0.2"/>
    <row r="9041" ht="12.75" customHeight="1" x14ac:dyDescent="0.2"/>
    <row r="9042" ht="12.75" customHeight="1" x14ac:dyDescent="0.2"/>
    <row r="9043" ht="12.75" customHeight="1" x14ac:dyDescent="0.2"/>
    <row r="9044" ht="12.75" customHeight="1" x14ac:dyDescent="0.2"/>
    <row r="9045" ht="12.75" customHeight="1" x14ac:dyDescent="0.2"/>
    <row r="9046" ht="12.75" customHeight="1" x14ac:dyDescent="0.2"/>
    <row r="9047" ht="12.75" customHeight="1" x14ac:dyDescent="0.2"/>
    <row r="9048" ht="12.75" customHeight="1" x14ac:dyDescent="0.2"/>
    <row r="9049" ht="12.75" customHeight="1" x14ac:dyDescent="0.2"/>
    <row r="9050" ht="12.75" customHeight="1" x14ac:dyDescent="0.2"/>
    <row r="9051" ht="12.75" customHeight="1" x14ac:dyDescent="0.2"/>
    <row r="9052" ht="12.75" customHeight="1" x14ac:dyDescent="0.2"/>
    <row r="9053" ht="12.75" customHeight="1" x14ac:dyDescent="0.2"/>
    <row r="9054" ht="12.75" customHeight="1" x14ac:dyDescent="0.2"/>
    <row r="9055" ht="12.75" customHeight="1" x14ac:dyDescent="0.2"/>
    <row r="9056" ht="12.75" customHeight="1" x14ac:dyDescent="0.2"/>
    <row r="9057" ht="12.75" customHeight="1" x14ac:dyDescent="0.2"/>
    <row r="9058" ht="12.75" customHeight="1" x14ac:dyDescent="0.2"/>
    <row r="9059" ht="12.75" customHeight="1" x14ac:dyDescent="0.2"/>
    <row r="9060" ht="12.75" customHeight="1" x14ac:dyDescent="0.2"/>
    <row r="9061" ht="12.75" customHeight="1" x14ac:dyDescent="0.2"/>
    <row r="9062" ht="12.75" customHeight="1" x14ac:dyDescent="0.2"/>
    <row r="9063" ht="12.75" customHeight="1" x14ac:dyDescent="0.2"/>
    <row r="9064" ht="12.75" customHeight="1" x14ac:dyDescent="0.2"/>
    <row r="9065" ht="12.75" customHeight="1" x14ac:dyDescent="0.2"/>
    <row r="9066" ht="12.75" customHeight="1" x14ac:dyDescent="0.2"/>
    <row r="9067" ht="12.75" customHeight="1" x14ac:dyDescent="0.2"/>
    <row r="9068" ht="12.75" customHeight="1" x14ac:dyDescent="0.2"/>
    <row r="9069" ht="12.75" customHeight="1" x14ac:dyDescent="0.2"/>
    <row r="9070" ht="12.75" customHeight="1" x14ac:dyDescent="0.2"/>
    <row r="9071" ht="12.75" customHeight="1" x14ac:dyDescent="0.2"/>
    <row r="9072" ht="12.75" customHeight="1" x14ac:dyDescent="0.2"/>
    <row r="9073" ht="12.75" customHeight="1" x14ac:dyDescent="0.2"/>
    <row r="9074" ht="12.75" customHeight="1" x14ac:dyDescent="0.2"/>
    <row r="9075" ht="12.75" customHeight="1" x14ac:dyDescent="0.2"/>
    <row r="9076" ht="12.75" customHeight="1" x14ac:dyDescent="0.2"/>
    <row r="9077" ht="12.75" customHeight="1" x14ac:dyDescent="0.2"/>
    <row r="9078" ht="12.75" customHeight="1" x14ac:dyDescent="0.2"/>
    <row r="9079" ht="12.75" customHeight="1" x14ac:dyDescent="0.2"/>
    <row r="9080" ht="12.75" customHeight="1" x14ac:dyDescent="0.2"/>
    <row r="9081" ht="12.75" customHeight="1" x14ac:dyDescent="0.2"/>
    <row r="9082" ht="12.75" customHeight="1" x14ac:dyDescent="0.2"/>
    <row r="9083" ht="12.75" customHeight="1" x14ac:dyDescent="0.2"/>
    <row r="9084" ht="12.75" customHeight="1" x14ac:dyDescent="0.2"/>
    <row r="9085" ht="12.75" customHeight="1" x14ac:dyDescent="0.2"/>
    <row r="9086" ht="12.75" customHeight="1" x14ac:dyDescent="0.2"/>
    <row r="9087" ht="12.75" customHeight="1" x14ac:dyDescent="0.2"/>
    <row r="9088" ht="12.75" customHeight="1" x14ac:dyDescent="0.2"/>
    <row r="9089" ht="12.75" customHeight="1" x14ac:dyDescent="0.2"/>
    <row r="9090" ht="12.75" customHeight="1" x14ac:dyDescent="0.2"/>
    <row r="9091" ht="12.75" customHeight="1" x14ac:dyDescent="0.2"/>
    <row r="9092" ht="12.75" customHeight="1" x14ac:dyDescent="0.2"/>
    <row r="9093" ht="12.75" customHeight="1" x14ac:dyDescent="0.2"/>
    <row r="9094" ht="12.75" customHeight="1" x14ac:dyDescent="0.2"/>
    <row r="9095" ht="12.75" customHeight="1" x14ac:dyDescent="0.2"/>
    <row r="9096" ht="12.75" customHeight="1" x14ac:dyDescent="0.2"/>
    <row r="9097" ht="12.75" customHeight="1" x14ac:dyDescent="0.2"/>
    <row r="9098" ht="12.75" customHeight="1" x14ac:dyDescent="0.2"/>
    <row r="9099" ht="12.75" customHeight="1" x14ac:dyDescent="0.2"/>
    <row r="9100" ht="12.75" customHeight="1" x14ac:dyDescent="0.2"/>
    <row r="9101" ht="12.75" customHeight="1" x14ac:dyDescent="0.2"/>
    <row r="9102" ht="12.75" customHeight="1" x14ac:dyDescent="0.2"/>
    <row r="9103" ht="12.75" customHeight="1" x14ac:dyDescent="0.2"/>
    <row r="9104" ht="12.75" customHeight="1" x14ac:dyDescent="0.2"/>
    <row r="9105" ht="12.75" customHeight="1" x14ac:dyDescent="0.2"/>
    <row r="9106" ht="12.75" customHeight="1" x14ac:dyDescent="0.2"/>
    <row r="9107" ht="12.75" customHeight="1" x14ac:dyDescent="0.2"/>
    <row r="9108" ht="12.75" customHeight="1" x14ac:dyDescent="0.2"/>
    <row r="9109" ht="12.75" customHeight="1" x14ac:dyDescent="0.2"/>
    <row r="9110" ht="12.75" customHeight="1" x14ac:dyDescent="0.2"/>
    <row r="9111" ht="12.75" customHeight="1" x14ac:dyDescent="0.2"/>
    <row r="9112" ht="12.75" customHeight="1" x14ac:dyDescent="0.2"/>
    <row r="9113" ht="12.75" customHeight="1" x14ac:dyDescent="0.2"/>
    <row r="9114" ht="12.75" customHeight="1" x14ac:dyDescent="0.2"/>
    <row r="9115" ht="12.75" customHeight="1" x14ac:dyDescent="0.2"/>
    <row r="9116" ht="12.75" customHeight="1" x14ac:dyDescent="0.2"/>
    <row r="9117" ht="12.75" customHeight="1" x14ac:dyDescent="0.2"/>
    <row r="9118" ht="12.75" customHeight="1" x14ac:dyDescent="0.2"/>
    <row r="9119" ht="12.75" customHeight="1" x14ac:dyDescent="0.2"/>
    <row r="9120" ht="12.75" customHeight="1" x14ac:dyDescent="0.2"/>
    <row r="9121" ht="12.75" customHeight="1" x14ac:dyDescent="0.2"/>
    <row r="9122" ht="12.75" customHeight="1" x14ac:dyDescent="0.2"/>
    <row r="9123" ht="12.75" customHeight="1" x14ac:dyDescent="0.2"/>
    <row r="9124" ht="12.75" customHeight="1" x14ac:dyDescent="0.2"/>
    <row r="9125" ht="12.75" customHeight="1" x14ac:dyDescent="0.2"/>
    <row r="9126" ht="12.75" customHeight="1" x14ac:dyDescent="0.2"/>
    <row r="9127" ht="12.75" customHeight="1" x14ac:dyDescent="0.2"/>
    <row r="9128" ht="12.75" customHeight="1" x14ac:dyDescent="0.2"/>
    <row r="9129" ht="12.75" customHeight="1" x14ac:dyDescent="0.2"/>
    <row r="9130" ht="12.75" customHeight="1" x14ac:dyDescent="0.2"/>
    <row r="9131" ht="12.75" customHeight="1" x14ac:dyDescent="0.2"/>
    <row r="9132" ht="12.75" customHeight="1" x14ac:dyDescent="0.2"/>
    <row r="9133" ht="12.75" customHeight="1" x14ac:dyDescent="0.2"/>
    <row r="9134" ht="12.75" customHeight="1" x14ac:dyDescent="0.2"/>
    <row r="9135" ht="12.75" customHeight="1" x14ac:dyDescent="0.2"/>
    <row r="9136" ht="12.75" customHeight="1" x14ac:dyDescent="0.2"/>
    <row r="9137" ht="12.75" customHeight="1" x14ac:dyDescent="0.2"/>
    <row r="9138" ht="12.75" customHeight="1" x14ac:dyDescent="0.2"/>
    <row r="9139" ht="12.75" customHeight="1" x14ac:dyDescent="0.2"/>
    <row r="9140" ht="12.75" customHeight="1" x14ac:dyDescent="0.2"/>
    <row r="9141" ht="12.75" customHeight="1" x14ac:dyDescent="0.2"/>
    <row r="9142" ht="12.75" customHeight="1" x14ac:dyDescent="0.2"/>
    <row r="9143" ht="12.75" customHeight="1" x14ac:dyDescent="0.2"/>
    <row r="9144" ht="12.75" customHeight="1" x14ac:dyDescent="0.2"/>
    <row r="9145" ht="12.75" customHeight="1" x14ac:dyDescent="0.2"/>
    <row r="9146" ht="12.75" customHeight="1" x14ac:dyDescent="0.2"/>
    <row r="9147" ht="12.75" customHeight="1" x14ac:dyDescent="0.2"/>
    <row r="9148" ht="12.75" customHeight="1" x14ac:dyDescent="0.2"/>
    <row r="9149" ht="12.75" customHeight="1" x14ac:dyDescent="0.2"/>
    <row r="9150" ht="12.75" customHeight="1" x14ac:dyDescent="0.2"/>
    <row r="9151" ht="12.75" customHeight="1" x14ac:dyDescent="0.2"/>
    <row r="9152" ht="12.75" customHeight="1" x14ac:dyDescent="0.2"/>
    <row r="9153" ht="12.75" customHeight="1" x14ac:dyDescent="0.2"/>
    <row r="9154" ht="12.75" customHeight="1" x14ac:dyDescent="0.2"/>
    <row r="9155" ht="12.75" customHeight="1" x14ac:dyDescent="0.2"/>
    <row r="9156" ht="12.75" customHeight="1" x14ac:dyDescent="0.2"/>
    <row r="9157" ht="12.75" customHeight="1" x14ac:dyDescent="0.2"/>
    <row r="9158" ht="12.75" customHeight="1" x14ac:dyDescent="0.2"/>
    <row r="9159" ht="12.75" customHeight="1" x14ac:dyDescent="0.2"/>
    <row r="9160" ht="12.75" customHeight="1" x14ac:dyDescent="0.2"/>
    <row r="9161" ht="12.75" customHeight="1" x14ac:dyDescent="0.2"/>
    <row r="9162" ht="12.75" customHeight="1" x14ac:dyDescent="0.2"/>
    <row r="9163" ht="12.75" customHeight="1" x14ac:dyDescent="0.2"/>
    <row r="9164" ht="12.75" customHeight="1" x14ac:dyDescent="0.2"/>
    <row r="9165" ht="12.75" customHeight="1" x14ac:dyDescent="0.2"/>
    <row r="9166" ht="12.75" customHeight="1" x14ac:dyDescent="0.2"/>
    <row r="9167" ht="12.75" customHeight="1" x14ac:dyDescent="0.2"/>
    <row r="9168" ht="12.75" customHeight="1" x14ac:dyDescent="0.2"/>
    <row r="9169" ht="12.75" customHeight="1" x14ac:dyDescent="0.2"/>
    <row r="9170" ht="12.75" customHeight="1" x14ac:dyDescent="0.2"/>
    <row r="9171" ht="12.75" customHeight="1" x14ac:dyDescent="0.2"/>
    <row r="9172" ht="12.75" customHeight="1" x14ac:dyDescent="0.2"/>
    <row r="9173" ht="12.75" customHeight="1" x14ac:dyDescent="0.2"/>
    <row r="9174" ht="12.75" customHeight="1" x14ac:dyDescent="0.2"/>
    <row r="9175" ht="12.75" customHeight="1" x14ac:dyDescent="0.2"/>
    <row r="9176" ht="12.75" customHeight="1" x14ac:dyDescent="0.2"/>
    <row r="9177" ht="12.75" customHeight="1" x14ac:dyDescent="0.2"/>
    <row r="9178" ht="12.75" customHeight="1" x14ac:dyDescent="0.2"/>
    <row r="9179" ht="12.75" customHeight="1" x14ac:dyDescent="0.2"/>
    <row r="9180" ht="12.75" customHeight="1" x14ac:dyDescent="0.2"/>
    <row r="9181" ht="12.75" customHeight="1" x14ac:dyDescent="0.2"/>
    <row r="9182" ht="12.75" customHeight="1" x14ac:dyDescent="0.2"/>
    <row r="9183" ht="12.75" customHeight="1" x14ac:dyDescent="0.2"/>
    <row r="9184" ht="12.75" customHeight="1" x14ac:dyDescent="0.2"/>
    <row r="9185" ht="12.75" customHeight="1" x14ac:dyDescent="0.2"/>
    <row r="9186" ht="12.75" customHeight="1" x14ac:dyDescent="0.2"/>
    <row r="9187" ht="12.75" customHeight="1" x14ac:dyDescent="0.2"/>
    <row r="9188" ht="12.75" customHeight="1" x14ac:dyDescent="0.2"/>
    <row r="9189" ht="12.75" customHeight="1" x14ac:dyDescent="0.2"/>
    <row r="9190" ht="12.75" customHeight="1" x14ac:dyDescent="0.2"/>
    <row r="9191" ht="12.75" customHeight="1" x14ac:dyDescent="0.2"/>
    <row r="9192" ht="12.75" customHeight="1" x14ac:dyDescent="0.2"/>
    <row r="9193" ht="12.75" customHeight="1" x14ac:dyDescent="0.2"/>
    <row r="9194" ht="12.75" customHeight="1" x14ac:dyDescent="0.2"/>
    <row r="9195" ht="12.75" customHeight="1" x14ac:dyDescent="0.2"/>
    <row r="9196" ht="12.75" customHeight="1" x14ac:dyDescent="0.2"/>
    <row r="9197" ht="12.75" customHeight="1" x14ac:dyDescent="0.2"/>
    <row r="9198" ht="12.75" customHeight="1" x14ac:dyDescent="0.2"/>
    <row r="9199" ht="12.75" customHeight="1" x14ac:dyDescent="0.2"/>
    <row r="9200" ht="12.75" customHeight="1" x14ac:dyDescent="0.2"/>
    <row r="9201" ht="12.75" customHeight="1" x14ac:dyDescent="0.2"/>
    <row r="9202" ht="12.75" customHeight="1" x14ac:dyDescent="0.2"/>
    <row r="9203" ht="12.75" customHeight="1" x14ac:dyDescent="0.2"/>
    <row r="9204" ht="12.75" customHeight="1" x14ac:dyDescent="0.2"/>
    <row r="9205" ht="12.75" customHeight="1" x14ac:dyDescent="0.2"/>
    <row r="9206" ht="12.75" customHeight="1" x14ac:dyDescent="0.2"/>
    <row r="9207" ht="12.75" customHeight="1" x14ac:dyDescent="0.2"/>
    <row r="9208" ht="12.75" customHeight="1" x14ac:dyDescent="0.2"/>
    <row r="9209" ht="12.75" customHeight="1" x14ac:dyDescent="0.2"/>
    <row r="9210" ht="12.75" customHeight="1" x14ac:dyDescent="0.2"/>
    <row r="9211" ht="12.75" customHeight="1" x14ac:dyDescent="0.2"/>
    <row r="9212" ht="12.75" customHeight="1" x14ac:dyDescent="0.2"/>
    <row r="9213" ht="12.75" customHeight="1" x14ac:dyDescent="0.2"/>
    <row r="9214" ht="12.75" customHeight="1" x14ac:dyDescent="0.2"/>
    <row r="9215" ht="12.75" customHeight="1" x14ac:dyDescent="0.2"/>
    <row r="9216" ht="12.75" customHeight="1" x14ac:dyDescent="0.2"/>
    <row r="9217" ht="12.75" customHeight="1" x14ac:dyDescent="0.2"/>
    <row r="9218" ht="12.75" customHeight="1" x14ac:dyDescent="0.2"/>
    <row r="9219" ht="12.75" customHeight="1" x14ac:dyDescent="0.2"/>
    <row r="9220" ht="12.75" customHeight="1" x14ac:dyDescent="0.2"/>
    <row r="9221" ht="12.75" customHeight="1" x14ac:dyDescent="0.2"/>
    <row r="9222" ht="12.75" customHeight="1" x14ac:dyDescent="0.2"/>
    <row r="9223" ht="12.75" customHeight="1" x14ac:dyDescent="0.2"/>
    <row r="9224" ht="12.75" customHeight="1" x14ac:dyDescent="0.2"/>
    <row r="9225" ht="12.75" customHeight="1" x14ac:dyDescent="0.2"/>
    <row r="9226" ht="12.75" customHeight="1" x14ac:dyDescent="0.2"/>
    <row r="9227" ht="12.75" customHeight="1" x14ac:dyDescent="0.2"/>
    <row r="9228" ht="12.75" customHeight="1" x14ac:dyDescent="0.2"/>
    <row r="9229" ht="12.75" customHeight="1" x14ac:dyDescent="0.2"/>
    <row r="9230" ht="12.75" customHeight="1" x14ac:dyDescent="0.2"/>
    <row r="9231" ht="12.75" customHeight="1" x14ac:dyDescent="0.2"/>
    <row r="9232" ht="12.75" customHeight="1" x14ac:dyDescent="0.2"/>
    <row r="9233" ht="12.75" customHeight="1" x14ac:dyDescent="0.2"/>
    <row r="9234" ht="12.75" customHeight="1" x14ac:dyDescent="0.2"/>
    <row r="9235" ht="12.75" customHeight="1" x14ac:dyDescent="0.2"/>
    <row r="9236" ht="12.75" customHeight="1" x14ac:dyDescent="0.2"/>
    <row r="9237" ht="12.75" customHeight="1" x14ac:dyDescent="0.2"/>
    <row r="9238" ht="12.75" customHeight="1" x14ac:dyDescent="0.2"/>
    <row r="9239" ht="12.75" customHeight="1" x14ac:dyDescent="0.2"/>
    <row r="9240" ht="12.75" customHeight="1" x14ac:dyDescent="0.2"/>
    <row r="9241" ht="12.75" customHeight="1" x14ac:dyDescent="0.2"/>
    <row r="9242" ht="12.75" customHeight="1" x14ac:dyDescent="0.2"/>
    <row r="9243" ht="12.75" customHeight="1" x14ac:dyDescent="0.2"/>
    <row r="9244" ht="12.75" customHeight="1" x14ac:dyDescent="0.2"/>
    <row r="9245" ht="12.75" customHeight="1" x14ac:dyDescent="0.2"/>
    <row r="9246" ht="12.75" customHeight="1" x14ac:dyDescent="0.2"/>
    <row r="9247" ht="12.75" customHeight="1" x14ac:dyDescent="0.2"/>
    <row r="9248" ht="12.75" customHeight="1" x14ac:dyDescent="0.2"/>
    <row r="9249" ht="12.75" customHeight="1" x14ac:dyDescent="0.2"/>
    <row r="9250" ht="12.75" customHeight="1" x14ac:dyDescent="0.2"/>
    <row r="9251" ht="12.75" customHeight="1" x14ac:dyDescent="0.2"/>
    <row r="9252" ht="12.75" customHeight="1" x14ac:dyDescent="0.2"/>
    <row r="9253" ht="12.75" customHeight="1" x14ac:dyDescent="0.2"/>
    <row r="9254" ht="12.75" customHeight="1" x14ac:dyDescent="0.2"/>
    <row r="9255" ht="12.75" customHeight="1" x14ac:dyDescent="0.2"/>
    <row r="9256" ht="12.75" customHeight="1" x14ac:dyDescent="0.2"/>
    <row r="9257" ht="12.75" customHeight="1" x14ac:dyDescent="0.2"/>
    <row r="9258" ht="12.75" customHeight="1" x14ac:dyDescent="0.2"/>
    <row r="9259" ht="12.75" customHeight="1" x14ac:dyDescent="0.2"/>
    <row r="9260" ht="12.75" customHeight="1" x14ac:dyDescent="0.2"/>
    <row r="9261" ht="12.75" customHeight="1" x14ac:dyDescent="0.2"/>
    <row r="9262" ht="12.75" customHeight="1" x14ac:dyDescent="0.2"/>
    <row r="9263" ht="12.75" customHeight="1" x14ac:dyDescent="0.2"/>
    <row r="9264" ht="12.75" customHeight="1" x14ac:dyDescent="0.2"/>
    <row r="9265" ht="12.75" customHeight="1" x14ac:dyDescent="0.2"/>
    <row r="9266" ht="12.75" customHeight="1" x14ac:dyDescent="0.2"/>
    <row r="9267" ht="12.75" customHeight="1" x14ac:dyDescent="0.2"/>
    <row r="9268" ht="12.75" customHeight="1" x14ac:dyDescent="0.2"/>
    <row r="9269" ht="12.75" customHeight="1" x14ac:dyDescent="0.2"/>
    <row r="9270" ht="12.75" customHeight="1" x14ac:dyDescent="0.2"/>
    <row r="9271" ht="12.75" customHeight="1" x14ac:dyDescent="0.2"/>
    <row r="9272" ht="12.75" customHeight="1" x14ac:dyDescent="0.2"/>
    <row r="9273" ht="12.75" customHeight="1" x14ac:dyDescent="0.2"/>
    <row r="9274" ht="12.75" customHeight="1" x14ac:dyDescent="0.2"/>
    <row r="9275" ht="12.75" customHeight="1" x14ac:dyDescent="0.2"/>
    <row r="9276" ht="12.75" customHeight="1" x14ac:dyDescent="0.2"/>
    <row r="9277" ht="12.75" customHeight="1" x14ac:dyDescent="0.2"/>
    <row r="9278" ht="12.75" customHeight="1" x14ac:dyDescent="0.2"/>
    <row r="9279" ht="12.75" customHeight="1" x14ac:dyDescent="0.2"/>
    <row r="9280" ht="12.75" customHeight="1" x14ac:dyDescent="0.2"/>
    <row r="9281" ht="12.75" customHeight="1" x14ac:dyDescent="0.2"/>
    <row r="9282" ht="12.75" customHeight="1" x14ac:dyDescent="0.2"/>
    <row r="9283" ht="12.75" customHeight="1" x14ac:dyDescent="0.2"/>
    <row r="9284" ht="12.75" customHeight="1" x14ac:dyDescent="0.2"/>
    <row r="9285" ht="12.75" customHeight="1" x14ac:dyDescent="0.2"/>
    <row r="9286" ht="12.75" customHeight="1" x14ac:dyDescent="0.2"/>
    <row r="9287" ht="12.75" customHeight="1" x14ac:dyDescent="0.2"/>
    <row r="9288" ht="12.75" customHeight="1" x14ac:dyDescent="0.2"/>
    <row r="9289" ht="12.75" customHeight="1" x14ac:dyDescent="0.2"/>
    <row r="9290" ht="12.75" customHeight="1" x14ac:dyDescent="0.2"/>
    <row r="9291" ht="12.75" customHeight="1" x14ac:dyDescent="0.2"/>
    <row r="9292" ht="12.75" customHeight="1" x14ac:dyDescent="0.2"/>
    <row r="9293" ht="12.75" customHeight="1" x14ac:dyDescent="0.2"/>
    <row r="9294" ht="12.75" customHeight="1" x14ac:dyDescent="0.2"/>
    <row r="9295" ht="12.75" customHeight="1" x14ac:dyDescent="0.2"/>
    <row r="9296" ht="12.75" customHeight="1" x14ac:dyDescent="0.2"/>
    <row r="9297" ht="12.75" customHeight="1" x14ac:dyDescent="0.2"/>
    <row r="9298" ht="12.75" customHeight="1" x14ac:dyDescent="0.2"/>
    <row r="9299" ht="12.75" customHeight="1" x14ac:dyDescent="0.2"/>
    <row r="9300" ht="12.75" customHeight="1" x14ac:dyDescent="0.2"/>
    <row r="9301" ht="12.75" customHeight="1" x14ac:dyDescent="0.2"/>
    <row r="9302" ht="12.75" customHeight="1" x14ac:dyDescent="0.2"/>
    <row r="9303" ht="12.75" customHeight="1" x14ac:dyDescent="0.2"/>
    <row r="9304" ht="12.75" customHeight="1" x14ac:dyDescent="0.2"/>
    <row r="9305" ht="12.75" customHeight="1" x14ac:dyDescent="0.2"/>
    <row r="9306" ht="12.75" customHeight="1" x14ac:dyDescent="0.2"/>
    <row r="9307" ht="12.75" customHeight="1" x14ac:dyDescent="0.2"/>
    <row r="9308" ht="12.75" customHeight="1" x14ac:dyDescent="0.2"/>
    <row r="9309" ht="12.75" customHeight="1" x14ac:dyDescent="0.2"/>
    <row r="9310" ht="12.75" customHeight="1" x14ac:dyDescent="0.2"/>
    <row r="9311" ht="12.75" customHeight="1" x14ac:dyDescent="0.2"/>
    <row r="9312" ht="12.75" customHeight="1" x14ac:dyDescent="0.2"/>
    <row r="9313" ht="12.75" customHeight="1" x14ac:dyDescent="0.2"/>
    <row r="9314" ht="12.75" customHeight="1" x14ac:dyDescent="0.2"/>
    <row r="9315" ht="12.75" customHeight="1" x14ac:dyDescent="0.2"/>
    <row r="9316" ht="12.75" customHeight="1" x14ac:dyDescent="0.2"/>
    <row r="9317" ht="12.75" customHeight="1" x14ac:dyDescent="0.2"/>
    <row r="9318" ht="12.75" customHeight="1" x14ac:dyDescent="0.2"/>
    <row r="9319" ht="12.75" customHeight="1" x14ac:dyDescent="0.2"/>
    <row r="9320" ht="12.75" customHeight="1" x14ac:dyDescent="0.2"/>
    <row r="9321" ht="12.75" customHeight="1" x14ac:dyDescent="0.2"/>
    <row r="9322" ht="12.75" customHeight="1" x14ac:dyDescent="0.2"/>
    <row r="9323" ht="12.75" customHeight="1" x14ac:dyDescent="0.2"/>
    <row r="9324" ht="12.75" customHeight="1" x14ac:dyDescent="0.2"/>
    <row r="9325" ht="12.75" customHeight="1" x14ac:dyDescent="0.2"/>
    <row r="9326" ht="12.75" customHeight="1" x14ac:dyDescent="0.2"/>
    <row r="9327" ht="12.75" customHeight="1" x14ac:dyDescent="0.2"/>
    <row r="9328" ht="12.75" customHeight="1" x14ac:dyDescent="0.2"/>
    <row r="9329" ht="12.75" customHeight="1" x14ac:dyDescent="0.2"/>
    <row r="9330" ht="12.75" customHeight="1" x14ac:dyDescent="0.2"/>
    <row r="9331" ht="12.75" customHeight="1" x14ac:dyDescent="0.2"/>
    <row r="9332" ht="12.75" customHeight="1" x14ac:dyDescent="0.2"/>
    <row r="9333" ht="12.75" customHeight="1" x14ac:dyDescent="0.2"/>
    <row r="9334" ht="12.75" customHeight="1" x14ac:dyDescent="0.2"/>
    <row r="9335" ht="12.75" customHeight="1" x14ac:dyDescent="0.2"/>
    <row r="9336" ht="12.75" customHeight="1" x14ac:dyDescent="0.2"/>
    <row r="9337" ht="12.75" customHeight="1" x14ac:dyDescent="0.2"/>
    <row r="9338" ht="12.75" customHeight="1" x14ac:dyDescent="0.2"/>
    <row r="9339" ht="12.75" customHeight="1" x14ac:dyDescent="0.2"/>
    <row r="9340" ht="12.75" customHeight="1" x14ac:dyDescent="0.2"/>
    <row r="9341" ht="12.75" customHeight="1" x14ac:dyDescent="0.2"/>
    <row r="9342" ht="12.75" customHeight="1" x14ac:dyDescent="0.2"/>
    <row r="9343" ht="12.75" customHeight="1" x14ac:dyDescent="0.2"/>
    <row r="9344" ht="12.75" customHeight="1" x14ac:dyDescent="0.2"/>
    <row r="9345" ht="12.75" customHeight="1" x14ac:dyDescent="0.2"/>
    <row r="9346" ht="12.75" customHeight="1" x14ac:dyDescent="0.2"/>
    <row r="9347" ht="12.75" customHeight="1" x14ac:dyDescent="0.2"/>
    <row r="9348" ht="12.75" customHeight="1" x14ac:dyDescent="0.2"/>
    <row r="9349" ht="12.75" customHeight="1" x14ac:dyDescent="0.2"/>
    <row r="9350" ht="12.75" customHeight="1" x14ac:dyDescent="0.2"/>
    <row r="9351" ht="12.75" customHeight="1" x14ac:dyDescent="0.2"/>
    <row r="9352" ht="12.75" customHeight="1" x14ac:dyDescent="0.2"/>
    <row r="9353" ht="12.75" customHeight="1" x14ac:dyDescent="0.2"/>
    <row r="9354" ht="12.75" customHeight="1" x14ac:dyDescent="0.2"/>
    <row r="9355" ht="12.75" customHeight="1" x14ac:dyDescent="0.2"/>
    <row r="9356" ht="12.75" customHeight="1" x14ac:dyDescent="0.2"/>
    <row r="9357" ht="12.75" customHeight="1" x14ac:dyDescent="0.2"/>
    <row r="9358" ht="12.75" customHeight="1" x14ac:dyDescent="0.2"/>
    <row r="9359" ht="12.75" customHeight="1" x14ac:dyDescent="0.2"/>
    <row r="9360" ht="12.75" customHeight="1" x14ac:dyDescent="0.2"/>
    <row r="9361" ht="12.75" customHeight="1" x14ac:dyDescent="0.2"/>
    <row r="9362" ht="12.75" customHeight="1" x14ac:dyDescent="0.2"/>
    <row r="9363" ht="12.75" customHeight="1" x14ac:dyDescent="0.2"/>
    <row r="9364" ht="12.75" customHeight="1" x14ac:dyDescent="0.2"/>
    <row r="9365" ht="12.75" customHeight="1" x14ac:dyDescent="0.2"/>
    <row r="9366" ht="12.75" customHeight="1" x14ac:dyDescent="0.2"/>
    <row r="9367" ht="12.75" customHeight="1" x14ac:dyDescent="0.2"/>
    <row r="9368" ht="12.75" customHeight="1" x14ac:dyDescent="0.2"/>
    <row r="9369" ht="12.75" customHeight="1" x14ac:dyDescent="0.2"/>
    <row r="9370" ht="12.75" customHeight="1" x14ac:dyDescent="0.2"/>
    <row r="9371" ht="12.75" customHeight="1" x14ac:dyDescent="0.2"/>
    <row r="9372" ht="12.75" customHeight="1" x14ac:dyDescent="0.2"/>
    <row r="9373" ht="12.75" customHeight="1" x14ac:dyDescent="0.2"/>
    <row r="9374" ht="12.75" customHeight="1" x14ac:dyDescent="0.2"/>
    <row r="9375" ht="12.75" customHeight="1" x14ac:dyDescent="0.2"/>
    <row r="9376" ht="12.75" customHeight="1" x14ac:dyDescent="0.2"/>
    <row r="9377" ht="12.75" customHeight="1" x14ac:dyDescent="0.2"/>
    <row r="9378" ht="12.75" customHeight="1" x14ac:dyDescent="0.2"/>
    <row r="9379" ht="12.75" customHeight="1" x14ac:dyDescent="0.2"/>
    <row r="9380" ht="12.75" customHeight="1" x14ac:dyDescent="0.2"/>
    <row r="9381" ht="12.75" customHeight="1" x14ac:dyDescent="0.2"/>
    <row r="9382" ht="12.75" customHeight="1" x14ac:dyDescent="0.2"/>
    <row r="9383" ht="12.75" customHeight="1" x14ac:dyDescent="0.2"/>
    <row r="9384" ht="12.75" customHeight="1" x14ac:dyDescent="0.2"/>
    <row r="9385" ht="12.75" customHeight="1" x14ac:dyDescent="0.2"/>
    <row r="9386" ht="12.75" customHeight="1" x14ac:dyDescent="0.2"/>
    <row r="9387" ht="12.75" customHeight="1" x14ac:dyDescent="0.2"/>
    <row r="9388" ht="12.75" customHeight="1" x14ac:dyDescent="0.2"/>
    <row r="9389" ht="12.75" customHeight="1" x14ac:dyDescent="0.2"/>
    <row r="9390" ht="12.75" customHeight="1" x14ac:dyDescent="0.2"/>
    <row r="9391" ht="12.75" customHeight="1" x14ac:dyDescent="0.2"/>
    <row r="9392" ht="12.75" customHeight="1" x14ac:dyDescent="0.2"/>
    <row r="9393" ht="12.75" customHeight="1" x14ac:dyDescent="0.2"/>
    <row r="9394" ht="12.75" customHeight="1" x14ac:dyDescent="0.2"/>
    <row r="9395" ht="12.75" customHeight="1" x14ac:dyDescent="0.2"/>
    <row r="9396" ht="12.75" customHeight="1" x14ac:dyDescent="0.2"/>
    <row r="9397" ht="12.75" customHeight="1" x14ac:dyDescent="0.2"/>
    <row r="9398" ht="12.75" customHeight="1" x14ac:dyDescent="0.2"/>
    <row r="9399" ht="12.75" customHeight="1" x14ac:dyDescent="0.2"/>
    <row r="9400" ht="12.75" customHeight="1" x14ac:dyDescent="0.2"/>
    <row r="9401" ht="12.75" customHeight="1" x14ac:dyDescent="0.2"/>
    <row r="9402" ht="12.75" customHeight="1" x14ac:dyDescent="0.2"/>
    <row r="9403" ht="12.75" customHeight="1" x14ac:dyDescent="0.2"/>
    <row r="9404" ht="12.75" customHeight="1" x14ac:dyDescent="0.2"/>
    <row r="9405" ht="12.75" customHeight="1" x14ac:dyDescent="0.2"/>
    <row r="9406" ht="12.75" customHeight="1" x14ac:dyDescent="0.2"/>
    <row r="9407" ht="12.75" customHeight="1" x14ac:dyDescent="0.2"/>
    <row r="9408" ht="12.75" customHeight="1" x14ac:dyDescent="0.2"/>
    <row r="9409" ht="12.75" customHeight="1" x14ac:dyDescent="0.2"/>
    <row r="9410" ht="12.75" customHeight="1" x14ac:dyDescent="0.2"/>
    <row r="9411" ht="12.75" customHeight="1" x14ac:dyDescent="0.2"/>
    <row r="9412" ht="12.75" customHeight="1" x14ac:dyDescent="0.2"/>
    <row r="9413" ht="12.75" customHeight="1" x14ac:dyDescent="0.2"/>
    <row r="9414" ht="12.75" customHeight="1" x14ac:dyDescent="0.2"/>
    <row r="9415" ht="12.75" customHeight="1" x14ac:dyDescent="0.2"/>
    <row r="9416" ht="12.75" customHeight="1" x14ac:dyDescent="0.2"/>
    <row r="9417" ht="12.75" customHeight="1" x14ac:dyDescent="0.2"/>
    <row r="9418" ht="12.75" customHeight="1" x14ac:dyDescent="0.2"/>
    <row r="9419" ht="12.75" customHeight="1" x14ac:dyDescent="0.2"/>
    <row r="9420" ht="12.75" customHeight="1" x14ac:dyDescent="0.2"/>
    <row r="9421" ht="12.75" customHeight="1" x14ac:dyDescent="0.2"/>
    <row r="9422" ht="12.75" customHeight="1" x14ac:dyDescent="0.2"/>
    <row r="9423" ht="12.75" customHeight="1" x14ac:dyDescent="0.2"/>
    <row r="9424" ht="12.75" customHeight="1" x14ac:dyDescent="0.2"/>
    <row r="9425" ht="12.75" customHeight="1" x14ac:dyDescent="0.2"/>
    <row r="9426" ht="12.75" customHeight="1" x14ac:dyDescent="0.2"/>
    <row r="9427" ht="12.75" customHeight="1" x14ac:dyDescent="0.2"/>
    <row r="9428" ht="12.75" customHeight="1" x14ac:dyDescent="0.2"/>
    <row r="9429" ht="12.75" customHeight="1" x14ac:dyDescent="0.2"/>
    <row r="9430" ht="12.75" customHeight="1" x14ac:dyDescent="0.2"/>
    <row r="9431" ht="12.75" customHeight="1" x14ac:dyDescent="0.2"/>
    <row r="9432" ht="12.75" customHeight="1" x14ac:dyDescent="0.2"/>
    <row r="9433" ht="12.75" customHeight="1" x14ac:dyDescent="0.2"/>
    <row r="9434" ht="12.75" customHeight="1" x14ac:dyDescent="0.2"/>
    <row r="9435" ht="12.75" customHeight="1" x14ac:dyDescent="0.2"/>
    <row r="9436" ht="12.75" customHeight="1" x14ac:dyDescent="0.2"/>
    <row r="9437" ht="12.75" customHeight="1" x14ac:dyDescent="0.2"/>
    <row r="9438" ht="12.75" customHeight="1" x14ac:dyDescent="0.2"/>
    <row r="9439" ht="12.75" customHeight="1" x14ac:dyDescent="0.2"/>
    <row r="9440" ht="12.75" customHeight="1" x14ac:dyDescent="0.2"/>
    <row r="9441" ht="12.75" customHeight="1" x14ac:dyDescent="0.2"/>
    <row r="9442" ht="12.75" customHeight="1" x14ac:dyDescent="0.2"/>
    <row r="9443" ht="12.75" customHeight="1" x14ac:dyDescent="0.2"/>
    <row r="9444" ht="12.75" customHeight="1" x14ac:dyDescent="0.2"/>
    <row r="9445" ht="12.75" customHeight="1" x14ac:dyDescent="0.2"/>
    <row r="9446" ht="12.75" customHeight="1" x14ac:dyDescent="0.2"/>
    <row r="9447" ht="12.75" customHeight="1" x14ac:dyDescent="0.2"/>
    <row r="9448" ht="12.75" customHeight="1" x14ac:dyDescent="0.2"/>
    <row r="9449" ht="12.75" customHeight="1" x14ac:dyDescent="0.2"/>
    <row r="9450" ht="12.75" customHeight="1" x14ac:dyDescent="0.2"/>
    <row r="9451" ht="12.75" customHeight="1" x14ac:dyDescent="0.2"/>
    <row r="9452" ht="12.75" customHeight="1" x14ac:dyDescent="0.2"/>
    <row r="9453" ht="12.75" customHeight="1" x14ac:dyDescent="0.2"/>
    <row r="9454" ht="12.75" customHeight="1" x14ac:dyDescent="0.2"/>
    <row r="9455" ht="12.75" customHeight="1" x14ac:dyDescent="0.2"/>
    <row r="9456" ht="12.75" customHeight="1" x14ac:dyDescent="0.2"/>
    <row r="9457" ht="12.75" customHeight="1" x14ac:dyDescent="0.2"/>
    <row r="9458" ht="12.75" customHeight="1" x14ac:dyDescent="0.2"/>
    <row r="9459" ht="12.75" customHeight="1" x14ac:dyDescent="0.2"/>
    <row r="9460" ht="12.75" customHeight="1" x14ac:dyDescent="0.2"/>
    <row r="9461" ht="12.75" customHeight="1" x14ac:dyDescent="0.2"/>
    <row r="9462" ht="12.75" customHeight="1" x14ac:dyDescent="0.2"/>
    <row r="9463" ht="12.75" customHeight="1" x14ac:dyDescent="0.2"/>
    <row r="9464" ht="12.75" customHeight="1" x14ac:dyDescent="0.2"/>
    <row r="9465" ht="12.75" customHeight="1" x14ac:dyDescent="0.2"/>
    <row r="9466" ht="12.75" customHeight="1" x14ac:dyDescent="0.2"/>
    <row r="9467" ht="12.75" customHeight="1" x14ac:dyDescent="0.2"/>
    <row r="9468" ht="12.75" customHeight="1" x14ac:dyDescent="0.2"/>
    <row r="9469" ht="12.75" customHeight="1" x14ac:dyDescent="0.2"/>
    <row r="9470" ht="12.75" customHeight="1" x14ac:dyDescent="0.2"/>
    <row r="9471" ht="12.75" customHeight="1" x14ac:dyDescent="0.2"/>
    <row r="9472" ht="12.75" customHeight="1" x14ac:dyDescent="0.2"/>
    <row r="9473" ht="12.75" customHeight="1" x14ac:dyDescent="0.2"/>
    <row r="9474" ht="12.75" customHeight="1" x14ac:dyDescent="0.2"/>
    <row r="9475" ht="12.75" customHeight="1" x14ac:dyDescent="0.2"/>
    <row r="9476" ht="12.75" customHeight="1" x14ac:dyDescent="0.2"/>
    <row r="9477" ht="12.75" customHeight="1" x14ac:dyDescent="0.2"/>
    <row r="9478" ht="12.75" customHeight="1" x14ac:dyDescent="0.2"/>
    <row r="9479" ht="12.75" customHeight="1" x14ac:dyDescent="0.2"/>
    <row r="9480" ht="12.75" customHeight="1" x14ac:dyDescent="0.2"/>
    <row r="9481" ht="12.75" customHeight="1" x14ac:dyDescent="0.2"/>
    <row r="9482" ht="12.75" customHeight="1" x14ac:dyDescent="0.2"/>
    <row r="9483" ht="12.75" customHeight="1" x14ac:dyDescent="0.2"/>
    <row r="9484" ht="12.75" customHeight="1" x14ac:dyDescent="0.2"/>
    <row r="9485" ht="12.75" customHeight="1" x14ac:dyDescent="0.2"/>
    <row r="9486" ht="12.75" customHeight="1" x14ac:dyDescent="0.2"/>
    <row r="9487" ht="12.75" customHeight="1" x14ac:dyDescent="0.2"/>
    <row r="9488" ht="12.75" customHeight="1" x14ac:dyDescent="0.2"/>
    <row r="9489" ht="12.75" customHeight="1" x14ac:dyDescent="0.2"/>
    <row r="9490" ht="12.75" customHeight="1" x14ac:dyDescent="0.2"/>
    <row r="9491" ht="12.75" customHeight="1" x14ac:dyDescent="0.2"/>
    <row r="9492" ht="12.75" customHeight="1" x14ac:dyDescent="0.2"/>
    <row r="9493" ht="12.75" customHeight="1" x14ac:dyDescent="0.2"/>
    <row r="9494" ht="12.75" customHeight="1" x14ac:dyDescent="0.2"/>
    <row r="9495" ht="12.75" customHeight="1" x14ac:dyDescent="0.2"/>
    <row r="9496" ht="12.75" customHeight="1" x14ac:dyDescent="0.2"/>
    <row r="9497" ht="12.75" customHeight="1" x14ac:dyDescent="0.2"/>
    <row r="9498" ht="12.75" customHeight="1" x14ac:dyDescent="0.2"/>
    <row r="9499" ht="12.75" customHeight="1" x14ac:dyDescent="0.2"/>
    <row r="9500" ht="12.75" customHeight="1" x14ac:dyDescent="0.2"/>
    <row r="9501" ht="12.75" customHeight="1" x14ac:dyDescent="0.2"/>
    <row r="9502" ht="12.75" customHeight="1" x14ac:dyDescent="0.2"/>
    <row r="9503" ht="12.75" customHeight="1" x14ac:dyDescent="0.2"/>
    <row r="9504" ht="12.75" customHeight="1" x14ac:dyDescent="0.2"/>
    <row r="9505" ht="12.75" customHeight="1" x14ac:dyDescent="0.2"/>
    <row r="9506" ht="12.75" customHeight="1" x14ac:dyDescent="0.2"/>
    <row r="9507" ht="12.75" customHeight="1" x14ac:dyDescent="0.2"/>
    <row r="9508" ht="12.75" customHeight="1" x14ac:dyDescent="0.2"/>
    <row r="9509" ht="12.75" customHeight="1" x14ac:dyDescent="0.2"/>
    <row r="9510" ht="12.75" customHeight="1" x14ac:dyDescent="0.2"/>
    <row r="9511" ht="12.75" customHeight="1" x14ac:dyDescent="0.2"/>
    <row r="9512" ht="12.75" customHeight="1" x14ac:dyDescent="0.2"/>
    <row r="9513" ht="12.75" customHeight="1" x14ac:dyDescent="0.2"/>
    <row r="9514" ht="12.75" customHeight="1" x14ac:dyDescent="0.2"/>
    <row r="9515" ht="12.75" customHeight="1" x14ac:dyDescent="0.2"/>
    <row r="9516" ht="12.75" customHeight="1" x14ac:dyDescent="0.2"/>
    <row r="9517" ht="12.75" customHeight="1" x14ac:dyDescent="0.2"/>
    <row r="9518" ht="12.75" customHeight="1" x14ac:dyDescent="0.2"/>
    <row r="9519" ht="12.75" customHeight="1" x14ac:dyDescent="0.2"/>
    <row r="9520" ht="12.75" customHeight="1" x14ac:dyDescent="0.2"/>
    <row r="9521" ht="12.75" customHeight="1" x14ac:dyDescent="0.2"/>
    <row r="9522" ht="12.75" customHeight="1" x14ac:dyDescent="0.2"/>
    <row r="9523" ht="12.75" customHeight="1" x14ac:dyDescent="0.2"/>
    <row r="9524" ht="12.75" customHeight="1" x14ac:dyDescent="0.2"/>
    <row r="9525" ht="12.75" customHeight="1" x14ac:dyDescent="0.2"/>
    <row r="9526" ht="12.75" customHeight="1" x14ac:dyDescent="0.2"/>
    <row r="9527" ht="12.75" customHeight="1" x14ac:dyDescent="0.2"/>
    <row r="9528" ht="12.75" customHeight="1" x14ac:dyDescent="0.2"/>
    <row r="9529" ht="12.75" customHeight="1" x14ac:dyDescent="0.2"/>
    <row r="9530" ht="12.75" customHeight="1" x14ac:dyDescent="0.2"/>
    <row r="9531" ht="12.75" customHeight="1" x14ac:dyDescent="0.2"/>
    <row r="9532" ht="12.75" customHeight="1" x14ac:dyDescent="0.2"/>
    <row r="9533" ht="12.75" customHeight="1" x14ac:dyDescent="0.2"/>
    <row r="9534" ht="12.75" customHeight="1" x14ac:dyDescent="0.2"/>
    <row r="9535" ht="12.75" customHeight="1" x14ac:dyDescent="0.2"/>
    <row r="9536" ht="12.75" customHeight="1" x14ac:dyDescent="0.2"/>
    <row r="9537" ht="12.75" customHeight="1" x14ac:dyDescent="0.2"/>
    <row r="9538" ht="12.75" customHeight="1" x14ac:dyDescent="0.2"/>
    <row r="9539" ht="12.75" customHeight="1" x14ac:dyDescent="0.2"/>
    <row r="9540" ht="12.75" customHeight="1" x14ac:dyDescent="0.2"/>
    <row r="9541" ht="12.75" customHeight="1" x14ac:dyDescent="0.2"/>
    <row r="9542" ht="12.75" customHeight="1" x14ac:dyDescent="0.2"/>
    <row r="9543" ht="12.75" customHeight="1" x14ac:dyDescent="0.2"/>
    <row r="9544" ht="12.75" customHeight="1" x14ac:dyDescent="0.2"/>
    <row r="9545" ht="12.75" customHeight="1" x14ac:dyDescent="0.2"/>
    <row r="9546" ht="12.75" customHeight="1" x14ac:dyDescent="0.2"/>
    <row r="9547" ht="12.75" customHeight="1" x14ac:dyDescent="0.2"/>
    <row r="9548" ht="12.75" customHeight="1" x14ac:dyDescent="0.2"/>
    <row r="9549" ht="12.75" customHeight="1" x14ac:dyDescent="0.2"/>
    <row r="9550" ht="12.75" customHeight="1" x14ac:dyDescent="0.2"/>
    <row r="9551" ht="12.75" customHeight="1" x14ac:dyDescent="0.2"/>
    <row r="9552" ht="12.75" customHeight="1" x14ac:dyDescent="0.2"/>
    <row r="9553" ht="12.75" customHeight="1" x14ac:dyDescent="0.2"/>
    <row r="9554" ht="12.75" customHeight="1" x14ac:dyDescent="0.2"/>
    <row r="9555" ht="12.75" customHeight="1" x14ac:dyDescent="0.2"/>
    <row r="9556" ht="12.75" customHeight="1" x14ac:dyDescent="0.2"/>
    <row r="9557" ht="12.75" customHeight="1" x14ac:dyDescent="0.2"/>
    <row r="9558" ht="12.75" customHeight="1" x14ac:dyDescent="0.2"/>
    <row r="9559" ht="12.75" customHeight="1" x14ac:dyDescent="0.2"/>
    <row r="9560" ht="12.75" customHeight="1" x14ac:dyDescent="0.2"/>
    <row r="9561" ht="12.75" customHeight="1" x14ac:dyDescent="0.2"/>
    <row r="9562" ht="12.75" customHeight="1" x14ac:dyDescent="0.2"/>
    <row r="9563" ht="12.75" customHeight="1" x14ac:dyDescent="0.2"/>
    <row r="9564" ht="12.75" customHeight="1" x14ac:dyDescent="0.2"/>
    <row r="9565" ht="12.75" customHeight="1" x14ac:dyDescent="0.2"/>
    <row r="9566" ht="12.75" customHeight="1" x14ac:dyDescent="0.2"/>
    <row r="9567" ht="12.75" customHeight="1" x14ac:dyDescent="0.2"/>
    <row r="9568" ht="12.75" customHeight="1" x14ac:dyDescent="0.2"/>
    <row r="9569" ht="12.75" customHeight="1" x14ac:dyDescent="0.2"/>
    <row r="9570" ht="12.75" customHeight="1" x14ac:dyDescent="0.2"/>
    <row r="9571" ht="12.75" customHeight="1" x14ac:dyDescent="0.2"/>
    <row r="9572" ht="12.75" customHeight="1" x14ac:dyDescent="0.2"/>
    <row r="9573" ht="12.75" customHeight="1" x14ac:dyDescent="0.2"/>
    <row r="9574" ht="12.75" customHeight="1" x14ac:dyDescent="0.2"/>
    <row r="9575" ht="12.75" customHeight="1" x14ac:dyDescent="0.2"/>
    <row r="9576" ht="12.75" customHeight="1" x14ac:dyDescent="0.2"/>
    <row r="9577" ht="12.75" customHeight="1" x14ac:dyDescent="0.2"/>
    <row r="9578" ht="12.75" customHeight="1" x14ac:dyDescent="0.2"/>
    <row r="9579" ht="12.75" customHeight="1" x14ac:dyDescent="0.2"/>
    <row r="9580" ht="12.75" customHeight="1" x14ac:dyDescent="0.2"/>
    <row r="9581" ht="12.75" customHeight="1" x14ac:dyDescent="0.2"/>
    <row r="9582" ht="12.75" customHeight="1" x14ac:dyDescent="0.2"/>
    <row r="9583" ht="12.75" customHeight="1" x14ac:dyDescent="0.2"/>
    <row r="9584" ht="12.75" customHeight="1" x14ac:dyDescent="0.2"/>
    <row r="9585" ht="12.75" customHeight="1" x14ac:dyDescent="0.2"/>
    <row r="9586" ht="12.75" customHeight="1" x14ac:dyDescent="0.2"/>
    <row r="9587" ht="12.75" customHeight="1" x14ac:dyDescent="0.2"/>
    <row r="9588" ht="12.75" customHeight="1" x14ac:dyDescent="0.2"/>
    <row r="9589" ht="12.75" customHeight="1" x14ac:dyDescent="0.2"/>
    <row r="9590" ht="12.75" customHeight="1" x14ac:dyDescent="0.2"/>
    <row r="9591" ht="12.75" customHeight="1" x14ac:dyDescent="0.2"/>
    <row r="9592" ht="12.75" customHeight="1" x14ac:dyDescent="0.2"/>
    <row r="9593" ht="12.75" customHeight="1" x14ac:dyDescent="0.2"/>
    <row r="9594" ht="12.75" customHeight="1" x14ac:dyDescent="0.2"/>
    <row r="9595" ht="12.75" customHeight="1" x14ac:dyDescent="0.2"/>
    <row r="9596" ht="12.75" customHeight="1" x14ac:dyDescent="0.2"/>
    <row r="9597" ht="12.75" customHeight="1" x14ac:dyDescent="0.2"/>
    <row r="9598" ht="12.75" customHeight="1" x14ac:dyDescent="0.2"/>
    <row r="9599" ht="12.75" customHeight="1" x14ac:dyDescent="0.2"/>
    <row r="9600" ht="12.75" customHeight="1" x14ac:dyDescent="0.2"/>
    <row r="9601" ht="12.75" customHeight="1" x14ac:dyDescent="0.2"/>
    <row r="9602" ht="12.75" customHeight="1" x14ac:dyDescent="0.2"/>
    <row r="9603" ht="12.75" customHeight="1" x14ac:dyDescent="0.2"/>
    <row r="9604" ht="12.75" customHeight="1" x14ac:dyDescent="0.2"/>
    <row r="9605" ht="12.75" customHeight="1" x14ac:dyDescent="0.2"/>
    <row r="9606" ht="12.75" customHeight="1" x14ac:dyDescent="0.2"/>
    <row r="9607" ht="12.75" customHeight="1" x14ac:dyDescent="0.2"/>
    <row r="9608" ht="12.75" customHeight="1" x14ac:dyDescent="0.2"/>
    <row r="9609" ht="12.75" customHeight="1" x14ac:dyDescent="0.2"/>
    <row r="9610" ht="12.75" customHeight="1" x14ac:dyDescent="0.2"/>
    <row r="9611" ht="12.75" customHeight="1" x14ac:dyDescent="0.2"/>
    <row r="9612" ht="12.75" customHeight="1" x14ac:dyDescent="0.2"/>
    <row r="9613" ht="12.75" customHeight="1" x14ac:dyDescent="0.2"/>
    <row r="9614" ht="12.75" customHeight="1" x14ac:dyDescent="0.2"/>
    <row r="9615" ht="12.75" customHeight="1" x14ac:dyDescent="0.2"/>
    <row r="9616" ht="12.75" customHeight="1" x14ac:dyDescent="0.2"/>
    <row r="9617" ht="12.75" customHeight="1" x14ac:dyDescent="0.2"/>
    <row r="9618" ht="12.75" customHeight="1" x14ac:dyDescent="0.2"/>
    <row r="9619" ht="12.75" customHeight="1" x14ac:dyDescent="0.2"/>
    <row r="9620" ht="12.75" customHeight="1" x14ac:dyDescent="0.2"/>
    <row r="9621" ht="12.75" customHeight="1" x14ac:dyDescent="0.2"/>
    <row r="9622" ht="12.75" customHeight="1" x14ac:dyDescent="0.2"/>
    <row r="9623" ht="12.75" customHeight="1" x14ac:dyDescent="0.2"/>
    <row r="9624" ht="12.75" customHeight="1" x14ac:dyDescent="0.2"/>
    <row r="9625" ht="12.75" customHeight="1" x14ac:dyDescent="0.2"/>
    <row r="9626" ht="12.75" customHeight="1" x14ac:dyDescent="0.2"/>
    <row r="9627" ht="12.75" customHeight="1" x14ac:dyDescent="0.2"/>
    <row r="9628" ht="12.75" customHeight="1" x14ac:dyDescent="0.2"/>
    <row r="9629" ht="12.75" customHeight="1" x14ac:dyDescent="0.2"/>
    <row r="9630" ht="12.75" customHeight="1" x14ac:dyDescent="0.2"/>
    <row r="9631" ht="12.75" customHeight="1" x14ac:dyDescent="0.2"/>
    <row r="9632" ht="12.75" customHeight="1" x14ac:dyDescent="0.2"/>
    <row r="9633" ht="12.75" customHeight="1" x14ac:dyDescent="0.2"/>
    <row r="9634" ht="12.75" customHeight="1" x14ac:dyDescent="0.2"/>
    <row r="9635" ht="12.75" customHeight="1" x14ac:dyDescent="0.2"/>
    <row r="9636" ht="12.75" customHeight="1" x14ac:dyDescent="0.2"/>
    <row r="9637" ht="12.75" customHeight="1" x14ac:dyDescent="0.2"/>
    <row r="9638" ht="12.75" customHeight="1" x14ac:dyDescent="0.2"/>
    <row r="9639" ht="12.75" customHeight="1" x14ac:dyDescent="0.2"/>
    <row r="9640" ht="12.75" customHeight="1" x14ac:dyDescent="0.2"/>
    <row r="9641" ht="12.75" customHeight="1" x14ac:dyDescent="0.2"/>
    <row r="9642" ht="12.75" customHeight="1" x14ac:dyDescent="0.2"/>
    <row r="9643" ht="12.75" customHeight="1" x14ac:dyDescent="0.2"/>
    <row r="9644" ht="12.75" customHeight="1" x14ac:dyDescent="0.2"/>
    <row r="9645" ht="12.75" customHeight="1" x14ac:dyDescent="0.2"/>
    <row r="9646" ht="12.75" customHeight="1" x14ac:dyDescent="0.2"/>
    <row r="9647" ht="12.75" customHeight="1" x14ac:dyDescent="0.2"/>
    <row r="9648" ht="12.75" customHeight="1" x14ac:dyDescent="0.2"/>
    <row r="9649" ht="12.75" customHeight="1" x14ac:dyDescent="0.2"/>
    <row r="9650" ht="12.75" customHeight="1" x14ac:dyDescent="0.2"/>
    <row r="9651" ht="12.75" customHeight="1" x14ac:dyDescent="0.2"/>
    <row r="9652" ht="12.75" customHeight="1" x14ac:dyDescent="0.2"/>
    <row r="9653" ht="12.75" customHeight="1" x14ac:dyDescent="0.2"/>
    <row r="9654" ht="12.75" customHeight="1" x14ac:dyDescent="0.2"/>
    <row r="9655" ht="12.75" customHeight="1" x14ac:dyDescent="0.2"/>
    <row r="9656" ht="12.75" customHeight="1" x14ac:dyDescent="0.2"/>
    <row r="9657" ht="12.75" customHeight="1" x14ac:dyDescent="0.2"/>
    <row r="9658" ht="12.75" customHeight="1" x14ac:dyDescent="0.2"/>
    <row r="9659" ht="12.75" customHeight="1" x14ac:dyDescent="0.2"/>
    <row r="9660" ht="12.75" customHeight="1" x14ac:dyDescent="0.2"/>
    <row r="9661" ht="12.75" customHeight="1" x14ac:dyDescent="0.2"/>
    <row r="9662" ht="12.75" customHeight="1" x14ac:dyDescent="0.2"/>
    <row r="9663" ht="12.75" customHeight="1" x14ac:dyDescent="0.2"/>
    <row r="9664" ht="12.75" customHeight="1" x14ac:dyDescent="0.2"/>
    <row r="9665" ht="12.75" customHeight="1" x14ac:dyDescent="0.2"/>
    <row r="9666" ht="12.75" customHeight="1" x14ac:dyDescent="0.2"/>
    <row r="9667" ht="12.75" customHeight="1" x14ac:dyDescent="0.2"/>
    <row r="9668" ht="12.75" customHeight="1" x14ac:dyDescent="0.2"/>
    <row r="9669" ht="12.75" customHeight="1" x14ac:dyDescent="0.2"/>
    <row r="9670" ht="12.75" customHeight="1" x14ac:dyDescent="0.2"/>
    <row r="9671" ht="12.75" customHeight="1" x14ac:dyDescent="0.2"/>
    <row r="9672" ht="12.75" customHeight="1" x14ac:dyDescent="0.2"/>
    <row r="9673" ht="12.75" customHeight="1" x14ac:dyDescent="0.2"/>
    <row r="9674" ht="12.75" customHeight="1" x14ac:dyDescent="0.2"/>
    <row r="9675" ht="12.75" customHeight="1" x14ac:dyDescent="0.2"/>
    <row r="9676" ht="12.75" customHeight="1" x14ac:dyDescent="0.2"/>
    <row r="9677" ht="12.75" customHeight="1" x14ac:dyDescent="0.2"/>
    <row r="9678" ht="12.75" customHeight="1" x14ac:dyDescent="0.2"/>
    <row r="9679" ht="12.75" customHeight="1" x14ac:dyDescent="0.2"/>
    <row r="9680" ht="12.75" customHeight="1" x14ac:dyDescent="0.2"/>
    <row r="9681" ht="12.75" customHeight="1" x14ac:dyDescent="0.2"/>
    <row r="9682" ht="12.75" customHeight="1" x14ac:dyDescent="0.2"/>
    <row r="9683" ht="12.75" customHeight="1" x14ac:dyDescent="0.2"/>
    <row r="9684" ht="12.75" customHeight="1" x14ac:dyDescent="0.2"/>
    <row r="9685" ht="12.75" customHeight="1" x14ac:dyDescent="0.2"/>
    <row r="9686" ht="12.75" customHeight="1" x14ac:dyDescent="0.2"/>
    <row r="9687" ht="12.75" customHeight="1" x14ac:dyDescent="0.2"/>
    <row r="9688" ht="12.75" customHeight="1" x14ac:dyDescent="0.2"/>
    <row r="9689" ht="12.75" customHeight="1" x14ac:dyDescent="0.2"/>
    <row r="9690" ht="12.75" customHeight="1" x14ac:dyDescent="0.2"/>
    <row r="9691" ht="12.75" customHeight="1" x14ac:dyDescent="0.2"/>
    <row r="9692" ht="12.75" customHeight="1" x14ac:dyDescent="0.2"/>
    <row r="9693" ht="12.75" customHeight="1" x14ac:dyDescent="0.2"/>
    <row r="9694" ht="12.75" customHeight="1" x14ac:dyDescent="0.2"/>
    <row r="9695" ht="12.75" customHeight="1" x14ac:dyDescent="0.2"/>
    <row r="9696" ht="12.75" customHeight="1" x14ac:dyDescent="0.2"/>
    <row r="9697" ht="12.75" customHeight="1" x14ac:dyDescent="0.2"/>
    <row r="9698" ht="12.75" customHeight="1" x14ac:dyDescent="0.2"/>
    <row r="9699" ht="12.75" customHeight="1" x14ac:dyDescent="0.2"/>
    <row r="9700" ht="12.75" customHeight="1" x14ac:dyDescent="0.2"/>
    <row r="9701" ht="12.75" customHeight="1" x14ac:dyDescent="0.2"/>
    <row r="9702" ht="12.75" customHeight="1" x14ac:dyDescent="0.2"/>
    <row r="9703" ht="12.75" customHeight="1" x14ac:dyDescent="0.2"/>
    <row r="9704" ht="12.75" customHeight="1" x14ac:dyDescent="0.2"/>
    <row r="9705" ht="12.75" customHeight="1" x14ac:dyDescent="0.2"/>
    <row r="9706" ht="12.75" customHeight="1" x14ac:dyDescent="0.2"/>
    <row r="9707" ht="12.75" customHeight="1" x14ac:dyDescent="0.2"/>
    <row r="9708" ht="12.75" customHeight="1" x14ac:dyDescent="0.2"/>
    <row r="9709" ht="12.75" customHeight="1" x14ac:dyDescent="0.2"/>
    <row r="9710" ht="12.75" customHeight="1" x14ac:dyDescent="0.2"/>
    <row r="9711" ht="12.75" customHeight="1" x14ac:dyDescent="0.2"/>
    <row r="9712" ht="12.75" customHeight="1" x14ac:dyDescent="0.2"/>
    <row r="9713" ht="12.75" customHeight="1" x14ac:dyDescent="0.2"/>
    <row r="9714" ht="12.75" customHeight="1" x14ac:dyDescent="0.2"/>
    <row r="9715" ht="12.75" customHeight="1" x14ac:dyDescent="0.2"/>
    <row r="9716" ht="12.75" customHeight="1" x14ac:dyDescent="0.2"/>
    <row r="9717" ht="12.75" customHeight="1" x14ac:dyDescent="0.2"/>
    <row r="9718" ht="12.75" customHeight="1" x14ac:dyDescent="0.2"/>
    <row r="9719" ht="12.75" customHeight="1" x14ac:dyDescent="0.2"/>
    <row r="9720" ht="12.75" customHeight="1" x14ac:dyDescent="0.2"/>
    <row r="9721" ht="12.75" customHeight="1" x14ac:dyDescent="0.2"/>
    <row r="9722" ht="12.75" customHeight="1" x14ac:dyDescent="0.2"/>
    <row r="9723" ht="12.75" customHeight="1" x14ac:dyDescent="0.2"/>
    <row r="9724" ht="12.75" customHeight="1" x14ac:dyDescent="0.2"/>
    <row r="9725" ht="12.75" customHeight="1" x14ac:dyDescent="0.2"/>
    <row r="9726" ht="12.75" customHeight="1" x14ac:dyDescent="0.2"/>
    <row r="9727" ht="12.75" customHeight="1" x14ac:dyDescent="0.2"/>
    <row r="9728" ht="12.75" customHeight="1" x14ac:dyDescent="0.2"/>
    <row r="9729" ht="12.75" customHeight="1" x14ac:dyDescent="0.2"/>
    <row r="9730" ht="12.75" customHeight="1" x14ac:dyDescent="0.2"/>
    <row r="9731" ht="12.75" customHeight="1" x14ac:dyDescent="0.2"/>
    <row r="9732" ht="12.75" customHeight="1" x14ac:dyDescent="0.2"/>
    <row r="9733" ht="12.75" customHeight="1" x14ac:dyDescent="0.2"/>
    <row r="9734" ht="12.75" customHeight="1" x14ac:dyDescent="0.2"/>
    <row r="9735" ht="12.75" customHeight="1" x14ac:dyDescent="0.2"/>
    <row r="9736" ht="12.75" customHeight="1" x14ac:dyDescent="0.2"/>
    <row r="9737" ht="12.75" customHeight="1" x14ac:dyDescent="0.2"/>
    <row r="9738" ht="12.75" customHeight="1" x14ac:dyDescent="0.2"/>
    <row r="9739" ht="12.75" customHeight="1" x14ac:dyDescent="0.2"/>
    <row r="9740" ht="12.75" customHeight="1" x14ac:dyDescent="0.2"/>
    <row r="9741" ht="12.75" customHeight="1" x14ac:dyDescent="0.2"/>
    <row r="9742" ht="12.75" customHeight="1" x14ac:dyDescent="0.2"/>
    <row r="9743" ht="12.75" customHeight="1" x14ac:dyDescent="0.2"/>
    <row r="9744" ht="12.75" customHeight="1" x14ac:dyDescent="0.2"/>
    <row r="9745" ht="12.75" customHeight="1" x14ac:dyDescent="0.2"/>
    <row r="9746" ht="12.75" customHeight="1" x14ac:dyDescent="0.2"/>
    <row r="9747" ht="12.75" customHeight="1" x14ac:dyDescent="0.2"/>
    <row r="9748" ht="12.75" customHeight="1" x14ac:dyDescent="0.2"/>
    <row r="9749" ht="12.75" customHeight="1" x14ac:dyDescent="0.2"/>
    <row r="9750" ht="12.75" customHeight="1" x14ac:dyDescent="0.2"/>
    <row r="9751" ht="12.75" customHeight="1" x14ac:dyDescent="0.2"/>
    <row r="9752" ht="12.75" customHeight="1" x14ac:dyDescent="0.2"/>
    <row r="9753" ht="12.75" customHeight="1" x14ac:dyDescent="0.2"/>
    <row r="9754" ht="12.75" customHeight="1" x14ac:dyDescent="0.2"/>
    <row r="9755" ht="12.75" customHeight="1" x14ac:dyDescent="0.2"/>
    <row r="9756" ht="12.75" customHeight="1" x14ac:dyDescent="0.2"/>
    <row r="9757" ht="12.75" customHeight="1" x14ac:dyDescent="0.2"/>
    <row r="9758" ht="12.75" customHeight="1" x14ac:dyDescent="0.2"/>
    <row r="9759" ht="12.75" customHeight="1" x14ac:dyDescent="0.2"/>
    <row r="9760" ht="12.75" customHeight="1" x14ac:dyDescent="0.2"/>
    <row r="9761" ht="12.75" customHeight="1" x14ac:dyDescent="0.2"/>
    <row r="9762" ht="12.75" customHeight="1" x14ac:dyDescent="0.2"/>
    <row r="9763" ht="12.75" customHeight="1" x14ac:dyDescent="0.2"/>
    <row r="9764" ht="12.75" customHeight="1" x14ac:dyDescent="0.2"/>
    <row r="9765" ht="12.75" customHeight="1" x14ac:dyDescent="0.2"/>
    <row r="9766" ht="12.75" customHeight="1" x14ac:dyDescent="0.2"/>
    <row r="9767" ht="12.75" customHeight="1" x14ac:dyDescent="0.2"/>
    <row r="9768" ht="12.75" customHeight="1" x14ac:dyDescent="0.2"/>
    <row r="9769" ht="12.75" customHeight="1" x14ac:dyDescent="0.2"/>
    <row r="9770" ht="12.75" customHeight="1" x14ac:dyDescent="0.2"/>
    <row r="9771" ht="12.75" customHeight="1" x14ac:dyDescent="0.2"/>
    <row r="9772" ht="12.75" customHeight="1" x14ac:dyDescent="0.2"/>
    <row r="9773" ht="12.75" customHeight="1" x14ac:dyDescent="0.2"/>
    <row r="9774" ht="12.75" customHeight="1" x14ac:dyDescent="0.2"/>
    <row r="9775" ht="12.75" customHeight="1" x14ac:dyDescent="0.2"/>
    <row r="9776" ht="12.75" customHeight="1" x14ac:dyDescent="0.2"/>
    <row r="9777" ht="12.75" customHeight="1" x14ac:dyDescent="0.2"/>
    <row r="9778" ht="12.75" customHeight="1" x14ac:dyDescent="0.2"/>
    <row r="9779" ht="12.75" customHeight="1" x14ac:dyDescent="0.2"/>
    <row r="9780" ht="12.75" customHeight="1" x14ac:dyDescent="0.2"/>
    <row r="9781" ht="12.75" customHeight="1" x14ac:dyDescent="0.2"/>
    <row r="9782" ht="12.75" customHeight="1" x14ac:dyDescent="0.2"/>
    <row r="9783" ht="12.75" customHeight="1" x14ac:dyDescent="0.2"/>
    <row r="9784" ht="12.75" customHeight="1" x14ac:dyDescent="0.2"/>
    <row r="9785" ht="12.75" customHeight="1" x14ac:dyDescent="0.2"/>
    <row r="9786" ht="12.75" customHeight="1" x14ac:dyDescent="0.2"/>
    <row r="9787" ht="12.75" customHeight="1" x14ac:dyDescent="0.2"/>
    <row r="9788" ht="12.75" customHeight="1" x14ac:dyDescent="0.2"/>
    <row r="9789" ht="12.75" customHeight="1" x14ac:dyDescent="0.2"/>
    <row r="9790" ht="12.75" customHeight="1" x14ac:dyDescent="0.2"/>
    <row r="9791" ht="12.75" customHeight="1" x14ac:dyDescent="0.2"/>
    <row r="9792" ht="12.75" customHeight="1" x14ac:dyDescent="0.2"/>
    <row r="9793" ht="12.75" customHeight="1" x14ac:dyDescent="0.2"/>
    <row r="9794" ht="12.75" customHeight="1" x14ac:dyDescent="0.2"/>
    <row r="9795" ht="12.75" customHeight="1" x14ac:dyDescent="0.2"/>
    <row r="9796" ht="12.75" customHeight="1" x14ac:dyDescent="0.2"/>
    <row r="9797" ht="12.75" customHeight="1" x14ac:dyDescent="0.2"/>
    <row r="9798" ht="12.75" customHeight="1" x14ac:dyDescent="0.2"/>
    <row r="9799" ht="12.75" customHeight="1" x14ac:dyDescent="0.2"/>
    <row r="9800" ht="12.75" customHeight="1" x14ac:dyDescent="0.2"/>
    <row r="9801" ht="12.75" customHeight="1" x14ac:dyDescent="0.2"/>
    <row r="9802" ht="12.75" customHeight="1" x14ac:dyDescent="0.2"/>
    <row r="9803" ht="12.75" customHeight="1" x14ac:dyDescent="0.2"/>
    <row r="9804" ht="12.75" customHeight="1" x14ac:dyDescent="0.2"/>
    <row r="9805" ht="12.75" customHeight="1" x14ac:dyDescent="0.2"/>
    <row r="9806" ht="12.75" customHeight="1" x14ac:dyDescent="0.2"/>
    <row r="9807" ht="12.75" customHeight="1" x14ac:dyDescent="0.2"/>
    <row r="9808" ht="12.75" customHeight="1" x14ac:dyDescent="0.2"/>
    <row r="9809" ht="12.75" customHeight="1" x14ac:dyDescent="0.2"/>
    <row r="9810" ht="12.75" customHeight="1" x14ac:dyDescent="0.2"/>
    <row r="9811" ht="12.75" customHeight="1" x14ac:dyDescent="0.2"/>
    <row r="9812" ht="12.75" customHeight="1" x14ac:dyDescent="0.2"/>
    <row r="9813" ht="12.75" customHeight="1" x14ac:dyDescent="0.2"/>
    <row r="9814" ht="12.75" customHeight="1" x14ac:dyDescent="0.2"/>
    <row r="9815" ht="12.75" customHeight="1" x14ac:dyDescent="0.2"/>
    <row r="9816" ht="12.75" customHeight="1" x14ac:dyDescent="0.2"/>
    <row r="9817" ht="12.75" customHeight="1" x14ac:dyDescent="0.2"/>
    <row r="9818" ht="12.75" customHeight="1" x14ac:dyDescent="0.2"/>
    <row r="9819" ht="12.75" customHeight="1" x14ac:dyDescent="0.2"/>
    <row r="9820" ht="12.75" customHeight="1" x14ac:dyDescent="0.2"/>
    <row r="9821" ht="12.75" customHeight="1" x14ac:dyDescent="0.2"/>
    <row r="9822" ht="12.75" customHeight="1" x14ac:dyDescent="0.2"/>
    <row r="9823" ht="12.75" customHeight="1" x14ac:dyDescent="0.2"/>
    <row r="9824" ht="12.75" customHeight="1" x14ac:dyDescent="0.2"/>
    <row r="9825" ht="12.75" customHeight="1" x14ac:dyDescent="0.2"/>
    <row r="9826" ht="12.75" customHeight="1" x14ac:dyDescent="0.2"/>
    <row r="9827" ht="12.75" customHeight="1" x14ac:dyDescent="0.2"/>
    <row r="9828" ht="12.75" customHeight="1" x14ac:dyDescent="0.2"/>
    <row r="9829" ht="12.75" customHeight="1" x14ac:dyDescent="0.2"/>
    <row r="9830" ht="12.75" customHeight="1" x14ac:dyDescent="0.2"/>
    <row r="9831" ht="12.75" customHeight="1" x14ac:dyDescent="0.2"/>
    <row r="9832" ht="12.75" customHeight="1" x14ac:dyDescent="0.2"/>
    <row r="9833" ht="12.75" customHeight="1" x14ac:dyDescent="0.2"/>
    <row r="9834" ht="12.75" customHeight="1" x14ac:dyDescent="0.2"/>
    <row r="9835" ht="12.75" customHeight="1" x14ac:dyDescent="0.2"/>
    <row r="9836" ht="12.75" customHeight="1" x14ac:dyDescent="0.2"/>
    <row r="9837" ht="12.75" customHeight="1" x14ac:dyDescent="0.2"/>
    <row r="9838" ht="12.75" customHeight="1" x14ac:dyDescent="0.2"/>
    <row r="9839" ht="12.75" customHeight="1" x14ac:dyDescent="0.2"/>
    <row r="9840" ht="12.75" customHeight="1" x14ac:dyDescent="0.2"/>
    <row r="9841" ht="12.75" customHeight="1" x14ac:dyDescent="0.2"/>
    <row r="9842" ht="12.75" customHeight="1" x14ac:dyDescent="0.2"/>
    <row r="9843" ht="12.75" customHeight="1" x14ac:dyDescent="0.2"/>
    <row r="9844" ht="12.75" customHeight="1" x14ac:dyDescent="0.2"/>
    <row r="9845" ht="12.75" customHeight="1" x14ac:dyDescent="0.2"/>
    <row r="9846" ht="12.75" customHeight="1" x14ac:dyDescent="0.2"/>
    <row r="9847" ht="12.75" customHeight="1" x14ac:dyDescent="0.2"/>
    <row r="9848" ht="12.75" customHeight="1" x14ac:dyDescent="0.2"/>
    <row r="9849" ht="12.75" customHeight="1" x14ac:dyDescent="0.2"/>
    <row r="9850" ht="12.75" customHeight="1" x14ac:dyDescent="0.2"/>
    <row r="9851" ht="12.75" customHeight="1" x14ac:dyDescent="0.2"/>
    <row r="9852" ht="12.75" customHeight="1" x14ac:dyDescent="0.2"/>
    <row r="9853" ht="12.75" customHeight="1" x14ac:dyDescent="0.2"/>
    <row r="9854" ht="12.75" customHeight="1" x14ac:dyDescent="0.2"/>
    <row r="9855" ht="12.75" customHeight="1" x14ac:dyDescent="0.2"/>
    <row r="9856" ht="12.75" customHeight="1" x14ac:dyDescent="0.2"/>
    <row r="9857" ht="12.75" customHeight="1" x14ac:dyDescent="0.2"/>
    <row r="9858" ht="12.75" customHeight="1" x14ac:dyDescent="0.2"/>
    <row r="9859" ht="12.75" customHeight="1" x14ac:dyDescent="0.2"/>
    <row r="9860" ht="12.75" customHeight="1" x14ac:dyDescent="0.2"/>
    <row r="9861" ht="12.75" customHeight="1" x14ac:dyDescent="0.2"/>
    <row r="9862" ht="12.75" customHeight="1" x14ac:dyDescent="0.2"/>
    <row r="9863" ht="12.75" customHeight="1" x14ac:dyDescent="0.2"/>
    <row r="9864" ht="12.75" customHeight="1" x14ac:dyDescent="0.2"/>
    <row r="9865" ht="12.75" customHeight="1" x14ac:dyDescent="0.2"/>
    <row r="9866" ht="12.75" customHeight="1" x14ac:dyDescent="0.2"/>
    <row r="9867" ht="12.75" customHeight="1" x14ac:dyDescent="0.2"/>
    <row r="9868" ht="12.75" customHeight="1" x14ac:dyDescent="0.2"/>
    <row r="9869" ht="12.75" customHeight="1" x14ac:dyDescent="0.2"/>
    <row r="9870" ht="12.75" customHeight="1" x14ac:dyDescent="0.2"/>
    <row r="9871" ht="12.75" customHeight="1" x14ac:dyDescent="0.2"/>
    <row r="9872" ht="12.75" customHeight="1" x14ac:dyDescent="0.2"/>
    <row r="9873" ht="12.75" customHeight="1" x14ac:dyDescent="0.2"/>
    <row r="9874" ht="12.75" customHeight="1" x14ac:dyDescent="0.2"/>
    <row r="9875" ht="12.75" customHeight="1" x14ac:dyDescent="0.2"/>
    <row r="9876" ht="12.75" customHeight="1" x14ac:dyDescent="0.2"/>
    <row r="9877" ht="12.75" customHeight="1" x14ac:dyDescent="0.2"/>
    <row r="9878" ht="12.75" customHeight="1" x14ac:dyDescent="0.2"/>
    <row r="9879" ht="12.75" customHeight="1" x14ac:dyDescent="0.2"/>
    <row r="9880" ht="12.75" customHeight="1" x14ac:dyDescent="0.2"/>
    <row r="9881" ht="12.75" customHeight="1" x14ac:dyDescent="0.2"/>
    <row r="9882" ht="12.75" customHeight="1" x14ac:dyDescent="0.2"/>
    <row r="9883" ht="12.75" customHeight="1" x14ac:dyDescent="0.2"/>
    <row r="9884" ht="12.75" customHeight="1" x14ac:dyDescent="0.2"/>
    <row r="9885" ht="12.75" customHeight="1" x14ac:dyDescent="0.2"/>
    <row r="9886" ht="12.75" customHeight="1" x14ac:dyDescent="0.2"/>
    <row r="9887" ht="12.75" customHeight="1" x14ac:dyDescent="0.2"/>
    <row r="9888" ht="12.75" customHeight="1" x14ac:dyDescent="0.2"/>
    <row r="9889" ht="12.75" customHeight="1" x14ac:dyDescent="0.2"/>
    <row r="9890" ht="12.75" customHeight="1" x14ac:dyDescent="0.2"/>
    <row r="9891" ht="12.75" customHeight="1" x14ac:dyDescent="0.2"/>
    <row r="9892" ht="12.75" customHeight="1" x14ac:dyDescent="0.2"/>
    <row r="9893" ht="12.75" customHeight="1" x14ac:dyDescent="0.2"/>
    <row r="9894" ht="12.75" customHeight="1" x14ac:dyDescent="0.2"/>
    <row r="9895" ht="12.75" customHeight="1" x14ac:dyDescent="0.2"/>
    <row r="9896" ht="12.75" customHeight="1" x14ac:dyDescent="0.2"/>
    <row r="9897" ht="12.75" customHeight="1" x14ac:dyDescent="0.2"/>
    <row r="9898" ht="12.75" customHeight="1" x14ac:dyDescent="0.2"/>
    <row r="9899" ht="12.75" customHeight="1" x14ac:dyDescent="0.2"/>
    <row r="9900" ht="12.75" customHeight="1" x14ac:dyDescent="0.2"/>
    <row r="9901" ht="12.75" customHeight="1" x14ac:dyDescent="0.2"/>
    <row r="9902" ht="12.75" customHeight="1" x14ac:dyDescent="0.2"/>
    <row r="9903" ht="12.75" customHeight="1" x14ac:dyDescent="0.2"/>
    <row r="9904" ht="12.75" customHeight="1" x14ac:dyDescent="0.2"/>
    <row r="9905" ht="12.75" customHeight="1" x14ac:dyDescent="0.2"/>
    <row r="9906" ht="12.75" customHeight="1" x14ac:dyDescent="0.2"/>
    <row r="9907" ht="12.75" customHeight="1" x14ac:dyDescent="0.2"/>
    <row r="9908" ht="12.75" customHeight="1" x14ac:dyDescent="0.2"/>
    <row r="9909" ht="12.75" customHeight="1" x14ac:dyDescent="0.2"/>
    <row r="9910" ht="12.75" customHeight="1" x14ac:dyDescent="0.2"/>
    <row r="9911" ht="12.75" customHeight="1" x14ac:dyDescent="0.2"/>
    <row r="9912" ht="12.75" customHeight="1" x14ac:dyDescent="0.2"/>
    <row r="9913" ht="12.75" customHeight="1" x14ac:dyDescent="0.2"/>
    <row r="9914" ht="12.75" customHeight="1" x14ac:dyDescent="0.2"/>
    <row r="9915" ht="12.75" customHeight="1" x14ac:dyDescent="0.2"/>
    <row r="9916" ht="12.75" customHeight="1" x14ac:dyDescent="0.2"/>
    <row r="9917" ht="12.75" customHeight="1" x14ac:dyDescent="0.2"/>
    <row r="9918" ht="12.75" customHeight="1" x14ac:dyDescent="0.2"/>
    <row r="9919" ht="12.75" customHeight="1" x14ac:dyDescent="0.2"/>
    <row r="9920" ht="12.75" customHeight="1" x14ac:dyDescent="0.2"/>
    <row r="9921" ht="12.75" customHeight="1" x14ac:dyDescent="0.2"/>
    <row r="9922" ht="12.75" customHeight="1" x14ac:dyDescent="0.2"/>
    <row r="9923" ht="12.75" customHeight="1" x14ac:dyDescent="0.2"/>
    <row r="9924" ht="12.75" customHeight="1" x14ac:dyDescent="0.2"/>
    <row r="9925" ht="12.75" customHeight="1" x14ac:dyDescent="0.2"/>
    <row r="9926" ht="12.75" customHeight="1" x14ac:dyDescent="0.2"/>
    <row r="9927" ht="12.75" customHeight="1" x14ac:dyDescent="0.2"/>
    <row r="9928" ht="12.75" customHeight="1" x14ac:dyDescent="0.2"/>
    <row r="9929" ht="12.75" customHeight="1" x14ac:dyDescent="0.2"/>
    <row r="9930" ht="12.75" customHeight="1" x14ac:dyDescent="0.2"/>
    <row r="9931" ht="12.75" customHeight="1" x14ac:dyDescent="0.2"/>
    <row r="9932" ht="12.75" customHeight="1" x14ac:dyDescent="0.2"/>
    <row r="9933" ht="12.75" customHeight="1" x14ac:dyDescent="0.2"/>
    <row r="9934" ht="12.75" customHeight="1" x14ac:dyDescent="0.2"/>
    <row r="9935" ht="12.75" customHeight="1" x14ac:dyDescent="0.2"/>
    <row r="9936" ht="12.75" customHeight="1" x14ac:dyDescent="0.2"/>
    <row r="9937" ht="12.75" customHeight="1" x14ac:dyDescent="0.2"/>
    <row r="9938" ht="12.75" customHeight="1" x14ac:dyDescent="0.2"/>
    <row r="9939" ht="12.75" customHeight="1" x14ac:dyDescent="0.2"/>
    <row r="9940" ht="12.75" customHeight="1" x14ac:dyDescent="0.2"/>
    <row r="9941" ht="12.75" customHeight="1" x14ac:dyDescent="0.2"/>
    <row r="9942" ht="12.75" customHeight="1" x14ac:dyDescent="0.2"/>
    <row r="9943" ht="12.75" customHeight="1" x14ac:dyDescent="0.2"/>
    <row r="9944" ht="12.75" customHeight="1" x14ac:dyDescent="0.2"/>
    <row r="9945" ht="12.75" customHeight="1" x14ac:dyDescent="0.2"/>
    <row r="9946" ht="12.75" customHeight="1" x14ac:dyDescent="0.2"/>
    <row r="9947" ht="12.75" customHeight="1" x14ac:dyDescent="0.2"/>
    <row r="9948" ht="12.75" customHeight="1" x14ac:dyDescent="0.2"/>
    <row r="9949" ht="12.75" customHeight="1" x14ac:dyDescent="0.2"/>
    <row r="9950" ht="12.75" customHeight="1" x14ac:dyDescent="0.2"/>
    <row r="9951" ht="12.75" customHeight="1" x14ac:dyDescent="0.2"/>
    <row r="9952" ht="12.75" customHeight="1" x14ac:dyDescent="0.2"/>
    <row r="9953" ht="12.75" customHeight="1" x14ac:dyDescent="0.2"/>
    <row r="9954" ht="12.75" customHeight="1" x14ac:dyDescent="0.2"/>
    <row r="9955" ht="12.75" customHeight="1" x14ac:dyDescent="0.2"/>
    <row r="9956" ht="12.75" customHeight="1" x14ac:dyDescent="0.2"/>
    <row r="9957" ht="12.75" customHeight="1" x14ac:dyDescent="0.2"/>
    <row r="9958" ht="12.75" customHeight="1" x14ac:dyDescent="0.2"/>
    <row r="9959" ht="12.75" customHeight="1" x14ac:dyDescent="0.2"/>
    <row r="9960" ht="12.75" customHeight="1" x14ac:dyDescent="0.2"/>
    <row r="9961" ht="12.75" customHeight="1" x14ac:dyDescent="0.2"/>
    <row r="9962" ht="12.75" customHeight="1" x14ac:dyDescent="0.2"/>
    <row r="9963" ht="12.75" customHeight="1" x14ac:dyDescent="0.2"/>
    <row r="9964" ht="12.75" customHeight="1" x14ac:dyDescent="0.2"/>
    <row r="9965" ht="12.75" customHeight="1" x14ac:dyDescent="0.2"/>
    <row r="9966" ht="12.75" customHeight="1" x14ac:dyDescent="0.2"/>
    <row r="9967" ht="12.75" customHeight="1" x14ac:dyDescent="0.2"/>
    <row r="9968" ht="12.75" customHeight="1" x14ac:dyDescent="0.2"/>
    <row r="9969" ht="12.75" customHeight="1" x14ac:dyDescent="0.2"/>
    <row r="9970" ht="12.75" customHeight="1" x14ac:dyDescent="0.2"/>
    <row r="9971" ht="12.75" customHeight="1" x14ac:dyDescent="0.2"/>
    <row r="9972" ht="12.75" customHeight="1" x14ac:dyDescent="0.2"/>
    <row r="9973" ht="12.75" customHeight="1" x14ac:dyDescent="0.2"/>
    <row r="9974" ht="12.75" customHeight="1" x14ac:dyDescent="0.2"/>
    <row r="9975" ht="12.75" customHeight="1" x14ac:dyDescent="0.2"/>
    <row r="9976" ht="12.75" customHeight="1" x14ac:dyDescent="0.2"/>
    <row r="9977" ht="12.75" customHeight="1" x14ac:dyDescent="0.2"/>
    <row r="9978" ht="12.75" customHeight="1" x14ac:dyDescent="0.2"/>
    <row r="9979" ht="12.75" customHeight="1" x14ac:dyDescent="0.2"/>
    <row r="9980" ht="12.75" customHeight="1" x14ac:dyDescent="0.2"/>
    <row r="9981" ht="12.75" customHeight="1" x14ac:dyDescent="0.2"/>
    <row r="9982" ht="12.75" customHeight="1" x14ac:dyDescent="0.2"/>
    <row r="9983" ht="12.75" customHeight="1" x14ac:dyDescent="0.2"/>
    <row r="9984" ht="12.75" customHeight="1" x14ac:dyDescent="0.2"/>
    <row r="9985" ht="12.75" customHeight="1" x14ac:dyDescent="0.2"/>
    <row r="9986" ht="12.75" customHeight="1" x14ac:dyDescent="0.2"/>
    <row r="9987" ht="12.75" customHeight="1" x14ac:dyDescent="0.2"/>
    <row r="9988" ht="12.75" customHeight="1" x14ac:dyDescent="0.2"/>
    <row r="9989" ht="12.75" customHeight="1" x14ac:dyDescent="0.2"/>
    <row r="9990" ht="12.75" customHeight="1" x14ac:dyDescent="0.2"/>
    <row r="9991" ht="12.75" customHeight="1" x14ac:dyDescent="0.2"/>
    <row r="9992" ht="12.75" customHeight="1" x14ac:dyDescent="0.2"/>
    <row r="9993" ht="12.75" customHeight="1" x14ac:dyDescent="0.2"/>
    <row r="9994" ht="12.75" customHeight="1" x14ac:dyDescent="0.2"/>
    <row r="9995" ht="12.75" customHeight="1" x14ac:dyDescent="0.2"/>
    <row r="9996" ht="12.75" customHeight="1" x14ac:dyDescent="0.2"/>
    <row r="9997" ht="12.75" customHeight="1" x14ac:dyDescent="0.2"/>
    <row r="9998" ht="12.75" customHeight="1" x14ac:dyDescent="0.2"/>
    <row r="9999" ht="12.75" customHeight="1" x14ac:dyDescent="0.2"/>
    <row r="10000" ht="12.75" customHeight="1" x14ac:dyDescent="0.2"/>
    <row r="10001" ht="12.75" customHeight="1" x14ac:dyDescent="0.2"/>
    <row r="10002" ht="12.75" customHeight="1" x14ac:dyDescent="0.2"/>
    <row r="10003" ht="12.75" customHeight="1" x14ac:dyDescent="0.2"/>
    <row r="10004" ht="12.75" customHeight="1" x14ac:dyDescent="0.2"/>
    <row r="10005" ht="12.75" customHeight="1" x14ac:dyDescent="0.2"/>
    <row r="10006" ht="12.75" customHeight="1" x14ac:dyDescent="0.2"/>
    <row r="10007" ht="12.75" customHeight="1" x14ac:dyDescent="0.2"/>
    <row r="10008" ht="12.75" customHeight="1" x14ac:dyDescent="0.2"/>
    <row r="10009" ht="12.75" customHeight="1" x14ac:dyDescent="0.2"/>
    <row r="10010" ht="12.75" customHeight="1" x14ac:dyDescent="0.2"/>
    <row r="10011" ht="12.75" customHeight="1" x14ac:dyDescent="0.2"/>
    <row r="10012" ht="12.75" customHeight="1" x14ac:dyDescent="0.2"/>
    <row r="10013" ht="12.75" customHeight="1" x14ac:dyDescent="0.2"/>
    <row r="10014" ht="12.75" customHeight="1" x14ac:dyDescent="0.2"/>
    <row r="10015" ht="12.75" customHeight="1" x14ac:dyDescent="0.2"/>
    <row r="10016" ht="12.75" customHeight="1" x14ac:dyDescent="0.2"/>
    <row r="10017" ht="12.75" customHeight="1" x14ac:dyDescent="0.2"/>
    <row r="10018" ht="12.75" customHeight="1" x14ac:dyDescent="0.2"/>
    <row r="10019" ht="12.75" customHeight="1" x14ac:dyDescent="0.2"/>
    <row r="10020" ht="12.75" customHeight="1" x14ac:dyDescent="0.2"/>
    <row r="10021" ht="12.75" customHeight="1" x14ac:dyDescent="0.2"/>
    <row r="10022" ht="12.75" customHeight="1" x14ac:dyDescent="0.2"/>
    <row r="10023" ht="12.75" customHeight="1" x14ac:dyDescent="0.2"/>
    <row r="10024" ht="12.75" customHeight="1" x14ac:dyDescent="0.2"/>
    <row r="10025" ht="12.75" customHeight="1" x14ac:dyDescent="0.2"/>
    <row r="10026" ht="12.75" customHeight="1" x14ac:dyDescent="0.2"/>
    <row r="10027" ht="12.75" customHeight="1" x14ac:dyDescent="0.2"/>
    <row r="10028" ht="12.75" customHeight="1" x14ac:dyDescent="0.2"/>
    <row r="10029" ht="12.75" customHeight="1" x14ac:dyDescent="0.2"/>
    <row r="10030" ht="12.75" customHeight="1" x14ac:dyDescent="0.2"/>
    <row r="10031" ht="12.75" customHeight="1" x14ac:dyDescent="0.2"/>
    <row r="10032" ht="12.75" customHeight="1" x14ac:dyDescent="0.2"/>
    <row r="10033" ht="12.75" customHeight="1" x14ac:dyDescent="0.2"/>
    <row r="10034" ht="12.75" customHeight="1" x14ac:dyDescent="0.2"/>
    <row r="10035" ht="12.75" customHeight="1" x14ac:dyDescent="0.2"/>
    <row r="10036" ht="12.75" customHeight="1" x14ac:dyDescent="0.2"/>
    <row r="10037" ht="12.75" customHeight="1" x14ac:dyDescent="0.2"/>
    <row r="10038" ht="12.75" customHeight="1" x14ac:dyDescent="0.2"/>
    <row r="10039" ht="12.75" customHeight="1" x14ac:dyDescent="0.2"/>
    <row r="10040" ht="12.75" customHeight="1" x14ac:dyDescent="0.2"/>
    <row r="10041" ht="12.75" customHeight="1" x14ac:dyDescent="0.2"/>
    <row r="10042" ht="12.75" customHeight="1" x14ac:dyDescent="0.2"/>
    <row r="10043" ht="12.75" customHeight="1" x14ac:dyDescent="0.2"/>
    <row r="10044" ht="12.75" customHeight="1" x14ac:dyDescent="0.2"/>
    <row r="10045" ht="12.75" customHeight="1" x14ac:dyDescent="0.2"/>
    <row r="10046" ht="12.75" customHeight="1" x14ac:dyDescent="0.2"/>
    <row r="10047" ht="12.75" customHeight="1" x14ac:dyDescent="0.2"/>
    <row r="10048" ht="12.75" customHeight="1" x14ac:dyDescent="0.2"/>
    <row r="10049" ht="12.75" customHeight="1" x14ac:dyDescent="0.2"/>
    <row r="10050" ht="12.75" customHeight="1" x14ac:dyDescent="0.2"/>
    <row r="10051" ht="12.75" customHeight="1" x14ac:dyDescent="0.2"/>
    <row r="10052" ht="12.75" customHeight="1" x14ac:dyDescent="0.2"/>
    <row r="10053" ht="12.75" customHeight="1" x14ac:dyDescent="0.2"/>
    <row r="10054" ht="12.75" customHeight="1" x14ac:dyDescent="0.2"/>
    <row r="10055" ht="12.75" customHeight="1" x14ac:dyDescent="0.2"/>
    <row r="10056" ht="12.75" customHeight="1" x14ac:dyDescent="0.2"/>
    <row r="10057" ht="12.75" customHeight="1" x14ac:dyDescent="0.2"/>
    <row r="10058" ht="12.75" customHeight="1" x14ac:dyDescent="0.2"/>
    <row r="10059" ht="12.75" customHeight="1" x14ac:dyDescent="0.2"/>
    <row r="10060" ht="12.75" customHeight="1" x14ac:dyDescent="0.2"/>
    <row r="10061" ht="12.75" customHeight="1" x14ac:dyDescent="0.2"/>
    <row r="10062" ht="12.75" customHeight="1" x14ac:dyDescent="0.2"/>
    <row r="10063" ht="12.75" customHeight="1" x14ac:dyDescent="0.2"/>
    <row r="10064" ht="12.75" customHeight="1" x14ac:dyDescent="0.2"/>
    <row r="10065" ht="12.75" customHeight="1" x14ac:dyDescent="0.2"/>
    <row r="10066" ht="12.75" customHeight="1" x14ac:dyDescent="0.2"/>
    <row r="10067" ht="12.75" customHeight="1" x14ac:dyDescent="0.2"/>
    <row r="10068" ht="12.75" customHeight="1" x14ac:dyDescent="0.2"/>
    <row r="10069" ht="12.75" customHeight="1" x14ac:dyDescent="0.2"/>
    <row r="10070" ht="12.75" customHeight="1" x14ac:dyDescent="0.2"/>
    <row r="10071" ht="12.75" customHeight="1" x14ac:dyDescent="0.2"/>
    <row r="10072" ht="12.75" customHeight="1" x14ac:dyDescent="0.2"/>
    <row r="10073" ht="12.75" customHeight="1" x14ac:dyDescent="0.2"/>
    <row r="10074" ht="12.75" customHeight="1" x14ac:dyDescent="0.2"/>
    <row r="10075" ht="12.75" customHeight="1" x14ac:dyDescent="0.2"/>
    <row r="10076" ht="12.75" customHeight="1" x14ac:dyDescent="0.2"/>
    <row r="10077" ht="12.75" customHeight="1" x14ac:dyDescent="0.2"/>
    <row r="10078" ht="12.75" customHeight="1" x14ac:dyDescent="0.2"/>
    <row r="10079" ht="12.75" customHeight="1" x14ac:dyDescent="0.2"/>
    <row r="10080" ht="12.75" customHeight="1" x14ac:dyDescent="0.2"/>
    <row r="10081" ht="12.75" customHeight="1" x14ac:dyDescent="0.2"/>
    <row r="10082" ht="12.75" customHeight="1" x14ac:dyDescent="0.2"/>
    <row r="10083" ht="12.75" customHeight="1" x14ac:dyDescent="0.2"/>
    <row r="10084" ht="12.75" customHeight="1" x14ac:dyDescent="0.2"/>
    <row r="10085" ht="12.75" customHeight="1" x14ac:dyDescent="0.2"/>
    <row r="10086" ht="12.75" customHeight="1" x14ac:dyDescent="0.2"/>
    <row r="10087" ht="12.75" customHeight="1" x14ac:dyDescent="0.2"/>
    <row r="10088" ht="12.75" customHeight="1" x14ac:dyDescent="0.2"/>
    <row r="10089" ht="12.75" customHeight="1" x14ac:dyDescent="0.2"/>
    <row r="10090" ht="12.75" customHeight="1" x14ac:dyDescent="0.2"/>
    <row r="10091" ht="12.75" customHeight="1" x14ac:dyDescent="0.2"/>
    <row r="10092" ht="12.75" customHeight="1" x14ac:dyDescent="0.2"/>
    <row r="10093" ht="12.75" customHeight="1" x14ac:dyDescent="0.2"/>
    <row r="10094" ht="12.75" customHeight="1" x14ac:dyDescent="0.2"/>
    <row r="10095" ht="12.75" customHeight="1" x14ac:dyDescent="0.2"/>
    <row r="10096" ht="12.75" customHeight="1" x14ac:dyDescent="0.2"/>
    <row r="10097" ht="12.75" customHeight="1" x14ac:dyDescent="0.2"/>
    <row r="10098" ht="12.75" customHeight="1" x14ac:dyDescent="0.2"/>
    <row r="10099" ht="12.75" customHeight="1" x14ac:dyDescent="0.2"/>
    <row r="10100" ht="12.75" customHeight="1" x14ac:dyDescent="0.2"/>
    <row r="10101" ht="12.75" customHeight="1" x14ac:dyDescent="0.2"/>
    <row r="10102" ht="12.75" customHeight="1" x14ac:dyDescent="0.2"/>
    <row r="10103" ht="12.75" customHeight="1" x14ac:dyDescent="0.2"/>
    <row r="10104" ht="12.75" customHeight="1" x14ac:dyDescent="0.2"/>
    <row r="10105" ht="12.75" customHeight="1" x14ac:dyDescent="0.2"/>
    <row r="10106" ht="12.75" customHeight="1" x14ac:dyDescent="0.2"/>
    <row r="10107" ht="12.75" customHeight="1" x14ac:dyDescent="0.2"/>
    <row r="10108" ht="12.75" customHeight="1" x14ac:dyDescent="0.2"/>
    <row r="10109" ht="12.75" customHeight="1" x14ac:dyDescent="0.2"/>
    <row r="10110" ht="12.75" customHeight="1" x14ac:dyDescent="0.2"/>
    <row r="10111" ht="12.75" customHeight="1" x14ac:dyDescent="0.2"/>
    <row r="10112" ht="12.75" customHeight="1" x14ac:dyDescent="0.2"/>
    <row r="10113" ht="12.75" customHeight="1" x14ac:dyDescent="0.2"/>
    <row r="10114" ht="12.75" customHeight="1" x14ac:dyDescent="0.2"/>
    <row r="10115" ht="12.75" customHeight="1" x14ac:dyDescent="0.2"/>
    <row r="10116" ht="12.75" customHeight="1" x14ac:dyDescent="0.2"/>
    <row r="10117" ht="12.75" customHeight="1" x14ac:dyDescent="0.2"/>
    <row r="10118" ht="12.75" customHeight="1" x14ac:dyDescent="0.2"/>
    <row r="10119" ht="12.75" customHeight="1" x14ac:dyDescent="0.2"/>
    <row r="10120" ht="12.75" customHeight="1" x14ac:dyDescent="0.2"/>
    <row r="10121" ht="12.75" customHeight="1" x14ac:dyDescent="0.2"/>
    <row r="10122" ht="12.75" customHeight="1" x14ac:dyDescent="0.2"/>
    <row r="10123" ht="12.75" customHeight="1" x14ac:dyDescent="0.2"/>
    <row r="10124" ht="12.75" customHeight="1" x14ac:dyDescent="0.2"/>
    <row r="10125" ht="12.75" customHeight="1" x14ac:dyDescent="0.2"/>
    <row r="10126" ht="12.75" customHeight="1" x14ac:dyDescent="0.2"/>
    <row r="10127" ht="12.75" customHeight="1" x14ac:dyDescent="0.2"/>
    <row r="10128" ht="12.75" customHeight="1" x14ac:dyDescent="0.2"/>
    <row r="10129" ht="12.75" customHeight="1" x14ac:dyDescent="0.2"/>
    <row r="10130" ht="12.75" customHeight="1" x14ac:dyDescent="0.2"/>
    <row r="10131" ht="12.75" customHeight="1" x14ac:dyDescent="0.2"/>
    <row r="10132" ht="12.75" customHeight="1" x14ac:dyDescent="0.2"/>
    <row r="10133" ht="12.75" customHeight="1" x14ac:dyDescent="0.2"/>
    <row r="10134" ht="12.75" customHeight="1" x14ac:dyDescent="0.2"/>
    <row r="10135" ht="12.75" customHeight="1" x14ac:dyDescent="0.2"/>
    <row r="10136" ht="12.75" customHeight="1" x14ac:dyDescent="0.2"/>
    <row r="10137" ht="12.75" customHeight="1" x14ac:dyDescent="0.2"/>
    <row r="10138" ht="12.75" customHeight="1" x14ac:dyDescent="0.2"/>
    <row r="10139" ht="12.75" customHeight="1" x14ac:dyDescent="0.2"/>
    <row r="10140" ht="12.75" customHeight="1" x14ac:dyDescent="0.2"/>
    <row r="10141" ht="12.75" customHeight="1" x14ac:dyDescent="0.2"/>
    <row r="10142" ht="12.75" customHeight="1" x14ac:dyDescent="0.2"/>
    <row r="10143" ht="12.75" customHeight="1" x14ac:dyDescent="0.2"/>
    <row r="10144" ht="12.75" customHeight="1" x14ac:dyDescent="0.2"/>
    <row r="10145" ht="12.75" customHeight="1" x14ac:dyDescent="0.2"/>
    <row r="10146" ht="12.75" customHeight="1" x14ac:dyDescent="0.2"/>
    <row r="10147" ht="12.75" customHeight="1" x14ac:dyDescent="0.2"/>
    <row r="10148" ht="12.75" customHeight="1" x14ac:dyDescent="0.2"/>
    <row r="10149" ht="12.75" customHeight="1" x14ac:dyDescent="0.2"/>
    <row r="10150" ht="12.75" customHeight="1" x14ac:dyDescent="0.2"/>
    <row r="10151" ht="12.75" customHeight="1" x14ac:dyDescent="0.2"/>
    <row r="10152" ht="12.75" customHeight="1" x14ac:dyDescent="0.2"/>
    <row r="10153" ht="12.75" customHeight="1" x14ac:dyDescent="0.2"/>
    <row r="10154" ht="12.75" customHeight="1" x14ac:dyDescent="0.2"/>
    <row r="10155" ht="12.75" customHeight="1" x14ac:dyDescent="0.2"/>
    <row r="10156" ht="12.75" customHeight="1" x14ac:dyDescent="0.2"/>
    <row r="10157" ht="12.75" customHeight="1" x14ac:dyDescent="0.2"/>
    <row r="10158" ht="12.75" customHeight="1" x14ac:dyDescent="0.2"/>
    <row r="10159" ht="12.75" customHeight="1" x14ac:dyDescent="0.2"/>
    <row r="10160" ht="12.75" customHeight="1" x14ac:dyDescent="0.2"/>
    <row r="10161" ht="12.75" customHeight="1" x14ac:dyDescent="0.2"/>
    <row r="10162" ht="12.75" customHeight="1" x14ac:dyDescent="0.2"/>
    <row r="10163" ht="12.75" customHeight="1" x14ac:dyDescent="0.2"/>
    <row r="10164" ht="12.75" customHeight="1" x14ac:dyDescent="0.2"/>
    <row r="10165" ht="12.75" customHeight="1" x14ac:dyDescent="0.2"/>
    <row r="10166" ht="12.75" customHeight="1" x14ac:dyDescent="0.2"/>
    <row r="10167" ht="12.75" customHeight="1" x14ac:dyDescent="0.2"/>
    <row r="10168" ht="12.75" customHeight="1" x14ac:dyDescent="0.2"/>
    <row r="10169" ht="12.75" customHeight="1" x14ac:dyDescent="0.2"/>
    <row r="10170" ht="12.75" customHeight="1" x14ac:dyDescent="0.2"/>
    <row r="10171" ht="12.75" customHeight="1" x14ac:dyDescent="0.2"/>
    <row r="10172" ht="12.75" customHeight="1" x14ac:dyDescent="0.2"/>
    <row r="10173" ht="12.75" customHeight="1" x14ac:dyDescent="0.2"/>
    <row r="10174" ht="12.75" customHeight="1" x14ac:dyDescent="0.2"/>
    <row r="10175" ht="12.75" customHeight="1" x14ac:dyDescent="0.2"/>
    <row r="10176" ht="12.75" customHeight="1" x14ac:dyDescent="0.2"/>
    <row r="10177" ht="12.75" customHeight="1" x14ac:dyDescent="0.2"/>
    <row r="10178" ht="12.75" customHeight="1" x14ac:dyDescent="0.2"/>
    <row r="10179" ht="12.75" customHeight="1" x14ac:dyDescent="0.2"/>
    <row r="10180" ht="12.75" customHeight="1" x14ac:dyDescent="0.2"/>
    <row r="10181" ht="12.75" customHeight="1" x14ac:dyDescent="0.2"/>
    <row r="10182" ht="12.75" customHeight="1" x14ac:dyDescent="0.2"/>
    <row r="10183" ht="12.75" customHeight="1" x14ac:dyDescent="0.2"/>
    <row r="10184" ht="12.75" customHeight="1" x14ac:dyDescent="0.2"/>
    <row r="10185" ht="12.75" customHeight="1" x14ac:dyDescent="0.2"/>
    <row r="10186" ht="12.75" customHeight="1" x14ac:dyDescent="0.2"/>
    <row r="10187" ht="12.75" customHeight="1" x14ac:dyDescent="0.2"/>
    <row r="10188" ht="12.75" customHeight="1" x14ac:dyDescent="0.2"/>
    <row r="10189" ht="12.75" customHeight="1" x14ac:dyDescent="0.2"/>
    <row r="10190" ht="12.75" customHeight="1" x14ac:dyDescent="0.2"/>
    <row r="10191" ht="12.75" customHeight="1" x14ac:dyDescent="0.2"/>
    <row r="10192" ht="12.75" customHeight="1" x14ac:dyDescent="0.2"/>
    <row r="10193" ht="12.75" customHeight="1" x14ac:dyDescent="0.2"/>
    <row r="10194" ht="12.75" customHeight="1" x14ac:dyDescent="0.2"/>
    <row r="10195" ht="12.75" customHeight="1" x14ac:dyDescent="0.2"/>
    <row r="10196" ht="12.75" customHeight="1" x14ac:dyDescent="0.2"/>
    <row r="10197" ht="12.75" customHeight="1" x14ac:dyDescent="0.2"/>
    <row r="10198" ht="12.75" customHeight="1" x14ac:dyDescent="0.2"/>
    <row r="10199" ht="12.75" customHeight="1" x14ac:dyDescent="0.2"/>
    <row r="10200" ht="12.75" customHeight="1" x14ac:dyDescent="0.2"/>
    <row r="10201" ht="12.75" customHeight="1" x14ac:dyDescent="0.2"/>
    <row r="10202" ht="12.75" customHeight="1" x14ac:dyDescent="0.2"/>
    <row r="10203" ht="12.75" customHeight="1" x14ac:dyDescent="0.2"/>
    <row r="10204" ht="12.75" customHeight="1" x14ac:dyDescent="0.2"/>
    <row r="10205" ht="12.75" customHeight="1" x14ac:dyDescent="0.2"/>
    <row r="10206" ht="12.75" customHeight="1" x14ac:dyDescent="0.2"/>
    <row r="10207" ht="12.75" customHeight="1" x14ac:dyDescent="0.2"/>
    <row r="10208" ht="12.75" customHeight="1" x14ac:dyDescent="0.2"/>
    <row r="10209" ht="12.75" customHeight="1" x14ac:dyDescent="0.2"/>
    <row r="10210" ht="12.75" customHeight="1" x14ac:dyDescent="0.2"/>
    <row r="10211" ht="12.75" customHeight="1" x14ac:dyDescent="0.2"/>
    <row r="10212" ht="12.75" customHeight="1" x14ac:dyDescent="0.2"/>
    <row r="10213" ht="12.75" customHeight="1" x14ac:dyDescent="0.2"/>
    <row r="10214" ht="12.75" customHeight="1" x14ac:dyDescent="0.2"/>
    <row r="10215" ht="12.75" customHeight="1" x14ac:dyDescent="0.2"/>
    <row r="10216" ht="12.75" customHeight="1" x14ac:dyDescent="0.2"/>
    <row r="10217" ht="12.75" customHeight="1" x14ac:dyDescent="0.2"/>
    <row r="10218" ht="12.75" customHeight="1" x14ac:dyDescent="0.2"/>
    <row r="10219" ht="12.75" customHeight="1" x14ac:dyDescent="0.2"/>
    <row r="10220" ht="12.75" customHeight="1" x14ac:dyDescent="0.2"/>
    <row r="10221" ht="12.75" customHeight="1" x14ac:dyDescent="0.2"/>
    <row r="10222" ht="12.75" customHeight="1" x14ac:dyDescent="0.2"/>
    <row r="10223" ht="12.75" customHeight="1" x14ac:dyDescent="0.2"/>
    <row r="10224" ht="12.75" customHeight="1" x14ac:dyDescent="0.2"/>
    <row r="10225" ht="12.75" customHeight="1" x14ac:dyDescent="0.2"/>
    <row r="10226" ht="12.75" customHeight="1" x14ac:dyDescent="0.2"/>
    <row r="10227" ht="12.75" customHeight="1" x14ac:dyDescent="0.2"/>
    <row r="10228" ht="12.75" customHeight="1" x14ac:dyDescent="0.2"/>
    <row r="10229" ht="12.75" customHeight="1" x14ac:dyDescent="0.2"/>
    <row r="10230" ht="12.75" customHeight="1" x14ac:dyDescent="0.2"/>
    <row r="10231" ht="12.75" customHeight="1" x14ac:dyDescent="0.2"/>
    <row r="10232" ht="12.75" customHeight="1" x14ac:dyDescent="0.2"/>
    <row r="10233" ht="12.75" customHeight="1" x14ac:dyDescent="0.2"/>
    <row r="10234" ht="12.75" customHeight="1" x14ac:dyDescent="0.2"/>
    <row r="10235" ht="12.75" customHeight="1" x14ac:dyDescent="0.2"/>
    <row r="10236" ht="12.75" customHeight="1" x14ac:dyDescent="0.2"/>
    <row r="10237" ht="12.75" customHeight="1" x14ac:dyDescent="0.2"/>
    <row r="10238" ht="12.75" customHeight="1" x14ac:dyDescent="0.2"/>
    <row r="10239" ht="12.75" customHeight="1" x14ac:dyDescent="0.2"/>
    <row r="10240" ht="12.75" customHeight="1" x14ac:dyDescent="0.2"/>
    <row r="10241" ht="12.75" customHeight="1" x14ac:dyDescent="0.2"/>
    <row r="10242" ht="12.75" customHeight="1" x14ac:dyDescent="0.2"/>
    <row r="10243" ht="12.75" customHeight="1" x14ac:dyDescent="0.2"/>
    <row r="10244" ht="12.75" customHeight="1" x14ac:dyDescent="0.2"/>
    <row r="10245" ht="12.75" customHeight="1" x14ac:dyDescent="0.2"/>
    <row r="10246" ht="12.75" customHeight="1" x14ac:dyDescent="0.2"/>
    <row r="10247" ht="12.75" customHeight="1" x14ac:dyDescent="0.2"/>
    <row r="10248" ht="12.75" customHeight="1" x14ac:dyDescent="0.2"/>
    <row r="10249" ht="12.75" customHeight="1" x14ac:dyDescent="0.2"/>
    <row r="10250" ht="12.75" customHeight="1" x14ac:dyDescent="0.2"/>
    <row r="10251" ht="12.75" customHeight="1" x14ac:dyDescent="0.2"/>
    <row r="10252" ht="12.75" customHeight="1" x14ac:dyDescent="0.2"/>
    <row r="10253" ht="12.75" customHeight="1" x14ac:dyDescent="0.2"/>
    <row r="10254" ht="12.75" customHeight="1" x14ac:dyDescent="0.2"/>
    <row r="10255" ht="12.75" customHeight="1" x14ac:dyDescent="0.2"/>
    <row r="10256" ht="12.75" customHeight="1" x14ac:dyDescent="0.2"/>
    <row r="10257" ht="12.75" customHeight="1" x14ac:dyDescent="0.2"/>
    <row r="10258" ht="12.75" customHeight="1" x14ac:dyDescent="0.2"/>
    <row r="10259" ht="12.75" customHeight="1" x14ac:dyDescent="0.2"/>
    <row r="10260" ht="12.75" customHeight="1" x14ac:dyDescent="0.2"/>
    <row r="10261" ht="12.75" customHeight="1" x14ac:dyDescent="0.2"/>
    <row r="10262" ht="12.75" customHeight="1" x14ac:dyDescent="0.2"/>
    <row r="10263" ht="12.75" customHeight="1" x14ac:dyDescent="0.2"/>
    <row r="10264" ht="12.75" customHeight="1" x14ac:dyDescent="0.2"/>
    <row r="10265" ht="12.75" customHeight="1" x14ac:dyDescent="0.2"/>
    <row r="10266" ht="12.75" customHeight="1" x14ac:dyDescent="0.2"/>
    <row r="10267" ht="12.75" customHeight="1" x14ac:dyDescent="0.2"/>
    <row r="10268" ht="12.75" customHeight="1" x14ac:dyDescent="0.2"/>
    <row r="10269" ht="12.75" customHeight="1" x14ac:dyDescent="0.2"/>
    <row r="10270" ht="12.75" customHeight="1" x14ac:dyDescent="0.2"/>
    <row r="10271" ht="12.75" customHeight="1" x14ac:dyDescent="0.2"/>
    <row r="10272" ht="12.75" customHeight="1" x14ac:dyDescent="0.2"/>
    <row r="10273" ht="12.75" customHeight="1" x14ac:dyDescent="0.2"/>
    <row r="10274" ht="12.75" customHeight="1" x14ac:dyDescent="0.2"/>
    <row r="10275" ht="12.75" customHeight="1" x14ac:dyDescent="0.2"/>
    <row r="10276" ht="12.75" customHeight="1" x14ac:dyDescent="0.2"/>
    <row r="10277" ht="12.75" customHeight="1" x14ac:dyDescent="0.2"/>
    <row r="10278" ht="12.75" customHeight="1" x14ac:dyDescent="0.2"/>
    <row r="10279" ht="12.75" customHeight="1" x14ac:dyDescent="0.2"/>
    <row r="10280" ht="12.75" customHeight="1" x14ac:dyDescent="0.2"/>
    <row r="10281" ht="12.75" customHeight="1" x14ac:dyDescent="0.2"/>
    <row r="10282" ht="12.75" customHeight="1" x14ac:dyDescent="0.2"/>
    <row r="10283" ht="12.75" customHeight="1" x14ac:dyDescent="0.2"/>
    <row r="10284" ht="12.75" customHeight="1" x14ac:dyDescent="0.2"/>
    <row r="10285" ht="12.75" customHeight="1" x14ac:dyDescent="0.2"/>
    <row r="10286" ht="12.75" customHeight="1" x14ac:dyDescent="0.2"/>
    <row r="10287" ht="12.75" customHeight="1" x14ac:dyDescent="0.2"/>
    <row r="10288" ht="12.75" customHeight="1" x14ac:dyDescent="0.2"/>
    <row r="10289" ht="12.75" customHeight="1" x14ac:dyDescent="0.2"/>
    <row r="10290" ht="12.75" customHeight="1" x14ac:dyDescent="0.2"/>
    <row r="10291" ht="12.75" customHeight="1" x14ac:dyDescent="0.2"/>
    <row r="10292" ht="12.75" customHeight="1" x14ac:dyDescent="0.2"/>
    <row r="10293" ht="12.75" customHeight="1" x14ac:dyDescent="0.2"/>
    <row r="10294" ht="12.75" customHeight="1" x14ac:dyDescent="0.2"/>
    <row r="10295" ht="12.75" customHeight="1" x14ac:dyDescent="0.2"/>
    <row r="10296" ht="12.75" customHeight="1" x14ac:dyDescent="0.2"/>
    <row r="10297" ht="12.75" customHeight="1" x14ac:dyDescent="0.2"/>
    <row r="10298" ht="12.75" customHeight="1" x14ac:dyDescent="0.2"/>
    <row r="10299" ht="12.75" customHeight="1" x14ac:dyDescent="0.2"/>
    <row r="10300" ht="12.75" customHeight="1" x14ac:dyDescent="0.2"/>
    <row r="10301" ht="12.75" customHeight="1" x14ac:dyDescent="0.2"/>
    <row r="10302" ht="12.75" customHeight="1" x14ac:dyDescent="0.2"/>
    <row r="10303" ht="12.75" customHeight="1" x14ac:dyDescent="0.2"/>
    <row r="10304" ht="12.75" customHeight="1" x14ac:dyDescent="0.2"/>
    <row r="10305" ht="12.75" customHeight="1" x14ac:dyDescent="0.2"/>
    <row r="10306" ht="12.75" customHeight="1" x14ac:dyDescent="0.2"/>
    <row r="10307" ht="12.75" customHeight="1" x14ac:dyDescent="0.2"/>
    <row r="10308" ht="12.75" customHeight="1" x14ac:dyDescent="0.2"/>
    <row r="10309" ht="12.75" customHeight="1" x14ac:dyDescent="0.2"/>
    <row r="10310" ht="12.75" customHeight="1" x14ac:dyDescent="0.2"/>
    <row r="10311" ht="12.75" customHeight="1" x14ac:dyDescent="0.2"/>
    <row r="10312" ht="12.75" customHeight="1" x14ac:dyDescent="0.2"/>
    <row r="10313" ht="12.75" customHeight="1" x14ac:dyDescent="0.2"/>
    <row r="10314" ht="12.75" customHeight="1" x14ac:dyDescent="0.2"/>
    <row r="10315" ht="12.75" customHeight="1" x14ac:dyDescent="0.2"/>
    <row r="10316" ht="12.75" customHeight="1" x14ac:dyDescent="0.2"/>
    <row r="10317" ht="12.75" customHeight="1" x14ac:dyDescent="0.2"/>
    <row r="10318" ht="12.75" customHeight="1" x14ac:dyDescent="0.2"/>
    <row r="10319" ht="12.75" customHeight="1" x14ac:dyDescent="0.2"/>
    <row r="10320" ht="12.75" customHeight="1" x14ac:dyDescent="0.2"/>
    <row r="10321" ht="12.75" customHeight="1" x14ac:dyDescent="0.2"/>
    <row r="10322" ht="12.75" customHeight="1" x14ac:dyDescent="0.2"/>
    <row r="10323" ht="12.75" customHeight="1" x14ac:dyDescent="0.2"/>
    <row r="10324" ht="12.75" customHeight="1" x14ac:dyDescent="0.2"/>
    <row r="10325" ht="12.75" customHeight="1" x14ac:dyDescent="0.2"/>
    <row r="10326" ht="12.75" customHeight="1" x14ac:dyDescent="0.2"/>
    <row r="10327" ht="12.75" customHeight="1" x14ac:dyDescent="0.2"/>
    <row r="10328" ht="12.75" customHeight="1" x14ac:dyDescent="0.2"/>
    <row r="10329" ht="12.75" customHeight="1" x14ac:dyDescent="0.2"/>
    <row r="10330" ht="12.75" customHeight="1" x14ac:dyDescent="0.2"/>
    <row r="10331" ht="12.75" customHeight="1" x14ac:dyDescent="0.2"/>
    <row r="10332" ht="12.75" customHeight="1" x14ac:dyDescent="0.2"/>
    <row r="10333" ht="12.75" customHeight="1" x14ac:dyDescent="0.2"/>
    <row r="10334" ht="12.75" customHeight="1" x14ac:dyDescent="0.2"/>
    <row r="10335" ht="12.75" customHeight="1" x14ac:dyDescent="0.2"/>
    <row r="10336" ht="12.75" customHeight="1" x14ac:dyDescent="0.2"/>
    <row r="10337" ht="12.75" customHeight="1" x14ac:dyDescent="0.2"/>
    <row r="10338" ht="12.75" customHeight="1" x14ac:dyDescent="0.2"/>
    <row r="10339" ht="12.75" customHeight="1" x14ac:dyDescent="0.2"/>
    <row r="10340" ht="12.75" customHeight="1" x14ac:dyDescent="0.2"/>
    <row r="10341" ht="12.75" customHeight="1" x14ac:dyDescent="0.2"/>
    <row r="10342" ht="12.75" customHeight="1" x14ac:dyDescent="0.2"/>
    <row r="10343" ht="12.75" customHeight="1" x14ac:dyDescent="0.2"/>
    <row r="10344" ht="12.75" customHeight="1" x14ac:dyDescent="0.2"/>
    <row r="10345" ht="12.75" customHeight="1" x14ac:dyDescent="0.2"/>
    <row r="10346" ht="12.75" customHeight="1" x14ac:dyDescent="0.2"/>
    <row r="10347" ht="12.75" customHeight="1" x14ac:dyDescent="0.2"/>
    <row r="10348" ht="12.75" customHeight="1" x14ac:dyDescent="0.2"/>
    <row r="10349" ht="12.75" customHeight="1" x14ac:dyDescent="0.2"/>
    <row r="10350" ht="12.75" customHeight="1" x14ac:dyDescent="0.2"/>
    <row r="10351" ht="12.75" customHeight="1" x14ac:dyDescent="0.2"/>
    <row r="10352" ht="12.75" customHeight="1" x14ac:dyDescent="0.2"/>
    <row r="10353" ht="12.75" customHeight="1" x14ac:dyDescent="0.2"/>
    <row r="10354" ht="12.75" customHeight="1" x14ac:dyDescent="0.2"/>
    <row r="10355" ht="12.75" customHeight="1" x14ac:dyDescent="0.2"/>
    <row r="10356" ht="12.75" customHeight="1" x14ac:dyDescent="0.2"/>
    <row r="10357" ht="12.75" customHeight="1" x14ac:dyDescent="0.2"/>
    <row r="10358" ht="12.75" customHeight="1" x14ac:dyDescent="0.2"/>
    <row r="10359" ht="12.75" customHeight="1" x14ac:dyDescent="0.2"/>
    <row r="10360" ht="12.75" customHeight="1" x14ac:dyDescent="0.2"/>
    <row r="10361" ht="12.75" customHeight="1" x14ac:dyDescent="0.2"/>
    <row r="10362" ht="12.75" customHeight="1" x14ac:dyDescent="0.2"/>
    <row r="10363" ht="12.75" customHeight="1" x14ac:dyDescent="0.2"/>
    <row r="10364" ht="12.75" customHeight="1" x14ac:dyDescent="0.2"/>
    <row r="10365" ht="12.75" customHeight="1" x14ac:dyDescent="0.2"/>
    <row r="10366" ht="12.75" customHeight="1" x14ac:dyDescent="0.2"/>
    <row r="10367" ht="12.75" customHeight="1" x14ac:dyDescent="0.2"/>
    <row r="10368" ht="12.75" customHeight="1" x14ac:dyDescent="0.2"/>
    <row r="10369" ht="12.75" customHeight="1" x14ac:dyDescent="0.2"/>
    <row r="10370" ht="12.75" customHeight="1" x14ac:dyDescent="0.2"/>
    <row r="10371" ht="12.75" customHeight="1" x14ac:dyDescent="0.2"/>
    <row r="10372" ht="12.75" customHeight="1" x14ac:dyDescent="0.2"/>
    <row r="10373" ht="12.75" customHeight="1" x14ac:dyDescent="0.2"/>
    <row r="10374" ht="12.75" customHeight="1" x14ac:dyDescent="0.2"/>
    <row r="10375" ht="12.75" customHeight="1" x14ac:dyDescent="0.2"/>
    <row r="10376" ht="12.75" customHeight="1" x14ac:dyDescent="0.2"/>
    <row r="10377" ht="12.75" customHeight="1" x14ac:dyDescent="0.2"/>
    <row r="10378" ht="12.75" customHeight="1" x14ac:dyDescent="0.2"/>
    <row r="10379" ht="12.75" customHeight="1" x14ac:dyDescent="0.2"/>
    <row r="10380" ht="12.75" customHeight="1" x14ac:dyDescent="0.2"/>
    <row r="10381" ht="12.75" customHeight="1" x14ac:dyDescent="0.2"/>
    <row r="10382" ht="12.75" customHeight="1" x14ac:dyDescent="0.2"/>
    <row r="10383" ht="12.75" customHeight="1" x14ac:dyDescent="0.2"/>
    <row r="10384" ht="12.75" customHeight="1" x14ac:dyDescent="0.2"/>
    <row r="10385" ht="12.75" customHeight="1" x14ac:dyDescent="0.2"/>
    <row r="10386" ht="12.75" customHeight="1" x14ac:dyDescent="0.2"/>
    <row r="10387" ht="12.75" customHeight="1" x14ac:dyDescent="0.2"/>
    <row r="10388" ht="12.75" customHeight="1" x14ac:dyDescent="0.2"/>
    <row r="10389" ht="12.75" customHeight="1" x14ac:dyDescent="0.2"/>
    <row r="10390" ht="12.75" customHeight="1" x14ac:dyDescent="0.2"/>
    <row r="10391" ht="12.75" customHeight="1" x14ac:dyDescent="0.2"/>
    <row r="10392" ht="12.75" customHeight="1" x14ac:dyDescent="0.2"/>
    <row r="10393" ht="12.75" customHeight="1" x14ac:dyDescent="0.2"/>
    <row r="10394" ht="12.75" customHeight="1" x14ac:dyDescent="0.2"/>
    <row r="10395" ht="12.75" customHeight="1" x14ac:dyDescent="0.2"/>
    <row r="10396" ht="12.75" customHeight="1" x14ac:dyDescent="0.2"/>
    <row r="10397" ht="12.75" customHeight="1" x14ac:dyDescent="0.2"/>
    <row r="10398" ht="12.75" customHeight="1" x14ac:dyDescent="0.2"/>
    <row r="10399" ht="12.75" customHeight="1" x14ac:dyDescent="0.2"/>
    <row r="10400" ht="12.75" customHeight="1" x14ac:dyDescent="0.2"/>
    <row r="10401" ht="12.75" customHeight="1" x14ac:dyDescent="0.2"/>
    <row r="10402" ht="12.75" customHeight="1" x14ac:dyDescent="0.2"/>
    <row r="10403" ht="12.75" customHeight="1" x14ac:dyDescent="0.2"/>
    <row r="10404" ht="12.75" customHeight="1" x14ac:dyDescent="0.2"/>
    <row r="10405" ht="12.75" customHeight="1" x14ac:dyDescent="0.2"/>
    <row r="10406" ht="12.75" customHeight="1" x14ac:dyDescent="0.2"/>
    <row r="10407" ht="12.75" customHeight="1" x14ac:dyDescent="0.2"/>
    <row r="10408" ht="12.75" customHeight="1" x14ac:dyDescent="0.2"/>
    <row r="10409" ht="12.75" customHeight="1" x14ac:dyDescent="0.2"/>
    <row r="10410" ht="12.75" customHeight="1" x14ac:dyDescent="0.2"/>
    <row r="10411" ht="12.75" customHeight="1" x14ac:dyDescent="0.2"/>
    <row r="10412" ht="12.75" customHeight="1" x14ac:dyDescent="0.2"/>
    <row r="10413" ht="12.75" customHeight="1" x14ac:dyDescent="0.2"/>
    <row r="10414" ht="12.75" customHeight="1" x14ac:dyDescent="0.2"/>
    <row r="10415" ht="12.75" customHeight="1" x14ac:dyDescent="0.2"/>
    <row r="10416" ht="12.75" customHeight="1" x14ac:dyDescent="0.2"/>
    <row r="10417" ht="12.75" customHeight="1" x14ac:dyDescent="0.2"/>
    <row r="10418" ht="12.75" customHeight="1" x14ac:dyDescent="0.2"/>
    <row r="10419" ht="12.75" customHeight="1" x14ac:dyDescent="0.2"/>
    <row r="10420" ht="12.75" customHeight="1" x14ac:dyDescent="0.2"/>
    <row r="10421" ht="12.75" customHeight="1" x14ac:dyDescent="0.2"/>
    <row r="10422" ht="12.75" customHeight="1" x14ac:dyDescent="0.2"/>
    <row r="10423" ht="12.75" customHeight="1" x14ac:dyDescent="0.2"/>
    <row r="10424" ht="12.75" customHeight="1" x14ac:dyDescent="0.2"/>
    <row r="10425" ht="12.75" customHeight="1" x14ac:dyDescent="0.2"/>
    <row r="10426" ht="12.75" customHeight="1" x14ac:dyDescent="0.2"/>
    <row r="10427" ht="12.75" customHeight="1" x14ac:dyDescent="0.2"/>
    <row r="10428" ht="12.75" customHeight="1" x14ac:dyDescent="0.2"/>
    <row r="10429" ht="12.75" customHeight="1" x14ac:dyDescent="0.2"/>
    <row r="10430" ht="12.75" customHeight="1" x14ac:dyDescent="0.2"/>
    <row r="10431" ht="12.75" customHeight="1" x14ac:dyDescent="0.2"/>
    <row r="10432" ht="12.75" customHeight="1" x14ac:dyDescent="0.2"/>
    <row r="10433" ht="12.75" customHeight="1" x14ac:dyDescent="0.2"/>
    <row r="10434" ht="12.75" customHeight="1" x14ac:dyDescent="0.2"/>
    <row r="10435" ht="12.75" customHeight="1" x14ac:dyDescent="0.2"/>
    <row r="10436" ht="12.75" customHeight="1" x14ac:dyDescent="0.2"/>
    <row r="10437" ht="12.75" customHeight="1" x14ac:dyDescent="0.2"/>
    <row r="10438" ht="12.75" customHeight="1" x14ac:dyDescent="0.2"/>
    <row r="10439" ht="12.75" customHeight="1" x14ac:dyDescent="0.2"/>
    <row r="10440" ht="12.75" customHeight="1" x14ac:dyDescent="0.2"/>
    <row r="10441" ht="12.75" customHeight="1" x14ac:dyDescent="0.2"/>
    <row r="10442" ht="12.75" customHeight="1" x14ac:dyDescent="0.2"/>
    <row r="10443" ht="12.75" customHeight="1" x14ac:dyDescent="0.2"/>
    <row r="10444" ht="12.75" customHeight="1" x14ac:dyDescent="0.2"/>
    <row r="10445" ht="12.75" customHeight="1" x14ac:dyDescent="0.2"/>
    <row r="10446" ht="12.75" customHeight="1" x14ac:dyDescent="0.2"/>
    <row r="10447" ht="12.75" customHeight="1" x14ac:dyDescent="0.2"/>
    <row r="10448" ht="12.75" customHeight="1" x14ac:dyDescent="0.2"/>
    <row r="10449" ht="12.75" customHeight="1" x14ac:dyDescent="0.2"/>
    <row r="10450" ht="12.75" customHeight="1" x14ac:dyDescent="0.2"/>
    <row r="10451" ht="12.75" customHeight="1" x14ac:dyDescent="0.2"/>
    <row r="10452" ht="12.75" customHeight="1" x14ac:dyDescent="0.2"/>
    <row r="10453" ht="12.75" customHeight="1" x14ac:dyDescent="0.2"/>
    <row r="10454" ht="12.75" customHeight="1" x14ac:dyDescent="0.2"/>
    <row r="10455" ht="12.75" customHeight="1" x14ac:dyDescent="0.2"/>
    <row r="10456" ht="12.75" customHeight="1" x14ac:dyDescent="0.2"/>
    <row r="10457" ht="12.75" customHeight="1" x14ac:dyDescent="0.2"/>
    <row r="10458" ht="12.75" customHeight="1" x14ac:dyDescent="0.2"/>
    <row r="10459" ht="12.75" customHeight="1" x14ac:dyDescent="0.2"/>
    <row r="10460" ht="12.75" customHeight="1" x14ac:dyDescent="0.2"/>
    <row r="10461" ht="12.75" customHeight="1" x14ac:dyDescent="0.2"/>
    <row r="10462" ht="12.75" customHeight="1" x14ac:dyDescent="0.2"/>
    <row r="10463" ht="12.75" customHeight="1" x14ac:dyDescent="0.2"/>
    <row r="10464" ht="12.75" customHeight="1" x14ac:dyDescent="0.2"/>
    <row r="10465" ht="12.75" customHeight="1" x14ac:dyDescent="0.2"/>
    <row r="10466" ht="12.75" customHeight="1" x14ac:dyDescent="0.2"/>
    <row r="10467" ht="12.75" customHeight="1" x14ac:dyDescent="0.2"/>
    <row r="10468" ht="12.75" customHeight="1" x14ac:dyDescent="0.2"/>
    <row r="10469" ht="12.75" customHeight="1" x14ac:dyDescent="0.2"/>
    <row r="10470" ht="12.75" customHeight="1" x14ac:dyDescent="0.2"/>
    <row r="10471" ht="12.75" customHeight="1" x14ac:dyDescent="0.2"/>
    <row r="10472" ht="12.75" customHeight="1" x14ac:dyDescent="0.2"/>
    <row r="10473" ht="12.75" customHeight="1" x14ac:dyDescent="0.2"/>
    <row r="10474" ht="12.75" customHeight="1" x14ac:dyDescent="0.2"/>
    <row r="10475" ht="12.75" customHeight="1" x14ac:dyDescent="0.2"/>
    <row r="10476" ht="12.75" customHeight="1" x14ac:dyDescent="0.2"/>
    <row r="10477" ht="12.75" customHeight="1" x14ac:dyDescent="0.2"/>
    <row r="10478" ht="12.75" customHeight="1" x14ac:dyDescent="0.2"/>
    <row r="10479" ht="12.75" customHeight="1" x14ac:dyDescent="0.2"/>
    <row r="10480" ht="12.75" customHeight="1" x14ac:dyDescent="0.2"/>
    <row r="10481" ht="12.75" customHeight="1" x14ac:dyDescent="0.2"/>
    <row r="10482" ht="12.75" customHeight="1" x14ac:dyDescent="0.2"/>
    <row r="10483" ht="12.75" customHeight="1" x14ac:dyDescent="0.2"/>
    <row r="10484" ht="12.75" customHeight="1" x14ac:dyDescent="0.2"/>
    <row r="10485" ht="12.75" customHeight="1" x14ac:dyDescent="0.2"/>
    <row r="10486" ht="12.75" customHeight="1" x14ac:dyDescent="0.2"/>
    <row r="10487" ht="12.75" customHeight="1" x14ac:dyDescent="0.2"/>
    <row r="10488" ht="12.75" customHeight="1" x14ac:dyDescent="0.2"/>
    <row r="10489" ht="12.75" customHeight="1" x14ac:dyDescent="0.2"/>
    <row r="10490" ht="12.75" customHeight="1" x14ac:dyDescent="0.2"/>
    <row r="10491" ht="12.75" customHeight="1" x14ac:dyDescent="0.2"/>
    <row r="10492" ht="12.75" customHeight="1" x14ac:dyDescent="0.2"/>
    <row r="10493" ht="12.75" customHeight="1" x14ac:dyDescent="0.2"/>
    <row r="10494" ht="12.75" customHeight="1" x14ac:dyDescent="0.2"/>
    <row r="10495" ht="12.75" customHeight="1" x14ac:dyDescent="0.2"/>
    <row r="10496" ht="12.75" customHeight="1" x14ac:dyDescent="0.2"/>
    <row r="10497" ht="12.75" customHeight="1" x14ac:dyDescent="0.2"/>
    <row r="10498" ht="12.75" customHeight="1" x14ac:dyDescent="0.2"/>
    <row r="10499" ht="12.75" customHeight="1" x14ac:dyDescent="0.2"/>
    <row r="10500" ht="12.75" customHeight="1" x14ac:dyDescent="0.2"/>
    <row r="10501" ht="12.75" customHeight="1" x14ac:dyDescent="0.2"/>
    <row r="10502" ht="12.75" customHeight="1" x14ac:dyDescent="0.2"/>
    <row r="10503" ht="12.75" customHeight="1" x14ac:dyDescent="0.2"/>
    <row r="10504" ht="12.75" customHeight="1" x14ac:dyDescent="0.2"/>
    <row r="10505" ht="12.75" customHeight="1" x14ac:dyDescent="0.2"/>
    <row r="10506" ht="12.75" customHeight="1" x14ac:dyDescent="0.2"/>
    <row r="10507" ht="12.75" customHeight="1" x14ac:dyDescent="0.2"/>
    <row r="10508" ht="12.75" customHeight="1" x14ac:dyDescent="0.2"/>
    <row r="10509" ht="12.75" customHeight="1" x14ac:dyDescent="0.2"/>
    <row r="10510" ht="12.75" customHeight="1" x14ac:dyDescent="0.2"/>
    <row r="10511" ht="12.75" customHeight="1" x14ac:dyDescent="0.2"/>
    <row r="10512" ht="12.75" customHeight="1" x14ac:dyDescent="0.2"/>
    <row r="10513" ht="12.75" customHeight="1" x14ac:dyDescent="0.2"/>
    <row r="10514" ht="12.75" customHeight="1" x14ac:dyDescent="0.2"/>
    <row r="10515" ht="12.75" customHeight="1" x14ac:dyDescent="0.2"/>
    <row r="10516" ht="12.75" customHeight="1" x14ac:dyDescent="0.2"/>
    <row r="10517" ht="12.75" customHeight="1" x14ac:dyDescent="0.2"/>
    <row r="10518" ht="12.75" customHeight="1" x14ac:dyDescent="0.2"/>
    <row r="10519" ht="12.75" customHeight="1" x14ac:dyDescent="0.2"/>
    <row r="10520" ht="12.75" customHeight="1" x14ac:dyDescent="0.2"/>
    <row r="10521" ht="12.75" customHeight="1" x14ac:dyDescent="0.2"/>
    <row r="10522" ht="12.75" customHeight="1" x14ac:dyDescent="0.2"/>
    <row r="10523" ht="12.75" customHeight="1" x14ac:dyDescent="0.2"/>
    <row r="10524" ht="12.75" customHeight="1" x14ac:dyDescent="0.2"/>
    <row r="10525" ht="12.75" customHeight="1" x14ac:dyDescent="0.2"/>
    <row r="10526" ht="12.75" customHeight="1" x14ac:dyDescent="0.2"/>
    <row r="10527" ht="12.75" customHeight="1" x14ac:dyDescent="0.2"/>
    <row r="10528" ht="12.75" customHeight="1" x14ac:dyDescent="0.2"/>
    <row r="10529" ht="12.75" customHeight="1" x14ac:dyDescent="0.2"/>
    <row r="10530" ht="12.75" customHeight="1" x14ac:dyDescent="0.2"/>
    <row r="10531" ht="12.75" customHeight="1" x14ac:dyDescent="0.2"/>
    <row r="10532" ht="12.75" customHeight="1" x14ac:dyDescent="0.2"/>
    <row r="10533" ht="12.75" customHeight="1" x14ac:dyDescent="0.2"/>
    <row r="10534" ht="12.75" customHeight="1" x14ac:dyDescent="0.2"/>
    <row r="10535" ht="12.75" customHeight="1" x14ac:dyDescent="0.2"/>
    <row r="10536" ht="12.75" customHeight="1" x14ac:dyDescent="0.2"/>
    <row r="10537" ht="12.75" customHeight="1" x14ac:dyDescent="0.2"/>
    <row r="10538" ht="12.75" customHeight="1" x14ac:dyDescent="0.2"/>
    <row r="10539" ht="12.75" customHeight="1" x14ac:dyDescent="0.2"/>
    <row r="10540" ht="12.75" customHeight="1" x14ac:dyDescent="0.2"/>
    <row r="10541" ht="12.75" customHeight="1" x14ac:dyDescent="0.2"/>
    <row r="10542" ht="12.75" customHeight="1" x14ac:dyDescent="0.2"/>
    <row r="10543" ht="12.75" customHeight="1" x14ac:dyDescent="0.2"/>
    <row r="10544" ht="12.75" customHeight="1" x14ac:dyDescent="0.2"/>
    <row r="10545" ht="12.75" customHeight="1" x14ac:dyDescent="0.2"/>
    <row r="10546" ht="12.75" customHeight="1" x14ac:dyDescent="0.2"/>
    <row r="10547" ht="12.75" customHeight="1" x14ac:dyDescent="0.2"/>
    <row r="10548" ht="12.75" customHeight="1" x14ac:dyDescent="0.2"/>
    <row r="10549" ht="12.75" customHeight="1" x14ac:dyDescent="0.2"/>
    <row r="10550" ht="12.75" customHeight="1" x14ac:dyDescent="0.2"/>
    <row r="10551" ht="12.75" customHeight="1" x14ac:dyDescent="0.2"/>
    <row r="10552" ht="12.75" customHeight="1" x14ac:dyDescent="0.2"/>
    <row r="10553" ht="12.75" customHeight="1" x14ac:dyDescent="0.2"/>
    <row r="10554" ht="12.75" customHeight="1" x14ac:dyDescent="0.2"/>
    <row r="10555" ht="12.75" customHeight="1" x14ac:dyDescent="0.2"/>
    <row r="10556" ht="12.75" customHeight="1" x14ac:dyDescent="0.2"/>
    <row r="10557" ht="12.75" customHeight="1" x14ac:dyDescent="0.2"/>
    <row r="10558" ht="12.75" customHeight="1" x14ac:dyDescent="0.2"/>
    <row r="10559" ht="12.75" customHeight="1" x14ac:dyDescent="0.2"/>
    <row r="10560" ht="12.75" customHeight="1" x14ac:dyDescent="0.2"/>
    <row r="10561" ht="12.75" customHeight="1" x14ac:dyDescent="0.2"/>
    <row r="10562" ht="12.75" customHeight="1" x14ac:dyDescent="0.2"/>
    <row r="10563" ht="12.75" customHeight="1" x14ac:dyDescent="0.2"/>
    <row r="10564" ht="12.75" customHeight="1" x14ac:dyDescent="0.2"/>
    <row r="10565" ht="12.75" customHeight="1" x14ac:dyDescent="0.2"/>
    <row r="10566" ht="12.75" customHeight="1" x14ac:dyDescent="0.2"/>
    <row r="10567" ht="12.75" customHeight="1" x14ac:dyDescent="0.2"/>
    <row r="10568" ht="12.75" customHeight="1" x14ac:dyDescent="0.2"/>
    <row r="10569" ht="12.75" customHeight="1" x14ac:dyDescent="0.2"/>
    <row r="10570" ht="12.75" customHeight="1" x14ac:dyDescent="0.2"/>
    <row r="10571" ht="12.75" customHeight="1" x14ac:dyDescent="0.2"/>
    <row r="10572" ht="12.75" customHeight="1" x14ac:dyDescent="0.2"/>
    <row r="10573" ht="12.75" customHeight="1" x14ac:dyDescent="0.2"/>
    <row r="10574" ht="12.75" customHeight="1" x14ac:dyDescent="0.2"/>
    <row r="10575" ht="12.75" customHeight="1" x14ac:dyDescent="0.2"/>
    <row r="10576" ht="12.75" customHeight="1" x14ac:dyDescent="0.2"/>
    <row r="10577" ht="12.75" customHeight="1" x14ac:dyDescent="0.2"/>
    <row r="10578" ht="12.75" customHeight="1" x14ac:dyDescent="0.2"/>
    <row r="10579" ht="12.75" customHeight="1" x14ac:dyDescent="0.2"/>
    <row r="10580" ht="12.75" customHeight="1" x14ac:dyDescent="0.2"/>
    <row r="10581" ht="12.75" customHeight="1" x14ac:dyDescent="0.2"/>
    <row r="10582" ht="12.75" customHeight="1" x14ac:dyDescent="0.2"/>
    <row r="10583" ht="12.75" customHeight="1" x14ac:dyDescent="0.2"/>
    <row r="10584" ht="12.75" customHeight="1" x14ac:dyDescent="0.2"/>
    <row r="10585" ht="12.75" customHeight="1" x14ac:dyDescent="0.2"/>
    <row r="10586" ht="12.75" customHeight="1" x14ac:dyDescent="0.2"/>
    <row r="10587" ht="12.75" customHeight="1" x14ac:dyDescent="0.2"/>
    <row r="10588" ht="12.75" customHeight="1" x14ac:dyDescent="0.2"/>
    <row r="10589" ht="12.75" customHeight="1" x14ac:dyDescent="0.2"/>
    <row r="10590" ht="12.75" customHeight="1" x14ac:dyDescent="0.2"/>
    <row r="10591" ht="12.75" customHeight="1" x14ac:dyDescent="0.2"/>
    <row r="10592" ht="12.75" customHeight="1" x14ac:dyDescent="0.2"/>
    <row r="10593" ht="12.75" customHeight="1" x14ac:dyDescent="0.2"/>
    <row r="10594" ht="12.75" customHeight="1" x14ac:dyDescent="0.2"/>
    <row r="10595" ht="12.75" customHeight="1" x14ac:dyDescent="0.2"/>
    <row r="10596" ht="12.75" customHeight="1" x14ac:dyDescent="0.2"/>
    <row r="10597" ht="12.75" customHeight="1" x14ac:dyDescent="0.2"/>
    <row r="10598" ht="12.75" customHeight="1" x14ac:dyDescent="0.2"/>
    <row r="10599" ht="12.75" customHeight="1" x14ac:dyDescent="0.2"/>
    <row r="10600" ht="12.75" customHeight="1" x14ac:dyDescent="0.2"/>
    <row r="10601" ht="12.75" customHeight="1" x14ac:dyDescent="0.2"/>
    <row r="10602" ht="12.75" customHeight="1" x14ac:dyDescent="0.2"/>
    <row r="10603" ht="12.75" customHeight="1" x14ac:dyDescent="0.2"/>
    <row r="10604" ht="12.75" customHeight="1" x14ac:dyDescent="0.2"/>
    <row r="10605" ht="12.75" customHeight="1" x14ac:dyDescent="0.2"/>
    <row r="10606" ht="12.75" customHeight="1" x14ac:dyDescent="0.2"/>
    <row r="10607" ht="12.75" customHeight="1" x14ac:dyDescent="0.2"/>
    <row r="10608" ht="12.75" customHeight="1" x14ac:dyDescent="0.2"/>
    <row r="10609" ht="12.75" customHeight="1" x14ac:dyDescent="0.2"/>
    <row r="10610" ht="12.75" customHeight="1" x14ac:dyDescent="0.2"/>
    <row r="10611" ht="12.75" customHeight="1" x14ac:dyDescent="0.2"/>
    <row r="10612" ht="12.75" customHeight="1" x14ac:dyDescent="0.2"/>
    <row r="10613" ht="12.75" customHeight="1" x14ac:dyDescent="0.2"/>
    <row r="10614" ht="12.75" customHeight="1" x14ac:dyDescent="0.2"/>
    <row r="10615" ht="12.75" customHeight="1" x14ac:dyDescent="0.2"/>
    <row r="10616" ht="12.75" customHeight="1" x14ac:dyDescent="0.2"/>
    <row r="10617" ht="12.75" customHeight="1" x14ac:dyDescent="0.2"/>
    <row r="10618" ht="12.75" customHeight="1" x14ac:dyDescent="0.2"/>
    <row r="10619" ht="12.75" customHeight="1" x14ac:dyDescent="0.2"/>
    <row r="10620" ht="12.75" customHeight="1" x14ac:dyDescent="0.2"/>
    <row r="10621" ht="12.75" customHeight="1" x14ac:dyDescent="0.2"/>
    <row r="10622" ht="12.75" customHeight="1" x14ac:dyDescent="0.2"/>
    <row r="10623" ht="12.75" customHeight="1" x14ac:dyDescent="0.2"/>
    <row r="10624" ht="12.75" customHeight="1" x14ac:dyDescent="0.2"/>
    <row r="10625" ht="12.75" customHeight="1" x14ac:dyDescent="0.2"/>
    <row r="10626" ht="12.75" customHeight="1" x14ac:dyDescent="0.2"/>
    <row r="10627" ht="12.75" customHeight="1" x14ac:dyDescent="0.2"/>
    <row r="10628" ht="12.75" customHeight="1" x14ac:dyDescent="0.2"/>
    <row r="10629" ht="12.75" customHeight="1" x14ac:dyDescent="0.2"/>
    <row r="10630" ht="12.75" customHeight="1" x14ac:dyDescent="0.2"/>
    <row r="10631" ht="12.75" customHeight="1" x14ac:dyDescent="0.2"/>
    <row r="10632" ht="12.75" customHeight="1" x14ac:dyDescent="0.2"/>
    <row r="10633" ht="12.75" customHeight="1" x14ac:dyDescent="0.2"/>
    <row r="10634" ht="12.75" customHeight="1" x14ac:dyDescent="0.2"/>
    <row r="10635" ht="12.75" customHeight="1" x14ac:dyDescent="0.2"/>
    <row r="10636" ht="12.75" customHeight="1" x14ac:dyDescent="0.2"/>
    <row r="10637" ht="12.75" customHeight="1" x14ac:dyDescent="0.2"/>
    <row r="10638" ht="12.75" customHeight="1" x14ac:dyDescent="0.2"/>
    <row r="10639" ht="12.75" customHeight="1" x14ac:dyDescent="0.2"/>
    <row r="10640" ht="12.75" customHeight="1" x14ac:dyDescent="0.2"/>
    <row r="10641" ht="12.75" customHeight="1" x14ac:dyDescent="0.2"/>
    <row r="10642" ht="12.75" customHeight="1" x14ac:dyDescent="0.2"/>
    <row r="10643" ht="12.75" customHeight="1" x14ac:dyDescent="0.2"/>
    <row r="10644" ht="12.75" customHeight="1" x14ac:dyDescent="0.2"/>
    <row r="10645" ht="12.75" customHeight="1" x14ac:dyDescent="0.2"/>
    <row r="10646" ht="12.75" customHeight="1" x14ac:dyDescent="0.2"/>
    <row r="10647" ht="12.75" customHeight="1" x14ac:dyDescent="0.2"/>
    <row r="10648" ht="12.75" customHeight="1" x14ac:dyDescent="0.2"/>
    <row r="10649" ht="12.75" customHeight="1" x14ac:dyDescent="0.2"/>
    <row r="10650" ht="12.75" customHeight="1" x14ac:dyDescent="0.2"/>
    <row r="10651" ht="12.75" customHeight="1" x14ac:dyDescent="0.2"/>
    <row r="10652" ht="12.75" customHeight="1" x14ac:dyDescent="0.2"/>
    <row r="10653" ht="12.75" customHeight="1" x14ac:dyDescent="0.2"/>
    <row r="10654" ht="12.75" customHeight="1" x14ac:dyDescent="0.2"/>
    <row r="10655" ht="12.75" customHeight="1" x14ac:dyDescent="0.2"/>
    <row r="10656" ht="12.75" customHeight="1" x14ac:dyDescent="0.2"/>
    <row r="10657" ht="12.75" customHeight="1" x14ac:dyDescent="0.2"/>
    <row r="10658" ht="12.75" customHeight="1" x14ac:dyDescent="0.2"/>
    <row r="10659" ht="12.75" customHeight="1" x14ac:dyDescent="0.2"/>
    <row r="10660" ht="12.75" customHeight="1" x14ac:dyDescent="0.2"/>
    <row r="10661" ht="12.75" customHeight="1" x14ac:dyDescent="0.2"/>
    <row r="10662" ht="12.75" customHeight="1" x14ac:dyDescent="0.2"/>
    <row r="10663" ht="12.75" customHeight="1" x14ac:dyDescent="0.2"/>
    <row r="10664" ht="12.75" customHeight="1" x14ac:dyDescent="0.2"/>
    <row r="10665" ht="12.75" customHeight="1" x14ac:dyDescent="0.2"/>
    <row r="10666" ht="12.75" customHeight="1" x14ac:dyDescent="0.2"/>
    <row r="10667" ht="12.75" customHeight="1" x14ac:dyDescent="0.2"/>
    <row r="10668" ht="12.75" customHeight="1" x14ac:dyDescent="0.2"/>
    <row r="10669" ht="12.75" customHeight="1" x14ac:dyDescent="0.2"/>
    <row r="10670" ht="12.75" customHeight="1" x14ac:dyDescent="0.2"/>
    <row r="10671" ht="12.75" customHeight="1" x14ac:dyDescent="0.2"/>
    <row r="10672" ht="12.75" customHeight="1" x14ac:dyDescent="0.2"/>
    <row r="10673" ht="12.75" customHeight="1" x14ac:dyDescent="0.2"/>
    <row r="10674" ht="12.75" customHeight="1" x14ac:dyDescent="0.2"/>
    <row r="10675" ht="12.75" customHeight="1" x14ac:dyDescent="0.2"/>
    <row r="10676" ht="12.75" customHeight="1" x14ac:dyDescent="0.2"/>
    <row r="10677" ht="12.75" customHeight="1" x14ac:dyDescent="0.2"/>
    <row r="10678" ht="12.75" customHeight="1" x14ac:dyDescent="0.2"/>
    <row r="10679" ht="12.75" customHeight="1" x14ac:dyDescent="0.2"/>
    <row r="10680" ht="12.75" customHeight="1" x14ac:dyDescent="0.2"/>
    <row r="10681" ht="12.75" customHeight="1" x14ac:dyDescent="0.2"/>
    <row r="10682" ht="12.75" customHeight="1" x14ac:dyDescent="0.2"/>
    <row r="10683" ht="12.75" customHeight="1" x14ac:dyDescent="0.2"/>
    <row r="10684" ht="12.75" customHeight="1" x14ac:dyDescent="0.2"/>
    <row r="10685" ht="12.75" customHeight="1" x14ac:dyDescent="0.2"/>
    <row r="10686" ht="12.75" customHeight="1" x14ac:dyDescent="0.2"/>
    <row r="10687" ht="12.75" customHeight="1" x14ac:dyDescent="0.2"/>
    <row r="10688" ht="12.75" customHeight="1" x14ac:dyDescent="0.2"/>
    <row r="10689" ht="12.75" customHeight="1" x14ac:dyDescent="0.2"/>
    <row r="10690" ht="12.75" customHeight="1" x14ac:dyDescent="0.2"/>
    <row r="10691" ht="12.75" customHeight="1" x14ac:dyDescent="0.2"/>
    <row r="10692" ht="12.75" customHeight="1" x14ac:dyDescent="0.2"/>
    <row r="10693" ht="12.75" customHeight="1" x14ac:dyDescent="0.2"/>
    <row r="10694" ht="12.75" customHeight="1" x14ac:dyDescent="0.2"/>
    <row r="10695" ht="12.75" customHeight="1" x14ac:dyDescent="0.2"/>
    <row r="10696" ht="12.75" customHeight="1" x14ac:dyDescent="0.2"/>
    <row r="10697" ht="12.75" customHeight="1" x14ac:dyDescent="0.2"/>
    <row r="10698" ht="12.75" customHeight="1" x14ac:dyDescent="0.2"/>
    <row r="10699" ht="12.75" customHeight="1" x14ac:dyDescent="0.2"/>
    <row r="10700" ht="12.75" customHeight="1" x14ac:dyDescent="0.2"/>
    <row r="10701" ht="12.75" customHeight="1" x14ac:dyDescent="0.2"/>
    <row r="10702" ht="12.75" customHeight="1" x14ac:dyDescent="0.2"/>
    <row r="10703" ht="12.75" customHeight="1" x14ac:dyDescent="0.2"/>
    <row r="10704" ht="12.75" customHeight="1" x14ac:dyDescent="0.2"/>
    <row r="10705" ht="12.75" customHeight="1" x14ac:dyDescent="0.2"/>
    <row r="10706" ht="12.75" customHeight="1" x14ac:dyDescent="0.2"/>
    <row r="10707" ht="12.75" customHeight="1" x14ac:dyDescent="0.2"/>
    <row r="10708" ht="12.75" customHeight="1" x14ac:dyDescent="0.2"/>
    <row r="10709" ht="12.75" customHeight="1" x14ac:dyDescent="0.2"/>
    <row r="10710" ht="12.75" customHeight="1" x14ac:dyDescent="0.2"/>
    <row r="10711" ht="12.75" customHeight="1" x14ac:dyDescent="0.2"/>
    <row r="10712" ht="12.75" customHeight="1" x14ac:dyDescent="0.2"/>
    <row r="10713" ht="12.75" customHeight="1" x14ac:dyDescent="0.2"/>
    <row r="10714" ht="12.75" customHeight="1" x14ac:dyDescent="0.2"/>
    <row r="10715" ht="12.75" customHeight="1" x14ac:dyDescent="0.2"/>
    <row r="10716" ht="12.75" customHeight="1" x14ac:dyDescent="0.2"/>
    <row r="10717" ht="12.75" customHeight="1" x14ac:dyDescent="0.2"/>
    <row r="10718" ht="12.75" customHeight="1" x14ac:dyDescent="0.2"/>
    <row r="10719" ht="12.75" customHeight="1" x14ac:dyDescent="0.2"/>
    <row r="10720" ht="12.75" customHeight="1" x14ac:dyDescent="0.2"/>
    <row r="10721" ht="12.75" customHeight="1" x14ac:dyDescent="0.2"/>
    <row r="10722" ht="12.75" customHeight="1" x14ac:dyDescent="0.2"/>
    <row r="10723" ht="12.75" customHeight="1" x14ac:dyDescent="0.2"/>
    <row r="10724" ht="12.75" customHeight="1" x14ac:dyDescent="0.2"/>
    <row r="10725" ht="12.75" customHeight="1" x14ac:dyDescent="0.2"/>
    <row r="10726" ht="12.75" customHeight="1" x14ac:dyDescent="0.2"/>
    <row r="10727" ht="12.75" customHeight="1" x14ac:dyDescent="0.2"/>
    <row r="10728" ht="12.75" customHeight="1" x14ac:dyDescent="0.2"/>
    <row r="10729" ht="12.75" customHeight="1" x14ac:dyDescent="0.2"/>
    <row r="10730" ht="12.75" customHeight="1" x14ac:dyDescent="0.2"/>
    <row r="10731" ht="12.75" customHeight="1" x14ac:dyDescent="0.2"/>
    <row r="10732" ht="12.75" customHeight="1" x14ac:dyDescent="0.2"/>
    <row r="10733" ht="12.75" customHeight="1" x14ac:dyDescent="0.2"/>
    <row r="10734" ht="12.75" customHeight="1" x14ac:dyDescent="0.2"/>
    <row r="10735" ht="12.75" customHeight="1" x14ac:dyDescent="0.2"/>
    <row r="10736" ht="12.75" customHeight="1" x14ac:dyDescent="0.2"/>
    <row r="10737" ht="12.75" customHeight="1" x14ac:dyDescent="0.2"/>
    <row r="10738" ht="12.75" customHeight="1" x14ac:dyDescent="0.2"/>
    <row r="10739" ht="12.75" customHeight="1" x14ac:dyDescent="0.2"/>
    <row r="10740" ht="12.75" customHeight="1" x14ac:dyDescent="0.2"/>
    <row r="10741" ht="12.75" customHeight="1" x14ac:dyDescent="0.2"/>
    <row r="10742" ht="12.75" customHeight="1" x14ac:dyDescent="0.2"/>
    <row r="10743" ht="12.75" customHeight="1" x14ac:dyDescent="0.2"/>
    <row r="10744" ht="12.75" customHeight="1" x14ac:dyDescent="0.2"/>
    <row r="10745" ht="12.75" customHeight="1" x14ac:dyDescent="0.2"/>
    <row r="10746" ht="12.75" customHeight="1" x14ac:dyDescent="0.2"/>
    <row r="10747" ht="12.75" customHeight="1" x14ac:dyDescent="0.2"/>
    <row r="10748" ht="12.75" customHeight="1" x14ac:dyDescent="0.2"/>
    <row r="10749" ht="12.75" customHeight="1" x14ac:dyDescent="0.2"/>
    <row r="10750" ht="12.75" customHeight="1" x14ac:dyDescent="0.2"/>
    <row r="10751" ht="12.75" customHeight="1" x14ac:dyDescent="0.2"/>
    <row r="10752" ht="12.75" customHeight="1" x14ac:dyDescent="0.2"/>
    <row r="10753" ht="12.75" customHeight="1" x14ac:dyDescent="0.2"/>
    <row r="10754" ht="12.75" customHeight="1" x14ac:dyDescent="0.2"/>
    <row r="10755" ht="12.75" customHeight="1" x14ac:dyDescent="0.2"/>
    <row r="10756" ht="12.75" customHeight="1" x14ac:dyDescent="0.2"/>
    <row r="10757" ht="12.75" customHeight="1" x14ac:dyDescent="0.2"/>
    <row r="10758" ht="12.75" customHeight="1" x14ac:dyDescent="0.2"/>
    <row r="10759" ht="12.75" customHeight="1" x14ac:dyDescent="0.2"/>
    <row r="10760" ht="12.75" customHeight="1" x14ac:dyDescent="0.2"/>
    <row r="10761" ht="12.75" customHeight="1" x14ac:dyDescent="0.2"/>
    <row r="10762" ht="12.75" customHeight="1" x14ac:dyDescent="0.2"/>
    <row r="10763" ht="12.75" customHeight="1" x14ac:dyDescent="0.2"/>
    <row r="10764" ht="12.75" customHeight="1" x14ac:dyDescent="0.2"/>
    <row r="10765" ht="12.75" customHeight="1" x14ac:dyDescent="0.2"/>
    <row r="10766" ht="12.75" customHeight="1" x14ac:dyDescent="0.2"/>
    <row r="10767" ht="12.75" customHeight="1" x14ac:dyDescent="0.2"/>
    <row r="10768" ht="12.75" customHeight="1" x14ac:dyDescent="0.2"/>
    <row r="10769" ht="12.75" customHeight="1" x14ac:dyDescent="0.2"/>
    <row r="10770" ht="12.75" customHeight="1" x14ac:dyDescent="0.2"/>
    <row r="10771" ht="12.75" customHeight="1" x14ac:dyDescent="0.2"/>
    <row r="10772" ht="12.75" customHeight="1" x14ac:dyDescent="0.2"/>
    <row r="10773" ht="12.75" customHeight="1" x14ac:dyDescent="0.2"/>
    <row r="10774" ht="12.75" customHeight="1" x14ac:dyDescent="0.2"/>
    <row r="10775" ht="12.75" customHeight="1" x14ac:dyDescent="0.2"/>
    <row r="10776" ht="12.75" customHeight="1" x14ac:dyDescent="0.2"/>
    <row r="10777" ht="12.75" customHeight="1" x14ac:dyDescent="0.2"/>
    <row r="10778" ht="12.75" customHeight="1" x14ac:dyDescent="0.2"/>
    <row r="10779" ht="12.75" customHeight="1" x14ac:dyDescent="0.2"/>
    <row r="10780" ht="12.75" customHeight="1" x14ac:dyDescent="0.2"/>
    <row r="10781" ht="12.75" customHeight="1" x14ac:dyDescent="0.2"/>
    <row r="10782" ht="12.75" customHeight="1" x14ac:dyDescent="0.2"/>
    <row r="10783" ht="12.75" customHeight="1" x14ac:dyDescent="0.2"/>
    <row r="10784" ht="12.75" customHeight="1" x14ac:dyDescent="0.2"/>
    <row r="10785" ht="12.75" customHeight="1" x14ac:dyDescent="0.2"/>
    <row r="10786" ht="12.75" customHeight="1" x14ac:dyDescent="0.2"/>
    <row r="10787" ht="12.75" customHeight="1" x14ac:dyDescent="0.2"/>
    <row r="10788" ht="12.75" customHeight="1" x14ac:dyDescent="0.2"/>
    <row r="10789" ht="12.75" customHeight="1" x14ac:dyDescent="0.2"/>
    <row r="10790" ht="12.75" customHeight="1" x14ac:dyDescent="0.2"/>
    <row r="10791" ht="12.75" customHeight="1" x14ac:dyDescent="0.2"/>
    <row r="10792" ht="12.75" customHeight="1" x14ac:dyDescent="0.2"/>
    <row r="10793" ht="12.75" customHeight="1" x14ac:dyDescent="0.2"/>
    <row r="10794" ht="12.75" customHeight="1" x14ac:dyDescent="0.2"/>
    <row r="10795" ht="12.75" customHeight="1" x14ac:dyDescent="0.2"/>
    <row r="10796" ht="12.75" customHeight="1" x14ac:dyDescent="0.2"/>
    <row r="10797" ht="12.75" customHeight="1" x14ac:dyDescent="0.2"/>
    <row r="10798" ht="12.75" customHeight="1" x14ac:dyDescent="0.2"/>
    <row r="10799" ht="12.75" customHeight="1" x14ac:dyDescent="0.2"/>
    <row r="10800" ht="12.75" customHeight="1" x14ac:dyDescent="0.2"/>
    <row r="10801" ht="12.75" customHeight="1" x14ac:dyDescent="0.2"/>
    <row r="10802" ht="12.75" customHeight="1" x14ac:dyDescent="0.2"/>
    <row r="10803" ht="12.75" customHeight="1" x14ac:dyDescent="0.2"/>
    <row r="10804" ht="12.75" customHeight="1" x14ac:dyDescent="0.2"/>
    <row r="10805" ht="12.75" customHeight="1" x14ac:dyDescent="0.2"/>
    <row r="10806" ht="12.75" customHeight="1" x14ac:dyDescent="0.2"/>
    <row r="10807" ht="12.75" customHeight="1" x14ac:dyDescent="0.2"/>
    <row r="10808" ht="12.75" customHeight="1" x14ac:dyDescent="0.2"/>
    <row r="10809" ht="12.75" customHeight="1" x14ac:dyDescent="0.2"/>
    <row r="10810" ht="12.75" customHeight="1" x14ac:dyDescent="0.2"/>
    <row r="10811" ht="12.75" customHeight="1" x14ac:dyDescent="0.2"/>
    <row r="10812" ht="12.75" customHeight="1" x14ac:dyDescent="0.2"/>
    <row r="10813" ht="12.75" customHeight="1" x14ac:dyDescent="0.2"/>
    <row r="10814" ht="12.75" customHeight="1" x14ac:dyDescent="0.2"/>
    <row r="10815" ht="12.75" customHeight="1" x14ac:dyDescent="0.2"/>
    <row r="10816" ht="12.75" customHeight="1" x14ac:dyDescent="0.2"/>
    <row r="10817" ht="12.75" customHeight="1" x14ac:dyDescent="0.2"/>
    <row r="10818" ht="12.75" customHeight="1" x14ac:dyDescent="0.2"/>
    <row r="10819" ht="12.75" customHeight="1" x14ac:dyDescent="0.2"/>
    <row r="10820" ht="12.75" customHeight="1" x14ac:dyDescent="0.2"/>
    <row r="10821" ht="12.75" customHeight="1" x14ac:dyDescent="0.2"/>
    <row r="10822" ht="12.75" customHeight="1" x14ac:dyDescent="0.2"/>
    <row r="10823" ht="12.75" customHeight="1" x14ac:dyDescent="0.2"/>
    <row r="10824" ht="12.75" customHeight="1" x14ac:dyDescent="0.2"/>
    <row r="10825" ht="12.75" customHeight="1" x14ac:dyDescent="0.2"/>
    <row r="10826" ht="12.75" customHeight="1" x14ac:dyDescent="0.2"/>
    <row r="10827" ht="12.75" customHeight="1" x14ac:dyDescent="0.2"/>
    <row r="10828" ht="12.75" customHeight="1" x14ac:dyDescent="0.2"/>
    <row r="10829" ht="12.75" customHeight="1" x14ac:dyDescent="0.2"/>
    <row r="10830" ht="12.75" customHeight="1" x14ac:dyDescent="0.2"/>
    <row r="10831" ht="12.75" customHeight="1" x14ac:dyDescent="0.2"/>
    <row r="10832" ht="12.75" customHeight="1" x14ac:dyDescent="0.2"/>
    <row r="10833" ht="12.75" customHeight="1" x14ac:dyDescent="0.2"/>
    <row r="10834" ht="12.75" customHeight="1" x14ac:dyDescent="0.2"/>
    <row r="10835" ht="12.75" customHeight="1" x14ac:dyDescent="0.2"/>
    <row r="10836" ht="12.75" customHeight="1" x14ac:dyDescent="0.2"/>
    <row r="10837" ht="12.75" customHeight="1" x14ac:dyDescent="0.2"/>
    <row r="10838" ht="12.75" customHeight="1" x14ac:dyDescent="0.2"/>
    <row r="10839" ht="12.75" customHeight="1" x14ac:dyDescent="0.2"/>
    <row r="10840" ht="12.75" customHeight="1" x14ac:dyDescent="0.2"/>
    <row r="10841" ht="12.75" customHeight="1" x14ac:dyDescent="0.2"/>
    <row r="10842" ht="12.75" customHeight="1" x14ac:dyDescent="0.2"/>
    <row r="10843" ht="12.75" customHeight="1" x14ac:dyDescent="0.2"/>
    <row r="10844" ht="12.75" customHeight="1" x14ac:dyDescent="0.2"/>
    <row r="10845" ht="12.75" customHeight="1" x14ac:dyDescent="0.2"/>
    <row r="10846" ht="12.75" customHeight="1" x14ac:dyDescent="0.2"/>
    <row r="10847" ht="12.75" customHeight="1" x14ac:dyDescent="0.2"/>
    <row r="10848" ht="12.75" customHeight="1" x14ac:dyDescent="0.2"/>
    <row r="10849" ht="12.75" customHeight="1" x14ac:dyDescent="0.2"/>
    <row r="10850" ht="12.75" customHeight="1" x14ac:dyDescent="0.2"/>
    <row r="10851" ht="12.75" customHeight="1" x14ac:dyDescent="0.2"/>
    <row r="10852" ht="12.75" customHeight="1" x14ac:dyDescent="0.2"/>
    <row r="10853" ht="12.75" customHeight="1" x14ac:dyDescent="0.2"/>
    <row r="10854" ht="12.75" customHeight="1" x14ac:dyDescent="0.2"/>
    <row r="10855" ht="12.75" customHeight="1" x14ac:dyDescent="0.2"/>
    <row r="10856" ht="12.75" customHeight="1" x14ac:dyDescent="0.2"/>
    <row r="10857" ht="12.75" customHeight="1" x14ac:dyDescent="0.2"/>
    <row r="10858" ht="12.75" customHeight="1" x14ac:dyDescent="0.2"/>
    <row r="10859" ht="12.75" customHeight="1" x14ac:dyDescent="0.2"/>
    <row r="10860" ht="12.75" customHeight="1" x14ac:dyDescent="0.2"/>
    <row r="10861" ht="12.75" customHeight="1" x14ac:dyDescent="0.2"/>
    <row r="10862" ht="12.75" customHeight="1" x14ac:dyDescent="0.2"/>
    <row r="10863" ht="12.75" customHeight="1" x14ac:dyDescent="0.2"/>
    <row r="10864" ht="12.75" customHeight="1" x14ac:dyDescent="0.2"/>
    <row r="10865" ht="12.75" customHeight="1" x14ac:dyDescent="0.2"/>
    <row r="10866" ht="12.75" customHeight="1" x14ac:dyDescent="0.2"/>
    <row r="10867" ht="12.75" customHeight="1" x14ac:dyDescent="0.2"/>
    <row r="10868" ht="12.75" customHeight="1" x14ac:dyDescent="0.2"/>
    <row r="10869" ht="12.75" customHeight="1" x14ac:dyDescent="0.2"/>
    <row r="10870" ht="12.75" customHeight="1" x14ac:dyDescent="0.2"/>
    <row r="10871" ht="12.75" customHeight="1" x14ac:dyDescent="0.2"/>
    <row r="10872" ht="12.75" customHeight="1" x14ac:dyDescent="0.2"/>
    <row r="10873" ht="12.75" customHeight="1" x14ac:dyDescent="0.2"/>
    <row r="10874" ht="12.75" customHeight="1" x14ac:dyDescent="0.2"/>
    <row r="10875" ht="12.75" customHeight="1" x14ac:dyDescent="0.2"/>
    <row r="10876" ht="12.75" customHeight="1" x14ac:dyDescent="0.2"/>
    <row r="10877" ht="12.75" customHeight="1" x14ac:dyDescent="0.2"/>
    <row r="10878" ht="12.75" customHeight="1" x14ac:dyDescent="0.2"/>
    <row r="10879" ht="12.75" customHeight="1" x14ac:dyDescent="0.2"/>
    <row r="10880" ht="12.75" customHeight="1" x14ac:dyDescent="0.2"/>
    <row r="10881" ht="12.75" customHeight="1" x14ac:dyDescent="0.2"/>
    <row r="10882" ht="12.75" customHeight="1" x14ac:dyDescent="0.2"/>
    <row r="10883" ht="12.75" customHeight="1" x14ac:dyDescent="0.2"/>
    <row r="10884" ht="12.75" customHeight="1" x14ac:dyDescent="0.2"/>
    <row r="10885" ht="12.75" customHeight="1" x14ac:dyDescent="0.2"/>
    <row r="10886" ht="12.75" customHeight="1" x14ac:dyDescent="0.2"/>
    <row r="10887" ht="12.75" customHeight="1" x14ac:dyDescent="0.2"/>
    <row r="10888" ht="12.75" customHeight="1" x14ac:dyDescent="0.2"/>
    <row r="10889" ht="12.75" customHeight="1" x14ac:dyDescent="0.2"/>
    <row r="10890" ht="12.75" customHeight="1" x14ac:dyDescent="0.2"/>
    <row r="10891" ht="12.75" customHeight="1" x14ac:dyDescent="0.2"/>
    <row r="10892" ht="12.75" customHeight="1" x14ac:dyDescent="0.2"/>
    <row r="10893" ht="12.75" customHeight="1" x14ac:dyDescent="0.2"/>
    <row r="10894" ht="12.75" customHeight="1" x14ac:dyDescent="0.2"/>
    <row r="10895" ht="12.75" customHeight="1" x14ac:dyDescent="0.2"/>
    <row r="10896" ht="12.75" customHeight="1" x14ac:dyDescent="0.2"/>
    <row r="10897" ht="12.75" customHeight="1" x14ac:dyDescent="0.2"/>
    <row r="10898" ht="12.75" customHeight="1" x14ac:dyDescent="0.2"/>
    <row r="10899" ht="12.75" customHeight="1" x14ac:dyDescent="0.2"/>
    <row r="10900" ht="12.75" customHeight="1" x14ac:dyDescent="0.2"/>
    <row r="10901" ht="12.75" customHeight="1" x14ac:dyDescent="0.2"/>
    <row r="10902" ht="12.75" customHeight="1" x14ac:dyDescent="0.2"/>
    <row r="10903" ht="12.75" customHeight="1" x14ac:dyDescent="0.2"/>
    <row r="10904" ht="12.75" customHeight="1" x14ac:dyDescent="0.2"/>
    <row r="10905" ht="12.75" customHeight="1" x14ac:dyDescent="0.2"/>
    <row r="10906" ht="12.75" customHeight="1" x14ac:dyDescent="0.2"/>
    <row r="10907" ht="12.75" customHeight="1" x14ac:dyDescent="0.2"/>
    <row r="10908" ht="12.75" customHeight="1" x14ac:dyDescent="0.2"/>
    <row r="10909" ht="12.75" customHeight="1" x14ac:dyDescent="0.2"/>
    <row r="10910" ht="12.75" customHeight="1" x14ac:dyDescent="0.2"/>
    <row r="10911" ht="12.75" customHeight="1" x14ac:dyDescent="0.2"/>
    <row r="10912" ht="12.75" customHeight="1" x14ac:dyDescent="0.2"/>
    <row r="10913" ht="12.75" customHeight="1" x14ac:dyDescent="0.2"/>
    <row r="10914" ht="12.75" customHeight="1" x14ac:dyDescent="0.2"/>
    <row r="10915" ht="12.75" customHeight="1" x14ac:dyDescent="0.2"/>
    <row r="10916" ht="12.75" customHeight="1" x14ac:dyDescent="0.2"/>
    <row r="10917" ht="12.75" customHeight="1" x14ac:dyDescent="0.2"/>
    <row r="10918" ht="12.75" customHeight="1" x14ac:dyDescent="0.2"/>
    <row r="10919" ht="12.75" customHeight="1" x14ac:dyDescent="0.2"/>
    <row r="10920" ht="12.75" customHeight="1" x14ac:dyDescent="0.2"/>
    <row r="10921" ht="12.75" customHeight="1" x14ac:dyDescent="0.2"/>
    <row r="10922" ht="12.75" customHeight="1" x14ac:dyDescent="0.2"/>
    <row r="10923" ht="12.75" customHeight="1" x14ac:dyDescent="0.2"/>
    <row r="10924" ht="12.75" customHeight="1" x14ac:dyDescent="0.2"/>
    <row r="10925" ht="12.75" customHeight="1" x14ac:dyDescent="0.2"/>
    <row r="10926" ht="12.75" customHeight="1" x14ac:dyDescent="0.2"/>
    <row r="10927" ht="12.75" customHeight="1" x14ac:dyDescent="0.2"/>
    <row r="10928" ht="12.75" customHeight="1" x14ac:dyDescent="0.2"/>
    <row r="10929" ht="12.75" customHeight="1" x14ac:dyDescent="0.2"/>
    <row r="10930" ht="12.75" customHeight="1" x14ac:dyDescent="0.2"/>
    <row r="10931" ht="12.75" customHeight="1" x14ac:dyDescent="0.2"/>
    <row r="10932" ht="12.75" customHeight="1" x14ac:dyDescent="0.2"/>
    <row r="10933" ht="12.75" customHeight="1" x14ac:dyDescent="0.2"/>
    <row r="10934" ht="12.75" customHeight="1" x14ac:dyDescent="0.2"/>
    <row r="10935" ht="12.75" customHeight="1" x14ac:dyDescent="0.2"/>
    <row r="10936" ht="12.75" customHeight="1" x14ac:dyDescent="0.2"/>
    <row r="10937" ht="12.75" customHeight="1" x14ac:dyDescent="0.2"/>
    <row r="10938" ht="12.75" customHeight="1" x14ac:dyDescent="0.2"/>
    <row r="10939" ht="12.75" customHeight="1" x14ac:dyDescent="0.2"/>
    <row r="10940" ht="12.75" customHeight="1" x14ac:dyDescent="0.2"/>
    <row r="10941" ht="12.75" customHeight="1" x14ac:dyDescent="0.2"/>
    <row r="10942" ht="12.75" customHeight="1" x14ac:dyDescent="0.2"/>
    <row r="10943" ht="12.75" customHeight="1" x14ac:dyDescent="0.2"/>
    <row r="10944" ht="12.75" customHeight="1" x14ac:dyDescent="0.2"/>
    <row r="10945" ht="12.75" customHeight="1" x14ac:dyDescent="0.2"/>
    <row r="10946" ht="12.75" customHeight="1" x14ac:dyDescent="0.2"/>
    <row r="10947" ht="12.75" customHeight="1" x14ac:dyDescent="0.2"/>
    <row r="10948" ht="12.75" customHeight="1" x14ac:dyDescent="0.2"/>
    <row r="10949" ht="12.75" customHeight="1" x14ac:dyDescent="0.2"/>
    <row r="10950" ht="12.75" customHeight="1" x14ac:dyDescent="0.2"/>
    <row r="10951" ht="12.75" customHeight="1" x14ac:dyDescent="0.2"/>
    <row r="10952" ht="12.75" customHeight="1" x14ac:dyDescent="0.2"/>
    <row r="10953" ht="12.75" customHeight="1" x14ac:dyDescent="0.2"/>
    <row r="10954" ht="12.75" customHeight="1" x14ac:dyDescent="0.2"/>
    <row r="10955" ht="12.75" customHeight="1" x14ac:dyDescent="0.2"/>
    <row r="10956" ht="12.75" customHeight="1" x14ac:dyDescent="0.2"/>
    <row r="10957" ht="12.75" customHeight="1" x14ac:dyDescent="0.2"/>
    <row r="10958" ht="12.75" customHeight="1" x14ac:dyDescent="0.2"/>
    <row r="10959" ht="12.75" customHeight="1" x14ac:dyDescent="0.2"/>
    <row r="10960" ht="12.75" customHeight="1" x14ac:dyDescent="0.2"/>
    <row r="10961" ht="12.75" customHeight="1" x14ac:dyDescent="0.2"/>
    <row r="10962" ht="12.75" customHeight="1" x14ac:dyDescent="0.2"/>
    <row r="10963" ht="12.75" customHeight="1" x14ac:dyDescent="0.2"/>
    <row r="10964" ht="12.75" customHeight="1" x14ac:dyDescent="0.2"/>
    <row r="10965" ht="12.75" customHeight="1" x14ac:dyDescent="0.2"/>
    <row r="10966" ht="12.75" customHeight="1" x14ac:dyDescent="0.2"/>
    <row r="10967" ht="12.75" customHeight="1" x14ac:dyDescent="0.2"/>
    <row r="10968" ht="12.75" customHeight="1" x14ac:dyDescent="0.2"/>
    <row r="10969" ht="12.75" customHeight="1" x14ac:dyDescent="0.2"/>
    <row r="10970" ht="12.75" customHeight="1" x14ac:dyDescent="0.2"/>
    <row r="10971" ht="12.75" customHeight="1" x14ac:dyDescent="0.2"/>
    <row r="10972" ht="12.75" customHeight="1" x14ac:dyDescent="0.2"/>
    <row r="10973" ht="12.75" customHeight="1" x14ac:dyDescent="0.2"/>
    <row r="10974" ht="12.75" customHeight="1" x14ac:dyDescent="0.2"/>
    <row r="10975" ht="12.75" customHeight="1" x14ac:dyDescent="0.2"/>
    <row r="10976" ht="12.75" customHeight="1" x14ac:dyDescent="0.2"/>
    <row r="10977" ht="12.75" customHeight="1" x14ac:dyDescent="0.2"/>
    <row r="10978" ht="12.75" customHeight="1" x14ac:dyDescent="0.2"/>
    <row r="10979" ht="12.75" customHeight="1" x14ac:dyDescent="0.2"/>
    <row r="10980" ht="12.75" customHeight="1" x14ac:dyDescent="0.2"/>
    <row r="10981" ht="12.75" customHeight="1" x14ac:dyDescent="0.2"/>
    <row r="10982" ht="12.75" customHeight="1" x14ac:dyDescent="0.2"/>
    <row r="10983" ht="12.75" customHeight="1" x14ac:dyDescent="0.2"/>
    <row r="10984" ht="12.75" customHeight="1" x14ac:dyDescent="0.2"/>
    <row r="10985" ht="12.75" customHeight="1" x14ac:dyDescent="0.2"/>
    <row r="10986" ht="12.75" customHeight="1" x14ac:dyDescent="0.2"/>
    <row r="10987" ht="12.75" customHeight="1" x14ac:dyDescent="0.2"/>
    <row r="10988" ht="12.75" customHeight="1" x14ac:dyDescent="0.2"/>
    <row r="10989" ht="12.75" customHeight="1" x14ac:dyDescent="0.2"/>
    <row r="10990" ht="12.75" customHeight="1" x14ac:dyDescent="0.2"/>
    <row r="10991" ht="12.75" customHeight="1" x14ac:dyDescent="0.2"/>
    <row r="10992" ht="12.75" customHeight="1" x14ac:dyDescent="0.2"/>
    <row r="10993" ht="12.75" customHeight="1" x14ac:dyDescent="0.2"/>
    <row r="10994" ht="12.75" customHeight="1" x14ac:dyDescent="0.2"/>
    <row r="10995" ht="12.75" customHeight="1" x14ac:dyDescent="0.2"/>
    <row r="10996" ht="12.75" customHeight="1" x14ac:dyDescent="0.2"/>
    <row r="10997" ht="12.75" customHeight="1" x14ac:dyDescent="0.2"/>
    <row r="10998" ht="12.75" customHeight="1" x14ac:dyDescent="0.2"/>
    <row r="10999" ht="12.75" customHeight="1" x14ac:dyDescent="0.2"/>
    <row r="11000" ht="12.75" customHeight="1" x14ac:dyDescent="0.2"/>
    <row r="11001" ht="12.75" customHeight="1" x14ac:dyDescent="0.2"/>
    <row r="11002" ht="12.75" customHeight="1" x14ac:dyDescent="0.2"/>
    <row r="11003" ht="12.75" customHeight="1" x14ac:dyDescent="0.2"/>
    <row r="11004" ht="12.75" customHeight="1" x14ac:dyDescent="0.2"/>
    <row r="11005" ht="12.75" customHeight="1" x14ac:dyDescent="0.2"/>
    <row r="11006" ht="12.75" customHeight="1" x14ac:dyDescent="0.2"/>
    <row r="11007" ht="12.75" customHeight="1" x14ac:dyDescent="0.2"/>
    <row r="11008" ht="12.75" customHeight="1" x14ac:dyDescent="0.2"/>
    <row r="11009" ht="12.75" customHeight="1" x14ac:dyDescent="0.2"/>
    <row r="11010" ht="12.75" customHeight="1" x14ac:dyDescent="0.2"/>
    <row r="11011" ht="12.75" customHeight="1" x14ac:dyDescent="0.2"/>
    <row r="11012" ht="12.75" customHeight="1" x14ac:dyDescent="0.2"/>
    <row r="11013" ht="12.75" customHeight="1" x14ac:dyDescent="0.2"/>
    <row r="11014" ht="12.75" customHeight="1" x14ac:dyDescent="0.2"/>
    <row r="11015" ht="12.75" customHeight="1" x14ac:dyDescent="0.2"/>
    <row r="11016" ht="12.75" customHeight="1" x14ac:dyDescent="0.2"/>
    <row r="11017" ht="12.75" customHeight="1" x14ac:dyDescent="0.2"/>
    <row r="11018" ht="12.75" customHeight="1" x14ac:dyDescent="0.2"/>
    <row r="11019" ht="12.75" customHeight="1" x14ac:dyDescent="0.2"/>
    <row r="11020" ht="12.75" customHeight="1" x14ac:dyDescent="0.2"/>
    <row r="11021" ht="12.75" customHeight="1" x14ac:dyDescent="0.2"/>
    <row r="11022" ht="12.75" customHeight="1" x14ac:dyDescent="0.2"/>
    <row r="11023" ht="12.75" customHeight="1" x14ac:dyDescent="0.2"/>
    <row r="11024" ht="12.75" customHeight="1" x14ac:dyDescent="0.2"/>
    <row r="11025" ht="12.75" customHeight="1" x14ac:dyDescent="0.2"/>
    <row r="11026" ht="12.75" customHeight="1" x14ac:dyDescent="0.2"/>
    <row r="11027" ht="12.75" customHeight="1" x14ac:dyDescent="0.2"/>
    <row r="11028" ht="12.75" customHeight="1" x14ac:dyDescent="0.2"/>
    <row r="11029" ht="12.75" customHeight="1" x14ac:dyDescent="0.2"/>
    <row r="11030" ht="12.75" customHeight="1" x14ac:dyDescent="0.2"/>
    <row r="11031" ht="12.75" customHeight="1" x14ac:dyDescent="0.2"/>
    <row r="11032" ht="12.75" customHeight="1" x14ac:dyDescent="0.2"/>
    <row r="11033" ht="12.75" customHeight="1" x14ac:dyDescent="0.2"/>
    <row r="11034" ht="12.75" customHeight="1" x14ac:dyDescent="0.2"/>
    <row r="11035" ht="12.75" customHeight="1" x14ac:dyDescent="0.2"/>
    <row r="11036" ht="12.75" customHeight="1" x14ac:dyDescent="0.2"/>
    <row r="11037" ht="12.75" customHeight="1" x14ac:dyDescent="0.2"/>
    <row r="11038" ht="12.75" customHeight="1" x14ac:dyDescent="0.2"/>
    <row r="11039" ht="12.75" customHeight="1" x14ac:dyDescent="0.2"/>
    <row r="11040" ht="12.75" customHeight="1" x14ac:dyDescent="0.2"/>
    <row r="11041" ht="12.75" customHeight="1" x14ac:dyDescent="0.2"/>
    <row r="11042" ht="12.75" customHeight="1" x14ac:dyDescent="0.2"/>
    <row r="11043" ht="12.75" customHeight="1" x14ac:dyDescent="0.2"/>
    <row r="11044" ht="12.75" customHeight="1" x14ac:dyDescent="0.2"/>
    <row r="11045" ht="12.75" customHeight="1" x14ac:dyDescent="0.2"/>
    <row r="11046" ht="12.75" customHeight="1" x14ac:dyDescent="0.2"/>
    <row r="11047" ht="12.75" customHeight="1" x14ac:dyDescent="0.2"/>
    <row r="11048" ht="12.75" customHeight="1" x14ac:dyDescent="0.2"/>
    <row r="11049" ht="12.75" customHeight="1" x14ac:dyDescent="0.2"/>
    <row r="11050" ht="12.75" customHeight="1" x14ac:dyDescent="0.2"/>
    <row r="11051" ht="12.75" customHeight="1" x14ac:dyDescent="0.2"/>
    <row r="11052" ht="12.75" customHeight="1" x14ac:dyDescent="0.2"/>
    <row r="11053" ht="12.75" customHeight="1" x14ac:dyDescent="0.2"/>
    <row r="11054" ht="12.75" customHeight="1" x14ac:dyDescent="0.2"/>
    <row r="11055" ht="12.75" customHeight="1" x14ac:dyDescent="0.2"/>
    <row r="11056" ht="12.75" customHeight="1" x14ac:dyDescent="0.2"/>
    <row r="11057" ht="12.75" customHeight="1" x14ac:dyDescent="0.2"/>
    <row r="11058" ht="12.75" customHeight="1" x14ac:dyDescent="0.2"/>
    <row r="11059" ht="12.75" customHeight="1" x14ac:dyDescent="0.2"/>
    <row r="11060" ht="12.75" customHeight="1" x14ac:dyDescent="0.2"/>
    <row r="11061" ht="12.75" customHeight="1" x14ac:dyDescent="0.2"/>
    <row r="11062" ht="12.75" customHeight="1" x14ac:dyDescent="0.2"/>
    <row r="11063" ht="12.75" customHeight="1" x14ac:dyDescent="0.2"/>
    <row r="11064" ht="12.75" customHeight="1" x14ac:dyDescent="0.2"/>
    <row r="11065" ht="12.75" customHeight="1" x14ac:dyDescent="0.2"/>
    <row r="11066" ht="12.75" customHeight="1" x14ac:dyDescent="0.2"/>
    <row r="11067" ht="12.75" customHeight="1" x14ac:dyDescent="0.2"/>
    <row r="11068" ht="12.75" customHeight="1" x14ac:dyDescent="0.2"/>
    <row r="11069" ht="12.75" customHeight="1" x14ac:dyDescent="0.2"/>
    <row r="11070" ht="12.75" customHeight="1" x14ac:dyDescent="0.2"/>
    <row r="11071" ht="12.75" customHeight="1" x14ac:dyDescent="0.2"/>
    <row r="11072" ht="12.75" customHeight="1" x14ac:dyDescent="0.2"/>
    <row r="11073" ht="12.75" customHeight="1" x14ac:dyDescent="0.2"/>
    <row r="11074" ht="12.75" customHeight="1" x14ac:dyDescent="0.2"/>
    <row r="11075" ht="12.75" customHeight="1" x14ac:dyDescent="0.2"/>
    <row r="11076" ht="12.75" customHeight="1" x14ac:dyDescent="0.2"/>
    <row r="11077" ht="12.75" customHeight="1" x14ac:dyDescent="0.2"/>
    <row r="11078" ht="12.75" customHeight="1" x14ac:dyDescent="0.2"/>
    <row r="11079" ht="12.75" customHeight="1" x14ac:dyDescent="0.2"/>
    <row r="11080" ht="12.75" customHeight="1" x14ac:dyDescent="0.2"/>
    <row r="11081" ht="12.75" customHeight="1" x14ac:dyDescent="0.2"/>
    <row r="11082" ht="12.75" customHeight="1" x14ac:dyDescent="0.2"/>
    <row r="11083" ht="12.75" customHeight="1" x14ac:dyDescent="0.2"/>
    <row r="11084" ht="12.75" customHeight="1" x14ac:dyDescent="0.2"/>
    <row r="11085" ht="12.75" customHeight="1" x14ac:dyDescent="0.2"/>
    <row r="11086" ht="12.75" customHeight="1" x14ac:dyDescent="0.2"/>
    <row r="11087" ht="12.75" customHeight="1" x14ac:dyDescent="0.2"/>
    <row r="11088" ht="12.75" customHeight="1" x14ac:dyDescent="0.2"/>
    <row r="11089" ht="12.75" customHeight="1" x14ac:dyDescent="0.2"/>
    <row r="11090" ht="12.75" customHeight="1" x14ac:dyDescent="0.2"/>
    <row r="11091" ht="12.75" customHeight="1" x14ac:dyDescent="0.2"/>
    <row r="11092" ht="12.75" customHeight="1" x14ac:dyDescent="0.2"/>
    <row r="11093" ht="12.75" customHeight="1" x14ac:dyDescent="0.2"/>
    <row r="11094" ht="12.75" customHeight="1" x14ac:dyDescent="0.2"/>
    <row r="11095" ht="12.75" customHeight="1" x14ac:dyDescent="0.2"/>
    <row r="11096" ht="12.75" customHeight="1" x14ac:dyDescent="0.2"/>
    <row r="11097" ht="12.75" customHeight="1" x14ac:dyDescent="0.2"/>
    <row r="11098" ht="12.75" customHeight="1" x14ac:dyDescent="0.2"/>
    <row r="11099" ht="12.75" customHeight="1" x14ac:dyDescent="0.2"/>
    <row r="11100" ht="12.75" customHeight="1" x14ac:dyDescent="0.2"/>
    <row r="11101" ht="12.75" customHeight="1" x14ac:dyDescent="0.2"/>
    <row r="11102" ht="12.75" customHeight="1" x14ac:dyDescent="0.2"/>
    <row r="11103" ht="12.75" customHeight="1" x14ac:dyDescent="0.2"/>
    <row r="11104" ht="12.75" customHeight="1" x14ac:dyDescent="0.2"/>
    <row r="11105" ht="12.75" customHeight="1" x14ac:dyDescent="0.2"/>
    <row r="11106" ht="12.75" customHeight="1" x14ac:dyDescent="0.2"/>
    <row r="11107" ht="12.75" customHeight="1" x14ac:dyDescent="0.2"/>
    <row r="11108" ht="12.75" customHeight="1" x14ac:dyDescent="0.2"/>
    <row r="11109" ht="12.75" customHeight="1" x14ac:dyDescent="0.2"/>
    <row r="11110" ht="12.75" customHeight="1" x14ac:dyDescent="0.2"/>
    <row r="11111" ht="12.75" customHeight="1" x14ac:dyDescent="0.2"/>
    <row r="11112" ht="12.75" customHeight="1" x14ac:dyDescent="0.2"/>
    <row r="11113" ht="12.75" customHeight="1" x14ac:dyDescent="0.2"/>
    <row r="11114" ht="12.75" customHeight="1" x14ac:dyDescent="0.2"/>
    <row r="11115" ht="12.75" customHeight="1" x14ac:dyDescent="0.2"/>
    <row r="11116" ht="12.75" customHeight="1" x14ac:dyDescent="0.2"/>
    <row r="11117" ht="12.75" customHeight="1" x14ac:dyDescent="0.2"/>
    <row r="11118" ht="12.75" customHeight="1" x14ac:dyDescent="0.2"/>
    <row r="11119" ht="12.75" customHeight="1" x14ac:dyDescent="0.2"/>
    <row r="11120" ht="12.75" customHeight="1" x14ac:dyDescent="0.2"/>
    <row r="11121" ht="12.75" customHeight="1" x14ac:dyDescent="0.2"/>
    <row r="11122" ht="12.75" customHeight="1" x14ac:dyDescent="0.2"/>
    <row r="11123" ht="12.75" customHeight="1" x14ac:dyDescent="0.2"/>
    <row r="11124" ht="12.75" customHeight="1" x14ac:dyDescent="0.2"/>
    <row r="11125" ht="12.75" customHeight="1" x14ac:dyDescent="0.2"/>
    <row r="11126" ht="12.75" customHeight="1" x14ac:dyDescent="0.2"/>
    <row r="11127" ht="12.75" customHeight="1" x14ac:dyDescent="0.2"/>
    <row r="11128" ht="12.75" customHeight="1" x14ac:dyDescent="0.2"/>
    <row r="11129" ht="12.75" customHeight="1" x14ac:dyDescent="0.2"/>
    <row r="11130" ht="12.75" customHeight="1" x14ac:dyDescent="0.2"/>
    <row r="11131" ht="12.75" customHeight="1" x14ac:dyDescent="0.2"/>
    <row r="11132" ht="12.75" customHeight="1" x14ac:dyDescent="0.2"/>
    <row r="11133" ht="12.75" customHeight="1" x14ac:dyDescent="0.2"/>
    <row r="11134" ht="12.75" customHeight="1" x14ac:dyDescent="0.2"/>
    <row r="11135" ht="12.75" customHeight="1" x14ac:dyDescent="0.2"/>
    <row r="11136" ht="12.75" customHeight="1" x14ac:dyDescent="0.2"/>
    <row r="11137" ht="12.75" customHeight="1" x14ac:dyDescent="0.2"/>
    <row r="11138" ht="12.75" customHeight="1" x14ac:dyDescent="0.2"/>
    <row r="11139" ht="12.75" customHeight="1" x14ac:dyDescent="0.2"/>
    <row r="11140" ht="12.75" customHeight="1" x14ac:dyDescent="0.2"/>
    <row r="11141" ht="12.75" customHeight="1" x14ac:dyDescent="0.2"/>
    <row r="11142" ht="12.75" customHeight="1" x14ac:dyDescent="0.2"/>
    <row r="11143" ht="12.75" customHeight="1" x14ac:dyDescent="0.2"/>
    <row r="11144" ht="12.75" customHeight="1" x14ac:dyDescent="0.2"/>
    <row r="11145" ht="12.75" customHeight="1" x14ac:dyDescent="0.2"/>
    <row r="11146" ht="12.75" customHeight="1" x14ac:dyDescent="0.2"/>
    <row r="11147" ht="12.75" customHeight="1" x14ac:dyDescent="0.2"/>
    <row r="11148" ht="12.75" customHeight="1" x14ac:dyDescent="0.2"/>
    <row r="11149" ht="12.75" customHeight="1" x14ac:dyDescent="0.2"/>
    <row r="11150" ht="12.75" customHeight="1" x14ac:dyDescent="0.2"/>
    <row r="11151" ht="12.75" customHeight="1" x14ac:dyDescent="0.2"/>
    <row r="11152" ht="12.75" customHeight="1" x14ac:dyDescent="0.2"/>
    <row r="11153" ht="12.75" customHeight="1" x14ac:dyDescent="0.2"/>
    <row r="11154" ht="12.75" customHeight="1" x14ac:dyDescent="0.2"/>
    <row r="11155" ht="12.75" customHeight="1" x14ac:dyDescent="0.2"/>
    <row r="11156" ht="12.75" customHeight="1" x14ac:dyDescent="0.2"/>
    <row r="11157" ht="12.75" customHeight="1" x14ac:dyDescent="0.2"/>
    <row r="11158" ht="12.75" customHeight="1" x14ac:dyDescent="0.2"/>
    <row r="11159" ht="12.75" customHeight="1" x14ac:dyDescent="0.2"/>
    <row r="11160" ht="12.75" customHeight="1" x14ac:dyDescent="0.2"/>
    <row r="11161" ht="12.75" customHeight="1" x14ac:dyDescent="0.2"/>
    <row r="11162" ht="12.75" customHeight="1" x14ac:dyDescent="0.2"/>
    <row r="11163" ht="12.75" customHeight="1" x14ac:dyDescent="0.2"/>
    <row r="11164" ht="12.75" customHeight="1" x14ac:dyDescent="0.2"/>
    <row r="11165" ht="12.75" customHeight="1" x14ac:dyDescent="0.2"/>
    <row r="11166" ht="12.75" customHeight="1" x14ac:dyDescent="0.2"/>
    <row r="11167" ht="12.75" customHeight="1" x14ac:dyDescent="0.2"/>
    <row r="11168" ht="12.75" customHeight="1" x14ac:dyDescent="0.2"/>
    <row r="11169" ht="12.75" customHeight="1" x14ac:dyDescent="0.2"/>
    <row r="11170" ht="12.75" customHeight="1" x14ac:dyDescent="0.2"/>
    <row r="11171" ht="12.75" customHeight="1" x14ac:dyDescent="0.2"/>
    <row r="11172" ht="12.75" customHeight="1" x14ac:dyDescent="0.2"/>
    <row r="11173" ht="12.75" customHeight="1" x14ac:dyDescent="0.2"/>
    <row r="11174" ht="12.75" customHeight="1" x14ac:dyDescent="0.2"/>
    <row r="11175" ht="12.75" customHeight="1" x14ac:dyDescent="0.2"/>
    <row r="11176" ht="12.75" customHeight="1" x14ac:dyDescent="0.2"/>
    <row r="11177" ht="12.75" customHeight="1" x14ac:dyDescent="0.2"/>
    <row r="11178" ht="12.75" customHeight="1" x14ac:dyDescent="0.2"/>
    <row r="11179" ht="12.75" customHeight="1" x14ac:dyDescent="0.2"/>
    <row r="11180" ht="12.75" customHeight="1" x14ac:dyDescent="0.2"/>
    <row r="11181" ht="12.75" customHeight="1" x14ac:dyDescent="0.2"/>
    <row r="11182" ht="12.75" customHeight="1" x14ac:dyDescent="0.2"/>
    <row r="11183" ht="12.75" customHeight="1" x14ac:dyDescent="0.2"/>
    <row r="11184" ht="12.75" customHeight="1" x14ac:dyDescent="0.2"/>
    <row r="11185" ht="12.75" customHeight="1" x14ac:dyDescent="0.2"/>
    <row r="11186" ht="12.75" customHeight="1" x14ac:dyDescent="0.2"/>
    <row r="11187" ht="12.75" customHeight="1" x14ac:dyDescent="0.2"/>
    <row r="11188" ht="12.75" customHeight="1" x14ac:dyDescent="0.2"/>
    <row r="11189" ht="12.75" customHeight="1" x14ac:dyDescent="0.2"/>
    <row r="11190" ht="12.75" customHeight="1" x14ac:dyDescent="0.2"/>
    <row r="11191" ht="12.75" customHeight="1" x14ac:dyDescent="0.2"/>
    <row r="11192" ht="12.75" customHeight="1" x14ac:dyDescent="0.2"/>
    <row r="11193" ht="12.75" customHeight="1" x14ac:dyDescent="0.2"/>
    <row r="11194" ht="12.75" customHeight="1" x14ac:dyDescent="0.2"/>
    <row r="11195" ht="12.75" customHeight="1" x14ac:dyDescent="0.2"/>
    <row r="11196" ht="12.75" customHeight="1" x14ac:dyDescent="0.2"/>
    <row r="11197" ht="12.75" customHeight="1" x14ac:dyDescent="0.2"/>
    <row r="11198" ht="12.75" customHeight="1" x14ac:dyDescent="0.2"/>
    <row r="11199" ht="12.75" customHeight="1" x14ac:dyDescent="0.2"/>
    <row r="11200" ht="12.75" customHeight="1" x14ac:dyDescent="0.2"/>
    <row r="11201" ht="12.75" customHeight="1" x14ac:dyDescent="0.2"/>
    <row r="11202" ht="12.75" customHeight="1" x14ac:dyDescent="0.2"/>
    <row r="11203" ht="12.75" customHeight="1" x14ac:dyDescent="0.2"/>
    <row r="11204" ht="12.75" customHeight="1" x14ac:dyDescent="0.2"/>
    <row r="11205" ht="12.75" customHeight="1" x14ac:dyDescent="0.2"/>
    <row r="11206" ht="12.75" customHeight="1" x14ac:dyDescent="0.2"/>
    <row r="11207" ht="12.75" customHeight="1" x14ac:dyDescent="0.2"/>
    <row r="11208" ht="12.75" customHeight="1" x14ac:dyDescent="0.2"/>
    <row r="11209" ht="12.75" customHeight="1" x14ac:dyDescent="0.2"/>
    <row r="11210" ht="12.75" customHeight="1" x14ac:dyDescent="0.2"/>
    <row r="11211" ht="12.75" customHeight="1" x14ac:dyDescent="0.2"/>
    <row r="11212" ht="12.75" customHeight="1" x14ac:dyDescent="0.2"/>
    <row r="11213" ht="12.75" customHeight="1" x14ac:dyDescent="0.2"/>
    <row r="11214" ht="12.75" customHeight="1" x14ac:dyDescent="0.2"/>
    <row r="11215" ht="12.75" customHeight="1" x14ac:dyDescent="0.2"/>
    <row r="11216" ht="12.75" customHeight="1" x14ac:dyDescent="0.2"/>
    <row r="11217" ht="12.75" customHeight="1" x14ac:dyDescent="0.2"/>
    <row r="11218" ht="12.75" customHeight="1" x14ac:dyDescent="0.2"/>
    <row r="11219" ht="12.75" customHeight="1" x14ac:dyDescent="0.2"/>
    <row r="11220" ht="12.75" customHeight="1" x14ac:dyDescent="0.2"/>
    <row r="11221" ht="12.75" customHeight="1" x14ac:dyDescent="0.2"/>
    <row r="11222" ht="12.75" customHeight="1" x14ac:dyDescent="0.2"/>
    <row r="11223" ht="12.75" customHeight="1" x14ac:dyDescent="0.2"/>
    <row r="11224" ht="12.75" customHeight="1" x14ac:dyDescent="0.2"/>
    <row r="11225" ht="12.75" customHeight="1" x14ac:dyDescent="0.2"/>
    <row r="11226" ht="12.75" customHeight="1" x14ac:dyDescent="0.2"/>
    <row r="11227" ht="12.75" customHeight="1" x14ac:dyDescent="0.2"/>
    <row r="11228" ht="12.75" customHeight="1" x14ac:dyDescent="0.2"/>
    <row r="11229" ht="12.75" customHeight="1" x14ac:dyDescent="0.2"/>
    <row r="11230" ht="12.75" customHeight="1" x14ac:dyDescent="0.2"/>
    <row r="11231" ht="12.75" customHeight="1" x14ac:dyDescent="0.2"/>
    <row r="11232" ht="12.75" customHeight="1" x14ac:dyDescent="0.2"/>
    <row r="11233" ht="12.75" customHeight="1" x14ac:dyDescent="0.2"/>
    <row r="11234" ht="12.75" customHeight="1" x14ac:dyDescent="0.2"/>
    <row r="11235" ht="12.75" customHeight="1" x14ac:dyDescent="0.2"/>
    <row r="11236" ht="12.75" customHeight="1" x14ac:dyDescent="0.2"/>
    <row r="11237" ht="12.75" customHeight="1" x14ac:dyDescent="0.2"/>
    <row r="11238" ht="12.75" customHeight="1" x14ac:dyDescent="0.2"/>
    <row r="11239" ht="12.75" customHeight="1" x14ac:dyDescent="0.2"/>
    <row r="11240" ht="12.75" customHeight="1" x14ac:dyDescent="0.2"/>
    <row r="11241" ht="12.75" customHeight="1" x14ac:dyDescent="0.2"/>
    <row r="11242" ht="12.75" customHeight="1" x14ac:dyDescent="0.2"/>
    <row r="11243" ht="12.75" customHeight="1" x14ac:dyDescent="0.2"/>
    <row r="11244" ht="12.75" customHeight="1" x14ac:dyDescent="0.2"/>
    <row r="11245" ht="12.75" customHeight="1" x14ac:dyDescent="0.2"/>
    <row r="11246" ht="12.75" customHeight="1" x14ac:dyDescent="0.2"/>
    <row r="11247" ht="12.75" customHeight="1" x14ac:dyDescent="0.2"/>
    <row r="11248" ht="12.75" customHeight="1" x14ac:dyDescent="0.2"/>
    <row r="11249" ht="12.75" customHeight="1" x14ac:dyDescent="0.2"/>
    <row r="11250" ht="12.75" customHeight="1" x14ac:dyDescent="0.2"/>
    <row r="11251" ht="12.75" customHeight="1" x14ac:dyDescent="0.2"/>
    <row r="11252" ht="12.75" customHeight="1" x14ac:dyDescent="0.2"/>
    <row r="11253" ht="12.75" customHeight="1" x14ac:dyDescent="0.2"/>
    <row r="11254" ht="12.75" customHeight="1" x14ac:dyDescent="0.2"/>
    <row r="11255" ht="12.75" customHeight="1" x14ac:dyDescent="0.2"/>
    <row r="11256" ht="12.75" customHeight="1" x14ac:dyDescent="0.2"/>
    <row r="11257" ht="12.75" customHeight="1" x14ac:dyDescent="0.2"/>
    <row r="11258" ht="12.75" customHeight="1" x14ac:dyDescent="0.2"/>
    <row r="11259" ht="12.75" customHeight="1" x14ac:dyDescent="0.2"/>
    <row r="11260" ht="12.75" customHeight="1" x14ac:dyDescent="0.2"/>
    <row r="11261" ht="12.75" customHeight="1" x14ac:dyDescent="0.2"/>
    <row r="11262" ht="12.75" customHeight="1" x14ac:dyDescent="0.2"/>
    <row r="11263" ht="12.75" customHeight="1" x14ac:dyDescent="0.2"/>
    <row r="11264" ht="12.75" customHeight="1" x14ac:dyDescent="0.2"/>
    <row r="11265" ht="12.75" customHeight="1" x14ac:dyDescent="0.2"/>
    <row r="11266" ht="12.75" customHeight="1" x14ac:dyDescent="0.2"/>
    <row r="11267" ht="12.75" customHeight="1" x14ac:dyDescent="0.2"/>
    <row r="11268" ht="12.75" customHeight="1" x14ac:dyDescent="0.2"/>
    <row r="11269" ht="12.75" customHeight="1" x14ac:dyDescent="0.2"/>
    <row r="11270" ht="12.75" customHeight="1" x14ac:dyDescent="0.2"/>
    <row r="11271" ht="12.75" customHeight="1" x14ac:dyDescent="0.2"/>
    <row r="11272" ht="12.75" customHeight="1" x14ac:dyDescent="0.2"/>
    <row r="11273" ht="12.75" customHeight="1" x14ac:dyDescent="0.2"/>
    <row r="11274" ht="12.75" customHeight="1" x14ac:dyDescent="0.2"/>
    <row r="11275" ht="12.75" customHeight="1" x14ac:dyDescent="0.2"/>
    <row r="11276" ht="12.75" customHeight="1" x14ac:dyDescent="0.2"/>
    <row r="11277" ht="12.75" customHeight="1" x14ac:dyDescent="0.2"/>
    <row r="11278" ht="12.75" customHeight="1" x14ac:dyDescent="0.2"/>
    <row r="11279" ht="12.75" customHeight="1" x14ac:dyDescent="0.2"/>
    <row r="11280" ht="12.75" customHeight="1" x14ac:dyDescent="0.2"/>
    <row r="11281" ht="12.75" customHeight="1" x14ac:dyDescent="0.2"/>
    <row r="11282" ht="12.75" customHeight="1" x14ac:dyDescent="0.2"/>
    <row r="11283" ht="12.75" customHeight="1" x14ac:dyDescent="0.2"/>
    <row r="11284" ht="12.75" customHeight="1" x14ac:dyDescent="0.2"/>
    <row r="11285" ht="12.75" customHeight="1" x14ac:dyDescent="0.2"/>
    <row r="11286" ht="12.75" customHeight="1" x14ac:dyDescent="0.2"/>
    <row r="11287" ht="12.75" customHeight="1" x14ac:dyDescent="0.2"/>
    <row r="11288" ht="12.75" customHeight="1" x14ac:dyDescent="0.2"/>
    <row r="11289" ht="12.75" customHeight="1" x14ac:dyDescent="0.2"/>
    <row r="11290" ht="12.75" customHeight="1" x14ac:dyDescent="0.2"/>
    <row r="11291" ht="12.75" customHeight="1" x14ac:dyDescent="0.2"/>
    <row r="11292" ht="12.75" customHeight="1" x14ac:dyDescent="0.2"/>
    <row r="11293" ht="12.75" customHeight="1" x14ac:dyDescent="0.2"/>
    <row r="11294" ht="12.75" customHeight="1" x14ac:dyDescent="0.2"/>
    <row r="11295" ht="12.75" customHeight="1" x14ac:dyDescent="0.2"/>
    <row r="11296" ht="12.75" customHeight="1" x14ac:dyDescent="0.2"/>
    <row r="11297" ht="12.75" customHeight="1" x14ac:dyDescent="0.2"/>
    <row r="11298" ht="12.75" customHeight="1" x14ac:dyDescent="0.2"/>
    <row r="11299" ht="12.75" customHeight="1" x14ac:dyDescent="0.2"/>
    <row r="11300" ht="12.75" customHeight="1" x14ac:dyDescent="0.2"/>
    <row r="11301" ht="12.75" customHeight="1" x14ac:dyDescent="0.2"/>
    <row r="11302" ht="12.75" customHeight="1" x14ac:dyDescent="0.2"/>
    <row r="11303" ht="12.75" customHeight="1" x14ac:dyDescent="0.2"/>
    <row r="11304" ht="12.75" customHeight="1" x14ac:dyDescent="0.2"/>
    <row r="11305" ht="12.75" customHeight="1" x14ac:dyDescent="0.2"/>
    <row r="11306" ht="12.75" customHeight="1" x14ac:dyDescent="0.2"/>
    <row r="11307" ht="12.75" customHeight="1" x14ac:dyDescent="0.2"/>
    <row r="11308" ht="12.75" customHeight="1" x14ac:dyDescent="0.2"/>
    <row r="11309" ht="12.75" customHeight="1" x14ac:dyDescent="0.2"/>
    <row r="11310" ht="12.75" customHeight="1" x14ac:dyDescent="0.2"/>
    <row r="11311" ht="12.75" customHeight="1" x14ac:dyDescent="0.2"/>
    <row r="11312" ht="12.75" customHeight="1" x14ac:dyDescent="0.2"/>
    <row r="11313" ht="12.75" customHeight="1" x14ac:dyDescent="0.2"/>
    <row r="11314" ht="12.75" customHeight="1" x14ac:dyDescent="0.2"/>
    <row r="11315" ht="12.75" customHeight="1" x14ac:dyDescent="0.2"/>
    <row r="11316" ht="12.75" customHeight="1" x14ac:dyDescent="0.2"/>
    <row r="11317" ht="12.75" customHeight="1" x14ac:dyDescent="0.2"/>
    <row r="11318" ht="12.75" customHeight="1" x14ac:dyDescent="0.2"/>
    <row r="11319" ht="12.75" customHeight="1" x14ac:dyDescent="0.2"/>
    <row r="11320" ht="12.75" customHeight="1" x14ac:dyDescent="0.2"/>
    <row r="11321" ht="12.75" customHeight="1" x14ac:dyDescent="0.2"/>
    <row r="11322" ht="12.75" customHeight="1" x14ac:dyDescent="0.2"/>
    <row r="11323" ht="12.75" customHeight="1" x14ac:dyDescent="0.2"/>
    <row r="11324" ht="12.75" customHeight="1" x14ac:dyDescent="0.2"/>
    <row r="11325" ht="12.75" customHeight="1" x14ac:dyDescent="0.2"/>
    <row r="11326" ht="12.75" customHeight="1" x14ac:dyDescent="0.2"/>
    <row r="11327" ht="12.75" customHeight="1" x14ac:dyDescent="0.2"/>
    <row r="11328" ht="12.75" customHeight="1" x14ac:dyDescent="0.2"/>
    <row r="11329" ht="12.75" customHeight="1" x14ac:dyDescent="0.2"/>
    <row r="11330" ht="12.75" customHeight="1" x14ac:dyDescent="0.2"/>
    <row r="11331" ht="12.75" customHeight="1" x14ac:dyDescent="0.2"/>
    <row r="11332" ht="12.75" customHeight="1" x14ac:dyDescent="0.2"/>
    <row r="11333" ht="12.75" customHeight="1" x14ac:dyDescent="0.2"/>
    <row r="11334" ht="12.75" customHeight="1" x14ac:dyDescent="0.2"/>
    <row r="11335" ht="12.75" customHeight="1" x14ac:dyDescent="0.2"/>
    <row r="11336" ht="12.75" customHeight="1" x14ac:dyDescent="0.2"/>
    <row r="11337" ht="12.75" customHeight="1" x14ac:dyDescent="0.2"/>
    <row r="11338" ht="12.75" customHeight="1" x14ac:dyDescent="0.2"/>
    <row r="11339" ht="12.75" customHeight="1" x14ac:dyDescent="0.2"/>
    <row r="11340" ht="12.75" customHeight="1" x14ac:dyDescent="0.2"/>
    <row r="11341" ht="12.75" customHeight="1" x14ac:dyDescent="0.2"/>
    <row r="11342" ht="12.75" customHeight="1" x14ac:dyDescent="0.2"/>
    <row r="11343" ht="12.75" customHeight="1" x14ac:dyDescent="0.2"/>
    <row r="11344" ht="12.75" customHeight="1" x14ac:dyDescent="0.2"/>
    <row r="11345" ht="12.75" customHeight="1" x14ac:dyDescent="0.2"/>
    <row r="11346" ht="12.75" customHeight="1" x14ac:dyDescent="0.2"/>
    <row r="11347" ht="12.75" customHeight="1" x14ac:dyDescent="0.2"/>
    <row r="11348" ht="12.75" customHeight="1" x14ac:dyDescent="0.2"/>
    <row r="11349" ht="12.75" customHeight="1" x14ac:dyDescent="0.2"/>
    <row r="11350" ht="12.75" customHeight="1" x14ac:dyDescent="0.2"/>
    <row r="11351" ht="12.75" customHeight="1" x14ac:dyDescent="0.2"/>
    <row r="11352" ht="12.75" customHeight="1" x14ac:dyDescent="0.2"/>
    <row r="11353" ht="12.75" customHeight="1" x14ac:dyDescent="0.2"/>
    <row r="11354" ht="12.75" customHeight="1" x14ac:dyDescent="0.2"/>
    <row r="11355" ht="12.75" customHeight="1" x14ac:dyDescent="0.2"/>
    <row r="11356" ht="12.75" customHeight="1" x14ac:dyDescent="0.2"/>
    <row r="11357" ht="12.75" customHeight="1" x14ac:dyDescent="0.2"/>
    <row r="11358" ht="12.75" customHeight="1" x14ac:dyDescent="0.2"/>
    <row r="11359" ht="12.75" customHeight="1" x14ac:dyDescent="0.2"/>
    <row r="11360" ht="12.75" customHeight="1" x14ac:dyDescent="0.2"/>
    <row r="11361" ht="12.75" customHeight="1" x14ac:dyDescent="0.2"/>
    <row r="11362" ht="12.75" customHeight="1" x14ac:dyDescent="0.2"/>
    <row r="11363" ht="12.75" customHeight="1" x14ac:dyDescent="0.2"/>
    <row r="11364" ht="12.75" customHeight="1" x14ac:dyDescent="0.2"/>
    <row r="11365" ht="12.75" customHeight="1" x14ac:dyDescent="0.2"/>
    <row r="11366" ht="12.75" customHeight="1" x14ac:dyDescent="0.2"/>
    <row r="11367" ht="12.75" customHeight="1" x14ac:dyDescent="0.2"/>
    <row r="11368" ht="12.75" customHeight="1" x14ac:dyDescent="0.2"/>
    <row r="11369" ht="12.75" customHeight="1" x14ac:dyDescent="0.2"/>
    <row r="11370" ht="12.75" customHeight="1" x14ac:dyDescent="0.2"/>
    <row r="11371" ht="12.75" customHeight="1" x14ac:dyDescent="0.2"/>
    <row r="11372" ht="12.75" customHeight="1" x14ac:dyDescent="0.2"/>
    <row r="11373" ht="12.75" customHeight="1" x14ac:dyDescent="0.2"/>
    <row r="11374" ht="12.75" customHeight="1" x14ac:dyDescent="0.2"/>
    <row r="11375" ht="12.75" customHeight="1" x14ac:dyDescent="0.2"/>
    <row r="11376" ht="12.75" customHeight="1" x14ac:dyDescent="0.2"/>
    <row r="11377" ht="12.75" customHeight="1" x14ac:dyDescent="0.2"/>
    <row r="11378" ht="12.75" customHeight="1" x14ac:dyDescent="0.2"/>
    <row r="11379" ht="12.75" customHeight="1" x14ac:dyDescent="0.2"/>
    <row r="11380" ht="12.75" customHeight="1" x14ac:dyDescent="0.2"/>
    <row r="11381" ht="12.75" customHeight="1" x14ac:dyDescent="0.2"/>
    <row r="11382" ht="12.75" customHeight="1" x14ac:dyDescent="0.2"/>
    <row r="11383" ht="12.75" customHeight="1" x14ac:dyDescent="0.2"/>
    <row r="11384" ht="12.75" customHeight="1" x14ac:dyDescent="0.2"/>
    <row r="11385" ht="12.75" customHeight="1" x14ac:dyDescent="0.2"/>
    <row r="11386" ht="12.75" customHeight="1" x14ac:dyDescent="0.2"/>
    <row r="11387" ht="12.75" customHeight="1" x14ac:dyDescent="0.2"/>
    <row r="11388" ht="12.75" customHeight="1" x14ac:dyDescent="0.2"/>
    <row r="11389" ht="12.75" customHeight="1" x14ac:dyDescent="0.2"/>
    <row r="11390" ht="12.75" customHeight="1" x14ac:dyDescent="0.2"/>
    <row r="11391" ht="12.75" customHeight="1" x14ac:dyDescent="0.2"/>
    <row r="11392" ht="12.75" customHeight="1" x14ac:dyDescent="0.2"/>
    <row r="11393" ht="12.75" customHeight="1" x14ac:dyDescent="0.2"/>
    <row r="11394" ht="12.75" customHeight="1" x14ac:dyDescent="0.2"/>
    <row r="11395" ht="12.75" customHeight="1" x14ac:dyDescent="0.2"/>
    <row r="11396" ht="12.75" customHeight="1" x14ac:dyDescent="0.2"/>
    <row r="11397" ht="12.75" customHeight="1" x14ac:dyDescent="0.2"/>
    <row r="11398" ht="12.75" customHeight="1" x14ac:dyDescent="0.2"/>
    <row r="11399" ht="12.75" customHeight="1" x14ac:dyDescent="0.2"/>
    <row r="11400" ht="12.75" customHeight="1" x14ac:dyDescent="0.2"/>
    <row r="11401" ht="12.75" customHeight="1" x14ac:dyDescent="0.2"/>
    <row r="11402" ht="12.75" customHeight="1" x14ac:dyDescent="0.2"/>
    <row r="11403" ht="12.75" customHeight="1" x14ac:dyDescent="0.2"/>
    <row r="11404" ht="12.75" customHeight="1" x14ac:dyDescent="0.2"/>
    <row r="11405" ht="12.75" customHeight="1" x14ac:dyDescent="0.2"/>
    <row r="11406" ht="12.75" customHeight="1" x14ac:dyDescent="0.2"/>
    <row r="11407" ht="12.75" customHeight="1" x14ac:dyDescent="0.2"/>
    <row r="11408" ht="12.75" customHeight="1" x14ac:dyDescent="0.2"/>
    <row r="11409" ht="12.75" customHeight="1" x14ac:dyDescent="0.2"/>
    <row r="11410" ht="12.75" customHeight="1" x14ac:dyDescent="0.2"/>
    <row r="11411" ht="12.75" customHeight="1" x14ac:dyDescent="0.2"/>
    <row r="11412" ht="12.75" customHeight="1" x14ac:dyDescent="0.2"/>
    <row r="11413" ht="12.75" customHeight="1" x14ac:dyDescent="0.2"/>
    <row r="11414" ht="12.75" customHeight="1" x14ac:dyDescent="0.2"/>
    <row r="11415" ht="12.75" customHeight="1" x14ac:dyDescent="0.2"/>
    <row r="11416" ht="12.75" customHeight="1" x14ac:dyDescent="0.2"/>
    <row r="11417" ht="12.75" customHeight="1" x14ac:dyDescent="0.2"/>
    <row r="11418" ht="12.75" customHeight="1" x14ac:dyDescent="0.2"/>
    <row r="11419" ht="12.75" customHeight="1" x14ac:dyDescent="0.2"/>
    <row r="11420" ht="12.75" customHeight="1" x14ac:dyDescent="0.2"/>
    <row r="11421" ht="12.75" customHeight="1" x14ac:dyDescent="0.2"/>
    <row r="11422" ht="12.75" customHeight="1" x14ac:dyDescent="0.2"/>
    <row r="11423" ht="12.75" customHeight="1" x14ac:dyDescent="0.2"/>
    <row r="11424" ht="12.75" customHeight="1" x14ac:dyDescent="0.2"/>
    <row r="11425" ht="12.75" customHeight="1" x14ac:dyDescent="0.2"/>
    <row r="11426" ht="12.75" customHeight="1" x14ac:dyDescent="0.2"/>
    <row r="11427" ht="12.75" customHeight="1" x14ac:dyDescent="0.2"/>
    <row r="11428" ht="12.75" customHeight="1" x14ac:dyDescent="0.2"/>
    <row r="11429" ht="12.75" customHeight="1" x14ac:dyDescent="0.2"/>
    <row r="11430" ht="12.75" customHeight="1" x14ac:dyDescent="0.2"/>
    <row r="11431" ht="12.75" customHeight="1" x14ac:dyDescent="0.2"/>
    <row r="11432" ht="12.75" customHeight="1" x14ac:dyDescent="0.2"/>
    <row r="11433" ht="12.75" customHeight="1" x14ac:dyDescent="0.2"/>
    <row r="11434" ht="12.75" customHeight="1" x14ac:dyDescent="0.2"/>
    <row r="11435" ht="12.75" customHeight="1" x14ac:dyDescent="0.2"/>
    <row r="11436" ht="12.75" customHeight="1" x14ac:dyDescent="0.2"/>
    <row r="11437" ht="12.75" customHeight="1" x14ac:dyDescent="0.2"/>
    <row r="11438" ht="12.75" customHeight="1" x14ac:dyDescent="0.2"/>
    <row r="11439" ht="12.75" customHeight="1" x14ac:dyDescent="0.2"/>
    <row r="11440" ht="12.75" customHeight="1" x14ac:dyDescent="0.2"/>
    <row r="11441" ht="12.75" customHeight="1" x14ac:dyDescent="0.2"/>
    <row r="11442" ht="12.75" customHeight="1" x14ac:dyDescent="0.2"/>
    <row r="11443" ht="12.75" customHeight="1" x14ac:dyDescent="0.2"/>
    <row r="11444" ht="12.75" customHeight="1" x14ac:dyDescent="0.2"/>
    <row r="11445" ht="12.75" customHeight="1" x14ac:dyDescent="0.2"/>
    <row r="11446" ht="12.75" customHeight="1" x14ac:dyDescent="0.2"/>
    <row r="11447" ht="12.75" customHeight="1" x14ac:dyDescent="0.2"/>
    <row r="11448" ht="12.75" customHeight="1" x14ac:dyDescent="0.2"/>
    <row r="11449" ht="12.75" customHeight="1" x14ac:dyDescent="0.2"/>
    <row r="11450" ht="12.75" customHeight="1" x14ac:dyDescent="0.2"/>
    <row r="11451" ht="12.75" customHeight="1" x14ac:dyDescent="0.2"/>
    <row r="11452" ht="12.75" customHeight="1" x14ac:dyDescent="0.2"/>
    <row r="11453" ht="12.75" customHeight="1" x14ac:dyDescent="0.2"/>
    <row r="11454" ht="12.75" customHeight="1" x14ac:dyDescent="0.2"/>
    <row r="11455" ht="12.75" customHeight="1" x14ac:dyDescent="0.2"/>
    <row r="11456" ht="12.75" customHeight="1" x14ac:dyDescent="0.2"/>
    <row r="11457" ht="12.75" customHeight="1" x14ac:dyDescent="0.2"/>
    <row r="11458" ht="12.75" customHeight="1" x14ac:dyDescent="0.2"/>
    <row r="11459" ht="12.75" customHeight="1" x14ac:dyDescent="0.2"/>
    <row r="11460" ht="12.75" customHeight="1" x14ac:dyDescent="0.2"/>
    <row r="11461" ht="12.75" customHeight="1" x14ac:dyDescent="0.2"/>
    <row r="11462" ht="12.75" customHeight="1" x14ac:dyDescent="0.2"/>
    <row r="11463" ht="12.75" customHeight="1" x14ac:dyDescent="0.2"/>
    <row r="11464" ht="12.75" customHeight="1" x14ac:dyDescent="0.2"/>
    <row r="11465" ht="12.75" customHeight="1" x14ac:dyDescent="0.2"/>
    <row r="11466" ht="12.75" customHeight="1" x14ac:dyDescent="0.2"/>
    <row r="11467" ht="12.75" customHeight="1" x14ac:dyDescent="0.2"/>
    <row r="11468" ht="12.75" customHeight="1" x14ac:dyDescent="0.2"/>
    <row r="11469" ht="12.75" customHeight="1" x14ac:dyDescent="0.2"/>
    <row r="11470" ht="12.75" customHeight="1" x14ac:dyDescent="0.2"/>
    <row r="11471" ht="12.75" customHeight="1" x14ac:dyDescent="0.2"/>
    <row r="11472" ht="12.75" customHeight="1" x14ac:dyDescent="0.2"/>
    <row r="11473" ht="12.75" customHeight="1" x14ac:dyDescent="0.2"/>
    <row r="11474" ht="12.75" customHeight="1" x14ac:dyDescent="0.2"/>
    <row r="11475" ht="12.75" customHeight="1" x14ac:dyDescent="0.2"/>
    <row r="11476" ht="12.75" customHeight="1" x14ac:dyDescent="0.2"/>
    <row r="11477" ht="12.75" customHeight="1" x14ac:dyDescent="0.2"/>
    <row r="11478" ht="12.75" customHeight="1" x14ac:dyDescent="0.2"/>
    <row r="11479" ht="12.75" customHeight="1" x14ac:dyDescent="0.2"/>
    <row r="11480" ht="12.75" customHeight="1" x14ac:dyDescent="0.2"/>
    <row r="11481" ht="12.75" customHeight="1" x14ac:dyDescent="0.2"/>
    <row r="11482" ht="12.75" customHeight="1" x14ac:dyDescent="0.2"/>
    <row r="11483" ht="12.75" customHeight="1" x14ac:dyDescent="0.2"/>
    <row r="11484" ht="12.75" customHeight="1" x14ac:dyDescent="0.2"/>
    <row r="11485" ht="12.75" customHeight="1" x14ac:dyDescent="0.2"/>
    <row r="11486" ht="12.75" customHeight="1" x14ac:dyDescent="0.2"/>
    <row r="11487" ht="12.75" customHeight="1" x14ac:dyDescent="0.2"/>
    <row r="11488" ht="12.75" customHeight="1" x14ac:dyDescent="0.2"/>
    <row r="11489" ht="12.75" customHeight="1" x14ac:dyDescent="0.2"/>
    <row r="11490" ht="12.75" customHeight="1" x14ac:dyDescent="0.2"/>
    <row r="11491" ht="12.75" customHeight="1" x14ac:dyDescent="0.2"/>
    <row r="11492" ht="12.75" customHeight="1" x14ac:dyDescent="0.2"/>
    <row r="11493" ht="12.75" customHeight="1" x14ac:dyDescent="0.2"/>
    <row r="11494" ht="12.75" customHeight="1" x14ac:dyDescent="0.2"/>
    <row r="11495" ht="12.75" customHeight="1" x14ac:dyDescent="0.2"/>
    <row r="11496" ht="12.75" customHeight="1" x14ac:dyDescent="0.2"/>
    <row r="11497" ht="12.75" customHeight="1" x14ac:dyDescent="0.2"/>
    <row r="11498" ht="12.75" customHeight="1" x14ac:dyDescent="0.2"/>
    <row r="11499" ht="12.75" customHeight="1" x14ac:dyDescent="0.2"/>
    <row r="11500" ht="12.75" customHeight="1" x14ac:dyDescent="0.2"/>
    <row r="11501" ht="12.75" customHeight="1" x14ac:dyDescent="0.2"/>
    <row r="11502" ht="12.75" customHeight="1" x14ac:dyDescent="0.2"/>
    <row r="11503" ht="12.75" customHeight="1" x14ac:dyDescent="0.2"/>
    <row r="11504" ht="12.75" customHeight="1" x14ac:dyDescent="0.2"/>
    <row r="11505" ht="12.75" customHeight="1" x14ac:dyDescent="0.2"/>
    <row r="11506" ht="12.75" customHeight="1" x14ac:dyDescent="0.2"/>
    <row r="11507" ht="12.75" customHeight="1" x14ac:dyDescent="0.2"/>
    <row r="11508" ht="12.75" customHeight="1" x14ac:dyDescent="0.2"/>
    <row r="11509" ht="12.75" customHeight="1" x14ac:dyDescent="0.2"/>
    <row r="11510" ht="12.75" customHeight="1" x14ac:dyDescent="0.2"/>
    <row r="11511" ht="12.75" customHeight="1" x14ac:dyDescent="0.2"/>
    <row r="11512" ht="12.75" customHeight="1" x14ac:dyDescent="0.2"/>
    <row r="11513" ht="12.75" customHeight="1" x14ac:dyDescent="0.2"/>
    <row r="11514" ht="12.75" customHeight="1" x14ac:dyDescent="0.2"/>
    <row r="11515" ht="12.75" customHeight="1" x14ac:dyDescent="0.2"/>
    <row r="11516" ht="12.75" customHeight="1" x14ac:dyDescent="0.2"/>
    <row r="11517" ht="12.75" customHeight="1" x14ac:dyDescent="0.2"/>
    <row r="11518" ht="12.75" customHeight="1" x14ac:dyDescent="0.2"/>
    <row r="11519" ht="12.75" customHeight="1" x14ac:dyDescent="0.2"/>
    <row r="11520" ht="12.75" customHeight="1" x14ac:dyDescent="0.2"/>
    <row r="11521" ht="12.75" customHeight="1" x14ac:dyDescent="0.2"/>
    <row r="11522" ht="12.75" customHeight="1" x14ac:dyDescent="0.2"/>
    <row r="11523" ht="12.75" customHeight="1" x14ac:dyDescent="0.2"/>
    <row r="11524" ht="12.75" customHeight="1" x14ac:dyDescent="0.2"/>
    <row r="11525" ht="12.75" customHeight="1" x14ac:dyDescent="0.2"/>
    <row r="11526" ht="12.75" customHeight="1" x14ac:dyDescent="0.2"/>
    <row r="11527" ht="12.75" customHeight="1" x14ac:dyDescent="0.2"/>
    <row r="11528" ht="12.75" customHeight="1" x14ac:dyDescent="0.2"/>
    <row r="11529" ht="12.75" customHeight="1" x14ac:dyDescent="0.2"/>
    <row r="11530" ht="12.75" customHeight="1" x14ac:dyDescent="0.2"/>
    <row r="11531" ht="12.75" customHeight="1" x14ac:dyDescent="0.2"/>
    <row r="11532" ht="12.75" customHeight="1" x14ac:dyDescent="0.2"/>
    <row r="11533" ht="12.75" customHeight="1" x14ac:dyDescent="0.2"/>
    <row r="11534" ht="12.75" customHeight="1" x14ac:dyDescent="0.2"/>
    <row r="11535" ht="12.75" customHeight="1" x14ac:dyDescent="0.2"/>
    <row r="11536" ht="12.75" customHeight="1" x14ac:dyDescent="0.2"/>
    <row r="11537" ht="12.75" customHeight="1" x14ac:dyDescent="0.2"/>
    <row r="11538" ht="12.75" customHeight="1" x14ac:dyDescent="0.2"/>
    <row r="11539" ht="12.75" customHeight="1" x14ac:dyDescent="0.2"/>
    <row r="11540" ht="12.75" customHeight="1" x14ac:dyDescent="0.2"/>
    <row r="11541" ht="12.75" customHeight="1" x14ac:dyDescent="0.2"/>
    <row r="11542" ht="12.75" customHeight="1" x14ac:dyDescent="0.2"/>
    <row r="11543" ht="12.75" customHeight="1" x14ac:dyDescent="0.2"/>
    <row r="11544" ht="12.75" customHeight="1" x14ac:dyDescent="0.2"/>
    <row r="11545" ht="12.75" customHeight="1" x14ac:dyDescent="0.2"/>
    <row r="11546" ht="12.75" customHeight="1" x14ac:dyDescent="0.2"/>
    <row r="11547" ht="12.75" customHeight="1" x14ac:dyDescent="0.2"/>
    <row r="11548" ht="12.75" customHeight="1" x14ac:dyDescent="0.2"/>
    <row r="11549" ht="12.75" customHeight="1" x14ac:dyDescent="0.2"/>
    <row r="11550" ht="12.75" customHeight="1" x14ac:dyDescent="0.2"/>
    <row r="11551" ht="12.75" customHeight="1" x14ac:dyDescent="0.2"/>
    <row r="11552" ht="12.75" customHeight="1" x14ac:dyDescent="0.2"/>
    <row r="11553" ht="12.75" customHeight="1" x14ac:dyDescent="0.2"/>
    <row r="11554" ht="12.75" customHeight="1" x14ac:dyDescent="0.2"/>
    <row r="11555" ht="12.75" customHeight="1" x14ac:dyDescent="0.2"/>
    <row r="11556" ht="12.75" customHeight="1" x14ac:dyDescent="0.2"/>
    <row r="11557" ht="12.75" customHeight="1" x14ac:dyDescent="0.2"/>
    <row r="11558" ht="12.75" customHeight="1" x14ac:dyDescent="0.2"/>
    <row r="11559" ht="12.75" customHeight="1" x14ac:dyDescent="0.2"/>
    <row r="11560" ht="12.75" customHeight="1" x14ac:dyDescent="0.2"/>
    <row r="11561" ht="12.75" customHeight="1" x14ac:dyDescent="0.2"/>
    <row r="11562" ht="12.75" customHeight="1" x14ac:dyDescent="0.2"/>
    <row r="11563" ht="12.75" customHeight="1" x14ac:dyDescent="0.2"/>
    <row r="11564" ht="12.75" customHeight="1" x14ac:dyDescent="0.2"/>
    <row r="11565" ht="12.75" customHeight="1" x14ac:dyDescent="0.2"/>
    <row r="11566" ht="12.75" customHeight="1" x14ac:dyDescent="0.2"/>
    <row r="11567" ht="12.75" customHeight="1" x14ac:dyDescent="0.2"/>
    <row r="11568" ht="12.75" customHeight="1" x14ac:dyDescent="0.2"/>
    <row r="11569" ht="12.75" customHeight="1" x14ac:dyDescent="0.2"/>
    <row r="11570" ht="12.75" customHeight="1" x14ac:dyDescent="0.2"/>
    <row r="11571" ht="12.75" customHeight="1" x14ac:dyDescent="0.2"/>
    <row r="11572" ht="12.75" customHeight="1" x14ac:dyDescent="0.2"/>
    <row r="11573" ht="12.75" customHeight="1" x14ac:dyDescent="0.2"/>
    <row r="11574" ht="12.75" customHeight="1" x14ac:dyDescent="0.2"/>
    <row r="11575" ht="12.75" customHeight="1" x14ac:dyDescent="0.2"/>
    <row r="11576" ht="12.75" customHeight="1" x14ac:dyDescent="0.2"/>
    <row r="11577" ht="12.75" customHeight="1" x14ac:dyDescent="0.2"/>
    <row r="11578" ht="12.75" customHeight="1" x14ac:dyDescent="0.2"/>
    <row r="11579" ht="12.75" customHeight="1" x14ac:dyDescent="0.2"/>
    <row r="11580" ht="12.75" customHeight="1" x14ac:dyDescent="0.2"/>
    <row r="11581" ht="12.75" customHeight="1" x14ac:dyDescent="0.2"/>
    <row r="11582" ht="12.75" customHeight="1" x14ac:dyDescent="0.2"/>
    <row r="11583" ht="12.75" customHeight="1" x14ac:dyDescent="0.2"/>
    <row r="11584" ht="12.75" customHeight="1" x14ac:dyDescent="0.2"/>
    <row r="11585" ht="12.75" customHeight="1" x14ac:dyDescent="0.2"/>
    <row r="11586" ht="12.75" customHeight="1" x14ac:dyDescent="0.2"/>
    <row r="11587" ht="12.75" customHeight="1" x14ac:dyDescent="0.2"/>
    <row r="11588" ht="12.75" customHeight="1" x14ac:dyDescent="0.2"/>
    <row r="11589" ht="12.75" customHeight="1" x14ac:dyDescent="0.2"/>
    <row r="11590" ht="12.75" customHeight="1" x14ac:dyDescent="0.2"/>
    <row r="11591" ht="12.75" customHeight="1" x14ac:dyDescent="0.2"/>
    <row r="11592" ht="12.75" customHeight="1" x14ac:dyDescent="0.2"/>
    <row r="11593" ht="12.75" customHeight="1" x14ac:dyDescent="0.2"/>
    <row r="11594" ht="12.75" customHeight="1" x14ac:dyDescent="0.2"/>
    <row r="11595" ht="12.75" customHeight="1" x14ac:dyDescent="0.2"/>
    <row r="11596" ht="12.75" customHeight="1" x14ac:dyDescent="0.2"/>
    <row r="11597" ht="12.75" customHeight="1" x14ac:dyDescent="0.2"/>
    <row r="11598" ht="12.75" customHeight="1" x14ac:dyDescent="0.2"/>
    <row r="11599" ht="12.75" customHeight="1" x14ac:dyDescent="0.2"/>
    <row r="11600" ht="12.75" customHeight="1" x14ac:dyDescent="0.2"/>
    <row r="11601" ht="12.75" customHeight="1" x14ac:dyDescent="0.2"/>
    <row r="11602" ht="12.75" customHeight="1" x14ac:dyDescent="0.2"/>
    <row r="11603" ht="12.75" customHeight="1" x14ac:dyDescent="0.2"/>
    <row r="11604" ht="12.75" customHeight="1" x14ac:dyDescent="0.2"/>
    <row r="11605" ht="12.75" customHeight="1" x14ac:dyDescent="0.2"/>
    <row r="11606" ht="12.75" customHeight="1" x14ac:dyDescent="0.2"/>
    <row r="11607" ht="12.75" customHeight="1" x14ac:dyDescent="0.2"/>
    <row r="11608" ht="12.75" customHeight="1" x14ac:dyDescent="0.2"/>
    <row r="11609" ht="12.75" customHeight="1" x14ac:dyDescent="0.2"/>
    <row r="11610" ht="12.75" customHeight="1" x14ac:dyDescent="0.2"/>
    <row r="11611" ht="12.75" customHeight="1" x14ac:dyDescent="0.2"/>
    <row r="11612" ht="12.75" customHeight="1" x14ac:dyDescent="0.2"/>
    <row r="11613" ht="12.75" customHeight="1" x14ac:dyDescent="0.2"/>
    <row r="11614" ht="12.75" customHeight="1" x14ac:dyDescent="0.2"/>
    <row r="11615" ht="12.75" customHeight="1" x14ac:dyDescent="0.2"/>
    <row r="11616" ht="12.75" customHeight="1" x14ac:dyDescent="0.2"/>
    <row r="11617" ht="12.75" customHeight="1" x14ac:dyDescent="0.2"/>
    <row r="11618" ht="12.75" customHeight="1" x14ac:dyDescent="0.2"/>
    <row r="11619" ht="12.75" customHeight="1" x14ac:dyDescent="0.2"/>
    <row r="11620" ht="12.75" customHeight="1" x14ac:dyDescent="0.2"/>
    <row r="11621" ht="12.75" customHeight="1" x14ac:dyDescent="0.2"/>
    <row r="11622" ht="12.75" customHeight="1" x14ac:dyDescent="0.2"/>
    <row r="11623" ht="12.75" customHeight="1" x14ac:dyDescent="0.2"/>
    <row r="11624" ht="12.75" customHeight="1" x14ac:dyDescent="0.2"/>
    <row r="11625" ht="12.75" customHeight="1" x14ac:dyDescent="0.2"/>
    <row r="11626" ht="12.75" customHeight="1" x14ac:dyDescent="0.2"/>
    <row r="11627" ht="12.75" customHeight="1" x14ac:dyDescent="0.2"/>
    <row r="11628" ht="12.75" customHeight="1" x14ac:dyDescent="0.2"/>
    <row r="11629" ht="12.75" customHeight="1" x14ac:dyDescent="0.2"/>
    <row r="11630" ht="12.75" customHeight="1" x14ac:dyDescent="0.2"/>
    <row r="11631" ht="12.75" customHeight="1" x14ac:dyDescent="0.2"/>
    <row r="11632" ht="12.75" customHeight="1" x14ac:dyDescent="0.2"/>
    <row r="11633" ht="12.75" customHeight="1" x14ac:dyDescent="0.2"/>
    <row r="11634" ht="12.75" customHeight="1" x14ac:dyDescent="0.2"/>
    <row r="11635" ht="12.75" customHeight="1" x14ac:dyDescent="0.2"/>
    <row r="11636" ht="12.75" customHeight="1" x14ac:dyDescent="0.2"/>
    <row r="11637" ht="12.75" customHeight="1" x14ac:dyDescent="0.2"/>
    <row r="11638" ht="12.75" customHeight="1" x14ac:dyDescent="0.2"/>
    <row r="11639" ht="12.75" customHeight="1" x14ac:dyDescent="0.2"/>
    <row r="11640" ht="12.75" customHeight="1" x14ac:dyDescent="0.2"/>
    <row r="11641" ht="12.75" customHeight="1" x14ac:dyDescent="0.2"/>
    <row r="11642" ht="12.75" customHeight="1" x14ac:dyDescent="0.2"/>
    <row r="11643" ht="12.75" customHeight="1" x14ac:dyDescent="0.2"/>
    <row r="11644" ht="12.75" customHeight="1" x14ac:dyDescent="0.2"/>
    <row r="11645" ht="12.75" customHeight="1" x14ac:dyDescent="0.2"/>
    <row r="11646" ht="12.75" customHeight="1" x14ac:dyDescent="0.2"/>
    <row r="11647" ht="12.75" customHeight="1" x14ac:dyDescent="0.2"/>
    <row r="11648" ht="12.75" customHeight="1" x14ac:dyDescent="0.2"/>
    <row r="11649" ht="12.75" customHeight="1" x14ac:dyDescent="0.2"/>
    <row r="11650" ht="12.75" customHeight="1" x14ac:dyDescent="0.2"/>
    <row r="11651" ht="12.75" customHeight="1" x14ac:dyDescent="0.2"/>
    <row r="11652" ht="12.75" customHeight="1" x14ac:dyDescent="0.2"/>
    <row r="11653" ht="12.75" customHeight="1" x14ac:dyDescent="0.2"/>
    <row r="11654" ht="12.75" customHeight="1" x14ac:dyDescent="0.2"/>
    <row r="11655" ht="12.75" customHeight="1" x14ac:dyDescent="0.2"/>
    <row r="11656" ht="12.75" customHeight="1" x14ac:dyDescent="0.2"/>
    <row r="11657" ht="12.75" customHeight="1" x14ac:dyDescent="0.2"/>
    <row r="11658" ht="12.75" customHeight="1" x14ac:dyDescent="0.2"/>
    <row r="11659" ht="12.75" customHeight="1" x14ac:dyDescent="0.2"/>
    <row r="11660" ht="12.75" customHeight="1" x14ac:dyDescent="0.2"/>
    <row r="11661" ht="12.75" customHeight="1" x14ac:dyDescent="0.2"/>
    <row r="11662" ht="12.75" customHeight="1" x14ac:dyDescent="0.2"/>
    <row r="11663" ht="12.75" customHeight="1" x14ac:dyDescent="0.2"/>
    <row r="11664" ht="12.75" customHeight="1" x14ac:dyDescent="0.2"/>
    <row r="11665" ht="12.75" customHeight="1" x14ac:dyDescent="0.2"/>
    <row r="11666" ht="12.75" customHeight="1" x14ac:dyDescent="0.2"/>
    <row r="11667" ht="12.75" customHeight="1" x14ac:dyDescent="0.2"/>
    <row r="11668" ht="12.75" customHeight="1" x14ac:dyDescent="0.2"/>
    <row r="11669" ht="12.75" customHeight="1" x14ac:dyDescent="0.2"/>
    <row r="11670" ht="12.75" customHeight="1" x14ac:dyDescent="0.2"/>
    <row r="11671" ht="12.75" customHeight="1" x14ac:dyDescent="0.2"/>
    <row r="11672" ht="12.75" customHeight="1" x14ac:dyDescent="0.2"/>
    <row r="11673" ht="12.75" customHeight="1" x14ac:dyDescent="0.2"/>
    <row r="11674" ht="12.75" customHeight="1" x14ac:dyDescent="0.2"/>
    <row r="11675" ht="12.75" customHeight="1" x14ac:dyDescent="0.2"/>
    <row r="11676" ht="12.75" customHeight="1" x14ac:dyDescent="0.2"/>
    <row r="11677" ht="12.75" customHeight="1" x14ac:dyDescent="0.2"/>
    <row r="11678" ht="12.75" customHeight="1" x14ac:dyDescent="0.2"/>
    <row r="11679" ht="12.75" customHeight="1" x14ac:dyDescent="0.2"/>
    <row r="11680" ht="12.75" customHeight="1" x14ac:dyDescent="0.2"/>
    <row r="11681" ht="12.75" customHeight="1" x14ac:dyDescent="0.2"/>
    <row r="11682" ht="12.75" customHeight="1" x14ac:dyDescent="0.2"/>
    <row r="11683" ht="12.75" customHeight="1" x14ac:dyDescent="0.2"/>
    <row r="11684" ht="12.75" customHeight="1" x14ac:dyDescent="0.2"/>
    <row r="11685" ht="12.75" customHeight="1" x14ac:dyDescent="0.2"/>
    <row r="11686" ht="12.75" customHeight="1" x14ac:dyDescent="0.2"/>
    <row r="11687" ht="12.75" customHeight="1" x14ac:dyDescent="0.2"/>
    <row r="11688" ht="12.75" customHeight="1" x14ac:dyDescent="0.2"/>
    <row r="11689" ht="12.75" customHeight="1" x14ac:dyDescent="0.2"/>
    <row r="11690" ht="12.75" customHeight="1" x14ac:dyDescent="0.2"/>
    <row r="11691" ht="12.75" customHeight="1" x14ac:dyDescent="0.2"/>
    <row r="11692" ht="12.75" customHeight="1" x14ac:dyDescent="0.2"/>
    <row r="11693" ht="12.75" customHeight="1" x14ac:dyDescent="0.2"/>
    <row r="11694" ht="12.75" customHeight="1" x14ac:dyDescent="0.2"/>
    <row r="11695" ht="12.75" customHeight="1" x14ac:dyDescent="0.2"/>
    <row r="11696" ht="12.75" customHeight="1" x14ac:dyDescent="0.2"/>
    <row r="11697" ht="12.75" customHeight="1" x14ac:dyDescent="0.2"/>
    <row r="11698" ht="12.75" customHeight="1" x14ac:dyDescent="0.2"/>
    <row r="11699" ht="12.75" customHeight="1" x14ac:dyDescent="0.2"/>
    <row r="11700" ht="12.75" customHeight="1" x14ac:dyDescent="0.2"/>
    <row r="11701" ht="12.75" customHeight="1" x14ac:dyDescent="0.2"/>
    <row r="11702" ht="12.75" customHeight="1" x14ac:dyDescent="0.2"/>
    <row r="11703" ht="12.75" customHeight="1" x14ac:dyDescent="0.2"/>
    <row r="11704" ht="12.75" customHeight="1" x14ac:dyDescent="0.2"/>
    <row r="11705" ht="12.75" customHeight="1" x14ac:dyDescent="0.2"/>
    <row r="11706" ht="12.75" customHeight="1" x14ac:dyDescent="0.2"/>
    <row r="11707" ht="12.75" customHeight="1" x14ac:dyDescent="0.2"/>
    <row r="11708" ht="12.75" customHeight="1" x14ac:dyDescent="0.2"/>
    <row r="11709" ht="12.75" customHeight="1" x14ac:dyDescent="0.2"/>
    <row r="11710" ht="12.75" customHeight="1" x14ac:dyDescent="0.2"/>
    <row r="11711" ht="12.75" customHeight="1" x14ac:dyDescent="0.2"/>
    <row r="11712" ht="12.75" customHeight="1" x14ac:dyDescent="0.2"/>
    <row r="11713" ht="12.75" customHeight="1" x14ac:dyDescent="0.2"/>
    <row r="11714" ht="12.75" customHeight="1" x14ac:dyDescent="0.2"/>
    <row r="11715" ht="12.75" customHeight="1" x14ac:dyDescent="0.2"/>
    <row r="11716" ht="12.75" customHeight="1" x14ac:dyDescent="0.2"/>
    <row r="11717" ht="12.75" customHeight="1" x14ac:dyDescent="0.2"/>
    <row r="11718" ht="12.75" customHeight="1" x14ac:dyDescent="0.2"/>
    <row r="11719" ht="12.75" customHeight="1" x14ac:dyDescent="0.2"/>
    <row r="11720" ht="12.75" customHeight="1" x14ac:dyDescent="0.2"/>
    <row r="11721" ht="12.75" customHeight="1" x14ac:dyDescent="0.2"/>
    <row r="11722" ht="12.75" customHeight="1" x14ac:dyDescent="0.2"/>
    <row r="11723" ht="12.75" customHeight="1" x14ac:dyDescent="0.2"/>
    <row r="11724" ht="12.75" customHeight="1" x14ac:dyDescent="0.2"/>
    <row r="11725" ht="12.75" customHeight="1" x14ac:dyDescent="0.2"/>
    <row r="11726" ht="12.75" customHeight="1" x14ac:dyDescent="0.2"/>
    <row r="11727" ht="12.75" customHeight="1" x14ac:dyDescent="0.2"/>
    <row r="11728" ht="12.75" customHeight="1" x14ac:dyDescent="0.2"/>
    <row r="11729" ht="12.75" customHeight="1" x14ac:dyDescent="0.2"/>
    <row r="11730" ht="12.75" customHeight="1" x14ac:dyDescent="0.2"/>
    <row r="11731" ht="12.75" customHeight="1" x14ac:dyDescent="0.2"/>
    <row r="11732" ht="12.75" customHeight="1" x14ac:dyDescent="0.2"/>
    <row r="11733" ht="12.75" customHeight="1" x14ac:dyDescent="0.2"/>
    <row r="11734" ht="12.75" customHeight="1" x14ac:dyDescent="0.2"/>
    <row r="11735" ht="12.75" customHeight="1" x14ac:dyDescent="0.2"/>
    <row r="11736" ht="12.75" customHeight="1" x14ac:dyDescent="0.2"/>
    <row r="11737" ht="12.75" customHeight="1" x14ac:dyDescent="0.2"/>
    <row r="11738" ht="12.75" customHeight="1" x14ac:dyDescent="0.2"/>
    <row r="11739" ht="12.75" customHeight="1" x14ac:dyDescent="0.2"/>
    <row r="11740" ht="12.75" customHeight="1" x14ac:dyDescent="0.2"/>
    <row r="11741" ht="12.75" customHeight="1" x14ac:dyDescent="0.2"/>
    <row r="11742" ht="12.75" customHeight="1" x14ac:dyDescent="0.2"/>
    <row r="11743" ht="12.75" customHeight="1" x14ac:dyDescent="0.2"/>
    <row r="11744" ht="12.75" customHeight="1" x14ac:dyDescent="0.2"/>
    <row r="11745" ht="12.75" customHeight="1" x14ac:dyDescent="0.2"/>
    <row r="11746" ht="12.75" customHeight="1" x14ac:dyDescent="0.2"/>
    <row r="11747" ht="12.75" customHeight="1" x14ac:dyDescent="0.2"/>
    <row r="11748" ht="12.75" customHeight="1" x14ac:dyDescent="0.2"/>
    <row r="11749" ht="12.75" customHeight="1" x14ac:dyDescent="0.2"/>
    <row r="11750" ht="12.75" customHeight="1" x14ac:dyDescent="0.2"/>
    <row r="11751" ht="12.75" customHeight="1" x14ac:dyDescent="0.2"/>
    <row r="11752" ht="12.75" customHeight="1" x14ac:dyDescent="0.2"/>
    <row r="11753" ht="12.75" customHeight="1" x14ac:dyDescent="0.2"/>
    <row r="11754" ht="12.75" customHeight="1" x14ac:dyDescent="0.2"/>
    <row r="11755" ht="12.75" customHeight="1" x14ac:dyDescent="0.2"/>
    <row r="11756" ht="12.75" customHeight="1" x14ac:dyDescent="0.2"/>
    <row r="11757" ht="12.75" customHeight="1" x14ac:dyDescent="0.2"/>
    <row r="11758" ht="12.75" customHeight="1" x14ac:dyDescent="0.2"/>
    <row r="11759" ht="12.75" customHeight="1" x14ac:dyDescent="0.2"/>
    <row r="11760" ht="12.75" customHeight="1" x14ac:dyDescent="0.2"/>
    <row r="11761" ht="12.75" customHeight="1" x14ac:dyDescent="0.2"/>
    <row r="11762" ht="12.75" customHeight="1" x14ac:dyDescent="0.2"/>
    <row r="11763" ht="12.75" customHeight="1" x14ac:dyDescent="0.2"/>
    <row r="11764" ht="12.75" customHeight="1" x14ac:dyDescent="0.2"/>
    <row r="11765" ht="12.75" customHeight="1" x14ac:dyDescent="0.2"/>
    <row r="11766" ht="12.75" customHeight="1" x14ac:dyDescent="0.2"/>
    <row r="11767" ht="12.75" customHeight="1" x14ac:dyDescent="0.2"/>
    <row r="11768" ht="12.75" customHeight="1" x14ac:dyDescent="0.2"/>
    <row r="11769" ht="12.75" customHeight="1" x14ac:dyDescent="0.2"/>
    <row r="11770" ht="12.75" customHeight="1" x14ac:dyDescent="0.2"/>
    <row r="11771" ht="12.75" customHeight="1" x14ac:dyDescent="0.2"/>
    <row r="11772" ht="12.75" customHeight="1" x14ac:dyDescent="0.2"/>
    <row r="11773" ht="12.75" customHeight="1" x14ac:dyDescent="0.2"/>
    <row r="11774" ht="12.75" customHeight="1" x14ac:dyDescent="0.2"/>
    <row r="11775" ht="12.75" customHeight="1" x14ac:dyDescent="0.2"/>
    <row r="11776" ht="12.75" customHeight="1" x14ac:dyDescent="0.2"/>
    <row r="11777" ht="12.75" customHeight="1" x14ac:dyDescent="0.2"/>
    <row r="11778" ht="12.75" customHeight="1" x14ac:dyDescent="0.2"/>
    <row r="11779" ht="12.75" customHeight="1" x14ac:dyDescent="0.2"/>
    <row r="11780" ht="12.75" customHeight="1" x14ac:dyDescent="0.2"/>
    <row r="11781" ht="12.75" customHeight="1" x14ac:dyDescent="0.2"/>
    <row r="11782" ht="12.75" customHeight="1" x14ac:dyDescent="0.2"/>
    <row r="11783" ht="12.75" customHeight="1" x14ac:dyDescent="0.2"/>
    <row r="11784" ht="12.75" customHeight="1" x14ac:dyDescent="0.2"/>
    <row r="11785" ht="12.75" customHeight="1" x14ac:dyDescent="0.2"/>
    <row r="11786" ht="12.75" customHeight="1" x14ac:dyDescent="0.2"/>
    <row r="11787" ht="12.75" customHeight="1" x14ac:dyDescent="0.2"/>
    <row r="11788" ht="12.75" customHeight="1" x14ac:dyDescent="0.2"/>
    <row r="11789" ht="12.75" customHeight="1" x14ac:dyDescent="0.2"/>
    <row r="11790" ht="12.75" customHeight="1" x14ac:dyDescent="0.2"/>
    <row r="11791" ht="12.75" customHeight="1" x14ac:dyDescent="0.2"/>
    <row r="11792" ht="12.75" customHeight="1" x14ac:dyDescent="0.2"/>
    <row r="11793" ht="12.75" customHeight="1" x14ac:dyDescent="0.2"/>
    <row r="11794" ht="12.75" customHeight="1" x14ac:dyDescent="0.2"/>
    <row r="11795" ht="12.75" customHeight="1" x14ac:dyDescent="0.2"/>
    <row r="11796" ht="12.75" customHeight="1" x14ac:dyDescent="0.2"/>
    <row r="11797" ht="12.75" customHeight="1" x14ac:dyDescent="0.2"/>
    <row r="11798" ht="12.75" customHeight="1" x14ac:dyDescent="0.2"/>
    <row r="11799" ht="12.75" customHeight="1" x14ac:dyDescent="0.2"/>
    <row r="11800" ht="12.75" customHeight="1" x14ac:dyDescent="0.2"/>
    <row r="11801" ht="12.75" customHeight="1" x14ac:dyDescent="0.2"/>
    <row r="11802" ht="12.75" customHeight="1" x14ac:dyDescent="0.2"/>
    <row r="11803" ht="12.75" customHeight="1" x14ac:dyDescent="0.2"/>
    <row r="11804" ht="12.75" customHeight="1" x14ac:dyDescent="0.2"/>
    <row r="11805" ht="12.75" customHeight="1" x14ac:dyDescent="0.2"/>
    <row r="11806" ht="12.75" customHeight="1" x14ac:dyDescent="0.2"/>
    <row r="11807" ht="12.75" customHeight="1" x14ac:dyDescent="0.2"/>
    <row r="11808" ht="12.75" customHeight="1" x14ac:dyDescent="0.2"/>
    <row r="11809" ht="12.75" customHeight="1" x14ac:dyDescent="0.2"/>
    <row r="11810" ht="12.75" customHeight="1" x14ac:dyDescent="0.2"/>
    <row r="11811" ht="12.75" customHeight="1" x14ac:dyDescent="0.2"/>
    <row r="11812" ht="12.75" customHeight="1" x14ac:dyDescent="0.2"/>
    <row r="11813" ht="12.75" customHeight="1" x14ac:dyDescent="0.2"/>
    <row r="11814" ht="12.75" customHeight="1" x14ac:dyDescent="0.2"/>
    <row r="11815" ht="12.75" customHeight="1" x14ac:dyDescent="0.2"/>
    <row r="11816" ht="12.75" customHeight="1" x14ac:dyDescent="0.2"/>
    <row r="11817" ht="12.75" customHeight="1" x14ac:dyDescent="0.2"/>
    <row r="11818" ht="12.75" customHeight="1" x14ac:dyDescent="0.2"/>
    <row r="11819" ht="12.75" customHeight="1" x14ac:dyDescent="0.2"/>
    <row r="11820" ht="12.75" customHeight="1" x14ac:dyDescent="0.2"/>
    <row r="11821" ht="12.75" customHeight="1" x14ac:dyDescent="0.2"/>
    <row r="11822" ht="12.75" customHeight="1" x14ac:dyDescent="0.2"/>
    <row r="11823" ht="12.75" customHeight="1" x14ac:dyDescent="0.2"/>
    <row r="11824" ht="12.75" customHeight="1" x14ac:dyDescent="0.2"/>
    <row r="11825" ht="12.75" customHeight="1" x14ac:dyDescent="0.2"/>
    <row r="11826" ht="12.75" customHeight="1" x14ac:dyDescent="0.2"/>
    <row r="11827" ht="12.75" customHeight="1" x14ac:dyDescent="0.2"/>
    <row r="11828" ht="12.75" customHeight="1" x14ac:dyDescent="0.2"/>
    <row r="11829" ht="12.75" customHeight="1" x14ac:dyDescent="0.2"/>
    <row r="11830" ht="12.75" customHeight="1" x14ac:dyDescent="0.2"/>
    <row r="11831" ht="12.75" customHeight="1" x14ac:dyDescent="0.2"/>
    <row r="11832" ht="12.75" customHeight="1" x14ac:dyDescent="0.2"/>
    <row r="11833" ht="12.75" customHeight="1" x14ac:dyDescent="0.2"/>
    <row r="11834" ht="12.75" customHeight="1" x14ac:dyDescent="0.2"/>
    <row r="11835" ht="12.75" customHeight="1" x14ac:dyDescent="0.2"/>
    <row r="11836" ht="12.75" customHeight="1" x14ac:dyDescent="0.2"/>
    <row r="11837" ht="12.75" customHeight="1" x14ac:dyDescent="0.2"/>
    <row r="11838" ht="12.75" customHeight="1" x14ac:dyDescent="0.2"/>
    <row r="11839" ht="12.75" customHeight="1" x14ac:dyDescent="0.2"/>
    <row r="11840" ht="12.75" customHeight="1" x14ac:dyDescent="0.2"/>
    <row r="11841" ht="12.75" customHeight="1" x14ac:dyDescent="0.2"/>
    <row r="11842" ht="12.75" customHeight="1" x14ac:dyDescent="0.2"/>
    <row r="11843" ht="12.75" customHeight="1" x14ac:dyDescent="0.2"/>
    <row r="11844" ht="12.75" customHeight="1" x14ac:dyDescent="0.2"/>
    <row r="11845" ht="12.75" customHeight="1" x14ac:dyDescent="0.2"/>
    <row r="11846" ht="12.75" customHeight="1" x14ac:dyDescent="0.2"/>
    <row r="11847" ht="12.75" customHeight="1" x14ac:dyDescent="0.2"/>
    <row r="11848" ht="12.75" customHeight="1" x14ac:dyDescent="0.2"/>
    <row r="11849" ht="12.75" customHeight="1" x14ac:dyDescent="0.2"/>
    <row r="11850" ht="12.75" customHeight="1" x14ac:dyDescent="0.2"/>
    <row r="11851" ht="12.75" customHeight="1" x14ac:dyDescent="0.2"/>
    <row r="11852" ht="12.75" customHeight="1" x14ac:dyDescent="0.2"/>
    <row r="11853" ht="12.75" customHeight="1" x14ac:dyDescent="0.2"/>
    <row r="11854" ht="12.75" customHeight="1" x14ac:dyDescent="0.2"/>
    <row r="11855" ht="12.75" customHeight="1" x14ac:dyDescent="0.2"/>
    <row r="11856" ht="12.75" customHeight="1" x14ac:dyDescent="0.2"/>
    <row r="11857" ht="12.75" customHeight="1" x14ac:dyDescent="0.2"/>
    <row r="11858" ht="12.75" customHeight="1" x14ac:dyDescent="0.2"/>
    <row r="11859" ht="12.75" customHeight="1" x14ac:dyDescent="0.2"/>
    <row r="11860" ht="12.75" customHeight="1" x14ac:dyDescent="0.2"/>
    <row r="11861" ht="12.75" customHeight="1" x14ac:dyDescent="0.2"/>
    <row r="11862" ht="12.75" customHeight="1" x14ac:dyDescent="0.2"/>
    <row r="11863" ht="12.75" customHeight="1" x14ac:dyDescent="0.2"/>
    <row r="11864" ht="12.75" customHeight="1" x14ac:dyDescent="0.2"/>
    <row r="11865" ht="12.75" customHeight="1" x14ac:dyDescent="0.2"/>
    <row r="11866" ht="12.75" customHeight="1" x14ac:dyDescent="0.2"/>
    <row r="11867" ht="12.75" customHeight="1" x14ac:dyDescent="0.2"/>
    <row r="11868" ht="12.75" customHeight="1" x14ac:dyDescent="0.2"/>
    <row r="11869" ht="12.75" customHeight="1" x14ac:dyDescent="0.2"/>
    <row r="11870" ht="12.75" customHeight="1" x14ac:dyDescent="0.2"/>
    <row r="11871" ht="12.75" customHeight="1" x14ac:dyDescent="0.2"/>
    <row r="11872" ht="12.75" customHeight="1" x14ac:dyDescent="0.2"/>
    <row r="11873" ht="12.75" customHeight="1" x14ac:dyDescent="0.2"/>
    <row r="11874" ht="12.75" customHeight="1" x14ac:dyDescent="0.2"/>
    <row r="11875" ht="12.75" customHeight="1" x14ac:dyDescent="0.2"/>
    <row r="11876" ht="12.75" customHeight="1" x14ac:dyDescent="0.2"/>
    <row r="11877" ht="12.75" customHeight="1" x14ac:dyDescent="0.2"/>
    <row r="11878" ht="12.75" customHeight="1" x14ac:dyDescent="0.2"/>
    <row r="11879" ht="12.75" customHeight="1" x14ac:dyDescent="0.2"/>
    <row r="11880" ht="12.75" customHeight="1" x14ac:dyDescent="0.2"/>
    <row r="11881" ht="12.75" customHeight="1" x14ac:dyDescent="0.2"/>
    <row r="11882" ht="12.75" customHeight="1" x14ac:dyDescent="0.2"/>
    <row r="11883" ht="12.75" customHeight="1" x14ac:dyDescent="0.2"/>
    <row r="11884" ht="12.75" customHeight="1" x14ac:dyDescent="0.2"/>
    <row r="11885" ht="12.75" customHeight="1" x14ac:dyDescent="0.2"/>
    <row r="11886" ht="12.75" customHeight="1" x14ac:dyDescent="0.2"/>
    <row r="11887" ht="12.75" customHeight="1" x14ac:dyDescent="0.2"/>
    <row r="11888" ht="12.75" customHeight="1" x14ac:dyDescent="0.2"/>
    <row r="11889" ht="12.75" customHeight="1" x14ac:dyDescent="0.2"/>
    <row r="11890" ht="12.75" customHeight="1" x14ac:dyDescent="0.2"/>
    <row r="11891" ht="12.75" customHeight="1" x14ac:dyDescent="0.2"/>
    <row r="11892" ht="12.75" customHeight="1" x14ac:dyDescent="0.2"/>
    <row r="11893" ht="12.75" customHeight="1" x14ac:dyDescent="0.2"/>
    <row r="11894" ht="12.75" customHeight="1" x14ac:dyDescent="0.2"/>
    <row r="11895" ht="12.75" customHeight="1" x14ac:dyDescent="0.2"/>
    <row r="11896" ht="12.75" customHeight="1" x14ac:dyDescent="0.2"/>
    <row r="11897" ht="12.75" customHeight="1" x14ac:dyDescent="0.2"/>
    <row r="11898" ht="12.75" customHeight="1" x14ac:dyDescent="0.2"/>
    <row r="11899" ht="12.75" customHeight="1" x14ac:dyDescent="0.2"/>
    <row r="11900" ht="12.75" customHeight="1" x14ac:dyDescent="0.2"/>
    <row r="11901" ht="12.75" customHeight="1" x14ac:dyDescent="0.2"/>
    <row r="11902" ht="12.75" customHeight="1" x14ac:dyDescent="0.2"/>
    <row r="11903" ht="12.75" customHeight="1" x14ac:dyDescent="0.2"/>
    <row r="11904" ht="12.75" customHeight="1" x14ac:dyDescent="0.2"/>
    <row r="11905" ht="12.75" customHeight="1" x14ac:dyDescent="0.2"/>
    <row r="11906" ht="12.75" customHeight="1" x14ac:dyDescent="0.2"/>
    <row r="11907" ht="12.75" customHeight="1" x14ac:dyDescent="0.2"/>
    <row r="11908" ht="12.75" customHeight="1" x14ac:dyDescent="0.2"/>
    <row r="11909" ht="12.75" customHeight="1" x14ac:dyDescent="0.2"/>
    <row r="11910" ht="12.75" customHeight="1" x14ac:dyDescent="0.2"/>
    <row r="11911" ht="12.75" customHeight="1" x14ac:dyDescent="0.2"/>
    <row r="11912" ht="12.75" customHeight="1" x14ac:dyDescent="0.2"/>
    <row r="11913" ht="12.75" customHeight="1" x14ac:dyDescent="0.2"/>
    <row r="11914" ht="12.75" customHeight="1" x14ac:dyDescent="0.2"/>
    <row r="11915" ht="12.75" customHeight="1" x14ac:dyDescent="0.2"/>
    <row r="11916" ht="12.75" customHeight="1" x14ac:dyDescent="0.2"/>
    <row r="11917" ht="12.75" customHeight="1" x14ac:dyDescent="0.2"/>
    <row r="11918" ht="12.75" customHeight="1" x14ac:dyDescent="0.2"/>
    <row r="11919" ht="12.75" customHeight="1" x14ac:dyDescent="0.2"/>
    <row r="11920" ht="12.75" customHeight="1" x14ac:dyDescent="0.2"/>
    <row r="11921" ht="12.75" customHeight="1" x14ac:dyDescent="0.2"/>
    <row r="11922" ht="12.75" customHeight="1" x14ac:dyDescent="0.2"/>
    <row r="11923" ht="12.75" customHeight="1" x14ac:dyDescent="0.2"/>
    <row r="11924" ht="12.75" customHeight="1" x14ac:dyDescent="0.2"/>
    <row r="11925" ht="12.75" customHeight="1" x14ac:dyDescent="0.2"/>
    <row r="11926" ht="12.75" customHeight="1" x14ac:dyDescent="0.2"/>
    <row r="11927" ht="12.75" customHeight="1" x14ac:dyDescent="0.2"/>
    <row r="11928" ht="12.75" customHeight="1" x14ac:dyDescent="0.2"/>
    <row r="11929" ht="12.75" customHeight="1" x14ac:dyDescent="0.2"/>
    <row r="11930" ht="12.75" customHeight="1" x14ac:dyDescent="0.2"/>
    <row r="11931" ht="12.75" customHeight="1" x14ac:dyDescent="0.2"/>
    <row r="11932" ht="12.75" customHeight="1" x14ac:dyDescent="0.2"/>
    <row r="11933" ht="12.75" customHeight="1" x14ac:dyDescent="0.2"/>
    <row r="11934" ht="12.75" customHeight="1" x14ac:dyDescent="0.2"/>
    <row r="11935" ht="12.75" customHeight="1" x14ac:dyDescent="0.2"/>
    <row r="11936" ht="12.75" customHeight="1" x14ac:dyDescent="0.2"/>
    <row r="11937" ht="12.75" customHeight="1" x14ac:dyDescent="0.2"/>
    <row r="11938" ht="12.75" customHeight="1" x14ac:dyDescent="0.2"/>
    <row r="11939" ht="12.75" customHeight="1" x14ac:dyDescent="0.2"/>
    <row r="11940" ht="12.75" customHeight="1" x14ac:dyDescent="0.2"/>
    <row r="11941" ht="12.75" customHeight="1" x14ac:dyDescent="0.2"/>
    <row r="11942" ht="12.75" customHeight="1" x14ac:dyDescent="0.2"/>
    <row r="11943" ht="12.75" customHeight="1" x14ac:dyDescent="0.2"/>
    <row r="11944" ht="12.75" customHeight="1" x14ac:dyDescent="0.2"/>
    <row r="11945" ht="12.75" customHeight="1" x14ac:dyDescent="0.2"/>
    <row r="11946" ht="12.75" customHeight="1" x14ac:dyDescent="0.2"/>
    <row r="11947" ht="12.75" customHeight="1" x14ac:dyDescent="0.2"/>
    <row r="11948" ht="12.75" customHeight="1" x14ac:dyDescent="0.2"/>
    <row r="11949" ht="12.75" customHeight="1" x14ac:dyDescent="0.2"/>
    <row r="11950" ht="12.75" customHeight="1" x14ac:dyDescent="0.2"/>
    <row r="11951" ht="12.75" customHeight="1" x14ac:dyDescent="0.2"/>
    <row r="11952" ht="12.75" customHeight="1" x14ac:dyDescent="0.2"/>
    <row r="11953" ht="12.75" customHeight="1" x14ac:dyDescent="0.2"/>
    <row r="11954" ht="12.75" customHeight="1" x14ac:dyDescent="0.2"/>
    <row r="11955" ht="12.75" customHeight="1" x14ac:dyDescent="0.2"/>
    <row r="11956" ht="12.75" customHeight="1" x14ac:dyDescent="0.2"/>
    <row r="11957" ht="12.75" customHeight="1" x14ac:dyDescent="0.2"/>
    <row r="11958" ht="12.75" customHeight="1" x14ac:dyDescent="0.2"/>
    <row r="11959" ht="12.75" customHeight="1" x14ac:dyDescent="0.2"/>
    <row r="11960" ht="12.75" customHeight="1" x14ac:dyDescent="0.2"/>
    <row r="11961" ht="12.75" customHeight="1" x14ac:dyDescent="0.2"/>
    <row r="11962" ht="12.75" customHeight="1" x14ac:dyDescent="0.2"/>
    <row r="11963" ht="12.75" customHeight="1" x14ac:dyDescent="0.2"/>
    <row r="11964" ht="12.75" customHeight="1" x14ac:dyDescent="0.2"/>
    <row r="11965" ht="12.75" customHeight="1" x14ac:dyDescent="0.2"/>
    <row r="11966" ht="12.75" customHeight="1" x14ac:dyDescent="0.2"/>
    <row r="11967" ht="12.75" customHeight="1" x14ac:dyDescent="0.2"/>
    <row r="11968" ht="12.75" customHeight="1" x14ac:dyDescent="0.2"/>
    <row r="11969" ht="12.75" customHeight="1" x14ac:dyDescent="0.2"/>
    <row r="11970" ht="12.75" customHeight="1" x14ac:dyDescent="0.2"/>
    <row r="11971" ht="12.75" customHeight="1" x14ac:dyDescent="0.2"/>
    <row r="11972" ht="12.75" customHeight="1" x14ac:dyDescent="0.2"/>
    <row r="11973" ht="12.75" customHeight="1" x14ac:dyDescent="0.2"/>
    <row r="11974" ht="12.75" customHeight="1" x14ac:dyDescent="0.2"/>
    <row r="11975" ht="12.75" customHeight="1" x14ac:dyDescent="0.2"/>
    <row r="11976" ht="12.75" customHeight="1" x14ac:dyDescent="0.2"/>
    <row r="11977" ht="12.75" customHeight="1" x14ac:dyDescent="0.2"/>
    <row r="11978" ht="12.75" customHeight="1" x14ac:dyDescent="0.2"/>
    <row r="11979" ht="12.75" customHeight="1" x14ac:dyDescent="0.2"/>
    <row r="11980" ht="12.75" customHeight="1" x14ac:dyDescent="0.2"/>
    <row r="11981" ht="12.75" customHeight="1" x14ac:dyDescent="0.2"/>
    <row r="11982" ht="12.75" customHeight="1" x14ac:dyDescent="0.2"/>
    <row r="11983" ht="12.75" customHeight="1" x14ac:dyDescent="0.2"/>
    <row r="11984" ht="12.75" customHeight="1" x14ac:dyDescent="0.2"/>
    <row r="11985" ht="12.75" customHeight="1" x14ac:dyDescent="0.2"/>
    <row r="11986" ht="12.75" customHeight="1" x14ac:dyDescent="0.2"/>
    <row r="11987" ht="12.75" customHeight="1" x14ac:dyDescent="0.2"/>
    <row r="11988" ht="12.75" customHeight="1" x14ac:dyDescent="0.2"/>
    <row r="11989" ht="12.75" customHeight="1" x14ac:dyDescent="0.2"/>
    <row r="11990" ht="12.75" customHeight="1" x14ac:dyDescent="0.2"/>
    <row r="11991" ht="12.75" customHeight="1" x14ac:dyDescent="0.2"/>
    <row r="11992" ht="12.75" customHeight="1" x14ac:dyDescent="0.2"/>
    <row r="11993" ht="12.75" customHeight="1" x14ac:dyDescent="0.2"/>
    <row r="11994" ht="12.75" customHeight="1" x14ac:dyDescent="0.2"/>
    <row r="11995" ht="12.75" customHeight="1" x14ac:dyDescent="0.2"/>
    <row r="11996" ht="12.75" customHeight="1" x14ac:dyDescent="0.2"/>
    <row r="11997" ht="12.75" customHeight="1" x14ac:dyDescent="0.2"/>
    <row r="11998" ht="12.75" customHeight="1" x14ac:dyDescent="0.2"/>
    <row r="11999" ht="12.75" customHeight="1" x14ac:dyDescent="0.2"/>
    <row r="12000" ht="12.75" customHeight="1" x14ac:dyDescent="0.2"/>
    <row r="12001" ht="12.75" customHeight="1" x14ac:dyDescent="0.2"/>
    <row r="12002" ht="12.75" customHeight="1" x14ac:dyDescent="0.2"/>
    <row r="12003" ht="12.75" customHeight="1" x14ac:dyDescent="0.2"/>
    <row r="12004" ht="12.75" customHeight="1" x14ac:dyDescent="0.2"/>
    <row r="12005" ht="12.75" customHeight="1" x14ac:dyDescent="0.2"/>
    <row r="12006" ht="12.75" customHeight="1" x14ac:dyDescent="0.2"/>
    <row r="12007" ht="12.75" customHeight="1" x14ac:dyDescent="0.2"/>
    <row r="12008" ht="12.75" customHeight="1" x14ac:dyDescent="0.2"/>
    <row r="12009" ht="12.75" customHeight="1" x14ac:dyDescent="0.2"/>
    <row r="12010" ht="12.75" customHeight="1" x14ac:dyDescent="0.2"/>
    <row r="12011" ht="12.75" customHeight="1" x14ac:dyDescent="0.2"/>
    <row r="12012" ht="12.75" customHeight="1" x14ac:dyDescent="0.2"/>
    <row r="12013" ht="12.75" customHeight="1" x14ac:dyDescent="0.2"/>
    <row r="12014" ht="12.75" customHeight="1" x14ac:dyDescent="0.2"/>
    <row r="12015" ht="12.75" customHeight="1" x14ac:dyDescent="0.2"/>
    <row r="12016" ht="12.75" customHeight="1" x14ac:dyDescent="0.2"/>
    <row r="12017" ht="12.75" customHeight="1" x14ac:dyDescent="0.2"/>
    <row r="12018" ht="12.75" customHeight="1" x14ac:dyDescent="0.2"/>
    <row r="12019" ht="12.75" customHeight="1" x14ac:dyDescent="0.2"/>
    <row r="12020" ht="12.75" customHeight="1" x14ac:dyDescent="0.2"/>
    <row r="12021" ht="12.75" customHeight="1" x14ac:dyDescent="0.2"/>
    <row r="12022" ht="12.75" customHeight="1" x14ac:dyDescent="0.2"/>
    <row r="12023" ht="12.75" customHeight="1" x14ac:dyDescent="0.2"/>
    <row r="12024" ht="12.75" customHeight="1" x14ac:dyDescent="0.2"/>
    <row r="12025" ht="12.75" customHeight="1" x14ac:dyDescent="0.2"/>
    <row r="12026" ht="12.75" customHeight="1" x14ac:dyDescent="0.2"/>
    <row r="12027" ht="12.75" customHeight="1" x14ac:dyDescent="0.2"/>
    <row r="12028" ht="12.75" customHeight="1" x14ac:dyDescent="0.2"/>
    <row r="12029" ht="12.75" customHeight="1" x14ac:dyDescent="0.2"/>
    <row r="12030" ht="12.75" customHeight="1" x14ac:dyDescent="0.2"/>
    <row r="12031" ht="12.75" customHeight="1" x14ac:dyDescent="0.2"/>
    <row r="12032" ht="12.75" customHeight="1" x14ac:dyDescent="0.2"/>
    <row r="12033" ht="12.75" customHeight="1" x14ac:dyDescent="0.2"/>
    <row r="12034" ht="12.75" customHeight="1" x14ac:dyDescent="0.2"/>
    <row r="12035" ht="12.75" customHeight="1" x14ac:dyDescent="0.2"/>
    <row r="12036" ht="12.75" customHeight="1" x14ac:dyDescent="0.2"/>
    <row r="12037" ht="12.75" customHeight="1" x14ac:dyDescent="0.2"/>
    <row r="12038" ht="12.75" customHeight="1" x14ac:dyDescent="0.2"/>
    <row r="12039" ht="12.75" customHeight="1" x14ac:dyDescent="0.2"/>
    <row r="12040" ht="12.75" customHeight="1" x14ac:dyDescent="0.2"/>
    <row r="12041" ht="12.75" customHeight="1" x14ac:dyDescent="0.2"/>
    <row r="12042" ht="12.75" customHeight="1" x14ac:dyDescent="0.2"/>
    <row r="12043" ht="12.75" customHeight="1" x14ac:dyDescent="0.2"/>
    <row r="12044" ht="12.75" customHeight="1" x14ac:dyDescent="0.2"/>
    <row r="12045" ht="12.75" customHeight="1" x14ac:dyDescent="0.2"/>
    <row r="12046" ht="12.75" customHeight="1" x14ac:dyDescent="0.2"/>
    <row r="12047" ht="12.75" customHeight="1" x14ac:dyDescent="0.2"/>
    <row r="12048" ht="12.75" customHeight="1" x14ac:dyDescent="0.2"/>
    <row r="12049" ht="12.75" customHeight="1" x14ac:dyDescent="0.2"/>
    <row r="12050" ht="12.75" customHeight="1" x14ac:dyDescent="0.2"/>
    <row r="12051" ht="12.75" customHeight="1" x14ac:dyDescent="0.2"/>
    <row r="12052" ht="12.75" customHeight="1" x14ac:dyDescent="0.2"/>
    <row r="12053" ht="12.75" customHeight="1" x14ac:dyDescent="0.2"/>
    <row r="12054" ht="12.75" customHeight="1" x14ac:dyDescent="0.2"/>
    <row r="12055" ht="12.75" customHeight="1" x14ac:dyDescent="0.2"/>
    <row r="12056" ht="12.75" customHeight="1" x14ac:dyDescent="0.2"/>
    <row r="12057" ht="12.75" customHeight="1" x14ac:dyDescent="0.2"/>
    <row r="12058" ht="12.75" customHeight="1" x14ac:dyDescent="0.2"/>
    <row r="12059" ht="12.75" customHeight="1" x14ac:dyDescent="0.2"/>
    <row r="12060" ht="12.75" customHeight="1" x14ac:dyDescent="0.2"/>
    <row r="12061" ht="12.75" customHeight="1" x14ac:dyDescent="0.2"/>
    <row r="12062" ht="12.75" customHeight="1" x14ac:dyDescent="0.2"/>
    <row r="12063" ht="12.75" customHeight="1" x14ac:dyDescent="0.2"/>
    <row r="12064" ht="12.75" customHeight="1" x14ac:dyDescent="0.2"/>
    <row r="12065" ht="12.75" customHeight="1" x14ac:dyDescent="0.2"/>
    <row r="12066" ht="12.75" customHeight="1" x14ac:dyDescent="0.2"/>
    <row r="12067" ht="12.75" customHeight="1" x14ac:dyDescent="0.2"/>
    <row r="12068" ht="12.75" customHeight="1" x14ac:dyDescent="0.2"/>
    <row r="12069" ht="12.75" customHeight="1" x14ac:dyDescent="0.2"/>
    <row r="12070" ht="12.75" customHeight="1" x14ac:dyDescent="0.2"/>
    <row r="12071" ht="12.75" customHeight="1" x14ac:dyDescent="0.2"/>
    <row r="12072" ht="12.75" customHeight="1" x14ac:dyDescent="0.2"/>
    <row r="12073" ht="12.75" customHeight="1" x14ac:dyDescent="0.2"/>
    <row r="12074" ht="12.75" customHeight="1" x14ac:dyDescent="0.2"/>
    <row r="12075" ht="12.75" customHeight="1" x14ac:dyDescent="0.2"/>
    <row r="12076" ht="12.75" customHeight="1" x14ac:dyDescent="0.2"/>
    <row r="12077" ht="12.75" customHeight="1" x14ac:dyDescent="0.2"/>
    <row r="12078" ht="12.75" customHeight="1" x14ac:dyDescent="0.2"/>
    <row r="12079" ht="12.75" customHeight="1" x14ac:dyDescent="0.2"/>
    <row r="12080" ht="12.75" customHeight="1" x14ac:dyDescent="0.2"/>
    <row r="12081" ht="12.75" customHeight="1" x14ac:dyDescent="0.2"/>
    <row r="12082" ht="12.75" customHeight="1" x14ac:dyDescent="0.2"/>
    <row r="12083" ht="12.75" customHeight="1" x14ac:dyDescent="0.2"/>
    <row r="12084" ht="12.75" customHeight="1" x14ac:dyDescent="0.2"/>
    <row r="12085" ht="12.75" customHeight="1" x14ac:dyDescent="0.2"/>
    <row r="12086" ht="12.75" customHeight="1" x14ac:dyDescent="0.2"/>
    <row r="12087" ht="12.75" customHeight="1" x14ac:dyDescent="0.2"/>
    <row r="12088" ht="12.75" customHeight="1" x14ac:dyDescent="0.2"/>
    <row r="12089" ht="12.75" customHeight="1" x14ac:dyDescent="0.2"/>
    <row r="12090" ht="12.75" customHeight="1" x14ac:dyDescent="0.2"/>
    <row r="12091" ht="12.75" customHeight="1" x14ac:dyDescent="0.2"/>
    <row r="12092" ht="12.75" customHeight="1" x14ac:dyDescent="0.2"/>
    <row r="12093" ht="12.75" customHeight="1" x14ac:dyDescent="0.2"/>
    <row r="12094" ht="12.75" customHeight="1" x14ac:dyDescent="0.2"/>
    <row r="12095" ht="12.75" customHeight="1" x14ac:dyDescent="0.2"/>
    <row r="12096" ht="12.75" customHeight="1" x14ac:dyDescent="0.2"/>
    <row r="12097" ht="12.75" customHeight="1" x14ac:dyDescent="0.2"/>
    <row r="12098" ht="12.75" customHeight="1" x14ac:dyDescent="0.2"/>
    <row r="12099" ht="12.75" customHeight="1" x14ac:dyDescent="0.2"/>
    <row r="12100" ht="12.75" customHeight="1" x14ac:dyDescent="0.2"/>
    <row r="12101" ht="12.75" customHeight="1" x14ac:dyDescent="0.2"/>
    <row r="12102" ht="12.75" customHeight="1" x14ac:dyDescent="0.2"/>
    <row r="12103" ht="12.75" customHeight="1" x14ac:dyDescent="0.2"/>
    <row r="12104" ht="12.75" customHeight="1" x14ac:dyDescent="0.2"/>
    <row r="12105" ht="12.75" customHeight="1" x14ac:dyDescent="0.2"/>
    <row r="12106" ht="12.75" customHeight="1" x14ac:dyDescent="0.2"/>
    <row r="12107" ht="12.75" customHeight="1" x14ac:dyDescent="0.2"/>
    <row r="12108" ht="12.75" customHeight="1" x14ac:dyDescent="0.2"/>
    <row r="12109" ht="12.75" customHeight="1" x14ac:dyDescent="0.2"/>
    <row r="12110" ht="12.75" customHeight="1" x14ac:dyDescent="0.2"/>
    <row r="12111" ht="12.75" customHeight="1" x14ac:dyDescent="0.2"/>
    <row r="12112" ht="12.75" customHeight="1" x14ac:dyDescent="0.2"/>
    <row r="12113" ht="12.75" customHeight="1" x14ac:dyDescent="0.2"/>
    <row r="12114" ht="12.75" customHeight="1" x14ac:dyDescent="0.2"/>
    <row r="12115" ht="12.75" customHeight="1" x14ac:dyDescent="0.2"/>
    <row r="12116" ht="12.75" customHeight="1" x14ac:dyDescent="0.2"/>
    <row r="12117" ht="12.75" customHeight="1" x14ac:dyDescent="0.2"/>
    <row r="12118" ht="12.75" customHeight="1" x14ac:dyDescent="0.2"/>
    <row r="12119" ht="12.75" customHeight="1" x14ac:dyDescent="0.2"/>
    <row r="12120" ht="12.75" customHeight="1" x14ac:dyDescent="0.2"/>
    <row r="12121" ht="12.75" customHeight="1" x14ac:dyDescent="0.2"/>
    <row r="12122" ht="12.75" customHeight="1" x14ac:dyDescent="0.2"/>
    <row r="12123" ht="12.75" customHeight="1" x14ac:dyDescent="0.2"/>
    <row r="12124" ht="12.75" customHeight="1" x14ac:dyDescent="0.2"/>
    <row r="12125" ht="12.75" customHeight="1" x14ac:dyDescent="0.2"/>
    <row r="12126" ht="12.75" customHeight="1" x14ac:dyDescent="0.2"/>
    <row r="12127" ht="12.75" customHeight="1" x14ac:dyDescent="0.2"/>
    <row r="12128" ht="12.75" customHeight="1" x14ac:dyDescent="0.2"/>
    <row r="12129" ht="12.75" customHeight="1" x14ac:dyDescent="0.2"/>
    <row r="12130" ht="12.75" customHeight="1" x14ac:dyDescent="0.2"/>
    <row r="12131" ht="12.75" customHeight="1" x14ac:dyDescent="0.2"/>
    <row r="12132" ht="12.75" customHeight="1" x14ac:dyDescent="0.2"/>
    <row r="12133" ht="12.75" customHeight="1" x14ac:dyDescent="0.2"/>
    <row r="12134" ht="12.75" customHeight="1" x14ac:dyDescent="0.2"/>
    <row r="12135" ht="12.75" customHeight="1" x14ac:dyDescent="0.2"/>
    <row r="12136" ht="12.75" customHeight="1" x14ac:dyDescent="0.2"/>
    <row r="12137" ht="12.75" customHeight="1" x14ac:dyDescent="0.2"/>
    <row r="12138" ht="12.75" customHeight="1" x14ac:dyDescent="0.2"/>
    <row r="12139" ht="12.75" customHeight="1" x14ac:dyDescent="0.2"/>
    <row r="12140" ht="12.75" customHeight="1" x14ac:dyDescent="0.2"/>
    <row r="12141" ht="12.75" customHeight="1" x14ac:dyDescent="0.2"/>
    <row r="12142" ht="12.75" customHeight="1" x14ac:dyDescent="0.2"/>
    <row r="12143" ht="12.75" customHeight="1" x14ac:dyDescent="0.2"/>
    <row r="12144" ht="12.75" customHeight="1" x14ac:dyDescent="0.2"/>
    <row r="12145" ht="12.75" customHeight="1" x14ac:dyDescent="0.2"/>
    <row r="12146" ht="12.75" customHeight="1" x14ac:dyDescent="0.2"/>
    <row r="12147" ht="12.75" customHeight="1" x14ac:dyDescent="0.2"/>
    <row r="12148" ht="12.75" customHeight="1" x14ac:dyDescent="0.2"/>
    <row r="12149" ht="12.75" customHeight="1" x14ac:dyDescent="0.2"/>
    <row r="12150" ht="12.75" customHeight="1" x14ac:dyDescent="0.2"/>
    <row r="12151" ht="12.75" customHeight="1" x14ac:dyDescent="0.2"/>
    <row r="12152" ht="12.75" customHeight="1" x14ac:dyDescent="0.2"/>
    <row r="12153" ht="12.75" customHeight="1" x14ac:dyDescent="0.2"/>
    <row r="12154" ht="12.75" customHeight="1" x14ac:dyDescent="0.2"/>
    <row r="12155" ht="12.75" customHeight="1" x14ac:dyDescent="0.2"/>
    <row r="12156" ht="12.75" customHeight="1" x14ac:dyDescent="0.2"/>
    <row r="12157" ht="12.75" customHeight="1" x14ac:dyDescent="0.2"/>
    <row r="12158" ht="12.75" customHeight="1" x14ac:dyDescent="0.2"/>
    <row r="12159" ht="12.75" customHeight="1" x14ac:dyDescent="0.2"/>
    <row r="12160" ht="12.75" customHeight="1" x14ac:dyDescent="0.2"/>
    <row r="12161" ht="12.75" customHeight="1" x14ac:dyDescent="0.2"/>
    <row r="12162" ht="12.75" customHeight="1" x14ac:dyDescent="0.2"/>
    <row r="12163" ht="12.75" customHeight="1" x14ac:dyDescent="0.2"/>
    <row r="12164" ht="12.75" customHeight="1" x14ac:dyDescent="0.2"/>
    <row r="12165" ht="12.75" customHeight="1" x14ac:dyDescent="0.2"/>
    <row r="12166" ht="12.75" customHeight="1" x14ac:dyDescent="0.2"/>
    <row r="12167" ht="12.75" customHeight="1" x14ac:dyDescent="0.2"/>
    <row r="12168" ht="12.75" customHeight="1" x14ac:dyDescent="0.2"/>
    <row r="12169" ht="12.75" customHeight="1" x14ac:dyDescent="0.2"/>
    <row r="12170" ht="12.75" customHeight="1" x14ac:dyDescent="0.2"/>
    <row r="12171" ht="12.75" customHeight="1" x14ac:dyDescent="0.2"/>
    <row r="12172" ht="12.75" customHeight="1" x14ac:dyDescent="0.2"/>
    <row r="12173" ht="12.75" customHeight="1" x14ac:dyDescent="0.2"/>
    <row r="12174" ht="12.75" customHeight="1" x14ac:dyDescent="0.2"/>
    <row r="12175" ht="12.75" customHeight="1" x14ac:dyDescent="0.2"/>
    <row r="12176" ht="12.75" customHeight="1" x14ac:dyDescent="0.2"/>
    <row r="12177" ht="12.75" customHeight="1" x14ac:dyDescent="0.2"/>
    <row r="12178" ht="12.75" customHeight="1" x14ac:dyDescent="0.2"/>
    <row r="12179" ht="12.75" customHeight="1" x14ac:dyDescent="0.2"/>
    <row r="12180" ht="12.75" customHeight="1" x14ac:dyDescent="0.2"/>
    <row r="12181" ht="12.75" customHeight="1" x14ac:dyDescent="0.2"/>
    <row r="12182" ht="12.75" customHeight="1" x14ac:dyDescent="0.2"/>
    <row r="12183" ht="12.75" customHeight="1" x14ac:dyDescent="0.2"/>
    <row r="12184" ht="12.75" customHeight="1" x14ac:dyDescent="0.2"/>
    <row r="12185" ht="12.75" customHeight="1" x14ac:dyDescent="0.2"/>
    <row r="12186" ht="12.75" customHeight="1" x14ac:dyDescent="0.2"/>
    <row r="12187" ht="12.75" customHeight="1" x14ac:dyDescent="0.2"/>
    <row r="12188" ht="12.75" customHeight="1" x14ac:dyDescent="0.2"/>
    <row r="12189" ht="12.75" customHeight="1" x14ac:dyDescent="0.2"/>
    <row r="12190" ht="12.75" customHeight="1" x14ac:dyDescent="0.2"/>
    <row r="12191" ht="12.75" customHeight="1" x14ac:dyDescent="0.2"/>
    <row r="12192" ht="12.75" customHeight="1" x14ac:dyDescent="0.2"/>
    <row r="12193" ht="12.75" customHeight="1" x14ac:dyDescent="0.2"/>
    <row r="12194" ht="12.75" customHeight="1" x14ac:dyDescent="0.2"/>
    <row r="12195" ht="12.75" customHeight="1" x14ac:dyDescent="0.2"/>
    <row r="12196" ht="12.75" customHeight="1" x14ac:dyDescent="0.2"/>
    <row r="12197" ht="12.75" customHeight="1" x14ac:dyDescent="0.2"/>
    <row r="12198" ht="12.75" customHeight="1" x14ac:dyDescent="0.2"/>
    <row r="12199" ht="12.75" customHeight="1" x14ac:dyDescent="0.2"/>
    <row r="12200" ht="12.75" customHeight="1" x14ac:dyDescent="0.2"/>
    <row r="12201" ht="12.75" customHeight="1" x14ac:dyDescent="0.2"/>
    <row r="12202" ht="12.75" customHeight="1" x14ac:dyDescent="0.2"/>
    <row r="12203" ht="12.75" customHeight="1" x14ac:dyDescent="0.2"/>
    <row r="12204" ht="12.75" customHeight="1" x14ac:dyDescent="0.2"/>
    <row r="12205" ht="12.75" customHeight="1" x14ac:dyDescent="0.2"/>
    <row r="12206" ht="12.75" customHeight="1" x14ac:dyDescent="0.2"/>
    <row r="12207" ht="12.75" customHeight="1" x14ac:dyDescent="0.2"/>
    <row r="12208" ht="12.75" customHeight="1" x14ac:dyDescent="0.2"/>
    <row r="12209" ht="12.75" customHeight="1" x14ac:dyDescent="0.2"/>
    <row r="12210" ht="12.75" customHeight="1" x14ac:dyDescent="0.2"/>
    <row r="12211" ht="12.75" customHeight="1" x14ac:dyDescent="0.2"/>
    <row r="12212" ht="12.75" customHeight="1" x14ac:dyDescent="0.2"/>
    <row r="12213" ht="12.75" customHeight="1" x14ac:dyDescent="0.2"/>
    <row r="12214" ht="12.75" customHeight="1" x14ac:dyDescent="0.2"/>
    <row r="12215" ht="12.75" customHeight="1" x14ac:dyDescent="0.2"/>
    <row r="12216" ht="12.75" customHeight="1" x14ac:dyDescent="0.2"/>
    <row r="12217" ht="12.75" customHeight="1" x14ac:dyDescent="0.2"/>
    <row r="12218" ht="12.75" customHeight="1" x14ac:dyDescent="0.2"/>
    <row r="12219" ht="12.75" customHeight="1" x14ac:dyDescent="0.2"/>
    <row r="12220" ht="12.75" customHeight="1" x14ac:dyDescent="0.2"/>
    <row r="12221" ht="12.75" customHeight="1" x14ac:dyDescent="0.2"/>
    <row r="12222" ht="12.75" customHeight="1" x14ac:dyDescent="0.2"/>
    <row r="12223" ht="12.75" customHeight="1" x14ac:dyDescent="0.2"/>
    <row r="12224" ht="12.75" customHeight="1" x14ac:dyDescent="0.2"/>
    <row r="12225" ht="12.75" customHeight="1" x14ac:dyDescent="0.2"/>
    <row r="12226" ht="12.75" customHeight="1" x14ac:dyDescent="0.2"/>
    <row r="12227" ht="12.75" customHeight="1" x14ac:dyDescent="0.2"/>
    <row r="12228" ht="12.75" customHeight="1" x14ac:dyDescent="0.2"/>
    <row r="12229" ht="12.75" customHeight="1" x14ac:dyDescent="0.2"/>
    <row r="12230" ht="12.75" customHeight="1" x14ac:dyDescent="0.2"/>
    <row r="12231" ht="12.75" customHeight="1" x14ac:dyDescent="0.2"/>
    <row r="12232" ht="12.75" customHeight="1" x14ac:dyDescent="0.2"/>
    <row r="12233" ht="12.75" customHeight="1" x14ac:dyDescent="0.2"/>
    <row r="12234" ht="12.75" customHeight="1" x14ac:dyDescent="0.2"/>
    <row r="12235" ht="12.75" customHeight="1" x14ac:dyDescent="0.2"/>
    <row r="12236" ht="12.75" customHeight="1" x14ac:dyDescent="0.2"/>
    <row r="12237" ht="12.75" customHeight="1" x14ac:dyDescent="0.2"/>
    <row r="12238" ht="12.75" customHeight="1" x14ac:dyDescent="0.2"/>
    <row r="12239" ht="12.75" customHeight="1" x14ac:dyDescent="0.2"/>
    <row r="12240" ht="12.75" customHeight="1" x14ac:dyDescent="0.2"/>
    <row r="12241" ht="12.75" customHeight="1" x14ac:dyDescent="0.2"/>
    <row r="12242" ht="12.75" customHeight="1" x14ac:dyDescent="0.2"/>
    <row r="12243" ht="12.75" customHeight="1" x14ac:dyDescent="0.2"/>
    <row r="12244" ht="12.75" customHeight="1" x14ac:dyDescent="0.2"/>
    <row r="12245" ht="12.75" customHeight="1" x14ac:dyDescent="0.2"/>
    <row r="12246" ht="12.75" customHeight="1" x14ac:dyDescent="0.2"/>
    <row r="12247" ht="12.75" customHeight="1" x14ac:dyDescent="0.2"/>
    <row r="12248" ht="12.75" customHeight="1" x14ac:dyDescent="0.2"/>
    <row r="12249" ht="12.75" customHeight="1" x14ac:dyDescent="0.2"/>
    <row r="12250" ht="12.75" customHeight="1" x14ac:dyDescent="0.2"/>
    <row r="12251" ht="12.75" customHeight="1" x14ac:dyDescent="0.2"/>
    <row r="12252" ht="12.75" customHeight="1" x14ac:dyDescent="0.2"/>
    <row r="12253" ht="12.75" customHeight="1" x14ac:dyDescent="0.2"/>
    <row r="12254" ht="12.75" customHeight="1" x14ac:dyDescent="0.2"/>
    <row r="12255" ht="12.75" customHeight="1" x14ac:dyDescent="0.2"/>
    <row r="12256" ht="12.75" customHeight="1" x14ac:dyDescent="0.2"/>
    <row r="12257" ht="12.75" customHeight="1" x14ac:dyDescent="0.2"/>
    <row r="12258" ht="12.75" customHeight="1" x14ac:dyDescent="0.2"/>
    <row r="12259" ht="12.75" customHeight="1" x14ac:dyDescent="0.2"/>
    <row r="12260" ht="12.75" customHeight="1" x14ac:dyDescent="0.2"/>
    <row r="12261" ht="12.75" customHeight="1" x14ac:dyDescent="0.2"/>
    <row r="12262" ht="12.75" customHeight="1" x14ac:dyDescent="0.2"/>
    <row r="12263" ht="12.75" customHeight="1" x14ac:dyDescent="0.2"/>
    <row r="12264" ht="12.75" customHeight="1" x14ac:dyDescent="0.2"/>
    <row r="12265" ht="12.75" customHeight="1" x14ac:dyDescent="0.2"/>
    <row r="12266" ht="12.75" customHeight="1" x14ac:dyDescent="0.2"/>
    <row r="12267" ht="12.75" customHeight="1" x14ac:dyDescent="0.2"/>
    <row r="12268" ht="12.75" customHeight="1" x14ac:dyDescent="0.2"/>
    <row r="12269" ht="12.75" customHeight="1" x14ac:dyDescent="0.2"/>
    <row r="12270" ht="12.75" customHeight="1" x14ac:dyDescent="0.2"/>
    <row r="12271" ht="12.75" customHeight="1" x14ac:dyDescent="0.2"/>
    <row r="12272" ht="12.75" customHeight="1" x14ac:dyDescent="0.2"/>
    <row r="12273" ht="12.75" customHeight="1" x14ac:dyDescent="0.2"/>
    <row r="12274" ht="12.75" customHeight="1" x14ac:dyDescent="0.2"/>
    <row r="12275" ht="12.75" customHeight="1" x14ac:dyDescent="0.2"/>
    <row r="12276" ht="12.75" customHeight="1" x14ac:dyDescent="0.2"/>
    <row r="12277" ht="12.75" customHeight="1" x14ac:dyDescent="0.2"/>
    <row r="12278" ht="12.75" customHeight="1" x14ac:dyDescent="0.2"/>
    <row r="12279" ht="12.75" customHeight="1" x14ac:dyDescent="0.2"/>
    <row r="12280" ht="12.75" customHeight="1" x14ac:dyDescent="0.2"/>
    <row r="12281" ht="12.75" customHeight="1" x14ac:dyDescent="0.2"/>
    <row r="12282" ht="12.75" customHeight="1" x14ac:dyDescent="0.2"/>
    <row r="12283" ht="12.75" customHeight="1" x14ac:dyDescent="0.2"/>
    <row r="12284" ht="12.75" customHeight="1" x14ac:dyDescent="0.2"/>
    <row r="12285" ht="12.75" customHeight="1" x14ac:dyDescent="0.2"/>
    <row r="12286" ht="12.75" customHeight="1" x14ac:dyDescent="0.2"/>
    <row r="12287" ht="12.75" customHeight="1" x14ac:dyDescent="0.2"/>
    <row r="12288" ht="12.75" customHeight="1" x14ac:dyDescent="0.2"/>
    <row r="12289" ht="12.75" customHeight="1" x14ac:dyDescent="0.2"/>
    <row r="12290" ht="12.75" customHeight="1" x14ac:dyDescent="0.2"/>
    <row r="12291" ht="12.75" customHeight="1" x14ac:dyDescent="0.2"/>
    <row r="12292" ht="12.75" customHeight="1" x14ac:dyDescent="0.2"/>
    <row r="12293" ht="12.75" customHeight="1" x14ac:dyDescent="0.2"/>
    <row r="12294" ht="12.75" customHeight="1" x14ac:dyDescent="0.2"/>
    <row r="12295" ht="12.75" customHeight="1" x14ac:dyDescent="0.2"/>
    <row r="12296" ht="12.75" customHeight="1" x14ac:dyDescent="0.2"/>
    <row r="12297" ht="12.75" customHeight="1" x14ac:dyDescent="0.2"/>
    <row r="12298" ht="12.75" customHeight="1" x14ac:dyDescent="0.2"/>
    <row r="12299" ht="12.75" customHeight="1" x14ac:dyDescent="0.2"/>
    <row r="12300" ht="12.75" customHeight="1" x14ac:dyDescent="0.2"/>
    <row r="12301" ht="12.75" customHeight="1" x14ac:dyDescent="0.2"/>
    <row r="12302" ht="12.75" customHeight="1" x14ac:dyDescent="0.2"/>
    <row r="12303" ht="12.75" customHeight="1" x14ac:dyDescent="0.2"/>
    <row r="12304" ht="12.75" customHeight="1" x14ac:dyDescent="0.2"/>
    <row r="12305" ht="12.75" customHeight="1" x14ac:dyDescent="0.2"/>
    <row r="12306" ht="12.75" customHeight="1" x14ac:dyDescent="0.2"/>
    <row r="12307" ht="12.75" customHeight="1" x14ac:dyDescent="0.2"/>
    <row r="12308" ht="12.75" customHeight="1" x14ac:dyDescent="0.2"/>
    <row r="12309" ht="12.75" customHeight="1" x14ac:dyDescent="0.2"/>
    <row r="12310" ht="12.75" customHeight="1" x14ac:dyDescent="0.2"/>
    <row r="12311" ht="12.75" customHeight="1" x14ac:dyDescent="0.2"/>
    <row r="12312" ht="12.75" customHeight="1" x14ac:dyDescent="0.2"/>
    <row r="12313" ht="12.75" customHeight="1" x14ac:dyDescent="0.2"/>
    <row r="12314" ht="12.75" customHeight="1" x14ac:dyDescent="0.2"/>
    <row r="12315" ht="12.75" customHeight="1" x14ac:dyDescent="0.2"/>
    <row r="12316" ht="12.75" customHeight="1" x14ac:dyDescent="0.2"/>
    <row r="12317" ht="12.75" customHeight="1" x14ac:dyDescent="0.2"/>
    <row r="12318" ht="12.75" customHeight="1" x14ac:dyDescent="0.2"/>
    <row r="12319" ht="12.75" customHeight="1" x14ac:dyDescent="0.2"/>
    <row r="12320" ht="12.75" customHeight="1" x14ac:dyDescent="0.2"/>
    <row r="12321" ht="12.75" customHeight="1" x14ac:dyDescent="0.2"/>
    <row r="12322" ht="12.75" customHeight="1" x14ac:dyDescent="0.2"/>
    <row r="12323" ht="12.75" customHeight="1" x14ac:dyDescent="0.2"/>
    <row r="12324" ht="12.75" customHeight="1" x14ac:dyDescent="0.2"/>
    <row r="12325" ht="12.75" customHeight="1" x14ac:dyDescent="0.2"/>
    <row r="12326" ht="12.75" customHeight="1" x14ac:dyDescent="0.2"/>
    <row r="12327" ht="12.75" customHeight="1" x14ac:dyDescent="0.2"/>
    <row r="12328" ht="12.75" customHeight="1" x14ac:dyDescent="0.2"/>
    <row r="12329" ht="12.75" customHeight="1" x14ac:dyDescent="0.2"/>
    <row r="12330" ht="12.75" customHeight="1" x14ac:dyDescent="0.2"/>
    <row r="12331" ht="12.75" customHeight="1" x14ac:dyDescent="0.2"/>
    <row r="12332" ht="12.75" customHeight="1" x14ac:dyDescent="0.2"/>
    <row r="12333" ht="12.75" customHeight="1" x14ac:dyDescent="0.2"/>
    <row r="12334" ht="12.75" customHeight="1" x14ac:dyDescent="0.2"/>
    <row r="12335" ht="12.75" customHeight="1" x14ac:dyDescent="0.2"/>
    <row r="12336" ht="12.75" customHeight="1" x14ac:dyDescent="0.2"/>
    <row r="12337" ht="12.75" customHeight="1" x14ac:dyDescent="0.2"/>
    <row r="12338" ht="12.75" customHeight="1" x14ac:dyDescent="0.2"/>
    <row r="12339" ht="12.75" customHeight="1" x14ac:dyDescent="0.2"/>
    <row r="12340" ht="12.75" customHeight="1" x14ac:dyDescent="0.2"/>
    <row r="12341" ht="12.75" customHeight="1" x14ac:dyDescent="0.2"/>
    <row r="12342" ht="12.75" customHeight="1" x14ac:dyDescent="0.2"/>
    <row r="12343" ht="12.75" customHeight="1" x14ac:dyDescent="0.2"/>
    <row r="12344" ht="12.75" customHeight="1" x14ac:dyDescent="0.2"/>
    <row r="12345" ht="12.75" customHeight="1" x14ac:dyDescent="0.2"/>
    <row r="12346" ht="12.75" customHeight="1" x14ac:dyDescent="0.2"/>
    <row r="12347" ht="12.75" customHeight="1" x14ac:dyDescent="0.2"/>
    <row r="12348" ht="12.75" customHeight="1" x14ac:dyDescent="0.2"/>
    <row r="12349" ht="12.75" customHeight="1" x14ac:dyDescent="0.2"/>
    <row r="12350" ht="12.75" customHeight="1" x14ac:dyDescent="0.2"/>
    <row r="12351" ht="12.75" customHeight="1" x14ac:dyDescent="0.2"/>
    <row r="12352" ht="12.75" customHeight="1" x14ac:dyDescent="0.2"/>
    <row r="12353" ht="12.75" customHeight="1" x14ac:dyDescent="0.2"/>
    <row r="12354" ht="12.75" customHeight="1" x14ac:dyDescent="0.2"/>
    <row r="12355" ht="12.75" customHeight="1" x14ac:dyDescent="0.2"/>
    <row r="12356" ht="12.75" customHeight="1" x14ac:dyDescent="0.2"/>
    <row r="12357" ht="12.75" customHeight="1" x14ac:dyDescent="0.2"/>
    <row r="12358" ht="12.75" customHeight="1" x14ac:dyDescent="0.2"/>
    <row r="12359" ht="12.75" customHeight="1" x14ac:dyDescent="0.2"/>
    <row r="12360" ht="12.75" customHeight="1" x14ac:dyDescent="0.2"/>
    <row r="12361" ht="12.75" customHeight="1" x14ac:dyDescent="0.2"/>
    <row r="12362" ht="12.75" customHeight="1" x14ac:dyDescent="0.2"/>
    <row r="12363" ht="12.75" customHeight="1" x14ac:dyDescent="0.2"/>
    <row r="12364" ht="12.75" customHeight="1" x14ac:dyDescent="0.2"/>
    <row r="12365" ht="12.75" customHeight="1" x14ac:dyDescent="0.2"/>
    <row r="12366" ht="12.75" customHeight="1" x14ac:dyDescent="0.2"/>
    <row r="12367" ht="12.75" customHeight="1" x14ac:dyDescent="0.2"/>
    <row r="12368" ht="12.75" customHeight="1" x14ac:dyDescent="0.2"/>
    <row r="12369" ht="12.75" customHeight="1" x14ac:dyDescent="0.2"/>
    <row r="12370" ht="12.75" customHeight="1" x14ac:dyDescent="0.2"/>
    <row r="12371" ht="12.75" customHeight="1" x14ac:dyDescent="0.2"/>
    <row r="12372" ht="12.75" customHeight="1" x14ac:dyDescent="0.2"/>
    <row r="12373" ht="12.75" customHeight="1" x14ac:dyDescent="0.2"/>
    <row r="12374" ht="12.75" customHeight="1" x14ac:dyDescent="0.2"/>
    <row r="12375" ht="12.75" customHeight="1" x14ac:dyDescent="0.2"/>
    <row r="12376" ht="12.75" customHeight="1" x14ac:dyDescent="0.2"/>
    <row r="12377" ht="12.75" customHeight="1" x14ac:dyDescent="0.2"/>
    <row r="12378" ht="12.75" customHeight="1" x14ac:dyDescent="0.2"/>
    <row r="12379" ht="12.75" customHeight="1" x14ac:dyDescent="0.2"/>
    <row r="12380" ht="12.75" customHeight="1" x14ac:dyDescent="0.2"/>
    <row r="12381" ht="12.75" customHeight="1" x14ac:dyDescent="0.2"/>
    <row r="12382" ht="12.75" customHeight="1" x14ac:dyDescent="0.2"/>
    <row r="12383" ht="12.75" customHeight="1" x14ac:dyDescent="0.2"/>
    <row r="12384" ht="12.75" customHeight="1" x14ac:dyDescent="0.2"/>
    <row r="12385" ht="12.75" customHeight="1" x14ac:dyDescent="0.2"/>
    <row r="12386" ht="12.75" customHeight="1" x14ac:dyDescent="0.2"/>
    <row r="12387" ht="12.75" customHeight="1" x14ac:dyDescent="0.2"/>
    <row r="12388" ht="12.75" customHeight="1" x14ac:dyDescent="0.2"/>
    <row r="12389" ht="12.75" customHeight="1" x14ac:dyDescent="0.2"/>
    <row r="12390" ht="12.75" customHeight="1" x14ac:dyDescent="0.2"/>
    <row r="12391" ht="12.75" customHeight="1" x14ac:dyDescent="0.2"/>
    <row r="12392" ht="12.75" customHeight="1" x14ac:dyDescent="0.2"/>
    <row r="12393" ht="12.75" customHeight="1" x14ac:dyDescent="0.2"/>
    <row r="12394" ht="12.75" customHeight="1" x14ac:dyDescent="0.2"/>
    <row r="12395" ht="12.75" customHeight="1" x14ac:dyDescent="0.2"/>
    <row r="12396" ht="12.75" customHeight="1" x14ac:dyDescent="0.2"/>
    <row r="12397" ht="12.75" customHeight="1" x14ac:dyDescent="0.2"/>
    <row r="12398" ht="12.75" customHeight="1" x14ac:dyDescent="0.2"/>
    <row r="12399" ht="12.75" customHeight="1" x14ac:dyDescent="0.2"/>
    <row r="12400" ht="12.75" customHeight="1" x14ac:dyDescent="0.2"/>
    <row r="12401" ht="12.75" customHeight="1" x14ac:dyDescent="0.2"/>
    <row r="12402" ht="12.75" customHeight="1" x14ac:dyDescent="0.2"/>
    <row r="12403" ht="12.75" customHeight="1" x14ac:dyDescent="0.2"/>
    <row r="12404" ht="12.75" customHeight="1" x14ac:dyDescent="0.2"/>
    <row r="12405" ht="12.75" customHeight="1" x14ac:dyDescent="0.2"/>
    <row r="12406" ht="12.75" customHeight="1" x14ac:dyDescent="0.2"/>
    <row r="12407" ht="12.75" customHeight="1" x14ac:dyDescent="0.2"/>
    <row r="12408" ht="12.75" customHeight="1" x14ac:dyDescent="0.2"/>
    <row r="12409" ht="12.75" customHeight="1" x14ac:dyDescent="0.2"/>
    <row r="12410" ht="12.75" customHeight="1" x14ac:dyDescent="0.2"/>
    <row r="12411" ht="12.75" customHeight="1" x14ac:dyDescent="0.2"/>
    <row r="12412" ht="12.75" customHeight="1" x14ac:dyDescent="0.2"/>
    <row r="12413" ht="12.75" customHeight="1" x14ac:dyDescent="0.2"/>
    <row r="12414" ht="12.75" customHeight="1" x14ac:dyDescent="0.2"/>
    <row r="12415" ht="12.75" customHeight="1" x14ac:dyDescent="0.2"/>
    <row r="12416" ht="12.75" customHeight="1" x14ac:dyDescent="0.2"/>
    <row r="12417" ht="12.75" customHeight="1" x14ac:dyDescent="0.2"/>
    <row r="12418" ht="12.75" customHeight="1" x14ac:dyDescent="0.2"/>
    <row r="12419" ht="12.75" customHeight="1" x14ac:dyDescent="0.2"/>
    <row r="12420" ht="12.75" customHeight="1" x14ac:dyDescent="0.2"/>
    <row r="12421" ht="12.75" customHeight="1" x14ac:dyDescent="0.2"/>
    <row r="12422" ht="12.75" customHeight="1" x14ac:dyDescent="0.2"/>
    <row r="12423" ht="12.75" customHeight="1" x14ac:dyDescent="0.2"/>
    <row r="12424" ht="12.75" customHeight="1" x14ac:dyDescent="0.2"/>
    <row r="12425" ht="12.75" customHeight="1" x14ac:dyDescent="0.2"/>
    <row r="12426" ht="12.75" customHeight="1" x14ac:dyDescent="0.2"/>
    <row r="12427" ht="12.75" customHeight="1" x14ac:dyDescent="0.2"/>
    <row r="12428" ht="12.75" customHeight="1" x14ac:dyDescent="0.2"/>
    <row r="12429" ht="12.75" customHeight="1" x14ac:dyDescent="0.2"/>
    <row r="12430" ht="12.75" customHeight="1" x14ac:dyDescent="0.2"/>
    <row r="12431" ht="12.75" customHeight="1" x14ac:dyDescent="0.2"/>
    <row r="12432" ht="12.75" customHeight="1" x14ac:dyDescent="0.2"/>
    <row r="12433" ht="12.75" customHeight="1" x14ac:dyDescent="0.2"/>
    <row r="12434" ht="12.75" customHeight="1" x14ac:dyDescent="0.2"/>
    <row r="12435" ht="12.75" customHeight="1" x14ac:dyDescent="0.2"/>
    <row r="12436" ht="12.75" customHeight="1" x14ac:dyDescent="0.2"/>
    <row r="12437" ht="12.75" customHeight="1" x14ac:dyDescent="0.2"/>
    <row r="12438" ht="12.75" customHeight="1" x14ac:dyDescent="0.2"/>
    <row r="12439" ht="12.75" customHeight="1" x14ac:dyDescent="0.2"/>
    <row r="12440" ht="12.75" customHeight="1" x14ac:dyDescent="0.2"/>
    <row r="12441" ht="12.75" customHeight="1" x14ac:dyDescent="0.2"/>
    <row r="12442" ht="12.75" customHeight="1" x14ac:dyDescent="0.2"/>
    <row r="12443" ht="12.75" customHeight="1" x14ac:dyDescent="0.2"/>
    <row r="12444" ht="12.75" customHeight="1" x14ac:dyDescent="0.2"/>
    <row r="12445" ht="12.75" customHeight="1" x14ac:dyDescent="0.2"/>
    <row r="12446" ht="12.75" customHeight="1" x14ac:dyDescent="0.2"/>
    <row r="12447" ht="12.75" customHeight="1" x14ac:dyDescent="0.2"/>
    <row r="12448" ht="12.75" customHeight="1" x14ac:dyDescent="0.2"/>
    <row r="12449" ht="12.75" customHeight="1" x14ac:dyDescent="0.2"/>
    <row r="12450" ht="12.75" customHeight="1" x14ac:dyDescent="0.2"/>
    <row r="12451" ht="12.75" customHeight="1" x14ac:dyDescent="0.2"/>
    <row r="12452" ht="12.75" customHeight="1" x14ac:dyDescent="0.2"/>
    <row r="12453" ht="12.75" customHeight="1" x14ac:dyDescent="0.2"/>
    <row r="12454" ht="12.75" customHeight="1" x14ac:dyDescent="0.2"/>
    <row r="12455" ht="12.75" customHeight="1" x14ac:dyDescent="0.2"/>
    <row r="12456" ht="12.75" customHeight="1" x14ac:dyDescent="0.2"/>
    <row r="12457" ht="12.75" customHeight="1" x14ac:dyDescent="0.2"/>
    <row r="12458" ht="12.75" customHeight="1" x14ac:dyDescent="0.2"/>
    <row r="12459" ht="12.75" customHeight="1" x14ac:dyDescent="0.2"/>
    <row r="12460" ht="12.75" customHeight="1" x14ac:dyDescent="0.2"/>
    <row r="12461" ht="12.75" customHeight="1" x14ac:dyDescent="0.2"/>
    <row r="12462" ht="12.75" customHeight="1" x14ac:dyDescent="0.2"/>
    <row r="12463" ht="12.75" customHeight="1" x14ac:dyDescent="0.2"/>
    <row r="12464" ht="12.75" customHeight="1" x14ac:dyDescent="0.2"/>
    <row r="12465" ht="12.75" customHeight="1" x14ac:dyDescent="0.2"/>
    <row r="12466" ht="12.75" customHeight="1" x14ac:dyDescent="0.2"/>
    <row r="12467" ht="12.75" customHeight="1" x14ac:dyDescent="0.2"/>
    <row r="12468" ht="12.75" customHeight="1" x14ac:dyDescent="0.2"/>
    <row r="12469" ht="12.75" customHeight="1" x14ac:dyDescent="0.2"/>
    <row r="12470" ht="12.75" customHeight="1" x14ac:dyDescent="0.2"/>
    <row r="12471" ht="12.75" customHeight="1" x14ac:dyDescent="0.2"/>
    <row r="12472" ht="12.75" customHeight="1" x14ac:dyDescent="0.2"/>
    <row r="12473" ht="12.75" customHeight="1" x14ac:dyDescent="0.2"/>
    <row r="12474" ht="12.75" customHeight="1" x14ac:dyDescent="0.2"/>
    <row r="12475" ht="12.75" customHeight="1" x14ac:dyDescent="0.2"/>
    <row r="12476" ht="12.75" customHeight="1" x14ac:dyDescent="0.2"/>
    <row r="12477" ht="12.75" customHeight="1" x14ac:dyDescent="0.2"/>
    <row r="12478" ht="12.75" customHeight="1" x14ac:dyDescent="0.2"/>
    <row r="12479" ht="12.75" customHeight="1" x14ac:dyDescent="0.2"/>
    <row r="12480" ht="12.75" customHeight="1" x14ac:dyDescent="0.2"/>
    <row r="12481" ht="12.75" customHeight="1" x14ac:dyDescent="0.2"/>
    <row r="12482" ht="12.75" customHeight="1" x14ac:dyDescent="0.2"/>
    <row r="12483" ht="12.75" customHeight="1" x14ac:dyDescent="0.2"/>
    <row r="12484" ht="12.75" customHeight="1" x14ac:dyDescent="0.2"/>
    <row r="12485" ht="12.75" customHeight="1" x14ac:dyDescent="0.2"/>
    <row r="12486" ht="12.75" customHeight="1" x14ac:dyDescent="0.2"/>
    <row r="12487" ht="12.75" customHeight="1" x14ac:dyDescent="0.2"/>
    <row r="12488" ht="12.75" customHeight="1" x14ac:dyDescent="0.2"/>
    <row r="12489" ht="12.75" customHeight="1" x14ac:dyDescent="0.2"/>
    <row r="12490" ht="12.75" customHeight="1" x14ac:dyDescent="0.2"/>
    <row r="12491" ht="12.75" customHeight="1" x14ac:dyDescent="0.2"/>
    <row r="12492" ht="12.75" customHeight="1" x14ac:dyDescent="0.2"/>
    <row r="12493" ht="12.75" customHeight="1" x14ac:dyDescent="0.2"/>
    <row r="12494" ht="12.75" customHeight="1" x14ac:dyDescent="0.2"/>
    <row r="12495" ht="12.75" customHeight="1" x14ac:dyDescent="0.2"/>
    <row r="12496" ht="12.75" customHeight="1" x14ac:dyDescent="0.2"/>
    <row r="12497" ht="12.75" customHeight="1" x14ac:dyDescent="0.2"/>
    <row r="12498" ht="12.75" customHeight="1" x14ac:dyDescent="0.2"/>
    <row r="12499" ht="12.75" customHeight="1" x14ac:dyDescent="0.2"/>
    <row r="12500" ht="12.75" customHeight="1" x14ac:dyDescent="0.2"/>
    <row r="12501" ht="12.75" customHeight="1" x14ac:dyDescent="0.2"/>
    <row r="12502" ht="12.75" customHeight="1" x14ac:dyDescent="0.2"/>
    <row r="12503" ht="12.75" customHeight="1" x14ac:dyDescent="0.2"/>
    <row r="12504" ht="12.75" customHeight="1" x14ac:dyDescent="0.2"/>
    <row r="12505" ht="12.75" customHeight="1" x14ac:dyDescent="0.2"/>
    <row r="12506" ht="12.75" customHeight="1" x14ac:dyDescent="0.2"/>
    <row r="12507" ht="12.75" customHeight="1" x14ac:dyDescent="0.2"/>
    <row r="12508" ht="12.75" customHeight="1" x14ac:dyDescent="0.2"/>
    <row r="12509" ht="12.75" customHeight="1" x14ac:dyDescent="0.2"/>
    <row r="12510" ht="12.75" customHeight="1" x14ac:dyDescent="0.2"/>
    <row r="12511" ht="12.75" customHeight="1" x14ac:dyDescent="0.2"/>
    <row r="12512" ht="12.75" customHeight="1" x14ac:dyDescent="0.2"/>
    <row r="12513" ht="12.75" customHeight="1" x14ac:dyDescent="0.2"/>
    <row r="12514" ht="12.75" customHeight="1" x14ac:dyDescent="0.2"/>
    <row r="12515" ht="12.75" customHeight="1" x14ac:dyDescent="0.2"/>
    <row r="12516" ht="12.75" customHeight="1" x14ac:dyDescent="0.2"/>
    <row r="12517" ht="12.75" customHeight="1" x14ac:dyDescent="0.2"/>
    <row r="12518" ht="12.75" customHeight="1" x14ac:dyDescent="0.2"/>
    <row r="12519" ht="12.75" customHeight="1" x14ac:dyDescent="0.2"/>
    <row r="12520" ht="12.75" customHeight="1" x14ac:dyDescent="0.2"/>
    <row r="12521" ht="12.75" customHeight="1" x14ac:dyDescent="0.2"/>
    <row r="12522" ht="12.75" customHeight="1" x14ac:dyDescent="0.2"/>
    <row r="12523" ht="12.75" customHeight="1" x14ac:dyDescent="0.2"/>
    <row r="12524" ht="12.75" customHeight="1" x14ac:dyDescent="0.2"/>
    <row r="12525" ht="12.75" customHeight="1" x14ac:dyDescent="0.2"/>
    <row r="12526" ht="12.75" customHeight="1" x14ac:dyDescent="0.2"/>
    <row r="12527" ht="12.75" customHeight="1" x14ac:dyDescent="0.2"/>
    <row r="12528" ht="12.75" customHeight="1" x14ac:dyDescent="0.2"/>
    <row r="12529" ht="12.75" customHeight="1" x14ac:dyDescent="0.2"/>
    <row r="12530" ht="12.75" customHeight="1" x14ac:dyDescent="0.2"/>
    <row r="12531" ht="12.75" customHeight="1" x14ac:dyDescent="0.2"/>
    <row r="12532" ht="12.75" customHeight="1" x14ac:dyDescent="0.2"/>
    <row r="12533" ht="12.75" customHeight="1" x14ac:dyDescent="0.2"/>
    <row r="12534" ht="12.75" customHeight="1" x14ac:dyDescent="0.2"/>
    <row r="12535" ht="12.75" customHeight="1" x14ac:dyDescent="0.2"/>
    <row r="12536" ht="12.75" customHeight="1" x14ac:dyDescent="0.2"/>
    <row r="12537" ht="12.75" customHeight="1" x14ac:dyDescent="0.2"/>
    <row r="12538" ht="12.75" customHeight="1" x14ac:dyDescent="0.2"/>
    <row r="12539" ht="12.75" customHeight="1" x14ac:dyDescent="0.2"/>
    <row r="12540" ht="12.75" customHeight="1" x14ac:dyDescent="0.2"/>
    <row r="12541" ht="12.75" customHeight="1" x14ac:dyDescent="0.2"/>
    <row r="12542" ht="12.75" customHeight="1" x14ac:dyDescent="0.2"/>
    <row r="12543" ht="12.75" customHeight="1" x14ac:dyDescent="0.2"/>
    <row r="12544" ht="12.75" customHeight="1" x14ac:dyDescent="0.2"/>
    <row r="12545" ht="12.75" customHeight="1" x14ac:dyDescent="0.2"/>
    <row r="12546" ht="12.75" customHeight="1" x14ac:dyDescent="0.2"/>
    <row r="12547" ht="12.75" customHeight="1" x14ac:dyDescent="0.2"/>
    <row r="12548" ht="12.75" customHeight="1" x14ac:dyDescent="0.2"/>
    <row r="12549" ht="12.75" customHeight="1" x14ac:dyDescent="0.2"/>
    <row r="12550" ht="12.75" customHeight="1" x14ac:dyDescent="0.2"/>
    <row r="12551" ht="12.75" customHeight="1" x14ac:dyDescent="0.2"/>
    <row r="12552" ht="12.75" customHeight="1" x14ac:dyDescent="0.2"/>
    <row r="12553" ht="12.75" customHeight="1" x14ac:dyDescent="0.2"/>
    <row r="12554" ht="12.75" customHeight="1" x14ac:dyDescent="0.2"/>
    <row r="12555" ht="12.75" customHeight="1" x14ac:dyDescent="0.2"/>
    <row r="12556" ht="12.75" customHeight="1" x14ac:dyDescent="0.2"/>
    <row r="12557" ht="12.75" customHeight="1" x14ac:dyDescent="0.2"/>
    <row r="12558" ht="12.75" customHeight="1" x14ac:dyDescent="0.2"/>
    <row r="12559" ht="12.75" customHeight="1" x14ac:dyDescent="0.2"/>
    <row r="12560" ht="12.75" customHeight="1" x14ac:dyDescent="0.2"/>
    <row r="12561" ht="12.75" customHeight="1" x14ac:dyDescent="0.2"/>
    <row r="12562" ht="12.75" customHeight="1" x14ac:dyDescent="0.2"/>
    <row r="12563" ht="12.75" customHeight="1" x14ac:dyDescent="0.2"/>
    <row r="12564" ht="12.75" customHeight="1" x14ac:dyDescent="0.2"/>
    <row r="12565" ht="12.75" customHeight="1" x14ac:dyDescent="0.2"/>
    <row r="12566" ht="12.75" customHeight="1" x14ac:dyDescent="0.2"/>
    <row r="12567" ht="12.75" customHeight="1" x14ac:dyDescent="0.2"/>
    <row r="12568" ht="12.75" customHeight="1" x14ac:dyDescent="0.2"/>
    <row r="12569" ht="12.75" customHeight="1" x14ac:dyDescent="0.2"/>
    <row r="12570" ht="12.75" customHeight="1" x14ac:dyDescent="0.2"/>
    <row r="12571" ht="12.75" customHeight="1" x14ac:dyDescent="0.2"/>
    <row r="12572" ht="12.75" customHeight="1" x14ac:dyDescent="0.2"/>
    <row r="12573" ht="12.75" customHeight="1" x14ac:dyDescent="0.2"/>
    <row r="12574" ht="12.75" customHeight="1" x14ac:dyDescent="0.2"/>
    <row r="12575" ht="12.75" customHeight="1" x14ac:dyDescent="0.2"/>
    <row r="12576" ht="12.75" customHeight="1" x14ac:dyDescent="0.2"/>
    <row r="12577" ht="12.75" customHeight="1" x14ac:dyDescent="0.2"/>
    <row r="12578" ht="12.75" customHeight="1" x14ac:dyDescent="0.2"/>
    <row r="12579" ht="12.75" customHeight="1" x14ac:dyDescent="0.2"/>
    <row r="12580" ht="12.75" customHeight="1" x14ac:dyDescent="0.2"/>
    <row r="12581" ht="12.75" customHeight="1" x14ac:dyDescent="0.2"/>
    <row r="12582" ht="12.75" customHeight="1" x14ac:dyDescent="0.2"/>
    <row r="12583" ht="12.75" customHeight="1" x14ac:dyDescent="0.2"/>
    <row r="12584" ht="12.75" customHeight="1" x14ac:dyDescent="0.2"/>
    <row r="12585" ht="12.75" customHeight="1" x14ac:dyDescent="0.2"/>
    <row r="12586" ht="12.75" customHeight="1" x14ac:dyDescent="0.2"/>
    <row r="12587" ht="12.75" customHeight="1" x14ac:dyDescent="0.2"/>
    <row r="12588" ht="12.75" customHeight="1" x14ac:dyDescent="0.2"/>
    <row r="12589" ht="12.75" customHeight="1" x14ac:dyDescent="0.2"/>
    <row r="12590" ht="12.75" customHeight="1" x14ac:dyDescent="0.2"/>
    <row r="12591" ht="12.75" customHeight="1" x14ac:dyDescent="0.2"/>
    <row r="12592" ht="12.75" customHeight="1" x14ac:dyDescent="0.2"/>
    <row r="12593" ht="12.75" customHeight="1" x14ac:dyDescent="0.2"/>
    <row r="12594" ht="12.75" customHeight="1" x14ac:dyDescent="0.2"/>
    <row r="12595" ht="12.75" customHeight="1" x14ac:dyDescent="0.2"/>
    <row r="12596" ht="12.75" customHeight="1" x14ac:dyDescent="0.2"/>
    <row r="12597" ht="12.75" customHeight="1" x14ac:dyDescent="0.2"/>
    <row r="12598" ht="12.75" customHeight="1" x14ac:dyDescent="0.2"/>
    <row r="12599" ht="12.75" customHeight="1" x14ac:dyDescent="0.2"/>
    <row r="12600" ht="12.75" customHeight="1" x14ac:dyDescent="0.2"/>
    <row r="12601" ht="12.75" customHeight="1" x14ac:dyDescent="0.2"/>
    <row r="12602" ht="12.75" customHeight="1" x14ac:dyDescent="0.2"/>
    <row r="12603" ht="12.75" customHeight="1" x14ac:dyDescent="0.2"/>
    <row r="12604" ht="12.75" customHeight="1" x14ac:dyDescent="0.2"/>
    <row r="12605" ht="12.75" customHeight="1" x14ac:dyDescent="0.2"/>
    <row r="12606" ht="12.75" customHeight="1" x14ac:dyDescent="0.2"/>
    <row r="12607" ht="12.75" customHeight="1" x14ac:dyDescent="0.2"/>
    <row r="12608" ht="12.75" customHeight="1" x14ac:dyDescent="0.2"/>
    <row r="12609" ht="12.75" customHeight="1" x14ac:dyDescent="0.2"/>
    <row r="12610" ht="12.75" customHeight="1" x14ac:dyDescent="0.2"/>
    <row r="12611" ht="12.75" customHeight="1" x14ac:dyDescent="0.2"/>
    <row r="12612" ht="12.75" customHeight="1" x14ac:dyDescent="0.2"/>
    <row r="12613" ht="12.75" customHeight="1" x14ac:dyDescent="0.2"/>
    <row r="12614" ht="12.75" customHeight="1" x14ac:dyDescent="0.2"/>
    <row r="12615" ht="12.75" customHeight="1" x14ac:dyDescent="0.2"/>
    <row r="12616" ht="12.75" customHeight="1" x14ac:dyDescent="0.2"/>
    <row r="12617" ht="12.75" customHeight="1" x14ac:dyDescent="0.2"/>
    <row r="12618" ht="12.75" customHeight="1" x14ac:dyDescent="0.2"/>
    <row r="12619" ht="12.75" customHeight="1" x14ac:dyDescent="0.2"/>
    <row r="12620" ht="12.75" customHeight="1" x14ac:dyDescent="0.2"/>
    <row r="12621" ht="12.75" customHeight="1" x14ac:dyDescent="0.2"/>
    <row r="12622" ht="12.75" customHeight="1" x14ac:dyDescent="0.2"/>
    <row r="12623" ht="12.75" customHeight="1" x14ac:dyDescent="0.2"/>
    <row r="12624" ht="12.75" customHeight="1" x14ac:dyDescent="0.2"/>
    <row r="12625" ht="12.75" customHeight="1" x14ac:dyDescent="0.2"/>
    <row r="12626" ht="12.75" customHeight="1" x14ac:dyDescent="0.2"/>
    <row r="12627" ht="12.75" customHeight="1" x14ac:dyDescent="0.2"/>
    <row r="12628" ht="12.75" customHeight="1" x14ac:dyDescent="0.2"/>
    <row r="12629" ht="12.75" customHeight="1" x14ac:dyDescent="0.2"/>
    <row r="12630" ht="12.75" customHeight="1" x14ac:dyDescent="0.2"/>
    <row r="12631" ht="12.75" customHeight="1" x14ac:dyDescent="0.2"/>
    <row r="12632" ht="12.75" customHeight="1" x14ac:dyDescent="0.2"/>
    <row r="12633" ht="12.75" customHeight="1" x14ac:dyDescent="0.2"/>
    <row r="12634" ht="12.75" customHeight="1" x14ac:dyDescent="0.2"/>
    <row r="12635" ht="12.75" customHeight="1" x14ac:dyDescent="0.2"/>
    <row r="12636" ht="12.75" customHeight="1" x14ac:dyDescent="0.2"/>
    <row r="12637" ht="12.75" customHeight="1" x14ac:dyDescent="0.2"/>
    <row r="12638" ht="12.75" customHeight="1" x14ac:dyDescent="0.2"/>
    <row r="12639" ht="12.75" customHeight="1" x14ac:dyDescent="0.2"/>
    <row r="12640" ht="12.75" customHeight="1" x14ac:dyDescent="0.2"/>
    <row r="12641" ht="12.75" customHeight="1" x14ac:dyDescent="0.2"/>
    <row r="12642" ht="12.75" customHeight="1" x14ac:dyDescent="0.2"/>
    <row r="12643" ht="12.75" customHeight="1" x14ac:dyDescent="0.2"/>
    <row r="12644" ht="12.75" customHeight="1" x14ac:dyDescent="0.2"/>
    <row r="12645" ht="12.75" customHeight="1" x14ac:dyDescent="0.2"/>
    <row r="12646" ht="12.75" customHeight="1" x14ac:dyDescent="0.2"/>
    <row r="12647" ht="12.75" customHeight="1" x14ac:dyDescent="0.2"/>
    <row r="12648" ht="12.75" customHeight="1" x14ac:dyDescent="0.2"/>
    <row r="12649" ht="12.75" customHeight="1" x14ac:dyDescent="0.2"/>
    <row r="12650" ht="12.75" customHeight="1" x14ac:dyDescent="0.2"/>
    <row r="12651" ht="12.75" customHeight="1" x14ac:dyDescent="0.2"/>
    <row r="12652" ht="12.75" customHeight="1" x14ac:dyDescent="0.2"/>
    <row r="12653" ht="12.75" customHeight="1" x14ac:dyDescent="0.2"/>
    <row r="12654" ht="12.75" customHeight="1" x14ac:dyDescent="0.2"/>
    <row r="12655" ht="12.75" customHeight="1" x14ac:dyDescent="0.2"/>
    <row r="12656" ht="12.75" customHeight="1" x14ac:dyDescent="0.2"/>
    <row r="12657" ht="12.75" customHeight="1" x14ac:dyDescent="0.2"/>
    <row r="12658" ht="12.75" customHeight="1" x14ac:dyDescent="0.2"/>
    <row r="12659" ht="12.75" customHeight="1" x14ac:dyDescent="0.2"/>
    <row r="12660" ht="12.75" customHeight="1" x14ac:dyDescent="0.2"/>
    <row r="12661" ht="12.75" customHeight="1" x14ac:dyDescent="0.2"/>
    <row r="12662" ht="12.75" customHeight="1" x14ac:dyDescent="0.2"/>
    <row r="12663" ht="12.75" customHeight="1" x14ac:dyDescent="0.2"/>
    <row r="12664" ht="12.75" customHeight="1" x14ac:dyDescent="0.2"/>
    <row r="12665" ht="12.75" customHeight="1" x14ac:dyDescent="0.2"/>
    <row r="12666" ht="12.75" customHeight="1" x14ac:dyDescent="0.2"/>
    <row r="12667" ht="12.75" customHeight="1" x14ac:dyDescent="0.2"/>
    <row r="12668" ht="12.75" customHeight="1" x14ac:dyDescent="0.2"/>
    <row r="12669" ht="12.75" customHeight="1" x14ac:dyDescent="0.2"/>
    <row r="12670" ht="12.75" customHeight="1" x14ac:dyDescent="0.2"/>
    <row r="12671" ht="12.75" customHeight="1" x14ac:dyDescent="0.2"/>
    <row r="12672" ht="12.75" customHeight="1" x14ac:dyDescent="0.2"/>
    <row r="12673" ht="12.75" customHeight="1" x14ac:dyDescent="0.2"/>
    <row r="12674" ht="12.75" customHeight="1" x14ac:dyDescent="0.2"/>
    <row r="12675" ht="12.75" customHeight="1" x14ac:dyDescent="0.2"/>
    <row r="12676" ht="12.75" customHeight="1" x14ac:dyDescent="0.2"/>
    <row r="12677" ht="12.75" customHeight="1" x14ac:dyDescent="0.2"/>
    <row r="12678" ht="12.75" customHeight="1" x14ac:dyDescent="0.2"/>
    <row r="12679" ht="12.75" customHeight="1" x14ac:dyDescent="0.2"/>
    <row r="12680" ht="12.75" customHeight="1" x14ac:dyDescent="0.2"/>
    <row r="12681" ht="12.75" customHeight="1" x14ac:dyDescent="0.2"/>
    <row r="12682" ht="12.75" customHeight="1" x14ac:dyDescent="0.2"/>
    <row r="12683" ht="12.75" customHeight="1" x14ac:dyDescent="0.2"/>
    <row r="12684" ht="12.75" customHeight="1" x14ac:dyDescent="0.2"/>
    <row r="12685" ht="12.75" customHeight="1" x14ac:dyDescent="0.2"/>
    <row r="12686" ht="12.75" customHeight="1" x14ac:dyDescent="0.2"/>
    <row r="12687" ht="12.75" customHeight="1" x14ac:dyDescent="0.2"/>
    <row r="12688" ht="12.75" customHeight="1" x14ac:dyDescent="0.2"/>
    <row r="12689" ht="12.75" customHeight="1" x14ac:dyDescent="0.2"/>
    <row r="12690" ht="12.75" customHeight="1" x14ac:dyDescent="0.2"/>
    <row r="12691" ht="12.75" customHeight="1" x14ac:dyDescent="0.2"/>
    <row r="12692" ht="12.75" customHeight="1" x14ac:dyDescent="0.2"/>
    <row r="12693" ht="12.75" customHeight="1" x14ac:dyDescent="0.2"/>
    <row r="12694" ht="12.75" customHeight="1" x14ac:dyDescent="0.2"/>
    <row r="12695" ht="12.75" customHeight="1" x14ac:dyDescent="0.2"/>
    <row r="12696" ht="12.75" customHeight="1" x14ac:dyDescent="0.2"/>
    <row r="12697" ht="12.75" customHeight="1" x14ac:dyDescent="0.2"/>
    <row r="12698" ht="12.75" customHeight="1" x14ac:dyDescent="0.2"/>
    <row r="12699" ht="12.75" customHeight="1" x14ac:dyDescent="0.2"/>
    <row r="12700" ht="12.75" customHeight="1" x14ac:dyDescent="0.2"/>
    <row r="12701" ht="12.75" customHeight="1" x14ac:dyDescent="0.2"/>
    <row r="12702" ht="12.75" customHeight="1" x14ac:dyDescent="0.2"/>
    <row r="12703" ht="12.75" customHeight="1" x14ac:dyDescent="0.2"/>
    <row r="12704" ht="12.75" customHeight="1" x14ac:dyDescent="0.2"/>
    <row r="12705" ht="12.75" customHeight="1" x14ac:dyDescent="0.2"/>
    <row r="12706" ht="12.75" customHeight="1" x14ac:dyDescent="0.2"/>
    <row r="12707" ht="12.75" customHeight="1" x14ac:dyDescent="0.2"/>
    <row r="12708" ht="12.75" customHeight="1" x14ac:dyDescent="0.2"/>
    <row r="12709" ht="12.75" customHeight="1" x14ac:dyDescent="0.2"/>
    <row r="12710" ht="12.75" customHeight="1" x14ac:dyDescent="0.2"/>
    <row r="12711" ht="12.75" customHeight="1" x14ac:dyDescent="0.2"/>
    <row r="12712" ht="12.75" customHeight="1" x14ac:dyDescent="0.2"/>
    <row r="12713" ht="12.75" customHeight="1" x14ac:dyDescent="0.2"/>
    <row r="12714" ht="12.75" customHeight="1" x14ac:dyDescent="0.2"/>
    <row r="12715" ht="12.75" customHeight="1" x14ac:dyDescent="0.2"/>
    <row r="12716" ht="12.75" customHeight="1" x14ac:dyDescent="0.2"/>
    <row r="12717" ht="12.75" customHeight="1" x14ac:dyDescent="0.2"/>
    <row r="12718" ht="12.75" customHeight="1" x14ac:dyDescent="0.2"/>
    <row r="12719" ht="12.75" customHeight="1" x14ac:dyDescent="0.2"/>
    <row r="12720" ht="12.75" customHeight="1" x14ac:dyDescent="0.2"/>
    <row r="12721" ht="12.75" customHeight="1" x14ac:dyDescent="0.2"/>
    <row r="12722" ht="12.75" customHeight="1" x14ac:dyDescent="0.2"/>
    <row r="12723" ht="12.75" customHeight="1" x14ac:dyDescent="0.2"/>
    <row r="12724" ht="12.75" customHeight="1" x14ac:dyDescent="0.2"/>
    <row r="12725" ht="12.75" customHeight="1" x14ac:dyDescent="0.2"/>
    <row r="12726" ht="12.75" customHeight="1" x14ac:dyDescent="0.2"/>
    <row r="12727" ht="12.75" customHeight="1" x14ac:dyDescent="0.2"/>
    <row r="12728" ht="12.75" customHeight="1" x14ac:dyDescent="0.2"/>
    <row r="12729" ht="12.75" customHeight="1" x14ac:dyDescent="0.2"/>
    <row r="12730" ht="12.75" customHeight="1" x14ac:dyDescent="0.2"/>
    <row r="12731" ht="12.75" customHeight="1" x14ac:dyDescent="0.2"/>
    <row r="12732" ht="12.75" customHeight="1" x14ac:dyDescent="0.2"/>
    <row r="12733" ht="12.75" customHeight="1" x14ac:dyDescent="0.2"/>
    <row r="12734" ht="12.75" customHeight="1" x14ac:dyDescent="0.2"/>
    <row r="12735" ht="12.75" customHeight="1" x14ac:dyDescent="0.2"/>
    <row r="12736" ht="12.75" customHeight="1" x14ac:dyDescent="0.2"/>
    <row r="12737" ht="12.75" customHeight="1" x14ac:dyDescent="0.2"/>
    <row r="12738" ht="12.75" customHeight="1" x14ac:dyDescent="0.2"/>
    <row r="12739" ht="12.75" customHeight="1" x14ac:dyDescent="0.2"/>
    <row r="12740" ht="12.75" customHeight="1" x14ac:dyDescent="0.2"/>
    <row r="12741" ht="12.75" customHeight="1" x14ac:dyDescent="0.2"/>
    <row r="12742" ht="12.75" customHeight="1" x14ac:dyDescent="0.2"/>
    <row r="12743" ht="12.75" customHeight="1" x14ac:dyDescent="0.2"/>
    <row r="12744" ht="12.75" customHeight="1" x14ac:dyDescent="0.2"/>
    <row r="12745" ht="12.75" customHeight="1" x14ac:dyDescent="0.2"/>
    <row r="12746" ht="12.75" customHeight="1" x14ac:dyDescent="0.2"/>
    <row r="12747" ht="12.75" customHeight="1" x14ac:dyDescent="0.2"/>
    <row r="12748" ht="12.75" customHeight="1" x14ac:dyDescent="0.2"/>
    <row r="12749" ht="12.75" customHeight="1" x14ac:dyDescent="0.2"/>
    <row r="12750" ht="12.75" customHeight="1" x14ac:dyDescent="0.2"/>
    <row r="12751" ht="12.75" customHeight="1" x14ac:dyDescent="0.2"/>
    <row r="12752" ht="12.75" customHeight="1" x14ac:dyDescent="0.2"/>
    <row r="12753" ht="12.75" customHeight="1" x14ac:dyDescent="0.2"/>
    <row r="12754" ht="12.75" customHeight="1" x14ac:dyDescent="0.2"/>
    <row r="12755" ht="12.75" customHeight="1" x14ac:dyDescent="0.2"/>
    <row r="12756" ht="12.75" customHeight="1" x14ac:dyDescent="0.2"/>
    <row r="12757" ht="12.75" customHeight="1" x14ac:dyDescent="0.2"/>
    <row r="12758" ht="12.75" customHeight="1" x14ac:dyDescent="0.2"/>
    <row r="12759" ht="12.75" customHeight="1" x14ac:dyDescent="0.2"/>
    <row r="12760" ht="12.75" customHeight="1" x14ac:dyDescent="0.2"/>
    <row r="12761" ht="12.75" customHeight="1" x14ac:dyDescent="0.2"/>
    <row r="12762" ht="12.75" customHeight="1" x14ac:dyDescent="0.2"/>
    <row r="12763" ht="12.75" customHeight="1" x14ac:dyDescent="0.2"/>
    <row r="12764" ht="12.75" customHeight="1" x14ac:dyDescent="0.2"/>
    <row r="12765" ht="12.75" customHeight="1" x14ac:dyDescent="0.2"/>
    <row r="12766" ht="12.75" customHeight="1" x14ac:dyDescent="0.2"/>
    <row r="12767" ht="12.75" customHeight="1" x14ac:dyDescent="0.2"/>
    <row r="12768" ht="12.75" customHeight="1" x14ac:dyDescent="0.2"/>
    <row r="12769" ht="12.75" customHeight="1" x14ac:dyDescent="0.2"/>
    <row r="12770" ht="12.75" customHeight="1" x14ac:dyDescent="0.2"/>
    <row r="12771" ht="12.75" customHeight="1" x14ac:dyDescent="0.2"/>
    <row r="12772" ht="12.75" customHeight="1" x14ac:dyDescent="0.2"/>
    <row r="12773" ht="12.75" customHeight="1" x14ac:dyDescent="0.2"/>
    <row r="12774" ht="12.75" customHeight="1" x14ac:dyDescent="0.2"/>
    <row r="12775" ht="12.75" customHeight="1" x14ac:dyDescent="0.2"/>
    <row r="12776" ht="12.75" customHeight="1" x14ac:dyDescent="0.2"/>
    <row r="12777" ht="12.75" customHeight="1" x14ac:dyDescent="0.2"/>
    <row r="12778" ht="12.75" customHeight="1" x14ac:dyDescent="0.2"/>
    <row r="12779" ht="12.75" customHeight="1" x14ac:dyDescent="0.2"/>
    <row r="12780" ht="12.75" customHeight="1" x14ac:dyDescent="0.2"/>
    <row r="12781" ht="12.75" customHeight="1" x14ac:dyDescent="0.2"/>
    <row r="12782" ht="12.75" customHeight="1" x14ac:dyDescent="0.2"/>
    <row r="12783" ht="12.75" customHeight="1" x14ac:dyDescent="0.2"/>
    <row r="12784" ht="12.75" customHeight="1" x14ac:dyDescent="0.2"/>
    <row r="12785" ht="12.75" customHeight="1" x14ac:dyDescent="0.2"/>
    <row r="12786" ht="12.75" customHeight="1" x14ac:dyDescent="0.2"/>
    <row r="12787" ht="12.75" customHeight="1" x14ac:dyDescent="0.2"/>
    <row r="12788" ht="12.75" customHeight="1" x14ac:dyDescent="0.2"/>
    <row r="12789" ht="12.75" customHeight="1" x14ac:dyDescent="0.2"/>
    <row r="12790" ht="12.75" customHeight="1" x14ac:dyDescent="0.2"/>
    <row r="12791" ht="12.75" customHeight="1" x14ac:dyDescent="0.2"/>
    <row r="12792" ht="12.75" customHeight="1" x14ac:dyDescent="0.2"/>
    <row r="12793" ht="12.75" customHeight="1" x14ac:dyDescent="0.2"/>
    <row r="12794" ht="12.75" customHeight="1" x14ac:dyDescent="0.2"/>
    <row r="12795" ht="12.75" customHeight="1" x14ac:dyDescent="0.2"/>
    <row r="12796" ht="12.75" customHeight="1" x14ac:dyDescent="0.2"/>
    <row r="12797" ht="12.75" customHeight="1" x14ac:dyDescent="0.2"/>
    <row r="12798" ht="12.75" customHeight="1" x14ac:dyDescent="0.2"/>
    <row r="12799" ht="12.75" customHeight="1" x14ac:dyDescent="0.2"/>
    <row r="12800" ht="12.75" customHeight="1" x14ac:dyDescent="0.2"/>
    <row r="12801" ht="12.75" customHeight="1" x14ac:dyDescent="0.2"/>
    <row r="12802" ht="12.75" customHeight="1" x14ac:dyDescent="0.2"/>
    <row r="12803" ht="12.75" customHeight="1" x14ac:dyDescent="0.2"/>
    <row r="12804" ht="12.75" customHeight="1" x14ac:dyDescent="0.2"/>
    <row r="12805" ht="12.75" customHeight="1" x14ac:dyDescent="0.2"/>
    <row r="12806" ht="12.75" customHeight="1" x14ac:dyDescent="0.2"/>
    <row r="12807" ht="12.75" customHeight="1" x14ac:dyDescent="0.2"/>
    <row r="12808" ht="12.75" customHeight="1" x14ac:dyDescent="0.2"/>
    <row r="12809" ht="12.75" customHeight="1" x14ac:dyDescent="0.2"/>
    <row r="12810" ht="12.75" customHeight="1" x14ac:dyDescent="0.2"/>
    <row r="12811" ht="12.75" customHeight="1" x14ac:dyDescent="0.2"/>
    <row r="12812" ht="12.75" customHeight="1" x14ac:dyDescent="0.2"/>
    <row r="12813" ht="12.75" customHeight="1" x14ac:dyDescent="0.2"/>
    <row r="12814" ht="12.75" customHeight="1" x14ac:dyDescent="0.2"/>
    <row r="12815" ht="12.75" customHeight="1" x14ac:dyDescent="0.2"/>
    <row r="12816" ht="12.75" customHeight="1" x14ac:dyDescent="0.2"/>
    <row r="12817" ht="12.75" customHeight="1" x14ac:dyDescent="0.2"/>
    <row r="12818" ht="12.75" customHeight="1" x14ac:dyDescent="0.2"/>
    <row r="12819" ht="12.75" customHeight="1" x14ac:dyDescent="0.2"/>
    <row r="12820" ht="12.75" customHeight="1" x14ac:dyDescent="0.2"/>
    <row r="12821" ht="12.75" customHeight="1" x14ac:dyDescent="0.2"/>
    <row r="12822" ht="12.75" customHeight="1" x14ac:dyDescent="0.2"/>
    <row r="12823" ht="12.75" customHeight="1" x14ac:dyDescent="0.2"/>
    <row r="12824" ht="12.75" customHeight="1" x14ac:dyDescent="0.2"/>
    <row r="12825" ht="12.75" customHeight="1" x14ac:dyDescent="0.2"/>
    <row r="12826" ht="12.75" customHeight="1" x14ac:dyDescent="0.2"/>
    <row r="12827" ht="12.75" customHeight="1" x14ac:dyDescent="0.2"/>
    <row r="12828" ht="12.75" customHeight="1" x14ac:dyDescent="0.2"/>
    <row r="12829" ht="12.75" customHeight="1" x14ac:dyDescent="0.2"/>
    <row r="12830" ht="12.75" customHeight="1" x14ac:dyDescent="0.2"/>
    <row r="12831" ht="12.75" customHeight="1" x14ac:dyDescent="0.2"/>
    <row r="12832" ht="12.75" customHeight="1" x14ac:dyDescent="0.2"/>
    <row r="12833" ht="12.75" customHeight="1" x14ac:dyDescent="0.2"/>
    <row r="12834" ht="12.75" customHeight="1" x14ac:dyDescent="0.2"/>
    <row r="12835" ht="12.75" customHeight="1" x14ac:dyDescent="0.2"/>
    <row r="12836" ht="12.75" customHeight="1" x14ac:dyDescent="0.2"/>
    <row r="12837" ht="12.75" customHeight="1" x14ac:dyDescent="0.2"/>
    <row r="12838" ht="12.75" customHeight="1" x14ac:dyDescent="0.2"/>
    <row r="12839" ht="12.75" customHeight="1" x14ac:dyDescent="0.2"/>
    <row r="12840" ht="12.75" customHeight="1" x14ac:dyDescent="0.2"/>
    <row r="12841" ht="12.75" customHeight="1" x14ac:dyDescent="0.2"/>
    <row r="12842" ht="12.75" customHeight="1" x14ac:dyDescent="0.2"/>
    <row r="12843" ht="12.75" customHeight="1" x14ac:dyDescent="0.2"/>
    <row r="12844" ht="12.75" customHeight="1" x14ac:dyDescent="0.2"/>
    <row r="12845" ht="12.75" customHeight="1" x14ac:dyDescent="0.2"/>
    <row r="12846" ht="12.75" customHeight="1" x14ac:dyDescent="0.2"/>
    <row r="12847" ht="12.75" customHeight="1" x14ac:dyDescent="0.2"/>
    <row r="12848" ht="12.75" customHeight="1" x14ac:dyDescent="0.2"/>
    <row r="12849" ht="12.75" customHeight="1" x14ac:dyDescent="0.2"/>
    <row r="12850" ht="12.75" customHeight="1" x14ac:dyDescent="0.2"/>
    <row r="12851" ht="12.75" customHeight="1" x14ac:dyDescent="0.2"/>
    <row r="12852" ht="12.75" customHeight="1" x14ac:dyDescent="0.2"/>
    <row r="12853" ht="12.75" customHeight="1" x14ac:dyDescent="0.2"/>
    <row r="12854" ht="12.75" customHeight="1" x14ac:dyDescent="0.2"/>
    <row r="12855" ht="12.75" customHeight="1" x14ac:dyDescent="0.2"/>
    <row r="12856" ht="12.75" customHeight="1" x14ac:dyDescent="0.2"/>
    <row r="12857" ht="12.75" customHeight="1" x14ac:dyDescent="0.2"/>
    <row r="12858" ht="12.75" customHeight="1" x14ac:dyDescent="0.2"/>
    <row r="12859" ht="12.75" customHeight="1" x14ac:dyDescent="0.2"/>
    <row r="12860" ht="12.75" customHeight="1" x14ac:dyDescent="0.2"/>
    <row r="12861" ht="12.75" customHeight="1" x14ac:dyDescent="0.2"/>
    <row r="12862" ht="12.75" customHeight="1" x14ac:dyDescent="0.2"/>
    <row r="12863" ht="12.75" customHeight="1" x14ac:dyDescent="0.2"/>
    <row r="12864" ht="12.75" customHeight="1" x14ac:dyDescent="0.2"/>
    <row r="12865" ht="12.75" customHeight="1" x14ac:dyDescent="0.2"/>
    <row r="12866" ht="12.75" customHeight="1" x14ac:dyDescent="0.2"/>
    <row r="12867" ht="12.75" customHeight="1" x14ac:dyDescent="0.2"/>
    <row r="12868" ht="12.75" customHeight="1" x14ac:dyDescent="0.2"/>
    <row r="12869" ht="12.75" customHeight="1" x14ac:dyDescent="0.2"/>
    <row r="12870" ht="12.75" customHeight="1" x14ac:dyDescent="0.2"/>
    <row r="12871" ht="12.75" customHeight="1" x14ac:dyDescent="0.2"/>
    <row r="12872" ht="12.75" customHeight="1" x14ac:dyDescent="0.2"/>
    <row r="12873" ht="12.75" customHeight="1" x14ac:dyDescent="0.2"/>
    <row r="12874" ht="12.75" customHeight="1" x14ac:dyDescent="0.2"/>
    <row r="12875" ht="12.75" customHeight="1" x14ac:dyDescent="0.2"/>
    <row r="12876" ht="12.75" customHeight="1" x14ac:dyDescent="0.2"/>
    <row r="12877" ht="12.75" customHeight="1" x14ac:dyDescent="0.2"/>
    <row r="12878" ht="12.75" customHeight="1" x14ac:dyDescent="0.2"/>
    <row r="12879" ht="12.75" customHeight="1" x14ac:dyDescent="0.2"/>
    <row r="12880" ht="12.75" customHeight="1" x14ac:dyDescent="0.2"/>
    <row r="12881" ht="12.75" customHeight="1" x14ac:dyDescent="0.2"/>
    <row r="12882" ht="12.75" customHeight="1" x14ac:dyDescent="0.2"/>
    <row r="12883" ht="12.75" customHeight="1" x14ac:dyDescent="0.2"/>
    <row r="12884" ht="12.75" customHeight="1" x14ac:dyDescent="0.2"/>
    <row r="12885" ht="12.75" customHeight="1" x14ac:dyDescent="0.2"/>
    <row r="12886" ht="12.75" customHeight="1" x14ac:dyDescent="0.2"/>
    <row r="12887" ht="12.75" customHeight="1" x14ac:dyDescent="0.2"/>
    <row r="12888" ht="12.75" customHeight="1" x14ac:dyDescent="0.2"/>
    <row r="12889" ht="12.75" customHeight="1" x14ac:dyDescent="0.2"/>
    <row r="12890" ht="12.75" customHeight="1" x14ac:dyDescent="0.2"/>
    <row r="12891" ht="12.75" customHeight="1" x14ac:dyDescent="0.2"/>
    <row r="12892" ht="12.75" customHeight="1" x14ac:dyDescent="0.2"/>
    <row r="12893" ht="12.75" customHeight="1" x14ac:dyDescent="0.2"/>
    <row r="12894" ht="12.75" customHeight="1" x14ac:dyDescent="0.2"/>
    <row r="12895" ht="12.75" customHeight="1" x14ac:dyDescent="0.2"/>
    <row r="12896" ht="12.75" customHeight="1" x14ac:dyDescent="0.2"/>
    <row r="12897" ht="12.75" customHeight="1" x14ac:dyDescent="0.2"/>
    <row r="12898" ht="12.75" customHeight="1" x14ac:dyDescent="0.2"/>
    <row r="12899" ht="12.75" customHeight="1" x14ac:dyDescent="0.2"/>
    <row r="12900" ht="12.75" customHeight="1" x14ac:dyDescent="0.2"/>
    <row r="12901" ht="12.75" customHeight="1" x14ac:dyDescent="0.2"/>
    <row r="12902" ht="12.75" customHeight="1" x14ac:dyDescent="0.2"/>
    <row r="12903" ht="12.75" customHeight="1" x14ac:dyDescent="0.2"/>
    <row r="12904" ht="12.75" customHeight="1" x14ac:dyDescent="0.2"/>
    <row r="12905" ht="12.75" customHeight="1" x14ac:dyDescent="0.2"/>
    <row r="12906" ht="12.75" customHeight="1" x14ac:dyDescent="0.2"/>
    <row r="12907" ht="12.75" customHeight="1" x14ac:dyDescent="0.2"/>
    <row r="12908" ht="12.75" customHeight="1" x14ac:dyDescent="0.2"/>
    <row r="12909" ht="12.75" customHeight="1" x14ac:dyDescent="0.2"/>
    <row r="12910" ht="12.75" customHeight="1" x14ac:dyDescent="0.2"/>
    <row r="12911" ht="12.75" customHeight="1" x14ac:dyDescent="0.2"/>
    <row r="12912" ht="12.75" customHeight="1" x14ac:dyDescent="0.2"/>
    <row r="12913" ht="12.75" customHeight="1" x14ac:dyDescent="0.2"/>
    <row r="12914" ht="12.75" customHeight="1" x14ac:dyDescent="0.2"/>
    <row r="12915" ht="12.75" customHeight="1" x14ac:dyDescent="0.2"/>
    <row r="12916" ht="12.75" customHeight="1" x14ac:dyDescent="0.2"/>
    <row r="12917" ht="12.75" customHeight="1" x14ac:dyDescent="0.2"/>
    <row r="12918" ht="12.75" customHeight="1" x14ac:dyDescent="0.2"/>
    <row r="12919" ht="12.75" customHeight="1" x14ac:dyDescent="0.2"/>
    <row r="12920" ht="12.75" customHeight="1" x14ac:dyDescent="0.2"/>
    <row r="12921" ht="12.75" customHeight="1" x14ac:dyDescent="0.2"/>
    <row r="12922" ht="12.75" customHeight="1" x14ac:dyDescent="0.2"/>
    <row r="12923" ht="12.75" customHeight="1" x14ac:dyDescent="0.2"/>
    <row r="12924" ht="12.75" customHeight="1" x14ac:dyDescent="0.2"/>
    <row r="12925" ht="12.75" customHeight="1" x14ac:dyDescent="0.2"/>
    <row r="12926" ht="12.75" customHeight="1" x14ac:dyDescent="0.2"/>
    <row r="12927" ht="12.75" customHeight="1" x14ac:dyDescent="0.2"/>
    <row r="12928" ht="12.75" customHeight="1" x14ac:dyDescent="0.2"/>
    <row r="12929" ht="12.75" customHeight="1" x14ac:dyDescent="0.2"/>
    <row r="12930" ht="12.75" customHeight="1" x14ac:dyDescent="0.2"/>
    <row r="12931" ht="12.75" customHeight="1" x14ac:dyDescent="0.2"/>
    <row r="12932" ht="12.75" customHeight="1" x14ac:dyDescent="0.2"/>
    <row r="12933" ht="12.75" customHeight="1" x14ac:dyDescent="0.2"/>
    <row r="12934" ht="12.75" customHeight="1" x14ac:dyDescent="0.2"/>
    <row r="12935" ht="12.75" customHeight="1" x14ac:dyDescent="0.2"/>
    <row r="12936" ht="12.75" customHeight="1" x14ac:dyDescent="0.2"/>
    <row r="12937" ht="12.75" customHeight="1" x14ac:dyDescent="0.2"/>
    <row r="12938" ht="12.75" customHeight="1" x14ac:dyDescent="0.2"/>
    <row r="12939" ht="12.75" customHeight="1" x14ac:dyDescent="0.2"/>
    <row r="12940" ht="12.75" customHeight="1" x14ac:dyDescent="0.2"/>
    <row r="12941" ht="12.75" customHeight="1" x14ac:dyDescent="0.2"/>
    <row r="12942" ht="12.75" customHeight="1" x14ac:dyDescent="0.2"/>
    <row r="12943" ht="12.75" customHeight="1" x14ac:dyDescent="0.2"/>
    <row r="12944" ht="12.75" customHeight="1" x14ac:dyDescent="0.2"/>
    <row r="12945" ht="12.75" customHeight="1" x14ac:dyDescent="0.2"/>
    <row r="12946" ht="12.75" customHeight="1" x14ac:dyDescent="0.2"/>
    <row r="12947" ht="12.75" customHeight="1" x14ac:dyDescent="0.2"/>
    <row r="12948" ht="12.75" customHeight="1" x14ac:dyDescent="0.2"/>
    <row r="12949" ht="12.75" customHeight="1" x14ac:dyDescent="0.2"/>
    <row r="12950" ht="12.75" customHeight="1" x14ac:dyDescent="0.2"/>
    <row r="12951" ht="12.75" customHeight="1" x14ac:dyDescent="0.2"/>
    <row r="12952" ht="12.75" customHeight="1" x14ac:dyDescent="0.2"/>
    <row r="12953" ht="12.75" customHeight="1" x14ac:dyDescent="0.2"/>
    <row r="12954" ht="12.75" customHeight="1" x14ac:dyDescent="0.2"/>
    <row r="12955" ht="12.75" customHeight="1" x14ac:dyDescent="0.2"/>
    <row r="12956" ht="12.75" customHeight="1" x14ac:dyDescent="0.2"/>
    <row r="12957" ht="12.75" customHeight="1" x14ac:dyDescent="0.2"/>
    <row r="12958" ht="12.75" customHeight="1" x14ac:dyDescent="0.2"/>
    <row r="12959" ht="12.75" customHeight="1" x14ac:dyDescent="0.2"/>
    <row r="12960" ht="12.75" customHeight="1" x14ac:dyDescent="0.2"/>
    <row r="12961" ht="12.75" customHeight="1" x14ac:dyDescent="0.2"/>
    <row r="12962" ht="12.75" customHeight="1" x14ac:dyDescent="0.2"/>
    <row r="12963" ht="12.75" customHeight="1" x14ac:dyDescent="0.2"/>
    <row r="12964" ht="12.75" customHeight="1" x14ac:dyDescent="0.2"/>
    <row r="12965" ht="12.75" customHeight="1" x14ac:dyDescent="0.2"/>
    <row r="12966" ht="12.75" customHeight="1" x14ac:dyDescent="0.2"/>
    <row r="12967" ht="12.75" customHeight="1" x14ac:dyDescent="0.2"/>
    <row r="12968" ht="12.75" customHeight="1" x14ac:dyDescent="0.2"/>
    <row r="12969" ht="12.75" customHeight="1" x14ac:dyDescent="0.2"/>
    <row r="12970" ht="12.75" customHeight="1" x14ac:dyDescent="0.2"/>
    <row r="12971" ht="12.75" customHeight="1" x14ac:dyDescent="0.2"/>
    <row r="12972" ht="12.75" customHeight="1" x14ac:dyDescent="0.2"/>
    <row r="12973" ht="12.75" customHeight="1" x14ac:dyDescent="0.2"/>
    <row r="12974" ht="12.75" customHeight="1" x14ac:dyDescent="0.2"/>
    <row r="12975" ht="12.75" customHeight="1" x14ac:dyDescent="0.2"/>
    <row r="12976" ht="12.75" customHeight="1" x14ac:dyDescent="0.2"/>
    <row r="12977" ht="12.75" customHeight="1" x14ac:dyDescent="0.2"/>
    <row r="12978" ht="12.75" customHeight="1" x14ac:dyDescent="0.2"/>
    <row r="12979" ht="12.75" customHeight="1" x14ac:dyDescent="0.2"/>
    <row r="12980" ht="12.75" customHeight="1" x14ac:dyDescent="0.2"/>
    <row r="12981" ht="12.75" customHeight="1" x14ac:dyDescent="0.2"/>
    <row r="12982" ht="12.75" customHeight="1" x14ac:dyDescent="0.2"/>
    <row r="12983" ht="12.75" customHeight="1" x14ac:dyDescent="0.2"/>
    <row r="12984" ht="12.75" customHeight="1" x14ac:dyDescent="0.2"/>
    <row r="12985" ht="12.75" customHeight="1" x14ac:dyDescent="0.2"/>
    <row r="12986" ht="12.75" customHeight="1" x14ac:dyDescent="0.2"/>
    <row r="12987" ht="12.75" customHeight="1" x14ac:dyDescent="0.2"/>
    <row r="12988" ht="12.75" customHeight="1" x14ac:dyDescent="0.2"/>
    <row r="12989" ht="12.75" customHeight="1" x14ac:dyDescent="0.2"/>
    <row r="12990" ht="12.75" customHeight="1" x14ac:dyDescent="0.2"/>
    <row r="12991" ht="12.75" customHeight="1" x14ac:dyDescent="0.2"/>
    <row r="12992" ht="12.75" customHeight="1" x14ac:dyDescent="0.2"/>
    <row r="12993" ht="12.75" customHeight="1" x14ac:dyDescent="0.2"/>
    <row r="12994" ht="12.75" customHeight="1" x14ac:dyDescent="0.2"/>
    <row r="12995" ht="12.75" customHeight="1" x14ac:dyDescent="0.2"/>
    <row r="12996" ht="12.75" customHeight="1" x14ac:dyDescent="0.2"/>
    <row r="12997" ht="12.75" customHeight="1" x14ac:dyDescent="0.2"/>
    <row r="12998" ht="12.75" customHeight="1" x14ac:dyDescent="0.2"/>
    <row r="12999" ht="12.75" customHeight="1" x14ac:dyDescent="0.2"/>
    <row r="13000" ht="12.75" customHeight="1" x14ac:dyDescent="0.2"/>
    <row r="13001" ht="12.75" customHeight="1" x14ac:dyDescent="0.2"/>
    <row r="13002" ht="12.75" customHeight="1" x14ac:dyDescent="0.2"/>
    <row r="13003" ht="12.75" customHeight="1" x14ac:dyDescent="0.2"/>
    <row r="13004" ht="12.75" customHeight="1" x14ac:dyDescent="0.2"/>
    <row r="13005" ht="12.75" customHeight="1" x14ac:dyDescent="0.2"/>
    <row r="13006" ht="12.75" customHeight="1" x14ac:dyDescent="0.2"/>
    <row r="13007" ht="12.75" customHeight="1" x14ac:dyDescent="0.2"/>
    <row r="13008" ht="12.75" customHeight="1" x14ac:dyDescent="0.2"/>
    <row r="13009" ht="12.75" customHeight="1" x14ac:dyDescent="0.2"/>
    <row r="13010" ht="12.75" customHeight="1" x14ac:dyDescent="0.2"/>
    <row r="13011" ht="12.75" customHeight="1" x14ac:dyDescent="0.2"/>
    <row r="13012" ht="12.75" customHeight="1" x14ac:dyDescent="0.2"/>
    <row r="13013" ht="12.75" customHeight="1" x14ac:dyDescent="0.2"/>
    <row r="13014" ht="12.75" customHeight="1" x14ac:dyDescent="0.2"/>
    <row r="13015" ht="12.75" customHeight="1" x14ac:dyDescent="0.2"/>
    <row r="13016" ht="12.75" customHeight="1" x14ac:dyDescent="0.2"/>
    <row r="13017" ht="12.75" customHeight="1" x14ac:dyDescent="0.2"/>
    <row r="13018" ht="12.75" customHeight="1" x14ac:dyDescent="0.2"/>
    <row r="13019" ht="12.75" customHeight="1" x14ac:dyDescent="0.2"/>
    <row r="13020" ht="12.75" customHeight="1" x14ac:dyDescent="0.2"/>
    <row r="13021" ht="12.75" customHeight="1" x14ac:dyDescent="0.2"/>
    <row r="13022" ht="12.75" customHeight="1" x14ac:dyDescent="0.2"/>
    <row r="13023" ht="12.75" customHeight="1" x14ac:dyDescent="0.2"/>
    <row r="13024" ht="12.75" customHeight="1" x14ac:dyDescent="0.2"/>
    <row r="13025" ht="12.75" customHeight="1" x14ac:dyDescent="0.2"/>
    <row r="13026" ht="12.75" customHeight="1" x14ac:dyDescent="0.2"/>
    <row r="13027" ht="12.75" customHeight="1" x14ac:dyDescent="0.2"/>
    <row r="13028" ht="12.75" customHeight="1" x14ac:dyDescent="0.2"/>
    <row r="13029" ht="12.75" customHeight="1" x14ac:dyDescent="0.2"/>
    <row r="13030" ht="12.75" customHeight="1" x14ac:dyDescent="0.2"/>
    <row r="13031" ht="12.75" customHeight="1" x14ac:dyDescent="0.2"/>
    <row r="13032" ht="12.75" customHeight="1" x14ac:dyDescent="0.2"/>
    <row r="13033" ht="12.75" customHeight="1" x14ac:dyDescent="0.2"/>
    <row r="13034" ht="12.75" customHeight="1" x14ac:dyDescent="0.2"/>
    <row r="13035" ht="12.75" customHeight="1" x14ac:dyDescent="0.2"/>
    <row r="13036" ht="12.75" customHeight="1" x14ac:dyDescent="0.2"/>
    <row r="13037" ht="12.75" customHeight="1" x14ac:dyDescent="0.2"/>
    <row r="13038" ht="12.75" customHeight="1" x14ac:dyDescent="0.2"/>
    <row r="13039" ht="12.75" customHeight="1" x14ac:dyDescent="0.2"/>
    <row r="13040" ht="12.75" customHeight="1" x14ac:dyDescent="0.2"/>
    <row r="13041" ht="12.75" customHeight="1" x14ac:dyDescent="0.2"/>
    <row r="13042" ht="12.75" customHeight="1" x14ac:dyDescent="0.2"/>
    <row r="13043" ht="12.75" customHeight="1" x14ac:dyDescent="0.2"/>
    <row r="13044" ht="12.75" customHeight="1" x14ac:dyDescent="0.2"/>
    <row r="13045" ht="12.75" customHeight="1" x14ac:dyDescent="0.2"/>
    <row r="13046" ht="12.75" customHeight="1" x14ac:dyDescent="0.2"/>
    <row r="13047" ht="12.75" customHeight="1" x14ac:dyDescent="0.2"/>
    <row r="13048" ht="12.75" customHeight="1" x14ac:dyDescent="0.2"/>
    <row r="13049" ht="12.75" customHeight="1" x14ac:dyDescent="0.2"/>
    <row r="13050" ht="12.75" customHeight="1" x14ac:dyDescent="0.2"/>
    <row r="13051" ht="12.75" customHeight="1" x14ac:dyDescent="0.2"/>
    <row r="13052" ht="12.75" customHeight="1" x14ac:dyDescent="0.2"/>
    <row r="13053" ht="12.75" customHeight="1" x14ac:dyDescent="0.2"/>
    <row r="13054" ht="12.75" customHeight="1" x14ac:dyDescent="0.2"/>
    <row r="13055" ht="12.75" customHeight="1" x14ac:dyDescent="0.2"/>
    <row r="13056" ht="12.75" customHeight="1" x14ac:dyDescent="0.2"/>
    <row r="13057" ht="12.75" customHeight="1" x14ac:dyDescent="0.2"/>
    <row r="13058" ht="12.75" customHeight="1" x14ac:dyDescent="0.2"/>
    <row r="13059" ht="12.75" customHeight="1" x14ac:dyDescent="0.2"/>
    <row r="13060" ht="12.75" customHeight="1" x14ac:dyDescent="0.2"/>
    <row r="13061" ht="12.75" customHeight="1" x14ac:dyDescent="0.2"/>
    <row r="13062" ht="12.75" customHeight="1" x14ac:dyDescent="0.2"/>
    <row r="13063" ht="12.75" customHeight="1" x14ac:dyDescent="0.2"/>
    <row r="13064" ht="12.75" customHeight="1" x14ac:dyDescent="0.2"/>
    <row r="13065" ht="12.75" customHeight="1" x14ac:dyDescent="0.2"/>
    <row r="13066" ht="12.75" customHeight="1" x14ac:dyDescent="0.2"/>
    <row r="13067" ht="12.75" customHeight="1" x14ac:dyDescent="0.2"/>
    <row r="13068" ht="12.75" customHeight="1" x14ac:dyDescent="0.2"/>
    <row r="13069" ht="12.75" customHeight="1" x14ac:dyDescent="0.2"/>
    <row r="13070" ht="12.75" customHeight="1" x14ac:dyDescent="0.2"/>
    <row r="13071" ht="12.75" customHeight="1" x14ac:dyDescent="0.2"/>
    <row r="13072" ht="12.75" customHeight="1" x14ac:dyDescent="0.2"/>
    <row r="13073" ht="12.75" customHeight="1" x14ac:dyDescent="0.2"/>
    <row r="13074" ht="12.75" customHeight="1" x14ac:dyDescent="0.2"/>
    <row r="13075" ht="12.75" customHeight="1" x14ac:dyDescent="0.2"/>
    <row r="13076" ht="12.75" customHeight="1" x14ac:dyDescent="0.2"/>
    <row r="13077" ht="12.75" customHeight="1" x14ac:dyDescent="0.2"/>
    <row r="13078" ht="12.75" customHeight="1" x14ac:dyDescent="0.2"/>
    <row r="13079" ht="12.75" customHeight="1" x14ac:dyDescent="0.2"/>
    <row r="13080" ht="12.75" customHeight="1" x14ac:dyDescent="0.2"/>
    <row r="13081" ht="12.75" customHeight="1" x14ac:dyDescent="0.2"/>
    <row r="13082" ht="12.75" customHeight="1" x14ac:dyDescent="0.2"/>
    <row r="13083" ht="12.75" customHeight="1" x14ac:dyDescent="0.2"/>
    <row r="13084" ht="12.75" customHeight="1" x14ac:dyDescent="0.2"/>
    <row r="13085" ht="12.75" customHeight="1" x14ac:dyDescent="0.2"/>
    <row r="13086" ht="12.75" customHeight="1" x14ac:dyDescent="0.2"/>
    <row r="13087" ht="12.75" customHeight="1" x14ac:dyDescent="0.2"/>
    <row r="13088" ht="12.75" customHeight="1" x14ac:dyDescent="0.2"/>
    <row r="13089" ht="12.75" customHeight="1" x14ac:dyDescent="0.2"/>
    <row r="13090" ht="12.75" customHeight="1" x14ac:dyDescent="0.2"/>
    <row r="13091" ht="12.75" customHeight="1" x14ac:dyDescent="0.2"/>
    <row r="13092" ht="12.75" customHeight="1" x14ac:dyDescent="0.2"/>
    <row r="13093" ht="12.75" customHeight="1" x14ac:dyDescent="0.2"/>
    <row r="13094" ht="12.75" customHeight="1" x14ac:dyDescent="0.2"/>
    <row r="13095" ht="12.75" customHeight="1" x14ac:dyDescent="0.2"/>
    <row r="13096" ht="12.75" customHeight="1" x14ac:dyDescent="0.2"/>
    <row r="13097" ht="12.75" customHeight="1" x14ac:dyDescent="0.2"/>
    <row r="13098" ht="12.75" customHeight="1" x14ac:dyDescent="0.2"/>
    <row r="13099" ht="12.75" customHeight="1" x14ac:dyDescent="0.2"/>
    <row r="13100" ht="12.75" customHeight="1" x14ac:dyDescent="0.2"/>
    <row r="13101" ht="12.75" customHeight="1" x14ac:dyDescent="0.2"/>
    <row r="13102" ht="12.75" customHeight="1" x14ac:dyDescent="0.2"/>
    <row r="13103" ht="12.75" customHeight="1" x14ac:dyDescent="0.2"/>
    <row r="13104" ht="12.75" customHeight="1" x14ac:dyDescent="0.2"/>
    <row r="13105" ht="12.75" customHeight="1" x14ac:dyDescent="0.2"/>
    <row r="13106" ht="12.75" customHeight="1" x14ac:dyDescent="0.2"/>
    <row r="13107" ht="12.75" customHeight="1" x14ac:dyDescent="0.2"/>
    <row r="13108" ht="12.75" customHeight="1" x14ac:dyDescent="0.2"/>
    <row r="13109" ht="12.75" customHeight="1" x14ac:dyDescent="0.2"/>
    <row r="13110" ht="12.75" customHeight="1" x14ac:dyDescent="0.2"/>
    <row r="13111" ht="12.75" customHeight="1" x14ac:dyDescent="0.2"/>
    <row r="13112" ht="12.75" customHeight="1" x14ac:dyDescent="0.2"/>
    <row r="13113" ht="12.75" customHeight="1" x14ac:dyDescent="0.2"/>
    <row r="13114" ht="12.75" customHeight="1" x14ac:dyDescent="0.2"/>
    <row r="13115" ht="12.75" customHeight="1" x14ac:dyDescent="0.2"/>
    <row r="13116" ht="12.75" customHeight="1" x14ac:dyDescent="0.2"/>
    <row r="13117" ht="12.75" customHeight="1" x14ac:dyDescent="0.2"/>
    <row r="13118" ht="12.75" customHeight="1" x14ac:dyDescent="0.2"/>
    <row r="13119" ht="12.75" customHeight="1" x14ac:dyDescent="0.2"/>
    <row r="13120" ht="12.75" customHeight="1" x14ac:dyDescent="0.2"/>
    <row r="13121" ht="12.75" customHeight="1" x14ac:dyDescent="0.2"/>
    <row r="13122" ht="12.75" customHeight="1" x14ac:dyDescent="0.2"/>
    <row r="13123" ht="12.75" customHeight="1" x14ac:dyDescent="0.2"/>
    <row r="13124" ht="12.75" customHeight="1" x14ac:dyDescent="0.2"/>
    <row r="13125" ht="12.75" customHeight="1" x14ac:dyDescent="0.2"/>
    <row r="13126" ht="12.75" customHeight="1" x14ac:dyDescent="0.2"/>
    <row r="13127" ht="12.75" customHeight="1" x14ac:dyDescent="0.2"/>
    <row r="13128" ht="12.75" customHeight="1" x14ac:dyDescent="0.2"/>
    <row r="13129" ht="12.75" customHeight="1" x14ac:dyDescent="0.2"/>
    <row r="13130" ht="12.75" customHeight="1" x14ac:dyDescent="0.2"/>
    <row r="13131" ht="12.75" customHeight="1" x14ac:dyDescent="0.2"/>
    <row r="13132" ht="12.75" customHeight="1" x14ac:dyDescent="0.2"/>
    <row r="13133" ht="12.75" customHeight="1" x14ac:dyDescent="0.2"/>
    <row r="13134" ht="12.75" customHeight="1" x14ac:dyDescent="0.2"/>
    <row r="13135" ht="12.75" customHeight="1" x14ac:dyDescent="0.2"/>
    <row r="13136" ht="12.75" customHeight="1" x14ac:dyDescent="0.2"/>
    <row r="13137" ht="12.75" customHeight="1" x14ac:dyDescent="0.2"/>
    <row r="13138" ht="12.75" customHeight="1" x14ac:dyDescent="0.2"/>
    <row r="13139" ht="12.75" customHeight="1" x14ac:dyDescent="0.2"/>
    <row r="13140" ht="12.75" customHeight="1" x14ac:dyDescent="0.2"/>
    <row r="13141" ht="12.75" customHeight="1" x14ac:dyDescent="0.2"/>
    <row r="13142" ht="12.75" customHeight="1" x14ac:dyDescent="0.2"/>
    <row r="13143" ht="12.75" customHeight="1" x14ac:dyDescent="0.2"/>
    <row r="13144" ht="12.75" customHeight="1" x14ac:dyDescent="0.2"/>
    <row r="13145" ht="12.75" customHeight="1" x14ac:dyDescent="0.2"/>
    <row r="13146" ht="12.75" customHeight="1" x14ac:dyDescent="0.2"/>
    <row r="13147" ht="12.75" customHeight="1" x14ac:dyDescent="0.2"/>
    <row r="13148" ht="12.75" customHeight="1" x14ac:dyDescent="0.2"/>
    <row r="13149" ht="12.75" customHeight="1" x14ac:dyDescent="0.2"/>
    <row r="13150" ht="12.75" customHeight="1" x14ac:dyDescent="0.2"/>
    <row r="13151" ht="12.75" customHeight="1" x14ac:dyDescent="0.2"/>
    <row r="13152" ht="12.75" customHeight="1" x14ac:dyDescent="0.2"/>
    <row r="13153" ht="12.75" customHeight="1" x14ac:dyDescent="0.2"/>
    <row r="13154" ht="12.75" customHeight="1" x14ac:dyDescent="0.2"/>
    <row r="13155" ht="12.75" customHeight="1" x14ac:dyDescent="0.2"/>
    <row r="13156" ht="12.75" customHeight="1" x14ac:dyDescent="0.2"/>
    <row r="13157" ht="12.75" customHeight="1" x14ac:dyDescent="0.2"/>
    <row r="13158" ht="12.75" customHeight="1" x14ac:dyDescent="0.2"/>
    <row r="13159" ht="12.75" customHeight="1" x14ac:dyDescent="0.2"/>
    <row r="13160" ht="12.75" customHeight="1" x14ac:dyDescent="0.2"/>
    <row r="13161" ht="12.75" customHeight="1" x14ac:dyDescent="0.2"/>
    <row r="13162" ht="12.75" customHeight="1" x14ac:dyDescent="0.2"/>
    <row r="13163" ht="12.75" customHeight="1" x14ac:dyDescent="0.2"/>
    <row r="13164" ht="12.75" customHeight="1" x14ac:dyDescent="0.2"/>
    <row r="13165" ht="12.75" customHeight="1" x14ac:dyDescent="0.2"/>
    <row r="13166" ht="12.75" customHeight="1" x14ac:dyDescent="0.2"/>
    <row r="13167" ht="12.75" customHeight="1" x14ac:dyDescent="0.2"/>
    <row r="13168" ht="12.75" customHeight="1" x14ac:dyDescent="0.2"/>
    <row r="13169" ht="12.75" customHeight="1" x14ac:dyDescent="0.2"/>
    <row r="13170" ht="12.75" customHeight="1" x14ac:dyDescent="0.2"/>
    <row r="13171" ht="12.75" customHeight="1" x14ac:dyDescent="0.2"/>
    <row r="13172" ht="12.75" customHeight="1" x14ac:dyDescent="0.2"/>
    <row r="13173" ht="12.75" customHeight="1" x14ac:dyDescent="0.2"/>
    <row r="13174" ht="12.75" customHeight="1" x14ac:dyDescent="0.2"/>
    <row r="13175" ht="12.75" customHeight="1" x14ac:dyDescent="0.2"/>
    <row r="13176" ht="12.75" customHeight="1" x14ac:dyDescent="0.2"/>
    <row r="13177" ht="12.75" customHeight="1" x14ac:dyDescent="0.2"/>
    <row r="13178" ht="12.75" customHeight="1" x14ac:dyDescent="0.2"/>
    <row r="13179" ht="12.75" customHeight="1" x14ac:dyDescent="0.2"/>
    <row r="13180" ht="12.75" customHeight="1" x14ac:dyDescent="0.2"/>
    <row r="13181" ht="12.75" customHeight="1" x14ac:dyDescent="0.2"/>
    <row r="13182" ht="12.75" customHeight="1" x14ac:dyDescent="0.2"/>
    <row r="13183" ht="12.75" customHeight="1" x14ac:dyDescent="0.2"/>
    <row r="13184" ht="12.75" customHeight="1" x14ac:dyDescent="0.2"/>
    <row r="13185" ht="12.75" customHeight="1" x14ac:dyDescent="0.2"/>
    <row r="13186" ht="12.75" customHeight="1" x14ac:dyDescent="0.2"/>
    <row r="13187" ht="12.75" customHeight="1" x14ac:dyDescent="0.2"/>
    <row r="13188" ht="12.75" customHeight="1" x14ac:dyDescent="0.2"/>
    <row r="13189" ht="12.75" customHeight="1" x14ac:dyDescent="0.2"/>
    <row r="13190" ht="12.75" customHeight="1" x14ac:dyDescent="0.2"/>
    <row r="13191" ht="12.75" customHeight="1" x14ac:dyDescent="0.2"/>
    <row r="13192" ht="12.75" customHeight="1" x14ac:dyDescent="0.2"/>
    <row r="13193" ht="12.75" customHeight="1" x14ac:dyDescent="0.2"/>
    <row r="13194" ht="12.75" customHeight="1" x14ac:dyDescent="0.2"/>
    <row r="13195" ht="12.75" customHeight="1" x14ac:dyDescent="0.2"/>
    <row r="13196" ht="12.75" customHeight="1" x14ac:dyDescent="0.2"/>
    <row r="13197" ht="12.75" customHeight="1" x14ac:dyDescent="0.2"/>
    <row r="13198" ht="12.75" customHeight="1" x14ac:dyDescent="0.2"/>
    <row r="13199" ht="12.75" customHeight="1" x14ac:dyDescent="0.2"/>
    <row r="13200" ht="12.75" customHeight="1" x14ac:dyDescent="0.2"/>
    <row r="13201" ht="12.75" customHeight="1" x14ac:dyDescent="0.2"/>
    <row r="13202" ht="12.75" customHeight="1" x14ac:dyDescent="0.2"/>
    <row r="13203" ht="12.75" customHeight="1" x14ac:dyDescent="0.2"/>
    <row r="13204" ht="12.75" customHeight="1" x14ac:dyDescent="0.2"/>
    <row r="13205" ht="12.75" customHeight="1" x14ac:dyDescent="0.2"/>
    <row r="13206" ht="12.75" customHeight="1" x14ac:dyDescent="0.2"/>
    <row r="13207" ht="12.75" customHeight="1" x14ac:dyDescent="0.2"/>
    <row r="13208" ht="12.75" customHeight="1" x14ac:dyDescent="0.2"/>
    <row r="13209" ht="12.75" customHeight="1" x14ac:dyDescent="0.2"/>
    <row r="13210" ht="12.75" customHeight="1" x14ac:dyDescent="0.2"/>
    <row r="13211" ht="12.75" customHeight="1" x14ac:dyDescent="0.2"/>
    <row r="13212" ht="12.75" customHeight="1" x14ac:dyDescent="0.2"/>
    <row r="13213" ht="12.75" customHeight="1" x14ac:dyDescent="0.2"/>
    <row r="13214" ht="12.75" customHeight="1" x14ac:dyDescent="0.2"/>
    <row r="13215" ht="12.75" customHeight="1" x14ac:dyDescent="0.2"/>
    <row r="13216" ht="12.75" customHeight="1" x14ac:dyDescent="0.2"/>
    <row r="13217" ht="12.75" customHeight="1" x14ac:dyDescent="0.2"/>
    <row r="13218" ht="12.75" customHeight="1" x14ac:dyDescent="0.2"/>
    <row r="13219" ht="12.75" customHeight="1" x14ac:dyDescent="0.2"/>
    <row r="13220" ht="12.75" customHeight="1" x14ac:dyDescent="0.2"/>
    <row r="13221" ht="12.75" customHeight="1" x14ac:dyDescent="0.2"/>
    <row r="13222" ht="12.75" customHeight="1" x14ac:dyDescent="0.2"/>
    <row r="13223" ht="12.75" customHeight="1" x14ac:dyDescent="0.2"/>
    <row r="13224" ht="12.75" customHeight="1" x14ac:dyDescent="0.2"/>
    <row r="13225" ht="12.75" customHeight="1" x14ac:dyDescent="0.2"/>
    <row r="13226" ht="12.75" customHeight="1" x14ac:dyDescent="0.2"/>
    <row r="13227" ht="12.75" customHeight="1" x14ac:dyDescent="0.2"/>
    <row r="13228" ht="12.75" customHeight="1" x14ac:dyDescent="0.2"/>
    <row r="13229" ht="12.75" customHeight="1" x14ac:dyDescent="0.2"/>
    <row r="13230" ht="12.75" customHeight="1" x14ac:dyDescent="0.2"/>
    <row r="13231" ht="12.75" customHeight="1" x14ac:dyDescent="0.2"/>
    <row r="13232" ht="12.75" customHeight="1" x14ac:dyDescent="0.2"/>
    <row r="13233" ht="12.75" customHeight="1" x14ac:dyDescent="0.2"/>
    <row r="13234" ht="12.75" customHeight="1" x14ac:dyDescent="0.2"/>
    <row r="13235" ht="12.75" customHeight="1" x14ac:dyDescent="0.2"/>
    <row r="13236" ht="12.75" customHeight="1" x14ac:dyDescent="0.2"/>
    <row r="13237" ht="12.75" customHeight="1" x14ac:dyDescent="0.2"/>
    <row r="13238" ht="12.75" customHeight="1" x14ac:dyDescent="0.2"/>
    <row r="13239" ht="12.75" customHeight="1" x14ac:dyDescent="0.2"/>
    <row r="13240" ht="12.75" customHeight="1" x14ac:dyDescent="0.2"/>
    <row r="13241" ht="12.75" customHeight="1" x14ac:dyDescent="0.2"/>
    <row r="13242" ht="12.75" customHeight="1" x14ac:dyDescent="0.2"/>
    <row r="13243" ht="12.75" customHeight="1" x14ac:dyDescent="0.2"/>
    <row r="13244" ht="12.75" customHeight="1" x14ac:dyDescent="0.2"/>
    <row r="13245" ht="12.75" customHeight="1" x14ac:dyDescent="0.2"/>
    <row r="13246" ht="12.75" customHeight="1" x14ac:dyDescent="0.2"/>
    <row r="13247" ht="12.75" customHeight="1" x14ac:dyDescent="0.2"/>
    <row r="13248" ht="12.75" customHeight="1" x14ac:dyDescent="0.2"/>
    <row r="13249" ht="12.75" customHeight="1" x14ac:dyDescent="0.2"/>
    <row r="13250" ht="12.75" customHeight="1" x14ac:dyDescent="0.2"/>
    <row r="13251" ht="12.75" customHeight="1" x14ac:dyDescent="0.2"/>
    <row r="13252" ht="12.75" customHeight="1" x14ac:dyDescent="0.2"/>
    <row r="13253" ht="12.75" customHeight="1" x14ac:dyDescent="0.2"/>
    <row r="13254" ht="12.75" customHeight="1" x14ac:dyDescent="0.2"/>
    <row r="13255" ht="12.75" customHeight="1" x14ac:dyDescent="0.2"/>
    <row r="13256" ht="12.75" customHeight="1" x14ac:dyDescent="0.2"/>
    <row r="13257" ht="12.75" customHeight="1" x14ac:dyDescent="0.2"/>
    <row r="13258" ht="12.75" customHeight="1" x14ac:dyDescent="0.2"/>
    <row r="13259" ht="12.75" customHeight="1" x14ac:dyDescent="0.2"/>
    <row r="13260" ht="12.75" customHeight="1" x14ac:dyDescent="0.2"/>
    <row r="13261" ht="12.75" customHeight="1" x14ac:dyDescent="0.2"/>
    <row r="13262" ht="12.75" customHeight="1" x14ac:dyDescent="0.2"/>
    <row r="13263" ht="12.75" customHeight="1" x14ac:dyDescent="0.2"/>
    <row r="13264" ht="12.75" customHeight="1" x14ac:dyDescent="0.2"/>
    <row r="13265" ht="12.75" customHeight="1" x14ac:dyDescent="0.2"/>
    <row r="13266" ht="12.75" customHeight="1" x14ac:dyDescent="0.2"/>
    <row r="13267" ht="12.75" customHeight="1" x14ac:dyDescent="0.2"/>
    <row r="13268" ht="12.75" customHeight="1" x14ac:dyDescent="0.2"/>
    <row r="13269" ht="12.75" customHeight="1" x14ac:dyDescent="0.2"/>
    <row r="13270" ht="12.75" customHeight="1" x14ac:dyDescent="0.2"/>
    <row r="13271" ht="12.75" customHeight="1" x14ac:dyDescent="0.2"/>
    <row r="13272" ht="12.75" customHeight="1" x14ac:dyDescent="0.2"/>
    <row r="13273" ht="12.75" customHeight="1" x14ac:dyDescent="0.2"/>
    <row r="13274" ht="12.75" customHeight="1" x14ac:dyDescent="0.2"/>
    <row r="13275" ht="12.75" customHeight="1" x14ac:dyDescent="0.2"/>
    <row r="13276" ht="12.75" customHeight="1" x14ac:dyDescent="0.2"/>
    <row r="13277" ht="12.75" customHeight="1" x14ac:dyDescent="0.2"/>
    <row r="13278" ht="12.75" customHeight="1" x14ac:dyDescent="0.2"/>
    <row r="13279" ht="12.75" customHeight="1" x14ac:dyDescent="0.2"/>
    <row r="13280" ht="12.75" customHeight="1" x14ac:dyDescent="0.2"/>
    <row r="13281" ht="12.75" customHeight="1" x14ac:dyDescent="0.2"/>
    <row r="13282" ht="12.75" customHeight="1" x14ac:dyDescent="0.2"/>
    <row r="13283" ht="12.75" customHeight="1" x14ac:dyDescent="0.2"/>
    <row r="13284" ht="12.75" customHeight="1" x14ac:dyDescent="0.2"/>
    <row r="13285" ht="12.75" customHeight="1" x14ac:dyDescent="0.2"/>
    <row r="13286" ht="12.75" customHeight="1" x14ac:dyDescent="0.2"/>
    <row r="13287" ht="12.75" customHeight="1" x14ac:dyDescent="0.2"/>
    <row r="13288" ht="12.75" customHeight="1" x14ac:dyDescent="0.2"/>
    <row r="13289" ht="12.75" customHeight="1" x14ac:dyDescent="0.2"/>
    <row r="13290" ht="12.75" customHeight="1" x14ac:dyDescent="0.2"/>
    <row r="13291" ht="12.75" customHeight="1" x14ac:dyDescent="0.2"/>
    <row r="13292" ht="12.75" customHeight="1" x14ac:dyDescent="0.2"/>
    <row r="13293" ht="12.75" customHeight="1" x14ac:dyDescent="0.2"/>
    <row r="13294" ht="12.75" customHeight="1" x14ac:dyDescent="0.2"/>
    <row r="13295" ht="12.75" customHeight="1" x14ac:dyDescent="0.2"/>
    <row r="13296" ht="12.75" customHeight="1" x14ac:dyDescent="0.2"/>
    <row r="13297" ht="12.75" customHeight="1" x14ac:dyDescent="0.2"/>
    <row r="13298" ht="12.75" customHeight="1" x14ac:dyDescent="0.2"/>
    <row r="13299" ht="12.75" customHeight="1" x14ac:dyDescent="0.2"/>
    <row r="13300" ht="12.75" customHeight="1" x14ac:dyDescent="0.2"/>
    <row r="13301" ht="12.75" customHeight="1" x14ac:dyDescent="0.2"/>
    <row r="13302" ht="12.75" customHeight="1" x14ac:dyDescent="0.2"/>
    <row r="13303" ht="12.75" customHeight="1" x14ac:dyDescent="0.2"/>
    <row r="13304" ht="12.75" customHeight="1" x14ac:dyDescent="0.2"/>
    <row r="13305" ht="12.75" customHeight="1" x14ac:dyDescent="0.2"/>
    <row r="13306" ht="12.75" customHeight="1" x14ac:dyDescent="0.2"/>
    <row r="13307" ht="12.75" customHeight="1" x14ac:dyDescent="0.2"/>
    <row r="13308" ht="12.75" customHeight="1" x14ac:dyDescent="0.2"/>
    <row r="13309" ht="12.75" customHeight="1" x14ac:dyDescent="0.2"/>
    <row r="13310" ht="12.75" customHeight="1" x14ac:dyDescent="0.2"/>
    <row r="13311" ht="12.75" customHeight="1" x14ac:dyDescent="0.2"/>
    <row r="13312" ht="12.75" customHeight="1" x14ac:dyDescent="0.2"/>
    <row r="13313" ht="12.75" customHeight="1" x14ac:dyDescent="0.2"/>
    <row r="13314" ht="12.75" customHeight="1" x14ac:dyDescent="0.2"/>
    <row r="13315" ht="12.75" customHeight="1" x14ac:dyDescent="0.2"/>
    <row r="13316" ht="12.75" customHeight="1" x14ac:dyDescent="0.2"/>
    <row r="13317" ht="12.75" customHeight="1" x14ac:dyDescent="0.2"/>
    <row r="13318" ht="12.75" customHeight="1" x14ac:dyDescent="0.2"/>
    <row r="13319" ht="12.75" customHeight="1" x14ac:dyDescent="0.2"/>
    <row r="13320" ht="12.75" customHeight="1" x14ac:dyDescent="0.2"/>
    <row r="13321" ht="12.75" customHeight="1" x14ac:dyDescent="0.2"/>
    <row r="13322" ht="12.75" customHeight="1" x14ac:dyDescent="0.2"/>
    <row r="13323" ht="12.75" customHeight="1" x14ac:dyDescent="0.2"/>
    <row r="13324" ht="12.75" customHeight="1" x14ac:dyDescent="0.2"/>
    <row r="13325" ht="12.75" customHeight="1" x14ac:dyDescent="0.2"/>
    <row r="13326" ht="12.75" customHeight="1" x14ac:dyDescent="0.2"/>
    <row r="13327" ht="12.75" customHeight="1" x14ac:dyDescent="0.2"/>
    <row r="13328" ht="12.75" customHeight="1" x14ac:dyDescent="0.2"/>
    <row r="13329" ht="12.75" customHeight="1" x14ac:dyDescent="0.2"/>
    <row r="13330" ht="12.75" customHeight="1" x14ac:dyDescent="0.2"/>
    <row r="13331" ht="12.75" customHeight="1" x14ac:dyDescent="0.2"/>
    <row r="13332" ht="12.75" customHeight="1" x14ac:dyDescent="0.2"/>
    <row r="13333" ht="12.75" customHeight="1" x14ac:dyDescent="0.2"/>
    <row r="13334" ht="12.75" customHeight="1" x14ac:dyDescent="0.2"/>
    <row r="13335" ht="12.75" customHeight="1" x14ac:dyDescent="0.2"/>
    <row r="13336" ht="12.75" customHeight="1" x14ac:dyDescent="0.2"/>
    <row r="13337" ht="12.75" customHeight="1" x14ac:dyDescent="0.2"/>
    <row r="13338" ht="12.75" customHeight="1" x14ac:dyDescent="0.2"/>
    <row r="13339" ht="12.75" customHeight="1" x14ac:dyDescent="0.2"/>
    <row r="13340" ht="12.75" customHeight="1" x14ac:dyDescent="0.2"/>
    <row r="13341" ht="12.75" customHeight="1" x14ac:dyDescent="0.2"/>
    <row r="13342" ht="12.75" customHeight="1" x14ac:dyDescent="0.2"/>
    <row r="13343" ht="12.75" customHeight="1" x14ac:dyDescent="0.2"/>
    <row r="13344" ht="12.75" customHeight="1" x14ac:dyDescent="0.2"/>
    <row r="13345" ht="12.75" customHeight="1" x14ac:dyDescent="0.2"/>
    <row r="13346" ht="12.75" customHeight="1" x14ac:dyDescent="0.2"/>
    <row r="13347" ht="12.75" customHeight="1" x14ac:dyDescent="0.2"/>
    <row r="13348" ht="12.75" customHeight="1" x14ac:dyDescent="0.2"/>
    <row r="13349" ht="12.75" customHeight="1" x14ac:dyDescent="0.2"/>
    <row r="13350" ht="12.75" customHeight="1" x14ac:dyDescent="0.2"/>
    <row r="13351" ht="12.75" customHeight="1" x14ac:dyDescent="0.2"/>
    <row r="13352" ht="12.75" customHeight="1" x14ac:dyDescent="0.2"/>
    <row r="13353" ht="12.75" customHeight="1" x14ac:dyDescent="0.2"/>
    <row r="13354" ht="12.75" customHeight="1" x14ac:dyDescent="0.2"/>
    <row r="13355" ht="12.75" customHeight="1" x14ac:dyDescent="0.2"/>
    <row r="13356" ht="12.75" customHeight="1" x14ac:dyDescent="0.2"/>
    <row r="13357" ht="12.75" customHeight="1" x14ac:dyDescent="0.2"/>
    <row r="13358" ht="12.75" customHeight="1" x14ac:dyDescent="0.2"/>
    <row r="13359" ht="12.75" customHeight="1" x14ac:dyDescent="0.2"/>
    <row r="13360" ht="12.75" customHeight="1" x14ac:dyDescent="0.2"/>
    <row r="13361" ht="12.75" customHeight="1" x14ac:dyDescent="0.2"/>
    <row r="13362" ht="12.75" customHeight="1" x14ac:dyDescent="0.2"/>
    <row r="13363" ht="12.75" customHeight="1" x14ac:dyDescent="0.2"/>
    <row r="13364" ht="12.75" customHeight="1" x14ac:dyDescent="0.2"/>
    <row r="13365" ht="12.75" customHeight="1" x14ac:dyDescent="0.2"/>
    <row r="13366" ht="12.75" customHeight="1" x14ac:dyDescent="0.2"/>
    <row r="13367" ht="12.75" customHeight="1" x14ac:dyDescent="0.2"/>
    <row r="13368" ht="12.75" customHeight="1" x14ac:dyDescent="0.2"/>
    <row r="13369" ht="12.75" customHeight="1" x14ac:dyDescent="0.2"/>
    <row r="13370" ht="12.75" customHeight="1" x14ac:dyDescent="0.2"/>
    <row r="13371" ht="12.75" customHeight="1" x14ac:dyDescent="0.2"/>
    <row r="13372" ht="12.75" customHeight="1" x14ac:dyDescent="0.2"/>
    <row r="13373" ht="12.75" customHeight="1" x14ac:dyDescent="0.2"/>
    <row r="13374" ht="12.75" customHeight="1" x14ac:dyDescent="0.2"/>
    <row r="13375" ht="12.75" customHeight="1" x14ac:dyDescent="0.2"/>
    <row r="13376" ht="12.75" customHeight="1" x14ac:dyDescent="0.2"/>
    <row r="13377" ht="12.75" customHeight="1" x14ac:dyDescent="0.2"/>
    <row r="13378" ht="12.75" customHeight="1" x14ac:dyDescent="0.2"/>
    <row r="13379" ht="12.75" customHeight="1" x14ac:dyDescent="0.2"/>
    <row r="13380" ht="12.75" customHeight="1" x14ac:dyDescent="0.2"/>
    <row r="13381" ht="12.75" customHeight="1" x14ac:dyDescent="0.2"/>
    <row r="13382" ht="12.75" customHeight="1" x14ac:dyDescent="0.2"/>
    <row r="13383" ht="12.75" customHeight="1" x14ac:dyDescent="0.2"/>
    <row r="13384" ht="12.75" customHeight="1" x14ac:dyDescent="0.2"/>
    <row r="13385" ht="12.75" customHeight="1" x14ac:dyDescent="0.2"/>
    <row r="13386" ht="12.75" customHeight="1" x14ac:dyDescent="0.2"/>
    <row r="13387" ht="12.75" customHeight="1" x14ac:dyDescent="0.2"/>
    <row r="13388" ht="12.75" customHeight="1" x14ac:dyDescent="0.2"/>
    <row r="13389" ht="12.75" customHeight="1" x14ac:dyDescent="0.2"/>
    <row r="13390" ht="12.75" customHeight="1" x14ac:dyDescent="0.2"/>
    <row r="13391" ht="12.75" customHeight="1" x14ac:dyDescent="0.2"/>
    <row r="13392" ht="12.75" customHeight="1" x14ac:dyDescent="0.2"/>
    <row r="13393" ht="12.75" customHeight="1" x14ac:dyDescent="0.2"/>
    <row r="13394" ht="12.75" customHeight="1" x14ac:dyDescent="0.2"/>
    <row r="13395" ht="12.75" customHeight="1" x14ac:dyDescent="0.2"/>
    <row r="13396" ht="12.75" customHeight="1" x14ac:dyDescent="0.2"/>
    <row r="13397" ht="12.75" customHeight="1" x14ac:dyDescent="0.2"/>
    <row r="13398" ht="12.75" customHeight="1" x14ac:dyDescent="0.2"/>
    <row r="13399" ht="12.75" customHeight="1" x14ac:dyDescent="0.2"/>
    <row r="13400" ht="12.75" customHeight="1" x14ac:dyDescent="0.2"/>
    <row r="13401" ht="12.75" customHeight="1" x14ac:dyDescent="0.2"/>
    <row r="13402" ht="12.75" customHeight="1" x14ac:dyDescent="0.2"/>
    <row r="13403" ht="12.75" customHeight="1" x14ac:dyDescent="0.2"/>
    <row r="13404" ht="12.75" customHeight="1" x14ac:dyDescent="0.2"/>
    <row r="13405" ht="12.75" customHeight="1" x14ac:dyDescent="0.2"/>
    <row r="13406" ht="12.75" customHeight="1" x14ac:dyDescent="0.2"/>
    <row r="13407" ht="12.75" customHeight="1" x14ac:dyDescent="0.2"/>
    <row r="13408" ht="12.75" customHeight="1" x14ac:dyDescent="0.2"/>
    <row r="13409" ht="12.75" customHeight="1" x14ac:dyDescent="0.2"/>
    <row r="13410" ht="12.75" customHeight="1" x14ac:dyDescent="0.2"/>
    <row r="13411" ht="12.75" customHeight="1" x14ac:dyDescent="0.2"/>
    <row r="13412" ht="12.75" customHeight="1" x14ac:dyDescent="0.2"/>
    <row r="13413" ht="12.75" customHeight="1" x14ac:dyDescent="0.2"/>
    <row r="13414" ht="12.75" customHeight="1" x14ac:dyDescent="0.2"/>
    <row r="13415" ht="12.75" customHeight="1" x14ac:dyDescent="0.2"/>
    <row r="13416" ht="12.75" customHeight="1" x14ac:dyDescent="0.2"/>
    <row r="13417" ht="12.75" customHeight="1" x14ac:dyDescent="0.2"/>
    <row r="13418" ht="12.75" customHeight="1" x14ac:dyDescent="0.2"/>
    <row r="13419" ht="12.75" customHeight="1" x14ac:dyDescent="0.2"/>
    <row r="13420" ht="12.75" customHeight="1" x14ac:dyDescent="0.2"/>
    <row r="13421" ht="12.75" customHeight="1" x14ac:dyDescent="0.2"/>
    <row r="13422" ht="12.75" customHeight="1" x14ac:dyDescent="0.2"/>
    <row r="13423" ht="12.75" customHeight="1" x14ac:dyDescent="0.2"/>
    <row r="13424" ht="12.75" customHeight="1" x14ac:dyDescent="0.2"/>
    <row r="13425" ht="12.75" customHeight="1" x14ac:dyDescent="0.2"/>
    <row r="13426" ht="12.75" customHeight="1" x14ac:dyDescent="0.2"/>
    <row r="13427" ht="12.75" customHeight="1" x14ac:dyDescent="0.2"/>
    <row r="13428" ht="12.75" customHeight="1" x14ac:dyDescent="0.2"/>
    <row r="13429" ht="12.75" customHeight="1" x14ac:dyDescent="0.2"/>
    <row r="13430" ht="12.75" customHeight="1" x14ac:dyDescent="0.2"/>
    <row r="13431" ht="12.75" customHeight="1" x14ac:dyDescent="0.2"/>
    <row r="13432" ht="12.75" customHeight="1" x14ac:dyDescent="0.2"/>
    <row r="13433" ht="12.75" customHeight="1" x14ac:dyDescent="0.2"/>
    <row r="13434" ht="12.75" customHeight="1" x14ac:dyDescent="0.2"/>
    <row r="13435" ht="12.75" customHeight="1" x14ac:dyDescent="0.2"/>
    <row r="13436" ht="12.75" customHeight="1" x14ac:dyDescent="0.2"/>
    <row r="13437" ht="12.75" customHeight="1" x14ac:dyDescent="0.2"/>
    <row r="13438" ht="12.75" customHeight="1" x14ac:dyDescent="0.2"/>
    <row r="13439" ht="12.75" customHeight="1" x14ac:dyDescent="0.2"/>
    <row r="13440" ht="12.75" customHeight="1" x14ac:dyDescent="0.2"/>
    <row r="13441" ht="12.75" customHeight="1" x14ac:dyDescent="0.2"/>
    <row r="13442" ht="12.75" customHeight="1" x14ac:dyDescent="0.2"/>
    <row r="13443" ht="12.75" customHeight="1" x14ac:dyDescent="0.2"/>
    <row r="13444" ht="12.75" customHeight="1" x14ac:dyDescent="0.2"/>
    <row r="13445" ht="12.75" customHeight="1" x14ac:dyDescent="0.2"/>
    <row r="13446" ht="12.75" customHeight="1" x14ac:dyDescent="0.2"/>
    <row r="13447" ht="12.75" customHeight="1" x14ac:dyDescent="0.2"/>
    <row r="13448" ht="12.75" customHeight="1" x14ac:dyDescent="0.2"/>
    <row r="13449" ht="12.75" customHeight="1" x14ac:dyDescent="0.2"/>
    <row r="13450" ht="12.75" customHeight="1" x14ac:dyDescent="0.2"/>
    <row r="13451" ht="12.75" customHeight="1" x14ac:dyDescent="0.2"/>
    <row r="13452" ht="12.75" customHeight="1" x14ac:dyDescent="0.2"/>
    <row r="13453" ht="12.75" customHeight="1" x14ac:dyDescent="0.2"/>
    <row r="13454" ht="12.75" customHeight="1" x14ac:dyDescent="0.2"/>
    <row r="13455" ht="12.75" customHeight="1" x14ac:dyDescent="0.2"/>
    <row r="13456" ht="12.75" customHeight="1" x14ac:dyDescent="0.2"/>
    <row r="13457" ht="12.75" customHeight="1" x14ac:dyDescent="0.2"/>
    <row r="13458" ht="12.75" customHeight="1" x14ac:dyDescent="0.2"/>
    <row r="13459" ht="12.75" customHeight="1" x14ac:dyDescent="0.2"/>
    <row r="13460" ht="12.75" customHeight="1" x14ac:dyDescent="0.2"/>
    <row r="13461" ht="12.75" customHeight="1" x14ac:dyDescent="0.2"/>
    <row r="13462" ht="12.75" customHeight="1" x14ac:dyDescent="0.2"/>
    <row r="13463" ht="12.75" customHeight="1" x14ac:dyDescent="0.2"/>
    <row r="13464" ht="12.75" customHeight="1" x14ac:dyDescent="0.2"/>
    <row r="13465" ht="12.75" customHeight="1" x14ac:dyDescent="0.2"/>
    <row r="13466" ht="12.75" customHeight="1" x14ac:dyDescent="0.2"/>
    <row r="13467" ht="12.75" customHeight="1" x14ac:dyDescent="0.2"/>
    <row r="13468" ht="12.75" customHeight="1" x14ac:dyDescent="0.2"/>
    <row r="13469" ht="12.75" customHeight="1" x14ac:dyDescent="0.2"/>
    <row r="13470" ht="12.75" customHeight="1" x14ac:dyDescent="0.2"/>
    <row r="13471" ht="12.75" customHeight="1" x14ac:dyDescent="0.2"/>
    <row r="13472" ht="12.75" customHeight="1" x14ac:dyDescent="0.2"/>
    <row r="13473" ht="12.75" customHeight="1" x14ac:dyDescent="0.2"/>
    <row r="13474" ht="12.75" customHeight="1" x14ac:dyDescent="0.2"/>
    <row r="13475" ht="12.75" customHeight="1" x14ac:dyDescent="0.2"/>
    <row r="13476" ht="12.75" customHeight="1" x14ac:dyDescent="0.2"/>
    <row r="13477" ht="12.75" customHeight="1" x14ac:dyDescent="0.2"/>
    <row r="13478" ht="12.75" customHeight="1" x14ac:dyDescent="0.2"/>
    <row r="13479" ht="12.75" customHeight="1" x14ac:dyDescent="0.2"/>
    <row r="13480" ht="12.75" customHeight="1" x14ac:dyDescent="0.2"/>
    <row r="13481" ht="12.75" customHeight="1" x14ac:dyDescent="0.2"/>
    <row r="13482" ht="12.75" customHeight="1" x14ac:dyDescent="0.2"/>
    <row r="13483" ht="12.75" customHeight="1" x14ac:dyDescent="0.2"/>
    <row r="13484" ht="12.75" customHeight="1" x14ac:dyDescent="0.2"/>
    <row r="13485" ht="12.75" customHeight="1" x14ac:dyDescent="0.2"/>
    <row r="13486" ht="12.75" customHeight="1" x14ac:dyDescent="0.2"/>
    <row r="13487" ht="12.75" customHeight="1" x14ac:dyDescent="0.2"/>
    <row r="13488" ht="12.75" customHeight="1" x14ac:dyDescent="0.2"/>
    <row r="13489" ht="12.75" customHeight="1" x14ac:dyDescent="0.2"/>
    <row r="13490" ht="12.75" customHeight="1" x14ac:dyDescent="0.2"/>
    <row r="13491" ht="12.75" customHeight="1" x14ac:dyDescent="0.2"/>
    <row r="13492" ht="12.75" customHeight="1" x14ac:dyDescent="0.2"/>
    <row r="13493" ht="12.75" customHeight="1" x14ac:dyDescent="0.2"/>
    <row r="13494" ht="12.75" customHeight="1" x14ac:dyDescent="0.2"/>
    <row r="13495" ht="12.75" customHeight="1" x14ac:dyDescent="0.2"/>
    <row r="13496" ht="12.75" customHeight="1" x14ac:dyDescent="0.2"/>
    <row r="13497" ht="12.75" customHeight="1" x14ac:dyDescent="0.2"/>
    <row r="13498" ht="12.75" customHeight="1" x14ac:dyDescent="0.2"/>
    <row r="13499" ht="12.75" customHeight="1" x14ac:dyDescent="0.2"/>
    <row r="13500" ht="12.75" customHeight="1" x14ac:dyDescent="0.2"/>
    <row r="13501" ht="12.75" customHeight="1" x14ac:dyDescent="0.2"/>
    <row r="13502" ht="12.75" customHeight="1" x14ac:dyDescent="0.2"/>
    <row r="13503" ht="12.75" customHeight="1" x14ac:dyDescent="0.2"/>
    <row r="13504" ht="12.75" customHeight="1" x14ac:dyDescent="0.2"/>
    <row r="13505" ht="12.75" customHeight="1" x14ac:dyDescent="0.2"/>
    <row r="13506" ht="12.75" customHeight="1" x14ac:dyDescent="0.2"/>
    <row r="13507" ht="12.75" customHeight="1" x14ac:dyDescent="0.2"/>
    <row r="13508" ht="12.75" customHeight="1" x14ac:dyDescent="0.2"/>
    <row r="13509" ht="12.75" customHeight="1" x14ac:dyDescent="0.2"/>
    <row r="13510" ht="12.75" customHeight="1" x14ac:dyDescent="0.2"/>
    <row r="13511" ht="12.75" customHeight="1" x14ac:dyDescent="0.2"/>
    <row r="13512" ht="12.75" customHeight="1" x14ac:dyDescent="0.2"/>
    <row r="13513" ht="12.75" customHeight="1" x14ac:dyDescent="0.2"/>
    <row r="13514" ht="12.75" customHeight="1" x14ac:dyDescent="0.2"/>
    <row r="13515" ht="12.75" customHeight="1" x14ac:dyDescent="0.2"/>
    <row r="13516" ht="12.75" customHeight="1" x14ac:dyDescent="0.2"/>
    <row r="13517" ht="12.75" customHeight="1" x14ac:dyDescent="0.2"/>
    <row r="13518" ht="12.75" customHeight="1" x14ac:dyDescent="0.2"/>
    <row r="13519" ht="12.75" customHeight="1" x14ac:dyDescent="0.2"/>
    <row r="13520" ht="12.75" customHeight="1" x14ac:dyDescent="0.2"/>
    <row r="13521" ht="12.75" customHeight="1" x14ac:dyDescent="0.2"/>
    <row r="13522" ht="12.75" customHeight="1" x14ac:dyDescent="0.2"/>
    <row r="13523" ht="12.75" customHeight="1" x14ac:dyDescent="0.2"/>
    <row r="13524" ht="12.75" customHeight="1" x14ac:dyDescent="0.2"/>
    <row r="13525" ht="12.75" customHeight="1" x14ac:dyDescent="0.2"/>
    <row r="13526" ht="12.75" customHeight="1" x14ac:dyDescent="0.2"/>
    <row r="13527" ht="12.75" customHeight="1" x14ac:dyDescent="0.2"/>
    <row r="13528" ht="12.75" customHeight="1" x14ac:dyDescent="0.2"/>
    <row r="13529" ht="12.75" customHeight="1" x14ac:dyDescent="0.2"/>
    <row r="13530" ht="12.75" customHeight="1" x14ac:dyDescent="0.2"/>
    <row r="13531" ht="12.75" customHeight="1" x14ac:dyDescent="0.2"/>
    <row r="13532" ht="12.75" customHeight="1" x14ac:dyDescent="0.2"/>
    <row r="13533" ht="12.75" customHeight="1" x14ac:dyDescent="0.2"/>
    <row r="13534" ht="12.75" customHeight="1" x14ac:dyDescent="0.2"/>
    <row r="13535" ht="12.75" customHeight="1" x14ac:dyDescent="0.2"/>
    <row r="13536" ht="12.75" customHeight="1" x14ac:dyDescent="0.2"/>
    <row r="13537" ht="12.75" customHeight="1" x14ac:dyDescent="0.2"/>
    <row r="13538" ht="12.75" customHeight="1" x14ac:dyDescent="0.2"/>
    <row r="13539" ht="12.75" customHeight="1" x14ac:dyDescent="0.2"/>
    <row r="13540" ht="12.75" customHeight="1" x14ac:dyDescent="0.2"/>
    <row r="13541" ht="12.75" customHeight="1" x14ac:dyDescent="0.2"/>
    <row r="13542" ht="12.75" customHeight="1" x14ac:dyDescent="0.2"/>
    <row r="13543" ht="12.75" customHeight="1" x14ac:dyDescent="0.2"/>
    <row r="13544" ht="12.75" customHeight="1" x14ac:dyDescent="0.2"/>
    <row r="13545" ht="12.75" customHeight="1" x14ac:dyDescent="0.2"/>
    <row r="13546" ht="12.75" customHeight="1" x14ac:dyDescent="0.2"/>
    <row r="13547" ht="12.75" customHeight="1" x14ac:dyDescent="0.2"/>
    <row r="13548" ht="12.75" customHeight="1" x14ac:dyDescent="0.2"/>
    <row r="13549" ht="12.75" customHeight="1" x14ac:dyDescent="0.2"/>
    <row r="13550" ht="12.75" customHeight="1" x14ac:dyDescent="0.2"/>
    <row r="13551" ht="12.75" customHeight="1" x14ac:dyDescent="0.2"/>
    <row r="13552" ht="12.75" customHeight="1" x14ac:dyDescent="0.2"/>
    <row r="13553" ht="12.75" customHeight="1" x14ac:dyDescent="0.2"/>
    <row r="13554" ht="12.75" customHeight="1" x14ac:dyDescent="0.2"/>
    <row r="13555" ht="12.75" customHeight="1" x14ac:dyDescent="0.2"/>
    <row r="13556" ht="12.75" customHeight="1" x14ac:dyDescent="0.2"/>
    <row r="13557" ht="12.75" customHeight="1" x14ac:dyDescent="0.2"/>
    <row r="13558" ht="12.75" customHeight="1" x14ac:dyDescent="0.2"/>
    <row r="13559" ht="12.75" customHeight="1" x14ac:dyDescent="0.2"/>
    <row r="13560" ht="12.75" customHeight="1" x14ac:dyDescent="0.2"/>
    <row r="13561" ht="12.75" customHeight="1" x14ac:dyDescent="0.2"/>
    <row r="13562" ht="12.75" customHeight="1" x14ac:dyDescent="0.2"/>
    <row r="13563" ht="12.75" customHeight="1" x14ac:dyDescent="0.2"/>
    <row r="13564" ht="12.75" customHeight="1" x14ac:dyDescent="0.2"/>
    <row r="13565" ht="12.75" customHeight="1" x14ac:dyDescent="0.2"/>
    <row r="13566" ht="12.75" customHeight="1" x14ac:dyDescent="0.2"/>
    <row r="13567" ht="12.75" customHeight="1" x14ac:dyDescent="0.2"/>
    <row r="13568" ht="12.75" customHeight="1" x14ac:dyDescent="0.2"/>
    <row r="13569" ht="12.75" customHeight="1" x14ac:dyDescent="0.2"/>
    <row r="13570" ht="12.75" customHeight="1" x14ac:dyDescent="0.2"/>
    <row r="13571" ht="12.75" customHeight="1" x14ac:dyDescent="0.2"/>
    <row r="13572" ht="12.75" customHeight="1" x14ac:dyDescent="0.2"/>
    <row r="13573" ht="12.75" customHeight="1" x14ac:dyDescent="0.2"/>
    <row r="13574" ht="12.75" customHeight="1" x14ac:dyDescent="0.2"/>
    <row r="13575" ht="12.75" customHeight="1" x14ac:dyDescent="0.2"/>
    <row r="13576" ht="12.75" customHeight="1" x14ac:dyDescent="0.2"/>
    <row r="13577" ht="12.75" customHeight="1" x14ac:dyDescent="0.2"/>
    <row r="13578" ht="12.75" customHeight="1" x14ac:dyDescent="0.2"/>
    <row r="13579" ht="12.75" customHeight="1" x14ac:dyDescent="0.2"/>
    <row r="13580" ht="12.75" customHeight="1" x14ac:dyDescent="0.2"/>
    <row r="13581" ht="12.75" customHeight="1" x14ac:dyDescent="0.2"/>
    <row r="13582" ht="12.75" customHeight="1" x14ac:dyDescent="0.2"/>
    <row r="13583" ht="12.75" customHeight="1" x14ac:dyDescent="0.2"/>
    <row r="13584" ht="12.75" customHeight="1" x14ac:dyDescent="0.2"/>
    <row r="13585" ht="12.75" customHeight="1" x14ac:dyDescent="0.2"/>
    <row r="13586" ht="12.75" customHeight="1" x14ac:dyDescent="0.2"/>
    <row r="13587" ht="12.75" customHeight="1" x14ac:dyDescent="0.2"/>
    <row r="13588" ht="12.75" customHeight="1" x14ac:dyDescent="0.2"/>
    <row r="13589" ht="12.75" customHeight="1" x14ac:dyDescent="0.2"/>
    <row r="13590" ht="12.75" customHeight="1" x14ac:dyDescent="0.2"/>
    <row r="13591" ht="12.75" customHeight="1" x14ac:dyDescent="0.2"/>
    <row r="13592" ht="12.75" customHeight="1" x14ac:dyDescent="0.2"/>
    <row r="13593" ht="12.75" customHeight="1" x14ac:dyDescent="0.2"/>
    <row r="13594" ht="12.75" customHeight="1" x14ac:dyDescent="0.2"/>
    <row r="13595" ht="12.75" customHeight="1" x14ac:dyDescent="0.2"/>
    <row r="13596" ht="12.75" customHeight="1" x14ac:dyDescent="0.2"/>
    <row r="13597" ht="12.75" customHeight="1" x14ac:dyDescent="0.2"/>
    <row r="13598" ht="12.75" customHeight="1" x14ac:dyDescent="0.2"/>
    <row r="13599" ht="12.75" customHeight="1" x14ac:dyDescent="0.2"/>
    <row r="13600" ht="12.75" customHeight="1" x14ac:dyDescent="0.2"/>
    <row r="13601" ht="12.75" customHeight="1" x14ac:dyDescent="0.2"/>
    <row r="13602" ht="12.75" customHeight="1" x14ac:dyDescent="0.2"/>
    <row r="13603" ht="12.75" customHeight="1" x14ac:dyDescent="0.2"/>
    <row r="13604" ht="12.75" customHeight="1" x14ac:dyDescent="0.2"/>
    <row r="13605" ht="12.75" customHeight="1" x14ac:dyDescent="0.2"/>
    <row r="13606" ht="12.75" customHeight="1" x14ac:dyDescent="0.2"/>
    <row r="13607" ht="12.75" customHeight="1" x14ac:dyDescent="0.2"/>
    <row r="13608" ht="12.75" customHeight="1" x14ac:dyDescent="0.2"/>
    <row r="13609" ht="12.75" customHeight="1" x14ac:dyDescent="0.2"/>
    <row r="13610" ht="12.75" customHeight="1" x14ac:dyDescent="0.2"/>
    <row r="13611" ht="12.75" customHeight="1" x14ac:dyDescent="0.2"/>
    <row r="13612" ht="12.75" customHeight="1" x14ac:dyDescent="0.2"/>
    <row r="13613" ht="12.75" customHeight="1" x14ac:dyDescent="0.2"/>
    <row r="13614" ht="12.75" customHeight="1" x14ac:dyDescent="0.2"/>
    <row r="13615" ht="12.75" customHeight="1" x14ac:dyDescent="0.2"/>
    <row r="13616" ht="12.75" customHeight="1" x14ac:dyDescent="0.2"/>
    <row r="13617" ht="12.75" customHeight="1" x14ac:dyDescent="0.2"/>
    <row r="13618" ht="12.75" customHeight="1" x14ac:dyDescent="0.2"/>
    <row r="13619" ht="12.75" customHeight="1" x14ac:dyDescent="0.2"/>
    <row r="13620" ht="12.75" customHeight="1" x14ac:dyDescent="0.2"/>
    <row r="13621" ht="12.75" customHeight="1" x14ac:dyDescent="0.2"/>
    <row r="13622" ht="12.75" customHeight="1" x14ac:dyDescent="0.2"/>
    <row r="13623" ht="12.75" customHeight="1" x14ac:dyDescent="0.2"/>
    <row r="13624" ht="12.75" customHeight="1" x14ac:dyDescent="0.2"/>
    <row r="13625" ht="12.75" customHeight="1" x14ac:dyDescent="0.2"/>
    <row r="13626" ht="12.75" customHeight="1" x14ac:dyDescent="0.2"/>
    <row r="13627" ht="12.75" customHeight="1" x14ac:dyDescent="0.2"/>
    <row r="13628" ht="12.75" customHeight="1" x14ac:dyDescent="0.2"/>
    <row r="13629" ht="12.75" customHeight="1" x14ac:dyDescent="0.2"/>
    <row r="13630" ht="12.75" customHeight="1" x14ac:dyDescent="0.2"/>
    <row r="13631" ht="12.75" customHeight="1" x14ac:dyDescent="0.2"/>
    <row r="13632" ht="12.75" customHeight="1" x14ac:dyDescent="0.2"/>
    <row r="13633" ht="12.75" customHeight="1" x14ac:dyDescent="0.2"/>
    <row r="13634" ht="12.75" customHeight="1" x14ac:dyDescent="0.2"/>
    <row r="13635" ht="12.75" customHeight="1" x14ac:dyDescent="0.2"/>
    <row r="13636" ht="12.75" customHeight="1" x14ac:dyDescent="0.2"/>
    <row r="13637" ht="12.75" customHeight="1" x14ac:dyDescent="0.2"/>
    <row r="13638" ht="12.75" customHeight="1" x14ac:dyDescent="0.2"/>
    <row r="13639" ht="12.75" customHeight="1" x14ac:dyDescent="0.2"/>
    <row r="13640" ht="12.75" customHeight="1" x14ac:dyDescent="0.2"/>
    <row r="13641" ht="12.75" customHeight="1" x14ac:dyDescent="0.2"/>
    <row r="13642" ht="12.75" customHeight="1" x14ac:dyDescent="0.2"/>
    <row r="13643" ht="12.75" customHeight="1" x14ac:dyDescent="0.2"/>
    <row r="13644" ht="12.75" customHeight="1" x14ac:dyDescent="0.2"/>
    <row r="13645" ht="12.75" customHeight="1" x14ac:dyDescent="0.2"/>
    <row r="13646" ht="12.75" customHeight="1" x14ac:dyDescent="0.2"/>
    <row r="13647" ht="12.75" customHeight="1" x14ac:dyDescent="0.2"/>
    <row r="13648" ht="12.75" customHeight="1" x14ac:dyDescent="0.2"/>
    <row r="13649" ht="12.75" customHeight="1" x14ac:dyDescent="0.2"/>
    <row r="13650" ht="12.75" customHeight="1" x14ac:dyDescent="0.2"/>
    <row r="13651" ht="12.75" customHeight="1" x14ac:dyDescent="0.2"/>
    <row r="13652" ht="12.75" customHeight="1" x14ac:dyDescent="0.2"/>
    <row r="13653" ht="12.75" customHeight="1" x14ac:dyDescent="0.2"/>
    <row r="13654" ht="12.75" customHeight="1" x14ac:dyDescent="0.2"/>
    <row r="13655" ht="12.75" customHeight="1" x14ac:dyDescent="0.2"/>
    <row r="13656" ht="12.75" customHeight="1" x14ac:dyDescent="0.2"/>
    <row r="13657" ht="12.75" customHeight="1" x14ac:dyDescent="0.2"/>
    <row r="13658" ht="12.75" customHeight="1" x14ac:dyDescent="0.2"/>
    <row r="13659" ht="12.75" customHeight="1" x14ac:dyDescent="0.2"/>
    <row r="13660" ht="12.75" customHeight="1" x14ac:dyDescent="0.2"/>
    <row r="13661" ht="12.75" customHeight="1" x14ac:dyDescent="0.2"/>
    <row r="13662" ht="12.75" customHeight="1" x14ac:dyDescent="0.2"/>
    <row r="13663" ht="12.75" customHeight="1" x14ac:dyDescent="0.2"/>
    <row r="13664" ht="12.75" customHeight="1" x14ac:dyDescent="0.2"/>
    <row r="13665" ht="12.75" customHeight="1" x14ac:dyDescent="0.2"/>
    <row r="13666" ht="12.75" customHeight="1" x14ac:dyDescent="0.2"/>
    <row r="13667" ht="12.75" customHeight="1" x14ac:dyDescent="0.2"/>
    <row r="13668" ht="12.75" customHeight="1" x14ac:dyDescent="0.2"/>
    <row r="13669" ht="12.75" customHeight="1" x14ac:dyDescent="0.2"/>
    <row r="13670" ht="12.75" customHeight="1" x14ac:dyDescent="0.2"/>
    <row r="13671" ht="12.75" customHeight="1" x14ac:dyDescent="0.2"/>
    <row r="13672" ht="12.75" customHeight="1" x14ac:dyDescent="0.2"/>
    <row r="13673" ht="12.75" customHeight="1" x14ac:dyDescent="0.2"/>
    <row r="13674" ht="12.75" customHeight="1" x14ac:dyDescent="0.2"/>
    <row r="13675" ht="12.75" customHeight="1" x14ac:dyDescent="0.2"/>
    <row r="13676" ht="12.75" customHeight="1" x14ac:dyDescent="0.2"/>
    <row r="13677" ht="12.75" customHeight="1" x14ac:dyDescent="0.2"/>
    <row r="13678" ht="12.75" customHeight="1" x14ac:dyDescent="0.2"/>
    <row r="13679" ht="12.75" customHeight="1" x14ac:dyDescent="0.2"/>
    <row r="13680" ht="12.75" customHeight="1" x14ac:dyDescent="0.2"/>
    <row r="13681" ht="12.75" customHeight="1" x14ac:dyDescent="0.2"/>
    <row r="13682" ht="12.75" customHeight="1" x14ac:dyDescent="0.2"/>
    <row r="13683" ht="12.75" customHeight="1" x14ac:dyDescent="0.2"/>
    <row r="13684" ht="12.75" customHeight="1" x14ac:dyDescent="0.2"/>
    <row r="13685" ht="12.75" customHeight="1" x14ac:dyDescent="0.2"/>
    <row r="13686" ht="12.75" customHeight="1" x14ac:dyDescent="0.2"/>
    <row r="13687" ht="12.75" customHeight="1" x14ac:dyDescent="0.2"/>
    <row r="13688" ht="12.75" customHeight="1" x14ac:dyDescent="0.2"/>
    <row r="13689" ht="12.75" customHeight="1" x14ac:dyDescent="0.2"/>
    <row r="13690" ht="12.75" customHeight="1" x14ac:dyDescent="0.2"/>
    <row r="13691" ht="12.75" customHeight="1" x14ac:dyDescent="0.2"/>
    <row r="13692" ht="12.75" customHeight="1" x14ac:dyDescent="0.2"/>
    <row r="13693" ht="12.75" customHeight="1" x14ac:dyDescent="0.2"/>
    <row r="13694" ht="12.75" customHeight="1" x14ac:dyDescent="0.2"/>
    <row r="13695" ht="12.75" customHeight="1" x14ac:dyDescent="0.2"/>
    <row r="13696" ht="12.75" customHeight="1" x14ac:dyDescent="0.2"/>
    <row r="13697" ht="12.75" customHeight="1" x14ac:dyDescent="0.2"/>
    <row r="13698" ht="12.75" customHeight="1" x14ac:dyDescent="0.2"/>
    <row r="13699" ht="12.75" customHeight="1" x14ac:dyDescent="0.2"/>
    <row r="13700" ht="12.75" customHeight="1" x14ac:dyDescent="0.2"/>
    <row r="13701" ht="12.75" customHeight="1" x14ac:dyDescent="0.2"/>
    <row r="13702" ht="12.75" customHeight="1" x14ac:dyDescent="0.2"/>
    <row r="13703" ht="12.75" customHeight="1" x14ac:dyDescent="0.2"/>
    <row r="13704" ht="12.75" customHeight="1" x14ac:dyDescent="0.2"/>
    <row r="13705" ht="12.75" customHeight="1" x14ac:dyDescent="0.2"/>
    <row r="13706" ht="12.75" customHeight="1" x14ac:dyDescent="0.2"/>
    <row r="13707" ht="12.75" customHeight="1" x14ac:dyDescent="0.2"/>
    <row r="13708" ht="12.75" customHeight="1" x14ac:dyDescent="0.2"/>
    <row r="13709" ht="12.75" customHeight="1" x14ac:dyDescent="0.2"/>
    <row r="13710" ht="12.75" customHeight="1" x14ac:dyDescent="0.2"/>
    <row r="13711" ht="12.75" customHeight="1" x14ac:dyDescent="0.2"/>
    <row r="13712" ht="12.75" customHeight="1" x14ac:dyDescent="0.2"/>
    <row r="13713" ht="12.75" customHeight="1" x14ac:dyDescent="0.2"/>
    <row r="13714" ht="12.75" customHeight="1" x14ac:dyDescent="0.2"/>
    <row r="13715" ht="12.75" customHeight="1" x14ac:dyDescent="0.2"/>
    <row r="13716" ht="12.75" customHeight="1" x14ac:dyDescent="0.2"/>
    <row r="13717" ht="12.75" customHeight="1" x14ac:dyDescent="0.2"/>
    <row r="13718" ht="12.75" customHeight="1" x14ac:dyDescent="0.2"/>
    <row r="13719" ht="12.75" customHeight="1" x14ac:dyDescent="0.2"/>
    <row r="13720" ht="12.75" customHeight="1" x14ac:dyDescent="0.2"/>
    <row r="13721" ht="12.75" customHeight="1" x14ac:dyDescent="0.2"/>
    <row r="13722" ht="12.75" customHeight="1" x14ac:dyDescent="0.2"/>
    <row r="13723" ht="12.75" customHeight="1" x14ac:dyDescent="0.2"/>
    <row r="13724" ht="12.75" customHeight="1" x14ac:dyDescent="0.2"/>
    <row r="13725" ht="12.75" customHeight="1" x14ac:dyDescent="0.2"/>
    <row r="13726" ht="12.75" customHeight="1" x14ac:dyDescent="0.2"/>
    <row r="13727" ht="12.75" customHeight="1" x14ac:dyDescent="0.2"/>
    <row r="13728" ht="12.75" customHeight="1" x14ac:dyDescent="0.2"/>
    <row r="13729" ht="12.75" customHeight="1" x14ac:dyDescent="0.2"/>
    <row r="13730" ht="12.75" customHeight="1" x14ac:dyDescent="0.2"/>
    <row r="13731" ht="12.75" customHeight="1" x14ac:dyDescent="0.2"/>
    <row r="13732" ht="12.75" customHeight="1" x14ac:dyDescent="0.2"/>
    <row r="13733" ht="12.75" customHeight="1" x14ac:dyDescent="0.2"/>
    <row r="13734" ht="12.75" customHeight="1" x14ac:dyDescent="0.2"/>
    <row r="13735" ht="12.75" customHeight="1" x14ac:dyDescent="0.2"/>
    <row r="13736" ht="12.75" customHeight="1" x14ac:dyDescent="0.2"/>
    <row r="13737" ht="12.75" customHeight="1" x14ac:dyDescent="0.2"/>
    <row r="13738" ht="12.75" customHeight="1" x14ac:dyDescent="0.2"/>
    <row r="13739" ht="12.75" customHeight="1" x14ac:dyDescent="0.2"/>
    <row r="13740" ht="12.75" customHeight="1" x14ac:dyDescent="0.2"/>
    <row r="13741" ht="12.75" customHeight="1" x14ac:dyDescent="0.2"/>
    <row r="13742" ht="12.75" customHeight="1" x14ac:dyDescent="0.2"/>
    <row r="13743" ht="12.75" customHeight="1" x14ac:dyDescent="0.2"/>
    <row r="13744" ht="12.75" customHeight="1" x14ac:dyDescent="0.2"/>
    <row r="13745" ht="12.75" customHeight="1" x14ac:dyDescent="0.2"/>
    <row r="13746" ht="12.75" customHeight="1" x14ac:dyDescent="0.2"/>
    <row r="13747" ht="12.75" customHeight="1" x14ac:dyDescent="0.2"/>
    <row r="13748" ht="12.75" customHeight="1" x14ac:dyDescent="0.2"/>
    <row r="13749" ht="12.75" customHeight="1" x14ac:dyDescent="0.2"/>
    <row r="13750" ht="12.75" customHeight="1" x14ac:dyDescent="0.2"/>
    <row r="13751" ht="12.75" customHeight="1" x14ac:dyDescent="0.2"/>
    <row r="13752" ht="12.75" customHeight="1" x14ac:dyDescent="0.2"/>
    <row r="13753" ht="12.75" customHeight="1" x14ac:dyDescent="0.2"/>
    <row r="13754" ht="12.75" customHeight="1" x14ac:dyDescent="0.2"/>
    <row r="13755" ht="12.75" customHeight="1" x14ac:dyDescent="0.2"/>
    <row r="13756" ht="12.75" customHeight="1" x14ac:dyDescent="0.2"/>
    <row r="13757" ht="12.75" customHeight="1" x14ac:dyDescent="0.2"/>
    <row r="13758" ht="12.75" customHeight="1" x14ac:dyDescent="0.2"/>
    <row r="13759" ht="12.75" customHeight="1" x14ac:dyDescent="0.2"/>
    <row r="13760" ht="12.75" customHeight="1" x14ac:dyDescent="0.2"/>
    <row r="13761" ht="12.75" customHeight="1" x14ac:dyDescent="0.2"/>
    <row r="13762" ht="12.75" customHeight="1" x14ac:dyDescent="0.2"/>
    <row r="13763" ht="12.75" customHeight="1" x14ac:dyDescent="0.2"/>
    <row r="13764" ht="12.75" customHeight="1" x14ac:dyDescent="0.2"/>
    <row r="13765" ht="12.75" customHeight="1" x14ac:dyDescent="0.2"/>
    <row r="13766" ht="12.75" customHeight="1" x14ac:dyDescent="0.2"/>
    <row r="13767" ht="12.75" customHeight="1" x14ac:dyDescent="0.2"/>
    <row r="13768" ht="12.75" customHeight="1" x14ac:dyDescent="0.2"/>
    <row r="13769" ht="12.75" customHeight="1" x14ac:dyDescent="0.2"/>
    <row r="13770" ht="12.75" customHeight="1" x14ac:dyDescent="0.2"/>
    <row r="13771" ht="12.75" customHeight="1" x14ac:dyDescent="0.2"/>
    <row r="13772" ht="12.75" customHeight="1" x14ac:dyDescent="0.2"/>
    <row r="13773" ht="12.75" customHeight="1" x14ac:dyDescent="0.2"/>
    <row r="13774" ht="12.75" customHeight="1" x14ac:dyDescent="0.2"/>
    <row r="13775" ht="12.75" customHeight="1" x14ac:dyDescent="0.2"/>
    <row r="13776" ht="12.75" customHeight="1" x14ac:dyDescent="0.2"/>
    <row r="13777" ht="12.75" customHeight="1" x14ac:dyDescent="0.2"/>
    <row r="13778" ht="12.75" customHeight="1" x14ac:dyDescent="0.2"/>
    <row r="13779" ht="12.75" customHeight="1" x14ac:dyDescent="0.2"/>
    <row r="13780" ht="12.75" customHeight="1" x14ac:dyDescent="0.2"/>
    <row r="13781" ht="12.75" customHeight="1" x14ac:dyDescent="0.2"/>
    <row r="13782" ht="12.75" customHeight="1" x14ac:dyDescent="0.2"/>
    <row r="13783" ht="12.75" customHeight="1" x14ac:dyDescent="0.2"/>
    <row r="13784" ht="12.75" customHeight="1" x14ac:dyDescent="0.2"/>
    <row r="13785" ht="12.75" customHeight="1" x14ac:dyDescent="0.2"/>
    <row r="13786" ht="12.75" customHeight="1" x14ac:dyDescent="0.2"/>
    <row r="13787" ht="12.75" customHeight="1" x14ac:dyDescent="0.2"/>
    <row r="13788" ht="12.75" customHeight="1" x14ac:dyDescent="0.2"/>
    <row r="13789" ht="12.75" customHeight="1" x14ac:dyDescent="0.2"/>
    <row r="13790" ht="12.75" customHeight="1" x14ac:dyDescent="0.2"/>
    <row r="13791" ht="12.75" customHeight="1" x14ac:dyDescent="0.2"/>
    <row r="13792" ht="12.75" customHeight="1" x14ac:dyDescent="0.2"/>
    <row r="13793" ht="12.75" customHeight="1" x14ac:dyDescent="0.2"/>
    <row r="13794" ht="12.75" customHeight="1" x14ac:dyDescent="0.2"/>
    <row r="13795" ht="12.75" customHeight="1" x14ac:dyDescent="0.2"/>
    <row r="13796" ht="12.75" customHeight="1" x14ac:dyDescent="0.2"/>
    <row r="13797" ht="12.75" customHeight="1" x14ac:dyDescent="0.2"/>
    <row r="13798" ht="12.75" customHeight="1" x14ac:dyDescent="0.2"/>
    <row r="13799" ht="12.75" customHeight="1" x14ac:dyDescent="0.2"/>
    <row r="13800" ht="12.75" customHeight="1" x14ac:dyDescent="0.2"/>
    <row r="13801" ht="12.75" customHeight="1" x14ac:dyDescent="0.2"/>
    <row r="13802" ht="12.75" customHeight="1" x14ac:dyDescent="0.2"/>
    <row r="13803" ht="12.75" customHeight="1" x14ac:dyDescent="0.2"/>
    <row r="13804" ht="12.75" customHeight="1" x14ac:dyDescent="0.2"/>
    <row r="13805" ht="12.75" customHeight="1" x14ac:dyDescent="0.2"/>
    <row r="13806" ht="12.75" customHeight="1" x14ac:dyDescent="0.2"/>
    <row r="13807" ht="12.75" customHeight="1" x14ac:dyDescent="0.2"/>
    <row r="13808" ht="12.75" customHeight="1" x14ac:dyDescent="0.2"/>
    <row r="13809" ht="12.75" customHeight="1" x14ac:dyDescent="0.2"/>
    <row r="13810" ht="12.75" customHeight="1" x14ac:dyDescent="0.2"/>
    <row r="13811" ht="12.75" customHeight="1" x14ac:dyDescent="0.2"/>
    <row r="13812" ht="12.75" customHeight="1" x14ac:dyDescent="0.2"/>
    <row r="13813" ht="12.75" customHeight="1" x14ac:dyDescent="0.2"/>
    <row r="13814" ht="12.75" customHeight="1" x14ac:dyDescent="0.2"/>
    <row r="13815" ht="12.75" customHeight="1" x14ac:dyDescent="0.2"/>
    <row r="13816" ht="12.75" customHeight="1" x14ac:dyDescent="0.2"/>
    <row r="13817" ht="12.75" customHeight="1" x14ac:dyDescent="0.2"/>
    <row r="13818" ht="12.75" customHeight="1" x14ac:dyDescent="0.2"/>
    <row r="13819" ht="12.75" customHeight="1" x14ac:dyDescent="0.2"/>
    <row r="13820" ht="12.75" customHeight="1" x14ac:dyDescent="0.2"/>
    <row r="13821" ht="12.75" customHeight="1" x14ac:dyDescent="0.2"/>
    <row r="13822" ht="12.75" customHeight="1" x14ac:dyDescent="0.2"/>
    <row r="13823" ht="12.75" customHeight="1" x14ac:dyDescent="0.2"/>
    <row r="13824" ht="12.75" customHeight="1" x14ac:dyDescent="0.2"/>
    <row r="13825" ht="12.75" customHeight="1" x14ac:dyDescent="0.2"/>
    <row r="13826" ht="12.75" customHeight="1" x14ac:dyDescent="0.2"/>
    <row r="13827" ht="12.75" customHeight="1" x14ac:dyDescent="0.2"/>
    <row r="13828" ht="12.75" customHeight="1" x14ac:dyDescent="0.2"/>
    <row r="13829" ht="12.75" customHeight="1" x14ac:dyDescent="0.2"/>
    <row r="13830" ht="12.75" customHeight="1" x14ac:dyDescent="0.2"/>
    <row r="13831" ht="12.75" customHeight="1" x14ac:dyDescent="0.2"/>
    <row r="13832" ht="12.75" customHeight="1" x14ac:dyDescent="0.2"/>
    <row r="13833" ht="12.75" customHeight="1" x14ac:dyDescent="0.2"/>
    <row r="13834" ht="12.75" customHeight="1" x14ac:dyDescent="0.2"/>
    <row r="13835" ht="12.75" customHeight="1" x14ac:dyDescent="0.2"/>
    <row r="13836" ht="12.75" customHeight="1" x14ac:dyDescent="0.2"/>
    <row r="13837" ht="12.75" customHeight="1" x14ac:dyDescent="0.2"/>
    <row r="13838" ht="12.75" customHeight="1" x14ac:dyDescent="0.2"/>
    <row r="13839" ht="12.75" customHeight="1" x14ac:dyDescent="0.2"/>
    <row r="13840" ht="12.75" customHeight="1" x14ac:dyDescent="0.2"/>
    <row r="13841" ht="12.75" customHeight="1" x14ac:dyDescent="0.2"/>
    <row r="13842" ht="12.75" customHeight="1" x14ac:dyDescent="0.2"/>
    <row r="13843" ht="12.75" customHeight="1" x14ac:dyDescent="0.2"/>
    <row r="13844" ht="12.75" customHeight="1" x14ac:dyDescent="0.2"/>
    <row r="13845" ht="12.75" customHeight="1" x14ac:dyDescent="0.2"/>
    <row r="13846" ht="12.75" customHeight="1" x14ac:dyDescent="0.2"/>
    <row r="13847" ht="12.75" customHeight="1" x14ac:dyDescent="0.2"/>
    <row r="13848" ht="12.75" customHeight="1" x14ac:dyDescent="0.2"/>
    <row r="13849" ht="12.75" customHeight="1" x14ac:dyDescent="0.2"/>
    <row r="13850" ht="12.75" customHeight="1" x14ac:dyDescent="0.2"/>
    <row r="13851" ht="12.75" customHeight="1" x14ac:dyDescent="0.2"/>
    <row r="13852" ht="12.75" customHeight="1" x14ac:dyDescent="0.2"/>
    <row r="13853" ht="12.75" customHeight="1" x14ac:dyDescent="0.2"/>
    <row r="13854" ht="12.75" customHeight="1" x14ac:dyDescent="0.2"/>
    <row r="13855" ht="12.75" customHeight="1" x14ac:dyDescent="0.2"/>
    <row r="13856" ht="12.75" customHeight="1" x14ac:dyDescent="0.2"/>
    <row r="13857" ht="12.75" customHeight="1" x14ac:dyDescent="0.2"/>
    <row r="13858" ht="12.75" customHeight="1" x14ac:dyDescent="0.2"/>
    <row r="13859" ht="12.75" customHeight="1" x14ac:dyDescent="0.2"/>
    <row r="13860" ht="12.75" customHeight="1" x14ac:dyDescent="0.2"/>
    <row r="13861" ht="12.75" customHeight="1" x14ac:dyDescent="0.2"/>
    <row r="13862" ht="12.75" customHeight="1" x14ac:dyDescent="0.2"/>
    <row r="13863" ht="12.75" customHeight="1" x14ac:dyDescent="0.2"/>
    <row r="13864" ht="12.75" customHeight="1" x14ac:dyDescent="0.2"/>
    <row r="13865" ht="12.75" customHeight="1" x14ac:dyDescent="0.2"/>
    <row r="13866" ht="12.75" customHeight="1" x14ac:dyDescent="0.2"/>
    <row r="13867" ht="12.75" customHeight="1" x14ac:dyDescent="0.2"/>
    <row r="13868" ht="12.75" customHeight="1" x14ac:dyDescent="0.2"/>
    <row r="13869" ht="12.75" customHeight="1" x14ac:dyDescent="0.2"/>
    <row r="13870" ht="12.75" customHeight="1" x14ac:dyDescent="0.2"/>
    <row r="13871" ht="12.75" customHeight="1" x14ac:dyDescent="0.2"/>
    <row r="13872" ht="12.75" customHeight="1" x14ac:dyDescent="0.2"/>
    <row r="13873" ht="12.75" customHeight="1" x14ac:dyDescent="0.2"/>
    <row r="13874" ht="12.75" customHeight="1" x14ac:dyDescent="0.2"/>
    <row r="13875" ht="12.75" customHeight="1" x14ac:dyDescent="0.2"/>
    <row r="13876" ht="12.75" customHeight="1" x14ac:dyDescent="0.2"/>
    <row r="13877" ht="12.75" customHeight="1" x14ac:dyDescent="0.2"/>
    <row r="13878" ht="12.75" customHeight="1" x14ac:dyDescent="0.2"/>
    <row r="13879" ht="12.75" customHeight="1" x14ac:dyDescent="0.2"/>
    <row r="13880" ht="12.75" customHeight="1" x14ac:dyDescent="0.2"/>
    <row r="13881" ht="12.75" customHeight="1" x14ac:dyDescent="0.2"/>
    <row r="13882" ht="12.75" customHeight="1" x14ac:dyDescent="0.2"/>
    <row r="13883" ht="12.75" customHeight="1" x14ac:dyDescent="0.2"/>
    <row r="13884" ht="12.75" customHeight="1" x14ac:dyDescent="0.2"/>
    <row r="13885" ht="12.75" customHeight="1" x14ac:dyDescent="0.2"/>
    <row r="13886" ht="12.75" customHeight="1" x14ac:dyDescent="0.2"/>
    <row r="13887" ht="12.75" customHeight="1" x14ac:dyDescent="0.2"/>
    <row r="13888" ht="12.75" customHeight="1" x14ac:dyDescent="0.2"/>
    <row r="13889" ht="12.75" customHeight="1" x14ac:dyDescent="0.2"/>
    <row r="13890" ht="12.75" customHeight="1" x14ac:dyDescent="0.2"/>
    <row r="13891" ht="12.75" customHeight="1" x14ac:dyDescent="0.2"/>
    <row r="13892" ht="12.75" customHeight="1" x14ac:dyDescent="0.2"/>
    <row r="13893" ht="12.75" customHeight="1" x14ac:dyDescent="0.2"/>
    <row r="13894" ht="12.75" customHeight="1" x14ac:dyDescent="0.2"/>
    <row r="13895" ht="12.75" customHeight="1" x14ac:dyDescent="0.2"/>
    <row r="13896" ht="12.75" customHeight="1" x14ac:dyDescent="0.2"/>
    <row r="13897" ht="12.75" customHeight="1" x14ac:dyDescent="0.2"/>
    <row r="13898" ht="12.75" customHeight="1" x14ac:dyDescent="0.2"/>
    <row r="13899" ht="12.75" customHeight="1" x14ac:dyDescent="0.2"/>
    <row r="13900" ht="12.75" customHeight="1" x14ac:dyDescent="0.2"/>
    <row r="13901" ht="12.75" customHeight="1" x14ac:dyDescent="0.2"/>
    <row r="13902" ht="12.75" customHeight="1" x14ac:dyDescent="0.2"/>
    <row r="13903" ht="12.75" customHeight="1" x14ac:dyDescent="0.2"/>
    <row r="13904" ht="12.75" customHeight="1" x14ac:dyDescent="0.2"/>
    <row r="13905" ht="12.75" customHeight="1" x14ac:dyDescent="0.2"/>
    <row r="13906" ht="12.75" customHeight="1" x14ac:dyDescent="0.2"/>
    <row r="13907" ht="12.75" customHeight="1" x14ac:dyDescent="0.2"/>
    <row r="13908" ht="12.75" customHeight="1" x14ac:dyDescent="0.2"/>
    <row r="13909" ht="12.75" customHeight="1" x14ac:dyDescent="0.2"/>
    <row r="13910" ht="12.75" customHeight="1" x14ac:dyDescent="0.2"/>
    <row r="13911" ht="12.75" customHeight="1" x14ac:dyDescent="0.2"/>
    <row r="13912" ht="12.75" customHeight="1" x14ac:dyDescent="0.2"/>
    <row r="13913" ht="12.75" customHeight="1" x14ac:dyDescent="0.2"/>
    <row r="13914" ht="12.75" customHeight="1" x14ac:dyDescent="0.2"/>
    <row r="13915" ht="12.75" customHeight="1" x14ac:dyDescent="0.2"/>
    <row r="13916" ht="12.75" customHeight="1" x14ac:dyDescent="0.2"/>
    <row r="13917" ht="12.75" customHeight="1" x14ac:dyDescent="0.2"/>
    <row r="13918" ht="12.75" customHeight="1" x14ac:dyDescent="0.2"/>
    <row r="13919" ht="12.75" customHeight="1" x14ac:dyDescent="0.2"/>
    <row r="13920" ht="12.75" customHeight="1" x14ac:dyDescent="0.2"/>
    <row r="13921" ht="12.75" customHeight="1" x14ac:dyDescent="0.2"/>
    <row r="13922" ht="12.75" customHeight="1" x14ac:dyDescent="0.2"/>
    <row r="13923" ht="12.75" customHeight="1" x14ac:dyDescent="0.2"/>
    <row r="13924" ht="12.75" customHeight="1" x14ac:dyDescent="0.2"/>
    <row r="13925" ht="12.75" customHeight="1" x14ac:dyDescent="0.2"/>
    <row r="13926" ht="12.75" customHeight="1" x14ac:dyDescent="0.2"/>
    <row r="13927" ht="12.75" customHeight="1" x14ac:dyDescent="0.2"/>
    <row r="13928" ht="12.75" customHeight="1" x14ac:dyDescent="0.2"/>
    <row r="13929" ht="12.75" customHeight="1" x14ac:dyDescent="0.2"/>
    <row r="13930" ht="12.75" customHeight="1" x14ac:dyDescent="0.2"/>
    <row r="13931" ht="12.75" customHeight="1" x14ac:dyDescent="0.2"/>
    <row r="13932" ht="12.75" customHeight="1" x14ac:dyDescent="0.2"/>
    <row r="13933" ht="12.75" customHeight="1" x14ac:dyDescent="0.2"/>
    <row r="13934" ht="12.75" customHeight="1" x14ac:dyDescent="0.2"/>
    <row r="13935" ht="12.75" customHeight="1" x14ac:dyDescent="0.2"/>
    <row r="13936" ht="12.75" customHeight="1" x14ac:dyDescent="0.2"/>
    <row r="13937" ht="12.75" customHeight="1" x14ac:dyDescent="0.2"/>
    <row r="13938" ht="12.75" customHeight="1" x14ac:dyDescent="0.2"/>
    <row r="13939" ht="12.75" customHeight="1" x14ac:dyDescent="0.2"/>
    <row r="13940" ht="12.75" customHeight="1" x14ac:dyDescent="0.2"/>
    <row r="13941" ht="12.75" customHeight="1" x14ac:dyDescent="0.2"/>
    <row r="13942" ht="12.75" customHeight="1" x14ac:dyDescent="0.2"/>
    <row r="13943" ht="12.75" customHeight="1" x14ac:dyDescent="0.2"/>
    <row r="13944" ht="12.75" customHeight="1" x14ac:dyDescent="0.2"/>
    <row r="13945" ht="12.75" customHeight="1" x14ac:dyDescent="0.2"/>
    <row r="13946" ht="12.75" customHeight="1" x14ac:dyDescent="0.2"/>
    <row r="13947" ht="12.75" customHeight="1" x14ac:dyDescent="0.2"/>
    <row r="13948" ht="12.75" customHeight="1" x14ac:dyDescent="0.2"/>
    <row r="13949" ht="12.75" customHeight="1" x14ac:dyDescent="0.2"/>
    <row r="13950" ht="12.75" customHeight="1" x14ac:dyDescent="0.2"/>
    <row r="13951" ht="12.75" customHeight="1" x14ac:dyDescent="0.2"/>
    <row r="13952" ht="12.75" customHeight="1" x14ac:dyDescent="0.2"/>
    <row r="13953" ht="12.75" customHeight="1" x14ac:dyDescent="0.2"/>
    <row r="13954" ht="12.75" customHeight="1" x14ac:dyDescent="0.2"/>
    <row r="13955" ht="12.75" customHeight="1" x14ac:dyDescent="0.2"/>
    <row r="13956" ht="12.75" customHeight="1" x14ac:dyDescent="0.2"/>
    <row r="13957" ht="12.75" customHeight="1" x14ac:dyDescent="0.2"/>
    <row r="13958" ht="12.75" customHeight="1" x14ac:dyDescent="0.2"/>
    <row r="13959" ht="12.75" customHeight="1" x14ac:dyDescent="0.2"/>
    <row r="13960" ht="12.75" customHeight="1" x14ac:dyDescent="0.2"/>
    <row r="13961" ht="12.75" customHeight="1" x14ac:dyDescent="0.2"/>
    <row r="13962" ht="12.75" customHeight="1" x14ac:dyDescent="0.2"/>
    <row r="13963" ht="12.75" customHeight="1" x14ac:dyDescent="0.2"/>
    <row r="13964" ht="12.75" customHeight="1" x14ac:dyDescent="0.2"/>
    <row r="13965" ht="12.75" customHeight="1" x14ac:dyDescent="0.2"/>
    <row r="13966" ht="12.75" customHeight="1" x14ac:dyDescent="0.2"/>
    <row r="13967" ht="12.75" customHeight="1" x14ac:dyDescent="0.2"/>
    <row r="13968" ht="12.75" customHeight="1" x14ac:dyDescent="0.2"/>
    <row r="13969" ht="12.75" customHeight="1" x14ac:dyDescent="0.2"/>
    <row r="13970" ht="12.75" customHeight="1" x14ac:dyDescent="0.2"/>
    <row r="13971" ht="12.75" customHeight="1" x14ac:dyDescent="0.2"/>
    <row r="13972" ht="12.75" customHeight="1" x14ac:dyDescent="0.2"/>
    <row r="13973" ht="12.75" customHeight="1" x14ac:dyDescent="0.2"/>
    <row r="13974" ht="12.75" customHeight="1" x14ac:dyDescent="0.2"/>
    <row r="13975" ht="12.75" customHeight="1" x14ac:dyDescent="0.2"/>
    <row r="13976" ht="12.75" customHeight="1" x14ac:dyDescent="0.2"/>
    <row r="13977" ht="12.75" customHeight="1" x14ac:dyDescent="0.2"/>
    <row r="13978" ht="12.75" customHeight="1" x14ac:dyDescent="0.2"/>
    <row r="13979" ht="12.75" customHeight="1" x14ac:dyDescent="0.2"/>
    <row r="13980" ht="12.75" customHeight="1" x14ac:dyDescent="0.2"/>
    <row r="13981" ht="12.75" customHeight="1" x14ac:dyDescent="0.2"/>
    <row r="13982" ht="12.75" customHeight="1" x14ac:dyDescent="0.2"/>
    <row r="13983" ht="12.75" customHeight="1" x14ac:dyDescent="0.2"/>
    <row r="13984" ht="12.75" customHeight="1" x14ac:dyDescent="0.2"/>
    <row r="13985" ht="12.75" customHeight="1" x14ac:dyDescent="0.2"/>
    <row r="13986" ht="12.75" customHeight="1" x14ac:dyDescent="0.2"/>
    <row r="13987" ht="12.75" customHeight="1" x14ac:dyDescent="0.2"/>
    <row r="13988" ht="12.75" customHeight="1" x14ac:dyDescent="0.2"/>
    <row r="13989" ht="12.75" customHeight="1" x14ac:dyDescent="0.2"/>
    <row r="13990" ht="12.75" customHeight="1" x14ac:dyDescent="0.2"/>
    <row r="13991" ht="12.75" customHeight="1" x14ac:dyDescent="0.2"/>
    <row r="13992" ht="12.75" customHeight="1" x14ac:dyDescent="0.2"/>
    <row r="13993" ht="12.75" customHeight="1" x14ac:dyDescent="0.2"/>
    <row r="13994" ht="12.75" customHeight="1" x14ac:dyDescent="0.2"/>
    <row r="13995" ht="12.75" customHeight="1" x14ac:dyDescent="0.2"/>
    <row r="13996" ht="12.75" customHeight="1" x14ac:dyDescent="0.2"/>
    <row r="13997" ht="12.75" customHeight="1" x14ac:dyDescent="0.2"/>
    <row r="13998" ht="12.75" customHeight="1" x14ac:dyDescent="0.2"/>
    <row r="13999" ht="12.75" customHeight="1" x14ac:dyDescent="0.2"/>
    <row r="14000" ht="12.75" customHeight="1" x14ac:dyDescent="0.2"/>
    <row r="14001" ht="12.75" customHeight="1" x14ac:dyDescent="0.2"/>
    <row r="14002" ht="12.75" customHeight="1" x14ac:dyDescent="0.2"/>
    <row r="14003" ht="12.75" customHeight="1" x14ac:dyDescent="0.2"/>
    <row r="14004" ht="12.75" customHeight="1" x14ac:dyDescent="0.2"/>
    <row r="14005" ht="12.75" customHeight="1" x14ac:dyDescent="0.2"/>
    <row r="14006" ht="12.75" customHeight="1" x14ac:dyDescent="0.2"/>
    <row r="14007" ht="12.75" customHeight="1" x14ac:dyDescent="0.2"/>
    <row r="14008" ht="12.75" customHeight="1" x14ac:dyDescent="0.2"/>
    <row r="14009" ht="12.75" customHeight="1" x14ac:dyDescent="0.2"/>
    <row r="14010" ht="12.75" customHeight="1" x14ac:dyDescent="0.2"/>
    <row r="14011" ht="12.75" customHeight="1" x14ac:dyDescent="0.2"/>
    <row r="14012" ht="12.75" customHeight="1" x14ac:dyDescent="0.2"/>
    <row r="14013" ht="12.75" customHeight="1" x14ac:dyDescent="0.2"/>
    <row r="14014" ht="12.75" customHeight="1" x14ac:dyDescent="0.2"/>
    <row r="14015" ht="12.75" customHeight="1" x14ac:dyDescent="0.2"/>
    <row r="14016" ht="12.75" customHeight="1" x14ac:dyDescent="0.2"/>
    <row r="14017" ht="12.75" customHeight="1" x14ac:dyDescent="0.2"/>
    <row r="14018" ht="12.75" customHeight="1" x14ac:dyDescent="0.2"/>
    <row r="14019" ht="12.75" customHeight="1" x14ac:dyDescent="0.2"/>
    <row r="14020" ht="12.75" customHeight="1" x14ac:dyDescent="0.2"/>
    <row r="14021" ht="12.75" customHeight="1" x14ac:dyDescent="0.2"/>
    <row r="14022" ht="12.75" customHeight="1" x14ac:dyDescent="0.2"/>
    <row r="14023" ht="12.75" customHeight="1" x14ac:dyDescent="0.2"/>
    <row r="14024" ht="12.75" customHeight="1" x14ac:dyDescent="0.2"/>
    <row r="14025" ht="12.75" customHeight="1" x14ac:dyDescent="0.2"/>
    <row r="14026" ht="12.75" customHeight="1" x14ac:dyDescent="0.2"/>
    <row r="14027" ht="12.75" customHeight="1" x14ac:dyDescent="0.2"/>
    <row r="14028" ht="12.75" customHeight="1" x14ac:dyDescent="0.2"/>
    <row r="14029" ht="12.75" customHeight="1" x14ac:dyDescent="0.2"/>
    <row r="14030" ht="12.75" customHeight="1" x14ac:dyDescent="0.2"/>
    <row r="14031" ht="12.75" customHeight="1" x14ac:dyDescent="0.2"/>
    <row r="14032" ht="12.75" customHeight="1" x14ac:dyDescent="0.2"/>
    <row r="14033" ht="12.75" customHeight="1" x14ac:dyDescent="0.2"/>
    <row r="14034" ht="12.75" customHeight="1" x14ac:dyDescent="0.2"/>
    <row r="14035" ht="12.75" customHeight="1" x14ac:dyDescent="0.2"/>
    <row r="14036" ht="12.75" customHeight="1" x14ac:dyDescent="0.2"/>
    <row r="14037" ht="12.75" customHeight="1" x14ac:dyDescent="0.2"/>
    <row r="14038" ht="12.75" customHeight="1" x14ac:dyDescent="0.2"/>
    <row r="14039" ht="12.75" customHeight="1" x14ac:dyDescent="0.2"/>
    <row r="14040" ht="12.75" customHeight="1" x14ac:dyDescent="0.2"/>
    <row r="14041" ht="12.75" customHeight="1" x14ac:dyDescent="0.2"/>
    <row r="14042" ht="12.75" customHeight="1" x14ac:dyDescent="0.2"/>
    <row r="14043" ht="12.75" customHeight="1" x14ac:dyDescent="0.2"/>
    <row r="14044" ht="12.75" customHeight="1" x14ac:dyDescent="0.2"/>
    <row r="14045" ht="12.75" customHeight="1" x14ac:dyDescent="0.2"/>
    <row r="14046" ht="12.75" customHeight="1" x14ac:dyDescent="0.2"/>
    <row r="14047" ht="12.75" customHeight="1" x14ac:dyDescent="0.2"/>
    <row r="14048" ht="12.75" customHeight="1" x14ac:dyDescent="0.2"/>
    <row r="14049" ht="12.75" customHeight="1" x14ac:dyDescent="0.2"/>
    <row r="14050" ht="12.75" customHeight="1" x14ac:dyDescent="0.2"/>
    <row r="14051" ht="12.75" customHeight="1" x14ac:dyDescent="0.2"/>
    <row r="14052" ht="12.75" customHeight="1" x14ac:dyDescent="0.2"/>
    <row r="14053" ht="12.75" customHeight="1" x14ac:dyDescent="0.2"/>
    <row r="14054" ht="12.75" customHeight="1" x14ac:dyDescent="0.2"/>
    <row r="14055" ht="12.75" customHeight="1" x14ac:dyDescent="0.2"/>
    <row r="14056" ht="12.75" customHeight="1" x14ac:dyDescent="0.2"/>
    <row r="14057" ht="12.75" customHeight="1" x14ac:dyDescent="0.2"/>
    <row r="14058" ht="12.75" customHeight="1" x14ac:dyDescent="0.2"/>
    <row r="14059" ht="12.75" customHeight="1" x14ac:dyDescent="0.2"/>
    <row r="14060" ht="12.75" customHeight="1" x14ac:dyDescent="0.2"/>
    <row r="14061" ht="12.75" customHeight="1" x14ac:dyDescent="0.2"/>
    <row r="14062" ht="12.75" customHeight="1" x14ac:dyDescent="0.2"/>
    <row r="14063" ht="12.75" customHeight="1" x14ac:dyDescent="0.2"/>
    <row r="14064" ht="12.75" customHeight="1" x14ac:dyDescent="0.2"/>
    <row r="14065" ht="12.75" customHeight="1" x14ac:dyDescent="0.2"/>
    <row r="14066" ht="12.75" customHeight="1" x14ac:dyDescent="0.2"/>
    <row r="14067" ht="12.75" customHeight="1" x14ac:dyDescent="0.2"/>
    <row r="14068" ht="12.75" customHeight="1" x14ac:dyDescent="0.2"/>
    <row r="14069" ht="12.75" customHeight="1" x14ac:dyDescent="0.2"/>
    <row r="14070" ht="12.75" customHeight="1" x14ac:dyDescent="0.2"/>
    <row r="14071" ht="12.75" customHeight="1" x14ac:dyDescent="0.2"/>
    <row r="14072" ht="12.75" customHeight="1" x14ac:dyDescent="0.2"/>
    <row r="14073" ht="12.75" customHeight="1" x14ac:dyDescent="0.2"/>
    <row r="14074" ht="12.75" customHeight="1" x14ac:dyDescent="0.2"/>
    <row r="14075" ht="12.75" customHeight="1" x14ac:dyDescent="0.2"/>
    <row r="14076" ht="12.75" customHeight="1" x14ac:dyDescent="0.2"/>
    <row r="14077" ht="12.75" customHeight="1" x14ac:dyDescent="0.2"/>
    <row r="14078" ht="12.75" customHeight="1" x14ac:dyDescent="0.2"/>
    <row r="14079" ht="12.75" customHeight="1" x14ac:dyDescent="0.2"/>
    <row r="14080" ht="12.75" customHeight="1" x14ac:dyDescent="0.2"/>
    <row r="14081" ht="12.75" customHeight="1" x14ac:dyDescent="0.2"/>
    <row r="14082" ht="12.75" customHeight="1" x14ac:dyDescent="0.2"/>
    <row r="14083" ht="12.75" customHeight="1" x14ac:dyDescent="0.2"/>
    <row r="14084" ht="12.75" customHeight="1" x14ac:dyDescent="0.2"/>
    <row r="14085" ht="12.75" customHeight="1" x14ac:dyDescent="0.2"/>
    <row r="14086" ht="12.75" customHeight="1" x14ac:dyDescent="0.2"/>
    <row r="14087" ht="12.75" customHeight="1" x14ac:dyDescent="0.2"/>
    <row r="14088" ht="12.75" customHeight="1" x14ac:dyDescent="0.2"/>
    <row r="14089" ht="12.75" customHeight="1" x14ac:dyDescent="0.2"/>
    <row r="14090" ht="12.75" customHeight="1" x14ac:dyDescent="0.2"/>
    <row r="14091" ht="12.75" customHeight="1" x14ac:dyDescent="0.2"/>
    <row r="14092" ht="12.75" customHeight="1" x14ac:dyDescent="0.2"/>
    <row r="14093" ht="12.75" customHeight="1" x14ac:dyDescent="0.2"/>
    <row r="14094" ht="12.75" customHeight="1" x14ac:dyDescent="0.2"/>
    <row r="14095" ht="12.75" customHeight="1" x14ac:dyDescent="0.2"/>
    <row r="14096" ht="12.75" customHeight="1" x14ac:dyDescent="0.2"/>
    <row r="14097" ht="12.75" customHeight="1" x14ac:dyDescent="0.2"/>
    <row r="14098" ht="12.75" customHeight="1" x14ac:dyDescent="0.2"/>
    <row r="14099" ht="12.75" customHeight="1" x14ac:dyDescent="0.2"/>
    <row r="14100" ht="12.75" customHeight="1" x14ac:dyDescent="0.2"/>
    <row r="14101" ht="12.75" customHeight="1" x14ac:dyDescent="0.2"/>
    <row r="14102" ht="12.75" customHeight="1" x14ac:dyDescent="0.2"/>
    <row r="14103" ht="12.75" customHeight="1" x14ac:dyDescent="0.2"/>
    <row r="14104" ht="12.75" customHeight="1" x14ac:dyDescent="0.2"/>
    <row r="14105" ht="12.75" customHeight="1" x14ac:dyDescent="0.2"/>
    <row r="14106" ht="12.75" customHeight="1" x14ac:dyDescent="0.2"/>
    <row r="14107" ht="12.75" customHeight="1" x14ac:dyDescent="0.2"/>
    <row r="14108" ht="12.75" customHeight="1" x14ac:dyDescent="0.2"/>
    <row r="14109" ht="12.75" customHeight="1" x14ac:dyDescent="0.2"/>
    <row r="14110" ht="12.75" customHeight="1" x14ac:dyDescent="0.2"/>
    <row r="14111" ht="12.75" customHeight="1" x14ac:dyDescent="0.2"/>
    <row r="14112" ht="12.75" customHeight="1" x14ac:dyDescent="0.2"/>
    <row r="14113" ht="12.75" customHeight="1" x14ac:dyDescent="0.2"/>
    <row r="14114" ht="12.75" customHeight="1" x14ac:dyDescent="0.2"/>
    <row r="14115" ht="12.75" customHeight="1" x14ac:dyDescent="0.2"/>
    <row r="14116" ht="12.75" customHeight="1" x14ac:dyDescent="0.2"/>
    <row r="14117" ht="12.75" customHeight="1" x14ac:dyDescent="0.2"/>
    <row r="14118" ht="12.75" customHeight="1" x14ac:dyDescent="0.2"/>
    <row r="14119" ht="12.75" customHeight="1" x14ac:dyDescent="0.2"/>
    <row r="14120" ht="12.75" customHeight="1" x14ac:dyDescent="0.2"/>
    <row r="14121" ht="12.75" customHeight="1" x14ac:dyDescent="0.2"/>
    <row r="14122" ht="12.75" customHeight="1" x14ac:dyDescent="0.2"/>
    <row r="14123" ht="12.75" customHeight="1" x14ac:dyDescent="0.2"/>
    <row r="14124" ht="12.75" customHeight="1" x14ac:dyDescent="0.2"/>
    <row r="14125" ht="12.75" customHeight="1" x14ac:dyDescent="0.2"/>
    <row r="14126" ht="12.75" customHeight="1" x14ac:dyDescent="0.2"/>
    <row r="14127" ht="12.75" customHeight="1" x14ac:dyDescent="0.2"/>
    <row r="14128" ht="12.75" customHeight="1" x14ac:dyDescent="0.2"/>
    <row r="14129" ht="12.75" customHeight="1" x14ac:dyDescent="0.2"/>
    <row r="14130" ht="12.75" customHeight="1" x14ac:dyDescent="0.2"/>
    <row r="14131" ht="12.75" customHeight="1" x14ac:dyDescent="0.2"/>
    <row r="14132" ht="12.75" customHeight="1" x14ac:dyDescent="0.2"/>
    <row r="14133" ht="12.75" customHeight="1" x14ac:dyDescent="0.2"/>
    <row r="14134" ht="12.75" customHeight="1" x14ac:dyDescent="0.2"/>
    <row r="14135" ht="12.75" customHeight="1" x14ac:dyDescent="0.2"/>
    <row r="14136" ht="12.75" customHeight="1" x14ac:dyDescent="0.2"/>
    <row r="14137" ht="12.75" customHeight="1" x14ac:dyDescent="0.2"/>
    <row r="14138" ht="12.75" customHeight="1" x14ac:dyDescent="0.2"/>
    <row r="14139" ht="12.75" customHeight="1" x14ac:dyDescent="0.2"/>
    <row r="14140" ht="12.75" customHeight="1" x14ac:dyDescent="0.2"/>
    <row r="14141" ht="12.75" customHeight="1" x14ac:dyDescent="0.2"/>
    <row r="14142" ht="12.75" customHeight="1" x14ac:dyDescent="0.2"/>
    <row r="14143" ht="12.75" customHeight="1" x14ac:dyDescent="0.2"/>
    <row r="14144" ht="12.75" customHeight="1" x14ac:dyDescent="0.2"/>
    <row r="14145" ht="12.75" customHeight="1" x14ac:dyDescent="0.2"/>
    <row r="14146" ht="12.75" customHeight="1" x14ac:dyDescent="0.2"/>
    <row r="14147" ht="12.75" customHeight="1" x14ac:dyDescent="0.2"/>
    <row r="14148" ht="12.75" customHeight="1" x14ac:dyDescent="0.2"/>
    <row r="14149" ht="12.75" customHeight="1" x14ac:dyDescent="0.2"/>
    <row r="14150" ht="12.75" customHeight="1" x14ac:dyDescent="0.2"/>
    <row r="14151" ht="12.75" customHeight="1" x14ac:dyDescent="0.2"/>
    <row r="14152" ht="12.75" customHeight="1" x14ac:dyDescent="0.2"/>
    <row r="14153" ht="12.75" customHeight="1" x14ac:dyDescent="0.2"/>
    <row r="14154" ht="12.75" customHeight="1" x14ac:dyDescent="0.2"/>
    <row r="14155" ht="12.75" customHeight="1" x14ac:dyDescent="0.2"/>
    <row r="14156" ht="12.75" customHeight="1" x14ac:dyDescent="0.2"/>
    <row r="14157" ht="12.75" customHeight="1" x14ac:dyDescent="0.2"/>
    <row r="14158" ht="12.75" customHeight="1" x14ac:dyDescent="0.2"/>
    <row r="14159" ht="12.75" customHeight="1" x14ac:dyDescent="0.2"/>
    <row r="14160" ht="12.75" customHeight="1" x14ac:dyDescent="0.2"/>
    <row r="14161" ht="12.75" customHeight="1" x14ac:dyDescent="0.2"/>
    <row r="14162" ht="12.75" customHeight="1" x14ac:dyDescent="0.2"/>
    <row r="14163" ht="12.75" customHeight="1" x14ac:dyDescent="0.2"/>
    <row r="14164" ht="12.75" customHeight="1" x14ac:dyDescent="0.2"/>
    <row r="14165" ht="12.75" customHeight="1" x14ac:dyDescent="0.2"/>
    <row r="14166" ht="12.75" customHeight="1" x14ac:dyDescent="0.2"/>
    <row r="14167" ht="12.75" customHeight="1" x14ac:dyDescent="0.2"/>
    <row r="14168" ht="12.75" customHeight="1" x14ac:dyDescent="0.2"/>
    <row r="14169" ht="12.75" customHeight="1" x14ac:dyDescent="0.2"/>
    <row r="14170" ht="12.75" customHeight="1" x14ac:dyDescent="0.2"/>
    <row r="14171" ht="12.75" customHeight="1" x14ac:dyDescent="0.2"/>
    <row r="14172" ht="12.75" customHeight="1" x14ac:dyDescent="0.2"/>
    <row r="14173" ht="12.75" customHeight="1" x14ac:dyDescent="0.2"/>
    <row r="14174" ht="12.75" customHeight="1" x14ac:dyDescent="0.2"/>
    <row r="14175" ht="12.75" customHeight="1" x14ac:dyDescent="0.2"/>
    <row r="14176" ht="12.75" customHeight="1" x14ac:dyDescent="0.2"/>
    <row r="14177" ht="12.75" customHeight="1" x14ac:dyDescent="0.2"/>
    <row r="14178" ht="12.75" customHeight="1" x14ac:dyDescent="0.2"/>
    <row r="14179" ht="12.75" customHeight="1" x14ac:dyDescent="0.2"/>
    <row r="14180" ht="12.75" customHeight="1" x14ac:dyDescent="0.2"/>
    <row r="14181" ht="12.75" customHeight="1" x14ac:dyDescent="0.2"/>
    <row r="14182" ht="12.75" customHeight="1" x14ac:dyDescent="0.2"/>
    <row r="14183" ht="12.75" customHeight="1" x14ac:dyDescent="0.2"/>
    <row r="14184" ht="12.75" customHeight="1" x14ac:dyDescent="0.2"/>
    <row r="14185" ht="12.75" customHeight="1" x14ac:dyDescent="0.2"/>
    <row r="14186" ht="12.75" customHeight="1" x14ac:dyDescent="0.2"/>
    <row r="14187" ht="12.75" customHeight="1" x14ac:dyDescent="0.2"/>
    <row r="14188" ht="12.75" customHeight="1" x14ac:dyDescent="0.2"/>
    <row r="14189" ht="12.75" customHeight="1" x14ac:dyDescent="0.2"/>
    <row r="14190" ht="12.75" customHeight="1" x14ac:dyDescent="0.2"/>
    <row r="14191" ht="12.75" customHeight="1" x14ac:dyDescent="0.2"/>
    <row r="14192" ht="12.75" customHeight="1" x14ac:dyDescent="0.2"/>
    <row r="14193" ht="12.75" customHeight="1" x14ac:dyDescent="0.2"/>
    <row r="14194" ht="12.75" customHeight="1" x14ac:dyDescent="0.2"/>
    <row r="14195" ht="12.75" customHeight="1" x14ac:dyDescent="0.2"/>
    <row r="14196" ht="12.75" customHeight="1" x14ac:dyDescent="0.2"/>
    <row r="14197" ht="12.75" customHeight="1" x14ac:dyDescent="0.2"/>
    <row r="14198" ht="12.75" customHeight="1" x14ac:dyDescent="0.2"/>
    <row r="14199" ht="12.75" customHeight="1" x14ac:dyDescent="0.2"/>
    <row r="14200" ht="12.75" customHeight="1" x14ac:dyDescent="0.2"/>
    <row r="14201" ht="12.75" customHeight="1" x14ac:dyDescent="0.2"/>
    <row r="14202" ht="12.75" customHeight="1" x14ac:dyDescent="0.2"/>
    <row r="14203" ht="12.75" customHeight="1" x14ac:dyDescent="0.2"/>
    <row r="14204" ht="12.75" customHeight="1" x14ac:dyDescent="0.2"/>
    <row r="14205" ht="12.75" customHeight="1" x14ac:dyDescent="0.2"/>
    <row r="14206" ht="12.75" customHeight="1" x14ac:dyDescent="0.2"/>
    <row r="14207" ht="12.75" customHeight="1" x14ac:dyDescent="0.2"/>
    <row r="14208" ht="12.75" customHeight="1" x14ac:dyDescent="0.2"/>
    <row r="14209" ht="12.75" customHeight="1" x14ac:dyDescent="0.2"/>
    <row r="14210" ht="12.75" customHeight="1" x14ac:dyDescent="0.2"/>
    <row r="14211" ht="12.75" customHeight="1" x14ac:dyDescent="0.2"/>
    <row r="14212" ht="12.75" customHeight="1" x14ac:dyDescent="0.2"/>
    <row r="14213" ht="12.75" customHeight="1" x14ac:dyDescent="0.2"/>
    <row r="14214" ht="12.75" customHeight="1" x14ac:dyDescent="0.2"/>
    <row r="14215" ht="12.75" customHeight="1" x14ac:dyDescent="0.2"/>
    <row r="14216" ht="12.75" customHeight="1" x14ac:dyDescent="0.2"/>
    <row r="14217" ht="12.75" customHeight="1" x14ac:dyDescent="0.2"/>
    <row r="14218" ht="12.75" customHeight="1" x14ac:dyDescent="0.2"/>
    <row r="14219" ht="12.75" customHeight="1" x14ac:dyDescent="0.2"/>
    <row r="14220" ht="12.75" customHeight="1" x14ac:dyDescent="0.2"/>
    <row r="14221" ht="12.75" customHeight="1" x14ac:dyDescent="0.2"/>
    <row r="14222" ht="12.75" customHeight="1" x14ac:dyDescent="0.2"/>
    <row r="14223" ht="12.75" customHeight="1" x14ac:dyDescent="0.2"/>
    <row r="14224" ht="12.75" customHeight="1" x14ac:dyDescent="0.2"/>
    <row r="14225" ht="12.75" customHeight="1" x14ac:dyDescent="0.2"/>
    <row r="14226" ht="12.75" customHeight="1" x14ac:dyDescent="0.2"/>
    <row r="14227" ht="12.75" customHeight="1" x14ac:dyDescent="0.2"/>
    <row r="14228" ht="12.75" customHeight="1" x14ac:dyDescent="0.2"/>
    <row r="14229" ht="12.75" customHeight="1" x14ac:dyDescent="0.2"/>
    <row r="14230" ht="12.75" customHeight="1" x14ac:dyDescent="0.2"/>
    <row r="14231" ht="12.75" customHeight="1" x14ac:dyDescent="0.2"/>
    <row r="14232" ht="12.75" customHeight="1" x14ac:dyDescent="0.2"/>
    <row r="14233" ht="12.75" customHeight="1" x14ac:dyDescent="0.2"/>
    <row r="14234" ht="12.75" customHeight="1" x14ac:dyDescent="0.2"/>
    <row r="14235" ht="12.75" customHeight="1" x14ac:dyDescent="0.2"/>
    <row r="14236" ht="12.75" customHeight="1" x14ac:dyDescent="0.2"/>
    <row r="14237" ht="12.75" customHeight="1" x14ac:dyDescent="0.2"/>
    <row r="14238" ht="12.75" customHeight="1" x14ac:dyDescent="0.2"/>
    <row r="14239" ht="12.75" customHeight="1" x14ac:dyDescent="0.2"/>
    <row r="14240" ht="12.75" customHeight="1" x14ac:dyDescent="0.2"/>
    <row r="14241" ht="12.75" customHeight="1" x14ac:dyDescent="0.2"/>
    <row r="14242" ht="12.75" customHeight="1" x14ac:dyDescent="0.2"/>
    <row r="14243" ht="12.75" customHeight="1" x14ac:dyDescent="0.2"/>
    <row r="14244" ht="12.75" customHeight="1" x14ac:dyDescent="0.2"/>
    <row r="14245" ht="12.75" customHeight="1" x14ac:dyDescent="0.2"/>
    <row r="14246" ht="12.75" customHeight="1" x14ac:dyDescent="0.2"/>
    <row r="14247" ht="12.75" customHeight="1" x14ac:dyDescent="0.2"/>
    <row r="14248" ht="12.75" customHeight="1" x14ac:dyDescent="0.2"/>
    <row r="14249" ht="12.75" customHeight="1" x14ac:dyDescent="0.2"/>
    <row r="14250" ht="12.75" customHeight="1" x14ac:dyDescent="0.2"/>
    <row r="14251" ht="12.75" customHeight="1" x14ac:dyDescent="0.2"/>
    <row r="14252" ht="12.75" customHeight="1" x14ac:dyDescent="0.2"/>
    <row r="14253" ht="12.75" customHeight="1" x14ac:dyDescent="0.2"/>
    <row r="14254" ht="12.75" customHeight="1" x14ac:dyDescent="0.2"/>
    <row r="14255" ht="12.75" customHeight="1" x14ac:dyDescent="0.2"/>
    <row r="14256" ht="12.75" customHeight="1" x14ac:dyDescent="0.2"/>
    <row r="14257" ht="12.75" customHeight="1" x14ac:dyDescent="0.2"/>
    <row r="14258" ht="12.75" customHeight="1" x14ac:dyDescent="0.2"/>
    <row r="14259" ht="12.75" customHeight="1" x14ac:dyDescent="0.2"/>
    <row r="14260" ht="12.75" customHeight="1" x14ac:dyDescent="0.2"/>
    <row r="14261" ht="12.75" customHeight="1" x14ac:dyDescent="0.2"/>
    <row r="14262" ht="12.75" customHeight="1" x14ac:dyDescent="0.2"/>
    <row r="14263" ht="12.75" customHeight="1" x14ac:dyDescent="0.2"/>
    <row r="14264" ht="12.75" customHeight="1" x14ac:dyDescent="0.2"/>
    <row r="14265" ht="12.75" customHeight="1" x14ac:dyDescent="0.2"/>
    <row r="14266" ht="12.75" customHeight="1" x14ac:dyDescent="0.2"/>
    <row r="14267" ht="12.75" customHeight="1" x14ac:dyDescent="0.2"/>
    <row r="14268" ht="12.75" customHeight="1" x14ac:dyDescent="0.2"/>
    <row r="14269" ht="12.75" customHeight="1" x14ac:dyDescent="0.2"/>
    <row r="14270" ht="12.75" customHeight="1" x14ac:dyDescent="0.2"/>
    <row r="14271" ht="12.75" customHeight="1" x14ac:dyDescent="0.2"/>
    <row r="14272" ht="12.75" customHeight="1" x14ac:dyDescent="0.2"/>
    <row r="14273" ht="12.75" customHeight="1" x14ac:dyDescent="0.2"/>
    <row r="14274" ht="12.75" customHeight="1" x14ac:dyDescent="0.2"/>
    <row r="14275" ht="12.75" customHeight="1" x14ac:dyDescent="0.2"/>
    <row r="14276" ht="12.75" customHeight="1" x14ac:dyDescent="0.2"/>
    <row r="14277" ht="12.75" customHeight="1" x14ac:dyDescent="0.2"/>
    <row r="14278" ht="12.75" customHeight="1" x14ac:dyDescent="0.2"/>
    <row r="14279" ht="12.75" customHeight="1" x14ac:dyDescent="0.2"/>
    <row r="14280" ht="12.75" customHeight="1" x14ac:dyDescent="0.2"/>
    <row r="14281" ht="12.75" customHeight="1" x14ac:dyDescent="0.2"/>
    <row r="14282" ht="12.75" customHeight="1" x14ac:dyDescent="0.2"/>
    <row r="14283" ht="12.75" customHeight="1" x14ac:dyDescent="0.2"/>
    <row r="14284" ht="12.75" customHeight="1" x14ac:dyDescent="0.2"/>
    <row r="14285" ht="12.75" customHeight="1" x14ac:dyDescent="0.2"/>
    <row r="14286" ht="12.75" customHeight="1" x14ac:dyDescent="0.2"/>
    <row r="14287" ht="12.75" customHeight="1" x14ac:dyDescent="0.2"/>
    <row r="14288" ht="12.75" customHeight="1" x14ac:dyDescent="0.2"/>
    <row r="14289" ht="12.75" customHeight="1" x14ac:dyDescent="0.2"/>
    <row r="14290" ht="12.75" customHeight="1" x14ac:dyDescent="0.2"/>
    <row r="14291" ht="12.75" customHeight="1" x14ac:dyDescent="0.2"/>
    <row r="14292" ht="12.75" customHeight="1" x14ac:dyDescent="0.2"/>
    <row r="14293" ht="12.75" customHeight="1" x14ac:dyDescent="0.2"/>
    <row r="14294" ht="12.75" customHeight="1" x14ac:dyDescent="0.2"/>
    <row r="14295" ht="12.75" customHeight="1" x14ac:dyDescent="0.2"/>
    <row r="14296" ht="12.75" customHeight="1" x14ac:dyDescent="0.2"/>
    <row r="14297" ht="12.75" customHeight="1" x14ac:dyDescent="0.2"/>
    <row r="14298" ht="12.75" customHeight="1" x14ac:dyDescent="0.2"/>
    <row r="14299" ht="12.75" customHeight="1" x14ac:dyDescent="0.2"/>
    <row r="14300" ht="12.75" customHeight="1" x14ac:dyDescent="0.2"/>
    <row r="14301" ht="12.75" customHeight="1" x14ac:dyDescent="0.2"/>
    <row r="14302" ht="12.75" customHeight="1" x14ac:dyDescent="0.2"/>
    <row r="14303" ht="12.75" customHeight="1" x14ac:dyDescent="0.2"/>
    <row r="14304" ht="12.75" customHeight="1" x14ac:dyDescent="0.2"/>
    <row r="14305" ht="12.75" customHeight="1" x14ac:dyDescent="0.2"/>
    <row r="14306" ht="12.75" customHeight="1" x14ac:dyDescent="0.2"/>
    <row r="14307" ht="12.75" customHeight="1" x14ac:dyDescent="0.2"/>
    <row r="14308" ht="12.75" customHeight="1" x14ac:dyDescent="0.2"/>
    <row r="14309" ht="12.75" customHeight="1" x14ac:dyDescent="0.2"/>
    <row r="14310" ht="12.75" customHeight="1" x14ac:dyDescent="0.2"/>
    <row r="14311" ht="12.75" customHeight="1" x14ac:dyDescent="0.2"/>
    <row r="14312" ht="12.75" customHeight="1" x14ac:dyDescent="0.2"/>
    <row r="14313" ht="12.75" customHeight="1" x14ac:dyDescent="0.2"/>
    <row r="14314" ht="12.75" customHeight="1" x14ac:dyDescent="0.2"/>
    <row r="14315" ht="12.75" customHeight="1" x14ac:dyDescent="0.2"/>
    <row r="14316" ht="12.75" customHeight="1" x14ac:dyDescent="0.2"/>
    <row r="14317" ht="12.75" customHeight="1" x14ac:dyDescent="0.2"/>
    <row r="14318" ht="12.75" customHeight="1" x14ac:dyDescent="0.2"/>
    <row r="14319" ht="12.75" customHeight="1" x14ac:dyDescent="0.2"/>
    <row r="14320" ht="12.75" customHeight="1" x14ac:dyDescent="0.2"/>
    <row r="14321" ht="12.75" customHeight="1" x14ac:dyDescent="0.2"/>
    <row r="14322" ht="12.75" customHeight="1" x14ac:dyDescent="0.2"/>
    <row r="14323" ht="12.75" customHeight="1" x14ac:dyDescent="0.2"/>
    <row r="14324" ht="12.75" customHeight="1" x14ac:dyDescent="0.2"/>
    <row r="14325" ht="12.75" customHeight="1" x14ac:dyDescent="0.2"/>
    <row r="14326" ht="12.75" customHeight="1" x14ac:dyDescent="0.2"/>
    <row r="14327" ht="12.75" customHeight="1" x14ac:dyDescent="0.2"/>
    <row r="14328" ht="12.75" customHeight="1" x14ac:dyDescent="0.2"/>
    <row r="14329" ht="12.75" customHeight="1" x14ac:dyDescent="0.2"/>
    <row r="14330" ht="12.75" customHeight="1" x14ac:dyDescent="0.2"/>
    <row r="14331" ht="12.75" customHeight="1" x14ac:dyDescent="0.2"/>
    <row r="14332" ht="12.75" customHeight="1" x14ac:dyDescent="0.2"/>
    <row r="14333" ht="12.75" customHeight="1" x14ac:dyDescent="0.2"/>
    <row r="14334" ht="12.75" customHeight="1" x14ac:dyDescent="0.2"/>
    <row r="14335" ht="12.75" customHeight="1" x14ac:dyDescent="0.2"/>
    <row r="14336" ht="12.75" customHeight="1" x14ac:dyDescent="0.2"/>
    <row r="14337" ht="12.75" customHeight="1" x14ac:dyDescent="0.2"/>
    <row r="14338" ht="12.75" customHeight="1" x14ac:dyDescent="0.2"/>
    <row r="14339" ht="12.75" customHeight="1" x14ac:dyDescent="0.2"/>
    <row r="14340" ht="12.75" customHeight="1" x14ac:dyDescent="0.2"/>
    <row r="14341" ht="12.75" customHeight="1" x14ac:dyDescent="0.2"/>
    <row r="14342" ht="12.75" customHeight="1" x14ac:dyDescent="0.2"/>
    <row r="14343" ht="12.75" customHeight="1" x14ac:dyDescent="0.2"/>
    <row r="14344" ht="12.75" customHeight="1" x14ac:dyDescent="0.2"/>
    <row r="14345" ht="12.75" customHeight="1" x14ac:dyDescent="0.2"/>
    <row r="14346" ht="12.75" customHeight="1" x14ac:dyDescent="0.2"/>
    <row r="14347" ht="12.75" customHeight="1" x14ac:dyDescent="0.2"/>
    <row r="14348" ht="12.75" customHeight="1" x14ac:dyDescent="0.2"/>
    <row r="14349" ht="12.75" customHeight="1" x14ac:dyDescent="0.2"/>
    <row r="14350" ht="12.75" customHeight="1" x14ac:dyDescent="0.2"/>
    <row r="14351" ht="12.75" customHeight="1" x14ac:dyDescent="0.2"/>
    <row r="14352" ht="12.75" customHeight="1" x14ac:dyDescent="0.2"/>
    <row r="14353" ht="12.75" customHeight="1" x14ac:dyDescent="0.2"/>
    <row r="14354" ht="12.75" customHeight="1" x14ac:dyDescent="0.2"/>
    <row r="14355" ht="12.75" customHeight="1" x14ac:dyDescent="0.2"/>
    <row r="14356" ht="12.75" customHeight="1" x14ac:dyDescent="0.2"/>
    <row r="14357" ht="12.75" customHeight="1" x14ac:dyDescent="0.2"/>
    <row r="14358" ht="12.75" customHeight="1" x14ac:dyDescent="0.2"/>
    <row r="14359" ht="12.75" customHeight="1" x14ac:dyDescent="0.2"/>
    <row r="14360" ht="12.75" customHeight="1" x14ac:dyDescent="0.2"/>
    <row r="14361" ht="12.75" customHeight="1" x14ac:dyDescent="0.2"/>
    <row r="14362" ht="12.75" customHeight="1" x14ac:dyDescent="0.2"/>
    <row r="14363" ht="12.75" customHeight="1" x14ac:dyDescent="0.2"/>
    <row r="14364" ht="12.75" customHeight="1" x14ac:dyDescent="0.2"/>
    <row r="14365" ht="12.75" customHeight="1" x14ac:dyDescent="0.2"/>
    <row r="14366" ht="12.75" customHeight="1" x14ac:dyDescent="0.2"/>
    <row r="14367" ht="12.75" customHeight="1" x14ac:dyDescent="0.2"/>
    <row r="14368" ht="12.75" customHeight="1" x14ac:dyDescent="0.2"/>
    <row r="14369" ht="12.75" customHeight="1" x14ac:dyDescent="0.2"/>
    <row r="14370" ht="12.75" customHeight="1" x14ac:dyDescent="0.2"/>
    <row r="14371" ht="12.75" customHeight="1" x14ac:dyDescent="0.2"/>
    <row r="14372" ht="12.75" customHeight="1" x14ac:dyDescent="0.2"/>
    <row r="14373" ht="12.75" customHeight="1" x14ac:dyDescent="0.2"/>
    <row r="14374" ht="12.75" customHeight="1" x14ac:dyDescent="0.2"/>
    <row r="14375" ht="12.75" customHeight="1" x14ac:dyDescent="0.2"/>
    <row r="14376" ht="12.75" customHeight="1" x14ac:dyDescent="0.2"/>
    <row r="14377" ht="12.75" customHeight="1" x14ac:dyDescent="0.2"/>
    <row r="14378" ht="12.75" customHeight="1" x14ac:dyDescent="0.2"/>
    <row r="14379" ht="12.75" customHeight="1" x14ac:dyDescent="0.2"/>
    <row r="14380" ht="12.75" customHeight="1" x14ac:dyDescent="0.2"/>
    <row r="14381" ht="12.75" customHeight="1" x14ac:dyDescent="0.2"/>
    <row r="14382" ht="12.75" customHeight="1" x14ac:dyDescent="0.2"/>
    <row r="14383" ht="12.75" customHeight="1" x14ac:dyDescent="0.2"/>
    <row r="14384" ht="12.75" customHeight="1" x14ac:dyDescent="0.2"/>
    <row r="14385" ht="12.75" customHeight="1" x14ac:dyDescent="0.2"/>
    <row r="14386" ht="12.75" customHeight="1" x14ac:dyDescent="0.2"/>
    <row r="14387" ht="12.75" customHeight="1" x14ac:dyDescent="0.2"/>
    <row r="14388" ht="12.75" customHeight="1" x14ac:dyDescent="0.2"/>
    <row r="14389" ht="12.75" customHeight="1" x14ac:dyDescent="0.2"/>
    <row r="14390" ht="12.75" customHeight="1" x14ac:dyDescent="0.2"/>
    <row r="14391" ht="12.75" customHeight="1" x14ac:dyDescent="0.2"/>
    <row r="14392" ht="12.75" customHeight="1" x14ac:dyDescent="0.2"/>
    <row r="14393" ht="12.75" customHeight="1" x14ac:dyDescent="0.2"/>
    <row r="14394" ht="12.75" customHeight="1" x14ac:dyDescent="0.2"/>
    <row r="14395" ht="12.75" customHeight="1" x14ac:dyDescent="0.2"/>
    <row r="14396" ht="12.75" customHeight="1" x14ac:dyDescent="0.2"/>
    <row r="14397" ht="12.75" customHeight="1" x14ac:dyDescent="0.2"/>
    <row r="14398" ht="12.75" customHeight="1" x14ac:dyDescent="0.2"/>
    <row r="14399" ht="12.75" customHeight="1" x14ac:dyDescent="0.2"/>
    <row r="14400" ht="12.75" customHeight="1" x14ac:dyDescent="0.2"/>
    <row r="14401" ht="12.75" customHeight="1" x14ac:dyDescent="0.2"/>
    <row r="14402" ht="12.75" customHeight="1" x14ac:dyDescent="0.2"/>
    <row r="14403" ht="12.75" customHeight="1" x14ac:dyDescent="0.2"/>
    <row r="14404" ht="12.75" customHeight="1" x14ac:dyDescent="0.2"/>
    <row r="14405" ht="12.75" customHeight="1" x14ac:dyDescent="0.2"/>
    <row r="14406" ht="12.75" customHeight="1" x14ac:dyDescent="0.2"/>
    <row r="14407" ht="12.75" customHeight="1" x14ac:dyDescent="0.2"/>
    <row r="14408" ht="12.75" customHeight="1" x14ac:dyDescent="0.2"/>
    <row r="14409" ht="12.75" customHeight="1" x14ac:dyDescent="0.2"/>
    <row r="14410" ht="12.75" customHeight="1" x14ac:dyDescent="0.2"/>
    <row r="14411" ht="12.75" customHeight="1" x14ac:dyDescent="0.2"/>
    <row r="14412" ht="12.75" customHeight="1" x14ac:dyDescent="0.2"/>
    <row r="14413" ht="12.75" customHeight="1" x14ac:dyDescent="0.2"/>
    <row r="14414" ht="12.75" customHeight="1" x14ac:dyDescent="0.2"/>
    <row r="14415" ht="12.75" customHeight="1" x14ac:dyDescent="0.2"/>
    <row r="14416" ht="12.75" customHeight="1" x14ac:dyDescent="0.2"/>
    <row r="14417" ht="12.75" customHeight="1" x14ac:dyDescent="0.2"/>
    <row r="14418" ht="12.75" customHeight="1" x14ac:dyDescent="0.2"/>
    <row r="14419" ht="12.75" customHeight="1" x14ac:dyDescent="0.2"/>
    <row r="14420" ht="12.75" customHeight="1" x14ac:dyDescent="0.2"/>
    <row r="14421" ht="12.75" customHeight="1" x14ac:dyDescent="0.2"/>
    <row r="14422" ht="12.75" customHeight="1" x14ac:dyDescent="0.2"/>
    <row r="14423" ht="12.75" customHeight="1" x14ac:dyDescent="0.2"/>
    <row r="14424" ht="12.75" customHeight="1" x14ac:dyDescent="0.2"/>
    <row r="14425" ht="12.75" customHeight="1" x14ac:dyDescent="0.2"/>
    <row r="14426" ht="12.75" customHeight="1" x14ac:dyDescent="0.2"/>
    <row r="14427" ht="12.75" customHeight="1" x14ac:dyDescent="0.2"/>
    <row r="14428" ht="12.75" customHeight="1" x14ac:dyDescent="0.2"/>
    <row r="14429" ht="12.75" customHeight="1" x14ac:dyDescent="0.2"/>
    <row r="14430" ht="12.75" customHeight="1" x14ac:dyDescent="0.2"/>
    <row r="14431" ht="12.75" customHeight="1" x14ac:dyDescent="0.2"/>
    <row r="14432" ht="12.75" customHeight="1" x14ac:dyDescent="0.2"/>
    <row r="14433" ht="12.75" customHeight="1" x14ac:dyDescent="0.2"/>
    <row r="14434" ht="12.75" customHeight="1" x14ac:dyDescent="0.2"/>
    <row r="14435" ht="12.75" customHeight="1" x14ac:dyDescent="0.2"/>
    <row r="14436" ht="12.75" customHeight="1" x14ac:dyDescent="0.2"/>
    <row r="14437" ht="12.75" customHeight="1" x14ac:dyDescent="0.2"/>
    <row r="14438" ht="12.75" customHeight="1" x14ac:dyDescent="0.2"/>
    <row r="14439" ht="12.75" customHeight="1" x14ac:dyDescent="0.2"/>
    <row r="14440" ht="12.75" customHeight="1" x14ac:dyDescent="0.2"/>
    <row r="14441" ht="12.75" customHeight="1" x14ac:dyDescent="0.2"/>
    <row r="14442" ht="12.75" customHeight="1" x14ac:dyDescent="0.2"/>
    <row r="14443" ht="12.75" customHeight="1" x14ac:dyDescent="0.2"/>
    <row r="14444" ht="12.75" customHeight="1" x14ac:dyDescent="0.2"/>
    <row r="14445" ht="12.75" customHeight="1" x14ac:dyDescent="0.2"/>
    <row r="14446" ht="12.75" customHeight="1" x14ac:dyDescent="0.2"/>
    <row r="14447" ht="12.75" customHeight="1" x14ac:dyDescent="0.2"/>
    <row r="14448" ht="12.75" customHeight="1" x14ac:dyDescent="0.2"/>
    <row r="14449" ht="12.75" customHeight="1" x14ac:dyDescent="0.2"/>
    <row r="14450" ht="12.75" customHeight="1" x14ac:dyDescent="0.2"/>
    <row r="14451" ht="12.75" customHeight="1" x14ac:dyDescent="0.2"/>
    <row r="14452" ht="12.75" customHeight="1" x14ac:dyDescent="0.2"/>
    <row r="14453" ht="12.75" customHeight="1" x14ac:dyDescent="0.2"/>
    <row r="14454" ht="12.75" customHeight="1" x14ac:dyDescent="0.2"/>
    <row r="14455" ht="12.75" customHeight="1" x14ac:dyDescent="0.2"/>
    <row r="14456" ht="12.75" customHeight="1" x14ac:dyDescent="0.2"/>
    <row r="14457" ht="12.75" customHeight="1" x14ac:dyDescent="0.2"/>
    <row r="14458" ht="12.75" customHeight="1" x14ac:dyDescent="0.2"/>
    <row r="14459" ht="12.75" customHeight="1" x14ac:dyDescent="0.2"/>
    <row r="14460" ht="12.75" customHeight="1" x14ac:dyDescent="0.2"/>
    <row r="14461" ht="12.75" customHeight="1" x14ac:dyDescent="0.2"/>
    <row r="14462" ht="12.75" customHeight="1" x14ac:dyDescent="0.2"/>
    <row r="14463" ht="12.75" customHeight="1" x14ac:dyDescent="0.2"/>
    <row r="14464" ht="12.75" customHeight="1" x14ac:dyDescent="0.2"/>
    <row r="14465" ht="12.75" customHeight="1" x14ac:dyDescent="0.2"/>
    <row r="14466" ht="12.75" customHeight="1" x14ac:dyDescent="0.2"/>
    <row r="14467" ht="12.75" customHeight="1" x14ac:dyDescent="0.2"/>
    <row r="14468" ht="12.75" customHeight="1" x14ac:dyDescent="0.2"/>
    <row r="14469" ht="12.75" customHeight="1" x14ac:dyDescent="0.2"/>
    <row r="14470" ht="12.75" customHeight="1" x14ac:dyDescent="0.2"/>
    <row r="14471" ht="12.75" customHeight="1" x14ac:dyDescent="0.2"/>
    <row r="14472" ht="12.75" customHeight="1" x14ac:dyDescent="0.2"/>
    <row r="14473" ht="12.75" customHeight="1" x14ac:dyDescent="0.2"/>
    <row r="14474" ht="12.75" customHeight="1" x14ac:dyDescent="0.2"/>
    <row r="14475" ht="12.75" customHeight="1" x14ac:dyDescent="0.2"/>
    <row r="14476" ht="12.75" customHeight="1" x14ac:dyDescent="0.2"/>
    <row r="14477" ht="12.75" customHeight="1" x14ac:dyDescent="0.2"/>
    <row r="14478" ht="12.75" customHeight="1" x14ac:dyDescent="0.2"/>
    <row r="14479" ht="12.75" customHeight="1" x14ac:dyDescent="0.2"/>
    <row r="14480" ht="12.75" customHeight="1" x14ac:dyDescent="0.2"/>
    <row r="14481" ht="12.75" customHeight="1" x14ac:dyDescent="0.2"/>
    <row r="14482" ht="12.75" customHeight="1" x14ac:dyDescent="0.2"/>
    <row r="14483" ht="12.75" customHeight="1" x14ac:dyDescent="0.2"/>
    <row r="14484" ht="12.75" customHeight="1" x14ac:dyDescent="0.2"/>
    <row r="14485" ht="12.75" customHeight="1" x14ac:dyDescent="0.2"/>
    <row r="14486" ht="12.75" customHeight="1" x14ac:dyDescent="0.2"/>
    <row r="14487" ht="12.75" customHeight="1" x14ac:dyDescent="0.2"/>
    <row r="14488" ht="12.75" customHeight="1" x14ac:dyDescent="0.2"/>
    <row r="14489" ht="12.75" customHeight="1" x14ac:dyDescent="0.2"/>
    <row r="14490" ht="12.75" customHeight="1" x14ac:dyDescent="0.2"/>
    <row r="14491" ht="12.75" customHeight="1" x14ac:dyDescent="0.2"/>
    <row r="14492" ht="12.75" customHeight="1" x14ac:dyDescent="0.2"/>
    <row r="14493" ht="12.75" customHeight="1" x14ac:dyDescent="0.2"/>
    <row r="14494" ht="12.75" customHeight="1" x14ac:dyDescent="0.2"/>
    <row r="14495" ht="12.75" customHeight="1" x14ac:dyDescent="0.2"/>
    <row r="14496" ht="12.75" customHeight="1" x14ac:dyDescent="0.2"/>
    <row r="14497" ht="12.75" customHeight="1" x14ac:dyDescent="0.2"/>
    <row r="14498" ht="12.75" customHeight="1" x14ac:dyDescent="0.2"/>
    <row r="14499" ht="12.75" customHeight="1" x14ac:dyDescent="0.2"/>
    <row r="14500" ht="12.75" customHeight="1" x14ac:dyDescent="0.2"/>
    <row r="14501" ht="12.75" customHeight="1" x14ac:dyDescent="0.2"/>
    <row r="14502" ht="12.75" customHeight="1" x14ac:dyDescent="0.2"/>
    <row r="14503" ht="12.75" customHeight="1" x14ac:dyDescent="0.2"/>
    <row r="14504" ht="12.75" customHeight="1" x14ac:dyDescent="0.2"/>
    <row r="14505" ht="12.75" customHeight="1" x14ac:dyDescent="0.2"/>
    <row r="14506" ht="12.75" customHeight="1" x14ac:dyDescent="0.2"/>
    <row r="14507" ht="12.75" customHeight="1" x14ac:dyDescent="0.2"/>
    <row r="14508" ht="12.75" customHeight="1" x14ac:dyDescent="0.2"/>
    <row r="14509" ht="12.75" customHeight="1" x14ac:dyDescent="0.2"/>
    <row r="14510" ht="12.75" customHeight="1" x14ac:dyDescent="0.2"/>
    <row r="14511" ht="12.75" customHeight="1" x14ac:dyDescent="0.2"/>
    <row r="14512" ht="12.75" customHeight="1" x14ac:dyDescent="0.2"/>
    <row r="14513" ht="12.75" customHeight="1" x14ac:dyDescent="0.2"/>
    <row r="14514" ht="12.75" customHeight="1" x14ac:dyDescent="0.2"/>
    <row r="14515" ht="12.75" customHeight="1" x14ac:dyDescent="0.2"/>
    <row r="14516" ht="12.75" customHeight="1" x14ac:dyDescent="0.2"/>
    <row r="14517" ht="12.75" customHeight="1" x14ac:dyDescent="0.2"/>
    <row r="14518" ht="12.75" customHeight="1" x14ac:dyDescent="0.2"/>
    <row r="14519" ht="12.75" customHeight="1" x14ac:dyDescent="0.2"/>
    <row r="14520" ht="12.75" customHeight="1" x14ac:dyDescent="0.2"/>
    <row r="14521" ht="12.75" customHeight="1" x14ac:dyDescent="0.2"/>
    <row r="14522" ht="12.75" customHeight="1" x14ac:dyDescent="0.2"/>
    <row r="14523" ht="12.75" customHeight="1" x14ac:dyDescent="0.2"/>
    <row r="14524" ht="12.75" customHeight="1" x14ac:dyDescent="0.2"/>
    <row r="14525" ht="12.75" customHeight="1" x14ac:dyDescent="0.2"/>
    <row r="14526" ht="12.75" customHeight="1" x14ac:dyDescent="0.2"/>
    <row r="14527" ht="12.75" customHeight="1" x14ac:dyDescent="0.2"/>
    <row r="14528" ht="12.75" customHeight="1" x14ac:dyDescent="0.2"/>
    <row r="14529" ht="12.75" customHeight="1" x14ac:dyDescent="0.2"/>
    <row r="14530" ht="12.75" customHeight="1" x14ac:dyDescent="0.2"/>
    <row r="14531" ht="12.75" customHeight="1" x14ac:dyDescent="0.2"/>
    <row r="14532" ht="12.75" customHeight="1" x14ac:dyDescent="0.2"/>
    <row r="14533" ht="12.75" customHeight="1" x14ac:dyDescent="0.2"/>
    <row r="14534" ht="12.75" customHeight="1" x14ac:dyDescent="0.2"/>
    <row r="14535" ht="12.75" customHeight="1" x14ac:dyDescent="0.2"/>
    <row r="14536" ht="12.75" customHeight="1" x14ac:dyDescent="0.2"/>
    <row r="14537" ht="12.75" customHeight="1" x14ac:dyDescent="0.2"/>
    <row r="14538" ht="12.75" customHeight="1" x14ac:dyDescent="0.2"/>
    <row r="14539" ht="12.75" customHeight="1" x14ac:dyDescent="0.2"/>
    <row r="14540" ht="12.75" customHeight="1" x14ac:dyDescent="0.2"/>
    <row r="14541" ht="12.75" customHeight="1" x14ac:dyDescent="0.2"/>
    <row r="14542" ht="12.75" customHeight="1" x14ac:dyDescent="0.2"/>
    <row r="14543" ht="12.75" customHeight="1" x14ac:dyDescent="0.2"/>
    <row r="14544" ht="12.75" customHeight="1" x14ac:dyDescent="0.2"/>
    <row r="14545" ht="12.75" customHeight="1" x14ac:dyDescent="0.2"/>
    <row r="14546" ht="12.75" customHeight="1" x14ac:dyDescent="0.2"/>
    <row r="14547" ht="12.75" customHeight="1" x14ac:dyDescent="0.2"/>
    <row r="14548" ht="12.75" customHeight="1" x14ac:dyDescent="0.2"/>
    <row r="14549" ht="12.75" customHeight="1" x14ac:dyDescent="0.2"/>
    <row r="14550" ht="12.75" customHeight="1" x14ac:dyDescent="0.2"/>
    <row r="14551" ht="12.75" customHeight="1" x14ac:dyDescent="0.2"/>
    <row r="14552" ht="12.75" customHeight="1" x14ac:dyDescent="0.2"/>
    <row r="14553" ht="12.75" customHeight="1" x14ac:dyDescent="0.2"/>
    <row r="14554" ht="12.75" customHeight="1" x14ac:dyDescent="0.2"/>
    <row r="14555" ht="12.75" customHeight="1" x14ac:dyDescent="0.2"/>
    <row r="14556" ht="12.75" customHeight="1" x14ac:dyDescent="0.2"/>
    <row r="14557" ht="12.75" customHeight="1" x14ac:dyDescent="0.2"/>
    <row r="14558" ht="12.75" customHeight="1" x14ac:dyDescent="0.2"/>
    <row r="14559" ht="12.75" customHeight="1" x14ac:dyDescent="0.2"/>
    <row r="14560" ht="12.75" customHeight="1" x14ac:dyDescent="0.2"/>
    <row r="14561" ht="12.75" customHeight="1" x14ac:dyDescent="0.2"/>
    <row r="14562" ht="12.75" customHeight="1" x14ac:dyDescent="0.2"/>
    <row r="14563" ht="12.75" customHeight="1" x14ac:dyDescent="0.2"/>
    <row r="14564" ht="12.75" customHeight="1" x14ac:dyDescent="0.2"/>
    <row r="14565" ht="12.75" customHeight="1" x14ac:dyDescent="0.2"/>
    <row r="14566" ht="12.75" customHeight="1" x14ac:dyDescent="0.2"/>
    <row r="14567" ht="12.75" customHeight="1" x14ac:dyDescent="0.2"/>
    <row r="14568" ht="12.75" customHeight="1" x14ac:dyDescent="0.2"/>
    <row r="14569" ht="12.75" customHeight="1" x14ac:dyDescent="0.2"/>
    <row r="14570" ht="12.75" customHeight="1" x14ac:dyDescent="0.2"/>
    <row r="14571" ht="12.75" customHeight="1" x14ac:dyDescent="0.2"/>
    <row r="14572" ht="12.75" customHeight="1" x14ac:dyDescent="0.2"/>
    <row r="14573" ht="12.75" customHeight="1" x14ac:dyDescent="0.2"/>
    <row r="14574" ht="12.75" customHeight="1" x14ac:dyDescent="0.2"/>
    <row r="14575" ht="12.75" customHeight="1" x14ac:dyDescent="0.2"/>
    <row r="14576" ht="12.75" customHeight="1" x14ac:dyDescent="0.2"/>
    <row r="14577" ht="12.75" customHeight="1" x14ac:dyDescent="0.2"/>
    <row r="14578" ht="12.75" customHeight="1" x14ac:dyDescent="0.2"/>
    <row r="14579" ht="12.75" customHeight="1" x14ac:dyDescent="0.2"/>
    <row r="14580" ht="12.75" customHeight="1" x14ac:dyDescent="0.2"/>
    <row r="14581" ht="12.75" customHeight="1" x14ac:dyDescent="0.2"/>
    <row r="14582" ht="12.75" customHeight="1" x14ac:dyDescent="0.2"/>
    <row r="14583" ht="12.75" customHeight="1" x14ac:dyDescent="0.2"/>
    <row r="14584" ht="12.75" customHeight="1" x14ac:dyDescent="0.2"/>
    <row r="14585" ht="12.75" customHeight="1" x14ac:dyDescent="0.2"/>
    <row r="14586" ht="12.75" customHeight="1" x14ac:dyDescent="0.2"/>
    <row r="14587" ht="12.75" customHeight="1" x14ac:dyDescent="0.2"/>
    <row r="14588" ht="12.75" customHeight="1" x14ac:dyDescent="0.2"/>
    <row r="14589" ht="12.75" customHeight="1" x14ac:dyDescent="0.2"/>
    <row r="14590" ht="12.75" customHeight="1" x14ac:dyDescent="0.2"/>
    <row r="14591" ht="12.75" customHeight="1" x14ac:dyDescent="0.2"/>
    <row r="14592" ht="12.75" customHeight="1" x14ac:dyDescent="0.2"/>
    <row r="14593" ht="12.75" customHeight="1" x14ac:dyDescent="0.2"/>
    <row r="14594" ht="12.75" customHeight="1" x14ac:dyDescent="0.2"/>
    <row r="14595" ht="12.75" customHeight="1" x14ac:dyDescent="0.2"/>
    <row r="14596" ht="12.75" customHeight="1" x14ac:dyDescent="0.2"/>
    <row r="14597" ht="12.75" customHeight="1" x14ac:dyDescent="0.2"/>
    <row r="14598" ht="12.75" customHeight="1" x14ac:dyDescent="0.2"/>
    <row r="14599" ht="12.75" customHeight="1" x14ac:dyDescent="0.2"/>
    <row r="14600" ht="12.75" customHeight="1" x14ac:dyDescent="0.2"/>
    <row r="14601" ht="12.75" customHeight="1" x14ac:dyDescent="0.2"/>
    <row r="14602" ht="12.75" customHeight="1" x14ac:dyDescent="0.2"/>
    <row r="14603" ht="12.75" customHeight="1" x14ac:dyDescent="0.2"/>
    <row r="14604" ht="12.75" customHeight="1" x14ac:dyDescent="0.2"/>
    <row r="14605" ht="12.75" customHeight="1" x14ac:dyDescent="0.2"/>
    <row r="14606" ht="12.75" customHeight="1" x14ac:dyDescent="0.2"/>
    <row r="14607" ht="12.75" customHeight="1" x14ac:dyDescent="0.2"/>
    <row r="14608" ht="12.75" customHeight="1" x14ac:dyDescent="0.2"/>
    <row r="14609" ht="12.75" customHeight="1" x14ac:dyDescent="0.2"/>
    <row r="14610" ht="12.75" customHeight="1" x14ac:dyDescent="0.2"/>
    <row r="14611" ht="12.75" customHeight="1" x14ac:dyDescent="0.2"/>
    <row r="14612" ht="12.75" customHeight="1" x14ac:dyDescent="0.2"/>
    <row r="14613" ht="12.75" customHeight="1" x14ac:dyDescent="0.2"/>
    <row r="14614" ht="12.75" customHeight="1" x14ac:dyDescent="0.2"/>
    <row r="14615" ht="12.75" customHeight="1" x14ac:dyDescent="0.2"/>
    <row r="14616" ht="12.75" customHeight="1" x14ac:dyDescent="0.2"/>
    <row r="14617" ht="12.75" customHeight="1" x14ac:dyDescent="0.2"/>
    <row r="14618" ht="12.75" customHeight="1" x14ac:dyDescent="0.2"/>
    <row r="14619" ht="12.75" customHeight="1" x14ac:dyDescent="0.2"/>
    <row r="14620" ht="12.75" customHeight="1" x14ac:dyDescent="0.2"/>
    <row r="14621" ht="12.75" customHeight="1" x14ac:dyDescent="0.2"/>
    <row r="14622" ht="12.75" customHeight="1" x14ac:dyDescent="0.2"/>
    <row r="14623" ht="12.75" customHeight="1" x14ac:dyDescent="0.2"/>
    <row r="14624" ht="12.75" customHeight="1" x14ac:dyDescent="0.2"/>
    <row r="14625" ht="12.75" customHeight="1" x14ac:dyDescent="0.2"/>
    <row r="14626" ht="12.75" customHeight="1" x14ac:dyDescent="0.2"/>
    <row r="14627" ht="12.75" customHeight="1" x14ac:dyDescent="0.2"/>
    <row r="14628" ht="12.75" customHeight="1" x14ac:dyDescent="0.2"/>
    <row r="14629" ht="12.75" customHeight="1" x14ac:dyDescent="0.2"/>
    <row r="14630" ht="12.75" customHeight="1" x14ac:dyDescent="0.2"/>
    <row r="14631" ht="12.75" customHeight="1" x14ac:dyDescent="0.2"/>
    <row r="14632" ht="12.75" customHeight="1" x14ac:dyDescent="0.2"/>
    <row r="14633" ht="12.75" customHeight="1" x14ac:dyDescent="0.2"/>
    <row r="14634" ht="12.75" customHeight="1" x14ac:dyDescent="0.2"/>
    <row r="14635" ht="12.75" customHeight="1" x14ac:dyDescent="0.2"/>
    <row r="14636" ht="12.75" customHeight="1" x14ac:dyDescent="0.2"/>
    <row r="14637" ht="12.75" customHeight="1" x14ac:dyDescent="0.2"/>
    <row r="14638" ht="12.75" customHeight="1" x14ac:dyDescent="0.2"/>
    <row r="14639" ht="12.75" customHeight="1" x14ac:dyDescent="0.2"/>
    <row r="14640" ht="12.75" customHeight="1" x14ac:dyDescent="0.2"/>
    <row r="14641" ht="12.75" customHeight="1" x14ac:dyDescent="0.2"/>
    <row r="14642" ht="12.75" customHeight="1" x14ac:dyDescent="0.2"/>
    <row r="14643" ht="12.75" customHeight="1" x14ac:dyDescent="0.2"/>
    <row r="14644" ht="12.75" customHeight="1" x14ac:dyDescent="0.2"/>
    <row r="14645" ht="12.75" customHeight="1" x14ac:dyDescent="0.2"/>
    <row r="14646" ht="12.75" customHeight="1" x14ac:dyDescent="0.2"/>
    <row r="14647" ht="12.75" customHeight="1" x14ac:dyDescent="0.2"/>
    <row r="14648" ht="12.75" customHeight="1" x14ac:dyDescent="0.2"/>
    <row r="14649" ht="12.75" customHeight="1" x14ac:dyDescent="0.2"/>
    <row r="14650" ht="12.75" customHeight="1" x14ac:dyDescent="0.2"/>
    <row r="14651" ht="12.75" customHeight="1" x14ac:dyDescent="0.2"/>
    <row r="14652" ht="12.75" customHeight="1" x14ac:dyDescent="0.2"/>
    <row r="14653" ht="12.75" customHeight="1" x14ac:dyDescent="0.2"/>
    <row r="14654" ht="12.75" customHeight="1" x14ac:dyDescent="0.2"/>
    <row r="14655" ht="12.75" customHeight="1" x14ac:dyDescent="0.2"/>
    <row r="14656" ht="12.75" customHeight="1" x14ac:dyDescent="0.2"/>
    <row r="14657" ht="12.75" customHeight="1" x14ac:dyDescent="0.2"/>
    <row r="14658" ht="12.75" customHeight="1" x14ac:dyDescent="0.2"/>
    <row r="14659" ht="12.75" customHeight="1" x14ac:dyDescent="0.2"/>
    <row r="14660" ht="12.75" customHeight="1" x14ac:dyDescent="0.2"/>
    <row r="14661" ht="12.75" customHeight="1" x14ac:dyDescent="0.2"/>
    <row r="14662" ht="12.75" customHeight="1" x14ac:dyDescent="0.2"/>
    <row r="14663" ht="12.75" customHeight="1" x14ac:dyDescent="0.2"/>
    <row r="14664" ht="12.75" customHeight="1" x14ac:dyDescent="0.2"/>
    <row r="14665" ht="12.75" customHeight="1" x14ac:dyDescent="0.2"/>
    <row r="14666" ht="12.75" customHeight="1" x14ac:dyDescent="0.2"/>
    <row r="14667" ht="12.75" customHeight="1" x14ac:dyDescent="0.2"/>
    <row r="14668" ht="12.75" customHeight="1" x14ac:dyDescent="0.2"/>
    <row r="14669" ht="12.75" customHeight="1" x14ac:dyDescent="0.2"/>
    <row r="14670" ht="12.75" customHeight="1" x14ac:dyDescent="0.2"/>
    <row r="14671" ht="12.75" customHeight="1" x14ac:dyDescent="0.2"/>
    <row r="14672" ht="12.75" customHeight="1" x14ac:dyDescent="0.2"/>
    <row r="14673" ht="12.75" customHeight="1" x14ac:dyDescent="0.2"/>
    <row r="14674" ht="12.75" customHeight="1" x14ac:dyDescent="0.2"/>
    <row r="14675" ht="12.75" customHeight="1" x14ac:dyDescent="0.2"/>
    <row r="14676" ht="12.75" customHeight="1" x14ac:dyDescent="0.2"/>
    <row r="14677" ht="12.75" customHeight="1" x14ac:dyDescent="0.2"/>
    <row r="14678" ht="12.75" customHeight="1" x14ac:dyDescent="0.2"/>
    <row r="14679" ht="12.75" customHeight="1" x14ac:dyDescent="0.2"/>
    <row r="14680" ht="12.75" customHeight="1" x14ac:dyDescent="0.2"/>
    <row r="14681" ht="12.75" customHeight="1" x14ac:dyDescent="0.2"/>
    <row r="14682" ht="12.75" customHeight="1" x14ac:dyDescent="0.2"/>
    <row r="14683" ht="12.75" customHeight="1" x14ac:dyDescent="0.2"/>
    <row r="14684" ht="12.75" customHeight="1" x14ac:dyDescent="0.2"/>
    <row r="14685" ht="12.75" customHeight="1" x14ac:dyDescent="0.2"/>
    <row r="14686" ht="12.75" customHeight="1" x14ac:dyDescent="0.2"/>
    <row r="14687" ht="12.75" customHeight="1" x14ac:dyDescent="0.2"/>
    <row r="14688" ht="12.75" customHeight="1" x14ac:dyDescent="0.2"/>
    <row r="14689" ht="12.75" customHeight="1" x14ac:dyDescent="0.2"/>
    <row r="14690" ht="12.75" customHeight="1" x14ac:dyDescent="0.2"/>
    <row r="14691" ht="12.75" customHeight="1" x14ac:dyDescent="0.2"/>
    <row r="14692" ht="12.75" customHeight="1" x14ac:dyDescent="0.2"/>
    <row r="14693" ht="12.75" customHeight="1" x14ac:dyDescent="0.2"/>
    <row r="14694" ht="12.75" customHeight="1" x14ac:dyDescent="0.2"/>
    <row r="14695" ht="12.75" customHeight="1" x14ac:dyDescent="0.2"/>
    <row r="14696" ht="12.75" customHeight="1" x14ac:dyDescent="0.2"/>
    <row r="14697" ht="12.75" customHeight="1" x14ac:dyDescent="0.2"/>
    <row r="14698" ht="12.75" customHeight="1" x14ac:dyDescent="0.2"/>
    <row r="14699" ht="12.75" customHeight="1" x14ac:dyDescent="0.2"/>
    <row r="14700" ht="12.75" customHeight="1" x14ac:dyDescent="0.2"/>
    <row r="14701" ht="12.75" customHeight="1" x14ac:dyDescent="0.2"/>
    <row r="14702" ht="12.75" customHeight="1" x14ac:dyDescent="0.2"/>
    <row r="14703" ht="12.75" customHeight="1" x14ac:dyDescent="0.2"/>
    <row r="14704" ht="12.75" customHeight="1" x14ac:dyDescent="0.2"/>
    <row r="14705" ht="12.75" customHeight="1" x14ac:dyDescent="0.2"/>
    <row r="14706" ht="12.75" customHeight="1" x14ac:dyDescent="0.2"/>
    <row r="14707" ht="12.75" customHeight="1" x14ac:dyDescent="0.2"/>
    <row r="14708" ht="12.75" customHeight="1" x14ac:dyDescent="0.2"/>
    <row r="14709" ht="12.75" customHeight="1" x14ac:dyDescent="0.2"/>
    <row r="14710" ht="12.75" customHeight="1" x14ac:dyDescent="0.2"/>
    <row r="14711" ht="12.75" customHeight="1" x14ac:dyDescent="0.2"/>
    <row r="14712" ht="12.75" customHeight="1" x14ac:dyDescent="0.2"/>
    <row r="14713" ht="12.75" customHeight="1" x14ac:dyDescent="0.2"/>
    <row r="14714" ht="12.75" customHeight="1" x14ac:dyDescent="0.2"/>
    <row r="14715" ht="12.75" customHeight="1" x14ac:dyDescent="0.2"/>
    <row r="14716" ht="12.75" customHeight="1" x14ac:dyDescent="0.2"/>
    <row r="14717" ht="12.75" customHeight="1" x14ac:dyDescent="0.2"/>
    <row r="14718" ht="12.75" customHeight="1" x14ac:dyDescent="0.2"/>
    <row r="14719" ht="12.75" customHeight="1" x14ac:dyDescent="0.2"/>
    <row r="14720" ht="12.75" customHeight="1" x14ac:dyDescent="0.2"/>
    <row r="14721" ht="12.75" customHeight="1" x14ac:dyDescent="0.2"/>
    <row r="14722" ht="12.75" customHeight="1" x14ac:dyDescent="0.2"/>
    <row r="14723" ht="12.75" customHeight="1" x14ac:dyDescent="0.2"/>
    <row r="14724" ht="12.75" customHeight="1" x14ac:dyDescent="0.2"/>
    <row r="14725" ht="12.75" customHeight="1" x14ac:dyDescent="0.2"/>
    <row r="14726" ht="12.75" customHeight="1" x14ac:dyDescent="0.2"/>
    <row r="14727" ht="12.75" customHeight="1" x14ac:dyDescent="0.2"/>
    <row r="14728" ht="12.75" customHeight="1" x14ac:dyDescent="0.2"/>
    <row r="14729" ht="12.75" customHeight="1" x14ac:dyDescent="0.2"/>
    <row r="14730" ht="12.75" customHeight="1" x14ac:dyDescent="0.2"/>
    <row r="14731" ht="12.75" customHeight="1" x14ac:dyDescent="0.2"/>
    <row r="14732" ht="12.75" customHeight="1" x14ac:dyDescent="0.2"/>
    <row r="14733" ht="12.75" customHeight="1" x14ac:dyDescent="0.2"/>
    <row r="14734" ht="12.75" customHeight="1" x14ac:dyDescent="0.2"/>
    <row r="14735" ht="12.75" customHeight="1" x14ac:dyDescent="0.2"/>
    <row r="14736" ht="12.75" customHeight="1" x14ac:dyDescent="0.2"/>
    <row r="14737" ht="12.75" customHeight="1" x14ac:dyDescent="0.2"/>
    <row r="14738" ht="12.75" customHeight="1" x14ac:dyDescent="0.2"/>
    <row r="14739" ht="12.75" customHeight="1" x14ac:dyDescent="0.2"/>
    <row r="14740" ht="12.75" customHeight="1" x14ac:dyDescent="0.2"/>
    <row r="14741" ht="12.75" customHeight="1" x14ac:dyDescent="0.2"/>
    <row r="14742" ht="12.75" customHeight="1" x14ac:dyDescent="0.2"/>
    <row r="14743" ht="12.75" customHeight="1" x14ac:dyDescent="0.2"/>
    <row r="14744" ht="12.75" customHeight="1" x14ac:dyDescent="0.2"/>
    <row r="14745" ht="12.75" customHeight="1" x14ac:dyDescent="0.2"/>
    <row r="14746" ht="12.75" customHeight="1" x14ac:dyDescent="0.2"/>
    <row r="14747" ht="12.75" customHeight="1" x14ac:dyDescent="0.2"/>
    <row r="14748" ht="12.75" customHeight="1" x14ac:dyDescent="0.2"/>
    <row r="14749" ht="12.75" customHeight="1" x14ac:dyDescent="0.2"/>
    <row r="14750" ht="12.75" customHeight="1" x14ac:dyDescent="0.2"/>
    <row r="14751" ht="12.75" customHeight="1" x14ac:dyDescent="0.2"/>
    <row r="14752" ht="12.75" customHeight="1" x14ac:dyDescent="0.2"/>
    <row r="14753" ht="12.75" customHeight="1" x14ac:dyDescent="0.2"/>
    <row r="14754" ht="12.75" customHeight="1" x14ac:dyDescent="0.2"/>
    <row r="14755" ht="12.75" customHeight="1" x14ac:dyDescent="0.2"/>
    <row r="14756" ht="12.75" customHeight="1" x14ac:dyDescent="0.2"/>
    <row r="14757" ht="12.75" customHeight="1" x14ac:dyDescent="0.2"/>
    <row r="14758" ht="12.75" customHeight="1" x14ac:dyDescent="0.2"/>
    <row r="14759" ht="12.75" customHeight="1" x14ac:dyDescent="0.2"/>
    <row r="14760" ht="12.75" customHeight="1" x14ac:dyDescent="0.2"/>
    <row r="14761" ht="12.75" customHeight="1" x14ac:dyDescent="0.2"/>
    <row r="14762" ht="12.75" customHeight="1" x14ac:dyDescent="0.2"/>
    <row r="14763" ht="12.75" customHeight="1" x14ac:dyDescent="0.2"/>
    <row r="14764" ht="12.75" customHeight="1" x14ac:dyDescent="0.2"/>
    <row r="14765" ht="12.75" customHeight="1" x14ac:dyDescent="0.2"/>
    <row r="14766" ht="12.75" customHeight="1" x14ac:dyDescent="0.2"/>
    <row r="14767" ht="12.75" customHeight="1" x14ac:dyDescent="0.2"/>
    <row r="14768" ht="12.75" customHeight="1" x14ac:dyDescent="0.2"/>
    <row r="14769" ht="12.75" customHeight="1" x14ac:dyDescent="0.2"/>
    <row r="14770" ht="12.75" customHeight="1" x14ac:dyDescent="0.2"/>
    <row r="14771" ht="12.75" customHeight="1" x14ac:dyDescent="0.2"/>
    <row r="14772" ht="12.75" customHeight="1" x14ac:dyDescent="0.2"/>
    <row r="14773" ht="12.75" customHeight="1" x14ac:dyDescent="0.2"/>
    <row r="14774" ht="12.75" customHeight="1" x14ac:dyDescent="0.2"/>
    <row r="14775" ht="12.75" customHeight="1" x14ac:dyDescent="0.2"/>
    <row r="14776" ht="12.75" customHeight="1" x14ac:dyDescent="0.2"/>
    <row r="14777" ht="12.75" customHeight="1" x14ac:dyDescent="0.2"/>
    <row r="14778" ht="12.75" customHeight="1" x14ac:dyDescent="0.2"/>
    <row r="14779" ht="12.75" customHeight="1" x14ac:dyDescent="0.2"/>
    <row r="14780" ht="12.75" customHeight="1" x14ac:dyDescent="0.2"/>
    <row r="14781" ht="12.75" customHeight="1" x14ac:dyDescent="0.2"/>
    <row r="14782" ht="12.75" customHeight="1" x14ac:dyDescent="0.2"/>
    <row r="14783" ht="12.75" customHeight="1" x14ac:dyDescent="0.2"/>
    <row r="14784" ht="12.75" customHeight="1" x14ac:dyDescent="0.2"/>
    <row r="14785" ht="12.75" customHeight="1" x14ac:dyDescent="0.2"/>
    <row r="14786" ht="12.75" customHeight="1" x14ac:dyDescent="0.2"/>
    <row r="14787" ht="12.75" customHeight="1" x14ac:dyDescent="0.2"/>
    <row r="14788" ht="12.75" customHeight="1" x14ac:dyDescent="0.2"/>
    <row r="14789" ht="12.75" customHeight="1" x14ac:dyDescent="0.2"/>
    <row r="14790" ht="12.75" customHeight="1" x14ac:dyDescent="0.2"/>
    <row r="14791" ht="12.75" customHeight="1" x14ac:dyDescent="0.2"/>
    <row r="14792" ht="12.75" customHeight="1" x14ac:dyDescent="0.2"/>
    <row r="14793" ht="12.75" customHeight="1" x14ac:dyDescent="0.2"/>
    <row r="14794" ht="12.75" customHeight="1" x14ac:dyDescent="0.2"/>
    <row r="14795" ht="12.75" customHeight="1" x14ac:dyDescent="0.2"/>
    <row r="14796" ht="12.75" customHeight="1" x14ac:dyDescent="0.2"/>
    <row r="14797" ht="12.75" customHeight="1" x14ac:dyDescent="0.2"/>
    <row r="14798" ht="12.75" customHeight="1" x14ac:dyDescent="0.2"/>
    <row r="14799" ht="12.75" customHeight="1" x14ac:dyDescent="0.2"/>
    <row r="14800" ht="12.75" customHeight="1" x14ac:dyDescent="0.2"/>
    <row r="14801" ht="12.75" customHeight="1" x14ac:dyDescent="0.2"/>
    <row r="14802" ht="12.75" customHeight="1" x14ac:dyDescent="0.2"/>
    <row r="14803" ht="12.75" customHeight="1" x14ac:dyDescent="0.2"/>
    <row r="14804" ht="12.75" customHeight="1" x14ac:dyDescent="0.2"/>
    <row r="14805" ht="12.75" customHeight="1" x14ac:dyDescent="0.2"/>
    <row r="14806" ht="12.75" customHeight="1" x14ac:dyDescent="0.2"/>
    <row r="14807" ht="12.75" customHeight="1" x14ac:dyDescent="0.2"/>
    <row r="14808" ht="12.75" customHeight="1" x14ac:dyDescent="0.2"/>
    <row r="14809" ht="12.75" customHeight="1" x14ac:dyDescent="0.2"/>
    <row r="14810" ht="12.75" customHeight="1" x14ac:dyDescent="0.2"/>
    <row r="14811" ht="12.75" customHeight="1" x14ac:dyDescent="0.2"/>
    <row r="14812" ht="12.75" customHeight="1" x14ac:dyDescent="0.2"/>
    <row r="14813" ht="12.75" customHeight="1" x14ac:dyDescent="0.2"/>
    <row r="14814" ht="12.75" customHeight="1" x14ac:dyDescent="0.2"/>
    <row r="14815" ht="12.75" customHeight="1" x14ac:dyDescent="0.2"/>
    <row r="14816" ht="12.75" customHeight="1" x14ac:dyDescent="0.2"/>
    <row r="14817" ht="12.75" customHeight="1" x14ac:dyDescent="0.2"/>
    <row r="14818" ht="12.75" customHeight="1" x14ac:dyDescent="0.2"/>
    <row r="14819" ht="12.75" customHeight="1" x14ac:dyDescent="0.2"/>
    <row r="14820" ht="12.75" customHeight="1" x14ac:dyDescent="0.2"/>
    <row r="14821" ht="12.75" customHeight="1" x14ac:dyDescent="0.2"/>
    <row r="14822" ht="12.75" customHeight="1" x14ac:dyDescent="0.2"/>
    <row r="14823" ht="12.75" customHeight="1" x14ac:dyDescent="0.2"/>
    <row r="14824" ht="12.75" customHeight="1" x14ac:dyDescent="0.2"/>
    <row r="14825" ht="12.75" customHeight="1" x14ac:dyDescent="0.2"/>
    <row r="14826" ht="12.75" customHeight="1" x14ac:dyDescent="0.2"/>
    <row r="14827" ht="12.75" customHeight="1" x14ac:dyDescent="0.2"/>
    <row r="14828" ht="12.75" customHeight="1" x14ac:dyDescent="0.2"/>
    <row r="14829" ht="12.75" customHeight="1" x14ac:dyDescent="0.2"/>
    <row r="14830" ht="12.75" customHeight="1" x14ac:dyDescent="0.2"/>
    <row r="14831" ht="12.75" customHeight="1" x14ac:dyDescent="0.2"/>
    <row r="14832" ht="12.75" customHeight="1" x14ac:dyDescent="0.2"/>
    <row r="14833" ht="12.75" customHeight="1" x14ac:dyDescent="0.2"/>
    <row r="14834" ht="12.75" customHeight="1" x14ac:dyDescent="0.2"/>
    <row r="14835" ht="12.75" customHeight="1" x14ac:dyDescent="0.2"/>
    <row r="14836" ht="12.75" customHeight="1" x14ac:dyDescent="0.2"/>
    <row r="14837" ht="12.75" customHeight="1" x14ac:dyDescent="0.2"/>
    <row r="14838" ht="12.75" customHeight="1" x14ac:dyDescent="0.2"/>
    <row r="14839" ht="12.75" customHeight="1" x14ac:dyDescent="0.2"/>
    <row r="14840" ht="12.75" customHeight="1" x14ac:dyDescent="0.2"/>
    <row r="14841" ht="12.75" customHeight="1" x14ac:dyDescent="0.2"/>
    <row r="14842" ht="12.75" customHeight="1" x14ac:dyDescent="0.2"/>
    <row r="14843" ht="12.75" customHeight="1" x14ac:dyDescent="0.2"/>
    <row r="14844" ht="12.75" customHeight="1" x14ac:dyDescent="0.2"/>
    <row r="14845" ht="12.75" customHeight="1" x14ac:dyDescent="0.2"/>
    <row r="14846" ht="12.75" customHeight="1" x14ac:dyDescent="0.2"/>
    <row r="14847" ht="12.75" customHeight="1" x14ac:dyDescent="0.2"/>
    <row r="14848" ht="12.75" customHeight="1" x14ac:dyDescent="0.2"/>
    <row r="14849" ht="12.75" customHeight="1" x14ac:dyDescent="0.2"/>
    <row r="14850" ht="12.75" customHeight="1" x14ac:dyDescent="0.2"/>
    <row r="14851" ht="12.75" customHeight="1" x14ac:dyDescent="0.2"/>
    <row r="14852" ht="12.75" customHeight="1" x14ac:dyDescent="0.2"/>
    <row r="14853" ht="12.75" customHeight="1" x14ac:dyDescent="0.2"/>
    <row r="14854" ht="12.75" customHeight="1" x14ac:dyDescent="0.2"/>
    <row r="14855" ht="12.75" customHeight="1" x14ac:dyDescent="0.2"/>
    <row r="14856" ht="12.75" customHeight="1" x14ac:dyDescent="0.2"/>
    <row r="14857" ht="12.75" customHeight="1" x14ac:dyDescent="0.2"/>
    <row r="14858" ht="12.75" customHeight="1" x14ac:dyDescent="0.2"/>
    <row r="14859" ht="12.75" customHeight="1" x14ac:dyDescent="0.2"/>
    <row r="14860" ht="12.75" customHeight="1" x14ac:dyDescent="0.2"/>
    <row r="14861" ht="12.75" customHeight="1" x14ac:dyDescent="0.2"/>
    <row r="14862" ht="12.75" customHeight="1" x14ac:dyDescent="0.2"/>
    <row r="14863" ht="12.75" customHeight="1" x14ac:dyDescent="0.2"/>
    <row r="14864" ht="12.75" customHeight="1" x14ac:dyDescent="0.2"/>
    <row r="14865" ht="12.75" customHeight="1" x14ac:dyDescent="0.2"/>
    <row r="14866" ht="12.75" customHeight="1" x14ac:dyDescent="0.2"/>
    <row r="14867" ht="12.75" customHeight="1" x14ac:dyDescent="0.2"/>
    <row r="14868" ht="12.75" customHeight="1" x14ac:dyDescent="0.2"/>
    <row r="14869" ht="12.75" customHeight="1" x14ac:dyDescent="0.2"/>
    <row r="14870" ht="12.75" customHeight="1" x14ac:dyDescent="0.2"/>
    <row r="14871" ht="12.75" customHeight="1" x14ac:dyDescent="0.2"/>
    <row r="14872" ht="12.75" customHeight="1" x14ac:dyDescent="0.2"/>
    <row r="14873" ht="12.75" customHeight="1" x14ac:dyDescent="0.2"/>
    <row r="14874" ht="12.75" customHeight="1" x14ac:dyDescent="0.2"/>
    <row r="14875" ht="12.75" customHeight="1" x14ac:dyDescent="0.2"/>
    <row r="14876" ht="12.75" customHeight="1" x14ac:dyDescent="0.2"/>
    <row r="14877" ht="12.75" customHeight="1" x14ac:dyDescent="0.2"/>
    <row r="14878" ht="12.75" customHeight="1" x14ac:dyDescent="0.2"/>
    <row r="14879" ht="12.75" customHeight="1" x14ac:dyDescent="0.2"/>
    <row r="14880" ht="12.75" customHeight="1" x14ac:dyDescent="0.2"/>
    <row r="14881" ht="12.75" customHeight="1" x14ac:dyDescent="0.2"/>
    <row r="14882" ht="12.75" customHeight="1" x14ac:dyDescent="0.2"/>
    <row r="14883" ht="12.75" customHeight="1" x14ac:dyDescent="0.2"/>
    <row r="14884" ht="12.75" customHeight="1" x14ac:dyDescent="0.2"/>
    <row r="14885" ht="12.75" customHeight="1" x14ac:dyDescent="0.2"/>
    <row r="14886" ht="12.75" customHeight="1" x14ac:dyDescent="0.2"/>
    <row r="14887" ht="12.75" customHeight="1" x14ac:dyDescent="0.2"/>
    <row r="14888" ht="12.75" customHeight="1" x14ac:dyDescent="0.2"/>
    <row r="14889" ht="12.75" customHeight="1" x14ac:dyDescent="0.2"/>
    <row r="14890" ht="12.75" customHeight="1" x14ac:dyDescent="0.2"/>
    <row r="14891" ht="12.75" customHeight="1" x14ac:dyDescent="0.2"/>
    <row r="14892" ht="12.75" customHeight="1" x14ac:dyDescent="0.2"/>
    <row r="14893" ht="12.75" customHeight="1" x14ac:dyDescent="0.2"/>
    <row r="14894" ht="12.75" customHeight="1" x14ac:dyDescent="0.2"/>
    <row r="14895" ht="12.75" customHeight="1" x14ac:dyDescent="0.2"/>
    <row r="14896" ht="12.75" customHeight="1" x14ac:dyDescent="0.2"/>
    <row r="14897" ht="12.75" customHeight="1" x14ac:dyDescent="0.2"/>
    <row r="14898" ht="12.75" customHeight="1" x14ac:dyDescent="0.2"/>
    <row r="14899" ht="12.75" customHeight="1" x14ac:dyDescent="0.2"/>
    <row r="14900" ht="12.75" customHeight="1" x14ac:dyDescent="0.2"/>
    <row r="14901" ht="12.75" customHeight="1" x14ac:dyDescent="0.2"/>
    <row r="14902" ht="12.75" customHeight="1" x14ac:dyDescent="0.2"/>
    <row r="14903" ht="12.75" customHeight="1" x14ac:dyDescent="0.2"/>
    <row r="14904" ht="12.75" customHeight="1" x14ac:dyDescent="0.2"/>
    <row r="14905" ht="12.75" customHeight="1" x14ac:dyDescent="0.2"/>
    <row r="14906" ht="12.75" customHeight="1" x14ac:dyDescent="0.2"/>
    <row r="14907" ht="12.75" customHeight="1" x14ac:dyDescent="0.2"/>
    <row r="14908" ht="12.75" customHeight="1" x14ac:dyDescent="0.2"/>
    <row r="14909" ht="12.75" customHeight="1" x14ac:dyDescent="0.2"/>
    <row r="14910" ht="12.75" customHeight="1" x14ac:dyDescent="0.2"/>
    <row r="14911" ht="12.75" customHeight="1" x14ac:dyDescent="0.2"/>
    <row r="14912" ht="12.75" customHeight="1" x14ac:dyDescent="0.2"/>
    <row r="14913" ht="12.75" customHeight="1" x14ac:dyDescent="0.2"/>
    <row r="14914" ht="12.75" customHeight="1" x14ac:dyDescent="0.2"/>
    <row r="14915" ht="12.75" customHeight="1" x14ac:dyDescent="0.2"/>
    <row r="14916" ht="12.75" customHeight="1" x14ac:dyDescent="0.2"/>
    <row r="14917" ht="12.75" customHeight="1" x14ac:dyDescent="0.2"/>
    <row r="14918" ht="12.75" customHeight="1" x14ac:dyDescent="0.2"/>
    <row r="14919" ht="12.75" customHeight="1" x14ac:dyDescent="0.2"/>
    <row r="14920" ht="12.75" customHeight="1" x14ac:dyDescent="0.2"/>
    <row r="14921" ht="12.75" customHeight="1" x14ac:dyDescent="0.2"/>
    <row r="14922" ht="12.75" customHeight="1" x14ac:dyDescent="0.2"/>
    <row r="14923" ht="12.75" customHeight="1" x14ac:dyDescent="0.2"/>
    <row r="14924" ht="12.75" customHeight="1" x14ac:dyDescent="0.2"/>
    <row r="14925" ht="12.75" customHeight="1" x14ac:dyDescent="0.2"/>
    <row r="14926" ht="12.75" customHeight="1" x14ac:dyDescent="0.2"/>
    <row r="14927" ht="12.75" customHeight="1" x14ac:dyDescent="0.2"/>
    <row r="14928" ht="12.75" customHeight="1" x14ac:dyDescent="0.2"/>
    <row r="14929" ht="12.75" customHeight="1" x14ac:dyDescent="0.2"/>
    <row r="14930" ht="12.75" customHeight="1" x14ac:dyDescent="0.2"/>
    <row r="14931" ht="12.75" customHeight="1" x14ac:dyDescent="0.2"/>
    <row r="14932" ht="12.75" customHeight="1" x14ac:dyDescent="0.2"/>
    <row r="14933" ht="12.75" customHeight="1" x14ac:dyDescent="0.2"/>
    <row r="14934" ht="12.75" customHeight="1" x14ac:dyDescent="0.2"/>
    <row r="14935" ht="12.75" customHeight="1" x14ac:dyDescent="0.2"/>
    <row r="14936" ht="12.75" customHeight="1" x14ac:dyDescent="0.2"/>
    <row r="14937" ht="12.75" customHeight="1" x14ac:dyDescent="0.2"/>
    <row r="14938" ht="12.75" customHeight="1" x14ac:dyDescent="0.2"/>
    <row r="14939" ht="12.75" customHeight="1" x14ac:dyDescent="0.2"/>
    <row r="14940" ht="12.75" customHeight="1" x14ac:dyDescent="0.2"/>
    <row r="14941" ht="12.75" customHeight="1" x14ac:dyDescent="0.2"/>
    <row r="14942" ht="12.75" customHeight="1" x14ac:dyDescent="0.2"/>
    <row r="14943" ht="12.75" customHeight="1" x14ac:dyDescent="0.2"/>
    <row r="14944" ht="12.75" customHeight="1" x14ac:dyDescent="0.2"/>
    <row r="14945" ht="12.75" customHeight="1" x14ac:dyDescent="0.2"/>
    <row r="14946" ht="12.75" customHeight="1" x14ac:dyDescent="0.2"/>
    <row r="14947" ht="12.75" customHeight="1" x14ac:dyDescent="0.2"/>
    <row r="14948" ht="12.75" customHeight="1" x14ac:dyDescent="0.2"/>
    <row r="14949" ht="12.75" customHeight="1" x14ac:dyDescent="0.2"/>
    <row r="14950" ht="12.75" customHeight="1" x14ac:dyDescent="0.2"/>
    <row r="14951" ht="12.75" customHeight="1" x14ac:dyDescent="0.2"/>
    <row r="14952" ht="12.75" customHeight="1" x14ac:dyDescent="0.2"/>
    <row r="14953" ht="12.75" customHeight="1" x14ac:dyDescent="0.2"/>
    <row r="14954" ht="12.75" customHeight="1" x14ac:dyDescent="0.2"/>
    <row r="14955" ht="12.75" customHeight="1" x14ac:dyDescent="0.2"/>
    <row r="14956" ht="12.75" customHeight="1" x14ac:dyDescent="0.2"/>
    <row r="14957" ht="12.75" customHeight="1" x14ac:dyDescent="0.2"/>
    <row r="14958" ht="12.75" customHeight="1" x14ac:dyDescent="0.2"/>
    <row r="14959" ht="12.75" customHeight="1" x14ac:dyDescent="0.2"/>
    <row r="14960" ht="12.75" customHeight="1" x14ac:dyDescent="0.2"/>
    <row r="14961" ht="12.75" customHeight="1" x14ac:dyDescent="0.2"/>
    <row r="14962" ht="12.75" customHeight="1" x14ac:dyDescent="0.2"/>
    <row r="14963" ht="12.75" customHeight="1" x14ac:dyDescent="0.2"/>
    <row r="14964" ht="12.75" customHeight="1" x14ac:dyDescent="0.2"/>
    <row r="14965" ht="12.75" customHeight="1" x14ac:dyDescent="0.2"/>
    <row r="14966" ht="12.75" customHeight="1" x14ac:dyDescent="0.2"/>
    <row r="14967" ht="12.75" customHeight="1" x14ac:dyDescent="0.2"/>
    <row r="14968" ht="12.75" customHeight="1" x14ac:dyDescent="0.2"/>
    <row r="14969" ht="12.75" customHeight="1" x14ac:dyDescent="0.2"/>
    <row r="14970" ht="12.75" customHeight="1" x14ac:dyDescent="0.2"/>
    <row r="14971" ht="12.75" customHeight="1" x14ac:dyDescent="0.2"/>
    <row r="14972" ht="12.75" customHeight="1" x14ac:dyDescent="0.2"/>
    <row r="14973" ht="12.75" customHeight="1" x14ac:dyDescent="0.2"/>
    <row r="14974" ht="12.75" customHeight="1" x14ac:dyDescent="0.2"/>
    <row r="14975" ht="12.75" customHeight="1" x14ac:dyDescent="0.2"/>
    <row r="14976" ht="12.75" customHeight="1" x14ac:dyDescent="0.2"/>
    <row r="14977" ht="12.75" customHeight="1" x14ac:dyDescent="0.2"/>
    <row r="14978" ht="12.75" customHeight="1" x14ac:dyDescent="0.2"/>
    <row r="14979" ht="12.75" customHeight="1" x14ac:dyDescent="0.2"/>
    <row r="14980" ht="12.75" customHeight="1" x14ac:dyDescent="0.2"/>
    <row r="14981" ht="12.75" customHeight="1" x14ac:dyDescent="0.2"/>
    <row r="14982" ht="12.75" customHeight="1" x14ac:dyDescent="0.2"/>
    <row r="14983" ht="12.75" customHeight="1" x14ac:dyDescent="0.2"/>
    <row r="14984" ht="12.75" customHeight="1" x14ac:dyDescent="0.2"/>
    <row r="14985" ht="12.75" customHeight="1" x14ac:dyDescent="0.2"/>
    <row r="14986" ht="12.75" customHeight="1" x14ac:dyDescent="0.2"/>
    <row r="14987" ht="12.75" customHeight="1" x14ac:dyDescent="0.2"/>
    <row r="14988" ht="12.75" customHeight="1" x14ac:dyDescent="0.2"/>
    <row r="14989" ht="12.75" customHeight="1" x14ac:dyDescent="0.2"/>
    <row r="14990" ht="12.75" customHeight="1" x14ac:dyDescent="0.2"/>
    <row r="14991" ht="12.75" customHeight="1" x14ac:dyDescent="0.2"/>
    <row r="14992" ht="12.75" customHeight="1" x14ac:dyDescent="0.2"/>
    <row r="14993" ht="12.75" customHeight="1" x14ac:dyDescent="0.2"/>
    <row r="14994" ht="12.75" customHeight="1" x14ac:dyDescent="0.2"/>
    <row r="14995" ht="12.75" customHeight="1" x14ac:dyDescent="0.2"/>
    <row r="14996" ht="12.75" customHeight="1" x14ac:dyDescent="0.2"/>
    <row r="14997" ht="12.75" customHeight="1" x14ac:dyDescent="0.2"/>
    <row r="14998" ht="12.75" customHeight="1" x14ac:dyDescent="0.2"/>
    <row r="14999" ht="12.75" customHeight="1" x14ac:dyDescent="0.2"/>
    <row r="15000" ht="12.75" customHeight="1" x14ac:dyDescent="0.2"/>
    <row r="15001" ht="12.75" customHeight="1" x14ac:dyDescent="0.2"/>
    <row r="15002" ht="12.75" customHeight="1" x14ac:dyDescent="0.2"/>
    <row r="15003" ht="12.75" customHeight="1" x14ac:dyDescent="0.2"/>
    <row r="15004" ht="12.75" customHeight="1" x14ac:dyDescent="0.2"/>
    <row r="15005" ht="12.75" customHeight="1" x14ac:dyDescent="0.2"/>
    <row r="15006" ht="12.75" customHeight="1" x14ac:dyDescent="0.2"/>
    <row r="15007" ht="12.75" customHeight="1" x14ac:dyDescent="0.2"/>
    <row r="15008" ht="12.75" customHeight="1" x14ac:dyDescent="0.2"/>
    <row r="15009" ht="12.75" customHeight="1" x14ac:dyDescent="0.2"/>
    <row r="15010" ht="12.75" customHeight="1" x14ac:dyDescent="0.2"/>
    <row r="15011" ht="12.75" customHeight="1" x14ac:dyDescent="0.2"/>
    <row r="15012" ht="12.75" customHeight="1" x14ac:dyDescent="0.2"/>
    <row r="15013" ht="12.75" customHeight="1" x14ac:dyDescent="0.2"/>
    <row r="15014" ht="12.75" customHeight="1" x14ac:dyDescent="0.2"/>
    <row r="15015" ht="12.75" customHeight="1" x14ac:dyDescent="0.2"/>
    <row r="15016" ht="12.75" customHeight="1" x14ac:dyDescent="0.2"/>
    <row r="15017" ht="12.75" customHeight="1" x14ac:dyDescent="0.2"/>
    <row r="15018" ht="12.75" customHeight="1" x14ac:dyDescent="0.2"/>
    <row r="15019" ht="12.75" customHeight="1" x14ac:dyDescent="0.2"/>
    <row r="15020" ht="12.75" customHeight="1" x14ac:dyDescent="0.2"/>
    <row r="15021" ht="12.75" customHeight="1" x14ac:dyDescent="0.2"/>
    <row r="15022" ht="12.75" customHeight="1" x14ac:dyDescent="0.2"/>
    <row r="15023" ht="12.75" customHeight="1" x14ac:dyDescent="0.2"/>
    <row r="15024" ht="12.75" customHeight="1" x14ac:dyDescent="0.2"/>
    <row r="15025" ht="12.75" customHeight="1" x14ac:dyDescent="0.2"/>
    <row r="15026" ht="12.75" customHeight="1" x14ac:dyDescent="0.2"/>
    <row r="15027" ht="12.75" customHeight="1" x14ac:dyDescent="0.2"/>
    <row r="15028" ht="12.75" customHeight="1" x14ac:dyDescent="0.2"/>
    <row r="15029" ht="12.75" customHeight="1" x14ac:dyDescent="0.2"/>
    <row r="15030" ht="12.75" customHeight="1" x14ac:dyDescent="0.2"/>
    <row r="15031" ht="12.75" customHeight="1" x14ac:dyDescent="0.2"/>
    <row r="15032" ht="12.75" customHeight="1" x14ac:dyDescent="0.2"/>
    <row r="15033" ht="12.75" customHeight="1" x14ac:dyDescent="0.2"/>
    <row r="15034" ht="12.75" customHeight="1" x14ac:dyDescent="0.2"/>
    <row r="15035" ht="12.75" customHeight="1" x14ac:dyDescent="0.2"/>
    <row r="15036" ht="12.75" customHeight="1" x14ac:dyDescent="0.2"/>
    <row r="15037" ht="12.75" customHeight="1" x14ac:dyDescent="0.2"/>
    <row r="15038" ht="12.75" customHeight="1" x14ac:dyDescent="0.2"/>
    <row r="15039" ht="12.75" customHeight="1" x14ac:dyDescent="0.2"/>
    <row r="15040" ht="12.75" customHeight="1" x14ac:dyDescent="0.2"/>
    <row r="15041" ht="12.75" customHeight="1" x14ac:dyDescent="0.2"/>
    <row r="15042" ht="12.75" customHeight="1" x14ac:dyDescent="0.2"/>
    <row r="15043" ht="12.75" customHeight="1" x14ac:dyDescent="0.2"/>
    <row r="15044" ht="12.75" customHeight="1" x14ac:dyDescent="0.2"/>
    <row r="15045" ht="12.75" customHeight="1" x14ac:dyDescent="0.2"/>
    <row r="15046" ht="12.75" customHeight="1" x14ac:dyDescent="0.2"/>
    <row r="15047" ht="12.75" customHeight="1" x14ac:dyDescent="0.2"/>
    <row r="15048" ht="12.75" customHeight="1" x14ac:dyDescent="0.2"/>
    <row r="15049" ht="12.75" customHeight="1" x14ac:dyDescent="0.2"/>
    <row r="15050" ht="12.75" customHeight="1" x14ac:dyDescent="0.2"/>
    <row r="15051" ht="12.75" customHeight="1" x14ac:dyDescent="0.2"/>
    <row r="15052" ht="12.75" customHeight="1" x14ac:dyDescent="0.2"/>
    <row r="15053" ht="12.75" customHeight="1" x14ac:dyDescent="0.2"/>
    <row r="15054" ht="12.75" customHeight="1" x14ac:dyDescent="0.2"/>
    <row r="15055" ht="12.75" customHeight="1" x14ac:dyDescent="0.2"/>
    <row r="15056" ht="12.75" customHeight="1" x14ac:dyDescent="0.2"/>
    <row r="15057" ht="12.75" customHeight="1" x14ac:dyDescent="0.2"/>
    <row r="15058" ht="12.75" customHeight="1" x14ac:dyDescent="0.2"/>
    <row r="15059" ht="12.75" customHeight="1" x14ac:dyDescent="0.2"/>
    <row r="15060" ht="12.75" customHeight="1" x14ac:dyDescent="0.2"/>
    <row r="15061" ht="12.75" customHeight="1" x14ac:dyDescent="0.2"/>
    <row r="15062" ht="12.75" customHeight="1" x14ac:dyDescent="0.2"/>
    <row r="15063" ht="12.75" customHeight="1" x14ac:dyDescent="0.2"/>
    <row r="15064" ht="12.75" customHeight="1" x14ac:dyDescent="0.2"/>
    <row r="15065" ht="12.75" customHeight="1" x14ac:dyDescent="0.2"/>
    <row r="15066" ht="12.75" customHeight="1" x14ac:dyDescent="0.2"/>
    <row r="15067" ht="12.75" customHeight="1" x14ac:dyDescent="0.2"/>
    <row r="15068" ht="12.75" customHeight="1" x14ac:dyDescent="0.2"/>
    <row r="15069" ht="12.75" customHeight="1" x14ac:dyDescent="0.2"/>
    <row r="15070" ht="12.75" customHeight="1" x14ac:dyDescent="0.2"/>
    <row r="15071" ht="12.75" customHeight="1" x14ac:dyDescent="0.2"/>
    <row r="15072" ht="12.75" customHeight="1" x14ac:dyDescent="0.2"/>
    <row r="15073" ht="12.75" customHeight="1" x14ac:dyDescent="0.2"/>
    <row r="15074" ht="12.75" customHeight="1" x14ac:dyDescent="0.2"/>
    <row r="15075" ht="12.75" customHeight="1" x14ac:dyDescent="0.2"/>
    <row r="15076" ht="12.75" customHeight="1" x14ac:dyDescent="0.2"/>
    <row r="15077" ht="12.75" customHeight="1" x14ac:dyDescent="0.2"/>
    <row r="15078" ht="12.75" customHeight="1" x14ac:dyDescent="0.2"/>
    <row r="15079" ht="12.75" customHeight="1" x14ac:dyDescent="0.2"/>
    <row r="15080" ht="12.75" customHeight="1" x14ac:dyDescent="0.2"/>
    <row r="15081" ht="12.75" customHeight="1" x14ac:dyDescent="0.2"/>
    <row r="15082" ht="12.75" customHeight="1" x14ac:dyDescent="0.2"/>
    <row r="15083" ht="12.75" customHeight="1" x14ac:dyDescent="0.2"/>
    <row r="15084" ht="12.75" customHeight="1" x14ac:dyDescent="0.2"/>
    <row r="15085" ht="12.75" customHeight="1" x14ac:dyDescent="0.2"/>
    <row r="15086" ht="12.75" customHeight="1" x14ac:dyDescent="0.2"/>
    <row r="15087" ht="12.75" customHeight="1" x14ac:dyDescent="0.2"/>
    <row r="15088" ht="12.75" customHeight="1" x14ac:dyDescent="0.2"/>
    <row r="15089" ht="12.75" customHeight="1" x14ac:dyDescent="0.2"/>
    <row r="15090" ht="12.75" customHeight="1" x14ac:dyDescent="0.2"/>
    <row r="15091" ht="12.75" customHeight="1" x14ac:dyDescent="0.2"/>
    <row r="15092" ht="12.75" customHeight="1" x14ac:dyDescent="0.2"/>
    <row r="15093" ht="12.75" customHeight="1" x14ac:dyDescent="0.2"/>
    <row r="15094" ht="12.75" customHeight="1" x14ac:dyDescent="0.2"/>
    <row r="15095" ht="12.75" customHeight="1" x14ac:dyDescent="0.2"/>
    <row r="15096" ht="12.75" customHeight="1" x14ac:dyDescent="0.2"/>
    <row r="15097" ht="12.75" customHeight="1" x14ac:dyDescent="0.2"/>
    <row r="15098" ht="12.75" customHeight="1" x14ac:dyDescent="0.2"/>
    <row r="15099" ht="12.75" customHeight="1" x14ac:dyDescent="0.2"/>
    <row r="15100" ht="12.75" customHeight="1" x14ac:dyDescent="0.2"/>
    <row r="15101" ht="12.75" customHeight="1" x14ac:dyDescent="0.2"/>
    <row r="15102" ht="12.75" customHeight="1" x14ac:dyDescent="0.2"/>
    <row r="15103" ht="12.75" customHeight="1" x14ac:dyDescent="0.2"/>
    <row r="15104" ht="12.75" customHeight="1" x14ac:dyDescent="0.2"/>
    <row r="15105" ht="12.75" customHeight="1" x14ac:dyDescent="0.2"/>
    <row r="15106" ht="12.75" customHeight="1" x14ac:dyDescent="0.2"/>
    <row r="15107" ht="12.75" customHeight="1" x14ac:dyDescent="0.2"/>
    <row r="15108" ht="12.75" customHeight="1" x14ac:dyDescent="0.2"/>
    <row r="15109" ht="12.75" customHeight="1" x14ac:dyDescent="0.2"/>
    <row r="15110" ht="12.75" customHeight="1" x14ac:dyDescent="0.2"/>
    <row r="15111" ht="12.75" customHeight="1" x14ac:dyDescent="0.2"/>
    <row r="15112" ht="12.75" customHeight="1" x14ac:dyDescent="0.2"/>
    <row r="15113" ht="12.75" customHeight="1" x14ac:dyDescent="0.2"/>
    <row r="15114" ht="12.75" customHeight="1" x14ac:dyDescent="0.2"/>
    <row r="15115" ht="12.75" customHeight="1" x14ac:dyDescent="0.2"/>
    <row r="15116" ht="12.75" customHeight="1" x14ac:dyDescent="0.2"/>
    <row r="15117" ht="12.75" customHeight="1" x14ac:dyDescent="0.2"/>
    <row r="15118" ht="12.75" customHeight="1" x14ac:dyDescent="0.2"/>
    <row r="15119" ht="12.75" customHeight="1" x14ac:dyDescent="0.2"/>
    <row r="15120" ht="12.75" customHeight="1" x14ac:dyDescent="0.2"/>
    <row r="15121" ht="12.75" customHeight="1" x14ac:dyDescent="0.2"/>
    <row r="15122" ht="12.75" customHeight="1" x14ac:dyDescent="0.2"/>
    <row r="15123" ht="12.75" customHeight="1" x14ac:dyDescent="0.2"/>
    <row r="15124" ht="12.75" customHeight="1" x14ac:dyDescent="0.2"/>
    <row r="15125" ht="12.75" customHeight="1" x14ac:dyDescent="0.2"/>
    <row r="15126" ht="12.75" customHeight="1" x14ac:dyDescent="0.2"/>
    <row r="15127" ht="12.75" customHeight="1" x14ac:dyDescent="0.2"/>
    <row r="15128" ht="12.75" customHeight="1" x14ac:dyDescent="0.2"/>
    <row r="15129" ht="12.75" customHeight="1" x14ac:dyDescent="0.2"/>
    <row r="15130" ht="12.75" customHeight="1" x14ac:dyDescent="0.2"/>
    <row r="15131" ht="12.75" customHeight="1" x14ac:dyDescent="0.2"/>
    <row r="15132" ht="12.75" customHeight="1" x14ac:dyDescent="0.2"/>
    <row r="15133" ht="12.75" customHeight="1" x14ac:dyDescent="0.2"/>
    <row r="15134" ht="12.75" customHeight="1" x14ac:dyDescent="0.2"/>
    <row r="15135" ht="12.75" customHeight="1" x14ac:dyDescent="0.2"/>
    <row r="15136" ht="12.75" customHeight="1" x14ac:dyDescent="0.2"/>
    <row r="15137" ht="12.75" customHeight="1" x14ac:dyDescent="0.2"/>
    <row r="15138" ht="12.75" customHeight="1" x14ac:dyDescent="0.2"/>
    <row r="15139" ht="12.75" customHeight="1" x14ac:dyDescent="0.2"/>
    <row r="15140" ht="12.75" customHeight="1" x14ac:dyDescent="0.2"/>
    <row r="15141" ht="12.75" customHeight="1" x14ac:dyDescent="0.2"/>
    <row r="15142" ht="12.75" customHeight="1" x14ac:dyDescent="0.2"/>
    <row r="15143" ht="12.75" customHeight="1" x14ac:dyDescent="0.2"/>
    <row r="15144" ht="12.75" customHeight="1" x14ac:dyDescent="0.2"/>
    <row r="15145" ht="12.75" customHeight="1" x14ac:dyDescent="0.2"/>
    <row r="15146" ht="12.75" customHeight="1" x14ac:dyDescent="0.2"/>
    <row r="15147" ht="12.75" customHeight="1" x14ac:dyDescent="0.2"/>
    <row r="15148" ht="12.75" customHeight="1" x14ac:dyDescent="0.2"/>
    <row r="15149" ht="12.75" customHeight="1" x14ac:dyDescent="0.2"/>
    <row r="15150" ht="12.75" customHeight="1" x14ac:dyDescent="0.2"/>
    <row r="15151" ht="12.75" customHeight="1" x14ac:dyDescent="0.2"/>
    <row r="15152" ht="12.75" customHeight="1" x14ac:dyDescent="0.2"/>
    <row r="15153" ht="12.75" customHeight="1" x14ac:dyDescent="0.2"/>
    <row r="15154" ht="12.75" customHeight="1" x14ac:dyDescent="0.2"/>
    <row r="15155" ht="12.75" customHeight="1" x14ac:dyDescent="0.2"/>
    <row r="15156" ht="12.75" customHeight="1" x14ac:dyDescent="0.2"/>
    <row r="15157" ht="12.75" customHeight="1" x14ac:dyDescent="0.2"/>
    <row r="15158" ht="12.75" customHeight="1" x14ac:dyDescent="0.2"/>
    <row r="15159" ht="12.75" customHeight="1" x14ac:dyDescent="0.2"/>
    <row r="15160" ht="12.75" customHeight="1" x14ac:dyDescent="0.2"/>
    <row r="15161" ht="12.75" customHeight="1" x14ac:dyDescent="0.2"/>
    <row r="15162" ht="12.75" customHeight="1" x14ac:dyDescent="0.2"/>
    <row r="15163" ht="12.75" customHeight="1" x14ac:dyDescent="0.2"/>
    <row r="15164" ht="12.75" customHeight="1" x14ac:dyDescent="0.2"/>
    <row r="15165" ht="12.75" customHeight="1" x14ac:dyDescent="0.2"/>
    <row r="15166" ht="12.75" customHeight="1" x14ac:dyDescent="0.2"/>
    <row r="15167" ht="12.75" customHeight="1" x14ac:dyDescent="0.2"/>
    <row r="15168" ht="12.75" customHeight="1" x14ac:dyDescent="0.2"/>
    <row r="15169" ht="12.75" customHeight="1" x14ac:dyDescent="0.2"/>
    <row r="15170" ht="12.75" customHeight="1" x14ac:dyDescent="0.2"/>
    <row r="15171" ht="12.75" customHeight="1" x14ac:dyDescent="0.2"/>
    <row r="15172" ht="12.75" customHeight="1" x14ac:dyDescent="0.2"/>
    <row r="15173" ht="12.75" customHeight="1" x14ac:dyDescent="0.2"/>
    <row r="15174" ht="12.75" customHeight="1" x14ac:dyDescent="0.2"/>
    <row r="15175" ht="12.75" customHeight="1" x14ac:dyDescent="0.2"/>
    <row r="15176" ht="12.75" customHeight="1" x14ac:dyDescent="0.2"/>
    <row r="15177" ht="12.75" customHeight="1" x14ac:dyDescent="0.2"/>
    <row r="15178" ht="12.75" customHeight="1" x14ac:dyDescent="0.2"/>
    <row r="15179" ht="12.75" customHeight="1" x14ac:dyDescent="0.2"/>
    <row r="15180" ht="12.75" customHeight="1" x14ac:dyDescent="0.2"/>
    <row r="15181" ht="12.75" customHeight="1" x14ac:dyDescent="0.2"/>
    <row r="15182" ht="12.75" customHeight="1" x14ac:dyDescent="0.2"/>
    <row r="15183" ht="12.75" customHeight="1" x14ac:dyDescent="0.2"/>
    <row r="15184" ht="12.75" customHeight="1" x14ac:dyDescent="0.2"/>
    <row r="15185" ht="12.75" customHeight="1" x14ac:dyDescent="0.2"/>
    <row r="15186" ht="12.75" customHeight="1" x14ac:dyDescent="0.2"/>
    <row r="15187" ht="12.75" customHeight="1" x14ac:dyDescent="0.2"/>
    <row r="15188" ht="12.75" customHeight="1" x14ac:dyDescent="0.2"/>
    <row r="15189" ht="12.75" customHeight="1" x14ac:dyDescent="0.2"/>
    <row r="15190" ht="12.75" customHeight="1" x14ac:dyDescent="0.2"/>
    <row r="15191" ht="12.75" customHeight="1" x14ac:dyDescent="0.2"/>
    <row r="15192" ht="12.75" customHeight="1" x14ac:dyDescent="0.2"/>
    <row r="15193" ht="12.75" customHeight="1" x14ac:dyDescent="0.2"/>
    <row r="15194" ht="12.75" customHeight="1" x14ac:dyDescent="0.2"/>
    <row r="15195" ht="12.75" customHeight="1" x14ac:dyDescent="0.2"/>
    <row r="15196" ht="12.75" customHeight="1" x14ac:dyDescent="0.2"/>
    <row r="15197" ht="12.75" customHeight="1" x14ac:dyDescent="0.2"/>
    <row r="15198" ht="12.75" customHeight="1" x14ac:dyDescent="0.2"/>
    <row r="15199" ht="12.75" customHeight="1" x14ac:dyDescent="0.2"/>
    <row r="15200" ht="12.75" customHeight="1" x14ac:dyDescent="0.2"/>
    <row r="15201" ht="12.75" customHeight="1" x14ac:dyDescent="0.2"/>
    <row r="15202" ht="12.75" customHeight="1" x14ac:dyDescent="0.2"/>
    <row r="15203" ht="12.75" customHeight="1" x14ac:dyDescent="0.2"/>
    <row r="15204" ht="12.75" customHeight="1" x14ac:dyDescent="0.2"/>
    <row r="15205" ht="12.75" customHeight="1" x14ac:dyDescent="0.2"/>
    <row r="15206" ht="12.75" customHeight="1" x14ac:dyDescent="0.2"/>
    <row r="15207" ht="12.75" customHeight="1" x14ac:dyDescent="0.2"/>
    <row r="15208" ht="12.75" customHeight="1" x14ac:dyDescent="0.2"/>
    <row r="15209" ht="12.75" customHeight="1" x14ac:dyDescent="0.2"/>
    <row r="15210" ht="12.75" customHeight="1" x14ac:dyDescent="0.2"/>
    <row r="15211" ht="12.75" customHeight="1" x14ac:dyDescent="0.2"/>
    <row r="15212" ht="12.75" customHeight="1" x14ac:dyDescent="0.2"/>
    <row r="15213" ht="12.75" customHeight="1" x14ac:dyDescent="0.2"/>
    <row r="15214" ht="12.75" customHeight="1" x14ac:dyDescent="0.2"/>
    <row r="15215" ht="12.75" customHeight="1" x14ac:dyDescent="0.2"/>
    <row r="15216" ht="12.75" customHeight="1" x14ac:dyDescent="0.2"/>
    <row r="15217" ht="12.75" customHeight="1" x14ac:dyDescent="0.2"/>
    <row r="15218" ht="12.75" customHeight="1" x14ac:dyDescent="0.2"/>
    <row r="15219" ht="12.75" customHeight="1" x14ac:dyDescent="0.2"/>
    <row r="15220" ht="12.75" customHeight="1" x14ac:dyDescent="0.2"/>
    <row r="15221" ht="12.75" customHeight="1" x14ac:dyDescent="0.2"/>
    <row r="15222" ht="12.75" customHeight="1" x14ac:dyDescent="0.2"/>
    <row r="15223" ht="12.75" customHeight="1" x14ac:dyDescent="0.2"/>
    <row r="15224" ht="12.75" customHeight="1" x14ac:dyDescent="0.2"/>
    <row r="15225" ht="12.75" customHeight="1" x14ac:dyDescent="0.2"/>
    <row r="15226" ht="12.75" customHeight="1" x14ac:dyDescent="0.2"/>
    <row r="15227" ht="12.75" customHeight="1" x14ac:dyDescent="0.2"/>
    <row r="15228" ht="12.75" customHeight="1" x14ac:dyDescent="0.2"/>
    <row r="15229" ht="12.75" customHeight="1" x14ac:dyDescent="0.2"/>
    <row r="15230" ht="12.75" customHeight="1" x14ac:dyDescent="0.2"/>
    <row r="15231" ht="12.75" customHeight="1" x14ac:dyDescent="0.2"/>
    <row r="15232" ht="12.75" customHeight="1" x14ac:dyDescent="0.2"/>
    <row r="15233" ht="12.75" customHeight="1" x14ac:dyDescent="0.2"/>
    <row r="15234" ht="12.75" customHeight="1" x14ac:dyDescent="0.2"/>
    <row r="15235" ht="12.75" customHeight="1" x14ac:dyDescent="0.2"/>
    <row r="15236" ht="12.75" customHeight="1" x14ac:dyDescent="0.2"/>
    <row r="15237" ht="12.75" customHeight="1" x14ac:dyDescent="0.2"/>
    <row r="15238" ht="12.75" customHeight="1" x14ac:dyDescent="0.2"/>
    <row r="15239" ht="12.75" customHeight="1" x14ac:dyDescent="0.2"/>
    <row r="15240" ht="12.75" customHeight="1" x14ac:dyDescent="0.2"/>
    <row r="15241" ht="12.75" customHeight="1" x14ac:dyDescent="0.2"/>
    <row r="15242" ht="12.75" customHeight="1" x14ac:dyDescent="0.2"/>
    <row r="15243" ht="12.75" customHeight="1" x14ac:dyDescent="0.2"/>
    <row r="15244" ht="12.75" customHeight="1" x14ac:dyDescent="0.2"/>
    <row r="15245" ht="12.75" customHeight="1" x14ac:dyDescent="0.2"/>
    <row r="15246" ht="12.75" customHeight="1" x14ac:dyDescent="0.2"/>
    <row r="15247" ht="12.75" customHeight="1" x14ac:dyDescent="0.2"/>
    <row r="15248" ht="12.75" customHeight="1" x14ac:dyDescent="0.2"/>
    <row r="15249" ht="12.75" customHeight="1" x14ac:dyDescent="0.2"/>
    <row r="15250" ht="12.75" customHeight="1" x14ac:dyDescent="0.2"/>
    <row r="15251" ht="12.75" customHeight="1" x14ac:dyDescent="0.2"/>
    <row r="15252" ht="12.75" customHeight="1" x14ac:dyDescent="0.2"/>
    <row r="15253" ht="12.75" customHeight="1" x14ac:dyDescent="0.2"/>
    <row r="15254" ht="12.75" customHeight="1" x14ac:dyDescent="0.2"/>
    <row r="15255" ht="12.75" customHeight="1" x14ac:dyDescent="0.2"/>
    <row r="15256" ht="12.75" customHeight="1" x14ac:dyDescent="0.2"/>
    <row r="15257" ht="12.75" customHeight="1" x14ac:dyDescent="0.2"/>
    <row r="15258" ht="12.75" customHeight="1" x14ac:dyDescent="0.2"/>
    <row r="15259" ht="12.75" customHeight="1" x14ac:dyDescent="0.2"/>
    <row r="15260" ht="12.75" customHeight="1" x14ac:dyDescent="0.2"/>
    <row r="15261" ht="12.75" customHeight="1" x14ac:dyDescent="0.2"/>
    <row r="15262" ht="12.75" customHeight="1" x14ac:dyDescent="0.2"/>
    <row r="15263" ht="12.75" customHeight="1" x14ac:dyDescent="0.2"/>
    <row r="15264" ht="12.75" customHeight="1" x14ac:dyDescent="0.2"/>
    <row r="15265" ht="12.75" customHeight="1" x14ac:dyDescent="0.2"/>
    <row r="15266" ht="12.75" customHeight="1" x14ac:dyDescent="0.2"/>
    <row r="15267" ht="12.75" customHeight="1" x14ac:dyDescent="0.2"/>
    <row r="15268" ht="12.75" customHeight="1" x14ac:dyDescent="0.2"/>
    <row r="15269" ht="12.75" customHeight="1" x14ac:dyDescent="0.2"/>
    <row r="15270" ht="12.75" customHeight="1" x14ac:dyDescent="0.2"/>
    <row r="15271" ht="12.75" customHeight="1" x14ac:dyDescent="0.2"/>
    <row r="15272" ht="12.75" customHeight="1" x14ac:dyDescent="0.2"/>
    <row r="15273" ht="12.75" customHeight="1" x14ac:dyDescent="0.2"/>
    <row r="15274" ht="12.75" customHeight="1" x14ac:dyDescent="0.2"/>
    <row r="15275" ht="12.75" customHeight="1" x14ac:dyDescent="0.2"/>
    <row r="15276" ht="12.75" customHeight="1" x14ac:dyDescent="0.2"/>
    <row r="15277" ht="12.75" customHeight="1" x14ac:dyDescent="0.2"/>
    <row r="15278" ht="12.75" customHeight="1" x14ac:dyDescent="0.2"/>
    <row r="15279" ht="12.75" customHeight="1" x14ac:dyDescent="0.2"/>
    <row r="15280" ht="12.75" customHeight="1" x14ac:dyDescent="0.2"/>
    <row r="15281" ht="12.75" customHeight="1" x14ac:dyDescent="0.2"/>
    <row r="15282" ht="12.75" customHeight="1" x14ac:dyDescent="0.2"/>
    <row r="15283" ht="12.75" customHeight="1" x14ac:dyDescent="0.2"/>
    <row r="15284" ht="12.75" customHeight="1" x14ac:dyDescent="0.2"/>
    <row r="15285" ht="12.75" customHeight="1" x14ac:dyDescent="0.2"/>
    <row r="15286" ht="12.75" customHeight="1" x14ac:dyDescent="0.2"/>
    <row r="15287" ht="12.75" customHeight="1" x14ac:dyDescent="0.2"/>
    <row r="15288" ht="12.75" customHeight="1" x14ac:dyDescent="0.2"/>
    <row r="15289" ht="12.75" customHeight="1" x14ac:dyDescent="0.2"/>
    <row r="15290" ht="12.75" customHeight="1" x14ac:dyDescent="0.2"/>
    <row r="15291" ht="12.75" customHeight="1" x14ac:dyDescent="0.2"/>
    <row r="15292" ht="12.75" customHeight="1" x14ac:dyDescent="0.2"/>
    <row r="15293" ht="12.75" customHeight="1" x14ac:dyDescent="0.2"/>
    <row r="15294" ht="12.75" customHeight="1" x14ac:dyDescent="0.2"/>
    <row r="15295" ht="12.75" customHeight="1" x14ac:dyDescent="0.2"/>
    <row r="15296" ht="12.75" customHeight="1" x14ac:dyDescent="0.2"/>
    <row r="15297" ht="12.75" customHeight="1" x14ac:dyDescent="0.2"/>
    <row r="15298" ht="12.75" customHeight="1" x14ac:dyDescent="0.2"/>
    <row r="15299" ht="12.75" customHeight="1" x14ac:dyDescent="0.2"/>
    <row r="15300" ht="12.75" customHeight="1" x14ac:dyDescent="0.2"/>
    <row r="15301" ht="12.75" customHeight="1" x14ac:dyDescent="0.2"/>
    <row r="15302" ht="12.75" customHeight="1" x14ac:dyDescent="0.2"/>
    <row r="15303" ht="12.75" customHeight="1" x14ac:dyDescent="0.2"/>
    <row r="15304" ht="12.75" customHeight="1" x14ac:dyDescent="0.2"/>
    <row r="15305" ht="12.75" customHeight="1" x14ac:dyDescent="0.2"/>
    <row r="15306" ht="12.75" customHeight="1" x14ac:dyDescent="0.2"/>
    <row r="15307" ht="12.75" customHeight="1" x14ac:dyDescent="0.2"/>
    <row r="15308" ht="12.75" customHeight="1" x14ac:dyDescent="0.2"/>
    <row r="15309" ht="12.75" customHeight="1" x14ac:dyDescent="0.2"/>
    <row r="15310" ht="12.75" customHeight="1" x14ac:dyDescent="0.2"/>
    <row r="15311" ht="12.75" customHeight="1" x14ac:dyDescent="0.2"/>
    <row r="15312" ht="12.75" customHeight="1" x14ac:dyDescent="0.2"/>
    <row r="15313" ht="12.75" customHeight="1" x14ac:dyDescent="0.2"/>
    <row r="15314" ht="12.75" customHeight="1" x14ac:dyDescent="0.2"/>
    <row r="15315" ht="12.75" customHeight="1" x14ac:dyDescent="0.2"/>
    <row r="15316" ht="12.75" customHeight="1" x14ac:dyDescent="0.2"/>
    <row r="15317" ht="12.75" customHeight="1" x14ac:dyDescent="0.2"/>
    <row r="15318" ht="12.75" customHeight="1" x14ac:dyDescent="0.2"/>
    <row r="15319" ht="12.75" customHeight="1" x14ac:dyDescent="0.2"/>
    <row r="15320" ht="12.75" customHeight="1" x14ac:dyDescent="0.2"/>
    <row r="15321" ht="12.75" customHeight="1" x14ac:dyDescent="0.2"/>
    <row r="15322" ht="12.75" customHeight="1" x14ac:dyDescent="0.2"/>
    <row r="15323" ht="12.75" customHeight="1" x14ac:dyDescent="0.2"/>
    <row r="15324" ht="12.75" customHeight="1" x14ac:dyDescent="0.2"/>
    <row r="15325" ht="12.75" customHeight="1" x14ac:dyDescent="0.2"/>
    <row r="15326" ht="12.75" customHeight="1" x14ac:dyDescent="0.2"/>
    <row r="15327" ht="12.75" customHeight="1" x14ac:dyDescent="0.2"/>
    <row r="15328" ht="12.75" customHeight="1" x14ac:dyDescent="0.2"/>
    <row r="15329" ht="12.75" customHeight="1" x14ac:dyDescent="0.2"/>
    <row r="15330" ht="12.75" customHeight="1" x14ac:dyDescent="0.2"/>
    <row r="15331" ht="12.75" customHeight="1" x14ac:dyDescent="0.2"/>
    <row r="15332" ht="12.75" customHeight="1" x14ac:dyDescent="0.2"/>
    <row r="15333" ht="12.75" customHeight="1" x14ac:dyDescent="0.2"/>
    <row r="15334" ht="12.75" customHeight="1" x14ac:dyDescent="0.2"/>
    <row r="15335" ht="12.75" customHeight="1" x14ac:dyDescent="0.2"/>
    <row r="15336" ht="12.75" customHeight="1" x14ac:dyDescent="0.2"/>
    <row r="15337" ht="12.75" customHeight="1" x14ac:dyDescent="0.2"/>
    <row r="15338" ht="12.75" customHeight="1" x14ac:dyDescent="0.2"/>
    <row r="15339" ht="12.75" customHeight="1" x14ac:dyDescent="0.2"/>
    <row r="15340" ht="12.75" customHeight="1" x14ac:dyDescent="0.2"/>
    <row r="15341" ht="12.75" customHeight="1" x14ac:dyDescent="0.2"/>
    <row r="15342" ht="12.75" customHeight="1" x14ac:dyDescent="0.2"/>
    <row r="15343" ht="12.75" customHeight="1" x14ac:dyDescent="0.2"/>
    <row r="15344" ht="12.75" customHeight="1" x14ac:dyDescent="0.2"/>
    <row r="15345" ht="12.75" customHeight="1" x14ac:dyDescent="0.2"/>
    <row r="15346" ht="12.75" customHeight="1" x14ac:dyDescent="0.2"/>
    <row r="15347" ht="12.75" customHeight="1" x14ac:dyDescent="0.2"/>
    <row r="15348" ht="12.75" customHeight="1" x14ac:dyDescent="0.2"/>
    <row r="15349" ht="12.75" customHeight="1" x14ac:dyDescent="0.2"/>
    <row r="15350" ht="12.75" customHeight="1" x14ac:dyDescent="0.2"/>
    <row r="15351" ht="12.75" customHeight="1" x14ac:dyDescent="0.2"/>
    <row r="15352" ht="12.75" customHeight="1" x14ac:dyDescent="0.2"/>
    <row r="15353" ht="12.75" customHeight="1" x14ac:dyDescent="0.2"/>
    <row r="15354" ht="12.75" customHeight="1" x14ac:dyDescent="0.2"/>
    <row r="15355" ht="12.75" customHeight="1" x14ac:dyDescent="0.2"/>
    <row r="15356" ht="12.75" customHeight="1" x14ac:dyDescent="0.2"/>
    <row r="15357" ht="12.75" customHeight="1" x14ac:dyDescent="0.2"/>
    <row r="15358" ht="12.75" customHeight="1" x14ac:dyDescent="0.2"/>
    <row r="15359" ht="12.75" customHeight="1" x14ac:dyDescent="0.2"/>
    <row r="15360" ht="12.75" customHeight="1" x14ac:dyDescent="0.2"/>
    <row r="15361" ht="12.75" customHeight="1" x14ac:dyDescent="0.2"/>
    <row r="15362" ht="12.75" customHeight="1" x14ac:dyDescent="0.2"/>
    <row r="15363" ht="12.75" customHeight="1" x14ac:dyDescent="0.2"/>
    <row r="15364" ht="12.75" customHeight="1" x14ac:dyDescent="0.2"/>
    <row r="15365" ht="12.75" customHeight="1" x14ac:dyDescent="0.2"/>
    <row r="15366" ht="12.75" customHeight="1" x14ac:dyDescent="0.2"/>
    <row r="15367" ht="12.75" customHeight="1" x14ac:dyDescent="0.2"/>
    <row r="15368" ht="12.75" customHeight="1" x14ac:dyDescent="0.2"/>
    <row r="15369" ht="12.75" customHeight="1" x14ac:dyDescent="0.2"/>
    <row r="15370" ht="12.75" customHeight="1" x14ac:dyDescent="0.2"/>
    <row r="15371" ht="12.75" customHeight="1" x14ac:dyDescent="0.2"/>
    <row r="15372" ht="12.75" customHeight="1" x14ac:dyDescent="0.2"/>
    <row r="15373" ht="12.75" customHeight="1" x14ac:dyDescent="0.2"/>
    <row r="15374" ht="12.75" customHeight="1" x14ac:dyDescent="0.2"/>
    <row r="15375" ht="12.75" customHeight="1" x14ac:dyDescent="0.2"/>
    <row r="15376" ht="12.75" customHeight="1" x14ac:dyDescent="0.2"/>
    <row r="15377" ht="12.75" customHeight="1" x14ac:dyDescent="0.2"/>
    <row r="15378" ht="12.75" customHeight="1" x14ac:dyDescent="0.2"/>
    <row r="15379" ht="12.75" customHeight="1" x14ac:dyDescent="0.2"/>
    <row r="15380" ht="12.75" customHeight="1" x14ac:dyDescent="0.2"/>
    <row r="15381" ht="12.75" customHeight="1" x14ac:dyDescent="0.2"/>
    <row r="15382" ht="12.75" customHeight="1" x14ac:dyDescent="0.2"/>
    <row r="15383" ht="12.75" customHeight="1" x14ac:dyDescent="0.2"/>
    <row r="15384" ht="12.75" customHeight="1" x14ac:dyDescent="0.2"/>
    <row r="15385" ht="12.75" customHeight="1" x14ac:dyDescent="0.2"/>
    <row r="15386" ht="12.75" customHeight="1" x14ac:dyDescent="0.2"/>
    <row r="15387" ht="12.75" customHeight="1" x14ac:dyDescent="0.2"/>
    <row r="15388" ht="12.75" customHeight="1" x14ac:dyDescent="0.2"/>
    <row r="15389" ht="12.75" customHeight="1" x14ac:dyDescent="0.2"/>
    <row r="15390" ht="12.75" customHeight="1" x14ac:dyDescent="0.2"/>
    <row r="15391" ht="12.75" customHeight="1" x14ac:dyDescent="0.2"/>
    <row r="15392" ht="12.75" customHeight="1" x14ac:dyDescent="0.2"/>
    <row r="15393" ht="12.75" customHeight="1" x14ac:dyDescent="0.2"/>
    <row r="15394" ht="12.75" customHeight="1" x14ac:dyDescent="0.2"/>
    <row r="15395" ht="12.75" customHeight="1" x14ac:dyDescent="0.2"/>
    <row r="15396" ht="12.75" customHeight="1" x14ac:dyDescent="0.2"/>
    <row r="15397" ht="12.75" customHeight="1" x14ac:dyDescent="0.2"/>
    <row r="15398" ht="12.75" customHeight="1" x14ac:dyDescent="0.2"/>
    <row r="15399" ht="12.75" customHeight="1" x14ac:dyDescent="0.2"/>
    <row r="15400" ht="12.75" customHeight="1" x14ac:dyDescent="0.2"/>
    <row r="15401" ht="12.75" customHeight="1" x14ac:dyDescent="0.2"/>
    <row r="15402" ht="12.75" customHeight="1" x14ac:dyDescent="0.2"/>
    <row r="15403" ht="12.75" customHeight="1" x14ac:dyDescent="0.2"/>
    <row r="15404" ht="12.75" customHeight="1" x14ac:dyDescent="0.2"/>
    <row r="15405" ht="12.75" customHeight="1" x14ac:dyDescent="0.2"/>
    <row r="15406" ht="12.75" customHeight="1" x14ac:dyDescent="0.2"/>
    <row r="15407" ht="12.75" customHeight="1" x14ac:dyDescent="0.2"/>
    <row r="15408" ht="12.75" customHeight="1" x14ac:dyDescent="0.2"/>
    <row r="15409" ht="12.75" customHeight="1" x14ac:dyDescent="0.2"/>
    <row r="15410" ht="12.75" customHeight="1" x14ac:dyDescent="0.2"/>
    <row r="15411" ht="12.75" customHeight="1" x14ac:dyDescent="0.2"/>
    <row r="15412" ht="12.75" customHeight="1" x14ac:dyDescent="0.2"/>
    <row r="15413" ht="12.75" customHeight="1" x14ac:dyDescent="0.2"/>
    <row r="15414" ht="12.75" customHeight="1" x14ac:dyDescent="0.2"/>
    <row r="15415" ht="12.75" customHeight="1" x14ac:dyDescent="0.2"/>
    <row r="15416" ht="12.75" customHeight="1" x14ac:dyDescent="0.2"/>
    <row r="15417" ht="12.75" customHeight="1" x14ac:dyDescent="0.2"/>
    <row r="15418" ht="12.75" customHeight="1" x14ac:dyDescent="0.2"/>
    <row r="15419" ht="12.75" customHeight="1" x14ac:dyDescent="0.2"/>
    <row r="15420" ht="12.75" customHeight="1" x14ac:dyDescent="0.2"/>
    <row r="15421" ht="12.75" customHeight="1" x14ac:dyDescent="0.2"/>
    <row r="15422" ht="12.75" customHeight="1" x14ac:dyDescent="0.2"/>
    <row r="15423" ht="12.75" customHeight="1" x14ac:dyDescent="0.2"/>
    <row r="15424" ht="12.75" customHeight="1" x14ac:dyDescent="0.2"/>
    <row r="15425" ht="12.75" customHeight="1" x14ac:dyDescent="0.2"/>
    <row r="15426" ht="12.75" customHeight="1" x14ac:dyDescent="0.2"/>
    <row r="15427" ht="12.75" customHeight="1" x14ac:dyDescent="0.2"/>
    <row r="15428" ht="12.75" customHeight="1" x14ac:dyDescent="0.2"/>
    <row r="15429" ht="12.75" customHeight="1" x14ac:dyDescent="0.2"/>
    <row r="15430" ht="12.75" customHeight="1" x14ac:dyDescent="0.2"/>
    <row r="15431" ht="12.75" customHeight="1" x14ac:dyDescent="0.2"/>
    <row r="15432" ht="12.75" customHeight="1" x14ac:dyDescent="0.2"/>
    <row r="15433" ht="12.75" customHeight="1" x14ac:dyDescent="0.2"/>
    <row r="15434" ht="12.75" customHeight="1" x14ac:dyDescent="0.2"/>
    <row r="15435" ht="12.75" customHeight="1" x14ac:dyDescent="0.2"/>
    <row r="15436" ht="12.75" customHeight="1" x14ac:dyDescent="0.2"/>
    <row r="15437" ht="12.75" customHeight="1" x14ac:dyDescent="0.2"/>
    <row r="15438" ht="12.75" customHeight="1" x14ac:dyDescent="0.2"/>
    <row r="15439" ht="12.75" customHeight="1" x14ac:dyDescent="0.2"/>
    <row r="15440" ht="12.75" customHeight="1" x14ac:dyDescent="0.2"/>
    <row r="15441" ht="12.75" customHeight="1" x14ac:dyDescent="0.2"/>
    <row r="15442" ht="12.75" customHeight="1" x14ac:dyDescent="0.2"/>
    <row r="15443" ht="12.75" customHeight="1" x14ac:dyDescent="0.2"/>
    <row r="15444" ht="12.75" customHeight="1" x14ac:dyDescent="0.2"/>
    <row r="15445" ht="12.75" customHeight="1" x14ac:dyDescent="0.2"/>
    <row r="15446" ht="12.75" customHeight="1" x14ac:dyDescent="0.2"/>
    <row r="15447" ht="12.75" customHeight="1" x14ac:dyDescent="0.2"/>
    <row r="15448" ht="12.75" customHeight="1" x14ac:dyDescent="0.2"/>
    <row r="15449" ht="12.75" customHeight="1" x14ac:dyDescent="0.2"/>
    <row r="15450" ht="12.75" customHeight="1" x14ac:dyDescent="0.2"/>
    <row r="15451" ht="12.75" customHeight="1" x14ac:dyDescent="0.2"/>
    <row r="15452" ht="12.75" customHeight="1" x14ac:dyDescent="0.2"/>
    <row r="15453" ht="12.75" customHeight="1" x14ac:dyDescent="0.2"/>
    <row r="15454" ht="12.75" customHeight="1" x14ac:dyDescent="0.2"/>
    <row r="15455" ht="12.75" customHeight="1" x14ac:dyDescent="0.2"/>
    <row r="15456" ht="12.75" customHeight="1" x14ac:dyDescent="0.2"/>
    <row r="15457" ht="12.75" customHeight="1" x14ac:dyDescent="0.2"/>
    <row r="15458" ht="12.75" customHeight="1" x14ac:dyDescent="0.2"/>
    <row r="15459" ht="12.75" customHeight="1" x14ac:dyDescent="0.2"/>
    <row r="15460" ht="12.75" customHeight="1" x14ac:dyDescent="0.2"/>
    <row r="15461" ht="12.75" customHeight="1" x14ac:dyDescent="0.2"/>
    <row r="15462" ht="12.75" customHeight="1" x14ac:dyDescent="0.2"/>
    <row r="15463" ht="12.75" customHeight="1" x14ac:dyDescent="0.2"/>
    <row r="15464" ht="12.75" customHeight="1" x14ac:dyDescent="0.2"/>
    <row r="15465" ht="12.75" customHeight="1" x14ac:dyDescent="0.2"/>
    <row r="15466" ht="12.75" customHeight="1" x14ac:dyDescent="0.2"/>
    <row r="15467" ht="12.75" customHeight="1" x14ac:dyDescent="0.2"/>
    <row r="15468" ht="12.75" customHeight="1" x14ac:dyDescent="0.2"/>
    <row r="15469" ht="12.75" customHeight="1" x14ac:dyDescent="0.2"/>
    <row r="15470" ht="12.75" customHeight="1" x14ac:dyDescent="0.2"/>
    <row r="15471" ht="12.75" customHeight="1" x14ac:dyDescent="0.2"/>
    <row r="15472" ht="12.75" customHeight="1" x14ac:dyDescent="0.2"/>
    <row r="15473" ht="12.75" customHeight="1" x14ac:dyDescent="0.2"/>
    <row r="15474" ht="12.75" customHeight="1" x14ac:dyDescent="0.2"/>
    <row r="15475" ht="12.75" customHeight="1" x14ac:dyDescent="0.2"/>
    <row r="15476" ht="12.75" customHeight="1" x14ac:dyDescent="0.2"/>
    <row r="15477" ht="12.75" customHeight="1" x14ac:dyDescent="0.2"/>
    <row r="15478" ht="12.75" customHeight="1" x14ac:dyDescent="0.2"/>
    <row r="15479" ht="12.75" customHeight="1" x14ac:dyDescent="0.2"/>
    <row r="15480" ht="12.75" customHeight="1" x14ac:dyDescent="0.2"/>
    <row r="15481" ht="12.75" customHeight="1" x14ac:dyDescent="0.2"/>
    <row r="15482" ht="12.75" customHeight="1" x14ac:dyDescent="0.2"/>
    <row r="15483" ht="12.75" customHeight="1" x14ac:dyDescent="0.2"/>
    <row r="15484" ht="12.75" customHeight="1" x14ac:dyDescent="0.2"/>
    <row r="15485" ht="12.75" customHeight="1" x14ac:dyDescent="0.2"/>
    <row r="15486" ht="12.75" customHeight="1" x14ac:dyDescent="0.2"/>
    <row r="15487" ht="12.75" customHeight="1" x14ac:dyDescent="0.2"/>
    <row r="15488" ht="12.75" customHeight="1" x14ac:dyDescent="0.2"/>
    <row r="15489" ht="12.75" customHeight="1" x14ac:dyDescent="0.2"/>
    <row r="15490" ht="12.75" customHeight="1" x14ac:dyDescent="0.2"/>
    <row r="15491" ht="12.75" customHeight="1" x14ac:dyDescent="0.2"/>
    <row r="15492" ht="12.75" customHeight="1" x14ac:dyDescent="0.2"/>
    <row r="15493" ht="12.75" customHeight="1" x14ac:dyDescent="0.2"/>
    <row r="15494" ht="12.75" customHeight="1" x14ac:dyDescent="0.2"/>
    <row r="15495" ht="12.75" customHeight="1" x14ac:dyDescent="0.2"/>
    <row r="15496" ht="12.75" customHeight="1" x14ac:dyDescent="0.2"/>
    <row r="15497" ht="12.75" customHeight="1" x14ac:dyDescent="0.2"/>
    <row r="15498" ht="12.75" customHeight="1" x14ac:dyDescent="0.2"/>
    <row r="15499" ht="12.75" customHeight="1" x14ac:dyDescent="0.2"/>
    <row r="15500" ht="12.75" customHeight="1" x14ac:dyDescent="0.2"/>
    <row r="15501" ht="12.75" customHeight="1" x14ac:dyDescent="0.2"/>
    <row r="15502" ht="12.75" customHeight="1" x14ac:dyDescent="0.2"/>
    <row r="15503" ht="12.75" customHeight="1" x14ac:dyDescent="0.2"/>
    <row r="15504" ht="12.75" customHeight="1" x14ac:dyDescent="0.2"/>
    <row r="15505" ht="12.75" customHeight="1" x14ac:dyDescent="0.2"/>
    <row r="15506" ht="12.75" customHeight="1" x14ac:dyDescent="0.2"/>
    <row r="15507" ht="12.75" customHeight="1" x14ac:dyDescent="0.2"/>
    <row r="15508" ht="12.75" customHeight="1" x14ac:dyDescent="0.2"/>
    <row r="15509" ht="12.75" customHeight="1" x14ac:dyDescent="0.2"/>
    <row r="15510" ht="12.75" customHeight="1" x14ac:dyDescent="0.2"/>
    <row r="15511" ht="12.75" customHeight="1" x14ac:dyDescent="0.2"/>
    <row r="15512" ht="12.75" customHeight="1" x14ac:dyDescent="0.2"/>
    <row r="15513" ht="12.75" customHeight="1" x14ac:dyDescent="0.2"/>
    <row r="15514" ht="12.75" customHeight="1" x14ac:dyDescent="0.2"/>
    <row r="15515" ht="12.75" customHeight="1" x14ac:dyDescent="0.2"/>
    <row r="15516" ht="12.75" customHeight="1" x14ac:dyDescent="0.2"/>
    <row r="15517" ht="12.75" customHeight="1" x14ac:dyDescent="0.2"/>
    <row r="15518" ht="12.75" customHeight="1" x14ac:dyDescent="0.2"/>
    <row r="15519" ht="12.75" customHeight="1" x14ac:dyDescent="0.2"/>
    <row r="15520" ht="12.75" customHeight="1" x14ac:dyDescent="0.2"/>
    <row r="15521" ht="12.75" customHeight="1" x14ac:dyDescent="0.2"/>
    <row r="15522" ht="12.75" customHeight="1" x14ac:dyDescent="0.2"/>
    <row r="15523" ht="12.75" customHeight="1" x14ac:dyDescent="0.2"/>
    <row r="15524" ht="12.75" customHeight="1" x14ac:dyDescent="0.2"/>
    <row r="15525" ht="12.75" customHeight="1" x14ac:dyDescent="0.2"/>
    <row r="15526" ht="12.75" customHeight="1" x14ac:dyDescent="0.2"/>
    <row r="15527" ht="12.75" customHeight="1" x14ac:dyDescent="0.2"/>
    <row r="15528" ht="12.75" customHeight="1" x14ac:dyDescent="0.2"/>
    <row r="15529" ht="12.75" customHeight="1" x14ac:dyDescent="0.2"/>
    <row r="15530" ht="12.75" customHeight="1" x14ac:dyDescent="0.2"/>
    <row r="15531" ht="12.75" customHeight="1" x14ac:dyDescent="0.2"/>
    <row r="15532" ht="12.75" customHeight="1" x14ac:dyDescent="0.2"/>
    <row r="15533" ht="12.75" customHeight="1" x14ac:dyDescent="0.2"/>
    <row r="15534" ht="12.75" customHeight="1" x14ac:dyDescent="0.2"/>
    <row r="15535" ht="12.75" customHeight="1" x14ac:dyDescent="0.2"/>
    <row r="15536" ht="12.75" customHeight="1" x14ac:dyDescent="0.2"/>
    <row r="15537" ht="12.75" customHeight="1" x14ac:dyDescent="0.2"/>
    <row r="15538" ht="12.75" customHeight="1" x14ac:dyDescent="0.2"/>
    <row r="15539" ht="12.75" customHeight="1" x14ac:dyDescent="0.2"/>
    <row r="15540" ht="12.75" customHeight="1" x14ac:dyDescent="0.2"/>
    <row r="15541" ht="12.75" customHeight="1" x14ac:dyDescent="0.2"/>
    <row r="15542" ht="12.75" customHeight="1" x14ac:dyDescent="0.2"/>
    <row r="15543" ht="12.75" customHeight="1" x14ac:dyDescent="0.2"/>
    <row r="15544" ht="12.75" customHeight="1" x14ac:dyDescent="0.2"/>
    <row r="15545" ht="12.75" customHeight="1" x14ac:dyDescent="0.2"/>
    <row r="15546" ht="12.75" customHeight="1" x14ac:dyDescent="0.2"/>
    <row r="15547" ht="12.75" customHeight="1" x14ac:dyDescent="0.2"/>
    <row r="15548" ht="12.75" customHeight="1" x14ac:dyDescent="0.2"/>
    <row r="15549" ht="12.75" customHeight="1" x14ac:dyDescent="0.2"/>
    <row r="15550" ht="12.75" customHeight="1" x14ac:dyDescent="0.2"/>
    <row r="15551" ht="12.75" customHeight="1" x14ac:dyDescent="0.2"/>
    <row r="15552" ht="12.75" customHeight="1" x14ac:dyDescent="0.2"/>
    <row r="15553" ht="12.75" customHeight="1" x14ac:dyDescent="0.2"/>
    <row r="15554" ht="12.75" customHeight="1" x14ac:dyDescent="0.2"/>
    <row r="15555" ht="12.75" customHeight="1" x14ac:dyDescent="0.2"/>
    <row r="15556" ht="12.75" customHeight="1" x14ac:dyDescent="0.2"/>
    <row r="15557" ht="12.75" customHeight="1" x14ac:dyDescent="0.2"/>
    <row r="15558" ht="12.75" customHeight="1" x14ac:dyDescent="0.2"/>
    <row r="15559" ht="12.75" customHeight="1" x14ac:dyDescent="0.2"/>
    <row r="15560" ht="12.75" customHeight="1" x14ac:dyDescent="0.2"/>
    <row r="15561" ht="12.75" customHeight="1" x14ac:dyDescent="0.2"/>
    <row r="15562" ht="12.75" customHeight="1" x14ac:dyDescent="0.2"/>
    <row r="15563" ht="12.75" customHeight="1" x14ac:dyDescent="0.2"/>
    <row r="15564" ht="12.75" customHeight="1" x14ac:dyDescent="0.2"/>
    <row r="15565" ht="12.75" customHeight="1" x14ac:dyDescent="0.2"/>
    <row r="15566" ht="12.75" customHeight="1" x14ac:dyDescent="0.2"/>
    <row r="15567" ht="12.75" customHeight="1" x14ac:dyDescent="0.2"/>
    <row r="15568" ht="12.75" customHeight="1" x14ac:dyDescent="0.2"/>
    <row r="15569" ht="12.75" customHeight="1" x14ac:dyDescent="0.2"/>
    <row r="15570" ht="12.75" customHeight="1" x14ac:dyDescent="0.2"/>
    <row r="15571" ht="12.75" customHeight="1" x14ac:dyDescent="0.2"/>
    <row r="15572" ht="12.75" customHeight="1" x14ac:dyDescent="0.2"/>
    <row r="15573" ht="12.75" customHeight="1" x14ac:dyDescent="0.2"/>
    <row r="15574" ht="12.75" customHeight="1" x14ac:dyDescent="0.2"/>
    <row r="15575" ht="12.75" customHeight="1" x14ac:dyDescent="0.2"/>
    <row r="15576" ht="12.75" customHeight="1" x14ac:dyDescent="0.2"/>
    <row r="15577" ht="12.75" customHeight="1" x14ac:dyDescent="0.2"/>
    <row r="15578" ht="12.75" customHeight="1" x14ac:dyDescent="0.2"/>
    <row r="15579" ht="12.75" customHeight="1" x14ac:dyDescent="0.2"/>
    <row r="15580" ht="12.75" customHeight="1" x14ac:dyDescent="0.2"/>
    <row r="15581" ht="12.75" customHeight="1" x14ac:dyDescent="0.2"/>
    <row r="15582" ht="12.75" customHeight="1" x14ac:dyDescent="0.2"/>
    <row r="15583" ht="12.75" customHeight="1" x14ac:dyDescent="0.2"/>
    <row r="15584" ht="12.75" customHeight="1" x14ac:dyDescent="0.2"/>
    <row r="15585" ht="12.75" customHeight="1" x14ac:dyDescent="0.2"/>
    <row r="15586" ht="12.75" customHeight="1" x14ac:dyDescent="0.2"/>
    <row r="15587" ht="12.75" customHeight="1" x14ac:dyDescent="0.2"/>
    <row r="15588" ht="12.75" customHeight="1" x14ac:dyDescent="0.2"/>
    <row r="15589" ht="12.75" customHeight="1" x14ac:dyDescent="0.2"/>
    <row r="15590" ht="12.75" customHeight="1" x14ac:dyDescent="0.2"/>
    <row r="15591" ht="12.75" customHeight="1" x14ac:dyDescent="0.2"/>
    <row r="15592" ht="12.75" customHeight="1" x14ac:dyDescent="0.2"/>
    <row r="15593" ht="12.75" customHeight="1" x14ac:dyDescent="0.2"/>
    <row r="15594" ht="12.75" customHeight="1" x14ac:dyDescent="0.2"/>
    <row r="15595" ht="12.75" customHeight="1" x14ac:dyDescent="0.2"/>
    <row r="15596" ht="12.75" customHeight="1" x14ac:dyDescent="0.2"/>
    <row r="15597" ht="12.75" customHeight="1" x14ac:dyDescent="0.2"/>
    <row r="15598" ht="12.75" customHeight="1" x14ac:dyDescent="0.2"/>
    <row r="15599" ht="12.75" customHeight="1" x14ac:dyDescent="0.2"/>
    <row r="15600" ht="12.75" customHeight="1" x14ac:dyDescent="0.2"/>
    <row r="15601" ht="12.75" customHeight="1" x14ac:dyDescent="0.2"/>
    <row r="15602" ht="12.75" customHeight="1" x14ac:dyDescent="0.2"/>
    <row r="15603" ht="12.75" customHeight="1" x14ac:dyDescent="0.2"/>
    <row r="15604" ht="12.75" customHeight="1" x14ac:dyDescent="0.2"/>
    <row r="15605" ht="12.75" customHeight="1" x14ac:dyDescent="0.2"/>
    <row r="15606" ht="12.75" customHeight="1" x14ac:dyDescent="0.2"/>
    <row r="15607" ht="12.75" customHeight="1" x14ac:dyDescent="0.2"/>
    <row r="15608" ht="12.75" customHeight="1" x14ac:dyDescent="0.2"/>
    <row r="15609" ht="12.75" customHeight="1" x14ac:dyDescent="0.2"/>
    <row r="15610" ht="12.75" customHeight="1" x14ac:dyDescent="0.2"/>
    <row r="15611" ht="12.75" customHeight="1" x14ac:dyDescent="0.2"/>
    <row r="15612" ht="12.75" customHeight="1" x14ac:dyDescent="0.2"/>
    <row r="15613" ht="12.75" customHeight="1" x14ac:dyDescent="0.2"/>
    <row r="15614" ht="12.75" customHeight="1" x14ac:dyDescent="0.2"/>
    <row r="15615" ht="12.75" customHeight="1" x14ac:dyDescent="0.2"/>
    <row r="15616" ht="12.75" customHeight="1" x14ac:dyDescent="0.2"/>
    <row r="15617" ht="12.75" customHeight="1" x14ac:dyDescent="0.2"/>
    <row r="15618" ht="12.75" customHeight="1" x14ac:dyDescent="0.2"/>
    <row r="15619" ht="12.75" customHeight="1" x14ac:dyDescent="0.2"/>
    <row r="15620" ht="12.75" customHeight="1" x14ac:dyDescent="0.2"/>
    <row r="15621" ht="12.75" customHeight="1" x14ac:dyDescent="0.2"/>
    <row r="15622" ht="12.75" customHeight="1" x14ac:dyDescent="0.2"/>
    <row r="15623" ht="12.75" customHeight="1" x14ac:dyDescent="0.2"/>
    <row r="15624" ht="12.75" customHeight="1" x14ac:dyDescent="0.2"/>
    <row r="15625" ht="12.75" customHeight="1" x14ac:dyDescent="0.2"/>
    <row r="15626" ht="12.75" customHeight="1" x14ac:dyDescent="0.2"/>
    <row r="15627" ht="12.75" customHeight="1" x14ac:dyDescent="0.2"/>
    <row r="15628" ht="12.75" customHeight="1" x14ac:dyDescent="0.2"/>
    <row r="15629" ht="12.75" customHeight="1" x14ac:dyDescent="0.2"/>
    <row r="15630" ht="12.75" customHeight="1" x14ac:dyDescent="0.2"/>
    <row r="15631" ht="12.75" customHeight="1" x14ac:dyDescent="0.2"/>
    <row r="15632" ht="12.75" customHeight="1" x14ac:dyDescent="0.2"/>
    <row r="15633" ht="12.75" customHeight="1" x14ac:dyDescent="0.2"/>
    <row r="15634" ht="12.75" customHeight="1" x14ac:dyDescent="0.2"/>
    <row r="15635" ht="12.75" customHeight="1" x14ac:dyDescent="0.2"/>
    <row r="15636" ht="12.75" customHeight="1" x14ac:dyDescent="0.2"/>
    <row r="15637" ht="12.75" customHeight="1" x14ac:dyDescent="0.2"/>
    <row r="15638" ht="12.75" customHeight="1" x14ac:dyDescent="0.2"/>
    <row r="15639" ht="12.75" customHeight="1" x14ac:dyDescent="0.2"/>
    <row r="15640" ht="12.75" customHeight="1" x14ac:dyDescent="0.2"/>
    <row r="15641" ht="12.75" customHeight="1" x14ac:dyDescent="0.2"/>
    <row r="15642" ht="12.75" customHeight="1" x14ac:dyDescent="0.2"/>
    <row r="15643" ht="12.75" customHeight="1" x14ac:dyDescent="0.2"/>
    <row r="15644" ht="12.75" customHeight="1" x14ac:dyDescent="0.2"/>
    <row r="15645" ht="12.75" customHeight="1" x14ac:dyDescent="0.2"/>
    <row r="15646" ht="12.75" customHeight="1" x14ac:dyDescent="0.2"/>
    <row r="15647" ht="12.75" customHeight="1" x14ac:dyDescent="0.2"/>
    <row r="15648" ht="12.75" customHeight="1" x14ac:dyDescent="0.2"/>
    <row r="15649" ht="12.75" customHeight="1" x14ac:dyDescent="0.2"/>
    <row r="15650" ht="12.75" customHeight="1" x14ac:dyDescent="0.2"/>
    <row r="15651" ht="12.75" customHeight="1" x14ac:dyDescent="0.2"/>
    <row r="15652" ht="12.75" customHeight="1" x14ac:dyDescent="0.2"/>
    <row r="15653" ht="12.75" customHeight="1" x14ac:dyDescent="0.2"/>
    <row r="15654" ht="12.75" customHeight="1" x14ac:dyDescent="0.2"/>
    <row r="15655" ht="12.75" customHeight="1" x14ac:dyDescent="0.2"/>
    <row r="15656" ht="12.75" customHeight="1" x14ac:dyDescent="0.2"/>
    <row r="15657" ht="12.75" customHeight="1" x14ac:dyDescent="0.2"/>
    <row r="15658" ht="12.75" customHeight="1" x14ac:dyDescent="0.2"/>
    <row r="15659" ht="12.75" customHeight="1" x14ac:dyDescent="0.2"/>
    <row r="15660" ht="12.75" customHeight="1" x14ac:dyDescent="0.2"/>
    <row r="15661" ht="12.75" customHeight="1" x14ac:dyDescent="0.2"/>
    <row r="15662" ht="12.75" customHeight="1" x14ac:dyDescent="0.2"/>
    <row r="15663" ht="12.75" customHeight="1" x14ac:dyDescent="0.2"/>
    <row r="15664" ht="12.75" customHeight="1" x14ac:dyDescent="0.2"/>
    <row r="15665" ht="12.75" customHeight="1" x14ac:dyDescent="0.2"/>
    <row r="15666" ht="12.75" customHeight="1" x14ac:dyDescent="0.2"/>
    <row r="15667" ht="12.75" customHeight="1" x14ac:dyDescent="0.2"/>
    <row r="15668" ht="12.75" customHeight="1" x14ac:dyDescent="0.2"/>
    <row r="15669" ht="12.75" customHeight="1" x14ac:dyDescent="0.2"/>
    <row r="15670" ht="12.75" customHeight="1" x14ac:dyDescent="0.2"/>
    <row r="15671" ht="12.75" customHeight="1" x14ac:dyDescent="0.2"/>
    <row r="15672" ht="12.75" customHeight="1" x14ac:dyDescent="0.2"/>
    <row r="15673" ht="12.75" customHeight="1" x14ac:dyDescent="0.2"/>
    <row r="15674" ht="12.75" customHeight="1" x14ac:dyDescent="0.2"/>
    <row r="15675" ht="12.75" customHeight="1" x14ac:dyDescent="0.2"/>
    <row r="15676" ht="12.75" customHeight="1" x14ac:dyDescent="0.2"/>
    <row r="15677" ht="12.75" customHeight="1" x14ac:dyDescent="0.2"/>
    <row r="15678" ht="12.75" customHeight="1" x14ac:dyDescent="0.2"/>
    <row r="15679" ht="12.75" customHeight="1" x14ac:dyDescent="0.2"/>
    <row r="15680" ht="12.75" customHeight="1" x14ac:dyDescent="0.2"/>
    <row r="15681" ht="12.75" customHeight="1" x14ac:dyDescent="0.2"/>
    <row r="15682" ht="12.75" customHeight="1" x14ac:dyDescent="0.2"/>
    <row r="15683" ht="12.75" customHeight="1" x14ac:dyDescent="0.2"/>
    <row r="15684" ht="12.75" customHeight="1" x14ac:dyDescent="0.2"/>
    <row r="15685" ht="12.75" customHeight="1" x14ac:dyDescent="0.2"/>
    <row r="15686" ht="12.75" customHeight="1" x14ac:dyDescent="0.2"/>
    <row r="15687" ht="12.75" customHeight="1" x14ac:dyDescent="0.2"/>
    <row r="15688" ht="12.75" customHeight="1" x14ac:dyDescent="0.2"/>
    <row r="15689" ht="12.75" customHeight="1" x14ac:dyDescent="0.2"/>
    <row r="15690" ht="12.75" customHeight="1" x14ac:dyDescent="0.2"/>
    <row r="15691" ht="12.75" customHeight="1" x14ac:dyDescent="0.2"/>
    <row r="15692" ht="12.75" customHeight="1" x14ac:dyDescent="0.2"/>
    <row r="15693" ht="12.75" customHeight="1" x14ac:dyDescent="0.2"/>
    <row r="15694" ht="12.75" customHeight="1" x14ac:dyDescent="0.2"/>
    <row r="15695" ht="12.75" customHeight="1" x14ac:dyDescent="0.2"/>
    <row r="15696" ht="12.75" customHeight="1" x14ac:dyDescent="0.2"/>
    <row r="15697" ht="12.75" customHeight="1" x14ac:dyDescent="0.2"/>
    <row r="15698" ht="12.75" customHeight="1" x14ac:dyDescent="0.2"/>
    <row r="15699" ht="12.75" customHeight="1" x14ac:dyDescent="0.2"/>
    <row r="15700" ht="12.75" customHeight="1" x14ac:dyDescent="0.2"/>
    <row r="15701" ht="12.75" customHeight="1" x14ac:dyDescent="0.2"/>
    <row r="15702" ht="12.75" customHeight="1" x14ac:dyDescent="0.2"/>
    <row r="15703" ht="12.75" customHeight="1" x14ac:dyDescent="0.2"/>
    <row r="15704" ht="12.75" customHeight="1" x14ac:dyDescent="0.2"/>
    <row r="15705" ht="12.75" customHeight="1" x14ac:dyDescent="0.2"/>
    <row r="15706" ht="12.75" customHeight="1" x14ac:dyDescent="0.2"/>
    <row r="15707" ht="12.75" customHeight="1" x14ac:dyDescent="0.2"/>
    <row r="15708" ht="12.75" customHeight="1" x14ac:dyDescent="0.2"/>
    <row r="15709" ht="12.75" customHeight="1" x14ac:dyDescent="0.2"/>
    <row r="15710" ht="12.75" customHeight="1" x14ac:dyDescent="0.2"/>
    <row r="15711" ht="12.75" customHeight="1" x14ac:dyDescent="0.2"/>
    <row r="15712" ht="12.75" customHeight="1" x14ac:dyDescent="0.2"/>
    <row r="15713" ht="12.75" customHeight="1" x14ac:dyDescent="0.2"/>
    <row r="15714" ht="12.75" customHeight="1" x14ac:dyDescent="0.2"/>
    <row r="15715" ht="12.75" customHeight="1" x14ac:dyDescent="0.2"/>
    <row r="15716" ht="12.75" customHeight="1" x14ac:dyDescent="0.2"/>
    <row r="15717" ht="12.75" customHeight="1" x14ac:dyDescent="0.2"/>
    <row r="15718" ht="12.75" customHeight="1" x14ac:dyDescent="0.2"/>
    <row r="15719" ht="12.75" customHeight="1" x14ac:dyDescent="0.2"/>
    <row r="15720" ht="12.75" customHeight="1" x14ac:dyDescent="0.2"/>
    <row r="15721" ht="12.75" customHeight="1" x14ac:dyDescent="0.2"/>
    <row r="15722" ht="12.75" customHeight="1" x14ac:dyDescent="0.2"/>
    <row r="15723" ht="12.75" customHeight="1" x14ac:dyDescent="0.2"/>
    <row r="15724" ht="12.75" customHeight="1" x14ac:dyDescent="0.2"/>
    <row r="15725" ht="12.75" customHeight="1" x14ac:dyDescent="0.2"/>
    <row r="15726" ht="12.75" customHeight="1" x14ac:dyDescent="0.2"/>
    <row r="15727" ht="12.75" customHeight="1" x14ac:dyDescent="0.2"/>
    <row r="15728" ht="12.75" customHeight="1" x14ac:dyDescent="0.2"/>
    <row r="15729" ht="12.75" customHeight="1" x14ac:dyDescent="0.2"/>
    <row r="15730" ht="12.75" customHeight="1" x14ac:dyDescent="0.2"/>
    <row r="15731" ht="12.75" customHeight="1" x14ac:dyDescent="0.2"/>
    <row r="15732" ht="12.75" customHeight="1" x14ac:dyDescent="0.2"/>
    <row r="15733" ht="12.75" customHeight="1" x14ac:dyDescent="0.2"/>
    <row r="15734" ht="12.75" customHeight="1" x14ac:dyDescent="0.2"/>
    <row r="15735" ht="12.75" customHeight="1" x14ac:dyDescent="0.2"/>
    <row r="15736" ht="12.75" customHeight="1" x14ac:dyDescent="0.2"/>
    <row r="15737" ht="12.75" customHeight="1" x14ac:dyDescent="0.2"/>
    <row r="15738" ht="12.75" customHeight="1" x14ac:dyDescent="0.2"/>
    <row r="15739" ht="12.75" customHeight="1" x14ac:dyDescent="0.2"/>
    <row r="15740" ht="12.75" customHeight="1" x14ac:dyDescent="0.2"/>
    <row r="15741" ht="12.75" customHeight="1" x14ac:dyDescent="0.2"/>
    <row r="15742" ht="12.75" customHeight="1" x14ac:dyDescent="0.2"/>
    <row r="15743" ht="12.75" customHeight="1" x14ac:dyDescent="0.2"/>
    <row r="15744" ht="12.75" customHeight="1" x14ac:dyDescent="0.2"/>
    <row r="15745" ht="12.75" customHeight="1" x14ac:dyDescent="0.2"/>
    <row r="15746" ht="12.75" customHeight="1" x14ac:dyDescent="0.2"/>
    <row r="15747" ht="12.75" customHeight="1" x14ac:dyDescent="0.2"/>
    <row r="15748" ht="12.75" customHeight="1" x14ac:dyDescent="0.2"/>
    <row r="15749" ht="12.75" customHeight="1" x14ac:dyDescent="0.2"/>
    <row r="15750" ht="12.75" customHeight="1" x14ac:dyDescent="0.2"/>
    <row r="15751" ht="12.75" customHeight="1" x14ac:dyDescent="0.2"/>
    <row r="15752" ht="12.75" customHeight="1" x14ac:dyDescent="0.2"/>
    <row r="15753" ht="12.75" customHeight="1" x14ac:dyDescent="0.2"/>
    <row r="15754" ht="12.75" customHeight="1" x14ac:dyDescent="0.2"/>
    <row r="15755" ht="12.75" customHeight="1" x14ac:dyDescent="0.2"/>
    <row r="15756" ht="12.75" customHeight="1" x14ac:dyDescent="0.2"/>
    <row r="15757" ht="12.75" customHeight="1" x14ac:dyDescent="0.2"/>
    <row r="15758" ht="12.75" customHeight="1" x14ac:dyDescent="0.2"/>
    <row r="15759" ht="12.75" customHeight="1" x14ac:dyDescent="0.2"/>
    <row r="15760" ht="12.75" customHeight="1" x14ac:dyDescent="0.2"/>
    <row r="15761" ht="12.75" customHeight="1" x14ac:dyDescent="0.2"/>
    <row r="15762" ht="12.75" customHeight="1" x14ac:dyDescent="0.2"/>
    <row r="15763" ht="12.75" customHeight="1" x14ac:dyDescent="0.2"/>
    <row r="15764" ht="12.75" customHeight="1" x14ac:dyDescent="0.2"/>
    <row r="15765" ht="12.75" customHeight="1" x14ac:dyDescent="0.2"/>
    <row r="15766" ht="12.75" customHeight="1" x14ac:dyDescent="0.2"/>
    <row r="15767" ht="12.75" customHeight="1" x14ac:dyDescent="0.2"/>
    <row r="15768" ht="12.75" customHeight="1" x14ac:dyDescent="0.2"/>
    <row r="15769" ht="12.75" customHeight="1" x14ac:dyDescent="0.2"/>
    <row r="15770" ht="12.75" customHeight="1" x14ac:dyDescent="0.2"/>
    <row r="15771" ht="12.75" customHeight="1" x14ac:dyDescent="0.2"/>
    <row r="15772" ht="12.75" customHeight="1" x14ac:dyDescent="0.2"/>
    <row r="15773" ht="12.75" customHeight="1" x14ac:dyDescent="0.2"/>
    <row r="15774" ht="12.75" customHeight="1" x14ac:dyDescent="0.2"/>
    <row r="15775" ht="12.75" customHeight="1" x14ac:dyDescent="0.2"/>
    <row r="15776" ht="12.75" customHeight="1" x14ac:dyDescent="0.2"/>
    <row r="15777" ht="12.75" customHeight="1" x14ac:dyDescent="0.2"/>
    <row r="15778" ht="12.75" customHeight="1" x14ac:dyDescent="0.2"/>
    <row r="15779" ht="12.75" customHeight="1" x14ac:dyDescent="0.2"/>
    <row r="15780" ht="12.75" customHeight="1" x14ac:dyDescent="0.2"/>
    <row r="15781" ht="12.75" customHeight="1" x14ac:dyDescent="0.2"/>
    <row r="15782" ht="12.75" customHeight="1" x14ac:dyDescent="0.2"/>
    <row r="15783" ht="12.75" customHeight="1" x14ac:dyDescent="0.2"/>
    <row r="15784" ht="12.75" customHeight="1" x14ac:dyDescent="0.2"/>
    <row r="15785" ht="12.75" customHeight="1" x14ac:dyDescent="0.2"/>
    <row r="15786" ht="12.75" customHeight="1" x14ac:dyDescent="0.2"/>
    <row r="15787" ht="12.75" customHeight="1" x14ac:dyDescent="0.2"/>
    <row r="15788" ht="12.75" customHeight="1" x14ac:dyDescent="0.2"/>
    <row r="15789" ht="12.75" customHeight="1" x14ac:dyDescent="0.2"/>
    <row r="15790" ht="12.75" customHeight="1" x14ac:dyDescent="0.2"/>
    <row r="15791" ht="12.75" customHeight="1" x14ac:dyDescent="0.2"/>
    <row r="15792" ht="12.75" customHeight="1" x14ac:dyDescent="0.2"/>
    <row r="15793" ht="12.75" customHeight="1" x14ac:dyDescent="0.2"/>
    <row r="15794" ht="12.75" customHeight="1" x14ac:dyDescent="0.2"/>
    <row r="15795" ht="12.75" customHeight="1" x14ac:dyDescent="0.2"/>
    <row r="15796" ht="12.75" customHeight="1" x14ac:dyDescent="0.2"/>
    <row r="15797" ht="12.75" customHeight="1" x14ac:dyDescent="0.2"/>
    <row r="15798" ht="12.75" customHeight="1" x14ac:dyDescent="0.2"/>
    <row r="15799" ht="12.75" customHeight="1" x14ac:dyDescent="0.2"/>
    <row r="15800" ht="12.75" customHeight="1" x14ac:dyDescent="0.2"/>
    <row r="15801" ht="12.75" customHeight="1" x14ac:dyDescent="0.2"/>
    <row r="15802" ht="12.75" customHeight="1" x14ac:dyDescent="0.2"/>
    <row r="15803" ht="12.75" customHeight="1" x14ac:dyDescent="0.2"/>
    <row r="15804" ht="12.75" customHeight="1" x14ac:dyDescent="0.2"/>
    <row r="15805" ht="12.75" customHeight="1" x14ac:dyDescent="0.2"/>
    <row r="15806" ht="12.75" customHeight="1" x14ac:dyDescent="0.2"/>
    <row r="15807" ht="12.75" customHeight="1" x14ac:dyDescent="0.2"/>
    <row r="15808" ht="12.75" customHeight="1" x14ac:dyDescent="0.2"/>
    <row r="15809" ht="12.75" customHeight="1" x14ac:dyDescent="0.2"/>
    <row r="15810" ht="12.75" customHeight="1" x14ac:dyDescent="0.2"/>
    <row r="15811" ht="12.75" customHeight="1" x14ac:dyDescent="0.2"/>
    <row r="15812" ht="12.75" customHeight="1" x14ac:dyDescent="0.2"/>
    <row r="15813" ht="12.75" customHeight="1" x14ac:dyDescent="0.2"/>
    <row r="15814" ht="12.75" customHeight="1" x14ac:dyDescent="0.2"/>
    <row r="15815" ht="12.75" customHeight="1" x14ac:dyDescent="0.2"/>
    <row r="15816" ht="12.75" customHeight="1" x14ac:dyDescent="0.2"/>
    <row r="15817" ht="12.75" customHeight="1" x14ac:dyDescent="0.2"/>
    <row r="15818" ht="12.75" customHeight="1" x14ac:dyDescent="0.2"/>
    <row r="15819" ht="12.75" customHeight="1" x14ac:dyDescent="0.2"/>
    <row r="15820" ht="12.75" customHeight="1" x14ac:dyDescent="0.2"/>
    <row r="15821" ht="12.75" customHeight="1" x14ac:dyDescent="0.2"/>
    <row r="15822" ht="12.75" customHeight="1" x14ac:dyDescent="0.2"/>
    <row r="15823" ht="12.75" customHeight="1" x14ac:dyDescent="0.2"/>
    <row r="15824" ht="12.75" customHeight="1" x14ac:dyDescent="0.2"/>
    <row r="15825" ht="12.75" customHeight="1" x14ac:dyDescent="0.2"/>
    <row r="15826" ht="12.75" customHeight="1" x14ac:dyDescent="0.2"/>
    <row r="15827" ht="12.75" customHeight="1" x14ac:dyDescent="0.2"/>
    <row r="15828" ht="12.75" customHeight="1" x14ac:dyDescent="0.2"/>
    <row r="15829" ht="12.75" customHeight="1" x14ac:dyDescent="0.2"/>
    <row r="15830" ht="12.75" customHeight="1" x14ac:dyDescent="0.2"/>
    <row r="15831" ht="12.75" customHeight="1" x14ac:dyDescent="0.2"/>
    <row r="15832" ht="12.75" customHeight="1" x14ac:dyDescent="0.2"/>
    <row r="15833" ht="12.75" customHeight="1" x14ac:dyDescent="0.2"/>
    <row r="15834" ht="12.75" customHeight="1" x14ac:dyDescent="0.2"/>
    <row r="15835" ht="12.75" customHeight="1" x14ac:dyDescent="0.2"/>
    <row r="15836" ht="12.75" customHeight="1" x14ac:dyDescent="0.2"/>
    <row r="15837" ht="12.75" customHeight="1" x14ac:dyDescent="0.2"/>
    <row r="15838" ht="12.75" customHeight="1" x14ac:dyDescent="0.2"/>
    <row r="15839" ht="12.75" customHeight="1" x14ac:dyDescent="0.2"/>
    <row r="15840" ht="12.75" customHeight="1" x14ac:dyDescent="0.2"/>
    <row r="15841" ht="12.75" customHeight="1" x14ac:dyDescent="0.2"/>
    <row r="15842" ht="12.75" customHeight="1" x14ac:dyDescent="0.2"/>
    <row r="15843" ht="12.75" customHeight="1" x14ac:dyDescent="0.2"/>
    <row r="15844" ht="12.75" customHeight="1" x14ac:dyDescent="0.2"/>
    <row r="15845" ht="12.75" customHeight="1" x14ac:dyDescent="0.2"/>
    <row r="15846" ht="12.75" customHeight="1" x14ac:dyDescent="0.2"/>
    <row r="15847" ht="12.75" customHeight="1" x14ac:dyDescent="0.2"/>
    <row r="15848" ht="12.75" customHeight="1" x14ac:dyDescent="0.2"/>
    <row r="15849" ht="12.75" customHeight="1" x14ac:dyDescent="0.2"/>
    <row r="15850" ht="12.75" customHeight="1" x14ac:dyDescent="0.2"/>
    <row r="15851" ht="12.75" customHeight="1" x14ac:dyDescent="0.2"/>
    <row r="15852" ht="12.75" customHeight="1" x14ac:dyDescent="0.2"/>
    <row r="15853" ht="12.75" customHeight="1" x14ac:dyDescent="0.2"/>
    <row r="15854" ht="12.75" customHeight="1" x14ac:dyDescent="0.2"/>
    <row r="15855" ht="12.75" customHeight="1" x14ac:dyDescent="0.2"/>
    <row r="15856" ht="12.75" customHeight="1" x14ac:dyDescent="0.2"/>
    <row r="15857" ht="12.75" customHeight="1" x14ac:dyDescent="0.2"/>
    <row r="15858" ht="12.75" customHeight="1" x14ac:dyDescent="0.2"/>
    <row r="15859" ht="12.75" customHeight="1" x14ac:dyDescent="0.2"/>
    <row r="15860" ht="12.75" customHeight="1" x14ac:dyDescent="0.2"/>
    <row r="15861" ht="12.75" customHeight="1" x14ac:dyDescent="0.2"/>
    <row r="15862" ht="12.75" customHeight="1" x14ac:dyDescent="0.2"/>
    <row r="15863" ht="12.75" customHeight="1" x14ac:dyDescent="0.2"/>
    <row r="15864" ht="12.75" customHeight="1" x14ac:dyDescent="0.2"/>
    <row r="15865" ht="12.75" customHeight="1" x14ac:dyDescent="0.2"/>
    <row r="15866" ht="12.75" customHeight="1" x14ac:dyDescent="0.2"/>
    <row r="15867" ht="12.75" customHeight="1" x14ac:dyDescent="0.2"/>
    <row r="15868" ht="12.75" customHeight="1" x14ac:dyDescent="0.2"/>
    <row r="15869" ht="12.75" customHeight="1" x14ac:dyDescent="0.2"/>
    <row r="15870" ht="12.75" customHeight="1" x14ac:dyDescent="0.2"/>
    <row r="15871" ht="12.75" customHeight="1" x14ac:dyDescent="0.2"/>
    <row r="15872" ht="12.75" customHeight="1" x14ac:dyDescent="0.2"/>
    <row r="15873" ht="12.75" customHeight="1" x14ac:dyDescent="0.2"/>
    <row r="15874" ht="12.75" customHeight="1" x14ac:dyDescent="0.2"/>
    <row r="15875" ht="12.75" customHeight="1" x14ac:dyDescent="0.2"/>
    <row r="15876" ht="12.75" customHeight="1" x14ac:dyDescent="0.2"/>
    <row r="15877" ht="12.75" customHeight="1" x14ac:dyDescent="0.2"/>
    <row r="15878" ht="12.75" customHeight="1" x14ac:dyDescent="0.2"/>
    <row r="15879" ht="12.75" customHeight="1" x14ac:dyDescent="0.2"/>
    <row r="15880" ht="12.75" customHeight="1" x14ac:dyDescent="0.2"/>
    <row r="15881" ht="12.75" customHeight="1" x14ac:dyDescent="0.2"/>
    <row r="15882" ht="12.75" customHeight="1" x14ac:dyDescent="0.2"/>
    <row r="15883" ht="12.75" customHeight="1" x14ac:dyDescent="0.2"/>
    <row r="15884" ht="12.75" customHeight="1" x14ac:dyDescent="0.2"/>
    <row r="15885" ht="12.75" customHeight="1" x14ac:dyDescent="0.2"/>
    <row r="15886" ht="12.75" customHeight="1" x14ac:dyDescent="0.2"/>
    <row r="15887" ht="12.75" customHeight="1" x14ac:dyDescent="0.2"/>
    <row r="15888" ht="12.75" customHeight="1" x14ac:dyDescent="0.2"/>
    <row r="15889" ht="12.75" customHeight="1" x14ac:dyDescent="0.2"/>
    <row r="15890" ht="12.75" customHeight="1" x14ac:dyDescent="0.2"/>
    <row r="15891" ht="12.75" customHeight="1" x14ac:dyDescent="0.2"/>
    <row r="15892" ht="12.75" customHeight="1" x14ac:dyDescent="0.2"/>
    <row r="15893" ht="12.75" customHeight="1" x14ac:dyDescent="0.2"/>
    <row r="15894" ht="12.75" customHeight="1" x14ac:dyDescent="0.2"/>
    <row r="15895" ht="12.75" customHeight="1" x14ac:dyDescent="0.2"/>
    <row r="15896" ht="12.75" customHeight="1" x14ac:dyDescent="0.2"/>
    <row r="15897" ht="12.75" customHeight="1" x14ac:dyDescent="0.2"/>
    <row r="15898" ht="12.75" customHeight="1" x14ac:dyDescent="0.2"/>
    <row r="15899" ht="12.75" customHeight="1" x14ac:dyDescent="0.2"/>
    <row r="15900" ht="12.75" customHeight="1" x14ac:dyDescent="0.2"/>
    <row r="15901" ht="12.75" customHeight="1" x14ac:dyDescent="0.2"/>
    <row r="15902" ht="12.75" customHeight="1" x14ac:dyDescent="0.2"/>
    <row r="15903" ht="12.75" customHeight="1" x14ac:dyDescent="0.2"/>
    <row r="15904" ht="12.75" customHeight="1" x14ac:dyDescent="0.2"/>
    <row r="15905" ht="12.75" customHeight="1" x14ac:dyDescent="0.2"/>
    <row r="15906" ht="12.75" customHeight="1" x14ac:dyDescent="0.2"/>
    <row r="15907" ht="12.75" customHeight="1" x14ac:dyDescent="0.2"/>
    <row r="15908" ht="12.75" customHeight="1" x14ac:dyDescent="0.2"/>
    <row r="15909" ht="12.75" customHeight="1" x14ac:dyDescent="0.2"/>
    <row r="15910" ht="12.75" customHeight="1" x14ac:dyDescent="0.2"/>
    <row r="15911" ht="12.75" customHeight="1" x14ac:dyDescent="0.2"/>
    <row r="15912" ht="12.75" customHeight="1" x14ac:dyDescent="0.2"/>
    <row r="15913" ht="12.75" customHeight="1" x14ac:dyDescent="0.2"/>
    <row r="15914" ht="12.75" customHeight="1" x14ac:dyDescent="0.2"/>
    <row r="15915" ht="12.75" customHeight="1" x14ac:dyDescent="0.2"/>
    <row r="15916" ht="12.75" customHeight="1" x14ac:dyDescent="0.2"/>
    <row r="15917" ht="12.75" customHeight="1" x14ac:dyDescent="0.2"/>
    <row r="15918" ht="12.75" customHeight="1" x14ac:dyDescent="0.2"/>
    <row r="15919" ht="12.75" customHeight="1" x14ac:dyDescent="0.2"/>
    <row r="15920" ht="12.75" customHeight="1" x14ac:dyDescent="0.2"/>
    <row r="15921" ht="12.75" customHeight="1" x14ac:dyDescent="0.2"/>
    <row r="15922" ht="12.75" customHeight="1" x14ac:dyDescent="0.2"/>
    <row r="15923" ht="12.75" customHeight="1" x14ac:dyDescent="0.2"/>
    <row r="15924" ht="12.75" customHeight="1" x14ac:dyDescent="0.2"/>
    <row r="15925" ht="12.75" customHeight="1" x14ac:dyDescent="0.2"/>
    <row r="15926" ht="12.75" customHeight="1" x14ac:dyDescent="0.2"/>
    <row r="15927" ht="12.75" customHeight="1" x14ac:dyDescent="0.2"/>
    <row r="15928" ht="12.75" customHeight="1" x14ac:dyDescent="0.2"/>
    <row r="15929" ht="12.75" customHeight="1" x14ac:dyDescent="0.2"/>
    <row r="15930" ht="12.75" customHeight="1" x14ac:dyDescent="0.2"/>
    <row r="15931" ht="12.75" customHeight="1" x14ac:dyDescent="0.2"/>
    <row r="15932" ht="12.75" customHeight="1" x14ac:dyDescent="0.2"/>
    <row r="15933" ht="12.75" customHeight="1" x14ac:dyDescent="0.2"/>
    <row r="15934" ht="12.75" customHeight="1" x14ac:dyDescent="0.2"/>
    <row r="15935" ht="12.75" customHeight="1" x14ac:dyDescent="0.2"/>
    <row r="15936" ht="12.75" customHeight="1" x14ac:dyDescent="0.2"/>
    <row r="15937" ht="12.75" customHeight="1" x14ac:dyDescent="0.2"/>
    <row r="15938" ht="12.75" customHeight="1" x14ac:dyDescent="0.2"/>
    <row r="15939" ht="12.75" customHeight="1" x14ac:dyDescent="0.2"/>
    <row r="15940" ht="12.75" customHeight="1" x14ac:dyDescent="0.2"/>
    <row r="15941" ht="12.75" customHeight="1" x14ac:dyDescent="0.2"/>
    <row r="15942" ht="12.75" customHeight="1" x14ac:dyDescent="0.2"/>
    <row r="15943" ht="12.75" customHeight="1" x14ac:dyDescent="0.2"/>
    <row r="15944" ht="12.75" customHeight="1" x14ac:dyDescent="0.2"/>
    <row r="15945" ht="12.75" customHeight="1" x14ac:dyDescent="0.2"/>
    <row r="15946" ht="12.75" customHeight="1" x14ac:dyDescent="0.2"/>
    <row r="15947" ht="12.75" customHeight="1" x14ac:dyDescent="0.2"/>
    <row r="15948" ht="12.75" customHeight="1" x14ac:dyDescent="0.2"/>
    <row r="15949" ht="12.75" customHeight="1" x14ac:dyDescent="0.2"/>
    <row r="15950" ht="12.75" customHeight="1" x14ac:dyDescent="0.2"/>
    <row r="15951" ht="12.75" customHeight="1" x14ac:dyDescent="0.2"/>
    <row r="15952" ht="12.75" customHeight="1" x14ac:dyDescent="0.2"/>
    <row r="15953" ht="12.75" customHeight="1" x14ac:dyDescent="0.2"/>
    <row r="15954" ht="12.75" customHeight="1" x14ac:dyDescent="0.2"/>
    <row r="15955" ht="12.75" customHeight="1" x14ac:dyDescent="0.2"/>
    <row r="15956" ht="12.75" customHeight="1" x14ac:dyDescent="0.2"/>
    <row r="15957" ht="12.75" customHeight="1" x14ac:dyDescent="0.2"/>
    <row r="15958" ht="12.75" customHeight="1" x14ac:dyDescent="0.2"/>
    <row r="15959" ht="12.75" customHeight="1" x14ac:dyDescent="0.2"/>
    <row r="15960" ht="12.75" customHeight="1" x14ac:dyDescent="0.2"/>
    <row r="15961" ht="12.75" customHeight="1" x14ac:dyDescent="0.2"/>
    <row r="15962" ht="12.75" customHeight="1" x14ac:dyDescent="0.2"/>
    <row r="15963" ht="12.75" customHeight="1" x14ac:dyDescent="0.2"/>
    <row r="15964" ht="12.75" customHeight="1" x14ac:dyDescent="0.2"/>
    <row r="15965" ht="12.75" customHeight="1" x14ac:dyDescent="0.2"/>
    <row r="15966" ht="12.75" customHeight="1" x14ac:dyDescent="0.2"/>
    <row r="15967" ht="12.75" customHeight="1" x14ac:dyDescent="0.2"/>
    <row r="15968" ht="12.75" customHeight="1" x14ac:dyDescent="0.2"/>
    <row r="15969" ht="12.75" customHeight="1" x14ac:dyDescent="0.2"/>
    <row r="15970" ht="12.75" customHeight="1" x14ac:dyDescent="0.2"/>
    <row r="15971" ht="12.75" customHeight="1" x14ac:dyDescent="0.2"/>
    <row r="15972" ht="12.75" customHeight="1" x14ac:dyDescent="0.2"/>
    <row r="15973" ht="12.75" customHeight="1" x14ac:dyDescent="0.2"/>
    <row r="15974" ht="12.75" customHeight="1" x14ac:dyDescent="0.2"/>
    <row r="15975" ht="12.75" customHeight="1" x14ac:dyDescent="0.2"/>
    <row r="15976" ht="12.75" customHeight="1" x14ac:dyDescent="0.2"/>
    <row r="15977" ht="12.75" customHeight="1" x14ac:dyDescent="0.2"/>
    <row r="15978" ht="12.75" customHeight="1" x14ac:dyDescent="0.2"/>
    <row r="15979" ht="12.75" customHeight="1" x14ac:dyDescent="0.2"/>
    <row r="15980" ht="12.75" customHeight="1" x14ac:dyDescent="0.2"/>
    <row r="15981" ht="12.75" customHeight="1" x14ac:dyDescent="0.2"/>
    <row r="15982" ht="12.75" customHeight="1" x14ac:dyDescent="0.2"/>
    <row r="15983" ht="12.75" customHeight="1" x14ac:dyDescent="0.2"/>
    <row r="15984" ht="12.75" customHeight="1" x14ac:dyDescent="0.2"/>
    <row r="15985" ht="12.75" customHeight="1" x14ac:dyDescent="0.2"/>
    <row r="15986" ht="12.75" customHeight="1" x14ac:dyDescent="0.2"/>
    <row r="15987" ht="12.75" customHeight="1" x14ac:dyDescent="0.2"/>
    <row r="15988" ht="12.75" customHeight="1" x14ac:dyDescent="0.2"/>
    <row r="15989" ht="12.75" customHeight="1" x14ac:dyDescent="0.2"/>
    <row r="15990" ht="12.75" customHeight="1" x14ac:dyDescent="0.2"/>
    <row r="15991" ht="12.75" customHeight="1" x14ac:dyDescent="0.2"/>
    <row r="15992" ht="12.75" customHeight="1" x14ac:dyDescent="0.2"/>
    <row r="15993" ht="12.75" customHeight="1" x14ac:dyDescent="0.2"/>
    <row r="15994" ht="12.75" customHeight="1" x14ac:dyDescent="0.2"/>
    <row r="15995" ht="12.75" customHeight="1" x14ac:dyDescent="0.2"/>
    <row r="15996" ht="12.75" customHeight="1" x14ac:dyDescent="0.2"/>
    <row r="15997" ht="12.75" customHeight="1" x14ac:dyDescent="0.2"/>
    <row r="15998" ht="12.75" customHeight="1" x14ac:dyDescent="0.2"/>
    <row r="15999" ht="12.75" customHeight="1" x14ac:dyDescent="0.2"/>
    <row r="16000" ht="12.75" customHeight="1" x14ac:dyDescent="0.2"/>
    <row r="16001" ht="12.75" customHeight="1" x14ac:dyDescent="0.2"/>
    <row r="16002" ht="12.75" customHeight="1" x14ac:dyDescent="0.2"/>
    <row r="16003" ht="12.75" customHeight="1" x14ac:dyDescent="0.2"/>
    <row r="16004" ht="12.75" customHeight="1" x14ac:dyDescent="0.2"/>
    <row r="16005" ht="12.75" customHeight="1" x14ac:dyDescent="0.2"/>
    <row r="16006" ht="12.75" customHeight="1" x14ac:dyDescent="0.2"/>
    <row r="16007" ht="12.75" customHeight="1" x14ac:dyDescent="0.2"/>
    <row r="16008" ht="12.75" customHeight="1" x14ac:dyDescent="0.2"/>
    <row r="16009" ht="12.75" customHeight="1" x14ac:dyDescent="0.2"/>
    <row r="16010" ht="12.75" customHeight="1" x14ac:dyDescent="0.2"/>
    <row r="16011" ht="12.75" customHeight="1" x14ac:dyDescent="0.2"/>
    <row r="16012" ht="12.75" customHeight="1" x14ac:dyDescent="0.2"/>
    <row r="16013" ht="12.75" customHeight="1" x14ac:dyDescent="0.2"/>
    <row r="16014" ht="12.75" customHeight="1" x14ac:dyDescent="0.2"/>
    <row r="16015" ht="12.75" customHeight="1" x14ac:dyDescent="0.2"/>
    <row r="16016" ht="12.75" customHeight="1" x14ac:dyDescent="0.2"/>
    <row r="16017" ht="12.75" customHeight="1" x14ac:dyDescent="0.2"/>
    <row r="16018" ht="12.75" customHeight="1" x14ac:dyDescent="0.2"/>
    <row r="16019" ht="12.75" customHeight="1" x14ac:dyDescent="0.2"/>
    <row r="16020" ht="12.75" customHeight="1" x14ac:dyDescent="0.2"/>
    <row r="16021" ht="12.75" customHeight="1" x14ac:dyDescent="0.2"/>
    <row r="16022" ht="12.75" customHeight="1" x14ac:dyDescent="0.2"/>
    <row r="16023" ht="12.75" customHeight="1" x14ac:dyDescent="0.2"/>
    <row r="16024" ht="12.75" customHeight="1" x14ac:dyDescent="0.2"/>
    <row r="16025" ht="12.75" customHeight="1" x14ac:dyDescent="0.2"/>
    <row r="16026" ht="12.75" customHeight="1" x14ac:dyDescent="0.2"/>
    <row r="16027" ht="12.75" customHeight="1" x14ac:dyDescent="0.2"/>
    <row r="16028" ht="12.75" customHeight="1" x14ac:dyDescent="0.2"/>
    <row r="16029" ht="12.75" customHeight="1" x14ac:dyDescent="0.2"/>
    <row r="16030" ht="12.75" customHeight="1" x14ac:dyDescent="0.2"/>
    <row r="16031" ht="12.75" customHeight="1" x14ac:dyDescent="0.2"/>
    <row r="16032" ht="12.75" customHeight="1" x14ac:dyDescent="0.2"/>
    <row r="16033" ht="12.75" customHeight="1" x14ac:dyDescent="0.2"/>
    <row r="16034" ht="12.75" customHeight="1" x14ac:dyDescent="0.2"/>
    <row r="16035" ht="12.75" customHeight="1" x14ac:dyDescent="0.2"/>
    <row r="16036" ht="12.75" customHeight="1" x14ac:dyDescent="0.2"/>
    <row r="16037" ht="12.75" customHeight="1" x14ac:dyDescent="0.2"/>
    <row r="16038" ht="12.75" customHeight="1" x14ac:dyDescent="0.2"/>
    <row r="16039" ht="12.75" customHeight="1" x14ac:dyDescent="0.2"/>
    <row r="16040" ht="12.75" customHeight="1" x14ac:dyDescent="0.2"/>
    <row r="16041" ht="12.75" customHeight="1" x14ac:dyDescent="0.2"/>
    <row r="16042" ht="12.75" customHeight="1" x14ac:dyDescent="0.2"/>
    <row r="16043" ht="12.75" customHeight="1" x14ac:dyDescent="0.2"/>
    <row r="16044" ht="12.75" customHeight="1" x14ac:dyDescent="0.2"/>
    <row r="16045" ht="12.75" customHeight="1" x14ac:dyDescent="0.2"/>
    <row r="16046" ht="12.75" customHeight="1" x14ac:dyDescent="0.2"/>
    <row r="16047" ht="12.75" customHeight="1" x14ac:dyDescent="0.2"/>
    <row r="16048" ht="12.75" customHeight="1" x14ac:dyDescent="0.2"/>
    <row r="16049" ht="12.75" customHeight="1" x14ac:dyDescent="0.2"/>
    <row r="16050" ht="12.75" customHeight="1" x14ac:dyDescent="0.2"/>
    <row r="16051" ht="12.75" customHeight="1" x14ac:dyDescent="0.2"/>
    <row r="16052" ht="12.75" customHeight="1" x14ac:dyDescent="0.2"/>
    <row r="16053" ht="12.75" customHeight="1" x14ac:dyDescent="0.2"/>
    <row r="16054" ht="12.75" customHeight="1" x14ac:dyDescent="0.2"/>
    <row r="16055" ht="12.75" customHeight="1" x14ac:dyDescent="0.2"/>
    <row r="16056" ht="12.75" customHeight="1" x14ac:dyDescent="0.2"/>
    <row r="16057" ht="12.75" customHeight="1" x14ac:dyDescent="0.2"/>
    <row r="16058" ht="12.75" customHeight="1" x14ac:dyDescent="0.2"/>
    <row r="16059" ht="12.75" customHeight="1" x14ac:dyDescent="0.2"/>
    <row r="16060" ht="12.75" customHeight="1" x14ac:dyDescent="0.2"/>
    <row r="16061" ht="12.75" customHeight="1" x14ac:dyDescent="0.2"/>
    <row r="16062" ht="12.75" customHeight="1" x14ac:dyDescent="0.2"/>
    <row r="16063" ht="12.75" customHeight="1" x14ac:dyDescent="0.2"/>
    <row r="16064" ht="12.75" customHeight="1" x14ac:dyDescent="0.2"/>
    <row r="16065" ht="12.75" customHeight="1" x14ac:dyDescent="0.2"/>
    <row r="16066" ht="12.75" customHeight="1" x14ac:dyDescent="0.2"/>
    <row r="16067" ht="12.75" customHeight="1" x14ac:dyDescent="0.2"/>
    <row r="16068" ht="12.75" customHeight="1" x14ac:dyDescent="0.2"/>
    <row r="16069" ht="12.75" customHeight="1" x14ac:dyDescent="0.2"/>
    <row r="16070" ht="12.75" customHeight="1" x14ac:dyDescent="0.2"/>
    <row r="16071" ht="12.75" customHeight="1" x14ac:dyDescent="0.2"/>
    <row r="16072" ht="12.75" customHeight="1" x14ac:dyDescent="0.2"/>
    <row r="16073" ht="12.75" customHeight="1" x14ac:dyDescent="0.2"/>
    <row r="16074" ht="12.75" customHeight="1" x14ac:dyDescent="0.2"/>
    <row r="16075" ht="12.75" customHeight="1" x14ac:dyDescent="0.2"/>
    <row r="16076" ht="12.75" customHeight="1" x14ac:dyDescent="0.2"/>
    <row r="16077" ht="12.75" customHeight="1" x14ac:dyDescent="0.2"/>
    <row r="16078" ht="12.75" customHeight="1" x14ac:dyDescent="0.2"/>
    <row r="16079" ht="12.75" customHeight="1" x14ac:dyDescent="0.2"/>
    <row r="16080" ht="12.75" customHeight="1" x14ac:dyDescent="0.2"/>
    <row r="16081" ht="12.75" customHeight="1" x14ac:dyDescent="0.2"/>
    <row r="16082" ht="12.75" customHeight="1" x14ac:dyDescent="0.2"/>
    <row r="16083" ht="12.75" customHeight="1" x14ac:dyDescent="0.2"/>
    <row r="16084" ht="12.75" customHeight="1" x14ac:dyDescent="0.2"/>
    <row r="16085" ht="12.75" customHeight="1" x14ac:dyDescent="0.2"/>
    <row r="16086" ht="12.75" customHeight="1" x14ac:dyDescent="0.2"/>
    <row r="16087" ht="12.75" customHeight="1" x14ac:dyDescent="0.2"/>
    <row r="16088" ht="12.75" customHeight="1" x14ac:dyDescent="0.2"/>
    <row r="16089" ht="12.75" customHeight="1" x14ac:dyDescent="0.2"/>
    <row r="16090" ht="12.75" customHeight="1" x14ac:dyDescent="0.2"/>
    <row r="16091" ht="12.75" customHeight="1" x14ac:dyDescent="0.2"/>
    <row r="16092" ht="12.75" customHeight="1" x14ac:dyDescent="0.2"/>
    <row r="16093" ht="12.75" customHeight="1" x14ac:dyDescent="0.2"/>
    <row r="16094" ht="12.75" customHeight="1" x14ac:dyDescent="0.2"/>
    <row r="16095" ht="12.75" customHeight="1" x14ac:dyDescent="0.2"/>
    <row r="16096" ht="12.75" customHeight="1" x14ac:dyDescent="0.2"/>
    <row r="16097" ht="12.75" customHeight="1" x14ac:dyDescent="0.2"/>
    <row r="16098" ht="12.75" customHeight="1" x14ac:dyDescent="0.2"/>
    <row r="16099" ht="12.75" customHeight="1" x14ac:dyDescent="0.2"/>
    <row r="16100" ht="12.75" customHeight="1" x14ac:dyDescent="0.2"/>
    <row r="16101" ht="12.75" customHeight="1" x14ac:dyDescent="0.2"/>
    <row r="16102" ht="12.75" customHeight="1" x14ac:dyDescent="0.2"/>
    <row r="16103" ht="12.75" customHeight="1" x14ac:dyDescent="0.2"/>
    <row r="16104" ht="12.75" customHeight="1" x14ac:dyDescent="0.2"/>
    <row r="16105" ht="12.75" customHeight="1" x14ac:dyDescent="0.2"/>
    <row r="16106" ht="12.75" customHeight="1" x14ac:dyDescent="0.2"/>
    <row r="16107" ht="12.75" customHeight="1" x14ac:dyDescent="0.2"/>
    <row r="16108" ht="12.75" customHeight="1" x14ac:dyDescent="0.2"/>
    <row r="16109" ht="12.75" customHeight="1" x14ac:dyDescent="0.2"/>
    <row r="16110" ht="12.75" customHeight="1" x14ac:dyDescent="0.2"/>
    <row r="16111" ht="12.75" customHeight="1" x14ac:dyDescent="0.2"/>
    <row r="16112" ht="12.75" customHeight="1" x14ac:dyDescent="0.2"/>
    <row r="16113" ht="12.75" customHeight="1" x14ac:dyDescent="0.2"/>
    <row r="16114" ht="12.75" customHeight="1" x14ac:dyDescent="0.2"/>
    <row r="16115" ht="12.75" customHeight="1" x14ac:dyDescent="0.2"/>
    <row r="16116" ht="12.75" customHeight="1" x14ac:dyDescent="0.2"/>
    <row r="16117" ht="12.75" customHeight="1" x14ac:dyDescent="0.2"/>
    <row r="16118" ht="12.75" customHeight="1" x14ac:dyDescent="0.2"/>
    <row r="16119" ht="12.75" customHeight="1" x14ac:dyDescent="0.2"/>
    <row r="16120" ht="12.75" customHeight="1" x14ac:dyDescent="0.2"/>
    <row r="16121" ht="12.75" customHeight="1" x14ac:dyDescent="0.2"/>
    <row r="16122" ht="12.75" customHeight="1" x14ac:dyDescent="0.2"/>
    <row r="16123" ht="12.75" customHeight="1" x14ac:dyDescent="0.2"/>
    <row r="16124" ht="12.75" customHeight="1" x14ac:dyDescent="0.2"/>
    <row r="16125" ht="12.75" customHeight="1" x14ac:dyDescent="0.2"/>
    <row r="16126" ht="12.75" customHeight="1" x14ac:dyDescent="0.2"/>
    <row r="16127" ht="12.75" customHeight="1" x14ac:dyDescent="0.2"/>
    <row r="16128" ht="12.75" customHeight="1" x14ac:dyDescent="0.2"/>
    <row r="16129" ht="12.75" customHeight="1" x14ac:dyDescent="0.2"/>
    <row r="16130" ht="12.75" customHeight="1" x14ac:dyDescent="0.2"/>
    <row r="16131" ht="12.75" customHeight="1" x14ac:dyDescent="0.2"/>
    <row r="16132" ht="12.75" customHeight="1" x14ac:dyDescent="0.2"/>
    <row r="16133" ht="12.75" customHeight="1" x14ac:dyDescent="0.2"/>
    <row r="16134" ht="12.75" customHeight="1" x14ac:dyDescent="0.2"/>
    <row r="16135" ht="12.75" customHeight="1" x14ac:dyDescent="0.2"/>
    <row r="16136" ht="12.75" customHeight="1" x14ac:dyDescent="0.2"/>
    <row r="16137" ht="12.75" customHeight="1" x14ac:dyDescent="0.2"/>
    <row r="16138" ht="12.75" customHeight="1" x14ac:dyDescent="0.2"/>
    <row r="16139" ht="12.75" customHeight="1" x14ac:dyDescent="0.2"/>
    <row r="16140" ht="12.75" customHeight="1" x14ac:dyDescent="0.2"/>
    <row r="16141" ht="12.75" customHeight="1" x14ac:dyDescent="0.2"/>
    <row r="16142" ht="12.75" customHeight="1" x14ac:dyDescent="0.2"/>
    <row r="16143" ht="12.75" customHeight="1" x14ac:dyDescent="0.2"/>
    <row r="16144" ht="12.75" customHeight="1" x14ac:dyDescent="0.2"/>
    <row r="16145" ht="12.75" customHeight="1" x14ac:dyDescent="0.2"/>
    <row r="16146" ht="12.75" customHeight="1" x14ac:dyDescent="0.2"/>
    <row r="16147" ht="12.75" customHeight="1" x14ac:dyDescent="0.2"/>
    <row r="16148" ht="12.75" customHeight="1" x14ac:dyDescent="0.2"/>
    <row r="16149" ht="12.75" customHeight="1" x14ac:dyDescent="0.2"/>
    <row r="16150" ht="12.75" customHeight="1" x14ac:dyDescent="0.2"/>
    <row r="16151" ht="12.75" customHeight="1" x14ac:dyDescent="0.2"/>
    <row r="16152" ht="12.75" customHeight="1" x14ac:dyDescent="0.2"/>
    <row r="16153" ht="12.75" customHeight="1" x14ac:dyDescent="0.2"/>
    <row r="16154" ht="12.75" customHeight="1" x14ac:dyDescent="0.2"/>
    <row r="16155" ht="12.75" customHeight="1" x14ac:dyDescent="0.2"/>
    <row r="16156" ht="12.75" customHeight="1" x14ac:dyDescent="0.2"/>
    <row r="16157" ht="12.75" customHeight="1" x14ac:dyDescent="0.2"/>
    <row r="16158" ht="12.75" customHeight="1" x14ac:dyDescent="0.2"/>
    <row r="16159" ht="12.75" customHeight="1" x14ac:dyDescent="0.2"/>
    <row r="16160" ht="12.75" customHeight="1" x14ac:dyDescent="0.2"/>
    <row r="16161" ht="12.75" customHeight="1" x14ac:dyDescent="0.2"/>
    <row r="16162" ht="12.75" customHeight="1" x14ac:dyDescent="0.2"/>
    <row r="16163" ht="12.75" customHeight="1" x14ac:dyDescent="0.2"/>
    <row r="16164" ht="12.75" customHeight="1" x14ac:dyDescent="0.2"/>
    <row r="16165" ht="12.75" customHeight="1" x14ac:dyDescent="0.2"/>
    <row r="16166" ht="12.75" customHeight="1" x14ac:dyDescent="0.2"/>
    <row r="16167" ht="12.75" customHeight="1" x14ac:dyDescent="0.2"/>
    <row r="16168" ht="12.75" customHeight="1" x14ac:dyDescent="0.2"/>
    <row r="16169" ht="12.75" customHeight="1" x14ac:dyDescent="0.2"/>
    <row r="16170" ht="12.75" customHeight="1" x14ac:dyDescent="0.2"/>
    <row r="16171" ht="12.75" customHeight="1" x14ac:dyDescent="0.2"/>
    <row r="16172" ht="12.75" customHeight="1" x14ac:dyDescent="0.2"/>
    <row r="16173" ht="12.75" customHeight="1" x14ac:dyDescent="0.2"/>
    <row r="16174" ht="12.75" customHeight="1" x14ac:dyDescent="0.2"/>
    <row r="16175" ht="12.75" customHeight="1" x14ac:dyDescent="0.2"/>
    <row r="16176" ht="12.75" customHeight="1" x14ac:dyDescent="0.2"/>
    <row r="16177" ht="12.75" customHeight="1" x14ac:dyDescent="0.2"/>
    <row r="16178" ht="12.75" customHeight="1" x14ac:dyDescent="0.2"/>
    <row r="16179" ht="12.75" customHeight="1" x14ac:dyDescent="0.2"/>
    <row r="16180" ht="12.75" customHeight="1" x14ac:dyDescent="0.2"/>
    <row r="16181" ht="12.75" customHeight="1" x14ac:dyDescent="0.2"/>
    <row r="16182" ht="12.75" customHeight="1" x14ac:dyDescent="0.2"/>
    <row r="16183" ht="12.75" customHeight="1" x14ac:dyDescent="0.2"/>
    <row r="16184" ht="12.75" customHeight="1" x14ac:dyDescent="0.2"/>
    <row r="16185" ht="12.75" customHeight="1" x14ac:dyDescent="0.2"/>
    <row r="16186" ht="12.75" customHeight="1" x14ac:dyDescent="0.2"/>
    <row r="16187" ht="12.75" customHeight="1" x14ac:dyDescent="0.2"/>
    <row r="16188" ht="12.75" customHeight="1" x14ac:dyDescent="0.2"/>
    <row r="16189" ht="12.75" customHeight="1" x14ac:dyDescent="0.2"/>
    <row r="16190" ht="12.75" customHeight="1" x14ac:dyDescent="0.2"/>
    <row r="16191" ht="12.75" customHeight="1" x14ac:dyDescent="0.2"/>
    <row r="16192" ht="12.75" customHeight="1" x14ac:dyDescent="0.2"/>
    <row r="16193" ht="12.75" customHeight="1" x14ac:dyDescent="0.2"/>
    <row r="16194" ht="12.75" customHeight="1" x14ac:dyDescent="0.2"/>
    <row r="16195" ht="12.75" customHeight="1" x14ac:dyDescent="0.2"/>
    <row r="16196" ht="12.75" customHeight="1" x14ac:dyDescent="0.2"/>
    <row r="16197" ht="12.75" customHeight="1" x14ac:dyDescent="0.2"/>
    <row r="16198" ht="12.75" customHeight="1" x14ac:dyDescent="0.2"/>
    <row r="16199" ht="12.75" customHeight="1" x14ac:dyDescent="0.2"/>
    <row r="16200" ht="12.75" customHeight="1" x14ac:dyDescent="0.2"/>
    <row r="16201" ht="12.75" customHeight="1" x14ac:dyDescent="0.2"/>
    <row r="16202" ht="12.75" customHeight="1" x14ac:dyDescent="0.2"/>
    <row r="16203" ht="12.75" customHeight="1" x14ac:dyDescent="0.2"/>
    <row r="16204" ht="12.75" customHeight="1" x14ac:dyDescent="0.2"/>
    <row r="16205" ht="12.75" customHeight="1" x14ac:dyDescent="0.2"/>
    <row r="16206" ht="12.75" customHeight="1" x14ac:dyDescent="0.2"/>
    <row r="16207" ht="12.75" customHeight="1" x14ac:dyDescent="0.2"/>
    <row r="16208" ht="12.75" customHeight="1" x14ac:dyDescent="0.2"/>
    <row r="16209" ht="12.75" customHeight="1" x14ac:dyDescent="0.2"/>
    <row r="16210" ht="12.75" customHeight="1" x14ac:dyDescent="0.2"/>
    <row r="16211" ht="12.75" customHeight="1" x14ac:dyDescent="0.2"/>
    <row r="16212" ht="12.75" customHeight="1" x14ac:dyDescent="0.2"/>
    <row r="16213" ht="12.75" customHeight="1" x14ac:dyDescent="0.2"/>
    <row r="16214" ht="12.75" customHeight="1" x14ac:dyDescent="0.2"/>
    <row r="16215" ht="12.75" customHeight="1" x14ac:dyDescent="0.2"/>
    <row r="16216" ht="12.75" customHeight="1" x14ac:dyDescent="0.2"/>
    <row r="16217" ht="12.75" customHeight="1" x14ac:dyDescent="0.2"/>
    <row r="16218" ht="12.75" customHeight="1" x14ac:dyDescent="0.2"/>
    <row r="16219" ht="12.75" customHeight="1" x14ac:dyDescent="0.2"/>
    <row r="16220" ht="12.75" customHeight="1" x14ac:dyDescent="0.2"/>
    <row r="16221" ht="12.75" customHeight="1" x14ac:dyDescent="0.2"/>
    <row r="16222" ht="12.75" customHeight="1" x14ac:dyDescent="0.2"/>
    <row r="16223" ht="12.75" customHeight="1" x14ac:dyDescent="0.2"/>
    <row r="16224" ht="12.75" customHeight="1" x14ac:dyDescent="0.2"/>
    <row r="16225" ht="12.75" customHeight="1" x14ac:dyDescent="0.2"/>
    <row r="16226" ht="12.75" customHeight="1" x14ac:dyDescent="0.2"/>
    <row r="16227" ht="12.75" customHeight="1" x14ac:dyDescent="0.2"/>
    <row r="16228" ht="12.75" customHeight="1" x14ac:dyDescent="0.2"/>
    <row r="16229" ht="12.75" customHeight="1" x14ac:dyDescent="0.2"/>
    <row r="16230" ht="12.75" customHeight="1" x14ac:dyDescent="0.2"/>
    <row r="16231" ht="12.75" customHeight="1" x14ac:dyDescent="0.2"/>
    <row r="16232" ht="12.75" customHeight="1" x14ac:dyDescent="0.2"/>
    <row r="16233" ht="12.75" customHeight="1" x14ac:dyDescent="0.2"/>
    <row r="16234" ht="12.75" customHeight="1" x14ac:dyDescent="0.2"/>
    <row r="16235" ht="12.75" customHeight="1" x14ac:dyDescent="0.2"/>
    <row r="16236" ht="12.75" customHeight="1" x14ac:dyDescent="0.2"/>
    <row r="16237" ht="12.75" customHeight="1" x14ac:dyDescent="0.2"/>
    <row r="16238" ht="12.75" customHeight="1" x14ac:dyDescent="0.2"/>
    <row r="16239" ht="12.75" customHeight="1" x14ac:dyDescent="0.2"/>
    <row r="16240" ht="12.75" customHeight="1" x14ac:dyDescent="0.2"/>
    <row r="16241" ht="12.75" customHeight="1" x14ac:dyDescent="0.2"/>
    <row r="16242" ht="12.75" customHeight="1" x14ac:dyDescent="0.2"/>
    <row r="16243" ht="12.75" customHeight="1" x14ac:dyDescent="0.2"/>
    <row r="16244" ht="12.75" customHeight="1" x14ac:dyDescent="0.2"/>
    <row r="16245" ht="12.75" customHeight="1" x14ac:dyDescent="0.2"/>
    <row r="16246" ht="12.75" customHeight="1" x14ac:dyDescent="0.2"/>
    <row r="16247" ht="12.75" customHeight="1" x14ac:dyDescent="0.2"/>
    <row r="16248" ht="12.75" customHeight="1" x14ac:dyDescent="0.2"/>
    <row r="16249" ht="12.75" customHeight="1" x14ac:dyDescent="0.2"/>
    <row r="16250" ht="12.75" customHeight="1" x14ac:dyDescent="0.2"/>
    <row r="16251" ht="12.75" customHeight="1" x14ac:dyDescent="0.2"/>
    <row r="16252" ht="12.75" customHeight="1" x14ac:dyDescent="0.2"/>
    <row r="16253" ht="12.75" customHeight="1" x14ac:dyDescent="0.2"/>
    <row r="16254" ht="12.75" customHeight="1" x14ac:dyDescent="0.2"/>
    <row r="16255" ht="12.75" customHeight="1" x14ac:dyDescent="0.2"/>
    <row r="16256" ht="12.75" customHeight="1" x14ac:dyDescent="0.2"/>
    <row r="16257" ht="12.75" customHeight="1" x14ac:dyDescent="0.2"/>
    <row r="16258" ht="12.75" customHeight="1" x14ac:dyDescent="0.2"/>
    <row r="16259" ht="12.75" customHeight="1" x14ac:dyDescent="0.2"/>
    <row r="16260" ht="12.75" customHeight="1" x14ac:dyDescent="0.2"/>
    <row r="16261" ht="12.75" customHeight="1" x14ac:dyDescent="0.2"/>
    <row r="16262" ht="12.75" customHeight="1" x14ac:dyDescent="0.2"/>
    <row r="16263" ht="12.75" customHeight="1" x14ac:dyDescent="0.2"/>
    <row r="16264" ht="12.75" customHeight="1" x14ac:dyDescent="0.2"/>
    <row r="16265" ht="12.75" customHeight="1" x14ac:dyDescent="0.2"/>
    <row r="16266" ht="12.75" customHeight="1" x14ac:dyDescent="0.2"/>
    <row r="16267" ht="12.75" customHeight="1" x14ac:dyDescent="0.2"/>
    <row r="16268" ht="12.75" customHeight="1" x14ac:dyDescent="0.2"/>
    <row r="16269" ht="12.75" customHeight="1" x14ac:dyDescent="0.2"/>
    <row r="16270" ht="12.75" customHeight="1" x14ac:dyDescent="0.2"/>
    <row r="16271" ht="12.75" customHeight="1" x14ac:dyDescent="0.2"/>
    <row r="16272" ht="12.75" customHeight="1" x14ac:dyDescent="0.2"/>
    <row r="16273" ht="12.75" customHeight="1" x14ac:dyDescent="0.2"/>
    <row r="16274" ht="12.75" customHeight="1" x14ac:dyDescent="0.2"/>
    <row r="16275" ht="12.75" customHeight="1" x14ac:dyDescent="0.2"/>
    <row r="16276" ht="12.75" customHeight="1" x14ac:dyDescent="0.2"/>
    <row r="16277" ht="12.75" customHeight="1" x14ac:dyDescent="0.2"/>
    <row r="16278" ht="12.75" customHeight="1" x14ac:dyDescent="0.2"/>
    <row r="16279" ht="12.75" customHeight="1" x14ac:dyDescent="0.2"/>
    <row r="16280" ht="12.75" customHeight="1" x14ac:dyDescent="0.2"/>
    <row r="16281" ht="12.75" customHeight="1" x14ac:dyDescent="0.2"/>
    <row r="16282" ht="12.75" customHeight="1" x14ac:dyDescent="0.2"/>
    <row r="16283" ht="12.75" customHeight="1" x14ac:dyDescent="0.2"/>
    <row r="16284" ht="12.75" customHeight="1" x14ac:dyDescent="0.2"/>
    <row r="16285" ht="12.75" customHeight="1" x14ac:dyDescent="0.2"/>
    <row r="16286" ht="12.75" customHeight="1" x14ac:dyDescent="0.2"/>
    <row r="16287" ht="12.75" customHeight="1" x14ac:dyDescent="0.2"/>
    <row r="16288" ht="12.75" customHeight="1" x14ac:dyDescent="0.2"/>
    <row r="16289" ht="12.75" customHeight="1" x14ac:dyDescent="0.2"/>
    <row r="16290" ht="12.75" customHeight="1" x14ac:dyDescent="0.2"/>
    <row r="16291" ht="12.75" customHeight="1" x14ac:dyDescent="0.2"/>
    <row r="16292" ht="12.75" customHeight="1" x14ac:dyDescent="0.2"/>
    <row r="16293" ht="12.75" customHeight="1" x14ac:dyDescent="0.2"/>
    <row r="16294" ht="12.75" customHeight="1" x14ac:dyDescent="0.2"/>
    <row r="16295" ht="12.75" customHeight="1" x14ac:dyDescent="0.2"/>
    <row r="16296" ht="12.75" customHeight="1" x14ac:dyDescent="0.2"/>
    <row r="16297" ht="12.75" customHeight="1" x14ac:dyDescent="0.2"/>
    <row r="16298" ht="12.75" customHeight="1" x14ac:dyDescent="0.2"/>
    <row r="16299" ht="12.75" customHeight="1" x14ac:dyDescent="0.2"/>
    <row r="16300" ht="12.75" customHeight="1" x14ac:dyDescent="0.2"/>
    <row r="16301" ht="12.75" customHeight="1" x14ac:dyDescent="0.2"/>
    <row r="16302" ht="12.75" customHeight="1" x14ac:dyDescent="0.2"/>
    <row r="16303" ht="12.75" customHeight="1" x14ac:dyDescent="0.2"/>
    <row r="16304" ht="12.75" customHeight="1" x14ac:dyDescent="0.2"/>
    <row r="16305" ht="12.75" customHeight="1" x14ac:dyDescent="0.2"/>
    <row r="16306" ht="12.75" customHeight="1" x14ac:dyDescent="0.2"/>
    <row r="16307" ht="12.75" customHeight="1" x14ac:dyDescent="0.2"/>
    <row r="16308" ht="12.75" customHeight="1" x14ac:dyDescent="0.2"/>
    <row r="16309" ht="12.75" customHeight="1" x14ac:dyDescent="0.2"/>
    <row r="16310" ht="12.75" customHeight="1" x14ac:dyDescent="0.2"/>
    <row r="16311" ht="12.75" customHeight="1" x14ac:dyDescent="0.2"/>
    <row r="16312" ht="12.75" customHeight="1" x14ac:dyDescent="0.2"/>
    <row r="16313" ht="12.75" customHeight="1" x14ac:dyDescent="0.2"/>
    <row r="16314" ht="12.75" customHeight="1" x14ac:dyDescent="0.2"/>
    <row r="16315" ht="12.75" customHeight="1" x14ac:dyDescent="0.2"/>
    <row r="16316" ht="12.75" customHeight="1" x14ac:dyDescent="0.2"/>
    <row r="16317" ht="12.75" customHeight="1" x14ac:dyDescent="0.2"/>
    <row r="16318" ht="12.75" customHeight="1" x14ac:dyDescent="0.2"/>
    <row r="16319" ht="12.75" customHeight="1" x14ac:dyDescent="0.2"/>
    <row r="16320" ht="12.75" customHeight="1" x14ac:dyDescent="0.2"/>
    <row r="16321" ht="12.75" customHeight="1" x14ac:dyDescent="0.2"/>
    <row r="16322" ht="12.75" customHeight="1" x14ac:dyDescent="0.2"/>
    <row r="16323" ht="12.75" customHeight="1" x14ac:dyDescent="0.2"/>
    <row r="16324" ht="12.75" customHeight="1" x14ac:dyDescent="0.2"/>
    <row r="16325" ht="12.75" customHeight="1" x14ac:dyDescent="0.2"/>
    <row r="16326" ht="12.75" customHeight="1" x14ac:dyDescent="0.2"/>
    <row r="16327" ht="12.75" customHeight="1" x14ac:dyDescent="0.2"/>
    <row r="16328" ht="12.75" customHeight="1" x14ac:dyDescent="0.2"/>
    <row r="16329" ht="12.75" customHeight="1" x14ac:dyDescent="0.2"/>
    <row r="16330" ht="12.75" customHeight="1" x14ac:dyDescent="0.2"/>
    <row r="16331" ht="12.75" customHeight="1" x14ac:dyDescent="0.2"/>
    <row r="16332" ht="12.75" customHeight="1" x14ac:dyDescent="0.2"/>
    <row r="16333" ht="12.75" customHeight="1" x14ac:dyDescent="0.2"/>
    <row r="16334" ht="12.75" customHeight="1" x14ac:dyDescent="0.2"/>
    <row r="16335" ht="12.75" customHeight="1" x14ac:dyDescent="0.2"/>
    <row r="16336" ht="12.75" customHeight="1" x14ac:dyDescent="0.2"/>
    <row r="16337" ht="12.75" customHeight="1" x14ac:dyDescent="0.2"/>
    <row r="16338" ht="12.75" customHeight="1" x14ac:dyDescent="0.2"/>
    <row r="16339" ht="12.75" customHeight="1" x14ac:dyDescent="0.2"/>
    <row r="16340" ht="12.75" customHeight="1" x14ac:dyDescent="0.2"/>
    <row r="16341" ht="12.75" customHeight="1" x14ac:dyDescent="0.2"/>
    <row r="16342" ht="12.75" customHeight="1" x14ac:dyDescent="0.2"/>
    <row r="16343" ht="12.75" customHeight="1" x14ac:dyDescent="0.2"/>
    <row r="16344" ht="12.75" customHeight="1" x14ac:dyDescent="0.2"/>
    <row r="16345" ht="12.75" customHeight="1" x14ac:dyDescent="0.2"/>
    <row r="16346" ht="12.75" customHeight="1" x14ac:dyDescent="0.2"/>
    <row r="16347" ht="12.75" customHeight="1" x14ac:dyDescent="0.2"/>
    <row r="16348" ht="12.75" customHeight="1" x14ac:dyDescent="0.2"/>
    <row r="16349" ht="12.75" customHeight="1" x14ac:dyDescent="0.2"/>
    <row r="16350" ht="12.75" customHeight="1" x14ac:dyDescent="0.2"/>
    <row r="16351" ht="12.75" customHeight="1" x14ac:dyDescent="0.2"/>
    <row r="16352" ht="12.75" customHeight="1" x14ac:dyDescent="0.2"/>
    <row r="16353" ht="12.75" customHeight="1" x14ac:dyDescent="0.2"/>
    <row r="16354" ht="12.75" customHeight="1" x14ac:dyDescent="0.2"/>
    <row r="16355" ht="12.75" customHeight="1" x14ac:dyDescent="0.2"/>
    <row r="16356" ht="12.75" customHeight="1" x14ac:dyDescent="0.2"/>
    <row r="16357" ht="12.75" customHeight="1" x14ac:dyDescent="0.2"/>
    <row r="16358" ht="12.75" customHeight="1" x14ac:dyDescent="0.2"/>
    <row r="16359" ht="12.75" customHeight="1" x14ac:dyDescent="0.2"/>
    <row r="16360" ht="12.75" customHeight="1" x14ac:dyDescent="0.2"/>
    <row r="16361" ht="12.75" customHeight="1" x14ac:dyDescent="0.2"/>
    <row r="16362" ht="12.75" customHeight="1" x14ac:dyDescent="0.2"/>
    <row r="16363" ht="12.75" customHeight="1" x14ac:dyDescent="0.2"/>
    <row r="16364" ht="12.75" customHeight="1" x14ac:dyDescent="0.2"/>
    <row r="16365" ht="12.75" customHeight="1" x14ac:dyDescent="0.2"/>
    <row r="16366" ht="12.75" customHeight="1" x14ac:dyDescent="0.2"/>
    <row r="16367" ht="12.75" customHeight="1" x14ac:dyDescent="0.2"/>
    <row r="16368" ht="12.75" customHeight="1" x14ac:dyDescent="0.2"/>
    <row r="16369" ht="12.75" customHeight="1" x14ac:dyDescent="0.2"/>
    <row r="16370" ht="12.75" customHeight="1" x14ac:dyDescent="0.2"/>
    <row r="16371" ht="12.75" customHeight="1" x14ac:dyDescent="0.2"/>
    <row r="16372" ht="12.75" customHeight="1" x14ac:dyDescent="0.2"/>
    <row r="16373" ht="12.75" customHeight="1" x14ac:dyDescent="0.2"/>
    <row r="16374" ht="12.75" customHeight="1" x14ac:dyDescent="0.2"/>
    <row r="16375" ht="12.75" customHeight="1" x14ac:dyDescent="0.2"/>
    <row r="16376" ht="12.75" customHeight="1" x14ac:dyDescent="0.2"/>
    <row r="16377" ht="12.75" customHeight="1" x14ac:dyDescent="0.2"/>
    <row r="16378" ht="12.75" customHeight="1" x14ac:dyDescent="0.2"/>
    <row r="16379" ht="12.75" customHeight="1" x14ac:dyDescent="0.2"/>
    <row r="16380" ht="12.75" customHeight="1" x14ac:dyDescent="0.2"/>
    <row r="16381" ht="12.75" customHeight="1" x14ac:dyDescent="0.2"/>
    <row r="16382" ht="12.75" customHeight="1" x14ac:dyDescent="0.2"/>
    <row r="16383" ht="12.75" customHeight="1" x14ac:dyDescent="0.2"/>
    <row r="16384" ht="12.75" customHeight="1" x14ac:dyDescent="0.2"/>
    <row r="16385" ht="12.75" customHeight="1" x14ac:dyDescent="0.2"/>
    <row r="16386" ht="12.75" customHeight="1" x14ac:dyDescent="0.2"/>
    <row r="16387" ht="12.75" customHeight="1" x14ac:dyDescent="0.2"/>
    <row r="16388" ht="12.75" customHeight="1" x14ac:dyDescent="0.2"/>
    <row r="16389" ht="12.75" customHeight="1" x14ac:dyDescent="0.2"/>
    <row r="16390" ht="12.75" customHeight="1" x14ac:dyDescent="0.2"/>
    <row r="16391" ht="12.75" customHeight="1" x14ac:dyDescent="0.2"/>
    <row r="16392" ht="12.75" customHeight="1" x14ac:dyDescent="0.2"/>
    <row r="16393" ht="12.75" customHeight="1" x14ac:dyDescent="0.2"/>
    <row r="16394" ht="12.75" customHeight="1" x14ac:dyDescent="0.2"/>
    <row r="16395" ht="12.75" customHeight="1" x14ac:dyDescent="0.2"/>
    <row r="16396" ht="12.75" customHeight="1" x14ac:dyDescent="0.2"/>
    <row r="16397" ht="12.75" customHeight="1" x14ac:dyDescent="0.2"/>
    <row r="16398" ht="12.75" customHeight="1" x14ac:dyDescent="0.2"/>
    <row r="16399" ht="12.75" customHeight="1" x14ac:dyDescent="0.2"/>
    <row r="16400" ht="12.75" customHeight="1" x14ac:dyDescent="0.2"/>
    <row r="16401" ht="12.75" customHeight="1" x14ac:dyDescent="0.2"/>
    <row r="16402" ht="12.75" customHeight="1" x14ac:dyDescent="0.2"/>
    <row r="16403" ht="12.75" customHeight="1" x14ac:dyDescent="0.2"/>
    <row r="16404" ht="12.75" customHeight="1" x14ac:dyDescent="0.2"/>
    <row r="16405" ht="12.75" customHeight="1" x14ac:dyDescent="0.2"/>
    <row r="16406" ht="12.75" customHeight="1" x14ac:dyDescent="0.2"/>
    <row r="16407" ht="12.75" customHeight="1" x14ac:dyDescent="0.2"/>
    <row r="16408" ht="12.75" customHeight="1" x14ac:dyDescent="0.2"/>
    <row r="16409" ht="12.75" customHeight="1" x14ac:dyDescent="0.2"/>
    <row r="16410" ht="12.75" customHeight="1" x14ac:dyDescent="0.2"/>
    <row r="16411" ht="12.75" customHeight="1" x14ac:dyDescent="0.2"/>
    <row r="16412" ht="12.75" customHeight="1" x14ac:dyDescent="0.2"/>
    <row r="16413" ht="12.75" customHeight="1" x14ac:dyDescent="0.2"/>
    <row r="16414" ht="12.75" customHeight="1" x14ac:dyDescent="0.2"/>
    <row r="16415" ht="12.75" customHeight="1" x14ac:dyDescent="0.2"/>
    <row r="16416" ht="12.75" customHeight="1" x14ac:dyDescent="0.2"/>
    <row r="16417" ht="12.75" customHeight="1" x14ac:dyDescent="0.2"/>
    <row r="16418" ht="12.75" customHeight="1" x14ac:dyDescent="0.2"/>
    <row r="16419" ht="12.75" customHeight="1" x14ac:dyDescent="0.2"/>
    <row r="16420" ht="12.75" customHeight="1" x14ac:dyDescent="0.2"/>
    <row r="16421" ht="12.75" customHeight="1" x14ac:dyDescent="0.2"/>
    <row r="16422" ht="12.75" customHeight="1" x14ac:dyDescent="0.2"/>
    <row r="16423" ht="12.75" customHeight="1" x14ac:dyDescent="0.2"/>
    <row r="16424" ht="12.75" customHeight="1" x14ac:dyDescent="0.2"/>
    <row r="16425" ht="12.75" customHeight="1" x14ac:dyDescent="0.2"/>
    <row r="16426" ht="12.75" customHeight="1" x14ac:dyDescent="0.2"/>
    <row r="16427" ht="12.75" customHeight="1" x14ac:dyDescent="0.2"/>
    <row r="16428" ht="12.75" customHeight="1" x14ac:dyDescent="0.2"/>
    <row r="16429" ht="12.75" customHeight="1" x14ac:dyDescent="0.2"/>
    <row r="16430" ht="12.75" customHeight="1" x14ac:dyDescent="0.2"/>
    <row r="16431" ht="12.75" customHeight="1" x14ac:dyDescent="0.2"/>
    <row r="16432" ht="12.75" customHeight="1" x14ac:dyDescent="0.2"/>
    <row r="16433" ht="12.75" customHeight="1" x14ac:dyDescent="0.2"/>
    <row r="16434" ht="12.75" customHeight="1" x14ac:dyDescent="0.2"/>
    <row r="16435" ht="12.75" customHeight="1" x14ac:dyDescent="0.2"/>
    <row r="16436" ht="12.75" customHeight="1" x14ac:dyDescent="0.2"/>
    <row r="16437" ht="12.75" customHeight="1" x14ac:dyDescent="0.2"/>
    <row r="16438" ht="12.75" customHeight="1" x14ac:dyDescent="0.2"/>
    <row r="16439" ht="12.75" customHeight="1" x14ac:dyDescent="0.2"/>
    <row r="16440" ht="12.75" customHeight="1" x14ac:dyDescent="0.2"/>
    <row r="16441" ht="12.75" customHeight="1" x14ac:dyDescent="0.2"/>
    <row r="16442" ht="12.75" customHeight="1" x14ac:dyDescent="0.2"/>
    <row r="16443" ht="12.75" customHeight="1" x14ac:dyDescent="0.2"/>
    <row r="16444" ht="12.75" customHeight="1" x14ac:dyDescent="0.2"/>
    <row r="16445" ht="12.75" customHeight="1" x14ac:dyDescent="0.2"/>
    <row r="16446" ht="12.75" customHeight="1" x14ac:dyDescent="0.2"/>
    <row r="16447" ht="12.75" customHeight="1" x14ac:dyDescent="0.2"/>
    <row r="16448" ht="12.75" customHeight="1" x14ac:dyDescent="0.2"/>
    <row r="16449" ht="12.75" customHeight="1" x14ac:dyDescent="0.2"/>
    <row r="16450" ht="12.75" customHeight="1" x14ac:dyDescent="0.2"/>
    <row r="16451" ht="12.75" customHeight="1" x14ac:dyDescent="0.2"/>
    <row r="16452" ht="12.75" customHeight="1" x14ac:dyDescent="0.2"/>
    <row r="16453" ht="12.75" customHeight="1" x14ac:dyDescent="0.2"/>
    <row r="16454" ht="12.75" customHeight="1" x14ac:dyDescent="0.2"/>
    <row r="16455" ht="12.75" customHeight="1" x14ac:dyDescent="0.2"/>
    <row r="16456" ht="12.75" customHeight="1" x14ac:dyDescent="0.2"/>
    <row r="16457" ht="12.75" customHeight="1" x14ac:dyDescent="0.2"/>
    <row r="16458" ht="12.75" customHeight="1" x14ac:dyDescent="0.2"/>
    <row r="16459" ht="12.75" customHeight="1" x14ac:dyDescent="0.2"/>
    <row r="16460" ht="12.75" customHeight="1" x14ac:dyDescent="0.2"/>
    <row r="16461" ht="12.75" customHeight="1" x14ac:dyDescent="0.2"/>
    <row r="16462" ht="12.75" customHeight="1" x14ac:dyDescent="0.2"/>
    <row r="16463" ht="12.75" customHeight="1" x14ac:dyDescent="0.2"/>
    <row r="16464" ht="12.75" customHeight="1" x14ac:dyDescent="0.2"/>
    <row r="16465" ht="12.75" customHeight="1" x14ac:dyDescent="0.2"/>
    <row r="16466" ht="12.75" customHeight="1" x14ac:dyDescent="0.2"/>
    <row r="16467" ht="12.75" customHeight="1" x14ac:dyDescent="0.2"/>
    <row r="16468" ht="12.75" customHeight="1" x14ac:dyDescent="0.2"/>
    <row r="16469" ht="12.75" customHeight="1" x14ac:dyDescent="0.2"/>
    <row r="16470" ht="12.75" customHeight="1" x14ac:dyDescent="0.2"/>
    <row r="16471" ht="12.75" customHeight="1" x14ac:dyDescent="0.2"/>
    <row r="16472" ht="12.75" customHeight="1" x14ac:dyDescent="0.2"/>
    <row r="16473" ht="12.75" customHeight="1" x14ac:dyDescent="0.2"/>
    <row r="16474" ht="12.75" customHeight="1" x14ac:dyDescent="0.2"/>
    <row r="16475" ht="12.75" customHeight="1" x14ac:dyDescent="0.2"/>
    <row r="16476" ht="12.75" customHeight="1" x14ac:dyDescent="0.2"/>
    <row r="16477" ht="12.75" customHeight="1" x14ac:dyDescent="0.2"/>
    <row r="16478" ht="12.75" customHeight="1" x14ac:dyDescent="0.2"/>
    <row r="16479" ht="12.75" customHeight="1" x14ac:dyDescent="0.2"/>
    <row r="16480" ht="12.75" customHeight="1" x14ac:dyDescent="0.2"/>
    <row r="16481" ht="12.75" customHeight="1" x14ac:dyDescent="0.2"/>
    <row r="16482" ht="12.75" customHeight="1" x14ac:dyDescent="0.2"/>
    <row r="16483" ht="12.75" customHeight="1" x14ac:dyDescent="0.2"/>
    <row r="16484" ht="12.75" customHeight="1" x14ac:dyDescent="0.2"/>
    <row r="16485" ht="12.75" customHeight="1" x14ac:dyDescent="0.2"/>
    <row r="16486" ht="12.75" customHeight="1" x14ac:dyDescent="0.2"/>
    <row r="16487" ht="12.75" customHeight="1" x14ac:dyDescent="0.2"/>
    <row r="16488" ht="12.75" customHeight="1" x14ac:dyDescent="0.2"/>
    <row r="16489" ht="12.75" customHeight="1" x14ac:dyDescent="0.2"/>
    <row r="16490" ht="12.75" customHeight="1" x14ac:dyDescent="0.2"/>
    <row r="16491" ht="12.75" customHeight="1" x14ac:dyDescent="0.2"/>
    <row r="16492" ht="12.75" customHeight="1" x14ac:dyDescent="0.2"/>
    <row r="16493" ht="12.75" customHeight="1" x14ac:dyDescent="0.2"/>
    <row r="16494" ht="12.75" customHeight="1" x14ac:dyDescent="0.2"/>
    <row r="16495" ht="12.75" customHeight="1" x14ac:dyDescent="0.2"/>
    <row r="16496" ht="12.75" customHeight="1" x14ac:dyDescent="0.2"/>
    <row r="16497" ht="12.75" customHeight="1" x14ac:dyDescent="0.2"/>
    <row r="16498" ht="12.75" customHeight="1" x14ac:dyDescent="0.2"/>
    <row r="16499" ht="12.75" customHeight="1" x14ac:dyDescent="0.2"/>
    <row r="16500" ht="12.75" customHeight="1" x14ac:dyDescent="0.2"/>
    <row r="16501" ht="12.75" customHeight="1" x14ac:dyDescent="0.2"/>
    <row r="16502" ht="12.75" customHeight="1" x14ac:dyDescent="0.2"/>
    <row r="16503" ht="12.75" customHeight="1" x14ac:dyDescent="0.2"/>
    <row r="16504" ht="12.75" customHeight="1" x14ac:dyDescent="0.2"/>
    <row r="16505" ht="12.75" customHeight="1" x14ac:dyDescent="0.2"/>
    <row r="16506" ht="12.75" customHeight="1" x14ac:dyDescent="0.2"/>
    <row r="16507" ht="12.75" customHeight="1" x14ac:dyDescent="0.2"/>
    <row r="16508" ht="12.75" customHeight="1" x14ac:dyDescent="0.2"/>
    <row r="16509" ht="12.75" customHeight="1" x14ac:dyDescent="0.2"/>
    <row r="16510" ht="12.75" customHeight="1" x14ac:dyDescent="0.2"/>
    <row r="16511" ht="12.75" customHeight="1" x14ac:dyDescent="0.2"/>
    <row r="16512" ht="12.75" customHeight="1" x14ac:dyDescent="0.2"/>
    <row r="16513" ht="12.75" customHeight="1" x14ac:dyDescent="0.2"/>
    <row r="16514" ht="12.75" customHeight="1" x14ac:dyDescent="0.2"/>
    <row r="16515" ht="12.75" customHeight="1" x14ac:dyDescent="0.2"/>
    <row r="16516" ht="12.75" customHeight="1" x14ac:dyDescent="0.2"/>
    <row r="16517" ht="12.75" customHeight="1" x14ac:dyDescent="0.2"/>
    <row r="16518" ht="12.75" customHeight="1" x14ac:dyDescent="0.2"/>
    <row r="16519" ht="12.75" customHeight="1" x14ac:dyDescent="0.2"/>
    <row r="16520" ht="12.75" customHeight="1" x14ac:dyDescent="0.2"/>
    <row r="16521" ht="12.75" customHeight="1" x14ac:dyDescent="0.2"/>
    <row r="16522" ht="12.75" customHeight="1" x14ac:dyDescent="0.2"/>
    <row r="16523" ht="12.75" customHeight="1" x14ac:dyDescent="0.2"/>
    <row r="16524" ht="12.75" customHeight="1" x14ac:dyDescent="0.2"/>
    <row r="16525" ht="12.75" customHeight="1" x14ac:dyDescent="0.2"/>
    <row r="16526" ht="12.75" customHeight="1" x14ac:dyDescent="0.2"/>
    <row r="16527" ht="12.75" customHeight="1" x14ac:dyDescent="0.2"/>
    <row r="16528" ht="12.75" customHeight="1" x14ac:dyDescent="0.2"/>
    <row r="16529" ht="12.75" customHeight="1" x14ac:dyDescent="0.2"/>
    <row r="16530" ht="12.75" customHeight="1" x14ac:dyDescent="0.2"/>
    <row r="16531" ht="12.75" customHeight="1" x14ac:dyDescent="0.2"/>
    <row r="16532" ht="12.75" customHeight="1" x14ac:dyDescent="0.2"/>
    <row r="16533" ht="12.75" customHeight="1" x14ac:dyDescent="0.2"/>
    <row r="16534" ht="12.75" customHeight="1" x14ac:dyDescent="0.2"/>
    <row r="16535" ht="12.75" customHeight="1" x14ac:dyDescent="0.2"/>
    <row r="16536" ht="12.75" customHeight="1" x14ac:dyDescent="0.2"/>
    <row r="16537" ht="12.75" customHeight="1" x14ac:dyDescent="0.2"/>
    <row r="16538" ht="12.75" customHeight="1" x14ac:dyDescent="0.2"/>
    <row r="16539" ht="12.75" customHeight="1" x14ac:dyDescent="0.2"/>
    <row r="16540" ht="12.75" customHeight="1" x14ac:dyDescent="0.2"/>
    <row r="16541" ht="12.75" customHeight="1" x14ac:dyDescent="0.2"/>
    <row r="16542" ht="12.75" customHeight="1" x14ac:dyDescent="0.2"/>
    <row r="16543" ht="12.75" customHeight="1" x14ac:dyDescent="0.2"/>
    <row r="16544" ht="12.75" customHeight="1" x14ac:dyDescent="0.2"/>
    <row r="16545" ht="12.75" customHeight="1" x14ac:dyDescent="0.2"/>
    <row r="16546" ht="12.75" customHeight="1" x14ac:dyDescent="0.2"/>
    <row r="16547" ht="12.75" customHeight="1" x14ac:dyDescent="0.2"/>
    <row r="16548" ht="12.75" customHeight="1" x14ac:dyDescent="0.2"/>
    <row r="16549" ht="12.75" customHeight="1" x14ac:dyDescent="0.2"/>
    <row r="16550" ht="12.75" customHeight="1" x14ac:dyDescent="0.2"/>
    <row r="16551" ht="12.75" customHeight="1" x14ac:dyDescent="0.2"/>
    <row r="16552" ht="12.75" customHeight="1" x14ac:dyDescent="0.2"/>
    <row r="16553" ht="12.75" customHeight="1" x14ac:dyDescent="0.2"/>
    <row r="16554" ht="12.75" customHeight="1" x14ac:dyDescent="0.2"/>
    <row r="16555" ht="12.75" customHeight="1" x14ac:dyDescent="0.2"/>
    <row r="16556" ht="12.75" customHeight="1" x14ac:dyDescent="0.2"/>
    <row r="16557" ht="12.75" customHeight="1" x14ac:dyDescent="0.2"/>
    <row r="16558" ht="12.75" customHeight="1" x14ac:dyDescent="0.2"/>
    <row r="16559" ht="12.75" customHeight="1" x14ac:dyDescent="0.2"/>
    <row r="16560" ht="12.75" customHeight="1" x14ac:dyDescent="0.2"/>
    <row r="16561" ht="12.75" customHeight="1" x14ac:dyDescent="0.2"/>
    <row r="16562" ht="12.75" customHeight="1" x14ac:dyDescent="0.2"/>
    <row r="16563" ht="12.75" customHeight="1" x14ac:dyDescent="0.2"/>
    <row r="16564" ht="12.75" customHeight="1" x14ac:dyDescent="0.2"/>
    <row r="16565" ht="12.75" customHeight="1" x14ac:dyDescent="0.2"/>
    <row r="16566" ht="12.75" customHeight="1" x14ac:dyDescent="0.2"/>
    <row r="16567" ht="12.75" customHeight="1" x14ac:dyDescent="0.2"/>
    <row r="16568" ht="12.75" customHeight="1" x14ac:dyDescent="0.2"/>
    <row r="16569" ht="12.75" customHeight="1" x14ac:dyDescent="0.2"/>
    <row r="16570" ht="12.75" customHeight="1" x14ac:dyDescent="0.2"/>
    <row r="16571" ht="12.75" customHeight="1" x14ac:dyDescent="0.2"/>
    <row r="16572" ht="12.75" customHeight="1" x14ac:dyDescent="0.2"/>
    <row r="16573" ht="12.75" customHeight="1" x14ac:dyDescent="0.2"/>
    <row r="16574" ht="12.75" customHeight="1" x14ac:dyDescent="0.2"/>
    <row r="16575" ht="12.75" customHeight="1" x14ac:dyDescent="0.2"/>
    <row r="16576" ht="12.75" customHeight="1" x14ac:dyDescent="0.2"/>
    <row r="16577" ht="12.75" customHeight="1" x14ac:dyDescent="0.2"/>
    <row r="16578" ht="12.75" customHeight="1" x14ac:dyDescent="0.2"/>
    <row r="16579" ht="12.75" customHeight="1" x14ac:dyDescent="0.2"/>
    <row r="16580" ht="12.75" customHeight="1" x14ac:dyDescent="0.2"/>
    <row r="16581" ht="12.75" customHeight="1" x14ac:dyDescent="0.2"/>
    <row r="16582" ht="12.75" customHeight="1" x14ac:dyDescent="0.2"/>
    <row r="16583" ht="12.75" customHeight="1" x14ac:dyDescent="0.2"/>
    <row r="16584" ht="12.75" customHeight="1" x14ac:dyDescent="0.2"/>
    <row r="16585" ht="12.75" customHeight="1" x14ac:dyDescent="0.2"/>
    <row r="16586" ht="12.75" customHeight="1" x14ac:dyDescent="0.2"/>
    <row r="16587" ht="12.75" customHeight="1" x14ac:dyDescent="0.2"/>
    <row r="16588" ht="12.75" customHeight="1" x14ac:dyDescent="0.2"/>
    <row r="16589" ht="12.75" customHeight="1" x14ac:dyDescent="0.2"/>
    <row r="16590" ht="12.75" customHeight="1" x14ac:dyDescent="0.2"/>
    <row r="16591" ht="12.75" customHeight="1" x14ac:dyDescent="0.2"/>
    <row r="16592" ht="12.75" customHeight="1" x14ac:dyDescent="0.2"/>
    <row r="16593" ht="12.75" customHeight="1" x14ac:dyDescent="0.2"/>
    <row r="16594" ht="12.75" customHeight="1" x14ac:dyDescent="0.2"/>
    <row r="16595" ht="12.75" customHeight="1" x14ac:dyDescent="0.2"/>
    <row r="16596" ht="12.75" customHeight="1" x14ac:dyDescent="0.2"/>
    <row r="16597" ht="12.75" customHeight="1" x14ac:dyDescent="0.2"/>
    <row r="16598" ht="12.75" customHeight="1" x14ac:dyDescent="0.2"/>
    <row r="16599" ht="12.75" customHeight="1" x14ac:dyDescent="0.2"/>
    <row r="16600" ht="12.75" customHeight="1" x14ac:dyDescent="0.2"/>
    <row r="16601" ht="12.75" customHeight="1" x14ac:dyDescent="0.2"/>
    <row r="16602" ht="12.75" customHeight="1" x14ac:dyDescent="0.2"/>
    <row r="16603" ht="12.75" customHeight="1" x14ac:dyDescent="0.2"/>
    <row r="16604" ht="12.75" customHeight="1" x14ac:dyDescent="0.2"/>
    <row r="16605" ht="12.75" customHeight="1" x14ac:dyDescent="0.2"/>
    <row r="16606" ht="12.75" customHeight="1" x14ac:dyDescent="0.2"/>
    <row r="16607" ht="12.75" customHeight="1" x14ac:dyDescent="0.2"/>
    <row r="16608" ht="12.75" customHeight="1" x14ac:dyDescent="0.2"/>
    <row r="16609" ht="12.75" customHeight="1" x14ac:dyDescent="0.2"/>
    <row r="16610" ht="12.75" customHeight="1" x14ac:dyDescent="0.2"/>
    <row r="16611" ht="12.75" customHeight="1" x14ac:dyDescent="0.2"/>
    <row r="16612" ht="12.75" customHeight="1" x14ac:dyDescent="0.2"/>
    <row r="16613" ht="12.75" customHeight="1" x14ac:dyDescent="0.2"/>
    <row r="16614" ht="12.75" customHeight="1" x14ac:dyDescent="0.2"/>
    <row r="16615" ht="12.75" customHeight="1" x14ac:dyDescent="0.2"/>
    <row r="16616" ht="12.75" customHeight="1" x14ac:dyDescent="0.2"/>
    <row r="16617" ht="12.75" customHeight="1" x14ac:dyDescent="0.2"/>
    <row r="16618" ht="12.75" customHeight="1" x14ac:dyDescent="0.2"/>
    <row r="16619" ht="12.75" customHeight="1" x14ac:dyDescent="0.2"/>
    <row r="16620" ht="12.75" customHeight="1" x14ac:dyDescent="0.2"/>
    <row r="16621" ht="12.75" customHeight="1" x14ac:dyDescent="0.2"/>
    <row r="16622" ht="12.75" customHeight="1" x14ac:dyDescent="0.2"/>
    <row r="16623" ht="12.75" customHeight="1" x14ac:dyDescent="0.2"/>
    <row r="16624" ht="12.75" customHeight="1" x14ac:dyDescent="0.2"/>
    <row r="16625" ht="12.75" customHeight="1" x14ac:dyDescent="0.2"/>
    <row r="16626" ht="12.75" customHeight="1" x14ac:dyDescent="0.2"/>
    <row r="16627" ht="12.75" customHeight="1" x14ac:dyDescent="0.2"/>
    <row r="16628" ht="12.75" customHeight="1" x14ac:dyDescent="0.2"/>
    <row r="16629" ht="12.75" customHeight="1" x14ac:dyDescent="0.2"/>
    <row r="16630" ht="12.75" customHeight="1" x14ac:dyDescent="0.2"/>
    <row r="16631" ht="12.75" customHeight="1" x14ac:dyDescent="0.2"/>
    <row r="16632" ht="12.75" customHeight="1" x14ac:dyDescent="0.2"/>
    <row r="16633" ht="12.75" customHeight="1" x14ac:dyDescent="0.2"/>
    <row r="16634" ht="12.75" customHeight="1" x14ac:dyDescent="0.2"/>
    <row r="16635" ht="12.75" customHeight="1" x14ac:dyDescent="0.2"/>
    <row r="16636" ht="12.75" customHeight="1" x14ac:dyDescent="0.2"/>
    <row r="16637" ht="12.75" customHeight="1" x14ac:dyDescent="0.2"/>
    <row r="16638" ht="12.75" customHeight="1" x14ac:dyDescent="0.2"/>
    <row r="16639" ht="12.75" customHeight="1" x14ac:dyDescent="0.2"/>
    <row r="16640" ht="12.75" customHeight="1" x14ac:dyDescent="0.2"/>
    <row r="16641" ht="12.75" customHeight="1" x14ac:dyDescent="0.2"/>
    <row r="16642" ht="12.75" customHeight="1" x14ac:dyDescent="0.2"/>
    <row r="16643" ht="12.75" customHeight="1" x14ac:dyDescent="0.2"/>
    <row r="16644" ht="12.75" customHeight="1" x14ac:dyDescent="0.2"/>
    <row r="16645" ht="12.75" customHeight="1" x14ac:dyDescent="0.2"/>
    <row r="16646" ht="12.75" customHeight="1" x14ac:dyDescent="0.2"/>
    <row r="16647" ht="12.75" customHeight="1" x14ac:dyDescent="0.2"/>
    <row r="16648" ht="12.75" customHeight="1" x14ac:dyDescent="0.2"/>
    <row r="16649" ht="12.75" customHeight="1" x14ac:dyDescent="0.2"/>
    <row r="16650" ht="12.75" customHeight="1" x14ac:dyDescent="0.2"/>
    <row r="16651" ht="12.75" customHeight="1" x14ac:dyDescent="0.2"/>
    <row r="16652" ht="12.75" customHeight="1" x14ac:dyDescent="0.2"/>
    <row r="16653" ht="12.75" customHeight="1" x14ac:dyDescent="0.2"/>
    <row r="16654" ht="12.75" customHeight="1" x14ac:dyDescent="0.2"/>
    <row r="16655" ht="12.75" customHeight="1" x14ac:dyDescent="0.2"/>
    <row r="16656" ht="12.75" customHeight="1" x14ac:dyDescent="0.2"/>
    <row r="16657" ht="12.75" customHeight="1" x14ac:dyDescent="0.2"/>
    <row r="16658" ht="12.75" customHeight="1" x14ac:dyDescent="0.2"/>
    <row r="16659" ht="12.75" customHeight="1" x14ac:dyDescent="0.2"/>
    <row r="16660" ht="12.75" customHeight="1" x14ac:dyDescent="0.2"/>
    <row r="16661" ht="12.75" customHeight="1" x14ac:dyDescent="0.2"/>
    <row r="16662" ht="12.75" customHeight="1" x14ac:dyDescent="0.2"/>
    <row r="16663" ht="12.75" customHeight="1" x14ac:dyDescent="0.2"/>
    <row r="16664" ht="12.75" customHeight="1" x14ac:dyDescent="0.2"/>
    <row r="16665" ht="12.75" customHeight="1" x14ac:dyDescent="0.2"/>
    <row r="16666" ht="12.75" customHeight="1" x14ac:dyDescent="0.2"/>
    <row r="16667" ht="12.75" customHeight="1" x14ac:dyDescent="0.2"/>
    <row r="16668" ht="12.75" customHeight="1" x14ac:dyDescent="0.2"/>
    <row r="16669" ht="12.75" customHeight="1" x14ac:dyDescent="0.2"/>
    <row r="16670" ht="12.75" customHeight="1" x14ac:dyDescent="0.2"/>
    <row r="16671" ht="12.75" customHeight="1" x14ac:dyDescent="0.2"/>
    <row r="16672" ht="12.75" customHeight="1" x14ac:dyDescent="0.2"/>
    <row r="16673" ht="12.75" customHeight="1" x14ac:dyDescent="0.2"/>
    <row r="16674" ht="12.75" customHeight="1" x14ac:dyDescent="0.2"/>
    <row r="16675" ht="12.75" customHeight="1" x14ac:dyDescent="0.2"/>
    <row r="16676" ht="12.75" customHeight="1" x14ac:dyDescent="0.2"/>
    <row r="16677" ht="12.75" customHeight="1" x14ac:dyDescent="0.2"/>
    <row r="16678" ht="12.75" customHeight="1" x14ac:dyDescent="0.2"/>
    <row r="16679" ht="12.75" customHeight="1" x14ac:dyDescent="0.2"/>
    <row r="16680" ht="12.75" customHeight="1" x14ac:dyDescent="0.2"/>
    <row r="16681" ht="12.75" customHeight="1" x14ac:dyDescent="0.2"/>
    <row r="16682" ht="12.75" customHeight="1" x14ac:dyDescent="0.2"/>
    <row r="16683" ht="12.75" customHeight="1" x14ac:dyDescent="0.2"/>
    <row r="16684" ht="12.75" customHeight="1" x14ac:dyDescent="0.2"/>
    <row r="16685" ht="12.75" customHeight="1" x14ac:dyDescent="0.2"/>
    <row r="16686" ht="12.75" customHeight="1" x14ac:dyDescent="0.2"/>
    <row r="16687" ht="12.75" customHeight="1" x14ac:dyDescent="0.2"/>
    <row r="16688" ht="12.75" customHeight="1" x14ac:dyDescent="0.2"/>
    <row r="16689" ht="12.75" customHeight="1" x14ac:dyDescent="0.2"/>
    <row r="16690" ht="12.75" customHeight="1" x14ac:dyDescent="0.2"/>
    <row r="16691" ht="12.75" customHeight="1" x14ac:dyDescent="0.2"/>
    <row r="16692" ht="12.75" customHeight="1" x14ac:dyDescent="0.2"/>
    <row r="16693" ht="12.75" customHeight="1" x14ac:dyDescent="0.2"/>
    <row r="16694" ht="12.75" customHeight="1" x14ac:dyDescent="0.2"/>
    <row r="16695" ht="12.75" customHeight="1" x14ac:dyDescent="0.2"/>
    <row r="16696" ht="12.75" customHeight="1" x14ac:dyDescent="0.2"/>
    <row r="16697" ht="12.75" customHeight="1" x14ac:dyDescent="0.2"/>
    <row r="16698" ht="12.75" customHeight="1" x14ac:dyDescent="0.2"/>
    <row r="16699" ht="12.75" customHeight="1" x14ac:dyDescent="0.2"/>
    <row r="16700" ht="12.75" customHeight="1" x14ac:dyDescent="0.2"/>
    <row r="16701" ht="12.75" customHeight="1" x14ac:dyDescent="0.2"/>
    <row r="16702" ht="12.75" customHeight="1" x14ac:dyDescent="0.2"/>
    <row r="16703" ht="12.75" customHeight="1" x14ac:dyDescent="0.2"/>
    <row r="16704" ht="12.75" customHeight="1" x14ac:dyDescent="0.2"/>
    <row r="16705" ht="12.75" customHeight="1" x14ac:dyDescent="0.2"/>
    <row r="16706" ht="12.75" customHeight="1" x14ac:dyDescent="0.2"/>
    <row r="16707" ht="12.75" customHeight="1" x14ac:dyDescent="0.2"/>
    <row r="16708" ht="12.75" customHeight="1" x14ac:dyDescent="0.2"/>
    <row r="16709" ht="12.75" customHeight="1" x14ac:dyDescent="0.2"/>
    <row r="16710" ht="12.75" customHeight="1" x14ac:dyDescent="0.2"/>
    <row r="16711" ht="12.75" customHeight="1" x14ac:dyDescent="0.2"/>
    <row r="16712" ht="12.75" customHeight="1" x14ac:dyDescent="0.2"/>
    <row r="16713" ht="12.75" customHeight="1" x14ac:dyDescent="0.2"/>
    <row r="16714" ht="12.75" customHeight="1" x14ac:dyDescent="0.2"/>
    <row r="16715" ht="12.75" customHeight="1" x14ac:dyDescent="0.2"/>
    <row r="16716" ht="12.75" customHeight="1" x14ac:dyDescent="0.2"/>
    <row r="16717" ht="12.75" customHeight="1" x14ac:dyDescent="0.2"/>
    <row r="16718" ht="12.75" customHeight="1" x14ac:dyDescent="0.2"/>
    <row r="16719" ht="12.75" customHeight="1" x14ac:dyDescent="0.2"/>
    <row r="16720" ht="12.75" customHeight="1" x14ac:dyDescent="0.2"/>
    <row r="16721" ht="12.75" customHeight="1" x14ac:dyDescent="0.2"/>
    <row r="16722" ht="12.75" customHeight="1" x14ac:dyDescent="0.2"/>
    <row r="16723" ht="12.75" customHeight="1" x14ac:dyDescent="0.2"/>
    <row r="16724" ht="12.75" customHeight="1" x14ac:dyDescent="0.2"/>
    <row r="16725" ht="12.75" customHeight="1" x14ac:dyDescent="0.2"/>
    <row r="16726" ht="12.75" customHeight="1" x14ac:dyDescent="0.2"/>
    <row r="16727" ht="12.75" customHeight="1" x14ac:dyDescent="0.2"/>
    <row r="16728" ht="12.75" customHeight="1" x14ac:dyDescent="0.2"/>
    <row r="16729" ht="12.75" customHeight="1" x14ac:dyDescent="0.2"/>
    <row r="16730" ht="12.75" customHeight="1" x14ac:dyDescent="0.2"/>
    <row r="16731" ht="12.75" customHeight="1" x14ac:dyDescent="0.2"/>
    <row r="16732" ht="12.75" customHeight="1" x14ac:dyDescent="0.2"/>
    <row r="16733" ht="12.75" customHeight="1" x14ac:dyDescent="0.2"/>
    <row r="16734" ht="12.75" customHeight="1" x14ac:dyDescent="0.2"/>
    <row r="16735" ht="12.75" customHeight="1" x14ac:dyDescent="0.2"/>
    <row r="16736" ht="12.75" customHeight="1" x14ac:dyDescent="0.2"/>
    <row r="16737" ht="12.75" customHeight="1" x14ac:dyDescent="0.2"/>
    <row r="16738" ht="12.75" customHeight="1" x14ac:dyDescent="0.2"/>
    <row r="16739" ht="12.75" customHeight="1" x14ac:dyDescent="0.2"/>
    <row r="16740" ht="12.75" customHeight="1" x14ac:dyDescent="0.2"/>
    <row r="16741" ht="12.75" customHeight="1" x14ac:dyDescent="0.2"/>
    <row r="16742" ht="12.75" customHeight="1" x14ac:dyDescent="0.2"/>
    <row r="16743" ht="12.75" customHeight="1" x14ac:dyDescent="0.2"/>
    <row r="16744" ht="12.75" customHeight="1" x14ac:dyDescent="0.2"/>
    <row r="16745" ht="12.75" customHeight="1" x14ac:dyDescent="0.2"/>
    <row r="16746" ht="12.75" customHeight="1" x14ac:dyDescent="0.2"/>
    <row r="16747" ht="12.75" customHeight="1" x14ac:dyDescent="0.2"/>
    <row r="16748" ht="12.75" customHeight="1" x14ac:dyDescent="0.2"/>
    <row r="16749" ht="12.75" customHeight="1" x14ac:dyDescent="0.2"/>
    <row r="16750" ht="12.75" customHeight="1" x14ac:dyDescent="0.2"/>
    <row r="16751" ht="12.75" customHeight="1" x14ac:dyDescent="0.2"/>
    <row r="16752" ht="12.75" customHeight="1" x14ac:dyDescent="0.2"/>
    <row r="16753" ht="12.75" customHeight="1" x14ac:dyDescent="0.2"/>
    <row r="16754" ht="12.75" customHeight="1" x14ac:dyDescent="0.2"/>
    <row r="16755" ht="12.75" customHeight="1" x14ac:dyDescent="0.2"/>
    <row r="16756" ht="12.75" customHeight="1" x14ac:dyDescent="0.2"/>
    <row r="16757" ht="12.75" customHeight="1" x14ac:dyDescent="0.2"/>
    <row r="16758" ht="12.75" customHeight="1" x14ac:dyDescent="0.2"/>
    <row r="16759" ht="12.75" customHeight="1" x14ac:dyDescent="0.2"/>
    <row r="16760" ht="12.75" customHeight="1" x14ac:dyDescent="0.2"/>
    <row r="16761" ht="12.75" customHeight="1" x14ac:dyDescent="0.2"/>
    <row r="16762" ht="12.75" customHeight="1" x14ac:dyDescent="0.2"/>
    <row r="16763" ht="12.75" customHeight="1" x14ac:dyDescent="0.2"/>
    <row r="16764" ht="12.75" customHeight="1" x14ac:dyDescent="0.2"/>
    <row r="16765" ht="12.75" customHeight="1" x14ac:dyDescent="0.2"/>
    <row r="16766" ht="12.75" customHeight="1" x14ac:dyDescent="0.2"/>
    <row r="16767" ht="12.75" customHeight="1" x14ac:dyDescent="0.2"/>
    <row r="16768" ht="12.75" customHeight="1" x14ac:dyDescent="0.2"/>
    <row r="16769" ht="12.75" customHeight="1" x14ac:dyDescent="0.2"/>
    <row r="16770" ht="12.75" customHeight="1" x14ac:dyDescent="0.2"/>
    <row r="16771" ht="12.75" customHeight="1" x14ac:dyDescent="0.2"/>
    <row r="16772" ht="12.75" customHeight="1" x14ac:dyDescent="0.2"/>
    <row r="16773" ht="12.75" customHeight="1" x14ac:dyDescent="0.2"/>
    <row r="16774" ht="12.75" customHeight="1" x14ac:dyDescent="0.2"/>
    <row r="16775" ht="12.75" customHeight="1" x14ac:dyDescent="0.2"/>
    <row r="16776" ht="12.75" customHeight="1" x14ac:dyDescent="0.2"/>
    <row r="16777" ht="12.75" customHeight="1" x14ac:dyDescent="0.2"/>
    <row r="16778" ht="12.75" customHeight="1" x14ac:dyDescent="0.2"/>
    <row r="16779" ht="12.75" customHeight="1" x14ac:dyDescent="0.2"/>
    <row r="16780" ht="12.75" customHeight="1" x14ac:dyDescent="0.2"/>
    <row r="16781" ht="12.75" customHeight="1" x14ac:dyDescent="0.2"/>
    <row r="16782" ht="12.75" customHeight="1" x14ac:dyDescent="0.2"/>
    <row r="16783" ht="12.75" customHeight="1" x14ac:dyDescent="0.2"/>
    <row r="16784" ht="12.75" customHeight="1" x14ac:dyDescent="0.2"/>
    <row r="16785" ht="12.75" customHeight="1" x14ac:dyDescent="0.2"/>
    <row r="16786" ht="12.75" customHeight="1" x14ac:dyDescent="0.2"/>
    <row r="16787" ht="12.75" customHeight="1" x14ac:dyDescent="0.2"/>
    <row r="16788" ht="12.75" customHeight="1" x14ac:dyDescent="0.2"/>
    <row r="16789" ht="12.75" customHeight="1" x14ac:dyDescent="0.2"/>
    <row r="16790" ht="12.75" customHeight="1" x14ac:dyDescent="0.2"/>
    <row r="16791" ht="12.75" customHeight="1" x14ac:dyDescent="0.2"/>
    <row r="16792" ht="12.75" customHeight="1" x14ac:dyDescent="0.2"/>
    <row r="16793" ht="12.75" customHeight="1" x14ac:dyDescent="0.2"/>
    <row r="16794" ht="12.75" customHeight="1" x14ac:dyDescent="0.2"/>
    <row r="16795" ht="12.75" customHeight="1" x14ac:dyDescent="0.2"/>
    <row r="16796" ht="12.75" customHeight="1" x14ac:dyDescent="0.2"/>
    <row r="16797" ht="12.75" customHeight="1" x14ac:dyDescent="0.2"/>
    <row r="16798" ht="12.75" customHeight="1" x14ac:dyDescent="0.2"/>
    <row r="16799" ht="12.75" customHeight="1" x14ac:dyDescent="0.2"/>
    <row r="16800" ht="12.75" customHeight="1" x14ac:dyDescent="0.2"/>
    <row r="16801" ht="12.75" customHeight="1" x14ac:dyDescent="0.2"/>
    <row r="16802" ht="12.75" customHeight="1" x14ac:dyDescent="0.2"/>
    <row r="16803" ht="12.75" customHeight="1" x14ac:dyDescent="0.2"/>
    <row r="16804" ht="12.75" customHeight="1" x14ac:dyDescent="0.2"/>
    <row r="16805" ht="12.75" customHeight="1" x14ac:dyDescent="0.2"/>
    <row r="16806" ht="12.75" customHeight="1" x14ac:dyDescent="0.2"/>
    <row r="16807" ht="12.75" customHeight="1" x14ac:dyDescent="0.2"/>
    <row r="16808" ht="12.75" customHeight="1" x14ac:dyDescent="0.2"/>
    <row r="16809" ht="12.75" customHeight="1" x14ac:dyDescent="0.2"/>
    <row r="16810" ht="12.75" customHeight="1" x14ac:dyDescent="0.2"/>
    <row r="16811" ht="12.75" customHeight="1" x14ac:dyDescent="0.2"/>
    <row r="16812" ht="12.75" customHeight="1" x14ac:dyDescent="0.2"/>
    <row r="16813" ht="12.75" customHeight="1" x14ac:dyDescent="0.2"/>
    <row r="16814" ht="12.75" customHeight="1" x14ac:dyDescent="0.2"/>
    <row r="16815" ht="12.75" customHeight="1" x14ac:dyDescent="0.2"/>
    <row r="16816" ht="12.75" customHeight="1" x14ac:dyDescent="0.2"/>
    <row r="16817" ht="12.75" customHeight="1" x14ac:dyDescent="0.2"/>
    <row r="16818" ht="12.75" customHeight="1" x14ac:dyDescent="0.2"/>
    <row r="16819" ht="12.75" customHeight="1" x14ac:dyDescent="0.2"/>
    <row r="16820" ht="12.75" customHeight="1" x14ac:dyDescent="0.2"/>
    <row r="16821" ht="12.75" customHeight="1" x14ac:dyDescent="0.2"/>
    <row r="16822" ht="12.75" customHeight="1" x14ac:dyDescent="0.2"/>
    <row r="16823" ht="12.75" customHeight="1" x14ac:dyDescent="0.2"/>
    <row r="16824" ht="12.75" customHeight="1" x14ac:dyDescent="0.2"/>
    <row r="16825" ht="12.75" customHeight="1" x14ac:dyDescent="0.2"/>
    <row r="16826" ht="12.75" customHeight="1" x14ac:dyDescent="0.2"/>
    <row r="16827" ht="12.75" customHeight="1" x14ac:dyDescent="0.2"/>
    <row r="16828" ht="12.75" customHeight="1" x14ac:dyDescent="0.2"/>
    <row r="16829" ht="12.75" customHeight="1" x14ac:dyDescent="0.2"/>
    <row r="16830" ht="12.75" customHeight="1" x14ac:dyDescent="0.2"/>
    <row r="16831" ht="12.75" customHeight="1" x14ac:dyDescent="0.2"/>
    <row r="16832" ht="12.75" customHeight="1" x14ac:dyDescent="0.2"/>
    <row r="16833" ht="12.75" customHeight="1" x14ac:dyDescent="0.2"/>
    <row r="16834" ht="12.75" customHeight="1" x14ac:dyDescent="0.2"/>
    <row r="16835" ht="12.75" customHeight="1" x14ac:dyDescent="0.2"/>
    <row r="16836" ht="12.75" customHeight="1" x14ac:dyDescent="0.2"/>
    <row r="16837" ht="12.75" customHeight="1" x14ac:dyDescent="0.2"/>
    <row r="16838" ht="12.75" customHeight="1" x14ac:dyDescent="0.2"/>
    <row r="16839" ht="12.75" customHeight="1" x14ac:dyDescent="0.2"/>
    <row r="16840" ht="12.75" customHeight="1" x14ac:dyDescent="0.2"/>
    <row r="16841" ht="12.75" customHeight="1" x14ac:dyDescent="0.2"/>
    <row r="16842" ht="12.75" customHeight="1" x14ac:dyDescent="0.2"/>
    <row r="16843" ht="12.75" customHeight="1" x14ac:dyDescent="0.2"/>
    <row r="16844" ht="12.75" customHeight="1" x14ac:dyDescent="0.2"/>
    <row r="16845" ht="12.75" customHeight="1" x14ac:dyDescent="0.2"/>
    <row r="16846" ht="12.75" customHeight="1" x14ac:dyDescent="0.2"/>
    <row r="16847" ht="12.75" customHeight="1" x14ac:dyDescent="0.2"/>
    <row r="16848" ht="12.75" customHeight="1" x14ac:dyDescent="0.2"/>
    <row r="16849" ht="12.75" customHeight="1" x14ac:dyDescent="0.2"/>
    <row r="16850" ht="12.75" customHeight="1" x14ac:dyDescent="0.2"/>
    <row r="16851" ht="12.75" customHeight="1" x14ac:dyDescent="0.2"/>
    <row r="16852" ht="12.75" customHeight="1" x14ac:dyDescent="0.2"/>
    <row r="16853" ht="12.75" customHeight="1" x14ac:dyDescent="0.2"/>
    <row r="16854" ht="12.75" customHeight="1" x14ac:dyDescent="0.2"/>
    <row r="16855" ht="12.75" customHeight="1" x14ac:dyDescent="0.2"/>
    <row r="16856" ht="12.75" customHeight="1" x14ac:dyDescent="0.2"/>
    <row r="16857" ht="12.75" customHeight="1" x14ac:dyDescent="0.2"/>
    <row r="16858" ht="12.75" customHeight="1" x14ac:dyDescent="0.2"/>
    <row r="16859" ht="12.75" customHeight="1" x14ac:dyDescent="0.2"/>
    <row r="16860" ht="12.75" customHeight="1" x14ac:dyDescent="0.2"/>
    <row r="16861" ht="12.75" customHeight="1" x14ac:dyDescent="0.2"/>
    <row r="16862" ht="12.75" customHeight="1" x14ac:dyDescent="0.2"/>
    <row r="16863" ht="12.75" customHeight="1" x14ac:dyDescent="0.2"/>
    <row r="16864" ht="12.75" customHeight="1" x14ac:dyDescent="0.2"/>
    <row r="16865" ht="12.75" customHeight="1" x14ac:dyDescent="0.2"/>
    <row r="16866" ht="12.75" customHeight="1" x14ac:dyDescent="0.2"/>
    <row r="16867" ht="12.75" customHeight="1" x14ac:dyDescent="0.2"/>
    <row r="16868" ht="12.75" customHeight="1" x14ac:dyDescent="0.2"/>
    <row r="16869" ht="12.75" customHeight="1" x14ac:dyDescent="0.2"/>
    <row r="16870" ht="12.75" customHeight="1" x14ac:dyDescent="0.2"/>
    <row r="16871" ht="12.75" customHeight="1" x14ac:dyDescent="0.2"/>
    <row r="16872" ht="12.75" customHeight="1" x14ac:dyDescent="0.2"/>
    <row r="16873" ht="12.75" customHeight="1" x14ac:dyDescent="0.2"/>
    <row r="16874" ht="12.75" customHeight="1" x14ac:dyDescent="0.2"/>
    <row r="16875" ht="12.75" customHeight="1" x14ac:dyDescent="0.2"/>
    <row r="16876" ht="12.75" customHeight="1" x14ac:dyDescent="0.2"/>
    <row r="16877" ht="12.75" customHeight="1" x14ac:dyDescent="0.2"/>
    <row r="16878" ht="12.75" customHeight="1" x14ac:dyDescent="0.2"/>
    <row r="16879" ht="12.75" customHeight="1" x14ac:dyDescent="0.2"/>
    <row r="16880" ht="12.75" customHeight="1" x14ac:dyDescent="0.2"/>
    <row r="16881" ht="12.75" customHeight="1" x14ac:dyDescent="0.2"/>
    <row r="16882" ht="12.75" customHeight="1" x14ac:dyDescent="0.2"/>
    <row r="16883" ht="12.75" customHeight="1" x14ac:dyDescent="0.2"/>
    <row r="16884" ht="12.75" customHeight="1" x14ac:dyDescent="0.2"/>
    <row r="16885" ht="12.75" customHeight="1" x14ac:dyDescent="0.2"/>
    <row r="16886" ht="12.75" customHeight="1" x14ac:dyDescent="0.2"/>
    <row r="16887" ht="12.75" customHeight="1" x14ac:dyDescent="0.2"/>
    <row r="16888" ht="12.75" customHeight="1" x14ac:dyDescent="0.2"/>
    <row r="16889" ht="12.75" customHeight="1" x14ac:dyDescent="0.2"/>
    <row r="16890" ht="12.75" customHeight="1" x14ac:dyDescent="0.2"/>
    <row r="16891" ht="12.75" customHeight="1" x14ac:dyDescent="0.2"/>
    <row r="16892" ht="12.75" customHeight="1" x14ac:dyDescent="0.2"/>
    <row r="16893" ht="12.75" customHeight="1" x14ac:dyDescent="0.2"/>
    <row r="16894" ht="12.75" customHeight="1" x14ac:dyDescent="0.2"/>
    <row r="16895" ht="12.75" customHeight="1" x14ac:dyDescent="0.2"/>
    <row r="16896" ht="12.75" customHeight="1" x14ac:dyDescent="0.2"/>
    <row r="16897" ht="12.75" customHeight="1" x14ac:dyDescent="0.2"/>
    <row r="16898" ht="12.75" customHeight="1" x14ac:dyDescent="0.2"/>
    <row r="16899" ht="12.75" customHeight="1" x14ac:dyDescent="0.2"/>
    <row r="16900" ht="12.75" customHeight="1" x14ac:dyDescent="0.2"/>
    <row r="16901" ht="12.75" customHeight="1" x14ac:dyDescent="0.2"/>
    <row r="16902" ht="12.75" customHeight="1" x14ac:dyDescent="0.2"/>
    <row r="16903" ht="12.75" customHeight="1" x14ac:dyDescent="0.2"/>
    <row r="16904" ht="12.75" customHeight="1" x14ac:dyDescent="0.2"/>
    <row r="16905" ht="12.75" customHeight="1" x14ac:dyDescent="0.2"/>
    <row r="16906" ht="12.75" customHeight="1" x14ac:dyDescent="0.2"/>
    <row r="16907" ht="12.75" customHeight="1" x14ac:dyDescent="0.2"/>
    <row r="16908" ht="12.75" customHeight="1" x14ac:dyDescent="0.2"/>
    <row r="16909" ht="12.75" customHeight="1" x14ac:dyDescent="0.2"/>
    <row r="16910" ht="12.75" customHeight="1" x14ac:dyDescent="0.2"/>
    <row r="16911" ht="12.75" customHeight="1" x14ac:dyDescent="0.2"/>
    <row r="16912" ht="12.75" customHeight="1" x14ac:dyDescent="0.2"/>
    <row r="16913" ht="12.75" customHeight="1" x14ac:dyDescent="0.2"/>
    <row r="16914" ht="12.75" customHeight="1" x14ac:dyDescent="0.2"/>
    <row r="16915" ht="12.75" customHeight="1" x14ac:dyDescent="0.2"/>
    <row r="16916" ht="12.75" customHeight="1" x14ac:dyDescent="0.2"/>
    <row r="16917" ht="12.75" customHeight="1" x14ac:dyDescent="0.2"/>
    <row r="16918" ht="12.75" customHeight="1" x14ac:dyDescent="0.2"/>
    <row r="16919" ht="12.75" customHeight="1" x14ac:dyDescent="0.2"/>
    <row r="16920" ht="12.75" customHeight="1" x14ac:dyDescent="0.2"/>
    <row r="16921" ht="12.75" customHeight="1" x14ac:dyDescent="0.2"/>
    <row r="16922" ht="12.75" customHeight="1" x14ac:dyDescent="0.2"/>
    <row r="16923" ht="12.75" customHeight="1" x14ac:dyDescent="0.2"/>
    <row r="16924" ht="12.75" customHeight="1" x14ac:dyDescent="0.2"/>
    <row r="16925" ht="12.75" customHeight="1" x14ac:dyDescent="0.2"/>
    <row r="16926" ht="12.75" customHeight="1" x14ac:dyDescent="0.2"/>
    <row r="16927" ht="12.75" customHeight="1" x14ac:dyDescent="0.2"/>
    <row r="16928" ht="12.75" customHeight="1" x14ac:dyDescent="0.2"/>
    <row r="16929" ht="12.75" customHeight="1" x14ac:dyDescent="0.2"/>
    <row r="16930" ht="12.75" customHeight="1" x14ac:dyDescent="0.2"/>
    <row r="16931" ht="12.75" customHeight="1" x14ac:dyDescent="0.2"/>
    <row r="16932" ht="12.75" customHeight="1" x14ac:dyDescent="0.2"/>
    <row r="16933" ht="12.75" customHeight="1" x14ac:dyDescent="0.2"/>
    <row r="16934" ht="12.75" customHeight="1" x14ac:dyDescent="0.2"/>
    <row r="16935" ht="12.75" customHeight="1" x14ac:dyDescent="0.2"/>
    <row r="16936" ht="12.75" customHeight="1" x14ac:dyDescent="0.2"/>
    <row r="16937" ht="12.75" customHeight="1" x14ac:dyDescent="0.2"/>
    <row r="16938" ht="12.75" customHeight="1" x14ac:dyDescent="0.2"/>
    <row r="16939" ht="12.75" customHeight="1" x14ac:dyDescent="0.2"/>
    <row r="16940" ht="12.75" customHeight="1" x14ac:dyDescent="0.2"/>
    <row r="16941" ht="12.75" customHeight="1" x14ac:dyDescent="0.2"/>
    <row r="16942" ht="12.75" customHeight="1" x14ac:dyDescent="0.2"/>
    <row r="16943" ht="12.75" customHeight="1" x14ac:dyDescent="0.2"/>
    <row r="16944" ht="12.75" customHeight="1" x14ac:dyDescent="0.2"/>
    <row r="16945" ht="12.75" customHeight="1" x14ac:dyDescent="0.2"/>
    <row r="16946" ht="12.75" customHeight="1" x14ac:dyDescent="0.2"/>
    <row r="16947" ht="12.75" customHeight="1" x14ac:dyDescent="0.2"/>
    <row r="16948" ht="12.75" customHeight="1" x14ac:dyDescent="0.2"/>
    <row r="16949" ht="12.75" customHeight="1" x14ac:dyDescent="0.2"/>
    <row r="16950" ht="12.75" customHeight="1" x14ac:dyDescent="0.2"/>
    <row r="16951" ht="12.75" customHeight="1" x14ac:dyDescent="0.2"/>
    <row r="16952" ht="12.75" customHeight="1" x14ac:dyDescent="0.2"/>
    <row r="16953" ht="12.75" customHeight="1" x14ac:dyDescent="0.2"/>
    <row r="16954" ht="12.75" customHeight="1" x14ac:dyDescent="0.2"/>
    <row r="16955" ht="12.75" customHeight="1" x14ac:dyDescent="0.2"/>
    <row r="16956" ht="12.75" customHeight="1" x14ac:dyDescent="0.2"/>
    <row r="16957" ht="12.75" customHeight="1" x14ac:dyDescent="0.2"/>
    <row r="16958" ht="12.75" customHeight="1" x14ac:dyDescent="0.2"/>
    <row r="16959" ht="12.75" customHeight="1" x14ac:dyDescent="0.2"/>
    <row r="16960" ht="12.75" customHeight="1" x14ac:dyDescent="0.2"/>
    <row r="16961" ht="12.75" customHeight="1" x14ac:dyDescent="0.2"/>
    <row r="16962" ht="12.75" customHeight="1" x14ac:dyDescent="0.2"/>
    <row r="16963" ht="12.75" customHeight="1" x14ac:dyDescent="0.2"/>
    <row r="16964" ht="12.75" customHeight="1" x14ac:dyDescent="0.2"/>
    <row r="16965" ht="12.75" customHeight="1" x14ac:dyDescent="0.2"/>
    <row r="16966" ht="12.75" customHeight="1" x14ac:dyDescent="0.2"/>
    <row r="16967" ht="12.75" customHeight="1" x14ac:dyDescent="0.2"/>
    <row r="16968" ht="12.75" customHeight="1" x14ac:dyDescent="0.2"/>
    <row r="16969" ht="12.75" customHeight="1" x14ac:dyDescent="0.2"/>
    <row r="16970" ht="12.75" customHeight="1" x14ac:dyDescent="0.2"/>
    <row r="16971" ht="12.75" customHeight="1" x14ac:dyDescent="0.2"/>
    <row r="16972" ht="12.75" customHeight="1" x14ac:dyDescent="0.2"/>
    <row r="16973" ht="12.75" customHeight="1" x14ac:dyDescent="0.2"/>
    <row r="16974" ht="12.75" customHeight="1" x14ac:dyDescent="0.2"/>
    <row r="16975" ht="12.75" customHeight="1" x14ac:dyDescent="0.2"/>
    <row r="16976" ht="12.75" customHeight="1" x14ac:dyDescent="0.2"/>
    <row r="16977" ht="12.75" customHeight="1" x14ac:dyDescent="0.2"/>
    <row r="16978" ht="12.75" customHeight="1" x14ac:dyDescent="0.2"/>
    <row r="16979" ht="12.75" customHeight="1" x14ac:dyDescent="0.2"/>
    <row r="16980" ht="12.75" customHeight="1" x14ac:dyDescent="0.2"/>
    <row r="16981" ht="12.75" customHeight="1" x14ac:dyDescent="0.2"/>
    <row r="16982" ht="12.75" customHeight="1" x14ac:dyDescent="0.2"/>
    <row r="16983" ht="12.75" customHeight="1" x14ac:dyDescent="0.2"/>
    <row r="16984" ht="12.75" customHeight="1" x14ac:dyDescent="0.2"/>
    <row r="16985" ht="12.75" customHeight="1" x14ac:dyDescent="0.2"/>
    <row r="16986" ht="12.75" customHeight="1" x14ac:dyDescent="0.2"/>
    <row r="16987" ht="12.75" customHeight="1" x14ac:dyDescent="0.2"/>
    <row r="16988" ht="12.75" customHeight="1" x14ac:dyDescent="0.2"/>
    <row r="16989" ht="12.75" customHeight="1" x14ac:dyDescent="0.2"/>
    <row r="16990" ht="12.75" customHeight="1" x14ac:dyDescent="0.2"/>
    <row r="16991" ht="12.75" customHeight="1" x14ac:dyDescent="0.2"/>
    <row r="16992" ht="12.75" customHeight="1" x14ac:dyDescent="0.2"/>
    <row r="16993" ht="12.75" customHeight="1" x14ac:dyDescent="0.2"/>
    <row r="16994" ht="12.75" customHeight="1" x14ac:dyDescent="0.2"/>
    <row r="16995" ht="12.75" customHeight="1" x14ac:dyDescent="0.2"/>
    <row r="16996" ht="12.75" customHeight="1" x14ac:dyDescent="0.2"/>
    <row r="16997" ht="12.75" customHeight="1" x14ac:dyDescent="0.2"/>
    <row r="16998" ht="12.75" customHeight="1" x14ac:dyDescent="0.2"/>
    <row r="16999" ht="12.75" customHeight="1" x14ac:dyDescent="0.2"/>
    <row r="17000" ht="12.75" customHeight="1" x14ac:dyDescent="0.2"/>
    <row r="17001" ht="12.75" customHeight="1" x14ac:dyDescent="0.2"/>
    <row r="17002" ht="12.75" customHeight="1" x14ac:dyDescent="0.2"/>
    <row r="17003" ht="12.75" customHeight="1" x14ac:dyDescent="0.2"/>
    <row r="17004" ht="12.75" customHeight="1" x14ac:dyDescent="0.2"/>
    <row r="17005" ht="12.75" customHeight="1" x14ac:dyDescent="0.2"/>
    <row r="17006" ht="12.75" customHeight="1" x14ac:dyDescent="0.2"/>
    <row r="17007" ht="12.75" customHeight="1" x14ac:dyDescent="0.2"/>
    <row r="17008" ht="12.75" customHeight="1" x14ac:dyDescent="0.2"/>
    <row r="17009" ht="12.75" customHeight="1" x14ac:dyDescent="0.2"/>
    <row r="17010" ht="12.75" customHeight="1" x14ac:dyDescent="0.2"/>
    <row r="17011" ht="12.75" customHeight="1" x14ac:dyDescent="0.2"/>
    <row r="17012" ht="12.75" customHeight="1" x14ac:dyDescent="0.2"/>
    <row r="17013" ht="12.75" customHeight="1" x14ac:dyDescent="0.2"/>
    <row r="17014" ht="12.75" customHeight="1" x14ac:dyDescent="0.2"/>
    <row r="17015" ht="12.75" customHeight="1" x14ac:dyDescent="0.2"/>
    <row r="17016" ht="12.75" customHeight="1" x14ac:dyDescent="0.2"/>
    <row r="17017" ht="12.75" customHeight="1" x14ac:dyDescent="0.2"/>
    <row r="17018" ht="12.75" customHeight="1" x14ac:dyDescent="0.2"/>
    <row r="17019" ht="12.75" customHeight="1" x14ac:dyDescent="0.2"/>
    <row r="17020" ht="12.75" customHeight="1" x14ac:dyDescent="0.2"/>
    <row r="17021" ht="12.75" customHeight="1" x14ac:dyDescent="0.2"/>
    <row r="17022" ht="12.75" customHeight="1" x14ac:dyDescent="0.2"/>
    <row r="17023" ht="12.75" customHeight="1" x14ac:dyDescent="0.2"/>
    <row r="17024" ht="12.75" customHeight="1" x14ac:dyDescent="0.2"/>
    <row r="17025" ht="12.75" customHeight="1" x14ac:dyDescent="0.2"/>
    <row r="17026" ht="12.75" customHeight="1" x14ac:dyDescent="0.2"/>
    <row r="17027" ht="12.75" customHeight="1" x14ac:dyDescent="0.2"/>
    <row r="17028" ht="12.75" customHeight="1" x14ac:dyDescent="0.2"/>
    <row r="17029" ht="12.75" customHeight="1" x14ac:dyDescent="0.2"/>
    <row r="17030" ht="12.75" customHeight="1" x14ac:dyDescent="0.2"/>
    <row r="17031" ht="12.75" customHeight="1" x14ac:dyDescent="0.2"/>
    <row r="17032" ht="12.75" customHeight="1" x14ac:dyDescent="0.2"/>
    <row r="17033" ht="12.75" customHeight="1" x14ac:dyDescent="0.2"/>
    <row r="17034" ht="12.75" customHeight="1" x14ac:dyDescent="0.2"/>
    <row r="17035" ht="12.75" customHeight="1" x14ac:dyDescent="0.2"/>
    <row r="17036" ht="12.75" customHeight="1" x14ac:dyDescent="0.2"/>
    <row r="17037" ht="12.75" customHeight="1" x14ac:dyDescent="0.2"/>
    <row r="17038" ht="12.75" customHeight="1" x14ac:dyDescent="0.2"/>
    <row r="17039" ht="12.75" customHeight="1" x14ac:dyDescent="0.2"/>
    <row r="17040" ht="12.75" customHeight="1" x14ac:dyDescent="0.2"/>
    <row r="17041" ht="12.75" customHeight="1" x14ac:dyDescent="0.2"/>
    <row r="17042" ht="12.75" customHeight="1" x14ac:dyDescent="0.2"/>
    <row r="17043" ht="12.75" customHeight="1" x14ac:dyDescent="0.2"/>
    <row r="17044" ht="12.75" customHeight="1" x14ac:dyDescent="0.2"/>
    <row r="17045" ht="12.75" customHeight="1" x14ac:dyDescent="0.2"/>
    <row r="17046" ht="12.75" customHeight="1" x14ac:dyDescent="0.2"/>
    <row r="17047" ht="12.75" customHeight="1" x14ac:dyDescent="0.2"/>
    <row r="17048" ht="12.75" customHeight="1" x14ac:dyDescent="0.2"/>
    <row r="17049" ht="12.75" customHeight="1" x14ac:dyDescent="0.2"/>
    <row r="17050" ht="12.75" customHeight="1" x14ac:dyDescent="0.2"/>
    <row r="17051" ht="12.75" customHeight="1" x14ac:dyDescent="0.2"/>
    <row r="17052" ht="12.75" customHeight="1" x14ac:dyDescent="0.2"/>
    <row r="17053" ht="12.75" customHeight="1" x14ac:dyDescent="0.2"/>
    <row r="17054" ht="12.75" customHeight="1" x14ac:dyDescent="0.2"/>
    <row r="17055" ht="12.75" customHeight="1" x14ac:dyDescent="0.2"/>
    <row r="17056" ht="12.75" customHeight="1" x14ac:dyDescent="0.2"/>
    <row r="17057" ht="12.75" customHeight="1" x14ac:dyDescent="0.2"/>
    <row r="17058" ht="12.75" customHeight="1" x14ac:dyDescent="0.2"/>
    <row r="17059" ht="12.75" customHeight="1" x14ac:dyDescent="0.2"/>
    <row r="17060" ht="12.75" customHeight="1" x14ac:dyDescent="0.2"/>
    <row r="17061" ht="12.75" customHeight="1" x14ac:dyDescent="0.2"/>
    <row r="17062" ht="12.75" customHeight="1" x14ac:dyDescent="0.2"/>
    <row r="17063" ht="12.75" customHeight="1" x14ac:dyDescent="0.2"/>
    <row r="17064" ht="12.75" customHeight="1" x14ac:dyDescent="0.2"/>
    <row r="17065" ht="12.75" customHeight="1" x14ac:dyDescent="0.2"/>
    <row r="17066" ht="12.75" customHeight="1" x14ac:dyDescent="0.2"/>
    <row r="17067" ht="12.75" customHeight="1" x14ac:dyDescent="0.2"/>
    <row r="17068" ht="12.75" customHeight="1" x14ac:dyDescent="0.2"/>
    <row r="17069" ht="12.75" customHeight="1" x14ac:dyDescent="0.2"/>
    <row r="17070" ht="12.75" customHeight="1" x14ac:dyDescent="0.2"/>
    <row r="17071" ht="12.75" customHeight="1" x14ac:dyDescent="0.2"/>
    <row r="17072" ht="12.75" customHeight="1" x14ac:dyDescent="0.2"/>
    <row r="17073" ht="12.75" customHeight="1" x14ac:dyDescent="0.2"/>
    <row r="17074" ht="12.75" customHeight="1" x14ac:dyDescent="0.2"/>
    <row r="17075" ht="12.75" customHeight="1" x14ac:dyDescent="0.2"/>
    <row r="17076" ht="12.75" customHeight="1" x14ac:dyDescent="0.2"/>
    <row r="17077" ht="12.75" customHeight="1" x14ac:dyDescent="0.2"/>
    <row r="17078" ht="12.75" customHeight="1" x14ac:dyDescent="0.2"/>
    <row r="17079" ht="12.75" customHeight="1" x14ac:dyDescent="0.2"/>
    <row r="17080" ht="12.75" customHeight="1" x14ac:dyDescent="0.2"/>
    <row r="17081" ht="12.75" customHeight="1" x14ac:dyDescent="0.2"/>
    <row r="17082" ht="12.75" customHeight="1" x14ac:dyDescent="0.2"/>
    <row r="17083" ht="12.75" customHeight="1" x14ac:dyDescent="0.2"/>
    <row r="17084" ht="12.75" customHeight="1" x14ac:dyDescent="0.2"/>
    <row r="17085" ht="12.75" customHeight="1" x14ac:dyDescent="0.2"/>
    <row r="17086" ht="12.75" customHeight="1" x14ac:dyDescent="0.2"/>
    <row r="17087" ht="12.75" customHeight="1" x14ac:dyDescent="0.2"/>
    <row r="17088" ht="12.75" customHeight="1" x14ac:dyDescent="0.2"/>
    <row r="17089" ht="12.75" customHeight="1" x14ac:dyDescent="0.2"/>
    <row r="17090" ht="12.75" customHeight="1" x14ac:dyDescent="0.2"/>
    <row r="17091" ht="12.75" customHeight="1" x14ac:dyDescent="0.2"/>
    <row r="17092" ht="12.75" customHeight="1" x14ac:dyDescent="0.2"/>
    <row r="17093" ht="12.75" customHeight="1" x14ac:dyDescent="0.2"/>
    <row r="17094" ht="12.75" customHeight="1" x14ac:dyDescent="0.2"/>
    <row r="17095" ht="12.75" customHeight="1" x14ac:dyDescent="0.2"/>
    <row r="17096" ht="12.75" customHeight="1" x14ac:dyDescent="0.2"/>
    <row r="17097" ht="12.75" customHeight="1" x14ac:dyDescent="0.2"/>
    <row r="17098" ht="12.75" customHeight="1" x14ac:dyDescent="0.2"/>
    <row r="17099" ht="12.75" customHeight="1" x14ac:dyDescent="0.2"/>
    <row r="17100" ht="12.75" customHeight="1" x14ac:dyDescent="0.2"/>
    <row r="17101" ht="12.75" customHeight="1" x14ac:dyDescent="0.2"/>
    <row r="17102" ht="12.75" customHeight="1" x14ac:dyDescent="0.2"/>
    <row r="17103" ht="12.75" customHeight="1" x14ac:dyDescent="0.2"/>
    <row r="17104" ht="12.75" customHeight="1" x14ac:dyDescent="0.2"/>
    <row r="17105" ht="12.75" customHeight="1" x14ac:dyDescent="0.2"/>
    <row r="17106" ht="12.75" customHeight="1" x14ac:dyDescent="0.2"/>
    <row r="17107" ht="12.75" customHeight="1" x14ac:dyDescent="0.2"/>
    <row r="17108" ht="12.75" customHeight="1" x14ac:dyDescent="0.2"/>
    <row r="17109" ht="12.75" customHeight="1" x14ac:dyDescent="0.2"/>
    <row r="17110" ht="12.75" customHeight="1" x14ac:dyDescent="0.2"/>
    <row r="17111" ht="12.75" customHeight="1" x14ac:dyDescent="0.2"/>
    <row r="17112" ht="12.75" customHeight="1" x14ac:dyDescent="0.2"/>
    <row r="17113" ht="12.75" customHeight="1" x14ac:dyDescent="0.2"/>
    <row r="17114" ht="12.75" customHeight="1" x14ac:dyDescent="0.2"/>
    <row r="17115" ht="12.75" customHeight="1" x14ac:dyDescent="0.2"/>
    <row r="17116" ht="12.75" customHeight="1" x14ac:dyDescent="0.2"/>
    <row r="17117" ht="12.75" customHeight="1" x14ac:dyDescent="0.2"/>
    <row r="17118" ht="12.75" customHeight="1" x14ac:dyDescent="0.2"/>
    <row r="17119" ht="12.75" customHeight="1" x14ac:dyDescent="0.2"/>
    <row r="17120" ht="12.75" customHeight="1" x14ac:dyDescent="0.2"/>
    <row r="17121" ht="12.75" customHeight="1" x14ac:dyDescent="0.2"/>
    <row r="17122" ht="12.75" customHeight="1" x14ac:dyDescent="0.2"/>
    <row r="17123" ht="12.75" customHeight="1" x14ac:dyDescent="0.2"/>
    <row r="17124" ht="12.75" customHeight="1" x14ac:dyDescent="0.2"/>
    <row r="17125" ht="12.75" customHeight="1" x14ac:dyDescent="0.2"/>
    <row r="17126" ht="12.75" customHeight="1" x14ac:dyDescent="0.2"/>
    <row r="17127" ht="12.75" customHeight="1" x14ac:dyDescent="0.2"/>
    <row r="17128" ht="12.75" customHeight="1" x14ac:dyDescent="0.2"/>
    <row r="17129" ht="12.75" customHeight="1" x14ac:dyDescent="0.2"/>
    <row r="17130" ht="12.75" customHeight="1" x14ac:dyDescent="0.2"/>
    <row r="17131" ht="12.75" customHeight="1" x14ac:dyDescent="0.2"/>
    <row r="17132" ht="12.75" customHeight="1" x14ac:dyDescent="0.2"/>
    <row r="17133" ht="12.75" customHeight="1" x14ac:dyDescent="0.2"/>
    <row r="17134" ht="12.75" customHeight="1" x14ac:dyDescent="0.2"/>
    <row r="17135" ht="12.75" customHeight="1" x14ac:dyDescent="0.2"/>
    <row r="17136" ht="12.75" customHeight="1" x14ac:dyDescent="0.2"/>
    <row r="17137" ht="12.75" customHeight="1" x14ac:dyDescent="0.2"/>
    <row r="17138" ht="12.75" customHeight="1" x14ac:dyDescent="0.2"/>
    <row r="17139" ht="12.75" customHeight="1" x14ac:dyDescent="0.2"/>
    <row r="17140" ht="12.75" customHeight="1" x14ac:dyDescent="0.2"/>
    <row r="17141" ht="12.75" customHeight="1" x14ac:dyDescent="0.2"/>
    <row r="17142" ht="12.75" customHeight="1" x14ac:dyDescent="0.2"/>
    <row r="17143" ht="12.75" customHeight="1" x14ac:dyDescent="0.2"/>
    <row r="17144" ht="12.75" customHeight="1" x14ac:dyDescent="0.2"/>
    <row r="17145" ht="12.75" customHeight="1" x14ac:dyDescent="0.2"/>
    <row r="17146" ht="12.75" customHeight="1" x14ac:dyDescent="0.2"/>
    <row r="17147" ht="12.75" customHeight="1" x14ac:dyDescent="0.2"/>
    <row r="17148" ht="12.75" customHeight="1" x14ac:dyDescent="0.2"/>
    <row r="17149" ht="12.75" customHeight="1" x14ac:dyDescent="0.2"/>
    <row r="17150" ht="12.75" customHeight="1" x14ac:dyDescent="0.2"/>
    <row r="17151" ht="12.75" customHeight="1" x14ac:dyDescent="0.2"/>
    <row r="17152" ht="12.75" customHeight="1" x14ac:dyDescent="0.2"/>
    <row r="17153" ht="12.75" customHeight="1" x14ac:dyDescent="0.2"/>
    <row r="17154" ht="12.75" customHeight="1" x14ac:dyDescent="0.2"/>
    <row r="17155" ht="12.75" customHeight="1" x14ac:dyDescent="0.2"/>
    <row r="17156" ht="12.75" customHeight="1" x14ac:dyDescent="0.2"/>
    <row r="17157" ht="12.75" customHeight="1" x14ac:dyDescent="0.2"/>
    <row r="17158" ht="12.75" customHeight="1" x14ac:dyDescent="0.2"/>
    <row r="17159" ht="12.75" customHeight="1" x14ac:dyDescent="0.2"/>
    <row r="17160" ht="12.75" customHeight="1" x14ac:dyDescent="0.2"/>
    <row r="17161" ht="12.75" customHeight="1" x14ac:dyDescent="0.2"/>
    <row r="17162" ht="12.75" customHeight="1" x14ac:dyDescent="0.2"/>
    <row r="17163" ht="12.75" customHeight="1" x14ac:dyDescent="0.2"/>
    <row r="17164" ht="12.75" customHeight="1" x14ac:dyDescent="0.2"/>
    <row r="17165" ht="12.75" customHeight="1" x14ac:dyDescent="0.2"/>
    <row r="17166" ht="12.75" customHeight="1" x14ac:dyDescent="0.2"/>
    <row r="17167" ht="12.75" customHeight="1" x14ac:dyDescent="0.2"/>
    <row r="17168" ht="12.75" customHeight="1" x14ac:dyDescent="0.2"/>
    <row r="17169" ht="12.75" customHeight="1" x14ac:dyDescent="0.2"/>
    <row r="17170" ht="12.75" customHeight="1" x14ac:dyDescent="0.2"/>
    <row r="17171" ht="12.75" customHeight="1" x14ac:dyDescent="0.2"/>
    <row r="17172" ht="12.75" customHeight="1" x14ac:dyDescent="0.2"/>
    <row r="17173" ht="12.75" customHeight="1" x14ac:dyDescent="0.2"/>
    <row r="17174" ht="12.75" customHeight="1" x14ac:dyDescent="0.2"/>
    <row r="17175" ht="12.75" customHeight="1" x14ac:dyDescent="0.2"/>
    <row r="17176" ht="12.75" customHeight="1" x14ac:dyDescent="0.2"/>
    <row r="17177" ht="12.75" customHeight="1" x14ac:dyDescent="0.2"/>
    <row r="17178" ht="12.75" customHeight="1" x14ac:dyDescent="0.2"/>
    <row r="17179" ht="12.75" customHeight="1" x14ac:dyDescent="0.2"/>
    <row r="17180" ht="12.75" customHeight="1" x14ac:dyDescent="0.2"/>
    <row r="17181" ht="12.75" customHeight="1" x14ac:dyDescent="0.2"/>
    <row r="17182" ht="12.75" customHeight="1" x14ac:dyDescent="0.2"/>
    <row r="17183" ht="12.75" customHeight="1" x14ac:dyDescent="0.2"/>
    <row r="17184" ht="12.75" customHeight="1" x14ac:dyDescent="0.2"/>
    <row r="17185" ht="12.75" customHeight="1" x14ac:dyDescent="0.2"/>
    <row r="17186" ht="12.75" customHeight="1" x14ac:dyDescent="0.2"/>
    <row r="17187" ht="12.75" customHeight="1" x14ac:dyDescent="0.2"/>
    <row r="17188" ht="12.75" customHeight="1" x14ac:dyDescent="0.2"/>
    <row r="17189" ht="12.75" customHeight="1" x14ac:dyDescent="0.2"/>
    <row r="17190" ht="12.75" customHeight="1" x14ac:dyDescent="0.2"/>
    <row r="17191" ht="12.75" customHeight="1" x14ac:dyDescent="0.2"/>
    <row r="17192" ht="12.75" customHeight="1" x14ac:dyDescent="0.2"/>
    <row r="17193" ht="12.75" customHeight="1" x14ac:dyDescent="0.2"/>
    <row r="17194" ht="12.75" customHeight="1" x14ac:dyDescent="0.2"/>
    <row r="17195" ht="12.75" customHeight="1" x14ac:dyDescent="0.2"/>
    <row r="17196" ht="12.75" customHeight="1" x14ac:dyDescent="0.2"/>
    <row r="17197" ht="12.75" customHeight="1" x14ac:dyDescent="0.2"/>
    <row r="17198" ht="12.75" customHeight="1" x14ac:dyDescent="0.2"/>
    <row r="17199" ht="12.75" customHeight="1" x14ac:dyDescent="0.2"/>
    <row r="17200" ht="12.75" customHeight="1" x14ac:dyDescent="0.2"/>
    <row r="17201" ht="12.75" customHeight="1" x14ac:dyDescent="0.2"/>
    <row r="17202" ht="12.75" customHeight="1" x14ac:dyDescent="0.2"/>
    <row r="17203" ht="12.75" customHeight="1" x14ac:dyDescent="0.2"/>
    <row r="17204" ht="12.75" customHeight="1" x14ac:dyDescent="0.2"/>
    <row r="17205" ht="12.75" customHeight="1" x14ac:dyDescent="0.2"/>
    <row r="17206" ht="12.75" customHeight="1" x14ac:dyDescent="0.2"/>
    <row r="17207" ht="12.75" customHeight="1" x14ac:dyDescent="0.2"/>
    <row r="17208" ht="12.75" customHeight="1" x14ac:dyDescent="0.2"/>
    <row r="17209" ht="12.75" customHeight="1" x14ac:dyDescent="0.2"/>
    <row r="17210" ht="12.75" customHeight="1" x14ac:dyDescent="0.2"/>
    <row r="17211" ht="12.75" customHeight="1" x14ac:dyDescent="0.2"/>
    <row r="17212" ht="12.75" customHeight="1" x14ac:dyDescent="0.2"/>
    <row r="17213" ht="12.75" customHeight="1" x14ac:dyDescent="0.2"/>
    <row r="17214" ht="12.75" customHeight="1" x14ac:dyDescent="0.2"/>
    <row r="17215" ht="12.75" customHeight="1" x14ac:dyDescent="0.2"/>
    <row r="17216" ht="12.75" customHeight="1" x14ac:dyDescent="0.2"/>
    <row r="17217" ht="12.75" customHeight="1" x14ac:dyDescent="0.2"/>
    <row r="17218" ht="12.75" customHeight="1" x14ac:dyDescent="0.2"/>
    <row r="17219" ht="12.75" customHeight="1" x14ac:dyDescent="0.2"/>
    <row r="17220" ht="12.75" customHeight="1" x14ac:dyDescent="0.2"/>
    <row r="17221" ht="12.75" customHeight="1" x14ac:dyDescent="0.2"/>
    <row r="17222" ht="12.75" customHeight="1" x14ac:dyDescent="0.2"/>
    <row r="17223" ht="12.75" customHeight="1" x14ac:dyDescent="0.2"/>
    <row r="17224" ht="12.75" customHeight="1" x14ac:dyDescent="0.2"/>
    <row r="17225" ht="12.75" customHeight="1" x14ac:dyDescent="0.2"/>
    <row r="17226" ht="12.75" customHeight="1" x14ac:dyDescent="0.2"/>
    <row r="17227" ht="12.75" customHeight="1" x14ac:dyDescent="0.2"/>
    <row r="17228" ht="12.75" customHeight="1" x14ac:dyDescent="0.2"/>
    <row r="17229" ht="12.75" customHeight="1" x14ac:dyDescent="0.2"/>
    <row r="17230" ht="12.75" customHeight="1" x14ac:dyDescent="0.2"/>
    <row r="17231" ht="12.75" customHeight="1" x14ac:dyDescent="0.2"/>
    <row r="17232" ht="12.75" customHeight="1" x14ac:dyDescent="0.2"/>
    <row r="17233" ht="12.75" customHeight="1" x14ac:dyDescent="0.2"/>
    <row r="17234" ht="12.75" customHeight="1" x14ac:dyDescent="0.2"/>
    <row r="17235" ht="12.75" customHeight="1" x14ac:dyDescent="0.2"/>
    <row r="17236" ht="12.75" customHeight="1" x14ac:dyDescent="0.2"/>
    <row r="17237" ht="12.75" customHeight="1" x14ac:dyDescent="0.2"/>
    <row r="17238" ht="12.75" customHeight="1" x14ac:dyDescent="0.2"/>
    <row r="17239" ht="12.75" customHeight="1" x14ac:dyDescent="0.2"/>
    <row r="17240" ht="12.75" customHeight="1" x14ac:dyDescent="0.2"/>
    <row r="17241" ht="12.75" customHeight="1" x14ac:dyDescent="0.2"/>
    <row r="17242" ht="12.75" customHeight="1" x14ac:dyDescent="0.2"/>
    <row r="17243" ht="12.75" customHeight="1" x14ac:dyDescent="0.2"/>
    <row r="17244" ht="12.75" customHeight="1" x14ac:dyDescent="0.2"/>
    <row r="17245" ht="12.75" customHeight="1" x14ac:dyDescent="0.2"/>
    <row r="17246" ht="12.75" customHeight="1" x14ac:dyDescent="0.2"/>
    <row r="17247" ht="12.75" customHeight="1" x14ac:dyDescent="0.2"/>
    <row r="17248" ht="12.75" customHeight="1" x14ac:dyDescent="0.2"/>
    <row r="17249" ht="12.75" customHeight="1" x14ac:dyDescent="0.2"/>
    <row r="17250" ht="12.75" customHeight="1" x14ac:dyDescent="0.2"/>
    <row r="17251" ht="12.75" customHeight="1" x14ac:dyDescent="0.2"/>
    <row r="17252" ht="12.75" customHeight="1" x14ac:dyDescent="0.2"/>
    <row r="17253" ht="12.75" customHeight="1" x14ac:dyDescent="0.2"/>
    <row r="17254" ht="12.75" customHeight="1" x14ac:dyDescent="0.2"/>
    <row r="17255" ht="12.75" customHeight="1" x14ac:dyDescent="0.2"/>
    <row r="17256" ht="12.75" customHeight="1" x14ac:dyDescent="0.2"/>
    <row r="17257" ht="12.75" customHeight="1" x14ac:dyDescent="0.2"/>
    <row r="17258" ht="12.75" customHeight="1" x14ac:dyDescent="0.2"/>
    <row r="17259" ht="12.75" customHeight="1" x14ac:dyDescent="0.2"/>
    <row r="17260" ht="12.75" customHeight="1" x14ac:dyDescent="0.2"/>
    <row r="17261" ht="12.75" customHeight="1" x14ac:dyDescent="0.2"/>
    <row r="17262" ht="12.75" customHeight="1" x14ac:dyDescent="0.2"/>
    <row r="17263" ht="12.75" customHeight="1" x14ac:dyDescent="0.2"/>
    <row r="17264" ht="12.75" customHeight="1" x14ac:dyDescent="0.2"/>
    <row r="17265" ht="12.75" customHeight="1" x14ac:dyDescent="0.2"/>
    <row r="17266" ht="12.75" customHeight="1" x14ac:dyDescent="0.2"/>
    <row r="17267" ht="12.75" customHeight="1" x14ac:dyDescent="0.2"/>
    <row r="17268" ht="12.75" customHeight="1" x14ac:dyDescent="0.2"/>
    <row r="17269" ht="12.75" customHeight="1" x14ac:dyDescent="0.2"/>
    <row r="17270" ht="12.75" customHeight="1" x14ac:dyDescent="0.2"/>
    <row r="17271" ht="12.75" customHeight="1" x14ac:dyDescent="0.2"/>
    <row r="17272" ht="12.75" customHeight="1" x14ac:dyDescent="0.2"/>
    <row r="17273" ht="12.75" customHeight="1" x14ac:dyDescent="0.2"/>
    <row r="17274" ht="12.75" customHeight="1" x14ac:dyDescent="0.2"/>
    <row r="17275" ht="12.75" customHeight="1" x14ac:dyDescent="0.2"/>
    <row r="17276" ht="12.75" customHeight="1" x14ac:dyDescent="0.2"/>
    <row r="17277" ht="12.75" customHeight="1" x14ac:dyDescent="0.2"/>
    <row r="17278" ht="12.75" customHeight="1" x14ac:dyDescent="0.2"/>
    <row r="17279" ht="12.75" customHeight="1" x14ac:dyDescent="0.2"/>
    <row r="17280" ht="12.75" customHeight="1" x14ac:dyDescent="0.2"/>
    <row r="17281" ht="12.75" customHeight="1" x14ac:dyDescent="0.2"/>
    <row r="17282" ht="12.75" customHeight="1" x14ac:dyDescent="0.2"/>
    <row r="17283" ht="12.75" customHeight="1" x14ac:dyDescent="0.2"/>
    <row r="17284" ht="12.75" customHeight="1" x14ac:dyDescent="0.2"/>
    <row r="17285" ht="12.75" customHeight="1" x14ac:dyDescent="0.2"/>
    <row r="17286" ht="12.75" customHeight="1" x14ac:dyDescent="0.2"/>
    <row r="17287" ht="12.75" customHeight="1" x14ac:dyDescent="0.2"/>
    <row r="17288" ht="12.75" customHeight="1" x14ac:dyDescent="0.2"/>
    <row r="17289" ht="12.75" customHeight="1" x14ac:dyDescent="0.2"/>
    <row r="17290" ht="12.75" customHeight="1" x14ac:dyDescent="0.2"/>
    <row r="17291" ht="12.75" customHeight="1" x14ac:dyDescent="0.2"/>
    <row r="17292" ht="12.75" customHeight="1" x14ac:dyDescent="0.2"/>
    <row r="17293" ht="12.75" customHeight="1" x14ac:dyDescent="0.2"/>
    <row r="17294" ht="12.75" customHeight="1" x14ac:dyDescent="0.2"/>
    <row r="17295" ht="12.75" customHeight="1" x14ac:dyDescent="0.2"/>
    <row r="17296" ht="12.75" customHeight="1" x14ac:dyDescent="0.2"/>
    <row r="17297" ht="12.75" customHeight="1" x14ac:dyDescent="0.2"/>
    <row r="17298" ht="12.75" customHeight="1" x14ac:dyDescent="0.2"/>
    <row r="17299" ht="12.75" customHeight="1" x14ac:dyDescent="0.2"/>
    <row r="17300" ht="12.75" customHeight="1" x14ac:dyDescent="0.2"/>
    <row r="17301" ht="12.75" customHeight="1" x14ac:dyDescent="0.2"/>
    <row r="17302" ht="12.75" customHeight="1" x14ac:dyDescent="0.2"/>
    <row r="17303" ht="12.75" customHeight="1" x14ac:dyDescent="0.2"/>
    <row r="17304" ht="12.75" customHeight="1" x14ac:dyDescent="0.2"/>
    <row r="17305" ht="12.75" customHeight="1" x14ac:dyDescent="0.2"/>
    <row r="17306" ht="12.75" customHeight="1" x14ac:dyDescent="0.2"/>
    <row r="17307" ht="12.75" customHeight="1" x14ac:dyDescent="0.2"/>
    <row r="17308" ht="12.75" customHeight="1" x14ac:dyDescent="0.2"/>
    <row r="17309" ht="12.75" customHeight="1" x14ac:dyDescent="0.2"/>
    <row r="17310" ht="12.75" customHeight="1" x14ac:dyDescent="0.2"/>
    <row r="17311" ht="12.75" customHeight="1" x14ac:dyDescent="0.2"/>
    <row r="17312" ht="12.75" customHeight="1" x14ac:dyDescent="0.2"/>
    <row r="17313" ht="12.75" customHeight="1" x14ac:dyDescent="0.2"/>
    <row r="17314" ht="12.75" customHeight="1" x14ac:dyDescent="0.2"/>
    <row r="17315" ht="12.75" customHeight="1" x14ac:dyDescent="0.2"/>
    <row r="17316" ht="12.75" customHeight="1" x14ac:dyDescent="0.2"/>
    <row r="17317" ht="12.75" customHeight="1" x14ac:dyDescent="0.2"/>
    <row r="17318" ht="12.75" customHeight="1" x14ac:dyDescent="0.2"/>
    <row r="17319" ht="12.75" customHeight="1" x14ac:dyDescent="0.2"/>
    <row r="17320" ht="12.75" customHeight="1" x14ac:dyDescent="0.2"/>
    <row r="17321" ht="12.75" customHeight="1" x14ac:dyDescent="0.2"/>
    <row r="17322" ht="12.75" customHeight="1" x14ac:dyDescent="0.2"/>
    <row r="17323" ht="12.75" customHeight="1" x14ac:dyDescent="0.2"/>
    <row r="17324" ht="12.75" customHeight="1" x14ac:dyDescent="0.2"/>
    <row r="17325" ht="12.75" customHeight="1" x14ac:dyDescent="0.2"/>
    <row r="17326" ht="12.75" customHeight="1" x14ac:dyDescent="0.2"/>
    <row r="17327" ht="12.75" customHeight="1" x14ac:dyDescent="0.2"/>
    <row r="17328" ht="12.75" customHeight="1" x14ac:dyDescent="0.2"/>
    <row r="17329" ht="12.75" customHeight="1" x14ac:dyDescent="0.2"/>
    <row r="17330" ht="12.75" customHeight="1" x14ac:dyDescent="0.2"/>
    <row r="17331" ht="12.75" customHeight="1" x14ac:dyDescent="0.2"/>
    <row r="17332" ht="12.75" customHeight="1" x14ac:dyDescent="0.2"/>
    <row r="17333" ht="12.75" customHeight="1" x14ac:dyDescent="0.2"/>
    <row r="17334" ht="12.75" customHeight="1" x14ac:dyDescent="0.2"/>
    <row r="17335" ht="12.75" customHeight="1" x14ac:dyDescent="0.2"/>
    <row r="17336" ht="12.75" customHeight="1" x14ac:dyDescent="0.2"/>
    <row r="17337" ht="12.75" customHeight="1" x14ac:dyDescent="0.2"/>
    <row r="17338" ht="12.75" customHeight="1" x14ac:dyDescent="0.2"/>
    <row r="17339" ht="12.75" customHeight="1" x14ac:dyDescent="0.2"/>
    <row r="17340" ht="12.75" customHeight="1" x14ac:dyDescent="0.2"/>
    <row r="17341" ht="12.75" customHeight="1" x14ac:dyDescent="0.2"/>
    <row r="17342" ht="12.75" customHeight="1" x14ac:dyDescent="0.2"/>
    <row r="17343" ht="12.75" customHeight="1" x14ac:dyDescent="0.2"/>
    <row r="17344" ht="12.75" customHeight="1" x14ac:dyDescent="0.2"/>
    <row r="17345" ht="12.75" customHeight="1" x14ac:dyDescent="0.2"/>
    <row r="17346" ht="12.75" customHeight="1" x14ac:dyDescent="0.2"/>
    <row r="17347" ht="12.75" customHeight="1" x14ac:dyDescent="0.2"/>
    <row r="17348" ht="12.75" customHeight="1" x14ac:dyDescent="0.2"/>
    <row r="17349" ht="12.75" customHeight="1" x14ac:dyDescent="0.2"/>
    <row r="17350" ht="12.75" customHeight="1" x14ac:dyDescent="0.2"/>
    <row r="17351" ht="12.75" customHeight="1" x14ac:dyDescent="0.2"/>
    <row r="17352" ht="12.75" customHeight="1" x14ac:dyDescent="0.2"/>
    <row r="17353" ht="12.75" customHeight="1" x14ac:dyDescent="0.2"/>
    <row r="17354" ht="12.75" customHeight="1" x14ac:dyDescent="0.2"/>
    <row r="17355" ht="12.75" customHeight="1" x14ac:dyDescent="0.2"/>
    <row r="17356" ht="12.75" customHeight="1" x14ac:dyDescent="0.2"/>
    <row r="17357" ht="12.75" customHeight="1" x14ac:dyDescent="0.2"/>
    <row r="17358" ht="12.75" customHeight="1" x14ac:dyDescent="0.2"/>
    <row r="17359" ht="12.75" customHeight="1" x14ac:dyDescent="0.2"/>
    <row r="17360" ht="12.75" customHeight="1" x14ac:dyDescent="0.2"/>
    <row r="17361" ht="12.75" customHeight="1" x14ac:dyDescent="0.2"/>
    <row r="17362" ht="12.75" customHeight="1" x14ac:dyDescent="0.2"/>
    <row r="17363" ht="12.75" customHeight="1" x14ac:dyDescent="0.2"/>
    <row r="17364" ht="12.75" customHeight="1" x14ac:dyDescent="0.2"/>
    <row r="17365" ht="12.75" customHeight="1" x14ac:dyDescent="0.2"/>
    <row r="17366" ht="12.75" customHeight="1" x14ac:dyDescent="0.2"/>
    <row r="17367" ht="12.75" customHeight="1" x14ac:dyDescent="0.2"/>
    <row r="17368" ht="12.75" customHeight="1" x14ac:dyDescent="0.2"/>
    <row r="17369" ht="12.75" customHeight="1" x14ac:dyDescent="0.2"/>
    <row r="17370" ht="12.75" customHeight="1" x14ac:dyDescent="0.2"/>
    <row r="17371" ht="12.75" customHeight="1" x14ac:dyDescent="0.2"/>
    <row r="17372" ht="12.75" customHeight="1" x14ac:dyDescent="0.2"/>
    <row r="17373" ht="12.75" customHeight="1" x14ac:dyDescent="0.2"/>
    <row r="17374" ht="12.75" customHeight="1" x14ac:dyDescent="0.2"/>
    <row r="17375" ht="12.75" customHeight="1" x14ac:dyDescent="0.2"/>
    <row r="17376" ht="12.75" customHeight="1" x14ac:dyDescent="0.2"/>
    <row r="17377" ht="12.75" customHeight="1" x14ac:dyDescent="0.2"/>
    <row r="17378" ht="12.75" customHeight="1" x14ac:dyDescent="0.2"/>
    <row r="17379" ht="12.75" customHeight="1" x14ac:dyDescent="0.2"/>
    <row r="17380" ht="12.75" customHeight="1" x14ac:dyDescent="0.2"/>
    <row r="17381" ht="12.75" customHeight="1" x14ac:dyDescent="0.2"/>
    <row r="17382" ht="12.75" customHeight="1" x14ac:dyDescent="0.2"/>
    <row r="17383" ht="12.75" customHeight="1" x14ac:dyDescent="0.2"/>
    <row r="17384" ht="12.75" customHeight="1" x14ac:dyDescent="0.2"/>
    <row r="17385" ht="12.75" customHeight="1" x14ac:dyDescent="0.2"/>
    <row r="17386" ht="12.75" customHeight="1" x14ac:dyDescent="0.2"/>
    <row r="17387" ht="12.75" customHeight="1" x14ac:dyDescent="0.2"/>
    <row r="17388" ht="12.75" customHeight="1" x14ac:dyDescent="0.2"/>
    <row r="17389" ht="12.75" customHeight="1" x14ac:dyDescent="0.2"/>
    <row r="17390" ht="12.75" customHeight="1" x14ac:dyDescent="0.2"/>
    <row r="17391" ht="12.75" customHeight="1" x14ac:dyDescent="0.2"/>
    <row r="17392" ht="12.75" customHeight="1" x14ac:dyDescent="0.2"/>
    <row r="17393" ht="12.75" customHeight="1" x14ac:dyDescent="0.2"/>
    <row r="17394" ht="12.75" customHeight="1" x14ac:dyDescent="0.2"/>
    <row r="17395" ht="12.75" customHeight="1" x14ac:dyDescent="0.2"/>
    <row r="17396" ht="12.75" customHeight="1" x14ac:dyDescent="0.2"/>
    <row r="17397" ht="12.75" customHeight="1" x14ac:dyDescent="0.2"/>
    <row r="17398" ht="12.75" customHeight="1" x14ac:dyDescent="0.2"/>
    <row r="17399" ht="12.75" customHeight="1" x14ac:dyDescent="0.2"/>
    <row r="17400" ht="12.75" customHeight="1" x14ac:dyDescent="0.2"/>
    <row r="17401" ht="12.75" customHeight="1" x14ac:dyDescent="0.2"/>
    <row r="17402" ht="12.75" customHeight="1" x14ac:dyDescent="0.2"/>
    <row r="17403" ht="12.75" customHeight="1" x14ac:dyDescent="0.2"/>
    <row r="17404" ht="12.75" customHeight="1" x14ac:dyDescent="0.2"/>
    <row r="17405" ht="12.75" customHeight="1" x14ac:dyDescent="0.2"/>
    <row r="17406" ht="12.75" customHeight="1" x14ac:dyDescent="0.2"/>
    <row r="17407" ht="12.75" customHeight="1" x14ac:dyDescent="0.2"/>
    <row r="17408" ht="12.75" customHeight="1" x14ac:dyDescent="0.2"/>
    <row r="17409" ht="12.75" customHeight="1" x14ac:dyDescent="0.2"/>
    <row r="17410" ht="12.75" customHeight="1" x14ac:dyDescent="0.2"/>
    <row r="17411" ht="12.75" customHeight="1" x14ac:dyDescent="0.2"/>
    <row r="17412" ht="12.75" customHeight="1" x14ac:dyDescent="0.2"/>
    <row r="17413" ht="12.75" customHeight="1" x14ac:dyDescent="0.2"/>
    <row r="17414" ht="12.75" customHeight="1" x14ac:dyDescent="0.2"/>
    <row r="17415" ht="12.75" customHeight="1" x14ac:dyDescent="0.2"/>
    <row r="17416" ht="12.75" customHeight="1" x14ac:dyDescent="0.2"/>
    <row r="17417" ht="12.75" customHeight="1" x14ac:dyDescent="0.2"/>
    <row r="17418" ht="12.75" customHeight="1" x14ac:dyDescent="0.2"/>
    <row r="17419" ht="12.75" customHeight="1" x14ac:dyDescent="0.2"/>
    <row r="17420" ht="12.75" customHeight="1" x14ac:dyDescent="0.2"/>
    <row r="17421" ht="12.75" customHeight="1" x14ac:dyDescent="0.2"/>
    <row r="17422" ht="12.75" customHeight="1" x14ac:dyDescent="0.2"/>
    <row r="17423" ht="12.75" customHeight="1" x14ac:dyDescent="0.2"/>
    <row r="17424" ht="12.75" customHeight="1" x14ac:dyDescent="0.2"/>
    <row r="17425" ht="12.75" customHeight="1" x14ac:dyDescent="0.2"/>
    <row r="17426" ht="12.75" customHeight="1" x14ac:dyDescent="0.2"/>
    <row r="17427" ht="12.75" customHeight="1" x14ac:dyDescent="0.2"/>
    <row r="17428" ht="12.75" customHeight="1" x14ac:dyDescent="0.2"/>
    <row r="17429" ht="12.75" customHeight="1" x14ac:dyDescent="0.2"/>
    <row r="17430" ht="12.75" customHeight="1" x14ac:dyDescent="0.2"/>
    <row r="17431" ht="12.75" customHeight="1" x14ac:dyDescent="0.2"/>
    <row r="17432" ht="12.75" customHeight="1" x14ac:dyDescent="0.2"/>
    <row r="17433" ht="12.75" customHeight="1" x14ac:dyDescent="0.2"/>
    <row r="17434" ht="12.75" customHeight="1" x14ac:dyDescent="0.2"/>
    <row r="17435" ht="12.75" customHeight="1" x14ac:dyDescent="0.2"/>
    <row r="17436" ht="12.75" customHeight="1" x14ac:dyDescent="0.2"/>
    <row r="17437" ht="12.75" customHeight="1" x14ac:dyDescent="0.2"/>
    <row r="17438" ht="12.75" customHeight="1" x14ac:dyDescent="0.2"/>
    <row r="17439" ht="12.75" customHeight="1" x14ac:dyDescent="0.2"/>
    <row r="17440" ht="12.75" customHeight="1" x14ac:dyDescent="0.2"/>
    <row r="17441" ht="12.75" customHeight="1" x14ac:dyDescent="0.2"/>
    <row r="17442" ht="12.75" customHeight="1" x14ac:dyDescent="0.2"/>
    <row r="17443" ht="12.75" customHeight="1" x14ac:dyDescent="0.2"/>
    <row r="17444" ht="12.75" customHeight="1" x14ac:dyDescent="0.2"/>
    <row r="17445" ht="12.75" customHeight="1" x14ac:dyDescent="0.2"/>
    <row r="17446" ht="12.75" customHeight="1" x14ac:dyDescent="0.2"/>
    <row r="17447" ht="12.75" customHeight="1" x14ac:dyDescent="0.2"/>
    <row r="17448" ht="12.75" customHeight="1" x14ac:dyDescent="0.2"/>
    <row r="17449" ht="12.75" customHeight="1" x14ac:dyDescent="0.2"/>
    <row r="17450" ht="12.75" customHeight="1" x14ac:dyDescent="0.2"/>
    <row r="17451" ht="12.75" customHeight="1" x14ac:dyDescent="0.2"/>
    <row r="17452" ht="12.75" customHeight="1" x14ac:dyDescent="0.2"/>
    <row r="17453" ht="12.75" customHeight="1" x14ac:dyDescent="0.2"/>
    <row r="17454" ht="12.75" customHeight="1" x14ac:dyDescent="0.2"/>
    <row r="17455" ht="12.75" customHeight="1" x14ac:dyDescent="0.2"/>
    <row r="17456" ht="12.75" customHeight="1" x14ac:dyDescent="0.2"/>
    <row r="17457" ht="12.75" customHeight="1" x14ac:dyDescent="0.2"/>
    <row r="17458" ht="12.75" customHeight="1" x14ac:dyDescent="0.2"/>
    <row r="17459" ht="12.75" customHeight="1" x14ac:dyDescent="0.2"/>
    <row r="17460" ht="12.75" customHeight="1" x14ac:dyDescent="0.2"/>
    <row r="17461" ht="12.75" customHeight="1" x14ac:dyDescent="0.2"/>
    <row r="17462" ht="12.75" customHeight="1" x14ac:dyDescent="0.2"/>
    <row r="17463" ht="12.75" customHeight="1" x14ac:dyDescent="0.2"/>
    <row r="17464" ht="12.75" customHeight="1" x14ac:dyDescent="0.2"/>
    <row r="17465" ht="12.75" customHeight="1" x14ac:dyDescent="0.2"/>
    <row r="17466" ht="12.75" customHeight="1" x14ac:dyDescent="0.2"/>
    <row r="17467" ht="12.75" customHeight="1" x14ac:dyDescent="0.2"/>
    <row r="17468" ht="12.75" customHeight="1" x14ac:dyDescent="0.2"/>
    <row r="17469" ht="12.75" customHeight="1" x14ac:dyDescent="0.2"/>
    <row r="17470" ht="12.75" customHeight="1" x14ac:dyDescent="0.2"/>
    <row r="17471" ht="12.75" customHeight="1" x14ac:dyDescent="0.2"/>
    <row r="17472" ht="12.75" customHeight="1" x14ac:dyDescent="0.2"/>
    <row r="17473" ht="12.75" customHeight="1" x14ac:dyDescent="0.2"/>
    <row r="17474" ht="12.75" customHeight="1" x14ac:dyDescent="0.2"/>
    <row r="17475" ht="12.75" customHeight="1" x14ac:dyDescent="0.2"/>
    <row r="17476" ht="12.75" customHeight="1" x14ac:dyDescent="0.2"/>
    <row r="17477" ht="12.75" customHeight="1" x14ac:dyDescent="0.2"/>
    <row r="17478" ht="12.75" customHeight="1" x14ac:dyDescent="0.2"/>
    <row r="17479" ht="12.75" customHeight="1" x14ac:dyDescent="0.2"/>
    <row r="17480" ht="12.75" customHeight="1" x14ac:dyDescent="0.2"/>
    <row r="17481" ht="12.75" customHeight="1" x14ac:dyDescent="0.2"/>
    <row r="17482" ht="12.75" customHeight="1" x14ac:dyDescent="0.2"/>
    <row r="17483" ht="12.75" customHeight="1" x14ac:dyDescent="0.2"/>
    <row r="17484" ht="12.75" customHeight="1" x14ac:dyDescent="0.2"/>
    <row r="17485" ht="12.75" customHeight="1" x14ac:dyDescent="0.2"/>
    <row r="17486" ht="12.75" customHeight="1" x14ac:dyDescent="0.2"/>
    <row r="17487" ht="12.75" customHeight="1" x14ac:dyDescent="0.2"/>
    <row r="17488" ht="12.75" customHeight="1" x14ac:dyDescent="0.2"/>
    <row r="17489" ht="12.75" customHeight="1" x14ac:dyDescent="0.2"/>
    <row r="17490" ht="12.75" customHeight="1" x14ac:dyDescent="0.2"/>
    <row r="17491" ht="12.75" customHeight="1" x14ac:dyDescent="0.2"/>
    <row r="17492" ht="12.75" customHeight="1" x14ac:dyDescent="0.2"/>
    <row r="17493" ht="12.75" customHeight="1" x14ac:dyDescent="0.2"/>
    <row r="17494" ht="12.75" customHeight="1" x14ac:dyDescent="0.2"/>
    <row r="17495" ht="12.75" customHeight="1" x14ac:dyDescent="0.2"/>
    <row r="17496" ht="12.75" customHeight="1" x14ac:dyDescent="0.2"/>
    <row r="17497" ht="12.75" customHeight="1" x14ac:dyDescent="0.2"/>
    <row r="17498" ht="12.75" customHeight="1" x14ac:dyDescent="0.2"/>
    <row r="17499" ht="12.75" customHeight="1" x14ac:dyDescent="0.2"/>
    <row r="17500" ht="12.75" customHeight="1" x14ac:dyDescent="0.2"/>
    <row r="17501" ht="12.75" customHeight="1" x14ac:dyDescent="0.2"/>
    <row r="17502" ht="12.75" customHeight="1" x14ac:dyDescent="0.2"/>
    <row r="17503" ht="12.75" customHeight="1" x14ac:dyDescent="0.2"/>
    <row r="17504" ht="12.75" customHeight="1" x14ac:dyDescent="0.2"/>
    <row r="17505" ht="12.75" customHeight="1" x14ac:dyDescent="0.2"/>
    <row r="17506" ht="12.75" customHeight="1" x14ac:dyDescent="0.2"/>
    <row r="17507" ht="12.75" customHeight="1" x14ac:dyDescent="0.2"/>
    <row r="17508" ht="12.75" customHeight="1" x14ac:dyDescent="0.2"/>
    <row r="17509" ht="12.75" customHeight="1" x14ac:dyDescent="0.2"/>
    <row r="17510" ht="12.75" customHeight="1" x14ac:dyDescent="0.2"/>
    <row r="17511" ht="12.75" customHeight="1" x14ac:dyDescent="0.2"/>
    <row r="17512" ht="12.75" customHeight="1" x14ac:dyDescent="0.2"/>
    <row r="17513" ht="12.75" customHeight="1" x14ac:dyDescent="0.2"/>
    <row r="17514" ht="12.75" customHeight="1" x14ac:dyDescent="0.2"/>
    <row r="17515" ht="12.75" customHeight="1" x14ac:dyDescent="0.2"/>
    <row r="17516" ht="12.75" customHeight="1" x14ac:dyDescent="0.2"/>
    <row r="17517" ht="12.75" customHeight="1" x14ac:dyDescent="0.2"/>
    <row r="17518" ht="12.75" customHeight="1" x14ac:dyDescent="0.2"/>
    <row r="17519" ht="12.75" customHeight="1" x14ac:dyDescent="0.2"/>
    <row r="17520" ht="12.75" customHeight="1" x14ac:dyDescent="0.2"/>
    <row r="17521" ht="12.75" customHeight="1" x14ac:dyDescent="0.2"/>
    <row r="17522" ht="12.75" customHeight="1" x14ac:dyDescent="0.2"/>
    <row r="17523" ht="12.75" customHeight="1" x14ac:dyDescent="0.2"/>
    <row r="17524" ht="12.75" customHeight="1" x14ac:dyDescent="0.2"/>
    <row r="17525" ht="12.75" customHeight="1" x14ac:dyDescent="0.2"/>
    <row r="17526" ht="12.75" customHeight="1" x14ac:dyDescent="0.2"/>
    <row r="17527" ht="12.75" customHeight="1" x14ac:dyDescent="0.2"/>
    <row r="17528" ht="12.75" customHeight="1" x14ac:dyDescent="0.2"/>
    <row r="17529" ht="12.75" customHeight="1" x14ac:dyDescent="0.2"/>
    <row r="17530" ht="12.75" customHeight="1" x14ac:dyDescent="0.2"/>
    <row r="17531" ht="12.75" customHeight="1" x14ac:dyDescent="0.2"/>
    <row r="17532" ht="12.75" customHeight="1" x14ac:dyDescent="0.2"/>
    <row r="17533" ht="12.75" customHeight="1" x14ac:dyDescent="0.2"/>
    <row r="17534" ht="12.75" customHeight="1" x14ac:dyDescent="0.2"/>
    <row r="17535" ht="12.75" customHeight="1" x14ac:dyDescent="0.2"/>
    <row r="17536" ht="12.75" customHeight="1" x14ac:dyDescent="0.2"/>
    <row r="17537" ht="12.75" customHeight="1" x14ac:dyDescent="0.2"/>
    <row r="17538" ht="12.75" customHeight="1" x14ac:dyDescent="0.2"/>
    <row r="17539" ht="12.75" customHeight="1" x14ac:dyDescent="0.2"/>
    <row r="17540" ht="12.75" customHeight="1" x14ac:dyDescent="0.2"/>
    <row r="17541" ht="12.75" customHeight="1" x14ac:dyDescent="0.2"/>
    <row r="17542" ht="12.75" customHeight="1" x14ac:dyDescent="0.2"/>
    <row r="17543" ht="12.75" customHeight="1" x14ac:dyDescent="0.2"/>
    <row r="17544" ht="12.75" customHeight="1" x14ac:dyDescent="0.2"/>
    <row r="17545" ht="12.75" customHeight="1" x14ac:dyDescent="0.2"/>
    <row r="17546" ht="12.75" customHeight="1" x14ac:dyDescent="0.2"/>
    <row r="17547" ht="12.75" customHeight="1" x14ac:dyDescent="0.2"/>
    <row r="17548" ht="12.75" customHeight="1" x14ac:dyDescent="0.2"/>
    <row r="17549" ht="12.75" customHeight="1" x14ac:dyDescent="0.2"/>
    <row r="17550" ht="12.75" customHeight="1" x14ac:dyDescent="0.2"/>
    <row r="17551" ht="12.75" customHeight="1" x14ac:dyDescent="0.2"/>
    <row r="17552" ht="12.75" customHeight="1" x14ac:dyDescent="0.2"/>
    <row r="17553" ht="12.75" customHeight="1" x14ac:dyDescent="0.2"/>
    <row r="17554" ht="12.75" customHeight="1" x14ac:dyDescent="0.2"/>
    <row r="17555" ht="12.75" customHeight="1" x14ac:dyDescent="0.2"/>
    <row r="17556" ht="12.75" customHeight="1" x14ac:dyDescent="0.2"/>
    <row r="17557" ht="12.75" customHeight="1" x14ac:dyDescent="0.2"/>
    <row r="17558" ht="12.75" customHeight="1" x14ac:dyDescent="0.2"/>
    <row r="17559" ht="12.75" customHeight="1" x14ac:dyDescent="0.2"/>
    <row r="17560" ht="12.75" customHeight="1" x14ac:dyDescent="0.2"/>
    <row r="17561" ht="12.75" customHeight="1" x14ac:dyDescent="0.2"/>
    <row r="17562" ht="12.75" customHeight="1" x14ac:dyDescent="0.2"/>
    <row r="17563" ht="12.75" customHeight="1" x14ac:dyDescent="0.2"/>
    <row r="17564" ht="12.75" customHeight="1" x14ac:dyDescent="0.2"/>
    <row r="17565" ht="12.75" customHeight="1" x14ac:dyDescent="0.2"/>
    <row r="17566" ht="12.75" customHeight="1" x14ac:dyDescent="0.2"/>
    <row r="17567" ht="12.75" customHeight="1" x14ac:dyDescent="0.2"/>
    <row r="17568" ht="12.75" customHeight="1" x14ac:dyDescent="0.2"/>
    <row r="17569" ht="12.75" customHeight="1" x14ac:dyDescent="0.2"/>
    <row r="17570" ht="12.75" customHeight="1" x14ac:dyDescent="0.2"/>
    <row r="17571" ht="12.75" customHeight="1" x14ac:dyDescent="0.2"/>
    <row r="17572" ht="12.75" customHeight="1" x14ac:dyDescent="0.2"/>
    <row r="17573" ht="12.75" customHeight="1" x14ac:dyDescent="0.2"/>
    <row r="17574" ht="12.75" customHeight="1" x14ac:dyDescent="0.2"/>
    <row r="17575" ht="12.75" customHeight="1" x14ac:dyDescent="0.2"/>
    <row r="17576" ht="12.75" customHeight="1" x14ac:dyDescent="0.2"/>
    <row r="17577" ht="12.75" customHeight="1" x14ac:dyDescent="0.2"/>
    <row r="17578" ht="12.75" customHeight="1" x14ac:dyDescent="0.2"/>
    <row r="17579" ht="12.75" customHeight="1" x14ac:dyDescent="0.2"/>
    <row r="17580" ht="12.75" customHeight="1" x14ac:dyDescent="0.2"/>
    <row r="17581" ht="12.75" customHeight="1" x14ac:dyDescent="0.2"/>
    <row r="17582" ht="12.75" customHeight="1" x14ac:dyDescent="0.2"/>
    <row r="17583" ht="12.75" customHeight="1" x14ac:dyDescent="0.2"/>
    <row r="17584" ht="12.75" customHeight="1" x14ac:dyDescent="0.2"/>
    <row r="17585" ht="12.75" customHeight="1" x14ac:dyDescent="0.2"/>
    <row r="17586" ht="12.75" customHeight="1" x14ac:dyDescent="0.2"/>
    <row r="17587" ht="12.75" customHeight="1" x14ac:dyDescent="0.2"/>
    <row r="17588" ht="12.75" customHeight="1" x14ac:dyDescent="0.2"/>
    <row r="17589" ht="12.75" customHeight="1" x14ac:dyDescent="0.2"/>
    <row r="17590" ht="12.75" customHeight="1" x14ac:dyDescent="0.2"/>
    <row r="17591" ht="12.75" customHeight="1" x14ac:dyDescent="0.2"/>
    <row r="17592" ht="12.75" customHeight="1" x14ac:dyDescent="0.2"/>
    <row r="17593" ht="12.75" customHeight="1" x14ac:dyDescent="0.2"/>
    <row r="17594" ht="12.75" customHeight="1" x14ac:dyDescent="0.2"/>
    <row r="17595" ht="12.75" customHeight="1" x14ac:dyDescent="0.2"/>
    <row r="17596" ht="12.75" customHeight="1" x14ac:dyDescent="0.2"/>
    <row r="17597" ht="12.75" customHeight="1" x14ac:dyDescent="0.2"/>
    <row r="17598" ht="12.75" customHeight="1" x14ac:dyDescent="0.2"/>
    <row r="17599" ht="12.75" customHeight="1" x14ac:dyDescent="0.2"/>
    <row r="17600" ht="12.75" customHeight="1" x14ac:dyDescent="0.2"/>
    <row r="17601" ht="12.75" customHeight="1" x14ac:dyDescent="0.2"/>
    <row r="17602" ht="12.75" customHeight="1" x14ac:dyDescent="0.2"/>
    <row r="17603" ht="12.75" customHeight="1" x14ac:dyDescent="0.2"/>
    <row r="17604" ht="12.75" customHeight="1" x14ac:dyDescent="0.2"/>
    <row r="17605" ht="12.75" customHeight="1" x14ac:dyDescent="0.2"/>
    <row r="17606" ht="12.75" customHeight="1" x14ac:dyDescent="0.2"/>
    <row r="17607" ht="12.75" customHeight="1" x14ac:dyDescent="0.2"/>
    <row r="17608" ht="12.75" customHeight="1" x14ac:dyDescent="0.2"/>
    <row r="17609" ht="12.75" customHeight="1" x14ac:dyDescent="0.2"/>
    <row r="17610" ht="12.75" customHeight="1" x14ac:dyDescent="0.2"/>
    <row r="17611" ht="12.75" customHeight="1" x14ac:dyDescent="0.2"/>
    <row r="17612" ht="12.75" customHeight="1" x14ac:dyDescent="0.2"/>
    <row r="17613" ht="12.75" customHeight="1" x14ac:dyDescent="0.2"/>
    <row r="17614" ht="12.75" customHeight="1" x14ac:dyDescent="0.2"/>
    <row r="17615" ht="12.75" customHeight="1" x14ac:dyDescent="0.2"/>
    <row r="17616" ht="12.75" customHeight="1" x14ac:dyDescent="0.2"/>
    <row r="17617" ht="12.75" customHeight="1" x14ac:dyDescent="0.2"/>
    <row r="17618" ht="12.75" customHeight="1" x14ac:dyDescent="0.2"/>
    <row r="17619" ht="12.75" customHeight="1" x14ac:dyDescent="0.2"/>
    <row r="17620" ht="12.75" customHeight="1" x14ac:dyDescent="0.2"/>
    <row r="17621" ht="12.75" customHeight="1" x14ac:dyDescent="0.2"/>
    <row r="17622" ht="12.75" customHeight="1" x14ac:dyDescent="0.2"/>
    <row r="17623" ht="12.75" customHeight="1" x14ac:dyDescent="0.2"/>
    <row r="17624" ht="12.75" customHeight="1" x14ac:dyDescent="0.2"/>
    <row r="17625" ht="12.75" customHeight="1" x14ac:dyDescent="0.2"/>
    <row r="17626" ht="12.75" customHeight="1" x14ac:dyDescent="0.2"/>
    <row r="17627" ht="12.75" customHeight="1" x14ac:dyDescent="0.2"/>
    <row r="17628" ht="12.75" customHeight="1" x14ac:dyDescent="0.2"/>
    <row r="17629" ht="12.75" customHeight="1" x14ac:dyDescent="0.2"/>
    <row r="17630" ht="12.75" customHeight="1" x14ac:dyDescent="0.2"/>
    <row r="17631" ht="12.75" customHeight="1" x14ac:dyDescent="0.2"/>
    <row r="17632" ht="12.75" customHeight="1" x14ac:dyDescent="0.2"/>
    <row r="17633" ht="12.75" customHeight="1" x14ac:dyDescent="0.2"/>
    <row r="17634" ht="12.75" customHeight="1" x14ac:dyDescent="0.2"/>
    <row r="17635" ht="12.75" customHeight="1" x14ac:dyDescent="0.2"/>
    <row r="17636" ht="12.75" customHeight="1" x14ac:dyDescent="0.2"/>
    <row r="17637" ht="12.75" customHeight="1" x14ac:dyDescent="0.2"/>
    <row r="17638" ht="12.75" customHeight="1" x14ac:dyDescent="0.2"/>
    <row r="17639" ht="12.75" customHeight="1" x14ac:dyDescent="0.2"/>
    <row r="17640" ht="12.75" customHeight="1" x14ac:dyDescent="0.2"/>
    <row r="17641" ht="12.75" customHeight="1" x14ac:dyDescent="0.2"/>
    <row r="17642" ht="12.75" customHeight="1" x14ac:dyDescent="0.2"/>
    <row r="17643" ht="12.75" customHeight="1" x14ac:dyDescent="0.2"/>
    <row r="17644" ht="12.75" customHeight="1" x14ac:dyDescent="0.2"/>
    <row r="17645" ht="12.75" customHeight="1" x14ac:dyDescent="0.2"/>
    <row r="17646" ht="12.75" customHeight="1" x14ac:dyDescent="0.2"/>
    <row r="17647" ht="12.75" customHeight="1" x14ac:dyDescent="0.2"/>
    <row r="17648" ht="12.75" customHeight="1" x14ac:dyDescent="0.2"/>
    <row r="17649" ht="12.75" customHeight="1" x14ac:dyDescent="0.2"/>
    <row r="17650" ht="12.75" customHeight="1" x14ac:dyDescent="0.2"/>
    <row r="17651" ht="12.75" customHeight="1" x14ac:dyDescent="0.2"/>
    <row r="17652" ht="12.75" customHeight="1" x14ac:dyDescent="0.2"/>
    <row r="17653" ht="12.75" customHeight="1" x14ac:dyDescent="0.2"/>
    <row r="17654" ht="12.75" customHeight="1" x14ac:dyDescent="0.2"/>
    <row r="17655" ht="12.75" customHeight="1" x14ac:dyDescent="0.2"/>
    <row r="17656" ht="12.75" customHeight="1" x14ac:dyDescent="0.2"/>
    <row r="17657" ht="12.75" customHeight="1" x14ac:dyDescent="0.2"/>
    <row r="17658" ht="12.75" customHeight="1" x14ac:dyDescent="0.2"/>
    <row r="17659" ht="12.75" customHeight="1" x14ac:dyDescent="0.2"/>
    <row r="17660" ht="12.75" customHeight="1" x14ac:dyDescent="0.2"/>
    <row r="17661" ht="12.75" customHeight="1" x14ac:dyDescent="0.2"/>
    <row r="17662" ht="12.75" customHeight="1" x14ac:dyDescent="0.2"/>
    <row r="17663" ht="12.75" customHeight="1" x14ac:dyDescent="0.2"/>
    <row r="17664" ht="12.75" customHeight="1" x14ac:dyDescent="0.2"/>
    <row r="17665" ht="12.75" customHeight="1" x14ac:dyDescent="0.2"/>
    <row r="17666" ht="12.75" customHeight="1" x14ac:dyDescent="0.2"/>
    <row r="17667" ht="12.75" customHeight="1" x14ac:dyDescent="0.2"/>
    <row r="17668" ht="12.75" customHeight="1" x14ac:dyDescent="0.2"/>
    <row r="17669" ht="12.75" customHeight="1" x14ac:dyDescent="0.2"/>
    <row r="17670" ht="12.75" customHeight="1" x14ac:dyDescent="0.2"/>
    <row r="17671" ht="12.75" customHeight="1" x14ac:dyDescent="0.2"/>
    <row r="17672" ht="12.75" customHeight="1" x14ac:dyDescent="0.2"/>
    <row r="17673" ht="12.75" customHeight="1" x14ac:dyDescent="0.2"/>
    <row r="17674" ht="12.75" customHeight="1" x14ac:dyDescent="0.2"/>
    <row r="17675" ht="12.75" customHeight="1" x14ac:dyDescent="0.2"/>
    <row r="17676" ht="12.75" customHeight="1" x14ac:dyDescent="0.2"/>
    <row r="17677" ht="12.75" customHeight="1" x14ac:dyDescent="0.2"/>
    <row r="17678" ht="12.75" customHeight="1" x14ac:dyDescent="0.2"/>
    <row r="17679" ht="12.75" customHeight="1" x14ac:dyDescent="0.2"/>
    <row r="17680" ht="12.75" customHeight="1" x14ac:dyDescent="0.2"/>
    <row r="17681" ht="12.75" customHeight="1" x14ac:dyDescent="0.2"/>
    <row r="17682" ht="12.75" customHeight="1" x14ac:dyDescent="0.2"/>
    <row r="17683" ht="12.75" customHeight="1" x14ac:dyDescent="0.2"/>
    <row r="17684" ht="12.75" customHeight="1" x14ac:dyDescent="0.2"/>
    <row r="17685" ht="12.75" customHeight="1" x14ac:dyDescent="0.2"/>
    <row r="17686" ht="12.75" customHeight="1" x14ac:dyDescent="0.2"/>
    <row r="17687" ht="12.75" customHeight="1" x14ac:dyDescent="0.2"/>
    <row r="17688" ht="12.75" customHeight="1" x14ac:dyDescent="0.2"/>
    <row r="17689" ht="12.75" customHeight="1" x14ac:dyDescent="0.2"/>
    <row r="17690" ht="12.75" customHeight="1" x14ac:dyDescent="0.2"/>
    <row r="17691" ht="12.75" customHeight="1" x14ac:dyDescent="0.2"/>
    <row r="17692" ht="12.75" customHeight="1" x14ac:dyDescent="0.2"/>
    <row r="17693" ht="12.75" customHeight="1" x14ac:dyDescent="0.2"/>
    <row r="17694" ht="12.75" customHeight="1" x14ac:dyDescent="0.2"/>
    <row r="17695" ht="12.75" customHeight="1" x14ac:dyDescent="0.2"/>
    <row r="17696" ht="12.75" customHeight="1" x14ac:dyDescent="0.2"/>
    <row r="17697" ht="12.75" customHeight="1" x14ac:dyDescent="0.2"/>
    <row r="17698" ht="12.75" customHeight="1" x14ac:dyDescent="0.2"/>
    <row r="17699" ht="12.75" customHeight="1" x14ac:dyDescent="0.2"/>
    <row r="17700" ht="12.75" customHeight="1" x14ac:dyDescent="0.2"/>
    <row r="17701" ht="12.75" customHeight="1" x14ac:dyDescent="0.2"/>
    <row r="17702" ht="12.75" customHeight="1" x14ac:dyDescent="0.2"/>
    <row r="17703" ht="12.75" customHeight="1" x14ac:dyDescent="0.2"/>
    <row r="17704" ht="12.75" customHeight="1" x14ac:dyDescent="0.2"/>
    <row r="17705" ht="12.75" customHeight="1" x14ac:dyDescent="0.2"/>
    <row r="17706" ht="12.75" customHeight="1" x14ac:dyDescent="0.2"/>
    <row r="17707" ht="12.75" customHeight="1" x14ac:dyDescent="0.2"/>
    <row r="17708" ht="12.75" customHeight="1" x14ac:dyDescent="0.2"/>
    <row r="17709" ht="12.75" customHeight="1" x14ac:dyDescent="0.2"/>
    <row r="17710" ht="12.75" customHeight="1" x14ac:dyDescent="0.2"/>
    <row r="17711" ht="12.75" customHeight="1" x14ac:dyDescent="0.2"/>
    <row r="17712" ht="12.75" customHeight="1" x14ac:dyDescent="0.2"/>
    <row r="17713" ht="12.75" customHeight="1" x14ac:dyDescent="0.2"/>
    <row r="17714" ht="12.75" customHeight="1" x14ac:dyDescent="0.2"/>
    <row r="17715" ht="12.75" customHeight="1" x14ac:dyDescent="0.2"/>
    <row r="17716" ht="12.75" customHeight="1" x14ac:dyDescent="0.2"/>
    <row r="17717" ht="12.75" customHeight="1" x14ac:dyDescent="0.2"/>
    <row r="17718" ht="12.75" customHeight="1" x14ac:dyDescent="0.2"/>
    <row r="17719" ht="12.75" customHeight="1" x14ac:dyDescent="0.2"/>
    <row r="17720" ht="12.75" customHeight="1" x14ac:dyDescent="0.2"/>
    <row r="17721" ht="12.75" customHeight="1" x14ac:dyDescent="0.2"/>
    <row r="17722" ht="12.75" customHeight="1" x14ac:dyDescent="0.2"/>
    <row r="17723" ht="12.75" customHeight="1" x14ac:dyDescent="0.2"/>
    <row r="17724" ht="12.75" customHeight="1" x14ac:dyDescent="0.2"/>
    <row r="17725" ht="12.75" customHeight="1" x14ac:dyDescent="0.2"/>
    <row r="17726" ht="12.75" customHeight="1" x14ac:dyDescent="0.2"/>
    <row r="17727" ht="12.75" customHeight="1" x14ac:dyDescent="0.2"/>
    <row r="17728" ht="12.75" customHeight="1" x14ac:dyDescent="0.2"/>
    <row r="17729" ht="12.75" customHeight="1" x14ac:dyDescent="0.2"/>
    <row r="17730" ht="12.75" customHeight="1" x14ac:dyDescent="0.2"/>
    <row r="17731" ht="12.75" customHeight="1" x14ac:dyDescent="0.2"/>
    <row r="17732" ht="12.75" customHeight="1" x14ac:dyDescent="0.2"/>
    <row r="17733" ht="12.75" customHeight="1" x14ac:dyDescent="0.2"/>
    <row r="17734" ht="12.75" customHeight="1" x14ac:dyDescent="0.2"/>
    <row r="17735" ht="12.75" customHeight="1" x14ac:dyDescent="0.2"/>
    <row r="17736" ht="12.75" customHeight="1" x14ac:dyDescent="0.2"/>
    <row r="17737" ht="12.75" customHeight="1" x14ac:dyDescent="0.2"/>
    <row r="17738" ht="12.75" customHeight="1" x14ac:dyDescent="0.2"/>
    <row r="17739" ht="12.75" customHeight="1" x14ac:dyDescent="0.2"/>
    <row r="17740" ht="12.75" customHeight="1" x14ac:dyDescent="0.2"/>
    <row r="17741" ht="12.75" customHeight="1" x14ac:dyDescent="0.2"/>
    <row r="17742" ht="12.75" customHeight="1" x14ac:dyDescent="0.2"/>
    <row r="17743" ht="12.75" customHeight="1" x14ac:dyDescent="0.2"/>
    <row r="17744" ht="12.75" customHeight="1" x14ac:dyDescent="0.2"/>
    <row r="17745" ht="12.75" customHeight="1" x14ac:dyDescent="0.2"/>
    <row r="17746" ht="12.75" customHeight="1" x14ac:dyDescent="0.2"/>
    <row r="17747" ht="12.75" customHeight="1" x14ac:dyDescent="0.2"/>
    <row r="17748" ht="12.75" customHeight="1" x14ac:dyDescent="0.2"/>
    <row r="17749" ht="12.75" customHeight="1" x14ac:dyDescent="0.2"/>
    <row r="17750" ht="12.75" customHeight="1" x14ac:dyDescent="0.2"/>
    <row r="17751" ht="12.75" customHeight="1" x14ac:dyDescent="0.2"/>
    <row r="17752" ht="12.75" customHeight="1" x14ac:dyDescent="0.2"/>
    <row r="17753" ht="12.75" customHeight="1" x14ac:dyDescent="0.2"/>
    <row r="17754" ht="12.75" customHeight="1" x14ac:dyDescent="0.2"/>
    <row r="17755" ht="12.75" customHeight="1" x14ac:dyDescent="0.2"/>
    <row r="17756" ht="12.75" customHeight="1" x14ac:dyDescent="0.2"/>
    <row r="17757" ht="12.75" customHeight="1" x14ac:dyDescent="0.2"/>
    <row r="17758" ht="12.75" customHeight="1" x14ac:dyDescent="0.2"/>
    <row r="17759" ht="12.75" customHeight="1" x14ac:dyDescent="0.2"/>
    <row r="17760" ht="12.75" customHeight="1" x14ac:dyDescent="0.2"/>
    <row r="17761" ht="12.75" customHeight="1" x14ac:dyDescent="0.2"/>
    <row r="17762" ht="12.75" customHeight="1" x14ac:dyDescent="0.2"/>
    <row r="17763" ht="12.75" customHeight="1" x14ac:dyDescent="0.2"/>
    <row r="17764" ht="12.75" customHeight="1" x14ac:dyDescent="0.2"/>
    <row r="17765" ht="12.75" customHeight="1" x14ac:dyDescent="0.2"/>
    <row r="17766" ht="12.75" customHeight="1" x14ac:dyDescent="0.2"/>
    <row r="17767" ht="12.75" customHeight="1" x14ac:dyDescent="0.2"/>
    <row r="17768" ht="12.75" customHeight="1" x14ac:dyDescent="0.2"/>
    <row r="17769" ht="12.75" customHeight="1" x14ac:dyDescent="0.2"/>
    <row r="17770" ht="12.75" customHeight="1" x14ac:dyDescent="0.2"/>
    <row r="17771" ht="12.75" customHeight="1" x14ac:dyDescent="0.2"/>
    <row r="17772" ht="12.75" customHeight="1" x14ac:dyDescent="0.2"/>
    <row r="17773" ht="12.75" customHeight="1" x14ac:dyDescent="0.2"/>
    <row r="17774" ht="12.75" customHeight="1" x14ac:dyDescent="0.2"/>
    <row r="17775" ht="12.75" customHeight="1" x14ac:dyDescent="0.2"/>
    <row r="17776" ht="12.75" customHeight="1" x14ac:dyDescent="0.2"/>
    <row r="17777" ht="12.75" customHeight="1" x14ac:dyDescent="0.2"/>
    <row r="17778" ht="12.75" customHeight="1" x14ac:dyDescent="0.2"/>
    <row r="17779" ht="12.75" customHeight="1" x14ac:dyDescent="0.2"/>
    <row r="17780" ht="12.75" customHeight="1" x14ac:dyDescent="0.2"/>
    <row r="17781" ht="12.75" customHeight="1" x14ac:dyDescent="0.2"/>
    <row r="17782" ht="12.75" customHeight="1" x14ac:dyDescent="0.2"/>
    <row r="17783" ht="12.75" customHeight="1" x14ac:dyDescent="0.2"/>
    <row r="17784" ht="12.75" customHeight="1" x14ac:dyDescent="0.2"/>
    <row r="17785" ht="12.75" customHeight="1" x14ac:dyDescent="0.2"/>
    <row r="17786" ht="12.75" customHeight="1" x14ac:dyDescent="0.2"/>
    <row r="17787" ht="12.75" customHeight="1" x14ac:dyDescent="0.2"/>
    <row r="17788" ht="12.75" customHeight="1" x14ac:dyDescent="0.2"/>
    <row r="17789" ht="12.75" customHeight="1" x14ac:dyDescent="0.2"/>
    <row r="17790" ht="12.75" customHeight="1" x14ac:dyDescent="0.2"/>
    <row r="17791" ht="12.75" customHeight="1" x14ac:dyDescent="0.2"/>
    <row r="17792" ht="12.75" customHeight="1" x14ac:dyDescent="0.2"/>
    <row r="17793" ht="12.75" customHeight="1" x14ac:dyDescent="0.2"/>
    <row r="17794" ht="12.75" customHeight="1" x14ac:dyDescent="0.2"/>
    <row r="17795" ht="12.75" customHeight="1" x14ac:dyDescent="0.2"/>
    <row r="17796" ht="12.75" customHeight="1" x14ac:dyDescent="0.2"/>
    <row r="17797" ht="12.75" customHeight="1" x14ac:dyDescent="0.2"/>
    <row r="17798" ht="12.75" customHeight="1" x14ac:dyDescent="0.2"/>
    <row r="17799" ht="12.75" customHeight="1" x14ac:dyDescent="0.2"/>
    <row r="17800" ht="12.75" customHeight="1" x14ac:dyDescent="0.2"/>
    <row r="17801" ht="12.75" customHeight="1" x14ac:dyDescent="0.2"/>
    <row r="17802" ht="12.75" customHeight="1" x14ac:dyDescent="0.2"/>
    <row r="17803" ht="12.75" customHeight="1" x14ac:dyDescent="0.2"/>
    <row r="17804" ht="12.75" customHeight="1" x14ac:dyDescent="0.2"/>
    <row r="17805" ht="12.75" customHeight="1" x14ac:dyDescent="0.2"/>
    <row r="17806" ht="12.75" customHeight="1" x14ac:dyDescent="0.2"/>
    <row r="17807" ht="12.75" customHeight="1" x14ac:dyDescent="0.2"/>
    <row r="17808" ht="12.75" customHeight="1" x14ac:dyDescent="0.2"/>
    <row r="17809" ht="12.75" customHeight="1" x14ac:dyDescent="0.2"/>
    <row r="17810" ht="12.75" customHeight="1" x14ac:dyDescent="0.2"/>
    <row r="17811" ht="12.75" customHeight="1" x14ac:dyDescent="0.2"/>
    <row r="17812" ht="12.75" customHeight="1" x14ac:dyDescent="0.2"/>
    <row r="17813" ht="12.75" customHeight="1" x14ac:dyDescent="0.2"/>
    <row r="17814" ht="12.75" customHeight="1" x14ac:dyDescent="0.2"/>
    <row r="17815" ht="12.75" customHeight="1" x14ac:dyDescent="0.2"/>
    <row r="17816" ht="12.75" customHeight="1" x14ac:dyDescent="0.2"/>
    <row r="17817" ht="12.75" customHeight="1" x14ac:dyDescent="0.2"/>
    <row r="17818" ht="12.75" customHeight="1" x14ac:dyDescent="0.2"/>
    <row r="17819" ht="12.75" customHeight="1" x14ac:dyDescent="0.2"/>
    <row r="17820" ht="12.75" customHeight="1" x14ac:dyDescent="0.2"/>
    <row r="17821" ht="12.75" customHeight="1" x14ac:dyDescent="0.2"/>
    <row r="17822" ht="12.75" customHeight="1" x14ac:dyDescent="0.2"/>
    <row r="17823" ht="12.75" customHeight="1" x14ac:dyDescent="0.2"/>
    <row r="17824" ht="12.75" customHeight="1" x14ac:dyDescent="0.2"/>
    <row r="17825" ht="12.75" customHeight="1" x14ac:dyDescent="0.2"/>
    <row r="17826" ht="12.75" customHeight="1" x14ac:dyDescent="0.2"/>
    <row r="17827" ht="12.75" customHeight="1" x14ac:dyDescent="0.2"/>
    <row r="17828" ht="12.75" customHeight="1" x14ac:dyDescent="0.2"/>
    <row r="17829" ht="12.75" customHeight="1" x14ac:dyDescent="0.2"/>
    <row r="17830" ht="12.75" customHeight="1" x14ac:dyDescent="0.2"/>
    <row r="17831" ht="12.75" customHeight="1" x14ac:dyDescent="0.2"/>
    <row r="17832" ht="12.75" customHeight="1" x14ac:dyDescent="0.2"/>
    <row r="17833" ht="12.75" customHeight="1" x14ac:dyDescent="0.2"/>
    <row r="17834" ht="12.75" customHeight="1" x14ac:dyDescent="0.2"/>
    <row r="17835" ht="12.75" customHeight="1" x14ac:dyDescent="0.2"/>
    <row r="17836" ht="12.75" customHeight="1" x14ac:dyDescent="0.2"/>
    <row r="17837" ht="12.75" customHeight="1" x14ac:dyDescent="0.2"/>
    <row r="17838" ht="12.75" customHeight="1" x14ac:dyDescent="0.2"/>
    <row r="17839" ht="12.75" customHeight="1" x14ac:dyDescent="0.2"/>
    <row r="17840" ht="12.75" customHeight="1" x14ac:dyDescent="0.2"/>
    <row r="17841" ht="12.75" customHeight="1" x14ac:dyDescent="0.2"/>
    <row r="17842" ht="12.75" customHeight="1" x14ac:dyDescent="0.2"/>
    <row r="17843" ht="12.75" customHeight="1" x14ac:dyDescent="0.2"/>
    <row r="17844" ht="12.75" customHeight="1" x14ac:dyDescent="0.2"/>
    <row r="17845" ht="12.75" customHeight="1" x14ac:dyDescent="0.2"/>
    <row r="17846" ht="12.75" customHeight="1" x14ac:dyDescent="0.2"/>
    <row r="17847" ht="12.75" customHeight="1" x14ac:dyDescent="0.2"/>
    <row r="17848" ht="12.75" customHeight="1" x14ac:dyDescent="0.2"/>
    <row r="17849" ht="12.75" customHeight="1" x14ac:dyDescent="0.2"/>
    <row r="17850" ht="12.75" customHeight="1" x14ac:dyDescent="0.2"/>
    <row r="17851" ht="12.75" customHeight="1" x14ac:dyDescent="0.2"/>
    <row r="17852" ht="12.75" customHeight="1" x14ac:dyDescent="0.2"/>
    <row r="17853" ht="12.75" customHeight="1" x14ac:dyDescent="0.2"/>
    <row r="17854" ht="12.75" customHeight="1" x14ac:dyDescent="0.2"/>
    <row r="17855" ht="12.75" customHeight="1" x14ac:dyDescent="0.2"/>
    <row r="17856" ht="12.75" customHeight="1" x14ac:dyDescent="0.2"/>
    <row r="17857" ht="12.75" customHeight="1" x14ac:dyDescent="0.2"/>
    <row r="17858" ht="12.75" customHeight="1" x14ac:dyDescent="0.2"/>
    <row r="17859" ht="12.75" customHeight="1" x14ac:dyDescent="0.2"/>
    <row r="17860" ht="12.75" customHeight="1" x14ac:dyDescent="0.2"/>
    <row r="17861" ht="12.75" customHeight="1" x14ac:dyDescent="0.2"/>
    <row r="17862" ht="12.75" customHeight="1" x14ac:dyDescent="0.2"/>
    <row r="17863" ht="12.75" customHeight="1" x14ac:dyDescent="0.2"/>
    <row r="17864" ht="12.75" customHeight="1" x14ac:dyDescent="0.2"/>
    <row r="17865" ht="12.75" customHeight="1" x14ac:dyDescent="0.2"/>
    <row r="17866" ht="12.75" customHeight="1" x14ac:dyDescent="0.2"/>
    <row r="17867" ht="12.75" customHeight="1" x14ac:dyDescent="0.2"/>
    <row r="17868" ht="12.75" customHeight="1" x14ac:dyDescent="0.2"/>
    <row r="17869" ht="12.75" customHeight="1" x14ac:dyDescent="0.2"/>
    <row r="17870" ht="12.75" customHeight="1" x14ac:dyDescent="0.2"/>
    <row r="17871" ht="12.75" customHeight="1" x14ac:dyDescent="0.2"/>
    <row r="17872" ht="12.75" customHeight="1" x14ac:dyDescent="0.2"/>
    <row r="17873" ht="12.75" customHeight="1" x14ac:dyDescent="0.2"/>
    <row r="17874" ht="12.75" customHeight="1" x14ac:dyDescent="0.2"/>
    <row r="17875" ht="12.75" customHeight="1" x14ac:dyDescent="0.2"/>
    <row r="17876" ht="12.75" customHeight="1" x14ac:dyDescent="0.2"/>
    <row r="17877" ht="12.75" customHeight="1" x14ac:dyDescent="0.2"/>
    <row r="17878" ht="12.75" customHeight="1" x14ac:dyDescent="0.2"/>
    <row r="17879" ht="12.75" customHeight="1" x14ac:dyDescent="0.2"/>
    <row r="17880" ht="12.75" customHeight="1" x14ac:dyDescent="0.2"/>
    <row r="17881" ht="12.75" customHeight="1" x14ac:dyDescent="0.2"/>
    <row r="17882" ht="12.75" customHeight="1" x14ac:dyDescent="0.2"/>
    <row r="17883" ht="12.75" customHeight="1" x14ac:dyDescent="0.2"/>
    <row r="17884" ht="12.75" customHeight="1" x14ac:dyDescent="0.2"/>
    <row r="17885" ht="12.75" customHeight="1" x14ac:dyDescent="0.2"/>
    <row r="17886" ht="12.75" customHeight="1" x14ac:dyDescent="0.2"/>
    <row r="17887" ht="12.75" customHeight="1" x14ac:dyDescent="0.2"/>
    <row r="17888" ht="12.75" customHeight="1" x14ac:dyDescent="0.2"/>
    <row r="17889" ht="12.75" customHeight="1" x14ac:dyDescent="0.2"/>
    <row r="17890" ht="12.75" customHeight="1" x14ac:dyDescent="0.2"/>
    <row r="17891" ht="12.75" customHeight="1" x14ac:dyDescent="0.2"/>
    <row r="17892" ht="12.75" customHeight="1" x14ac:dyDescent="0.2"/>
    <row r="17893" ht="12.75" customHeight="1" x14ac:dyDescent="0.2"/>
    <row r="17894" ht="12.75" customHeight="1" x14ac:dyDescent="0.2"/>
    <row r="17895" ht="12.75" customHeight="1" x14ac:dyDescent="0.2"/>
    <row r="17896" ht="12.75" customHeight="1" x14ac:dyDescent="0.2"/>
    <row r="17897" ht="12.75" customHeight="1" x14ac:dyDescent="0.2"/>
    <row r="17898" ht="12.75" customHeight="1" x14ac:dyDescent="0.2"/>
    <row r="17899" ht="12.75" customHeight="1" x14ac:dyDescent="0.2"/>
    <row r="17900" ht="12.75" customHeight="1" x14ac:dyDescent="0.2"/>
    <row r="17901" ht="12.75" customHeight="1" x14ac:dyDescent="0.2"/>
    <row r="17902" ht="12.75" customHeight="1" x14ac:dyDescent="0.2"/>
    <row r="17903" ht="12.75" customHeight="1" x14ac:dyDescent="0.2"/>
    <row r="17904" ht="12.75" customHeight="1" x14ac:dyDescent="0.2"/>
    <row r="17905" ht="12.75" customHeight="1" x14ac:dyDescent="0.2"/>
    <row r="17906" ht="12.75" customHeight="1" x14ac:dyDescent="0.2"/>
    <row r="17907" ht="12.75" customHeight="1" x14ac:dyDescent="0.2"/>
    <row r="17908" ht="12.75" customHeight="1" x14ac:dyDescent="0.2"/>
    <row r="17909" ht="12.75" customHeight="1" x14ac:dyDescent="0.2"/>
    <row r="17910" ht="12.75" customHeight="1" x14ac:dyDescent="0.2"/>
    <row r="17911" ht="12.75" customHeight="1" x14ac:dyDescent="0.2"/>
    <row r="17912" ht="12.75" customHeight="1" x14ac:dyDescent="0.2"/>
    <row r="17913" ht="12.75" customHeight="1" x14ac:dyDescent="0.2"/>
    <row r="17914" ht="12.75" customHeight="1" x14ac:dyDescent="0.2"/>
    <row r="17915" ht="12.75" customHeight="1" x14ac:dyDescent="0.2"/>
    <row r="17916" ht="12.75" customHeight="1" x14ac:dyDescent="0.2"/>
    <row r="17917" ht="12.75" customHeight="1" x14ac:dyDescent="0.2"/>
    <row r="17918" ht="12.75" customHeight="1" x14ac:dyDescent="0.2"/>
    <row r="17919" ht="12.75" customHeight="1" x14ac:dyDescent="0.2"/>
    <row r="17920" ht="12.75" customHeight="1" x14ac:dyDescent="0.2"/>
    <row r="17921" ht="12.75" customHeight="1" x14ac:dyDescent="0.2"/>
    <row r="17922" ht="12.75" customHeight="1" x14ac:dyDescent="0.2"/>
    <row r="17923" ht="12.75" customHeight="1" x14ac:dyDescent="0.2"/>
    <row r="17924" ht="12.75" customHeight="1" x14ac:dyDescent="0.2"/>
    <row r="17925" ht="12.75" customHeight="1" x14ac:dyDescent="0.2"/>
    <row r="17926" ht="12.75" customHeight="1" x14ac:dyDescent="0.2"/>
    <row r="17927" ht="12.75" customHeight="1" x14ac:dyDescent="0.2"/>
    <row r="17928" ht="12.75" customHeight="1" x14ac:dyDescent="0.2"/>
    <row r="17929" ht="12.75" customHeight="1" x14ac:dyDescent="0.2"/>
    <row r="17930" ht="12.75" customHeight="1" x14ac:dyDescent="0.2"/>
    <row r="17931" ht="12.75" customHeight="1" x14ac:dyDescent="0.2"/>
    <row r="17932" ht="12.75" customHeight="1" x14ac:dyDescent="0.2"/>
    <row r="17933" ht="12.75" customHeight="1" x14ac:dyDescent="0.2"/>
    <row r="17934" ht="12.75" customHeight="1" x14ac:dyDescent="0.2"/>
    <row r="17935" ht="12.75" customHeight="1" x14ac:dyDescent="0.2"/>
    <row r="17936" ht="12.75" customHeight="1" x14ac:dyDescent="0.2"/>
    <row r="17937" ht="12.75" customHeight="1" x14ac:dyDescent="0.2"/>
    <row r="17938" ht="12.75" customHeight="1" x14ac:dyDescent="0.2"/>
    <row r="17939" ht="12.75" customHeight="1" x14ac:dyDescent="0.2"/>
    <row r="17940" ht="12.75" customHeight="1" x14ac:dyDescent="0.2"/>
    <row r="17941" ht="12.75" customHeight="1" x14ac:dyDescent="0.2"/>
    <row r="17942" ht="12.75" customHeight="1" x14ac:dyDescent="0.2"/>
    <row r="17943" ht="12.75" customHeight="1" x14ac:dyDescent="0.2"/>
    <row r="17944" ht="12.75" customHeight="1" x14ac:dyDescent="0.2"/>
    <row r="17945" ht="12.75" customHeight="1" x14ac:dyDescent="0.2"/>
    <row r="17946" ht="12.75" customHeight="1" x14ac:dyDescent="0.2"/>
    <row r="17947" ht="12.75" customHeight="1" x14ac:dyDescent="0.2"/>
    <row r="17948" ht="12.75" customHeight="1" x14ac:dyDescent="0.2"/>
    <row r="17949" ht="12.75" customHeight="1" x14ac:dyDescent="0.2"/>
    <row r="17950" ht="12.75" customHeight="1" x14ac:dyDescent="0.2"/>
    <row r="17951" ht="12.75" customHeight="1" x14ac:dyDescent="0.2"/>
    <row r="17952" ht="12.75" customHeight="1" x14ac:dyDescent="0.2"/>
    <row r="17953" ht="12.75" customHeight="1" x14ac:dyDescent="0.2"/>
    <row r="17954" ht="12.75" customHeight="1" x14ac:dyDescent="0.2"/>
    <row r="17955" ht="12.75" customHeight="1" x14ac:dyDescent="0.2"/>
    <row r="17956" ht="12.75" customHeight="1" x14ac:dyDescent="0.2"/>
    <row r="17957" ht="12.75" customHeight="1" x14ac:dyDescent="0.2"/>
    <row r="17958" ht="12.75" customHeight="1" x14ac:dyDescent="0.2"/>
    <row r="17959" ht="12.75" customHeight="1" x14ac:dyDescent="0.2"/>
    <row r="17960" ht="12.75" customHeight="1" x14ac:dyDescent="0.2"/>
    <row r="17961" ht="12.75" customHeight="1" x14ac:dyDescent="0.2"/>
    <row r="17962" ht="12.75" customHeight="1" x14ac:dyDescent="0.2"/>
    <row r="17963" ht="12.75" customHeight="1" x14ac:dyDescent="0.2"/>
    <row r="17964" ht="12.75" customHeight="1" x14ac:dyDescent="0.2"/>
    <row r="17965" ht="12.75" customHeight="1" x14ac:dyDescent="0.2"/>
    <row r="17966" ht="12.75" customHeight="1" x14ac:dyDescent="0.2"/>
    <row r="17967" ht="12.75" customHeight="1" x14ac:dyDescent="0.2"/>
    <row r="17968" ht="12.75" customHeight="1" x14ac:dyDescent="0.2"/>
    <row r="17969" ht="12.75" customHeight="1" x14ac:dyDescent="0.2"/>
    <row r="17970" ht="12.75" customHeight="1" x14ac:dyDescent="0.2"/>
    <row r="17971" ht="12.75" customHeight="1" x14ac:dyDescent="0.2"/>
    <row r="17972" ht="12.75" customHeight="1" x14ac:dyDescent="0.2"/>
    <row r="17973" ht="12.75" customHeight="1" x14ac:dyDescent="0.2"/>
    <row r="17974" ht="12.75" customHeight="1" x14ac:dyDescent="0.2"/>
    <row r="17975" ht="12.75" customHeight="1" x14ac:dyDescent="0.2"/>
    <row r="17976" ht="12.75" customHeight="1" x14ac:dyDescent="0.2"/>
    <row r="17977" ht="12.75" customHeight="1" x14ac:dyDescent="0.2"/>
    <row r="17978" ht="12.75" customHeight="1" x14ac:dyDescent="0.2"/>
    <row r="17979" ht="12.75" customHeight="1" x14ac:dyDescent="0.2"/>
    <row r="17980" ht="12.75" customHeight="1" x14ac:dyDescent="0.2"/>
    <row r="17981" ht="12.75" customHeight="1" x14ac:dyDescent="0.2"/>
    <row r="17982" ht="12.75" customHeight="1" x14ac:dyDescent="0.2"/>
    <row r="17983" ht="12.75" customHeight="1" x14ac:dyDescent="0.2"/>
    <row r="17984" ht="12.75" customHeight="1" x14ac:dyDescent="0.2"/>
    <row r="17985" ht="12.75" customHeight="1" x14ac:dyDescent="0.2"/>
    <row r="17986" ht="12.75" customHeight="1" x14ac:dyDescent="0.2"/>
    <row r="17987" ht="12.75" customHeight="1" x14ac:dyDescent="0.2"/>
    <row r="17988" ht="12.75" customHeight="1" x14ac:dyDescent="0.2"/>
    <row r="17989" ht="12.75" customHeight="1" x14ac:dyDescent="0.2"/>
    <row r="17990" ht="12.75" customHeight="1" x14ac:dyDescent="0.2"/>
    <row r="17991" ht="12.75" customHeight="1" x14ac:dyDescent="0.2"/>
    <row r="17992" ht="12.75" customHeight="1" x14ac:dyDescent="0.2"/>
    <row r="17993" ht="12.75" customHeight="1" x14ac:dyDescent="0.2"/>
    <row r="17994" ht="12.75" customHeight="1" x14ac:dyDescent="0.2"/>
    <row r="17995" ht="12.75" customHeight="1" x14ac:dyDescent="0.2"/>
    <row r="17996" ht="12.75" customHeight="1" x14ac:dyDescent="0.2"/>
    <row r="17997" ht="12.75" customHeight="1" x14ac:dyDescent="0.2"/>
    <row r="17998" ht="12.75" customHeight="1" x14ac:dyDescent="0.2"/>
    <row r="17999" ht="12.75" customHeight="1" x14ac:dyDescent="0.2"/>
    <row r="18000" ht="12.75" customHeight="1" x14ac:dyDescent="0.2"/>
    <row r="18001" ht="12.75" customHeight="1" x14ac:dyDescent="0.2"/>
    <row r="18002" ht="12.75" customHeight="1" x14ac:dyDescent="0.2"/>
    <row r="18003" ht="12.75" customHeight="1" x14ac:dyDescent="0.2"/>
    <row r="18004" ht="12.75" customHeight="1" x14ac:dyDescent="0.2"/>
    <row r="18005" ht="12.75" customHeight="1" x14ac:dyDescent="0.2"/>
    <row r="18006" ht="12.75" customHeight="1" x14ac:dyDescent="0.2"/>
    <row r="18007" ht="12.75" customHeight="1" x14ac:dyDescent="0.2"/>
    <row r="18008" ht="12.75" customHeight="1" x14ac:dyDescent="0.2"/>
    <row r="18009" ht="12.75" customHeight="1" x14ac:dyDescent="0.2"/>
    <row r="18010" ht="12.75" customHeight="1" x14ac:dyDescent="0.2"/>
    <row r="18011" ht="12.75" customHeight="1" x14ac:dyDescent="0.2"/>
    <row r="18012" ht="12.75" customHeight="1" x14ac:dyDescent="0.2"/>
    <row r="18013" ht="12.75" customHeight="1" x14ac:dyDescent="0.2"/>
    <row r="18014" ht="12.75" customHeight="1" x14ac:dyDescent="0.2"/>
    <row r="18015" ht="12.75" customHeight="1" x14ac:dyDescent="0.2"/>
    <row r="18016" ht="12.75" customHeight="1" x14ac:dyDescent="0.2"/>
    <row r="18017" ht="12.75" customHeight="1" x14ac:dyDescent="0.2"/>
    <row r="18018" ht="12.75" customHeight="1" x14ac:dyDescent="0.2"/>
    <row r="18019" ht="12.75" customHeight="1" x14ac:dyDescent="0.2"/>
    <row r="18020" ht="12.75" customHeight="1" x14ac:dyDescent="0.2"/>
    <row r="18021" ht="12.75" customHeight="1" x14ac:dyDescent="0.2"/>
    <row r="18022" ht="12.75" customHeight="1" x14ac:dyDescent="0.2"/>
    <row r="18023" ht="12.75" customHeight="1" x14ac:dyDescent="0.2"/>
    <row r="18024" ht="12.75" customHeight="1" x14ac:dyDescent="0.2"/>
    <row r="18025" ht="12.75" customHeight="1" x14ac:dyDescent="0.2"/>
    <row r="18026" ht="12.75" customHeight="1" x14ac:dyDescent="0.2"/>
    <row r="18027" ht="12.75" customHeight="1" x14ac:dyDescent="0.2"/>
    <row r="18028" ht="12.75" customHeight="1" x14ac:dyDescent="0.2"/>
    <row r="18029" ht="12.75" customHeight="1" x14ac:dyDescent="0.2"/>
    <row r="18030" ht="12.75" customHeight="1" x14ac:dyDescent="0.2"/>
    <row r="18031" ht="12.75" customHeight="1" x14ac:dyDescent="0.2"/>
    <row r="18032" ht="12.75" customHeight="1" x14ac:dyDescent="0.2"/>
    <row r="18033" ht="12.75" customHeight="1" x14ac:dyDescent="0.2"/>
    <row r="18034" ht="12.75" customHeight="1" x14ac:dyDescent="0.2"/>
    <row r="18035" ht="12.75" customHeight="1" x14ac:dyDescent="0.2"/>
    <row r="18036" ht="12.75" customHeight="1" x14ac:dyDescent="0.2"/>
    <row r="18037" ht="12.75" customHeight="1" x14ac:dyDescent="0.2"/>
    <row r="18038" ht="12.75" customHeight="1" x14ac:dyDescent="0.2"/>
    <row r="18039" ht="12.75" customHeight="1" x14ac:dyDescent="0.2"/>
    <row r="18040" ht="12.75" customHeight="1" x14ac:dyDescent="0.2"/>
    <row r="18041" ht="12.75" customHeight="1" x14ac:dyDescent="0.2"/>
    <row r="18042" ht="12.75" customHeight="1" x14ac:dyDescent="0.2"/>
    <row r="18043" ht="12.75" customHeight="1" x14ac:dyDescent="0.2"/>
    <row r="18044" ht="12.75" customHeight="1" x14ac:dyDescent="0.2"/>
    <row r="18045" ht="12.75" customHeight="1" x14ac:dyDescent="0.2"/>
    <row r="18046" ht="12.75" customHeight="1" x14ac:dyDescent="0.2"/>
    <row r="18047" ht="12.75" customHeight="1" x14ac:dyDescent="0.2"/>
    <row r="18048" ht="12.75" customHeight="1" x14ac:dyDescent="0.2"/>
    <row r="18049" ht="12.75" customHeight="1" x14ac:dyDescent="0.2"/>
    <row r="18050" ht="12.75" customHeight="1" x14ac:dyDescent="0.2"/>
    <row r="18051" ht="12.75" customHeight="1" x14ac:dyDescent="0.2"/>
    <row r="18052" ht="12.75" customHeight="1" x14ac:dyDescent="0.2"/>
    <row r="18053" ht="12.75" customHeight="1" x14ac:dyDescent="0.2"/>
    <row r="18054" ht="12.75" customHeight="1" x14ac:dyDescent="0.2"/>
    <row r="18055" ht="12.75" customHeight="1" x14ac:dyDescent="0.2"/>
    <row r="18056" ht="12.75" customHeight="1" x14ac:dyDescent="0.2"/>
    <row r="18057" ht="12.75" customHeight="1" x14ac:dyDescent="0.2"/>
    <row r="18058" ht="12.75" customHeight="1" x14ac:dyDescent="0.2"/>
    <row r="18059" ht="12.75" customHeight="1" x14ac:dyDescent="0.2"/>
    <row r="18060" ht="12.75" customHeight="1" x14ac:dyDescent="0.2"/>
    <row r="18061" ht="12.75" customHeight="1" x14ac:dyDescent="0.2"/>
    <row r="18062" ht="12.75" customHeight="1" x14ac:dyDescent="0.2"/>
    <row r="18063" ht="12.75" customHeight="1" x14ac:dyDescent="0.2"/>
    <row r="18064" ht="12.75" customHeight="1" x14ac:dyDescent="0.2"/>
    <row r="18065" ht="12.75" customHeight="1" x14ac:dyDescent="0.2"/>
    <row r="18066" ht="12.75" customHeight="1" x14ac:dyDescent="0.2"/>
    <row r="18067" ht="12.75" customHeight="1" x14ac:dyDescent="0.2"/>
    <row r="18068" ht="12.75" customHeight="1" x14ac:dyDescent="0.2"/>
    <row r="18069" ht="12.75" customHeight="1" x14ac:dyDescent="0.2"/>
    <row r="18070" ht="12.75" customHeight="1" x14ac:dyDescent="0.2"/>
    <row r="18071" ht="12.75" customHeight="1" x14ac:dyDescent="0.2"/>
    <row r="18072" ht="12.75" customHeight="1" x14ac:dyDescent="0.2"/>
    <row r="18073" ht="12.75" customHeight="1" x14ac:dyDescent="0.2"/>
    <row r="18074" ht="12.75" customHeight="1" x14ac:dyDescent="0.2"/>
    <row r="18075" ht="12.75" customHeight="1" x14ac:dyDescent="0.2"/>
    <row r="18076" ht="12.75" customHeight="1" x14ac:dyDescent="0.2"/>
    <row r="18077" ht="12.75" customHeight="1" x14ac:dyDescent="0.2"/>
    <row r="18078" ht="12.75" customHeight="1" x14ac:dyDescent="0.2"/>
    <row r="18079" ht="12.75" customHeight="1" x14ac:dyDescent="0.2"/>
    <row r="18080" ht="12.75" customHeight="1" x14ac:dyDescent="0.2"/>
    <row r="18081" ht="12.75" customHeight="1" x14ac:dyDescent="0.2"/>
    <row r="18082" ht="12.75" customHeight="1" x14ac:dyDescent="0.2"/>
    <row r="18083" ht="12.75" customHeight="1" x14ac:dyDescent="0.2"/>
    <row r="18084" ht="12.75" customHeight="1" x14ac:dyDescent="0.2"/>
    <row r="18085" ht="12.75" customHeight="1" x14ac:dyDescent="0.2"/>
    <row r="18086" ht="12.75" customHeight="1" x14ac:dyDescent="0.2"/>
    <row r="18087" ht="12.75" customHeight="1" x14ac:dyDescent="0.2"/>
    <row r="18088" ht="12.75" customHeight="1" x14ac:dyDescent="0.2"/>
    <row r="18089" ht="12.75" customHeight="1" x14ac:dyDescent="0.2"/>
    <row r="18090" ht="12.75" customHeight="1" x14ac:dyDescent="0.2"/>
    <row r="18091" ht="12.75" customHeight="1" x14ac:dyDescent="0.2"/>
    <row r="18092" ht="12.75" customHeight="1" x14ac:dyDescent="0.2"/>
    <row r="18093" ht="12.75" customHeight="1" x14ac:dyDescent="0.2"/>
    <row r="18094" ht="12.75" customHeight="1" x14ac:dyDescent="0.2"/>
    <row r="18095" ht="12.75" customHeight="1" x14ac:dyDescent="0.2"/>
    <row r="18096" ht="12.75" customHeight="1" x14ac:dyDescent="0.2"/>
    <row r="18097" ht="12.75" customHeight="1" x14ac:dyDescent="0.2"/>
    <row r="18098" ht="12.75" customHeight="1" x14ac:dyDescent="0.2"/>
    <row r="18099" ht="12.75" customHeight="1" x14ac:dyDescent="0.2"/>
    <row r="18100" ht="12.75" customHeight="1" x14ac:dyDescent="0.2"/>
    <row r="18101" ht="12.75" customHeight="1" x14ac:dyDescent="0.2"/>
    <row r="18102" ht="12.75" customHeight="1" x14ac:dyDescent="0.2"/>
    <row r="18103" ht="12.75" customHeight="1" x14ac:dyDescent="0.2"/>
    <row r="18104" ht="12.75" customHeight="1" x14ac:dyDescent="0.2"/>
    <row r="18105" ht="12.75" customHeight="1" x14ac:dyDescent="0.2"/>
    <row r="18106" ht="12.75" customHeight="1" x14ac:dyDescent="0.2"/>
    <row r="18107" ht="12.75" customHeight="1" x14ac:dyDescent="0.2"/>
    <row r="18108" ht="12.75" customHeight="1" x14ac:dyDescent="0.2"/>
    <row r="18109" ht="12.75" customHeight="1" x14ac:dyDescent="0.2"/>
    <row r="18110" ht="12.75" customHeight="1" x14ac:dyDescent="0.2"/>
    <row r="18111" ht="12.75" customHeight="1" x14ac:dyDescent="0.2"/>
    <row r="18112" ht="12.75" customHeight="1" x14ac:dyDescent="0.2"/>
    <row r="18113" ht="12.75" customHeight="1" x14ac:dyDescent="0.2"/>
    <row r="18114" ht="12.75" customHeight="1" x14ac:dyDescent="0.2"/>
    <row r="18115" ht="12.75" customHeight="1" x14ac:dyDescent="0.2"/>
    <row r="18116" ht="12.75" customHeight="1" x14ac:dyDescent="0.2"/>
    <row r="18117" ht="12.75" customHeight="1" x14ac:dyDescent="0.2"/>
    <row r="18118" ht="12.75" customHeight="1" x14ac:dyDescent="0.2"/>
    <row r="18119" ht="12.75" customHeight="1" x14ac:dyDescent="0.2"/>
    <row r="18120" ht="12.75" customHeight="1" x14ac:dyDescent="0.2"/>
    <row r="18121" ht="12.75" customHeight="1" x14ac:dyDescent="0.2"/>
    <row r="18122" ht="12.75" customHeight="1" x14ac:dyDescent="0.2"/>
    <row r="18123" ht="12.75" customHeight="1" x14ac:dyDescent="0.2"/>
    <row r="18124" ht="12.75" customHeight="1" x14ac:dyDescent="0.2"/>
    <row r="18125" ht="12.75" customHeight="1" x14ac:dyDescent="0.2"/>
    <row r="18126" ht="12.75" customHeight="1" x14ac:dyDescent="0.2"/>
    <row r="18127" ht="12.75" customHeight="1" x14ac:dyDescent="0.2"/>
    <row r="18128" ht="12.75" customHeight="1" x14ac:dyDescent="0.2"/>
    <row r="18129" ht="12.75" customHeight="1" x14ac:dyDescent="0.2"/>
    <row r="18130" ht="12.75" customHeight="1" x14ac:dyDescent="0.2"/>
    <row r="18131" ht="12.75" customHeight="1" x14ac:dyDescent="0.2"/>
    <row r="18132" ht="12.75" customHeight="1" x14ac:dyDescent="0.2"/>
    <row r="18133" ht="12.75" customHeight="1" x14ac:dyDescent="0.2"/>
    <row r="18134" ht="12.75" customHeight="1" x14ac:dyDescent="0.2"/>
    <row r="18135" ht="12.75" customHeight="1" x14ac:dyDescent="0.2"/>
    <row r="18136" ht="12.75" customHeight="1" x14ac:dyDescent="0.2"/>
    <row r="18137" ht="12.75" customHeight="1" x14ac:dyDescent="0.2"/>
    <row r="18138" ht="12.75" customHeight="1" x14ac:dyDescent="0.2"/>
    <row r="18139" ht="12.75" customHeight="1" x14ac:dyDescent="0.2"/>
    <row r="18140" ht="12.75" customHeight="1" x14ac:dyDescent="0.2"/>
    <row r="18141" ht="12.75" customHeight="1" x14ac:dyDescent="0.2"/>
    <row r="18142" ht="12.75" customHeight="1" x14ac:dyDescent="0.2"/>
    <row r="18143" ht="12.75" customHeight="1" x14ac:dyDescent="0.2"/>
    <row r="18144" ht="12.75" customHeight="1" x14ac:dyDescent="0.2"/>
    <row r="18145" ht="12.75" customHeight="1" x14ac:dyDescent="0.2"/>
    <row r="18146" ht="12.75" customHeight="1" x14ac:dyDescent="0.2"/>
    <row r="18147" ht="12.75" customHeight="1" x14ac:dyDescent="0.2"/>
    <row r="18148" ht="12.75" customHeight="1" x14ac:dyDescent="0.2"/>
    <row r="18149" ht="12.75" customHeight="1" x14ac:dyDescent="0.2"/>
    <row r="18150" ht="12.75" customHeight="1" x14ac:dyDescent="0.2"/>
    <row r="18151" ht="12.75" customHeight="1" x14ac:dyDescent="0.2"/>
    <row r="18152" ht="12.75" customHeight="1" x14ac:dyDescent="0.2"/>
    <row r="18153" ht="12.75" customHeight="1" x14ac:dyDescent="0.2"/>
    <row r="18154" ht="12.75" customHeight="1" x14ac:dyDescent="0.2"/>
    <row r="18155" ht="12.75" customHeight="1" x14ac:dyDescent="0.2"/>
    <row r="18156" ht="12.75" customHeight="1" x14ac:dyDescent="0.2"/>
    <row r="18157" ht="12.75" customHeight="1" x14ac:dyDescent="0.2"/>
    <row r="18158" ht="12.75" customHeight="1" x14ac:dyDescent="0.2"/>
    <row r="18159" ht="12.75" customHeight="1" x14ac:dyDescent="0.2"/>
    <row r="18160" ht="12.75" customHeight="1" x14ac:dyDescent="0.2"/>
    <row r="18161" ht="12.75" customHeight="1" x14ac:dyDescent="0.2"/>
    <row r="18162" ht="12.75" customHeight="1" x14ac:dyDescent="0.2"/>
    <row r="18163" ht="12.75" customHeight="1" x14ac:dyDescent="0.2"/>
    <row r="18164" ht="12.75" customHeight="1" x14ac:dyDescent="0.2"/>
    <row r="18165" ht="12.75" customHeight="1" x14ac:dyDescent="0.2"/>
    <row r="18166" ht="12.75" customHeight="1" x14ac:dyDescent="0.2"/>
    <row r="18167" ht="12.75" customHeight="1" x14ac:dyDescent="0.2"/>
    <row r="18168" ht="12.75" customHeight="1" x14ac:dyDescent="0.2"/>
    <row r="18169" ht="12.75" customHeight="1" x14ac:dyDescent="0.2"/>
    <row r="18170" ht="12.75" customHeight="1" x14ac:dyDescent="0.2"/>
    <row r="18171" ht="12.75" customHeight="1" x14ac:dyDescent="0.2"/>
    <row r="18172" ht="12.75" customHeight="1" x14ac:dyDescent="0.2"/>
    <row r="18173" ht="12.75" customHeight="1" x14ac:dyDescent="0.2"/>
    <row r="18174" ht="12.75" customHeight="1" x14ac:dyDescent="0.2"/>
    <row r="18175" ht="12.75" customHeight="1" x14ac:dyDescent="0.2"/>
    <row r="18176" ht="12.75" customHeight="1" x14ac:dyDescent="0.2"/>
    <row r="18177" ht="12.75" customHeight="1" x14ac:dyDescent="0.2"/>
    <row r="18178" ht="12.75" customHeight="1" x14ac:dyDescent="0.2"/>
    <row r="18179" ht="12.75" customHeight="1" x14ac:dyDescent="0.2"/>
    <row r="18180" ht="12.75" customHeight="1" x14ac:dyDescent="0.2"/>
    <row r="18181" ht="12.75" customHeight="1" x14ac:dyDescent="0.2"/>
    <row r="18182" ht="12.75" customHeight="1" x14ac:dyDescent="0.2"/>
    <row r="18183" ht="12.75" customHeight="1" x14ac:dyDescent="0.2"/>
    <row r="18184" ht="12.75" customHeight="1" x14ac:dyDescent="0.2"/>
    <row r="18185" ht="12.75" customHeight="1" x14ac:dyDescent="0.2"/>
    <row r="18186" ht="12.75" customHeight="1" x14ac:dyDescent="0.2"/>
    <row r="18187" ht="12.75" customHeight="1" x14ac:dyDescent="0.2"/>
    <row r="18188" ht="12.75" customHeight="1" x14ac:dyDescent="0.2"/>
    <row r="18189" ht="12.75" customHeight="1" x14ac:dyDescent="0.2"/>
    <row r="18190" ht="12.75" customHeight="1" x14ac:dyDescent="0.2"/>
    <row r="18191" ht="12.75" customHeight="1" x14ac:dyDescent="0.2"/>
    <row r="18192" ht="12.75" customHeight="1" x14ac:dyDescent="0.2"/>
    <row r="18193" ht="12.75" customHeight="1" x14ac:dyDescent="0.2"/>
    <row r="18194" ht="12.75" customHeight="1" x14ac:dyDescent="0.2"/>
    <row r="18195" ht="12.75" customHeight="1" x14ac:dyDescent="0.2"/>
    <row r="18196" ht="12.75" customHeight="1" x14ac:dyDescent="0.2"/>
    <row r="18197" ht="12.75" customHeight="1" x14ac:dyDescent="0.2"/>
    <row r="18198" ht="12.75" customHeight="1" x14ac:dyDescent="0.2"/>
    <row r="18199" ht="12.75" customHeight="1" x14ac:dyDescent="0.2"/>
    <row r="18200" ht="12.75" customHeight="1" x14ac:dyDescent="0.2"/>
    <row r="18201" ht="12.75" customHeight="1" x14ac:dyDescent="0.2"/>
    <row r="18202" ht="12.75" customHeight="1" x14ac:dyDescent="0.2"/>
    <row r="18203" ht="12.75" customHeight="1" x14ac:dyDescent="0.2"/>
    <row r="18204" ht="12.75" customHeight="1" x14ac:dyDescent="0.2"/>
    <row r="18205" ht="12.75" customHeight="1" x14ac:dyDescent="0.2"/>
    <row r="18206" ht="12.75" customHeight="1" x14ac:dyDescent="0.2"/>
  </sheetData>
  <mergeCells count="213">
    <mergeCell ref="N853:N854"/>
    <mergeCell ref="O853:O854"/>
    <mergeCell ref="B865:G865"/>
    <mergeCell ref="B852:G852"/>
    <mergeCell ref="A853:A854"/>
    <mergeCell ref="B853:G853"/>
    <mergeCell ref="H853:H854"/>
    <mergeCell ref="I853:I854"/>
    <mergeCell ref="J853:J854"/>
    <mergeCell ref="K853:K854"/>
    <mergeCell ref="L853:L854"/>
    <mergeCell ref="M853:M854"/>
    <mergeCell ref="B801:G801"/>
    <mergeCell ref="B817:G817"/>
    <mergeCell ref="B833:G833"/>
    <mergeCell ref="B656:G656"/>
    <mergeCell ref="B672:G672"/>
    <mergeCell ref="B688:G688"/>
    <mergeCell ref="B704:G704"/>
    <mergeCell ref="B720:G720"/>
    <mergeCell ref="B737:G737"/>
    <mergeCell ref="B753:G753"/>
    <mergeCell ref="B769:G769"/>
    <mergeCell ref="B785:G785"/>
    <mergeCell ref="O837:O838"/>
    <mergeCell ref="B836:G836"/>
    <mergeCell ref="A837:A838"/>
    <mergeCell ref="B837:G837"/>
    <mergeCell ref="H837:H838"/>
    <mergeCell ref="I837:I838"/>
    <mergeCell ref="J837:J838"/>
    <mergeCell ref="K837:K838"/>
    <mergeCell ref="L837:L838"/>
    <mergeCell ref="M837:M838"/>
    <mergeCell ref="A14:L14"/>
    <mergeCell ref="B16:G16"/>
    <mergeCell ref="X17:AG17"/>
    <mergeCell ref="B37:G37"/>
    <mergeCell ref="X37:AG37"/>
    <mergeCell ref="B58:G58"/>
    <mergeCell ref="X58:AG58"/>
    <mergeCell ref="B78:G78"/>
    <mergeCell ref="P78:Q78"/>
    <mergeCell ref="B100:G100"/>
    <mergeCell ref="B118:G118"/>
    <mergeCell ref="B136:G136"/>
    <mergeCell ref="B156:G156"/>
    <mergeCell ref="B172:G172"/>
    <mergeCell ref="B189:G189"/>
    <mergeCell ref="B206:G206"/>
    <mergeCell ref="B224:G224"/>
    <mergeCell ref="B241:G241"/>
    <mergeCell ref="B257:G257"/>
    <mergeCell ref="B272:G272"/>
    <mergeCell ref="B286:G286"/>
    <mergeCell ref="B299:G299"/>
    <mergeCell ref="B313:G313"/>
    <mergeCell ref="B326:G326"/>
    <mergeCell ref="B338:G338"/>
    <mergeCell ref="B351:G351"/>
    <mergeCell ref="B365:G365"/>
    <mergeCell ref="B379:G379"/>
    <mergeCell ref="B392:G392"/>
    <mergeCell ref="B406:G406"/>
    <mergeCell ref="B419:G419"/>
    <mergeCell ref="B431:G431"/>
    <mergeCell ref="B444:G444"/>
    <mergeCell ref="B457:G457"/>
    <mergeCell ref="B470:G470"/>
    <mergeCell ref="B483:G483"/>
    <mergeCell ref="B496:G496"/>
    <mergeCell ref="B515:G515"/>
    <mergeCell ref="B532:G532"/>
    <mergeCell ref="B549:G549"/>
    <mergeCell ref="B565:G565"/>
    <mergeCell ref="B580:G580"/>
    <mergeCell ref="I644:I645"/>
    <mergeCell ref="J644:J645"/>
    <mergeCell ref="K644:K645"/>
    <mergeCell ref="L644:L645"/>
    <mergeCell ref="M644:M645"/>
    <mergeCell ref="N644:N645"/>
    <mergeCell ref="O644:O645"/>
    <mergeCell ref="B597:G597"/>
    <mergeCell ref="B612:G612"/>
    <mergeCell ref="B628:G628"/>
    <mergeCell ref="B643:G643"/>
    <mergeCell ref="A644:A645"/>
    <mergeCell ref="B644:G644"/>
    <mergeCell ref="H644:H645"/>
    <mergeCell ref="K660:K661"/>
    <mergeCell ref="L660:L661"/>
    <mergeCell ref="M660:M661"/>
    <mergeCell ref="N660:N661"/>
    <mergeCell ref="O660:O661"/>
    <mergeCell ref="B659:G659"/>
    <mergeCell ref="A660:A661"/>
    <mergeCell ref="B660:G660"/>
    <mergeCell ref="H660:H661"/>
    <mergeCell ref="I660:I661"/>
    <mergeCell ref="J660:J661"/>
    <mergeCell ref="K676:K677"/>
    <mergeCell ref="L676:L677"/>
    <mergeCell ref="M676:M677"/>
    <mergeCell ref="N676:N677"/>
    <mergeCell ref="O676:O677"/>
    <mergeCell ref="B675:G675"/>
    <mergeCell ref="A676:A677"/>
    <mergeCell ref="B676:G676"/>
    <mergeCell ref="H676:H677"/>
    <mergeCell ref="I676:I677"/>
    <mergeCell ref="J676:J677"/>
    <mergeCell ref="K692:K693"/>
    <mergeCell ref="L692:L693"/>
    <mergeCell ref="M692:M693"/>
    <mergeCell ref="N692:N693"/>
    <mergeCell ref="O692:O693"/>
    <mergeCell ref="B691:G691"/>
    <mergeCell ref="A692:A693"/>
    <mergeCell ref="B692:G692"/>
    <mergeCell ref="H692:H693"/>
    <mergeCell ref="I692:I693"/>
    <mergeCell ref="J692:J693"/>
    <mergeCell ref="K757:K758"/>
    <mergeCell ref="L757:L758"/>
    <mergeCell ref="M757:M758"/>
    <mergeCell ref="N757:N758"/>
    <mergeCell ref="O757:O758"/>
    <mergeCell ref="B756:G756"/>
    <mergeCell ref="A757:A758"/>
    <mergeCell ref="B757:G757"/>
    <mergeCell ref="H757:H758"/>
    <mergeCell ref="I757:I758"/>
    <mergeCell ref="J757:J758"/>
    <mergeCell ref="K708:K709"/>
    <mergeCell ref="L708:L709"/>
    <mergeCell ref="M708:M709"/>
    <mergeCell ref="N708:N709"/>
    <mergeCell ref="O708:O709"/>
    <mergeCell ref="B707:G707"/>
    <mergeCell ref="A708:A709"/>
    <mergeCell ref="B708:G708"/>
    <mergeCell ref="H708:H709"/>
    <mergeCell ref="I708:I709"/>
    <mergeCell ref="J708:J709"/>
    <mergeCell ref="K724:K725"/>
    <mergeCell ref="L724:L725"/>
    <mergeCell ref="M724:M725"/>
    <mergeCell ref="N724:N725"/>
    <mergeCell ref="O724:O725"/>
    <mergeCell ref="B723:G723"/>
    <mergeCell ref="A724:A725"/>
    <mergeCell ref="B724:G724"/>
    <mergeCell ref="H724:H725"/>
    <mergeCell ref="I724:I725"/>
    <mergeCell ref="J724:J725"/>
    <mergeCell ref="K741:K742"/>
    <mergeCell ref="L741:L742"/>
    <mergeCell ref="M741:M742"/>
    <mergeCell ref="N741:N742"/>
    <mergeCell ref="O741:O742"/>
    <mergeCell ref="B740:G740"/>
    <mergeCell ref="A741:A742"/>
    <mergeCell ref="B741:G741"/>
    <mergeCell ref="H741:H742"/>
    <mergeCell ref="I741:I742"/>
    <mergeCell ref="J741:J742"/>
    <mergeCell ref="K773:K774"/>
    <mergeCell ref="L773:L774"/>
    <mergeCell ref="M773:M774"/>
    <mergeCell ref="N773:N774"/>
    <mergeCell ref="O773:O774"/>
    <mergeCell ref="B772:G772"/>
    <mergeCell ref="A773:A774"/>
    <mergeCell ref="B773:G773"/>
    <mergeCell ref="H773:H774"/>
    <mergeCell ref="I773:I774"/>
    <mergeCell ref="J773:J774"/>
    <mergeCell ref="N789:N790"/>
    <mergeCell ref="O789:O790"/>
    <mergeCell ref="B788:G788"/>
    <mergeCell ref="A789:A790"/>
    <mergeCell ref="B789:G789"/>
    <mergeCell ref="H789:H790"/>
    <mergeCell ref="I789:I790"/>
    <mergeCell ref="J789:J790"/>
    <mergeCell ref="K789:K790"/>
    <mergeCell ref="L789:L790"/>
    <mergeCell ref="M789:M790"/>
    <mergeCell ref="B849:G849"/>
    <mergeCell ref="N805:N806"/>
    <mergeCell ref="O805:O806"/>
    <mergeCell ref="B804:G804"/>
    <mergeCell ref="A805:A806"/>
    <mergeCell ref="B805:G805"/>
    <mergeCell ref="H805:H806"/>
    <mergeCell ref="I805:I806"/>
    <mergeCell ref="J805:J806"/>
    <mergeCell ref="K805:K806"/>
    <mergeCell ref="L805:L806"/>
    <mergeCell ref="M805:M806"/>
    <mergeCell ref="N821:N822"/>
    <mergeCell ref="O821:O822"/>
    <mergeCell ref="B820:G820"/>
    <mergeCell ref="A821:A822"/>
    <mergeCell ref="B821:G821"/>
    <mergeCell ref="H821:H822"/>
    <mergeCell ref="I821:I822"/>
    <mergeCell ref="J821:J822"/>
    <mergeCell ref="K821:K822"/>
    <mergeCell ref="L821:L822"/>
    <mergeCell ref="M821:M822"/>
    <mergeCell ref="N837:N838"/>
  </mergeCells>
  <phoneticPr fontId="15" type="noConversion"/>
  <pageMargins left="0.7" right="0.7" top="0.75" bottom="0.75" header="0" footer="0"/>
  <pageSetup orientation="landscape"/>
  <ignoredErrors>
    <ignoredError sqref="A647:A655 A662:A671 A684:A687 A700:A703 A716:A719 A733:A736 A749:A752 A765:A768 A781:A784 A797:A800 A813:A816 A829:A832 A844:A848" numberStoredAsText="1"/>
  </ignoredError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W27004"/>
  <sheetViews>
    <sheetView topLeftCell="A787" zoomScaleNormal="100" workbookViewId="0">
      <selection activeCell="I813" sqref="I813"/>
    </sheetView>
  </sheetViews>
  <sheetFormatPr baseColWidth="10" defaultColWidth="12.5703125" defaultRowHeight="15" customHeight="1" x14ac:dyDescent="0.2"/>
  <cols>
    <col min="1" max="1" width="8.5703125" customWidth="1"/>
    <col min="2" max="7" width="7.140625" customWidth="1"/>
    <col min="8" max="8" width="15.7109375" style="200" customWidth="1"/>
    <col min="9" max="15" width="12.85546875" customWidth="1"/>
    <col min="16" max="34" width="10" customWidth="1"/>
    <col min="35" max="36" width="11.42578125" customWidth="1"/>
    <col min="37" max="49" width="10" customWidth="1"/>
  </cols>
  <sheetData>
    <row r="1" spans="1:36" s="212" customFormat="1" ht="15" customHeight="1" x14ac:dyDescent="0.2">
      <c r="H1" s="200"/>
    </row>
    <row r="2" spans="1:36" s="212" customFormat="1" ht="15" customHeight="1" x14ac:dyDescent="0.2">
      <c r="H2" s="200"/>
    </row>
    <row r="3" spans="1:36" s="212" customFormat="1" ht="15" customHeight="1" x14ac:dyDescent="0.2">
      <c r="H3" s="200"/>
    </row>
    <row r="4" spans="1:36" s="212" customFormat="1" ht="15" customHeight="1" x14ac:dyDescent="0.2">
      <c r="H4" s="200"/>
    </row>
    <row r="5" spans="1:36" s="212" customFormat="1" ht="15" customHeight="1" x14ac:dyDescent="0.2">
      <c r="H5" s="200"/>
    </row>
    <row r="6" spans="1:36" s="212" customFormat="1" ht="15" customHeight="1" x14ac:dyDescent="0.2">
      <c r="H6" s="200"/>
    </row>
    <row r="7" spans="1:36" s="212" customFormat="1" ht="15" customHeight="1" x14ac:dyDescent="0.2">
      <c r="H7" s="200"/>
    </row>
    <row r="8" spans="1:36" s="212" customFormat="1" ht="15" customHeight="1" x14ac:dyDescent="0.2">
      <c r="H8" s="200"/>
    </row>
    <row r="9" spans="1:36" s="212" customFormat="1" ht="15" customHeight="1" x14ac:dyDescent="0.2">
      <c r="H9" s="200"/>
    </row>
    <row r="10" spans="1:36" s="212" customFormat="1" ht="15" customHeight="1" x14ac:dyDescent="0.2">
      <c r="H10" s="200"/>
    </row>
    <row r="11" spans="1:36" s="212" customFormat="1" ht="15" customHeight="1" x14ac:dyDescent="0.2">
      <c r="H11" s="200"/>
    </row>
    <row r="12" spans="1:36" s="212" customFormat="1" ht="15" customHeight="1" x14ac:dyDescent="0.2">
      <c r="H12" s="200"/>
    </row>
    <row r="13" spans="1:36" s="212" customFormat="1" ht="15" customHeight="1" x14ac:dyDescent="0.2">
      <c r="H13" s="200"/>
    </row>
    <row r="14" spans="1:36" ht="12.75" customHeight="1" x14ac:dyDescent="0.2">
      <c r="A14" s="228"/>
      <c r="B14" s="229"/>
      <c r="C14" s="229"/>
      <c r="D14" s="229"/>
      <c r="E14" s="229"/>
      <c r="F14" s="229"/>
      <c r="G14" s="229"/>
      <c r="H14" s="229"/>
      <c r="I14" s="229"/>
      <c r="J14" s="229"/>
      <c r="K14" s="229"/>
      <c r="L14" s="229"/>
      <c r="M14" s="2"/>
      <c r="N14" s="2"/>
      <c r="O14" s="1"/>
      <c r="AI14" s="3"/>
      <c r="AJ14" s="3"/>
    </row>
    <row r="15" spans="1:36" ht="12.75" customHeight="1" x14ac:dyDescent="0.2">
      <c r="A15" s="4" t="s">
        <v>0</v>
      </c>
      <c r="I15" s="5"/>
      <c r="J15" s="5"/>
      <c r="L15" s="5"/>
      <c r="M15" s="6"/>
      <c r="N15" s="6"/>
      <c r="O15" s="5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3"/>
      <c r="AJ15" s="3"/>
    </row>
    <row r="16" spans="1:36" ht="25.5" customHeight="1" x14ac:dyDescent="0.2">
      <c r="B16" s="228" t="s">
        <v>1</v>
      </c>
      <c r="C16" s="229"/>
      <c r="D16" s="229"/>
      <c r="E16" s="229"/>
      <c r="F16" s="229"/>
      <c r="G16" s="229"/>
      <c r="I16" s="7" t="s">
        <v>2</v>
      </c>
      <c r="J16" s="7" t="s">
        <v>3</v>
      </c>
      <c r="K16" s="8" t="s">
        <v>4</v>
      </c>
      <c r="L16" s="7" t="s">
        <v>5</v>
      </c>
      <c r="M16" s="9" t="s">
        <v>6</v>
      </c>
      <c r="N16" s="9" t="s">
        <v>7</v>
      </c>
      <c r="O16" s="10" t="s">
        <v>8</v>
      </c>
      <c r="X16" s="11" t="s">
        <v>5</v>
      </c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3"/>
      <c r="AJ16" s="11"/>
    </row>
    <row r="17" spans="1:39" ht="12.75" customHeight="1" x14ac:dyDescent="0.2">
      <c r="A17" s="12" t="s">
        <v>9</v>
      </c>
      <c r="B17" s="13">
        <v>1</v>
      </c>
      <c r="C17" s="13">
        <v>2</v>
      </c>
      <c r="D17" s="13">
        <v>3</v>
      </c>
      <c r="E17" s="13">
        <v>4</v>
      </c>
      <c r="F17" s="13">
        <v>5</v>
      </c>
      <c r="G17" s="13">
        <v>6</v>
      </c>
      <c r="H17" s="201" t="s">
        <v>10</v>
      </c>
      <c r="I17" s="15"/>
      <c r="J17" s="15"/>
      <c r="K17" s="16"/>
      <c r="L17" s="17"/>
      <c r="M17" s="6"/>
      <c r="N17" s="6"/>
      <c r="O17" s="5"/>
      <c r="X17" s="230" t="s">
        <v>11</v>
      </c>
      <c r="Y17" s="229"/>
      <c r="Z17" s="229"/>
      <c r="AA17" s="229"/>
      <c r="AB17" s="229"/>
      <c r="AC17" s="229"/>
      <c r="AD17" s="229"/>
      <c r="AE17" s="229"/>
      <c r="AF17" s="229"/>
      <c r="AG17" s="229"/>
      <c r="AH17" s="11"/>
      <c r="AI17" s="3"/>
      <c r="AJ17" s="3"/>
    </row>
    <row r="18" spans="1:39" ht="12.75" customHeight="1" x14ac:dyDescent="0.2">
      <c r="A18" s="13">
        <v>9701</v>
      </c>
      <c r="B18" s="13">
        <v>48</v>
      </c>
      <c r="C18" s="13"/>
      <c r="D18" s="13"/>
      <c r="E18" s="13"/>
      <c r="F18" s="13"/>
      <c r="G18" s="13"/>
      <c r="H18" s="202"/>
      <c r="I18" s="15"/>
      <c r="J18" s="15"/>
      <c r="K18" s="16"/>
      <c r="L18" s="17"/>
      <c r="M18" s="20">
        <f>B18</f>
        <v>48</v>
      </c>
      <c r="N18" s="6"/>
      <c r="O18" s="5"/>
      <c r="Q18" s="5"/>
      <c r="R18" s="5"/>
      <c r="S18" s="5"/>
      <c r="T18" s="5"/>
      <c r="W18" s="21" t="s">
        <v>12</v>
      </c>
      <c r="X18" s="1">
        <v>9701</v>
      </c>
      <c r="Y18" s="2">
        <v>9702</v>
      </c>
      <c r="Z18" s="2">
        <v>9801</v>
      </c>
      <c r="AA18" s="2">
        <v>9802</v>
      </c>
      <c r="AB18" s="2">
        <v>9901</v>
      </c>
      <c r="AC18" s="2">
        <v>9902</v>
      </c>
      <c r="AD18" s="22" t="s">
        <v>13</v>
      </c>
      <c r="AE18" s="22" t="s">
        <v>14</v>
      </c>
      <c r="AF18" s="22" t="s">
        <v>15</v>
      </c>
      <c r="AG18" s="22" t="s">
        <v>16</v>
      </c>
      <c r="AH18" s="22" t="s">
        <v>17</v>
      </c>
      <c r="AI18" s="22" t="s">
        <v>18</v>
      </c>
      <c r="AJ18" s="22" t="s">
        <v>19</v>
      </c>
      <c r="AK18" s="22" t="s">
        <v>20</v>
      </c>
      <c r="AL18" s="22" t="s">
        <v>21</v>
      </c>
      <c r="AM18" s="22" t="s">
        <v>22</v>
      </c>
    </row>
    <row r="19" spans="1:39" ht="12.75" customHeight="1" x14ac:dyDescent="0.2">
      <c r="A19" s="13">
        <v>9702</v>
      </c>
      <c r="B19" s="13"/>
      <c r="C19" s="13">
        <v>40</v>
      </c>
      <c r="D19" s="13"/>
      <c r="E19" s="13"/>
      <c r="F19" s="13"/>
      <c r="G19" s="13"/>
      <c r="H19" s="202"/>
      <c r="I19" s="15"/>
      <c r="J19" s="15"/>
      <c r="K19" s="16"/>
      <c r="L19" s="17">
        <f>C19/B18</f>
        <v>0.83333333333333337</v>
      </c>
      <c r="M19" s="20">
        <v>42</v>
      </c>
      <c r="N19" s="23">
        <f t="shared" ref="N19:N30" si="0">M19/M18</f>
        <v>0.875</v>
      </c>
      <c r="O19" s="5">
        <f t="shared" ref="O19:O30" si="1">100%-N19</f>
        <v>0.125</v>
      </c>
      <c r="P19" s="4" t="s">
        <v>2</v>
      </c>
      <c r="W19" s="24" t="s">
        <v>23</v>
      </c>
      <c r="X19" s="23">
        <f>C19/B18</f>
        <v>0.83333333333333337</v>
      </c>
      <c r="Y19" s="23">
        <f>C41/B40</f>
        <v>0.75340599455040869</v>
      </c>
      <c r="Z19" s="23">
        <f>C63/B62</f>
        <v>0.83870967741935487</v>
      </c>
      <c r="AA19" s="23">
        <f>C83/B82</f>
        <v>0.82519863791146419</v>
      </c>
      <c r="AB19" s="23">
        <f>C103/B102</f>
        <v>0.47058823529411764</v>
      </c>
      <c r="AC19" s="25">
        <f>C121/B120</f>
        <v>0.72942289498580892</v>
      </c>
      <c r="AD19" s="25">
        <f>C139/B138</f>
        <v>0.65853658536585369</v>
      </c>
      <c r="AE19" s="25">
        <f t="shared" ref="AE19:AE23" si="2">L155</f>
        <v>0.78457196613358415</v>
      </c>
      <c r="AF19" s="25">
        <f t="shared" ref="AF19:AF23" si="3">L174</f>
        <v>0.64102564102564108</v>
      </c>
      <c r="AG19" s="25">
        <f t="shared" ref="AG19:AG23" si="4">L191</f>
        <v>0.7665071770334928</v>
      </c>
      <c r="AH19" s="3">
        <f t="shared" ref="AH19:AH23" si="5">L212</f>
        <v>0.36666666666666664</v>
      </c>
      <c r="AI19" s="3">
        <f t="shared" ref="AI19:AI23" si="6">L230</f>
        <v>0.7177759056444819</v>
      </c>
      <c r="AJ19" s="3">
        <f t="shared" ref="AJ19:AJ22" si="7">L248</f>
        <v>0.52173913043478259</v>
      </c>
      <c r="AK19" s="5">
        <f t="shared" ref="AK19:AK22" si="8">L264</f>
        <v>0.79508196721311475</v>
      </c>
      <c r="AL19" s="5">
        <f t="shared" ref="AL19:AL20" si="9">L280</f>
        <v>0.58241758241758246</v>
      </c>
      <c r="AM19" s="5">
        <f>L294</f>
        <v>0.81501831501831501</v>
      </c>
    </row>
    <row r="20" spans="1:39" ht="12.75" customHeight="1" x14ac:dyDescent="0.2">
      <c r="A20" s="13">
        <v>9801</v>
      </c>
      <c r="B20" s="13"/>
      <c r="C20" s="13"/>
      <c r="D20" s="13">
        <v>29</v>
      </c>
      <c r="E20" s="13"/>
      <c r="F20" s="13"/>
      <c r="G20" s="13"/>
      <c r="H20" s="202"/>
      <c r="I20" s="15"/>
      <c r="J20" s="15"/>
      <c r="K20" s="16"/>
      <c r="L20" s="17">
        <f>D20/C19</f>
        <v>0.72499999999999998</v>
      </c>
      <c r="M20" s="20">
        <v>34</v>
      </c>
      <c r="N20" s="23">
        <f t="shared" si="0"/>
        <v>0.80952380952380953</v>
      </c>
      <c r="O20" s="5">
        <f t="shared" si="1"/>
        <v>0.19047619047619047</v>
      </c>
      <c r="P20" s="4">
        <v>9701</v>
      </c>
      <c r="Q20" s="5">
        <f>I33</f>
        <v>0.10416666666666667</v>
      </c>
      <c r="W20" s="24" t="s">
        <v>24</v>
      </c>
      <c r="X20" s="23">
        <f>D20/C19</f>
        <v>0.72499999999999998</v>
      </c>
      <c r="Y20" s="23">
        <f>D42/C41</f>
        <v>0.83182640144665465</v>
      </c>
      <c r="Z20" s="23">
        <f>D64/C63</f>
        <v>0.88461538461538458</v>
      </c>
      <c r="AA20" s="23">
        <f>D84/C83</f>
        <v>0.79779917469050898</v>
      </c>
      <c r="AB20" s="25">
        <f>D104/C103</f>
        <v>0.70833333333333337</v>
      </c>
      <c r="AC20" s="25">
        <f>D122/C121</f>
        <v>0.8754863813229572</v>
      </c>
      <c r="AD20" s="25">
        <f>D140/C139</f>
        <v>0.77777777777777779</v>
      </c>
      <c r="AE20" s="25">
        <f t="shared" si="2"/>
        <v>0.8693045563549161</v>
      </c>
      <c r="AF20" s="25">
        <f t="shared" si="3"/>
        <v>0.72</v>
      </c>
      <c r="AG20" s="25">
        <f t="shared" si="4"/>
        <v>0.82147315855181025</v>
      </c>
      <c r="AH20" s="3">
        <f t="shared" si="5"/>
        <v>0.72727272727272729</v>
      </c>
      <c r="AI20" s="3">
        <f t="shared" si="6"/>
        <v>0.85680751173708924</v>
      </c>
      <c r="AJ20" s="3">
        <f t="shared" si="7"/>
        <v>0.83333333333333337</v>
      </c>
      <c r="AK20" s="5">
        <f t="shared" si="8"/>
        <v>0.77835051546391754</v>
      </c>
      <c r="AL20" s="5">
        <f t="shared" si="9"/>
        <v>0.64150943396226412</v>
      </c>
    </row>
    <row r="21" spans="1:39" ht="12.75" customHeight="1" x14ac:dyDescent="0.2">
      <c r="A21" s="13">
        <v>9802</v>
      </c>
      <c r="B21" s="13"/>
      <c r="C21" s="13"/>
      <c r="D21" s="13"/>
      <c r="E21" s="13">
        <v>15</v>
      </c>
      <c r="F21" s="13"/>
      <c r="G21" s="13"/>
      <c r="H21" s="202"/>
      <c r="I21" s="15"/>
      <c r="J21" s="15"/>
      <c r="K21" s="16"/>
      <c r="L21" s="17">
        <f>E21/D20</f>
        <v>0.51724137931034486</v>
      </c>
      <c r="M21" s="20">
        <v>26</v>
      </c>
      <c r="N21" s="23">
        <f t="shared" si="0"/>
        <v>0.76470588235294112</v>
      </c>
      <c r="O21" s="5">
        <f t="shared" si="1"/>
        <v>0.23529411764705888</v>
      </c>
      <c r="P21" s="4">
        <v>9702</v>
      </c>
      <c r="Q21" s="5">
        <f>I55</f>
        <v>0.38555858310626701</v>
      </c>
      <c r="W21" s="24" t="s">
        <v>25</v>
      </c>
      <c r="X21" s="23">
        <f>E21/D20</f>
        <v>0.51724137931034486</v>
      </c>
      <c r="Y21" s="23">
        <f>E43/D42</f>
        <v>0.87173913043478257</v>
      </c>
      <c r="Z21" s="23">
        <f>E65/D64</f>
        <v>0.69565217391304346</v>
      </c>
      <c r="AA21" s="25">
        <f>E85/D84</f>
        <v>0.91724137931034477</v>
      </c>
      <c r="AB21" s="25">
        <f>E105/D104</f>
        <v>0.70588235294117652</v>
      </c>
      <c r="AC21" s="25">
        <f>E123/D122</f>
        <v>0.86518518518518517</v>
      </c>
      <c r="AD21" s="25">
        <f>E141/D140</f>
        <v>0.5714285714285714</v>
      </c>
      <c r="AE21" s="25">
        <f t="shared" si="2"/>
        <v>0.88689655172413795</v>
      </c>
      <c r="AF21" s="25">
        <f t="shared" si="3"/>
        <v>1</v>
      </c>
      <c r="AG21" s="25">
        <f t="shared" si="4"/>
        <v>0.86626139817629177</v>
      </c>
      <c r="AH21" s="3">
        <f t="shared" si="5"/>
        <v>0.875</v>
      </c>
      <c r="AI21" s="3">
        <f t="shared" si="6"/>
        <v>0.8575342465753425</v>
      </c>
      <c r="AJ21" s="3">
        <f t="shared" si="7"/>
        <v>0.72499999999999998</v>
      </c>
      <c r="AK21" s="5">
        <f t="shared" si="8"/>
        <v>0.85562913907284766</v>
      </c>
      <c r="AL21" s="5">
        <f>L289</f>
        <v>0</v>
      </c>
    </row>
    <row r="22" spans="1:39" ht="12.75" customHeight="1" x14ac:dyDescent="0.2">
      <c r="A22" s="13">
        <v>9901</v>
      </c>
      <c r="B22" s="13"/>
      <c r="C22" s="13"/>
      <c r="D22" s="13"/>
      <c r="E22" s="13"/>
      <c r="F22" s="13">
        <v>15</v>
      </c>
      <c r="G22" s="13"/>
      <c r="H22" s="202">
        <v>1</v>
      </c>
      <c r="I22" s="15"/>
      <c r="J22" s="15"/>
      <c r="K22" s="16"/>
      <c r="L22" s="17">
        <f>F22/E21</f>
        <v>1</v>
      </c>
      <c r="M22" s="20">
        <v>27</v>
      </c>
      <c r="N22" s="23">
        <f t="shared" si="0"/>
        <v>1.0384615384615385</v>
      </c>
      <c r="O22" s="5">
        <f t="shared" si="1"/>
        <v>-3.8461538461538547E-2</v>
      </c>
      <c r="P22" s="4">
        <v>9801</v>
      </c>
      <c r="Q22" s="5">
        <f>I76</f>
        <v>0.12903225806451613</v>
      </c>
      <c r="W22" s="24" t="s">
        <v>26</v>
      </c>
      <c r="X22" s="23">
        <f>F22/E21</f>
        <v>1</v>
      </c>
      <c r="Y22" s="23">
        <f>F44/E43</f>
        <v>0.90024937655860349</v>
      </c>
      <c r="Z22" s="25">
        <f>F66/E65</f>
        <v>0.625</v>
      </c>
      <c r="AA22" s="25">
        <f>F86/E85</f>
        <v>0.88909774436090228</v>
      </c>
      <c r="AB22" s="25">
        <f>F106/E105</f>
        <v>0.91666666666666663</v>
      </c>
      <c r="AC22" s="25">
        <f>F124/E123</f>
        <v>0.89726027397260277</v>
      </c>
      <c r="AD22" s="25">
        <f>F142/E141</f>
        <v>0.75</v>
      </c>
      <c r="AE22" s="25">
        <f t="shared" si="2"/>
        <v>0.86780715396578534</v>
      </c>
      <c r="AF22" s="25">
        <f t="shared" si="3"/>
        <v>1</v>
      </c>
      <c r="AG22" s="25">
        <f t="shared" si="4"/>
        <v>0.88596491228070173</v>
      </c>
      <c r="AH22" s="3">
        <f t="shared" si="5"/>
        <v>0.9285714285714286</v>
      </c>
      <c r="AI22" s="3">
        <f t="shared" si="6"/>
        <v>0.91214057507987223</v>
      </c>
      <c r="AJ22" s="3">
        <f t="shared" si="7"/>
        <v>0.93103448275862066</v>
      </c>
      <c r="AK22" s="5">
        <f t="shared" si="8"/>
        <v>0.9024767801857585</v>
      </c>
    </row>
    <row r="23" spans="1:39" ht="12.75" customHeight="1" x14ac:dyDescent="0.2">
      <c r="A23" s="13">
        <v>9902</v>
      </c>
      <c r="B23" s="13"/>
      <c r="C23" s="13"/>
      <c r="D23" s="13"/>
      <c r="E23" s="13"/>
      <c r="F23" s="13"/>
      <c r="G23" s="13">
        <v>15</v>
      </c>
      <c r="H23" s="202">
        <v>4</v>
      </c>
      <c r="I23" s="15"/>
      <c r="J23" s="15"/>
      <c r="K23" s="16"/>
      <c r="L23" s="17">
        <f>G23/F22</f>
        <v>1</v>
      </c>
      <c r="M23" s="20">
        <v>24</v>
      </c>
      <c r="N23" s="23">
        <f t="shared" si="0"/>
        <v>0.88888888888888884</v>
      </c>
      <c r="O23" s="5">
        <f t="shared" si="1"/>
        <v>0.11111111111111116</v>
      </c>
      <c r="P23" s="4">
        <v>9802</v>
      </c>
      <c r="Q23" s="5">
        <f>I96</f>
        <v>0.41430192962542567</v>
      </c>
      <c r="W23" s="24" t="s">
        <v>27</v>
      </c>
      <c r="X23" s="23">
        <f>G23/F22</f>
        <v>1</v>
      </c>
      <c r="Y23" s="25">
        <f>G45/F44</f>
        <v>1</v>
      </c>
      <c r="Z23" s="25">
        <f>G67/F66</f>
        <v>1</v>
      </c>
      <c r="AA23" s="25">
        <f>G87/F86</f>
        <v>1</v>
      </c>
      <c r="AB23" s="25">
        <f>G107/F106</f>
        <v>1</v>
      </c>
      <c r="AC23" s="25">
        <f>G125/F124</f>
        <v>1</v>
      </c>
      <c r="AD23" s="25">
        <f>G143/F142</f>
        <v>1</v>
      </c>
      <c r="AE23" s="25">
        <f t="shared" si="2"/>
        <v>1</v>
      </c>
      <c r="AF23" s="25">
        <f t="shared" si="3"/>
        <v>0.77777777777777779</v>
      </c>
      <c r="AG23" s="25">
        <f t="shared" si="4"/>
        <v>1</v>
      </c>
      <c r="AH23" s="3">
        <f t="shared" si="5"/>
        <v>1</v>
      </c>
      <c r="AI23" s="3">
        <f t="shared" si="6"/>
        <v>0.97373029772329245</v>
      </c>
      <c r="AJ23" s="3">
        <f>L259</f>
        <v>0</v>
      </c>
      <c r="AK23" s="5"/>
    </row>
    <row r="24" spans="1:39" ht="12.75" customHeight="1" x14ac:dyDescent="0.2">
      <c r="A24" s="27" t="s">
        <v>13</v>
      </c>
      <c r="B24" s="13"/>
      <c r="C24" s="13"/>
      <c r="D24" s="13"/>
      <c r="E24" s="13"/>
      <c r="F24" s="13"/>
      <c r="G24" s="13">
        <v>10</v>
      </c>
      <c r="H24" s="202">
        <v>2</v>
      </c>
      <c r="I24" s="15"/>
      <c r="J24" s="15"/>
      <c r="K24" s="16"/>
      <c r="L24" s="17"/>
      <c r="M24" s="20">
        <v>12</v>
      </c>
      <c r="N24" s="23">
        <f t="shared" si="0"/>
        <v>0.5</v>
      </c>
      <c r="O24" s="5">
        <f t="shared" si="1"/>
        <v>0.5</v>
      </c>
      <c r="P24" s="4">
        <v>9901</v>
      </c>
      <c r="Q24" s="5">
        <f>I114</f>
        <v>0.13725490196078433</v>
      </c>
      <c r="W24" s="28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9"/>
      <c r="AI24" s="3"/>
      <c r="AJ24" s="3"/>
    </row>
    <row r="25" spans="1:39" ht="12.75" customHeight="1" x14ac:dyDescent="0.2">
      <c r="A25" s="27" t="s">
        <v>14</v>
      </c>
      <c r="B25" s="13"/>
      <c r="C25" s="13"/>
      <c r="D25" s="13"/>
      <c r="E25" s="13"/>
      <c r="F25" s="13"/>
      <c r="G25" s="13">
        <v>4</v>
      </c>
      <c r="H25" s="202">
        <v>4</v>
      </c>
      <c r="I25" s="15"/>
      <c r="J25" s="15"/>
      <c r="K25" s="16"/>
      <c r="L25" s="17"/>
      <c r="M25" s="20">
        <v>4</v>
      </c>
      <c r="N25" s="23">
        <f t="shared" si="0"/>
        <v>0.33333333333333331</v>
      </c>
      <c r="O25" s="5">
        <f t="shared" si="1"/>
        <v>0.66666666666666674</v>
      </c>
      <c r="P25" s="4">
        <v>9902</v>
      </c>
      <c r="Q25" s="5">
        <f>I114</f>
        <v>0.13725490196078433</v>
      </c>
      <c r="R25" s="3"/>
      <c r="S25" s="3"/>
      <c r="T25" s="3"/>
      <c r="W25" s="28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9"/>
      <c r="AI25" s="3"/>
      <c r="AJ25" s="3"/>
    </row>
    <row r="26" spans="1:39" ht="12.75" customHeight="1" x14ac:dyDescent="0.2">
      <c r="A26" s="27" t="s">
        <v>15</v>
      </c>
      <c r="B26" s="13"/>
      <c r="C26" s="13"/>
      <c r="D26" s="13"/>
      <c r="E26" s="13"/>
      <c r="F26" s="13"/>
      <c r="G26" s="13">
        <v>3</v>
      </c>
      <c r="H26" s="202">
        <v>2</v>
      </c>
      <c r="I26" s="15"/>
      <c r="J26" s="15"/>
      <c r="K26" s="16"/>
      <c r="L26" s="17"/>
      <c r="M26" s="20">
        <v>3</v>
      </c>
      <c r="N26" s="23">
        <f t="shared" si="0"/>
        <v>0.75</v>
      </c>
      <c r="O26" s="5">
        <f t="shared" si="1"/>
        <v>0.25</v>
      </c>
      <c r="P26" s="30" t="s">
        <v>13</v>
      </c>
      <c r="Q26" s="5">
        <f>I148</f>
        <v>9.7560975609756101E-2</v>
      </c>
      <c r="W26" s="28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9"/>
      <c r="AI26" s="3"/>
      <c r="AJ26" s="3"/>
    </row>
    <row r="27" spans="1:39" ht="12.75" customHeight="1" x14ac:dyDescent="0.2">
      <c r="A27" s="27" t="s">
        <v>16</v>
      </c>
      <c r="B27" s="13"/>
      <c r="C27" s="13"/>
      <c r="D27" s="13"/>
      <c r="E27" s="13"/>
      <c r="F27" s="13"/>
      <c r="G27" s="13">
        <v>1</v>
      </c>
      <c r="H27" s="202">
        <v>2</v>
      </c>
      <c r="I27" s="15"/>
      <c r="J27" s="15"/>
      <c r="K27" s="16"/>
      <c r="L27" s="17"/>
      <c r="M27" s="20">
        <v>1</v>
      </c>
      <c r="N27" s="23">
        <f t="shared" si="0"/>
        <v>0.33333333333333331</v>
      </c>
      <c r="O27" s="5">
        <f t="shared" si="1"/>
        <v>0.66666666666666674</v>
      </c>
      <c r="P27" s="30" t="s">
        <v>14</v>
      </c>
      <c r="Q27" s="5">
        <f>I167</f>
        <v>0.34995296331138287</v>
      </c>
      <c r="W27" s="31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3"/>
      <c r="AJ27" s="3"/>
    </row>
    <row r="28" spans="1:39" ht="12.75" customHeight="1" x14ac:dyDescent="0.2">
      <c r="A28" s="27" t="s">
        <v>17</v>
      </c>
      <c r="B28" s="13"/>
      <c r="C28" s="13"/>
      <c r="D28" s="13"/>
      <c r="E28" s="13"/>
      <c r="F28" s="13"/>
      <c r="G28" s="13"/>
      <c r="H28" s="202"/>
      <c r="I28" s="15"/>
      <c r="J28" s="15"/>
      <c r="K28" s="16"/>
      <c r="L28" s="17"/>
      <c r="M28" s="20"/>
      <c r="N28" s="23">
        <f t="shared" si="0"/>
        <v>0</v>
      </c>
      <c r="O28" s="5">
        <f t="shared" si="1"/>
        <v>1</v>
      </c>
      <c r="P28" s="30" t="s">
        <v>15</v>
      </c>
      <c r="Q28" s="5">
        <f>I184</f>
        <v>0.35897435897435898</v>
      </c>
      <c r="W28" s="31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3"/>
      <c r="AJ28" s="3"/>
    </row>
    <row r="29" spans="1:39" ht="12.75" customHeight="1" x14ac:dyDescent="0.2">
      <c r="A29" s="27" t="s">
        <v>18</v>
      </c>
      <c r="B29" s="13"/>
      <c r="C29" s="13"/>
      <c r="D29" s="13"/>
      <c r="E29" s="13"/>
      <c r="F29" s="13"/>
      <c r="G29" s="13"/>
      <c r="H29" s="202"/>
      <c r="I29" s="15"/>
      <c r="J29" s="15"/>
      <c r="K29" s="16"/>
      <c r="L29" s="17"/>
      <c r="M29" s="20"/>
      <c r="N29" s="23" t="e">
        <f t="shared" si="0"/>
        <v>#DIV/0!</v>
      </c>
      <c r="O29" s="5" t="e">
        <f t="shared" si="1"/>
        <v>#DIV/0!</v>
      </c>
      <c r="P29" s="30" t="s">
        <v>16</v>
      </c>
      <c r="Q29" s="5">
        <f>I205</f>
        <v>0.41626794258373206</v>
      </c>
      <c r="W29" s="31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3"/>
      <c r="AJ29" s="3"/>
    </row>
    <row r="30" spans="1:39" ht="12.75" customHeight="1" x14ac:dyDescent="0.2">
      <c r="A30" s="27" t="s">
        <v>19</v>
      </c>
      <c r="B30" s="13"/>
      <c r="C30" s="13"/>
      <c r="D30" s="13"/>
      <c r="E30" s="13"/>
      <c r="F30" s="13"/>
      <c r="G30" s="13"/>
      <c r="H30" s="202"/>
      <c r="I30" s="15"/>
      <c r="J30" s="15"/>
      <c r="K30" s="16"/>
      <c r="L30" s="17"/>
      <c r="M30" s="20"/>
      <c r="N30" s="23" t="e">
        <f t="shared" si="0"/>
        <v>#DIV/0!</v>
      </c>
      <c r="O30" s="5" t="e">
        <f t="shared" si="1"/>
        <v>#DIV/0!</v>
      </c>
      <c r="P30" s="30" t="s">
        <v>17</v>
      </c>
      <c r="Q30" s="5">
        <f>I224</f>
        <v>0.15</v>
      </c>
      <c r="W30" s="31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3"/>
      <c r="AJ30" s="3"/>
    </row>
    <row r="31" spans="1:39" ht="12.75" customHeight="1" x14ac:dyDescent="0.2">
      <c r="A31" s="27" t="s">
        <v>20</v>
      </c>
      <c r="B31" s="32"/>
      <c r="C31" s="32"/>
      <c r="D31" s="32"/>
      <c r="E31" s="32"/>
      <c r="F31" s="32"/>
      <c r="G31" s="32"/>
      <c r="H31" s="203"/>
      <c r="I31" s="5"/>
      <c r="J31" s="5"/>
      <c r="K31" s="32"/>
      <c r="L31" s="5"/>
      <c r="M31" s="20"/>
      <c r="N31" s="23"/>
      <c r="O31" s="5"/>
      <c r="P31" s="30" t="s">
        <v>18</v>
      </c>
      <c r="Q31" s="5">
        <f>I242</f>
        <v>0.40606571187868579</v>
      </c>
      <c r="W31" s="31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3"/>
      <c r="AJ31" s="3"/>
    </row>
    <row r="32" spans="1:39" ht="12.75" customHeight="1" x14ac:dyDescent="0.2">
      <c r="A32" s="31" t="s">
        <v>21</v>
      </c>
      <c r="B32" s="32"/>
      <c r="C32" s="32"/>
      <c r="D32" s="32"/>
      <c r="E32" s="32"/>
      <c r="F32" s="32"/>
      <c r="G32" s="32"/>
      <c r="H32" s="203"/>
      <c r="I32" s="5"/>
      <c r="J32" s="5"/>
      <c r="K32" s="32"/>
      <c r="L32" s="5"/>
      <c r="M32" s="20"/>
      <c r="N32" s="23"/>
      <c r="O32" s="5"/>
      <c r="P32" s="30" t="s">
        <v>19</v>
      </c>
      <c r="Q32" s="5">
        <f>I259</f>
        <v>0.11956521739130435</v>
      </c>
      <c r="W32" s="31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3"/>
      <c r="AJ32" s="3"/>
    </row>
    <row r="33" spans="1:39" ht="12.75" customHeight="1" x14ac:dyDescent="0.2">
      <c r="A33" s="31"/>
      <c r="G33" s="32">
        <f>SUM(G23:G29)</f>
        <v>33</v>
      </c>
      <c r="H33" s="204">
        <f>SUM(H22:H29)</f>
        <v>15</v>
      </c>
      <c r="I33" s="5">
        <f>(H23+H22)/B18</f>
        <v>0.10416666666666667</v>
      </c>
      <c r="J33" s="5">
        <f>H33/B18</f>
        <v>0.3125</v>
      </c>
      <c r="K33" s="5">
        <f>J33-I33</f>
        <v>0.20833333333333331</v>
      </c>
      <c r="L33" s="5"/>
      <c r="M33" s="6"/>
      <c r="N33" s="6"/>
      <c r="O33" s="5"/>
      <c r="W33" s="31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3"/>
      <c r="AJ33" s="3"/>
    </row>
    <row r="34" spans="1:39" ht="12.75" customHeight="1" x14ac:dyDescent="0.2">
      <c r="I34" s="5"/>
      <c r="J34" s="5"/>
      <c r="L34" s="5"/>
      <c r="M34" s="6"/>
      <c r="N34" s="6"/>
      <c r="O34" s="5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</row>
    <row r="35" spans="1:39" ht="12.75" customHeight="1" x14ac:dyDescent="0.2">
      <c r="A35" s="35" t="s">
        <v>28</v>
      </c>
      <c r="B35" s="35"/>
      <c r="C35" s="35"/>
      <c r="D35" s="36"/>
      <c r="E35" s="36"/>
      <c r="G35" s="37">
        <f>((H22*5)+(H23*6)+(H24*7)+(H25*8)+(H26*9)+(H27*10))/H33</f>
        <v>7.5333333333333332</v>
      </c>
      <c r="H35" s="203"/>
      <c r="I35" s="32"/>
      <c r="J35" s="32"/>
      <c r="K35" s="32"/>
      <c r="L35" s="32"/>
      <c r="M35" s="6"/>
      <c r="N35" s="6"/>
      <c r="O35" s="32"/>
      <c r="P35" s="39"/>
      <c r="W35" s="40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3"/>
      <c r="AJ35" s="3"/>
    </row>
    <row r="36" spans="1:39" ht="12.75" customHeight="1" x14ac:dyDescent="0.2">
      <c r="I36" s="5"/>
      <c r="J36" s="5"/>
      <c r="L36" s="5"/>
      <c r="M36" s="6"/>
      <c r="N36" s="6"/>
      <c r="O36" s="5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</row>
    <row r="37" spans="1:39" ht="12.75" customHeight="1" x14ac:dyDescent="0.2">
      <c r="A37" s="4" t="s">
        <v>29</v>
      </c>
      <c r="I37" s="5"/>
      <c r="J37" s="5"/>
      <c r="L37" s="5"/>
      <c r="M37" s="6"/>
      <c r="N37" s="6"/>
      <c r="O37" s="5"/>
      <c r="W37" s="4"/>
      <c r="X37" s="11" t="s">
        <v>30</v>
      </c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3"/>
      <c r="AJ37" s="3"/>
    </row>
    <row r="38" spans="1:39" ht="25.5" customHeight="1" x14ac:dyDescent="0.2">
      <c r="B38" s="228" t="s">
        <v>1</v>
      </c>
      <c r="C38" s="229"/>
      <c r="D38" s="229"/>
      <c r="E38" s="229"/>
      <c r="F38" s="229"/>
      <c r="G38" s="229"/>
      <c r="I38" s="7" t="s">
        <v>2</v>
      </c>
      <c r="J38" s="7" t="s">
        <v>3</v>
      </c>
      <c r="K38" s="8" t="s">
        <v>4</v>
      </c>
      <c r="L38" s="7" t="s">
        <v>5</v>
      </c>
      <c r="M38" s="9" t="s">
        <v>6</v>
      </c>
      <c r="N38" s="9" t="s">
        <v>7</v>
      </c>
      <c r="O38" s="10" t="s">
        <v>8</v>
      </c>
      <c r="X38" s="230" t="s">
        <v>11</v>
      </c>
      <c r="Y38" s="229"/>
      <c r="Z38" s="229"/>
      <c r="AA38" s="229"/>
      <c r="AB38" s="229"/>
      <c r="AC38" s="229"/>
      <c r="AD38" s="229"/>
      <c r="AE38" s="229"/>
      <c r="AF38" s="229"/>
      <c r="AG38" s="229"/>
      <c r="AH38" s="3"/>
      <c r="AI38" s="3"/>
      <c r="AJ38" s="3"/>
    </row>
    <row r="39" spans="1:39" ht="12.75" customHeight="1" x14ac:dyDescent="0.2">
      <c r="A39" s="83" t="s">
        <v>9</v>
      </c>
      <c r="B39" s="13">
        <v>1</v>
      </c>
      <c r="C39" s="13">
        <v>2</v>
      </c>
      <c r="D39" s="13">
        <v>3</v>
      </c>
      <c r="E39" s="13">
        <v>4</v>
      </c>
      <c r="F39" s="13">
        <v>5</v>
      </c>
      <c r="G39" s="13">
        <v>6</v>
      </c>
      <c r="H39" s="201" t="s">
        <v>10</v>
      </c>
      <c r="I39" s="41"/>
      <c r="J39" s="15"/>
      <c r="K39" s="16"/>
      <c r="L39" s="17"/>
      <c r="M39" s="6"/>
      <c r="N39" s="6"/>
      <c r="O39" s="5"/>
      <c r="W39" s="21" t="s">
        <v>12</v>
      </c>
      <c r="X39" s="1">
        <v>9701</v>
      </c>
      <c r="Y39" s="2">
        <v>9702</v>
      </c>
      <c r="Z39" s="2">
        <v>9801</v>
      </c>
      <c r="AA39" s="2">
        <v>9802</v>
      </c>
      <c r="AB39" s="2">
        <v>9901</v>
      </c>
      <c r="AC39" s="2">
        <v>9902</v>
      </c>
      <c r="AD39" s="22" t="s">
        <v>13</v>
      </c>
      <c r="AE39" s="22" t="s">
        <v>14</v>
      </c>
      <c r="AF39" s="22" t="s">
        <v>15</v>
      </c>
      <c r="AG39" s="22" t="s">
        <v>16</v>
      </c>
      <c r="AH39" s="22" t="s">
        <v>17</v>
      </c>
      <c r="AI39" s="22" t="s">
        <v>18</v>
      </c>
      <c r="AJ39" s="22" t="s">
        <v>19</v>
      </c>
      <c r="AK39" s="22" t="s">
        <v>20</v>
      </c>
      <c r="AL39" s="22" t="s">
        <v>21</v>
      </c>
      <c r="AM39" s="22" t="s">
        <v>22</v>
      </c>
    </row>
    <row r="40" spans="1:39" ht="12.75" customHeight="1" x14ac:dyDescent="0.2">
      <c r="A40" s="13">
        <v>9702</v>
      </c>
      <c r="B40" s="13">
        <v>734</v>
      </c>
      <c r="C40" s="13"/>
      <c r="D40" s="13"/>
      <c r="E40" s="13"/>
      <c r="F40" s="13"/>
      <c r="G40" s="13"/>
      <c r="H40" s="202"/>
      <c r="I40" s="41"/>
      <c r="J40" s="15"/>
      <c r="K40" s="16"/>
      <c r="L40" s="17"/>
      <c r="M40" s="20">
        <f>B40</f>
        <v>734</v>
      </c>
      <c r="N40" s="6"/>
      <c r="O40" s="5"/>
      <c r="V40" s="42"/>
      <c r="W40" s="24" t="s">
        <v>23</v>
      </c>
      <c r="X40" s="23">
        <f t="shared" ref="X40:X44" si="10">M19/M18</f>
        <v>0.875</v>
      </c>
      <c r="Y40" s="23">
        <f t="shared" ref="Y40:Y44" si="11">M41/M40</f>
        <v>0.7561307901907357</v>
      </c>
      <c r="Z40" s="23">
        <f t="shared" ref="Z40:Z44" si="12">M63/M62</f>
        <v>0.83870967741935487</v>
      </c>
      <c r="AA40" s="23">
        <f t="shared" ref="AA40:AA44" si="13">M83/M82</f>
        <v>0.82860385925085134</v>
      </c>
      <c r="AB40" s="23">
        <f t="shared" ref="AB40:AB44" si="14">M103/M102</f>
        <v>0.56862745098039214</v>
      </c>
      <c r="AC40" s="23">
        <f t="shared" ref="AC40:AC44" si="15">M121/M120</f>
        <v>0.73036896877956481</v>
      </c>
      <c r="AD40" s="23">
        <f t="shared" ref="AD40:AD44" si="16">M139/M138</f>
        <v>0.65853658536585369</v>
      </c>
      <c r="AE40" s="23">
        <f t="shared" ref="AE40:AE44" si="17">N155</f>
        <v>0.78551269990592665</v>
      </c>
      <c r="AF40" s="23">
        <f t="shared" ref="AF40:AF44" si="18">N174</f>
        <v>0.64102564102564108</v>
      </c>
      <c r="AG40" s="23">
        <f t="shared" ref="AG40:AG44" si="19">N191</f>
        <v>0.77129186602870814</v>
      </c>
      <c r="AH40" s="3">
        <f t="shared" ref="AH40:AH44" si="20">N212</f>
        <v>0.46666666666666667</v>
      </c>
      <c r="AI40" s="3">
        <f t="shared" ref="AI40:AI44" si="21">N230</f>
        <v>0.7186183656276327</v>
      </c>
      <c r="AJ40" s="3">
        <f t="shared" ref="AJ40:AJ43" si="22">N248</f>
        <v>0.52173913043478259</v>
      </c>
      <c r="AK40" s="3">
        <f t="shared" ref="AK40:AK43" si="23">N264</f>
        <v>0.79918032786885251</v>
      </c>
      <c r="AL40" s="3">
        <f t="shared" ref="AL40:AL41" si="24">N280</f>
        <v>0.59340659340659341</v>
      </c>
      <c r="AM40" s="3">
        <f>N294</f>
        <v>0.81776556776556775</v>
      </c>
    </row>
    <row r="41" spans="1:39" ht="12.75" customHeight="1" x14ac:dyDescent="0.2">
      <c r="A41" s="13">
        <v>9801</v>
      </c>
      <c r="B41" s="13"/>
      <c r="C41" s="13">
        <v>553</v>
      </c>
      <c r="D41" s="13"/>
      <c r="E41" s="13"/>
      <c r="F41" s="13"/>
      <c r="G41" s="13"/>
      <c r="H41" s="202"/>
      <c r="I41" s="41"/>
      <c r="J41" s="15"/>
      <c r="K41" s="16"/>
      <c r="L41" s="17">
        <f>C41/B40</f>
        <v>0.75340599455040869</v>
      </c>
      <c r="M41" s="20">
        <v>555</v>
      </c>
      <c r="N41" s="3">
        <f t="shared" ref="N41:N51" si="25">M41/M40</f>
        <v>0.7561307901907357</v>
      </c>
      <c r="O41" s="5">
        <f t="shared" ref="O41:O51" si="26">100%-N41</f>
        <v>0.2438692098092643</v>
      </c>
      <c r="W41" s="24" t="s">
        <v>24</v>
      </c>
      <c r="X41" s="23">
        <f t="shared" si="10"/>
        <v>0.80952380952380953</v>
      </c>
      <c r="Y41" s="23">
        <f t="shared" si="11"/>
        <v>0.91351351351351351</v>
      </c>
      <c r="Z41" s="23">
        <f t="shared" si="12"/>
        <v>0.92307692307692313</v>
      </c>
      <c r="AA41" s="23">
        <f t="shared" si="13"/>
        <v>0.91095890410958902</v>
      </c>
      <c r="AB41" s="23">
        <f t="shared" si="14"/>
        <v>0.75862068965517238</v>
      </c>
      <c r="AC41" s="23">
        <f t="shared" si="15"/>
        <v>0.90803108808290156</v>
      </c>
      <c r="AD41" s="23">
        <f t="shared" si="16"/>
        <v>0.92592592592592593</v>
      </c>
      <c r="AE41" s="23">
        <f t="shared" si="17"/>
        <v>0.91377245508982041</v>
      </c>
      <c r="AF41" s="23">
        <f t="shared" si="18"/>
        <v>0.88</v>
      </c>
      <c r="AG41" s="23">
        <f t="shared" si="19"/>
        <v>0.91191066997518611</v>
      </c>
      <c r="AH41" s="3">
        <f t="shared" si="20"/>
        <v>0.75</v>
      </c>
      <c r="AI41" s="3">
        <f t="shared" si="21"/>
        <v>0.93200468933177028</v>
      </c>
      <c r="AJ41" s="3">
        <f t="shared" si="22"/>
        <v>0.89583333333333337</v>
      </c>
      <c r="AK41" s="3">
        <f t="shared" si="23"/>
        <v>0.87589743589743585</v>
      </c>
      <c r="AL41" s="3">
        <f t="shared" si="24"/>
        <v>0.85185185185185186</v>
      </c>
    </row>
    <row r="42" spans="1:39" ht="12.75" customHeight="1" x14ac:dyDescent="0.2">
      <c r="A42" s="13">
        <v>9802</v>
      </c>
      <c r="B42" s="13"/>
      <c r="C42" s="13"/>
      <c r="D42" s="13">
        <v>460</v>
      </c>
      <c r="E42" s="13"/>
      <c r="F42" s="13"/>
      <c r="G42" s="13"/>
      <c r="H42" s="202"/>
      <c r="I42" s="41"/>
      <c r="J42" s="15"/>
      <c r="K42" s="16"/>
      <c r="L42" s="17">
        <f>D42/C41</f>
        <v>0.83182640144665465</v>
      </c>
      <c r="M42" s="20">
        <v>507</v>
      </c>
      <c r="N42" s="3">
        <f t="shared" si="25"/>
        <v>0.91351351351351351</v>
      </c>
      <c r="O42" s="5">
        <f t="shared" si="26"/>
        <v>8.6486486486486491E-2</v>
      </c>
      <c r="W42" s="24" t="s">
        <v>25</v>
      </c>
      <c r="X42" s="23">
        <f t="shared" si="10"/>
        <v>0.76470588235294112</v>
      </c>
      <c r="Y42" s="23">
        <f t="shared" si="11"/>
        <v>0.95069033530571989</v>
      </c>
      <c r="Z42" s="23">
        <f t="shared" si="12"/>
        <v>0.79166666666666663</v>
      </c>
      <c r="AA42" s="23">
        <f t="shared" si="13"/>
        <v>0.90375939849624065</v>
      </c>
      <c r="AB42" s="23">
        <f t="shared" si="14"/>
        <v>0.68181818181818177</v>
      </c>
      <c r="AC42" s="23">
        <f t="shared" si="15"/>
        <v>0.93295292439372324</v>
      </c>
      <c r="AD42" s="23">
        <f t="shared" si="16"/>
        <v>0.68</v>
      </c>
      <c r="AE42" s="23">
        <f t="shared" si="17"/>
        <v>0.94495412844036697</v>
      </c>
      <c r="AF42" s="23">
        <f t="shared" si="18"/>
        <v>0.90909090909090906</v>
      </c>
      <c r="AG42" s="23">
        <f t="shared" si="19"/>
        <v>0.90204081632653066</v>
      </c>
      <c r="AH42" s="3">
        <f t="shared" si="20"/>
        <v>0.95238095238095233</v>
      </c>
      <c r="AI42" s="3">
        <f t="shared" si="21"/>
        <v>0.91069182389937109</v>
      </c>
      <c r="AJ42" s="3">
        <f t="shared" si="22"/>
        <v>0.83720930232558144</v>
      </c>
      <c r="AK42" s="3">
        <f t="shared" si="23"/>
        <v>0.89929742388758782</v>
      </c>
      <c r="AL42" s="3">
        <f>N289</f>
        <v>0</v>
      </c>
    </row>
    <row r="43" spans="1:39" ht="12.75" customHeight="1" x14ac:dyDescent="0.2">
      <c r="A43" s="13">
        <v>9901</v>
      </c>
      <c r="B43" s="13"/>
      <c r="C43" s="13"/>
      <c r="D43" s="13"/>
      <c r="E43" s="13">
        <v>401</v>
      </c>
      <c r="F43" s="13"/>
      <c r="G43" s="13"/>
      <c r="H43" s="202">
        <v>13</v>
      </c>
      <c r="I43" s="41"/>
      <c r="J43" s="15"/>
      <c r="K43" s="16"/>
      <c r="L43" s="17">
        <f>E43/D42</f>
        <v>0.87173913043478257</v>
      </c>
      <c r="M43" s="20">
        <v>482</v>
      </c>
      <c r="N43" s="3">
        <f t="shared" si="25"/>
        <v>0.95069033530571989</v>
      </c>
      <c r="O43" s="5">
        <f t="shared" si="26"/>
        <v>4.9309664694280109E-2</v>
      </c>
      <c r="W43" s="24" t="s">
        <v>26</v>
      </c>
      <c r="X43" s="23">
        <f t="shared" si="10"/>
        <v>1.0384615384615385</v>
      </c>
      <c r="Y43" s="23">
        <f t="shared" si="11"/>
        <v>0.92323651452282163</v>
      </c>
      <c r="Z43" s="23">
        <f t="shared" si="12"/>
        <v>0.84210526315789469</v>
      </c>
      <c r="AA43" s="23">
        <f t="shared" si="13"/>
        <v>0.93677204658901825</v>
      </c>
      <c r="AB43" s="23">
        <f t="shared" si="14"/>
        <v>1.0666666666666667</v>
      </c>
      <c r="AC43" s="23">
        <f t="shared" si="15"/>
        <v>0.92354740061162077</v>
      </c>
      <c r="AD43" s="23">
        <f t="shared" si="16"/>
        <v>0.82352941176470584</v>
      </c>
      <c r="AE43" s="23">
        <f t="shared" si="17"/>
        <v>0.91816920943134539</v>
      </c>
      <c r="AF43" s="23">
        <f t="shared" si="18"/>
        <v>1</v>
      </c>
      <c r="AG43" s="23">
        <f t="shared" si="19"/>
        <v>0.92156862745098034</v>
      </c>
      <c r="AH43" s="3">
        <f t="shared" si="20"/>
        <v>0.95</v>
      </c>
      <c r="AI43" s="3">
        <f t="shared" si="21"/>
        <v>0.93093922651933703</v>
      </c>
      <c r="AJ43" s="3">
        <f t="shared" si="22"/>
        <v>0.88888888888888884</v>
      </c>
      <c r="AK43" s="3">
        <f t="shared" si="23"/>
        <v>0.94140625</v>
      </c>
    </row>
    <row r="44" spans="1:39" ht="12.75" customHeight="1" x14ac:dyDescent="0.2">
      <c r="A44" s="13">
        <v>9902</v>
      </c>
      <c r="B44" s="13"/>
      <c r="C44" s="13"/>
      <c r="D44" s="13"/>
      <c r="E44" s="13"/>
      <c r="F44" s="13">
        <v>361</v>
      </c>
      <c r="G44" s="13"/>
      <c r="H44" s="202">
        <v>3</v>
      </c>
      <c r="I44" s="41"/>
      <c r="J44" s="15"/>
      <c r="K44" s="16"/>
      <c r="L44" s="17">
        <f>F44/E43</f>
        <v>0.90024937655860349</v>
      </c>
      <c r="M44" s="20">
        <v>445</v>
      </c>
      <c r="N44" s="3">
        <f t="shared" si="25"/>
        <v>0.92323651452282163</v>
      </c>
      <c r="O44" s="5">
        <f t="shared" si="26"/>
        <v>7.6763485477178373E-2</v>
      </c>
      <c r="W44" s="24" t="s">
        <v>27</v>
      </c>
      <c r="X44" s="23">
        <f t="shared" si="10"/>
        <v>0.88888888888888884</v>
      </c>
      <c r="Y44" s="23">
        <f t="shared" si="11"/>
        <v>0.95280898876404496</v>
      </c>
      <c r="Z44" s="23">
        <f t="shared" si="12"/>
        <v>0.75</v>
      </c>
      <c r="AA44" s="23">
        <f t="shared" si="13"/>
        <v>0.94849023090586149</v>
      </c>
      <c r="AB44" s="23">
        <f t="shared" si="14"/>
        <v>0.875</v>
      </c>
      <c r="AC44" s="23">
        <f t="shared" si="15"/>
        <v>0.94867549668874174</v>
      </c>
      <c r="AD44" s="23">
        <f t="shared" si="16"/>
        <v>1</v>
      </c>
      <c r="AE44" s="23">
        <f t="shared" si="17"/>
        <v>0.90030211480362543</v>
      </c>
      <c r="AF44" s="23">
        <f t="shared" si="18"/>
        <v>0.7</v>
      </c>
      <c r="AG44" s="23">
        <f t="shared" si="19"/>
        <v>0.90998363338788868</v>
      </c>
      <c r="AH44" s="3">
        <f t="shared" si="20"/>
        <v>0</v>
      </c>
      <c r="AI44" s="3">
        <f t="shared" si="21"/>
        <v>0.91988130563798221</v>
      </c>
      <c r="AJ44" s="3">
        <f>N259</f>
        <v>0</v>
      </c>
    </row>
    <row r="45" spans="1:39" ht="12.75" customHeight="1" x14ac:dyDescent="0.2">
      <c r="A45" s="27" t="s">
        <v>13</v>
      </c>
      <c r="B45" s="13"/>
      <c r="C45" s="13"/>
      <c r="D45" s="13"/>
      <c r="E45" s="13"/>
      <c r="F45" s="13"/>
      <c r="G45" s="13">
        <v>361</v>
      </c>
      <c r="H45" s="202">
        <v>267</v>
      </c>
      <c r="I45" s="41"/>
      <c r="J45" s="15"/>
      <c r="K45" s="16"/>
      <c r="L45" s="17">
        <f>G45/F44</f>
        <v>1</v>
      </c>
      <c r="M45" s="20">
        <v>424</v>
      </c>
      <c r="N45" s="3">
        <f t="shared" si="25"/>
        <v>0.95280898876404496</v>
      </c>
      <c r="O45" s="5">
        <f t="shared" si="26"/>
        <v>4.7191011235955038E-2</v>
      </c>
      <c r="W45" s="28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9"/>
      <c r="AI45" s="3"/>
      <c r="AJ45" s="3"/>
    </row>
    <row r="46" spans="1:39" ht="12.75" customHeight="1" x14ac:dyDescent="0.2">
      <c r="A46" s="27" t="s">
        <v>14</v>
      </c>
      <c r="B46" s="13"/>
      <c r="C46" s="13"/>
      <c r="D46" s="13"/>
      <c r="E46" s="13"/>
      <c r="F46" s="13"/>
      <c r="G46" s="13">
        <v>83</v>
      </c>
      <c r="H46" s="202">
        <v>71</v>
      </c>
      <c r="I46" s="41"/>
      <c r="J46" s="15"/>
      <c r="K46" s="16"/>
      <c r="L46" s="17"/>
      <c r="M46" s="20">
        <v>89</v>
      </c>
      <c r="N46" s="3">
        <f t="shared" si="25"/>
        <v>0.2099056603773585</v>
      </c>
      <c r="O46" s="5">
        <f t="shared" si="26"/>
        <v>0.79009433962264153</v>
      </c>
      <c r="W46" s="28"/>
      <c r="X46" s="23"/>
      <c r="Y46" s="23"/>
      <c r="Z46" s="23"/>
      <c r="AA46" s="23"/>
      <c r="AB46" s="23"/>
      <c r="AC46" s="23"/>
      <c r="AD46" s="23"/>
      <c r="AE46" s="23"/>
      <c r="AF46" s="25"/>
      <c r="AG46" s="25"/>
      <c r="AH46" s="29"/>
      <c r="AI46" s="3"/>
      <c r="AJ46" s="3"/>
    </row>
    <row r="47" spans="1:39" ht="12.75" customHeight="1" x14ac:dyDescent="0.2">
      <c r="A47" s="27" t="s">
        <v>15</v>
      </c>
      <c r="B47" s="13"/>
      <c r="C47" s="13"/>
      <c r="D47" s="13"/>
      <c r="E47" s="13"/>
      <c r="F47" s="13"/>
      <c r="G47" s="13">
        <v>28</v>
      </c>
      <c r="H47" s="202">
        <v>38</v>
      </c>
      <c r="I47" s="41"/>
      <c r="J47" s="15"/>
      <c r="K47" s="16"/>
      <c r="L47" s="17"/>
      <c r="M47" s="20">
        <v>29</v>
      </c>
      <c r="N47" s="3">
        <f t="shared" si="25"/>
        <v>0.3258426966292135</v>
      </c>
      <c r="O47" s="5">
        <f t="shared" si="26"/>
        <v>0.6741573033707865</v>
      </c>
      <c r="W47" s="27"/>
      <c r="X47" s="23"/>
      <c r="Y47" s="23"/>
      <c r="Z47" s="23"/>
      <c r="AA47" s="23"/>
      <c r="AB47" s="25"/>
      <c r="AC47" s="25"/>
      <c r="AD47" s="25"/>
      <c r="AE47" s="25"/>
      <c r="AF47" s="25"/>
      <c r="AG47" s="25"/>
      <c r="AH47" s="29"/>
      <c r="AI47" s="3"/>
      <c r="AJ47" s="3"/>
    </row>
    <row r="48" spans="1:39" ht="12.75" customHeight="1" x14ac:dyDescent="0.2">
      <c r="A48" s="27" t="s">
        <v>16</v>
      </c>
      <c r="B48" s="13"/>
      <c r="C48" s="13"/>
      <c r="D48" s="13"/>
      <c r="E48" s="13"/>
      <c r="F48" s="13"/>
      <c r="G48" s="13">
        <v>7</v>
      </c>
      <c r="H48" s="202">
        <v>8</v>
      </c>
      <c r="I48" s="41"/>
      <c r="J48" s="15"/>
      <c r="K48" s="16"/>
      <c r="L48" s="17"/>
      <c r="M48" s="20">
        <v>7</v>
      </c>
      <c r="N48" s="3">
        <f t="shared" si="25"/>
        <v>0.2413793103448276</v>
      </c>
      <c r="O48" s="5">
        <f t="shared" si="26"/>
        <v>0.75862068965517238</v>
      </c>
      <c r="P48" s="4" t="s">
        <v>3</v>
      </c>
      <c r="W48" s="27"/>
      <c r="X48" s="3"/>
      <c r="Y48" s="3"/>
      <c r="Z48" s="3"/>
      <c r="AA48" s="29"/>
      <c r="AB48" s="29"/>
      <c r="AC48" s="29"/>
      <c r="AD48" s="29"/>
      <c r="AE48" s="29"/>
      <c r="AF48" s="29"/>
      <c r="AG48" s="29"/>
      <c r="AH48" s="29"/>
      <c r="AI48" s="3"/>
      <c r="AJ48" s="3"/>
    </row>
    <row r="49" spans="1:39" ht="12.75" customHeight="1" x14ac:dyDescent="0.2">
      <c r="A49" s="27" t="s">
        <v>17</v>
      </c>
      <c r="B49" s="13"/>
      <c r="C49" s="13"/>
      <c r="D49" s="13"/>
      <c r="E49" s="13"/>
      <c r="F49" s="13"/>
      <c r="G49" s="13">
        <v>3</v>
      </c>
      <c r="H49" s="202">
        <v>4</v>
      </c>
      <c r="I49" s="41"/>
      <c r="J49" s="15"/>
      <c r="K49" s="16"/>
      <c r="L49" s="17"/>
      <c r="M49" s="20">
        <v>3</v>
      </c>
      <c r="N49" s="3">
        <f t="shared" si="25"/>
        <v>0.42857142857142855</v>
      </c>
      <c r="O49" s="5">
        <f t="shared" si="26"/>
        <v>0.5714285714285714</v>
      </c>
      <c r="P49" s="4">
        <v>9701</v>
      </c>
      <c r="Q49" s="3">
        <f>J33</f>
        <v>0.3125</v>
      </c>
      <c r="W49" s="27"/>
      <c r="X49" s="3"/>
      <c r="Y49" s="3"/>
      <c r="Z49" s="29"/>
      <c r="AA49" s="29"/>
      <c r="AB49" s="29"/>
      <c r="AC49" s="29"/>
      <c r="AD49" s="29"/>
      <c r="AE49" s="29"/>
      <c r="AF49" s="29"/>
      <c r="AG49" s="29"/>
      <c r="AH49" s="29"/>
      <c r="AI49" s="3"/>
      <c r="AJ49" s="3"/>
    </row>
    <row r="50" spans="1:39" ht="12.75" customHeight="1" x14ac:dyDescent="0.2">
      <c r="A50" s="27" t="s">
        <v>18</v>
      </c>
      <c r="B50" s="13"/>
      <c r="C50" s="13"/>
      <c r="D50" s="13"/>
      <c r="E50" s="13"/>
      <c r="F50" s="13"/>
      <c r="G50" s="13">
        <v>1</v>
      </c>
      <c r="H50" s="202">
        <v>2</v>
      </c>
      <c r="I50" s="41"/>
      <c r="J50" s="15"/>
      <c r="K50" s="16"/>
      <c r="L50" s="17"/>
      <c r="M50" s="20">
        <v>1</v>
      </c>
      <c r="N50" s="3">
        <f t="shared" si="25"/>
        <v>0.33333333333333331</v>
      </c>
      <c r="O50" s="5">
        <f t="shared" si="26"/>
        <v>0.66666666666666674</v>
      </c>
      <c r="P50" s="4">
        <v>9702</v>
      </c>
      <c r="Q50" s="3">
        <f>J55</f>
        <v>0.55449591280653954</v>
      </c>
      <c r="W50" s="27"/>
      <c r="X50" s="3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3"/>
      <c r="AJ50" s="3"/>
    </row>
    <row r="51" spans="1:39" ht="12.75" customHeight="1" x14ac:dyDescent="0.2">
      <c r="A51" s="27" t="s">
        <v>19</v>
      </c>
      <c r="B51" s="13"/>
      <c r="C51" s="13"/>
      <c r="D51" s="13"/>
      <c r="E51" s="13"/>
      <c r="F51" s="13"/>
      <c r="G51" s="13"/>
      <c r="H51" s="202"/>
      <c r="I51" s="41"/>
      <c r="J51" s="15"/>
      <c r="K51" s="16"/>
      <c r="L51" s="17"/>
      <c r="M51" s="20"/>
      <c r="N51" s="3">
        <f t="shared" si="25"/>
        <v>0</v>
      </c>
      <c r="O51" s="5">
        <f t="shared" si="26"/>
        <v>1</v>
      </c>
      <c r="P51" s="4">
        <v>9801</v>
      </c>
      <c r="Q51" s="3">
        <f>J76</f>
        <v>0.41935483870967744</v>
      </c>
      <c r="W51" s="31"/>
      <c r="X51" s="3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3"/>
      <c r="AJ51" s="3"/>
    </row>
    <row r="52" spans="1:39" ht="12.75" customHeight="1" x14ac:dyDescent="0.2">
      <c r="A52" s="27" t="s">
        <v>20</v>
      </c>
      <c r="B52" s="32"/>
      <c r="C52" s="32"/>
      <c r="D52" s="32"/>
      <c r="E52" s="32">
        <v>1</v>
      </c>
      <c r="F52" s="32"/>
      <c r="G52" s="65"/>
      <c r="H52" s="203"/>
      <c r="I52" s="5"/>
      <c r="J52" s="5"/>
      <c r="K52" s="32"/>
      <c r="L52" s="5"/>
      <c r="M52" s="20">
        <v>1</v>
      </c>
      <c r="N52" s="3"/>
      <c r="O52" s="5"/>
      <c r="P52" s="4">
        <v>9802</v>
      </c>
      <c r="Q52" s="3">
        <f>J96</f>
        <v>0.57207718501702609</v>
      </c>
      <c r="W52" s="31"/>
      <c r="X52" s="3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3"/>
      <c r="AJ52" s="3"/>
    </row>
    <row r="53" spans="1:39" ht="12.75" customHeight="1" x14ac:dyDescent="0.2">
      <c r="A53" s="31" t="s">
        <v>21</v>
      </c>
      <c r="B53" s="32"/>
      <c r="C53" s="32"/>
      <c r="D53" s="32"/>
      <c r="E53" s="32"/>
      <c r="F53" s="32"/>
      <c r="G53" s="32">
        <v>1</v>
      </c>
      <c r="H53" s="203">
        <v>1</v>
      </c>
      <c r="I53" s="5"/>
      <c r="J53" s="5"/>
      <c r="K53" s="32"/>
      <c r="L53" s="5"/>
      <c r="M53" s="20">
        <v>1</v>
      </c>
      <c r="N53" s="3"/>
      <c r="O53" s="5"/>
      <c r="P53" s="4">
        <v>9901</v>
      </c>
      <c r="Q53" s="5">
        <f>J114</f>
        <v>0.25490196078431371</v>
      </c>
      <c r="W53" s="31"/>
      <c r="X53" s="3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3"/>
      <c r="AJ53" s="3"/>
    </row>
    <row r="54" spans="1:39" ht="12.75" customHeight="1" x14ac:dyDescent="0.2">
      <c r="A54" s="31" t="s">
        <v>22</v>
      </c>
      <c r="B54" s="32"/>
      <c r="C54" s="32"/>
      <c r="D54" s="32"/>
      <c r="E54" s="32"/>
      <c r="F54" s="32"/>
      <c r="G54" s="32"/>
      <c r="H54" s="203"/>
      <c r="I54" s="5"/>
      <c r="J54" s="5"/>
      <c r="K54" s="32"/>
      <c r="L54" s="5"/>
      <c r="M54" s="20"/>
      <c r="N54" s="3"/>
      <c r="O54" s="5"/>
      <c r="P54" s="4">
        <v>9902</v>
      </c>
      <c r="Q54" s="5">
        <f>J131</f>
        <v>0.50141911069063383</v>
      </c>
      <c r="W54" s="31"/>
      <c r="X54" s="3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3"/>
      <c r="AJ54" s="3"/>
    </row>
    <row r="55" spans="1:39" ht="12.75" customHeight="1" x14ac:dyDescent="0.2">
      <c r="G55" s="32">
        <f>SUM(G45:G51)</f>
        <v>483</v>
      </c>
      <c r="H55" s="203">
        <f>SUM(H43:H53)</f>
        <v>407</v>
      </c>
      <c r="I55" s="5">
        <f>(SUM(H43:H45)/B40)</f>
        <v>0.38555858310626701</v>
      </c>
      <c r="J55" s="5">
        <f>H55/B40</f>
        <v>0.55449591280653954</v>
      </c>
      <c r="K55" s="5">
        <f>J55-I55</f>
        <v>0.16893732970027253</v>
      </c>
      <c r="L55" s="5"/>
      <c r="M55" s="6"/>
      <c r="N55" s="6"/>
      <c r="O55" s="5"/>
      <c r="P55" s="30" t="s">
        <v>13</v>
      </c>
      <c r="Q55" s="5">
        <f>J148</f>
        <v>0.1951219512195122</v>
      </c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</row>
    <row r="56" spans="1:39" ht="12.75" customHeight="1" x14ac:dyDescent="0.2">
      <c r="I56" s="5"/>
      <c r="J56" s="5"/>
      <c r="L56" s="5"/>
      <c r="M56" s="6"/>
      <c r="N56" s="6"/>
      <c r="O56" s="5"/>
      <c r="P56" s="30" t="s">
        <v>14</v>
      </c>
      <c r="Q56" s="5">
        <f>J167</f>
        <v>0.4487300094073377</v>
      </c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</row>
    <row r="57" spans="1:39" ht="12.75" customHeight="1" x14ac:dyDescent="0.2">
      <c r="A57" s="35" t="s">
        <v>28</v>
      </c>
      <c r="B57" s="35"/>
      <c r="C57" s="35"/>
      <c r="D57" s="36"/>
      <c r="E57" s="36"/>
      <c r="G57" s="37">
        <f>((H43*4)+(H44*5)+(H45*6)+(H46*7)+(H47*8)+(H48*9)+(H49*10)+(H50*11)+(H53*14))/H55</f>
        <v>6.4324324324324325</v>
      </c>
      <c r="I57" s="5"/>
      <c r="J57" s="5"/>
      <c r="L57" s="5"/>
      <c r="M57" s="6"/>
      <c r="N57" s="6"/>
      <c r="O57" s="5"/>
      <c r="P57" s="30" t="s">
        <v>15</v>
      </c>
      <c r="Q57" s="5">
        <f>J184</f>
        <v>0.4358974358974359</v>
      </c>
      <c r="W57" s="40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3"/>
      <c r="AJ57" s="3"/>
    </row>
    <row r="58" spans="1:39" ht="12.75" customHeight="1" x14ac:dyDescent="0.2">
      <c r="I58" s="5"/>
      <c r="J58" s="5"/>
      <c r="L58" s="5"/>
      <c r="M58" s="6"/>
      <c r="N58" s="6"/>
      <c r="O58" s="5"/>
      <c r="P58" s="30" t="s">
        <v>16</v>
      </c>
      <c r="Q58" s="5">
        <f>J205</f>
        <v>0.50430622009569381</v>
      </c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</row>
    <row r="59" spans="1:39" ht="12.75" customHeight="1" x14ac:dyDescent="0.3">
      <c r="A59" s="44" t="s">
        <v>31</v>
      </c>
      <c r="I59" s="5"/>
      <c r="J59" s="5"/>
      <c r="L59" s="5"/>
      <c r="M59" s="6"/>
      <c r="N59" s="6"/>
      <c r="O59" s="5"/>
      <c r="P59" s="30" t="s">
        <v>17</v>
      </c>
      <c r="Q59" s="5">
        <f>J224</f>
        <v>0.23333333333333334</v>
      </c>
      <c r="W59" s="4"/>
      <c r="X59" s="11" t="s">
        <v>32</v>
      </c>
      <c r="Y59" s="11"/>
      <c r="Z59" s="11"/>
      <c r="AA59" s="11"/>
      <c r="AB59" s="11"/>
      <c r="AC59" s="11"/>
      <c r="AD59" s="11"/>
      <c r="AE59" s="11"/>
      <c r="AF59" s="11"/>
      <c r="AG59" s="11"/>
      <c r="AH59" s="45"/>
      <c r="AI59" s="3"/>
      <c r="AJ59" s="3"/>
    </row>
    <row r="60" spans="1:39" ht="25.5" customHeight="1" x14ac:dyDescent="0.2">
      <c r="B60" s="228" t="s">
        <v>1</v>
      </c>
      <c r="C60" s="229"/>
      <c r="D60" s="229"/>
      <c r="E60" s="229"/>
      <c r="F60" s="229"/>
      <c r="G60" s="229"/>
      <c r="I60" s="7" t="s">
        <v>2</v>
      </c>
      <c r="J60" s="7" t="s">
        <v>3</v>
      </c>
      <c r="K60" s="8" t="s">
        <v>4</v>
      </c>
      <c r="L60" s="7" t="s">
        <v>5</v>
      </c>
      <c r="M60" s="9" t="s">
        <v>6</v>
      </c>
      <c r="N60" s="9" t="s">
        <v>7</v>
      </c>
      <c r="O60" s="10" t="s">
        <v>8</v>
      </c>
      <c r="P60" s="30" t="s">
        <v>18</v>
      </c>
      <c r="Q60" s="5">
        <f>J242</f>
        <v>0.4945240101095198</v>
      </c>
      <c r="X60" s="230" t="s">
        <v>11</v>
      </c>
      <c r="Y60" s="229"/>
      <c r="Z60" s="229"/>
      <c r="AA60" s="229"/>
      <c r="AB60" s="229"/>
      <c r="AC60" s="229"/>
      <c r="AD60" s="229"/>
      <c r="AE60" s="229"/>
      <c r="AF60" s="229"/>
      <c r="AG60" s="229"/>
      <c r="AH60" s="3"/>
      <c r="AI60" s="3"/>
      <c r="AJ60" s="3"/>
    </row>
    <row r="61" spans="1:39" ht="12.75" customHeight="1" x14ac:dyDescent="0.2">
      <c r="A61" s="12" t="s">
        <v>9</v>
      </c>
      <c r="B61" s="13">
        <v>1</v>
      </c>
      <c r="C61" s="13">
        <v>2</v>
      </c>
      <c r="D61" s="13">
        <v>3</v>
      </c>
      <c r="E61" s="13">
        <v>4</v>
      </c>
      <c r="F61" s="13">
        <v>5</v>
      </c>
      <c r="G61" s="13">
        <v>6</v>
      </c>
      <c r="H61" s="201" t="s">
        <v>10</v>
      </c>
      <c r="I61" s="15"/>
      <c r="J61" s="15"/>
      <c r="K61" s="16"/>
      <c r="L61" s="17"/>
      <c r="M61" s="6"/>
      <c r="N61" s="6"/>
      <c r="O61" s="5"/>
      <c r="P61" s="30" t="s">
        <v>19</v>
      </c>
      <c r="Q61" s="5">
        <f>J259</f>
        <v>0.20652173913043478</v>
      </c>
      <c r="W61" s="21" t="s">
        <v>12</v>
      </c>
      <c r="X61" s="1">
        <v>9701</v>
      </c>
      <c r="Y61" s="2">
        <v>9702</v>
      </c>
      <c r="Z61" s="2">
        <v>9801</v>
      </c>
      <c r="AA61" s="2">
        <v>9802</v>
      </c>
      <c r="AB61" s="2">
        <v>9901</v>
      </c>
      <c r="AC61" s="2">
        <v>9902</v>
      </c>
      <c r="AD61" s="22" t="s">
        <v>13</v>
      </c>
      <c r="AE61" s="22" t="s">
        <v>14</v>
      </c>
      <c r="AF61" s="22" t="s">
        <v>15</v>
      </c>
      <c r="AG61" s="22" t="s">
        <v>16</v>
      </c>
      <c r="AH61" s="22" t="s">
        <v>17</v>
      </c>
      <c r="AI61" s="22" t="s">
        <v>18</v>
      </c>
      <c r="AJ61" s="22" t="s">
        <v>19</v>
      </c>
      <c r="AK61" s="22" t="s">
        <v>20</v>
      </c>
      <c r="AL61" s="22" t="s">
        <v>21</v>
      </c>
      <c r="AM61" s="22" t="s">
        <v>22</v>
      </c>
    </row>
    <row r="62" spans="1:39" ht="12.75" customHeight="1" x14ac:dyDescent="0.2">
      <c r="A62" s="13">
        <v>9801</v>
      </c>
      <c r="B62" s="13">
        <v>31</v>
      </c>
      <c r="C62" s="13"/>
      <c r="D62" s="13"/>
      <c r="E62" s="13"/>
      <c r="F62" s="13"/>
      <c r="G62" s="13"/>
      <c r="H62" s="202"/>
      <c r="I62" s="15"/>
      <c r="J62" s="15"/>
      <c r="K62" s="16"/>
      <c r="L62" s="17"/>
      <c r="M62" s="20">
        <f>B62</f>
        <v>31</v>
      </c>
      <c r="N62" s="6"/>
      <c r="O62" s="5"/>
      <c r="W62" s="24" t="s">
        <v>23</v>
      </c>
      <c r="X62" s="23">
        <f t="shared" ref="X62:AD62" si="27">100%-X40</f>
        <v>0.125</v>
      </c>
      <c r="Y62" s="23">
        <f t="shared" si="27"/>
        <v>0.2438692098092643</v>
      </c>
      <c r="Z62" s="23">
        <f t="shared" si="27"/>
        <v>0.16129032258064513</v>
      </c>
      <c r="AA62" s="23">
        <f t="shared" si="27"/>
        <v>0.17139614074914866</v>
      </c>
      <c r="AB62" s="23">
        <f t="shared" si="27"/>
        <v>0.43137254901960786</v>
      </c>
      <c r="AC62" s="23">
        <f t="shared" si="27"/>
        <v>0.26963103122043519</v>
      </c>
      <c r="AD62" s="23">
        <f t="shared" si="27"/>
        <v>0.34146341463414631</v>
      </c>
      <c r="AE62" s="23">
        <f t="shared" ref="AE62:AE66" si="28">O155</f>
        <v>0.21448730009407335</v>
      </c>
      <c r="AF62" s="23">
        <f t="shared" ref="AF62:AF66" si="29">O174</f>
        <v>0.35897435897435892</v>
      </c>
      <c r="AG62" s="23">
        <f t="shared" ref="AG62:AG66" si="30">O191</f>
        <v>0.22870813397129186</v>
      </c>
      <c r="AH62" s="3">
        <f t="shared" ref="AH62:AH66" si="31">O212</f>
        <v>0.53333333333333333</v>
      </c>
      <c r="AI62" s="3">
        <f t="shared" ref="AI62:AI66" si="32">O230</f>
        <v>0.2813816343723673</v>
      </c>
      <c r="AJ62" s="3">
        <f t="shared" ref="AJ62:AJ65" si="33">O248</f>
        <v>0.47826086956521741</v>
      </c>
      <c r="AK62" s="3">
        <f t="shared" ref="AK62:AK65" si="34">N264</f>
        <v>0.79918032786885251</v>
      </c>
      <c r="AL62" s="5">
        <f t="shared" ref="AL62:AL63" si="35">O280</f>
        <v>0.40659340659340659</v>
      </c>
      <c r="AM62" s="5">
        <f>O294</f>
        <v>0.18223443223443225</v>
      </c>
    </row>
    <row r="63" spans="1:39" ht="12.75" customHeight="1" x14ac:dyDescent="0.2">
      <c r="A63" s="13">
        <v>9802</v>
      </c>
      <c r="B63" s="13"/>
      <c r="C63" s="13">
        <v>26</v>
      </c>
      <c r="D63" s="13"/>
      <c r="E63" s="13"/>
      <c r="F63" s="13"/>
      <c r="G63" s="13"/>
      <c r="H63" s="202"/>
      <c r="I63" s="15"/>
      <c r="J63" s="15"/>
      <c r="K63" s="16"/>
      <c r="L63" s="17">
        <f>C63/B62</f>
        <v>0.83870967741935487</v>
      </c>
      <c r="M63" s="20">
        <v>26</v>
      </c>
      <c r="N63" s="3">
        <f t="shared" ref="N63:N72" si="36">M63/M62</f>
        <v>0.83870967741935487</v>
      </c>
      <c r="O63" s="5">
        <f t="shared" ref="O63:O72" si="37">100%-N63</f>
        <v>0.16129032258064513</v>
      </c>
      <c r="W63" s="24" t="s">
        <v>24</v>
      </c>
      <c r="X63" s="23">
        <f t="shared" ref="X63:AD63" si="38">100%-X41</f>
        <v>0.19047619047619047</v>
      </c>
      <c r="Y63" s="23">
        <f t="shared" si="38"/>
        <v>8.6486486486486491E-2</v>
      </c>
      <c r="Z63" s="23">
        <f t="shared" si="38"/>
        <v>7.6923076923076872E-2</v>
      </c>
      <c r="AA63" s="23">
        <f t="shared" si="38"/>
        <v>8.9041095890410982E-2</v>
      </c>
      <c r="AB63" s="23">
        <f t="shared" si="38"/>
        <v>0.24137931034482762</v>
      </c>
      <c r="AC63" s="23">
        <f t="shared" si="38"/>
        <v>9.1968911917098439E-2</v>
      </c>
      <c r="AD63" s="23">
        <f t="shared" si="38"/>
        <v>7.407407407407407E-2</v>
      </c>
      <c r="AE63" s="23">
        <f t="shared" si="28"/>
        <v>8.6227544910179588E-2</v>
      </c>
      <c r="AF63" s="23">
        <f t="shared" si="29"/>
        <v>0.12</v>
      </c>
      <c r="AG63" s="23">
        <f t="shared" si="30"/>
        <v>8.8089330024813894E-2</v>
      </c>
      <c r="AH63" s="3">
        <f t="shared" si="31"/>
        <v>0.25</v>
      </c>
      <c r="AI63" s="3">
        <f t="shared" si="32"/>
        <v>6.7995310668229725E-2</v>
      </c>
      <c r="AJ63" s="3">
        <f t="shared" si="33"/>
        <v>0.10416666666666663</v>
      </c>
      <c r="AK63" s="3">
        <f t="shared" si="34"/>
        <v>0.87589743589743585</v>
      </c>
      <c r="AL63" s="5">
        <f t="shared" si="35"/>
        <v>0.14814814814814814</v>
      </c>
    </row>
    <row r="64" spans="1:39" ht="12.75" customHeight="1" x14ac:dyDescent="0.2">
      <c r="A64" s="13">
        <v>9901</v>
      </c>
      <c r="B64" s="13"/>
      <c r="C64" s="13"/>
      <c r="D64" s="13">
        <v>23</v>
      </c>
      <c r="E64" s="13"/>
      <c r="F64" s="13"/>
      <c r="G64" s="13"/>
      <c r="H64" s="202"/>
      <c r="I64" s="15"/>
      <c r="J64" s="15"/>
      <c r="K64" s="16"/>
      <c r="L64" s="17">
        <f>D64/C63</f>
        <v>0.88461538461538458</v>
      </c>
      <c r="M64" s="20">
        <v>24</v>
      </c>
      <c r="N64" s="3">
        <f t="shared" si="36"/>
        <v>0.92307692307692313</v>
      </c>
      <c r="O64" s="5">
        <f t="shared" si="37"/>
        <v>7.6923076923076872E-2</v>
      </c>
      <c r="W64" s="24" t="s">
        <v>25</v>
      </c>
      <c r="X64" s="23">
        <f t="shared" ref="X64:AD64" si="39">100%-X42</f>
        <v>0.23529411764705888</v>
      </c>
      <c r="Y64" s="23">
        <f t="shared" si="39"/>
        <v>4.9309664694280109E-2</v>
      </c>
      <c r="Z64" s="23">
        <f t="shared" si="39"/>
        <v>0.20833333333333337</v>
      </c>
      <c r="AA64" s="23">
        <f t="shared" si="39"/>
        <v>9.6240601503759349E-2</v>
      </c>
      <c r="AB64" s="23">
        <f t="shared" si="39"/>
        <v>0.31818181818181823</v>
      </c>
      <c r="AC64" s="23">
        <f t="shared" si="39"/>
        <v>6.7047075606276763E-2</v>
      </c>
      <c r="AD64" s="23">
        <f t="shared" si="39"/>
        <v>0.31999999999999995</v>
      </c>
      <c r="AE64" s="23">
        <f t="shared" si="28"/>
        <v>5.5045871559633031E-2</v>
      </c>
      <c r="AF64" s="23">
        <f t="shared" si="29"/>
        <v>9.0909090909090939E-2</v>
      </c>
      <c r="AG64" s="23">
        <f t="shared" si="30"/>
        <v>9.7959183673469341E-2</v>
      </c>
      <c r="AH64" s="3">
        <f t="shared" si="31"/>
        <v>4.7619047619047672E-2</v>
      </c>
      <c r="AI64" s="3">
        <f t="shared" si="32"/>
        <v>8.9308176100628911E-2</v>
      </c>
      <c r="AJ64" s="3">
        <f t="shared" si="33"/>
        <v>0.16279069767441856</v>
      </c>
      <c r="AK64" s="3">
        <f t="shared" si="34"/>
        <v>0.89929742388758782</v>
      </c>
      <c r="AL64" s="5">
        <f>O289</f>
        <v>0</v>
      </c>
    </row>
    <row r="65" spans="1:49" ht="12.75" customHeight="1" x14ac:dyDescent="0.2">
      <c r="A65" s="13">
        <v>9902</v>
      </c>
      <c r="B65" s="13"/>
      <c r="C65" s="13"/>
      <c r="D65" s="13"/>
      <c r="E65" s="13">
        <v>16</v>
      </c>
      <c r="F65" s="13"/>
      <c r="G65" s="13"/>
      <c r="H65" s="202"/>
      <c r="I65" s="15"/>
      <c r="J65" s="15"/>
      <c r="K65" s="16"/>
      <c r="L65" s="17">
        <f>E65/D64</f>
        <v>0.69565217391304346</v>
      </c>
      <c r="M65" s="20">
        <v>19</v>
      </c>
      <c r="N65" s="3">
        <f t="shared" si="36"/>
        <v>0.79166666666666663</v>
      </c>
      <c r="O65" s="5">
        <f t="shared" si="37"/>
        <v>0.20833333333333337</v>
      </c>
      <c r="W65" s="24" t="s">
        <v>26</v>
      </c>
      <c r="X65" s="23">
        <f t="shared" ref="X65:AD65" si="40">100%-X43</f>
        <v>-3.8461538461538547E-2</v>
      </c>
      <c r="Y65" s="23">
        <f t="shared" si="40"/>
        <v>7.6763485477178373E-2</v>
      </c>
      <c r="Z65" s="23">
        <f t="shared" si="40"/>
        <v>0.15789473684210531</v>
      </c>
      <c r="AA65" s="23">
        <f t="shared" si="40"/>
        <v>6.3227953410981752E-2</v>
      </c>
      <c r="AB65" s="23">
        <f t="shared" si="40"/>
        <v>-6.6666666666666652E-2</v>
      </c>
      <c r="AC65" s="23">
        <f t="shared" si="40"/>
        <v>7.6452599388379228E-2</v>
      </c>
      <c r="AD65" s="23">
        <f t="shared" si="40"/>
        <v>0.17647058823529416</v>
      </c>
      <c r="AE65" s="23">
        <f t="shared" si="28"/>
        <v>8.183079056865461E-2</v>
      </c>
      <c r="AF65" s="23">
        <f t="shared" si="29"/>
        <v>0</v>
      </c>
      <c r="AG65" s="23">
        <f t="shared" si="30"/>
        <v>7.8431372549019662E-2</v>
      </c>
      <c r="AH65" s="3">
        <f t="shared" si="31"/>
        <v>5.0000000000000044E-2</v>
      </c>
      <c r="AI65" s="3">
        <f t="shared" si="32"/>
        <v>6.9060773480662974E-2</v>
      </c>
      <c r="AJ65" s="3">
        <f t="shared" si="33"/>
        <v>0.11111111111111116</v>
      </c>
      <c r="AK65" s="3">
        <f t="shared" si="34"/>
        <v>0.94140625</v>
      </c>
    </row>
    <row r="66" spans="1:49" ht="12.75" customHeight="1" x14ac:dyDescent="0.2">
      <c r="A66" s="27" t="s">
        <v>13</v>
      </c>
      <c r="B66" s="13"/>
      <c r="C66" s="13"/>
      <c r="D66" s="13"/>
      <c r="E66" s="13"/>
      <c r="F66" s="13">
        <v>10</v>
      </c>
      <c r="G66" s="13"/>
      <c r="H66" s="202">
        <v>2</v>
      </c>
      <c r="I66" s="15"/>
      <c r="J66" s="15"/>
      <c r="K66" s="16"/>
      <c r="L66" s="17">
        <f>F66/E65</f>
        <v>0.625</v>
      </c>
      <c r="M66" s="20">
        <v>16</v>
      </c>
      <c r="N66" s="3">
        <f t="shared" si="36"/>
        <v>0.84210526315789469</v>
      </c>
      <c r="O66" s="5">
        <f t="shared" si="37"/>
        <v>0.15789473684210531</v>
      </c>
      <c r="W66" s="24" t="s">
        <v>27</v>
      </c>
      <c r="X66" s="23">
        <f t="shared" ref="X66:AD66" si="41">100%-X44</f>
        <v>0.11111111111111116</v>
      </c>
      <c r="Y66" s="23">
        <f t="shared" si="41"/>
        <v>4.7191011235955038E-2</v>
      </c>
      <c r="Z66" s="23">
        <f t="shared" si="41"/>
        <v>0.25</v>
      </c>
      <c r="AA66" s="23">
        <f t="shared" si="41"/>
        <v>5.1509769094138513E-2</v>
      </c>
      <c r="AB66" s="23">
        <f t="shared" si="41"/>
        <v>0.125</v>
      </c>
      <c r="AC66" s="23">
        <f t="shared" si="41"/>
        <v>5.1324503311258263E-2</v>
      </c>
      <c r="AD66" s="23">
        <f t="shared" si="41"/>
        <v>0</v>
      </c>
      <c r="AE66" s="23">
        <f t="shared" si="28"/>
        <v>9.9697885196374569E-2</v>
      </c>
      <c r="AF66" s="23">
        <f t="shared" si="29"/>
        <v>0.30000000000000004</v>
      </c>
      <c r="AG66" s="23">
        <f t="shared" si="30"/>
        <v>9.001636661211132E-2</v>
      </c>
      <c r="AH66" s="3">
        <f t="shared" si="31"/>
        <v>0</v>
      </c>
      <c r="AI66" s="3">
        <f t="shared" si="32"/>
        <v>8.0118694362017795E-2</v>
      </c>
      <c r="AJ66" s="3">
        <f>O259</f>
        <v>0</v>
      </c>
    </row>
    <row r="67" spans="1:49" ht="12.75" customHeight="1" x14ac:dyDescent="0.2">
      <c r="A67" s="27" t="s">
        <v>14</v>
      </c>
      <c r="B67" s="13"/>
      <c r="C67" s="13"/>
      <c r="D67" s="13"/>
      <c r="E67" s="13"/>
      <c r="F67" s="13"/>
      <c r="G67" s="13">
        <v>10</v>
      </c>
      <c r="H67" s="202">
        <v>2</v>
      </c>
      <c r="I67" s="15"/>
      <c r="J67" s="15"/>
      <c r="K67" s="16"/>
      <c r="L67" s="17">
        <f>G67/F66</f>
        <v>1</v>
      </c>
      <c r="M67" s="20">
        <v>12</v>
      </c>
      <c r="N67" s="3">
        <f t="shared" si="36"/>
        <v>0.75</v>
      </c>
      <c r="O67" s="5">
        <f t="shared" si="37"/>
        <v>0.25</v>
      </c>
      <c r="W67" s="28"/>
      <c r="X67" s="23"/>
      <c r="Y67" s="23"/>
      <c r="Z67" s="23"/>
      <c r="AA67" s="23"/>
      <c r="AB67" s="23"/>
      <c r="AC67" s="23"/>
      <c r="AD67" s="25"/>
      <c r="AE67" s="25"/>
      <c r="AF67" s="25"/>
      <c r="AG67" s="25"/>
      <c r="AH67" s="29"/>
      <c r="AI67" s="3"/>
      <c r="AJ67" s="3"/>
    </row>
    <row r="68" spans="1:49" ht="12.75" customHeight="1" x14ac:dyDescent="0.2">
      <c r="A68" s="27" t="s">
        <v>15</v>
      </c>
      <c r="B68" s="13"/>
      <c r="C68" s="13"/>
      <c r="D68" s="13"/>
      <c r="E68" s="13"/>
      <c r="F68" s="13"/>
      <c r="G68" s="13">
        <v>7</v>
      </c>
      <c r="H68" s="202">
        <v>6</v>
      </c>
      <c r="I68" s="15"/>
      <c r="J68" s="15"/>
      <c r="K68" s="16"/>
      <c r="L68" s="17"/>
      <c r="M68" s="20">
        <v>8</v>
      </c>
      <c r="N68" s="3">
        <f t="shared" si="36"/>
        <v>0.66666666666666663</v>
      </c>
      <c r="O68" s="5">
        <f t="shared" si="37"/>
        <v>0.33333333333333337</v>
      </c>
      <c r="W68" s="28"/>
      <c r="X68" s="23"/>
      <c r="Y68" s="23"/>
      <c r="Z68" s="23"/>
      <c r="AA68" s="23"/>
      <c r="AB68" s="23"/>
      <c r="AC68" s="25"/>
      <c r="AD68" s="25"/>
      <c r="AE68" s="25"/>
      <c r="AF68" s="25"/>
      <c r="AG68" s="25"/>
      <c r="AH68" s="29"/>
      <c r="AI68" s="3"/>
      <c r="AJ68" s="3"/>
    </row>
    <row r="69" spans="1:49" ht="12.75" customHeight="1" x14ac:dyDescent="0.2">
      <c r="A69" s="27" t="s">
        <v>16</v>
      </c>
      <c r="B69" s="13"/>
      <c r="C69" s="13"/>
      <c r="D69" s="13"/>
      <c r="E69" s="13"/>
      <c r="F69" s="13"/>
      <c r="G69" s="13">
        <v>1</v>
      </c>
      <c r="H69" s="202">
        <v>2</v>
      </c>
      <c r="I69" s="15"/>
      <c r="J69" s="15"/>
      <c r="K69" s="16"/>
      <c r="L69" s="17"/>
      <c r="M69" s="20">
        <v>1</v>
      </c>
      <c r="N69" s="3">
        <f t="shared" si="36"/>
        <v>0.125</v>
      </c>
      <c r="O69" s="5">
        <f t="shared" si="37"/>
        <v>0.875</v>
      </c>
      <c r="W69" s="27"/>
      <c r="X69" s="23"/>
      <c r="Y69" s="23"/>
      <c r="Z69" s="23"/>
      <c r="AA69" s="23"/>
      <c r="AB69" s="25"/>
      <c r="AC69" s="25"/>
      <c r="AD69" s="25"/>
      <c r="AE69" s="25"/>
      <c r="AF69" s="25"/>
      <c r="AG69" s="25"/>
      <c r="AH69" s="29"/>
      <c r="AI69" s="3"/>
      <c r="AJ69" s="3"/>
    </row>
    <row r="70" spans="1:49" ht="12.75" customHeight="1" x14ac:dyDescent="0.2">
      <c r="A70" s="27" t="s">
        <v>17</v>
      </c>
      <c r="B70" s="13"/>
      <c r="C70" s="13"/>
      <c r="D70" s="13"/>
      <c r="E70" s="13"/>
      <c r="F70" s="13"/>
      <c r="G70" s="13"/>
      <c r="H70" s="202">
        <v>1</v>
      </c>
      <c r="I70" s="15"/>
      <c r="J70" s="15"/>
      <c r="K70" s="16"/>
      <c r="L70" s="17"/>
      <c r="M70" s="20"/>
      <c r="N70" s="3">
        <f t="shared" si="36"/>
        <v>0</v>
      </c>
      <c r="O70" s="5">
        <f t="shared" si="37"/>
        <v>1</v>
      </c>
      <c r="W70" s="46"/>
      <c r="X70" s="3"/>
      <c r="Y70" s="3"/>
      <c r="Z70" s="3"/>
      <c r="AA70" s="29"/>
      <c r="AB70" s="29"/>
      <c r="AC70" s="29"/>
      <c r="AD70" s="29"/>
      <c r="AE70" s="29"/>
      <c r="AF70" s="29"/>
      <c r="AG70" s="29"/>
      <c r="AH70" s="29"/>
      <c r="AI70" s="3"/>
      <c r="AJ70" s="3"/>
    </row>
    <row r="71" spans="1:49" ht="12.75" customHeight="1" x14ac:dyDescent="0.2">
      <c r="A71" s="27" t="s">
        <v>18</v>
      </c>
      <c r="B71" s="13"/>
      <c r="C71" s="13"/>
      <c r="D71" s="13"/>
      <c r="E71" s="13"/>
      <c r="F71" s="13"/>
      <c r="G71" s="13"/>
      <c r="H71" s="202"/>
      <c r="I71" s="15"/>
      <c r="J71" s="15"/>
      <c r="K71" s="16"/>
      <c r="L71" s="17"/>
      <c r="M71" s="20"/>
      <c r="N71" s="3" t="e">
        <f t="shared" si="36"/>
        <v>#DIV/0!</v>
      </c>
      <c r="O71" s="5" t="e">
        <f t="shared" si="37"/>
        <v>#DIV/0!</v>
      </c>
      <c r="W71" s="31"/>
      <c r="X71" s="3"/>
      <c r="Y71" s="3"/>
      <c r="Z71" s="29"/>
      <c r="AA71" s="29"/>
      <c r="AB71" s="29"/>
      <c r="AC71" s="29"/>
      <c r="AD71" s="29"/>
      <c r="AE71" s="29"/>
      <c r="AF71" s="29"/>
      <c r="AG71" s="29"/>
      <c r="AH71" s="29"/>
      <c r="AI71" s="3"/>
      <c r="AJ71" s="3"/>
    </row>
    <row r="72" spans="1:49" ht="12.75" customHeight="1" x14ac:dyDescent="0.2">
      <c r="A72" s="27" t="s">
        <v>19</v>
      </c>
      <c r="B72" s="13"/>
      <c r="C72" s="13"/>
      <c r="D72" s="13"/>
      <c r="E72" s="13"/>
      <c r="F72" s="13"/>
      <c r="G72" s="13"/>
      <c r="H72" s="202"/>
      <c r="I72" s="15"/>
      <c r="J72" s="15"/>
      <c r="K72" s="16"/>
      <c r="L72" s="17"/>
      <c r="M72" s="20"/>
      <c r="N72" s="3" t="e">
        <f t="shared" si="36"/>
        <v>#DIV/0!</v>
      </c>
      <c r="O72" s="5" t="e">
        <f t="shared" si="37"/>
        <v>#DIV/0!</v>
      </c>
      <c r="W72" s="31"/>
      <c r="X72" s="3"/>
      <c r="Y72" s="3"/>
      <c r="Z72" s="29"/>
      <c r="AA72" s="29"/>
      <c r="AB72" s="29"/>
      <c r="AC72" s="29"/>
      <c r="AD72" s="29"/>
      <c r="AE72" s="29"/>
      <c r="AF72" s="29"/>
      <c r="AG72" s="29"/>
      <c r="AH72" s="29"/>
      <c r="AI72" s="3"/>
      <c r="AJ72" s="3"/>
    </row>
    <row r="73" spans="1:49" ht="12.75" customHeight="1" x14ac:dyDescent="0.2">
      <c r="A73" s="27" t="s">
        <v>20</v>
      </c>
      <c r="B73" s="32"/>
      <c r="C73" s="32"/>
      <c r="D73" s="32"/>
      <c r="E73" s="32"/>
      <c r="F73" s="32"/>
      <c r="G73" s="32"/>
      <c r="H73" s="203"/>
      <c r="I73" s="47"/>
      <c r="J73" s="47"/>
      <c r="K73" s="48"/>
      <c r="L73" s="47"/>
      <c r="M73" s="20"/>
      <c r="N73" s="3"/>
      <c r="O73" s="5"/>
      <c r="W73" s="31"/>
      <c r="X73" s="3"/>
      <c r="Y73" s="3"/>
      <c r="Z73" s="29"/>
      <c r="AA73" s="29"/>
      <c r="AB73" s="29"/>
      <c r="AC73" s="29"/>
      <c r="AD73" s="29"/>
      <c r="AE73" s="29"/>
      <c r="AF73" s="29"/>
      <c r="AG73" s="29"/>
      <c r="AH73" s="29"/>
      <c r="AI73" s="3"/>
      <c r="AJ73" s="3"/>
    </row>
    <row r="74" spans="1:49" ht="12.75" customHeight="1" x14ac:dyDescent="0.2">
      <c r="A74" s="31" t="s">
        <v>21</v>
      </c>
      <c r="B74" s="32"/>
      <c r="C74" s="32"/>
      <c r="D74" s="32"/>
      <c r="E74" s="32"/>
      <c r="F74" s="32"/>
      <c r="G74" s="32"/>
      <c r="H74" s="203"/>
      <c r="I74" s="47"/>
      <c r="J74" s="47"/>
      <c r="K74" s="48"/>
      <c r="L74" s="47"/>
      <c r="M74" s="20"/>
      <c r="N74" s="3"/>
      <c r="O74" s="5"/>
      <c r="W74" s="31"/>
      <c r="X74" s="3"/>
      <c r="Y74" s="3"/>
      <c r="Z74" s="29"/>
      <c r="AA74" s="29"/>
      <c r="AB74" s="29"/>
      <c r="AC74" s="29"/>
      <c r="AD74" s="29"/>
      <c r="AE74" s="29"/>
      <c r="AF74" s="29"/>
      <c r="AG74" s="29"/>
      <c r="AH74" s="29"/>
      <c r="AI74" s="3"/>
      <c r="AJ74" s="3"/>
    </row>
    <row r="75" spans="1:49" ht="12.75" customHeight="1" x14ac:dyDescent="0.2">
      <c r="A75" s="31" t="s">
        <v>22</v>
      </c>
      <c r="B75" s="32"/>
      <c r="C75" s="32"/>
      <c r="D75" s="32"/>
      <c r="E75" s="32"/>
      <c r="F75" s="32"/>
      <c r="G75" s="32"/>
      <c r="H75" s="203"/>
      <c r="I75" s="47"/>
      <c r="J75" s="47"/>
      <c r="K75" s="48"/>
      <c r="L75" s="47"/>
      <c r="M75" s="20"/>
      <c r="N75" s="3"/>
      <c r="O75" s="5"/>
      <c r="W75" s="31"/>
      <c r="X75" s="3"/>
      <c r="Y75" s="3"/>
      <c r="Z75" s="29"/>
      <c r="AA75" s="29"/>
      <c r="AB75" s="29"/>
      <c r="AC75" s="29"/>
      <c r="AD75" s="29"/>
      <c r="AE75" s="29"/>
      <c r="AF75" s="29"/>
      <c r="AG75" s="29"/>
      <c r="AH75" s="29"/>
      <c r="AI75" s="3"/>
      <c r="AJ75" s="3"/>
    </row>
    <row r="76" spans="1:49" ht="12.75" customHeight="1" x14ac:dyDescent="0.2">
      <c r="G76" s="32">
        <f>SUM(G67:G72)</f>
        <v>18</v>
      </c>
      <c r="H76" s="205">
        <f>SUM(H66:H72)</f>
        <v>13</v>
      </c>
      <c r="I76" s="47">
        <f>(H67+H66)/B62</f>
        <v>0.12903225806451613</v>
      </c>
      <c r="J76" s="47">
        <f>H76/B62</f>
        <v>0.41935483870967744</v>
      </c>
      <c r="K76" s="47">
        <f>J76-I76</f>
        <v>0.29032258064516131</v>
      </c>
      <c r="L76" s="47"/>
      <c r="M76" s="6"/>
      <c r="N76" s="6"/>
      <c r="O76" s="5"/>
      <c r="W76" s="31"/>
      <c r="X76" s="3"/>
      <c r="Y76" s="29"/>
      <c r="Z76" s="29"/>
      <c r="AA76" s="29"/>
      <c r="AB76" s="29"/>
      <c r="AC76" s="29"/>
      <c r="AD76" s="29"/>
      <c r="AE76" s="29"/>
      <c r="AF76" s="29"/>
      <c r="AG76" s="29"/>
      <c r="AH76" s="3"/>
      <c r="AI76" s="3"/>
      <c r="AJ76" s="3"/>
    </row>
    <row r="77" spans="1:49" ht="12.75" customHeight="1" x14ac:dyDescent="0.2">
      <c r="A77" s="35" t="s">
        <v>28</v>
      </c>
      <c r="B77" s="35"/>
      <c r="C77" s="35"/>
      <c r="D77" s="36"/>
      <c r="E77" s="36"/>
      <c r="G77" s="37">
        <f>((H66*5)+(H67*6)+(H68*7)+(H69*8)+(H70*9))/H76</f>
        <v>6.8461538461538458</v>
      </c>
      <c r="I77" s="5"/>
      <c r="J77" s="5"/>
      <c r="L77" s="5"/>
      <c r="M77" s="6"/>
      <c r="N77" s="6"/>
      <c r="O77" s="5"/>
      <c r="W77" s="32"/>
      <c r="X77" s="11" t="s">
        <v>35</v>
      </c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</row>
    <row r="78" spans="1:49" ht="12.75" customHeight="1" x14ac:dyDescent="0.2">
      <c r="I78" s="5"/>
      <c r="J78" s="5"/>
      <c r="L78" s="5"/>
      <c r="M78" s="6"/>
      <c r="N78" s="6"/>
      <c r="O78" s="5"/>
      <c r="W78" s="51" t="s">
        <v>12</v>
      </c>
      <c r="X78" s="52">
        <v>9701</v>
      </c>
      <c r="Y78" s="53">
        <v>9702</v>
      </c>
      <c r="Z78" s="53">
        <v>9801</v>
      </c>
      <c r="AA78" s="53">
        <v>9802</v>
      </c>
      <c r="AB78" s="53">
        <v>9901</v>
      </c>
      <c r="AC78" s="53">
        <v>9902</v>
      </c>
      <c r="AD78" s="54" t="s">
        <v>13</v>
      </c>
      <c r="AE78" s="54" t="s">
        <v>14</v>
      </c>
      <c r="AF78" s="54" t="s">
        <v>15</v>
      </c>
      <c r="AG78" s="54" t="s">
        <v>16</v>
      </c>
      <c r="AH78" s="54" t="s">
        <v>17</v>
      </c>
      <c r="AI78" s="54" t="s">
        <v>18</v>
      </c>
      <c r="AJ78" s="54" t="s">
        <v>19</v>
      </c>
      <c r="AK78" s="54" t="s">
        <v>20</v>
      </c>
      <c r="AL78" s="54" t="s">
        <v>21</v>
      </c>
      <c r="AM78" s="81" t="s">
        <v>22</v>
      </c>
      <c r="AN78" s="81" t="s">
        <v>33</v>
      </c>
      <c r="AO78" s="81" t="s">
        <v>34</v>
      </c>
      <c r="AP78" s="81" t="s">
        <v>36</v>
      </c>
      <c r="AQ78" s="81" t="s">
        <v>37</v>
      </c>
      <c r="AR78" s="81" t="s">
        <v>38</v>
      </c>
      <c r="AS78" s="81" t="s">
        <v>39</v>
      </c>
      <c r="AT78" s="81" t="s">
        <v>40</v>
      </c>
      <c r="AU78" s="81" t="s">
        <v>41</v>
      </c>
      <c r="AV78" s="81" t="s">
        <v>42</v>
      </c>
      <c r="AW78" s="81" t="s">
        <v>43</v>
      </c>
    </row>
    <row r="79" spans="1:49" ht="12.75" customHeight="1" x14ac:dyDescent="0.3">
      <c r="A79" s="44" t="s">
        <v>45</v>
      </c>
      <c r="D79" s="55"/>
      <c r="I79" s="5"/>
      <c r="J79" s="5"/>
      <c r="L79" s="5"/>
      <c r="M79" s="6"/>
      <c r="N79" s="6"/>
      <c r="O79" s="5"/>
      <c r="W79" s="56" t="s">
        <v>23</v>
      </c>
      <c r="X79" s="57">
        <f>M20/M18</f>
        <v>0.70833333333333337</v>
      </c>
      <c r="Y79" s="57">
        <f>M42/M40</f>
        <v>0.69073569482288832</v>
      </c>
      <c r="Z79" s="57">
        <f>M64/M62</f>
        <v>0.77419354838709675</v>
      </c>
      <c r="AA79" s="57">
        <f>M84/M82</f>
        <v>0.75482406356413168</v>
      </c>
      <c r="AB79" s="57">
        <f>M104/M102</f>
        <v>0.43137254901960786</v>
      </c>
      <c r="AC79" s="57">
        <f>M122/M120</f>
        <v>0.66319772942289501</v>
      </c>
      <c r="AD79" s="57">
        <f>M140/M138</f>
        <v>0.6097560975609756</v>
      </c>
      <c r="AE79" s="57">
        <f>M156/M154</f>
        <v>0.71777986829727192</v>
      </c>
      <c r="AF79" s="57">
        <f>M175/M173</f>
        <v>0.5641025641025641</v>
      </c>
      <c r="AG79" s="57">
        <f>M192/M190</f>
        <v>0.70334928229665072</v>
      </c>
      <c r="AH79" s="57">
        <f>M213/M211</f>
        <v>0.35</v>
      </c>
      <c r="AI79" s="57">
        <f>M231/M229</f>
        <v>0.66975568660488627</v>
      </c>
      <c r="AJ79" s="57">
        <f>M249/M247</f>
        <v>0.46739130434782611</v>
      </c>
      <c r="AK79" s="57">
        <f>M265/M263</f>
        <v>0.7</v>
      </c>
      <c r="AL79" s="57">
        <f>M281/M279</f>
        <v>0.50549450549450547</v>
      </c>
      <c r="AM79" s="57">
        <f>M295/M293</f>
        <v>0.7426739926739927</v>
      </c>
      <c r="AN79" s="57">
        <f>M309/M307</f>
        <v>0.5</v>
      </c>
      <c r="AO79" s="57">
        <f>M322/M320</f>
        <v>0.76271186440677963</v>
      </c>
      <c r="AP79" s="57">
        <f>M335/M333</f>
        <v>0.52173913043478259</v>
      </c>
      <c r="AQ79" s="57">
        <f>M349/M347</f>
        <v>0.94149908592321752</v>
      </c>
      <c r="AR79" s="57">
        <f>M364/M362</f>
        <v>0.76923076923076927</v>
      </c>
      <c r="AS79" s="57">
        <f>M378/M376</f>
        <v>0.71702944942381563</v>
      </c>
      <c r="AT79" s="57">
        <f>M391/M389</f>
        <v>0.68181818181818177</v>
      </c>
      <c r="AU79" s="57">
        <f>M405/M403</f>
        <v>0.64720812182741116</v>
      </c>
      <c r="AV79" s="57">
        <f>M418/M416</f>
        <v>0.38636363636363635</v>
      </c>
      <c r="AW79" s="57">
        <f>M430/M428</f>
        <v>0.72150259067357514</v>
      </c>
    </row>
    <row r="80" spans="1:49" ht="25.5" customHeight="1" x14ac:dyDescent="0.2">
      <c r="B80" s="228" t="s">
        <v>1</v>
      </c>
      <c r="C80" s="229"/>
      <c r="D80" s="229"/>
      <c r="E80" s="229"/>
      <c r="F80" s="229"/>
      <c r="G80" s="229"/>
      <c r="I80" s="7" t="s">
        <v>2</v>
      </c>
      <c r="J80" s="7" t="s">
        <v>3</v>
      </c>
      <c r="K80" s="8" t="s">
        <v>4</v>
      </c>
      <c r="L80" s="7" t="s">
        <v>5</v>
      </c>
      <c r="M80" s="9" t="s">
        <v>6</v>
      </c>
      <c r="N80" s="9" t="s">
        <v>7</v>
      </c>
      <c r="O80" s="10" t="s">
        <v>8</v>
      </c>
      <c r="P80" s="231" t="s">
        <v>4</v>
      </c>
      <c r="Q80" s="229"/>
      <c r="W80" s="4" t="s">
        <v>46</v>
      </c>
      <c r="X80" s="59">
        <f>SUM(X79:AG79)/10</f>
        <v>0.66176447308074149</v>
      </c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</row>
    <row r="81" spans="1:36" ht="12.75" customHeight="1" x14ac:dyDescent="0.2">
      <c r="A81" s="12" t="s">
        <v>9</v>
      </c>
      <c r="B81" s="13">
        <v>1</v>
      </c>
      <c r="C81" s="13">
        <v>2</v>
      </c>
      <c r="D81" s="13">
        <v>3</v>
      </c>
      <c r="E81" s="13">
        <v>4</v>
      </c>
      <c r="F81" s="13">
        <v>5</v>
      </c>
      <c r="G81" s="13">
        <v>6</v>
      </c>
      <c r="H81" s="201" t="s">
        <v>10</v>
      </c>
      <c r="I81" s="41"/>
      <c r="J81" s="15"/>
      <c r="K81" s="16"/>
      <c r="L81" s="17"/>
      <c r="M81" s="6"/>
      <c r="N81" s="6"/>
      <c r="O81" s="5"/>
      <c r="W81" s="4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3"/>
      <c r="AJ81" s="3"/>
    </row>
    <row r="82" spans="1:36" ht="12.75" customHeight="1" x14ac:dyDescent="0.2">
      <c r="A82" s="13">
        <v>9802</v>
      </c>
      <c r="B82" s="13">
        <v>881</v>
      </c>
      <c r="C82" s="13"/>
      <c r="D82" s="13"/>
      <c r="E82" s="13"/>
      <c r="F82" s="13"/>
      <c r="G82" s="13"/>
      <c r="H82" s="202"/>
      <c r="I82" s="41"/>
      <c r="J82" s="15"/>
      <c r="K82" s="16"/>
      <c r="L82" s="17"/>
      <c r="M82" s="20">
        <f>B82</f>
        <v>881</v>
      </c>
      <c r="N82" s="6"/>
      <c r="O82" s="5"/>
      <c r="P82" s="4">
        <v>9701</v>
      </c>
      <c r="Q82" s="5">
        <f>K33</f>
        <v>0.20833333333333331</v>
      </c>
      <c r="W82" s="32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</row>
    <row r="83" spans="1:36" ht="12.75" customHeight="1" x14ac:dyDescent="0.2">
      <c r="A83" s="13">
        <v>9901</v>
      </c>
      <c r="B83" s="13"/>
      <c r="C83" s="13">
        <v>727</v>
      </c>
      <c r="D83" s="13"/>
      <c r="E83" s="13"/>
      <c r="F83" s="13"/>
      <c r="G83" s="13"/>
      <c r="H83" s="202"/>
      <c r="I83" s="41"/>
      <c r="J83" s="15"/>
      <c r="K83" s="16"/>
      <c r="L83" s="17">
        <f>C83/B82</f>
        <v>0.82519863791146419</v>
      </c>
      <c r="M83" s="20">
        <v>730</v>
      </c>
      <c r="N83" s="3">
        <f t="shared" ref="N83:N91" si="42">M83/M82</f>
        <v>0.82860385925085134</v>
      </c>
      <c r="O83" s="5">
        <f t="shared" ref="O83:O91" si="43">100%-N83</f>
        <v>0.17139614074914866</v>
      </c>
      <c r="P83" s="4">
        <v>9702</v>
      </c>
      <c r="Q83" s="5">
        <f>K55</f>
        <v>0.16893732970027253</v>
      </c>
      <c r="W83" s="32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</row>
    <row r="84" spans="1:36" ht="12.75" customHeight="1" x14ac:dyDescent="0.2">
      <c r="A84" s="13">
        <v>9902</v>
      </c>
      <c r="B84" s="13"/>
      <c r="C84" s="13"/>
      <c r="D84" s="13">
        <v>580</v>
      </c>
      <c r="E84" s="13"/>
      <c r="F84" s="13"/>
      <c r="G84" s="13"/>
      <c r="H84" s="202"/>
      <c r="I84" s="41"/>
      <c r="J84" s="15"/>
      <c r="K84" s="16"/>
      <c r="L84" s="17">
        <f>D84/C83</f>
        <v>0.79779917469050898</v>
      </c>
      <c r="M84" s="20">
        <v>665</v>
      </c>
      <c r="N84" s="3">
        <f t="shared" si="42"/>
        <v>0.91095890410958902</v>
      </c>
      <c r="O84" s="5">
        <f t="shared" si="43"/>
        <v>8.9041095890410982E-2</v>
      </c>
      <c r="P84" s="4">
        <v>9801</v>
      </c>
      <c r="Q84" s="5">
        <f>K76</f>
        <v>0.29032258064516131</v>
      </c>
      <c r="W84" s="32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</row>
    <row r="85" spans="1:36" ht="12.75" customHeight="1" x14ac:dyDescent="0.2">
      <c r="A85" s="27" t="s">
        <v>13</v>
      </c>
      <c r="B85" s="13"/>
      <c r="C85" s="13"/>
      <c r="D85" s="13"/>
      <c r="E85" s="13">
        <v>532</v>
      </c>
      <c r="F85" s="13"/>
      <c r="G85" s="13"/>
      <c r="H85" s="202">
        <v>3</v>
      </c>
      <c r="I85" s="41"/>
      <c r="J85" s="15"/>
      <c r="K85" s="16"/>
      <c r="L85" s="17">
        <f>E85/D84</f>
        <v>0.91724137931034477</v>
      </c>
      <c r="M85" s="20">
        <v>601</v>
      </c>
      <c r="N85" s="3">
        <f t="shared" si="42"/>
        <v>0.90375939849624065</v>
      </c>
      <c r="O85" s="5">
        <f t="shared" si="43"/>
        <v>9.6240601503759349E-2</v>
      </c>
      <c r="P85" s="4">
        <v>9802</v>
      </c>
      <c r="Q85" s="5">
        <f>K96</f>
        <v>0.15777525539160042</v>
      </c>
      <c r="W85" s="31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3"/>
      <c r="AJ85" s="3"/>
    </row>
    <row r="86" spans="1:36" ht="12.75" customHeight="1" x14ac:dyDescent="0.2">
      <c r="A86" s="27" t="s">
        <v>14</v>
      </c>
      <c r="B86" s="13"/>
      <c r="C86" s="13"/>
      <c r="D86" s="13"/>
      <c r="E86" s="13"/>
      <c r="F86" s="13">
        <v>473</v>
      </c>
      <c r="G86" s="13"/>
      <c r="H86" s="202">
        <v>7</v>
      </c>
      <c r="I86" s="41"/>
      <c r="J86" s="15"/>
      <c r="K86" s="16"/>
      <c r="L86" s="17">
        <f>F86/E85</f>
        <v>0.88909774436090228</v>
      </c>
      <c r="M86" s="20">
        <v>563</v>
      </c>
      <c r="N86" s="3">
        <f t="shared" si="42"/>
        <v>0.93677204658901825</v>
      </c>
      <c r="O86" s="5">
        <f t="shared" si="43"/>
        <v>6.3227953410981752E-2</v>
      </c>
      <c r="P86" s="4">
        <v>9901</v>
      </c>
      <c r="Q86" s="5">
        <f>K114</f>
        <v>0.11764705882352938</v>
      </c>
      <c r="W86" s="31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3"/>
      <c r="AJ86" s="3"/>
    </row>
    <row r="87" spans="1:36" ht="12.75" customHeight="1" x14ac:dyDescent="0.2">
      <c r="A87" s="27" t="s">
        <v>15</v>
      </c>
      <c r="B87" s="13"/>
      <c r="C87" s="13"/>
      <c r="D87" s="13"/>
      <c r="E87" s="13"/>
      <c r="F87" s="13"/>
      <c r="G87" s="13">
        <v>473</v>
      </c>
      <c r="H87" s="202">
        <v>355</v>
      </c>
      <c r="I87" s="41"/>
      <c r="J87" s="15"/>
      <c r="K87" s="16"/>
      <c r="L87" s="17">
        <f>G87/F86</f>
        <v>1</v>
      </c>
      <c r="M87" s="20">
        <v>534</v>
      </c>
      <c r="N87" s="3">
        <f t="shared" si="42"/>
        <v>0.94849023090586149</v>
      </c>
      <c r="O87" s="5">
        <f t="shared" si="43"/>
        <v>5.1509769094138513E-2</v>
      </c>
      <c r="P87" s="4">
        <v>9902</v>
      </c>
      <c r="Q87" s="5">
        <f>K131</f>
        <v>0.13055818353831594</v>
      </c>
      <c r="W87" s="31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3"/>
      <c r="AJ87" s="3"/>
    </row>
    <row r="88" spans="1:36" ht="12.75" customHeight="1" x14ac:dyDescent="0.2">
      <c r="A88" s="27" t="s">
        <v>16</v>
      </c>
      <c r="B88" s="13"/>
      <c r="C88" s="13"/>
      <c r="D88" s="13"/>
      <c r="E88" s="13"/>
      <c r="F88" s="13"/>
      <c r="G88" s="13">
        <v>105</v>
      </c>
      <c r="H88" s="202">
        <v>75</v>
      </c>
      <c r="I88" s="41"/>
      <c r="J88" s="15"/>
      <c r="K88" s="16"/>
      <c r="L88" s="17"/>
      <c r="M88" s="20">
        <v>115</v>
      </c>
      <c r="N88" s="3">
        <f t="shared" si="42"/>
        <v>0.21535580524344569</v>
      </c>
      <c r="O88" s="5">
        <f t="shared" si="43"/>
        <v>0.78464419475655434</v>
      </c>
      <c r="P88" s="30" t="s">
        <v>13</v>
      </c>
      <c r="Q88" s="5">
        <f>K148</f>
        <v>9.7560975609756101E-2</v>
      </c>
      <c r="W88" s="31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3"/>
      <c r="AJ88" s="3"/>
    </row>
    <row r="89" spans="1:36" ht="12.75" customHeight="1" x14ac:dyDescent="0.2">
      <c r="A89" s="27" t="s">
        <v>17</v>
      </c>
      <c r="B89" s="13"/>
      <c r="C89" s="13"/>
      <c r="D89" s="13"/>
      <c r="E89" s="13"/>
      <c r="F89" s="13"/>
      <c r="G89" s="13">
        <v>37</v>
      </c>
      <c r="H89" s="202">
        <v>36</v>
      </c>
      <c r="I89" s="41"/>
      <c r="J89" s="15"/>
      <c r="K89" s="16"/>
      <c r="L89" s="17"/>
      <c r="M89" s="20">
        <v>44</v>
      </c>
      <c r="N89" s="3">
        <f t="shared" si="42"/>
        <v>0.38260869565217392</v>
      </c>
      <c r="O89" s="5">
        <f t="shared" si="43"/>
        <v>0.61739130434782608</v>
      </c>
      <c r="P89" s="30" t="s">
        <v>14</v>
      </c>
      <c r="Q89" s="5">
        <f>K167</f>
        <v>9.8777046095954835E-2</v>
      </c>
      <c r="W89" s="31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3"/>
      <c r="AJ89" s="3"/>
    </row>
    <row r="90" spans="1:36" ht="12.75" customHeight="1" x14ac:dyDescent="0.2">
      <c r="A90" s="27" t="s">
        <v>18</v>
      </c>
      <c r="B90" s="13"/>
      <c r="C90" s="13"/>
      <c r="D90" s="13"/>
      <c r="E90" s="13"/>
      <c r="F90" s="13"/>
      <c r="G90" s="13">
        <v>16</v>
      </c>
      <c r="H90" s="202">
        <v>17</v>
      </c>
      <c r="I90" s="41"/>
      <c r="J90" s="15"/>
      <c r="K90" s="16"/>
      <c r="L90" s="17"/>
      <c r="M90" s="20">
        <v>19</v>
      </c>
      <c r="N90" s="3">
        <f t="shared" si="42"/>
        <v>0.43181818181818182</v>
      </c>
      <c r="O90" s="5">
        <f t="shared" si="43"/>
        <v>0.56818181818181812</v>
      </c>
      <c r="P90" s="30" t="s">
        <v>15</v>
      </c>
      <c r="Q90" s="5">
        <f>K184</f>
        <v>7.6923076923076927E-2</v>
      </c>
      <c r="W90" s="31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3"/>
      <c r="AJ90" s="3"/>
    </row>
    <row r="91" spans="1:36" ht="12.75" customHeight="1" x14ac:dyDescent="0.2">
      <c r="A91" s="27" t="s">
        <v>19</v>
      </c>
      <c r="B91" s="13"/>
      <c r="C91" s="13"/>
      <c r="D91" s="13"/>
      <c r="E91" s="13"/>
      <c r="F91" s="13"/>
      <c r="G91" s="13">
        <v>4</v>
      </c>
      <c r="H91" s="202">
        <v>6</v>
      </c>
      <c r="I91" s="41"/>
      <c r="J91" s="15"/>
      <c r="K91" s="16"/>
      <c r="L91" s="17"/>
      <c r="M91" s="20">
        <v>4</v>
      </c>
      <c r="N91" s="3">
        <f t="shared" si="42"/>
        <v>0.21052631578947367</v>
      </c>
      <c r="O91" s="5">
        <f t="shared" si="43"/>
        <v>0.78947368421052633</v>
      </c>
      <c r="P91" s="30" t="s">
        <v>16</v>
      </c>
      <c r="Q91" s="5">
        <f>K205</f>
        <v>8.8038277511961749E-2</v>
      </c>
      <c r="W91" s="31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3"/>
      <c r="AJ91" s="3"/>
    </row>
    <row r="92" spans="1:36" ht="12.75" customHeight="1" x14ac:dyDescent="0.2">
      <c r="A92" s="27" t="s">
        <v>20</v>
      </c>
      <c r="B92" s="32"/>
      <c r="C92" s="32"/>
      <c r="D92" s="32"/>
      <c r="E92" s="32"/>
      <c r="F92" s="32"/>
      <c r="G92" s="60">
        <v>4</v>
      </c>
      <c r="H92" s="203">
        <v>2</v>
      </c>
      <c r="I92" s="5"/>
      <c r="J92" s="5"/>
      <c r="K92" s="32"/>
      <c r="L92" s="5"/>
      <c r="M92" s="20">
        <v>3</v>
      </c>
      <c r="N92" s="3"/>
      <c r="O92" s="5"/>
      <c r="P92" s="30" t="s">
        <v>17</v>
      </c>
      <c r="Q92" s="5">
        <f>K224</f>
        <v>8.3333333333333343E-2</v>
      </c>
      <c r="W92" s="31"/>
      <c r="Y92" s="29"/>
      <c r="Z92" s="29"/>
      <c r="AA92" s="3"/>
      <c r="AB92" s="29"/>
      <c r="AC92" s="29"/>
      <c r="AD92" s="29"/>
      <c r="AE92" s="29"/>
      <c r="AF92" s="29"/>
      <c r="AG92" s="29"/>
      <c r="AH92" s="29"/>
      <c r="AI92" s="3"/>
      <c r="AJ92" s="3"/>
    </row>
    <row r="93" spans="1:36" ht="12.75" customHeight="1" x14ac:dyDescent="0.2">
      <c r="A93" s="31" t="s">
        <v>21</v>
      </c>
      <c r="B93" s="32"/>
      <c r="C93" s="32"/>
      <c r="D93" s="32"/>
      <c r="E93" s="32"/>
      <c r="F93" s="32"/>
      <c r="G93" s="60">
        <v>1</v>
      </c>
      <c r="H93" s="203">
        <v>1</v>
      </c>
      <c r="I93" s="5"/>
      <c r="J93" s="5"/>
      <c r="K93" s="32"/>
      <c r="L93" s="5"/>
      <c r="M93" s="20">
        <v>1</v>
      </c>
      <c r="N93" s="3"/>
      <c r="O93" s="5"/>
      <c r="P93" s="30" t="s">
        <v>18</v>
      </c>
      <c r="Q93" s="5">
        <f>K242</f>
        <v>8.8458298230834009E-2</v>
      </c>
      <c r="W93" s="31"/>
      <c r="Y93" s="29"/>
      <c r="Z93" s="29"/>
      <c r="AA93" s="3"/>
      <c r="AB93" s="29"/>
      <c r="AC93" s="29"/>
      <c r="AD93" s="29"/>
      <c r="AE93" s="29"/>
      <c r="AF93" s="29"/>
      <c r="AG93" s="29"/>
      <c r="AH93" s="29"/>
      <c r="AI93" s="3"/>
      <c r="AJ93" s="3"/>
    </row>
    <row r="94" spans="1:36" ht="12.75" customHeight="1" x14ac:dyDescent="0.2">
      <c r="A94" s="31" t="s">
        <v>22</v>
      </c>
      <c r="B94" s="32"/>
      <c r="C94" s="32"/>
      <c r="D94" s="32"/>
      <c r="E94" s="32"/>
      <c r="F94" s="32"/>
      <c r="G94" s="60">
        <v>1</v>
      </c>
      <c r="H94" s="203">
        <v>1</v>
      </c>
      <c r="I94" s="5"/>
      <c r="J94" s="5"/>
      <c r="K94" s="32"/>
      <c r="L94" s="5"/>
      <c r="M94" s="20">
        <v>2</v>
      </c>
      <c r="N94" s="3"/>
      <c r="O94" s="5"/>
      <c r="P94" s="30" t="s">
        <v>19</v>
      </c>
      <c r="Q94" s="5">
        <f>K259</f>
        <v>8.6956521739130432E-2</v>
      </c>
      <c r="W94" s="31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3"/>
      <c r="AJ94" s="3"/>
    </row>
    <row r="95" spans="1:36" ht="12.75" customHeight="1" x14ac:dyDescent="0.2">
      <c r="A95" s="31"/>
      <c r="B95" s="32"/>
      <c r="C95" s="32"/>
      <c r="D95" s="32"/>
      <c r="E95" s="32"/>
      <c r="F95" s="32"/>
      <c r="G95" s="60">
        <v>3</v>
      </c>
      <c r="H95" s="203">
        <v>1</v>
      </c>
      <c r="I95" s="5"/>
      <c r="J95" s="5"/>
      <c r="K95" s="32"/>
      <c r="L95" s="5"/>
      <c r="M95" s="20">
        <v>3</v>
      </c>
      <c r="N95" s="3"/>
      <c r="O95" s="5"/>
      <c r="W95" s="31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3"/>
      <c r="AJ95" s="3"/>
    </row>
    <row r="96" spans="1:36" ht="12.75" customHeight="1" x14ac:dyDescent="0.2">
      <c r="H96" s="203">
        <f>SUM(H85:H95)</f>
        <v>504</v>
      </c>
      <c r="I96" s="5">
        <f>SUM(H85:H87)/B82</f>
        <v>0.41430192962542567</v>
      </c>
      <c r="J96" s="5">
        <f>H96/B82</f>
        <v>0.57207718501702609</v>
      </c>
      <c r="K96" s="5">
        <f>J96-I96</f>
        <v>0.15777525539160042</v>
      </c>
      <c r="L96" s="5"/>
      <c r="M96" s="6"/>
      <c r="N96" s="6"/>
      <c r="O96" s="5"/>
      <c r="W96" s="32"/>
      <c r="X96" s="3"/>
      <c r="Y96" s="3"/>
      <c r="Z96" s="3"/>
      <c r="AA96" s="29"/>
      <c r="AB96" s="3"/>
      <c r="AC96" s="3"/>
      <c r="AD96" s="3"/>
      <c r="AE96" s="3"/>
      <c r="AF96" s="3"/>
      <c r="AG96" s="3"/>
      <c r="AH96" s="3"/>
      <c r="AI96" s="3"/>
      <c r="AJ96" s="3"/>
    </row>
    <row r="97" spans="1:36" ht="12.75" customHeight="1" x14ac:dyDescent="0.2">
      <c r="A97" s="35" t="s">
        <v>28</v>
      </c>
      <c r="B97" s="35"/>
      <c r="C97" s="35"/>
      <c r="D97" s="36"/>
      <c r="E97" s="36"/>
      <c r="G97" s="37">
        <f>((H85*4)+(H86*5)+(H87*6)+(H88*7)+(H89*8)+(H90*9)+(H91*10)+(H92*11)+(H93*12)+(H94*13)+(H95*14))/H96</f>
        <v>6.4761904761904763</v>
      </c>
      <c r="I97" s="5"/>
      <c r="J97" s="5"/>
      <c r="L97" s="5"/>
      <c r="M97" s="6"/>
      <c r="N97" s="6"/>
      <c r="O97" s="5"/>
      <c r="W97" s="32"/>
      <c r="X97" s="3"/>
      <c r="Y97" s="3"/>
      <c r="Z97" s="3"/>
      <c r="AA97" s="29"/>
      <c r="AB97" s="3"/>
      <c r="AC97" s="3"/>
      <c r="AD97" s="3"/>
      <c r="AE97" s="3"/>
      <c r="AF97" s="3"/>
      <c r="AG97" s="3"/>
      <c r="AH97" s="3"/>
      <c r="AI97" s="3"/>
      <c r="AJ97" s="3"/>
    </row>
    <row r="98" spans="1:36" ht="12.75" customHeight="1" x14ac:dyDescent="0.2">
      <c r="I98" s="5"/>
      <c r="J98" s="5"/>
      <c r="L98" s="5"/>
      <c r="M98" s="6"/>
      <c r="N98" s="6"/>
      <c r="O98" s="5"/>
      <c r="W98" s="32"/>
      <c r="X98" s="3"/>
      <c r="Y98" s="3"/>
      <c r="Z98" s="3"/>
      <c r="AA98" s="29"/>
      <c r="AB98" s="3"/>
      <c r="AC98" s="3"/>
      <c r="AD98" s="3"/>
      <c r="AE98" s="3"/>
      <c r="AF98" s="3"/>
      <c r="AG98" s="3"/>
      <c r="AH98" s="3"/>
      <c r="AI98" s="3"/>
      <c r="AJ98" s="3"/>
    </row>
    <row r="99" spans="1:36" ht="12.75" customHeight="1" x14ac:dyDescent="0.3">
      <c r="A99" s="44" t="s">
        <v>47</v>
      </c>
      <c r="I99" s="5"/>
      <c r="J99" s="5"/>
      <c r="L99" s="5"/>
      <c r="M99" s="6"/>
      <c r="N99" s="6"/>
      <c r="O99" s="5"/>
      <c r="W99" s="44"/>
      <c r="X99" s="45"/>
      <c r="Y99" s="45"/>
      <c r="Z99" s="45"/>
      <c r="AA99" s="29"/>
      <c r="AB99" s="45"/>
      <c r="AC99" s="45"/>
      <c r="AD99" s="45"/>
      <c r="AE99" s="45"/>
      <c r="AF99" s="45"/>
      <c r="AG99" s="45"/>
      <c r="AH99" s="45"/>
      <c r="AI99" s="3"/>
      <c r="AJ99" s="3"/>
    </row>
    <row r="100" spans="1:36" ht="25.5" customHeight="1" x14ac:dyDescent="0.2">
      <c r="B100" s="228" t="s">
        <v>1</v>
      </c>
      <c r="C100" s="229"/>
      <c r="D100" s="229"/>
      <c r="E100" s="229"/>
      <c r="F100" s="229"/>
      <c r="G100" s="229"/>
      <c r="I100" s="7" t="s">
        <v>2</v>
      </c>
      <c r="J100" s="7" t="s">
        <v>3</v>
      </c>
      <c r="K100" s="8" t="s">
        <v>4</v>
      </c>
      <c r="L100" s="7" t="s">
        <v>5</v>
      </c>
      <c r="M100" s="9" t="s">
        <v>6</v>
      </c>
      <c r="N100" s="9" t="s">
        <v>7</v>
      </c>
      <c r="O100" s="10" t="s">
        <v>8</v>
      </c>
      <c r="W100" s="32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</row>
    <row r="101" spans="1:36" ht="12.75" customHeight="1" x14ac:dyDescent="0.2">
      <c r="A101" s="12" t="s">
        <v>9</v>
      </c>
      <c r="B101" s="13">
        <v>1</v>
      </c>
      <c r="C101" s="13">
        <v>2</v>
      </c>
      <c r="D101" s="13">
        <v>3</v>
      </c>
      <c r="E101" s="13">
        <v>4</v>
      </c>
      <c r="F101" s="13">
        <v>5</v>
      </c>
      <c r="G101" s="13">
        <v>6</v>
      </c>
      <c r="H101" s="201" t="s">
        <v>10</v>
      </c>
      <c r="I101" s="41"/>
      <c r="J101" s="15"/>
      <c r="K101" s="16"/>
      <c r="L101" s="17"/>
      <c r="M101" s="6"/>
      <c r="N101" s="6"/>
      <c r="O101" s="5"/>
      <c r="W101" s="4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3"/>
      <c r="AJ101" s="3"/>
    </row>
    <row r="102" spans="1:36" ht="12.75" customHeight="1" x14ac:dyDescent="0.2">
      <c r="A102" s="13">
        <v>9901</v>
      </c>
      <c r="B102" s="13">
        <v>51</v>
      </c>
      <c r="C102" s="13"/>
      <c r="D102" s="13"/>
      <c r="E102" s="13"/>
      <c r="F102" s="13"/>
      <c r="G102" s="13"/>
      <c r="H102" s="202"/>
      <c r="I102" s="41"/>
      <c r="J102" s="15"/>
      <c r="K102" s="16"/>
      <c r="L102" s="17"/>
      <c r="M102" s="20">
        <f>B102</f>
        <v>51</v>
      </c>
      <c r="N102" s="6"/>
      <c r="O102" s="5"/>
      <c r="W102" s="32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</row>
    <row r="103" spans="1:36" ht="12.75" customHeight="1" x14ac:dyDescent="0.2">
      <c r="A103" s="13">
        <v>9902</v>
      </c>
      <c r="B103" s="13"/>
      <c r="C103" s="13">
        <v>24</v>
      </c>
      <c r="D103" s="13"/>
      <c r="E103" s="13"/>
      <c r="F103" s="13"/>
      <c r="G103" s="13"/>
      <c r="H103" s="202"/>
      <c r="I103" s="41"/>
      <c r="J103" s="15"/>
      <c r="K103" s="16"/>
      <c r="L103" s="17">
        <f>C103/B102</f>
        <v>0.47058823529411764</v>
      </c>
      <c r="M103" s="20">
        <v>29</v>
      </c>
      <c r="N103" s="3">
        <f t="shared" ref="N103:N109" si="44">M103/M102</f>
        <v>0.56862745098039214</v>
      </c>
      <c r="O103" s="5">
        <f t="shared" ref="O103:O109" si="45">100%-N103</f>
        <v>0.43137254901960786</v>
      </c>
      <c r="W103" s="32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</row>
    <row r="104" spans="1:36" ht="12.75" customHeight="1" x14ac:dyDescent="0.2">
      <c r="A104" s="27" t="s">
        <v>13</v>
      </c>
      <c r="B104" s="13"/>
      <c r="C104" s="13"/>
      <c r="D104" s="13">
        <v>17</v>
      </c>
      <c r="E104" s="13"/>
      <c r="F104" s="13"/>
      <c r="G104" s="13"/>
      <c r="H104" s="202"/>
      <c r="I104" s="41"/>
      <c r="J104" s="15"/>
      <c r="K104" s="16"/>
      <c r="L104" s="17">
        <f>D104/C103</f>
        <v>0.70833333333333337</v>
      </c>
      <c r="M104" s="20">
        <v>22</v>
      </c>
      <c r="N104" s="3">
        <f t="shared" si="44"/>
        <v>0.75862068965517238</v>
      </c>
      <c r="O104" s="5">
        <f t="shared" si="45"/>
        <v>0.24137931034482762</v>
      </c>
      <c r="W104" s="31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3"/>
      <c r="AJ104" s="3"/>
    </row>
    <row r="105" spans="1:36" ht="12.75" customHeight="1" x14ac:dyDescent="0.2">
      <c r="A105" s="27" t="s">
        <v>14</v>
      </c>
      <c r="B105" s="13"/>
      <c r="C105" s="13"/>
      <c r="D105" s="13"/>
      <c r="E105" s="13">
        <v>12</v>
      </c>
      <c r="F105" s="13"/>
      <c r="G105" s="13"/>
      <c r="H105" s="202"/>
      <c r="I105" s="41"/>
      <c r="J105" s="15"/>
      <c r="K105" s="16"/>
      <c r="L105" s="17">
        <f>E105/D104</f>
        <v>0.70588235294117652</v>
      </c>
      <c r="M105" s="20">
        <v>15</v>
      </c>
      <c r="N105" s="3">
        <f t="shared" si="44"/>
        <v>0.68181818181818177</v>
      </c>
      <c r="O105" s="5">
        <f t="shared" si="45"/>
        <v>0.31818181818181823</v>
      </c>
      <c r="W105" s="31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3"/>
      <c r="AJ105" s="3"/>
    </row>
    <row r="106" spans="1:36" ht="12.75" customHeight="1" x14ac:dyDescent="0.2">
      <c r="A106" s="27" t="s">
        <v>15</v>
      </c>
      <c r="B106" s="13"/>
      <c r="C106" s="13"/>
      <c r="D106" s="13"/>
      <c r="E106" s="13"/>
      <c r="F106" s="13">
        <v>11</v>
      </c>
      <c r="G106" s="13"/>
      <c r="H106" s="202"/>
      <c r="I106" s="41"/>
      <c r="J106" s="15"/>
      <c r="K106" s="16"/>
      <c r="L106" s="17">
        <f>F106/E105</f>
        <v>0.91666666666666663</v>
      </c>
      <c r="M106" s="20">
        <v>16</v>
      </c>
      <c r="N106" s="3">
        <f t="shared" si="44"/>
        <v>1.0666666666666667</v>
      </c>
      <c r="O106" s="5">
        <f t="shared" si="45"/>
        <v>-6.6666666666666652E-2</v>
      </c>
      <c r="W106" s="31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3"/>
      <c r="AJ106" s="3"/>
    </row>
    <row r="107" spans="1:36" ht="12.75" customHeight="1" x14ac:dyDescent="0.2">
      <c r="A107" s="27" t="s">
        <v>16</v>
      </c>
      <c r="B107" s="13"/>
      <c r="C107" s="13"/>
      <c r="D107" s="13"/>
      <c r="E107" s="13"/>
      <c r="F107" s="13"/>
      <c r="G107" s="13">
        <v>11</v>
      </c>
      <c r="H107" s="202">
        <v>7</v>
      </c>
      <c r="I107" s="41"/>
      <c r="J107" s="15"/>
      <c r="K107" s="16"/>
      <c r="L107" s="17">
        <f>G107/F106</f>
        <v>1</v>
      </c>
      <c r="M107" s="20">
        <v>14</v>
      </c>
      <c r="N107" s="3">
        <f t="shared" si="44"/>
        <v>0.875</v>
      </c>
      <c r="O107" s="5">
        <f t="shared" si="45"/>
        <v>0.125</v>
      </c>
      <c r="W107" s="31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3"/>
      <c r="AJ107" s="3"/>
    </row>
    <row r="108" spans="1:36" ht="12.75" customHeight="1" x14ac:dyDescent="0.2">
      <c r="A108" s="27" t="s">
        <v>17</v>
      </c>
      <c r="B108" s="13"/>
      <c r="C108" s="13"/>
      <c r="D108" s="13"/>
      <c r="E108" s="13"/>
      <c r="F108" s="13"/>
      <c r="G108" s="13">
        <v>4</v>
      </c>
      <c r="H108" s="202">
        <v>1</v>
      </c>
      <c r="I108" s="41"/>
      <c r="J108" s="15"/>
      <c r="K108" s="16"/>
      <c r="L108" s="17"/>
      <c r="M108" s="20">
        <v>4</v>
      </c>
      <c r="N108" s="3">
        <f t="shared" si="44"/>
        <v>0.2857142857142857</v>
      </c>
      <c r="O108" s="5">
        <f t="shared" si="45"/>
        <v>0.7142857142857143</v>
      </c>
      <c r="W108" s="31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3"/>
      <c r="AJ108" s="3"/>
    </row>
    <row r="109" spans="1:36" ht="12.75" customHeight="1" x14ac:dyDescent="0.2">
      <c r="A109" s="27" t="s">
        <v>18</v>
      </c>
      <c r="B109" s="13"/>
      <c r="C109" s="13"/>
      <c r="D109" s="13"/>
      <c r="E109" s="13"/>
      <c r="F109" s="13"/>
      <c r="G109" s="13">
        <v>1</v>
      </c>
      <c r="H109" s="202">
        <v>4</v>
      </c>
      <c r="I109" s="41"/>
      <c r="J109" s="15"/>
      <c r="K109" s="16"/>
      <c r="L109" s="17"/>
      <c r="M109" s="20">
        <v>1</v>
      </c>
      <c r="N109" s="3">
        <f t="shared" si="44"/>
        <v>0.25</v>
      </c>
      <c r="O109" s="5">
        <f t="shared" si="45"/>
        <v>0.75</v>
      </c>
      <c r="W109" s="31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3"/>
      <c r="AJ109" s="3"/>
    </row>
    <row r="110" spans="1:36" ht="12.75" customHeight="1" x14ac:dyDescent="0.2">
      <c r="A110" s="61" t="s">
        <v>19</v>
      </c>
      <c r="B110" s="13"/>
      <c r="C110" s="13"/>
      <c r="D110" s="13"/>
      <c r="E110" s="13"/>
      <c r="F110" s="13"/>
      <c r="G110" s="13"/>
      <c r="H110" s="202">
        <v>1</v>
      </c>
      <c r="I110" s="41"/>
      <c r="J110" s="15"/>
      <c r="K110" s="16"/>
      <c r="L110" s="17"/>
      <c r="M110" s="20"/>
      <c r="N110" s="3"/>
      <c r="O110" s="5"/>
      <c r="W110" s="31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3"/>
      <c r="AJ110" s="3"/>
    </row>
    <row r="111" spans="1:36" ht="12.75" customHeight="1" x14ac:dyDescent="0.2">
      <c r="A111" s="27" t="s">
        <v>20</v>
      </c>
      <c r="B111" s="32"/>
      <c r="C111" s="32"/>
      <c r="D111" s="32"/>
      <c r="E111" s="32"/>
      <c r="F111" s="32"/>
      <c r="G111" s="32"/>
      <c r="H111" s="203"/>
      <c r="I111" s="5"/>
      <c r="J111" s="5"/>
      <c r="K111" s="32"/>
      <c r="L111" s="5"/>
      <c r="M111" s="20"/>
      <c r="N111" s="3"/>
      <c r="O111" s="5"/>
      <c r="W111" s="31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3"/>
      <c r="AJ111" s="3"/>
    </row>
    <row r="112" spans="1:36" ht="12.75" customHeight="1" x14ac:dyDescent="0.2">
      <c r="A112" s="31" t="s">
        <v>21</v>
      </c>
      <c r="B112" s="32"/>
      <c r="C112" s="32"/>
      <c r="D112" s="32"/>
      <c r="E112" s="32"/>
      <c r="F112" s="32"/>
      <c r="G112" s="32"/>
      <c r="H112" s="203"/>
      <c r="I112" s="5"/>
      <c r="J112" s="5"/>
      <c r="K112" s="32"/>
      <c r="L112" s="5"/>
      <c r="M112" s="20"/>
      <c r="N112" s="3"/>
      <c r="O112" s="5"/>
      <c r="W112" s="31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3"/>
      <c r="AJ112" s="3"/>
    </row>
    <row r="113" spans="1:36" ht="12.75" customHeight="1" x14ac:dyDescent="0.2">
      <c r="A113" s="31" t="s">
        <v>22</v>
      </c>
      <c r="B113" s="32"/>
      <c r="C113" s="32"/>
      <c r="D113" s="32"/>
      <c r="E113" s="32"/>
      <c r="F113" s="32"/>
      <c r="G113" s="32"/>
      <c r="H113" s="203"/>
      <c r="I113" s="5"/>
      <c r="J113" s="5"/>
      <c r="K113" s="32"/>
      <c r="L113" s="5"/>
      <c r="M113" s="20"/>
      <c r="N113" s="3"/>
      <c r="O113" s="5"/>
      <c r="W113" s="31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3"/>
      <c r="AJ113" s="3"/>
    </row>
    <row r="114" spans="1:36" ht="12.75" customHeight="1" x14ac:dyDescent="0.2">
      <c r="A114" s="31"/>
      <c r="B114" s="32"/>
      <c r="C114" s="32"/>
      <c r="D114" s="32"/>
      <c r="E114" s="32"/>
      <c r="F114" s="32"/>
      <c r="G114" s="32"/>
      <c r="H114" s="203">
        <f>SUM(H107:H110)</f>
        <v>13</v>
      </c>
      <c r="I114" s="5">
        <f>SUM(H105:H107)/B102</f>
        <v>0.13725490196078433</v>
      </c>
      <c r="J114" s="5">
        <f>H114/B102</f>
        <v>0.25490196078431371</v>
      </c>
      <c r="K114" s="5">
        <f>J114-I114</f>
        <v>0.11764705882352938</v>
      </c>
      <c r="L114" s="5"/>
      <c r="M114" s="20"/>
      <c r="N114" s="3"/>
      <c r="O114" s="5"/>
      <c r="W114" s="31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3"/>
      <c r="AJ114" s="3"/>
    </row>
    <row r="115" spans="1:36" ht="12.75" customHeight="1" x14ac:dyDescent="0.2">
      <c r="A115" s="35" t="s">
        <v>28</v>
      </c>
      <c r="B115" s="35"/>
      <c r="C115" s="35"/>
      <c r="D115" s="36"/>
      <c r="E115" s="36"/>
      <c r="G115" s="37">
        <f>((H105*4)+(H107*6)+(H108*7)+(H109*8)+(H110*9))/H114</f>
        <v>6.9230769230769234</v>
      </c>
      <c r="H115" s="206"/>
      <c r="I115" s="5"/>
      <c r="J115" s="5"/>
      <c r="L115" s="5"/>
      <c r="M115" s="6"/>
      <c r="N115" s="6"/>
      <c r="O115" s="5"/>
      <c r="W115" s="32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</row>
    <row r="116" spans="1:36" ht="12.75" customHeight="1" x14ac:dyDescent="0.2">
      <c r="I116" s="5"/>
      <c r="J116" s="5"/>
      <c r="L116" s="5"/>
      <c r="M116" s="6"/>
      <c r="N116" s="6"/>
      <c r="O116" s="5"/>
      <c r="W116" s="32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</row>
    <row r="117" spans="1:36" ht="12.75" customHeight="1" x14ac:dyDescent="0.3">
      <c r="A117" s="44" t="s">
        <v>48</v>
      </c>
      <c r="I117" s="5"/>
      <c r="J117" s="5"/>
      <c r="L117" s="5"/>
      <c r="M117" s="6"/>
      <c r="N117" s="6"/>
      <c r="O117" s="5"/>
      <c r="W117" s="44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3"/>
      <c r="AJ117" s="3"/>
    </row>
    <row r="118" spans="1:36" ht="25.5" customHeight="1" x14ac:dyDescent="0.2">
      <c r="B118" s="228" t="s">
        <v>1</v>
      </c>
      <c r="C118" s="229"/>
      <c r="D118" s="229"/>
      <c r="E118" s="229"/>
      <c r="F118" s="229"/>
      <c r="G118" s="229"/>
      <c r="I118" s="7" t="s">
        <v>2</v>
      </c>
      <c r="J118" s="7" t="s">
        <v>3</v>
      </c>
      <c r="K118" s="8" t="s">
        <v>4</v>
      </c>
      <c r="L118" s="7" t="s">
        <v>5</v>
      </c>
      <c r="M118" s="9" t="s">
        <v>6</v>
      </c>
      <c r="N118" s="9" t="s">
        <v>7</v>
      </c>
      <c r="O118" s="10" t="s">
        <v>8</v>
      </c>
      <c r="W118" s="32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</row>
    <row r="119" spans="1:36" ht="12.75" customHeight="1" x14ac:dyDescent="0.2">
      <c r="A119" s="12" t="s">
        <v>9</v>
      </c>
      <c r="B119" s="13">
        <v>1</v>
      </c>
      <c r="C119" s="13">
        <v>2</v>
      </c>
      <c r="D119" s="13">
        <v>3</v>
      </c>
      <c r="E119" s="13">
        <v>4</v>
      </c>
      <c r="F119" s="13">
        <v>5</v>
      </c>
      <c r="G119" s="13">
        <v>6</v>
      </c>
      <c r="H119" s="201" t="s">
        <v>10</v>
      </c>
      <c r="I119" s="41"/>
      <c r="J119" s="15"/>
      <c r="K119" s="16"/>
      <c r="L119" s="17"/>
      <c r="M119" s="6"/>
      <c r="N119" s="6"/>
      <c r="O119" s="5"/>
      <c r="W119" s="4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3"/>
      <c r="AJ119" s="3"/>
    </row>
    <row r="120" spans="1:36" ht="12.75" customHeight="1" x14ac:dyDescent="0.2">
      <c r="A120" s="13">
        <v>9902</v>
      </c>
      <c r="B120" s="13">
        <v>1057</v>
      </c>
      <c r="C120" s="13"/>
      <c r="D120" s="13"/>
      <c r="E120" s="13"/>
      <c r="F120" s="13"/>
      <c r="G120" s="13"/>
      <c r="H120" s="202"/>
      <c r="I120" s="41"/>
      <c r="J120" s="15"/>
      <c r="K120" s="16"/>
      <c r="L120" s="17"/>
      <c r="M120" s="20">
        <f>B120</f>
        <v>1057</v>
      </c>
      <c r="N120" s="6"/>
      <c r="O120" s="5"/>
      <c r="W120" s="32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</row>
    <row r="121" spans="1:36" ht="12.75" customHeight="1" x14ac:dyDescent="0.2">
      <c r="A121" s="27" t="s">
        <v>13</v>
      </c>
      <c r="B121" s="13"/>
      <c r="C121" s="13">
        <v>771</v>
      </c>
      <c r="D121" s="13"/>
      <c r="E121" s="13"/>
      <c r="F121" s="13"/>
      <c r="G121" s="13"/>
      <c r="H121" s="202"/>
      <c r="I121" s="41"/>
      <c r="J121" s="15"/>
      <c r="K121" s="16"/>
      <c r="L121" s="17">
        <f>C121/B120</f>
        <v>0.72942289498580892</v>
      </c>
      <c r="M121" s="20">
        <v>772</v>
      </c>
      <c r="N121" s="3">
        <f t="shared" ref="N121:N126" si="46">M121/M120</f>
        <v>0.73036896877956481</v>
      </c>
      <c r="O121" s="5">
        <f t="shared" ref="O121:O126" si="47">100%-N121</f>
        <v>0.26963103122043519</v>
      </c>
      <c r="W121" s="31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3"/>
      <c r="AJ121" s="3"/>
    </row>
    <row r="122" spans="1:36" ht="12.75" customHeight="1" x14ac:dyDescent="0.2">
      <c r="A122" s="27" t="s">
        <v>14</v>
      </c>
      <c r="B122" s="13"/>
      <c r="C122" s="13"/>
      <c r="D122" s="13">
        <v>675</v>
      </c>
      <c r="E122" s="13"/>
      <c r="F122" s="13"/>
      <c r="G122" s="13"/>
      <c r="H122" s="202"/>
      <c r="I122" s="41"/>
      <c r="J122" s="15"/>
      <c r="K122" s="16"/>
      <c r="L122" s="17">
        <f>D122/C121</f>
        <v>0.8754863813229572</v>
      </c>
      <c r="M122" s="20">
        <v>701</v>
      </c>
      <c r="N122" s="3">
        <f t="shared" si="46"/>
        <v>0.90803108808290156</v>
      </c>
      <c r="O122" s="5">
        <f t="shared" si="47"/>
        <v>9.1968911917098439E-2</v>
      </c>
      <c r="W122" s="31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3"/>
      <c r="AJ122" s="3"/>
    </row>
    <row r="123" spans="1:36" ht="12.75" customHeight="1" x14ac:dyDescent="0.2">
      <c r="A123" s="27" t="s">
        <v>15</v>
      </c>
      <c r="B123" s="13"/>
      <c r="C123" s="13"/>
      <c r="D123" s="13"/>
      <c r="E123" s="13">
        <v>584</v>
      </c>
      <c r="F123" s="13"/>
      <c r="G123" s="13"/>
      <c r="H123" s="202">
        <v>4</v>
      </c>
      <c r="I123" s="41"/>
      <c r="J123" s="15"/>
      <c r="K123" s="16"/>
      <c r="L123" s="17">
        <f>E123/D122</f>
        <v>0.86518518518518517</v>
      </c>
      <c r="M123" s="20">
        <v>654</v>
      </c>
      <c r="N123" s="3">
        <f t="shared" si="46"/>
        <v>0.93295292439372324</v>
      </c>
      <c r="O123" s="5">
        <f t="shared" si="47"/>
        <v>6.7047075606276763E-2</v>
      </c>
      <c r="W123" s="31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3"/>
      <c r="AJ123" s="3"/>
    </row>
    <row r="124" spans="1:36" ht="12.75" customHeight="1" x14ac:dyDescent="0.2">
      <c r="A124" s="27" t="s">
        <v>16</v>
      </c>
      <c r="B124" s="13"/>
      <c r="C124" s="13"/>
      <c r="D124" s="13"/>
      <c r="E124" s="13"/>
      <c r="F124" s="13">
        <v>524</v>
      </c>
      <c r="G124" s="13"/>
      <c r="H124" s="202">
        <v>6</v>
      </c>
      <c r="I124" s="41"/>
      <c r="J124" s="15"/>
      <c r="K124" s="16"/>
      <c r="L124" s="17">
        <f>F124/E123</f>
        <v>0.89726027397260277</v>
      </c>
      <c r="M124" s="20">
        <v>604</v>
      </c>
      <c r="N124" s="3">
        <f t="shared" si="46"/>
        <v>0.92354740061162077</v>
      </c>
      <c r="O124" s="5">
        <f t="shared" si="47"/>
        <v>7.6452599388379228E-2</v>
      </c>
      <c r="W124" s="31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3"/>
      <c r="AJ124" s="3"/>
    </row>
    <row r="125" spans="1:36" ht="12.75" customHeight="1" x14ac:dyDescent="0.2">
      <c r="A125" s="27" t="s">
        <v>17</v>
      </c>
      <c r="B125" s="13"/>
      <c r="C125" s="13"/>
      <c r="D125" s="13"/>
      <c r="E125" s="13"/>
      <c r="F125" s="13"/>
      <c r="G125" s="13">
        <v>524</v>
      </c>
      <c r="H125" s="202">
        <v>382</v>
      </c>
      <c r="I125" s="41"/>
      <c r="J125" s="15"/>
      <c r="K125" s="16"/>
      <c r="L125" s="17">
        <f>G125/F124</f>
        <v>1</v>
      </c>
      <c r="M125" s="20">
        <v>573</v>
      </c>
      <c r="N125" s="3">
        <f t="shared" si="46"/>
        <v>0.94867549668874174</v>
      </c>
      <c r="O125" s="5">
        <f t="shared" si="47"/>
        <v>5.1324503311258263E-2</v>
      </c>
      <c r="W125" s="31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3"/>
      <c r="AJ125" s="3"/>
    </row>
    <row r="126" spans="1:36" ht="12.75" customHeight="1" x14ac:dyDescent="0.2">
      <c r="A126" s="27" t="s">
        <v>18</v>
      </c>
      <c r="B126" s="13"/>
      <c r="C126" s="13"/>
      <c r="D126" s="13"/>
      <c r="E126" s="13"/>
      <c r="F126" s="13"/>
      <c r="G126" s="13">
        <v>99</v>
      </c>
      <c r="H126" s="202">
        <v>94</v>
      </c>
      <c r="I126" s="41"/>
      <c r="J126" s="15"/>
      <c r="K126" s="16"/>
      <c r="L126" s="17"/>
      <c r="M126" s="20">
        <v>109</v>
      </c>
      <c r="N126" s="3">
        <f t="shared" si="46"/>
        <v>0.19022687609075042</v>
      </c>
      <c r="O126" s="5">
        <f t="shared" si="47"/>
        <v>0.8097731239092496</v>
      </c>
      <c r="W126" s="31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3"/>
      <c r="AJ126" s="3"/>
    </row>
    <row r="127" spans="1:36" ht="12.75" customHeight="1" x14ac:dyDescent="0.2">
      <c r="A127" s="61" t="s">
        <v>19</v>
      </c>
      <c r="B127" s="13"/>
      <c r="C127" s="13"/>
      <c r="D127" s="13"/>
      <c r="E127" s="13"/>
      <c r="F127" s="13"/>
      <c r="G127" s="13">
        <v>36</v>
      </c>
      <c r="H127" s="202">
        <v>24</v>
      </c>
      <c r="I127" s="41"/>
      <c r="J127" s="15"/>
      <c r="K127" s="16"/>
      <c r="L127" s="17"/>
      <c r="M127" s="20">
        <v>42</v>
      </c>
      <c r="N127" s="3"/>
      <c r="O127" s="5"/>
      <c r="W127" s="31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3"/>
      <c r="AJ127" s="3"/>
    </row>
    <row r="128" spans="1:36" ht="12.75" customHeight="1" x14ac:dyDescent="0.2">
      <c r="A128" s="27" t="s">
        <v>20</v>
      </c>
      <c r="B128" s="32"/>
      <c r="C128" s="32"/>
      <c r="D128" s="32"/>
      <c r="E128" s="32"/>
      <c r="F128" s="32"/>
      <c r="G128" s="60">
        <v>18</v>
      </c>
      <c r="H128" s="203">
        <v>14</v>
      </c>
      <c r="I128" s="5"/>
      <c r="J128" s="5"/>
      <c r="K128" s="32"/>
      <c r="L128" s="5"/>
      <c r="M128" s="20">
        <v>20</v>
      </c>
      <c r="N128" s="3"/>
      <c r="O128" s="5"/>
      <c r="W128" s="31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3"/>
      <c r="AJ128" s="3"/>
    </row>
    <row r="129" spans="1:36" ht="12.75" customHeight="1" x14ac:dyDescent="0.2">
      <c r="A129" s="31" t="s">
        <v>21</v>
      </c>
      <c r="B129" s="32"/>
      <c r="C129" s="32"/>
      <c r="D129" s="32"/>
      <c r="E129" s="32"/>
      <c r="F129" s="32"/>
      <c r="G129" s="60">
        <v>7</v>
      </c>
      <c r="H129" s="203">
        <v>4</v>
      </c>
      <c r="I129" s="5"/>
      <c r="J129" s="5"/>
      <c r="K129" s="32"/>
      <c r="L129" s="5"/>
      <c r="M129" s="20">
        <v>7</v>
      </c>
      <c r="N129" s="3"/>
      <c r="O129" s="5"/>
      <c r="W129" s="31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3"/>
      <c r="AJ129" s="3"/>
    </row>
    <row r="130" spans="1:36" ht="12.75" customHeight="1" x14ac:dyDescent="0.2">
      <c r="A130" s="31" t="s">
        <v>22</v>
      </c>
      <c r="B130" s="32"/>
      <c r="C130" s="32"/>
      <c r="D130" s="32"/>
      <c r="E130" s="32"/>
      <c r="F130" s="32"/>
      <c r="G130" s="60">
        <v>2</v>
      </c>
      <c r="H130" s="203">
        <v>2</v>
      </c>
      <c r="I130" s="5"/>
      <c r="J130" s="5"/>
      <c r="K130" s="32"/>
      <c r="L130" s="5"/>
      <c r="M130" s="20">
        <v>2</v>
      </c>
      <c r="N130" s="3"/>
      <c r="O130" s="5"/>
      <c r="W130" s="31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3"/>
      <c r="AJ130" s="3"/>
    </row>
    <row r="131" spans="1:36" ht="12.75" customHeight="1" x14ac:dyDescent="0.2">
      <c r="B131" s="32"/>
      <c r="C131" s="32"/>
      <c r="D131" s="32"/>
      <c r="E131" s="32"/>
      <c r="F131" s="32"/>
      <c r="G131" s="32"/>
      <c r="H131" s="203">
        <f>SUM(H123:H130)</f>
        <v>530</v>
      </c>
      <c r="I131" s="5">
        <f>SUM(H123:H125)/B120</f>
        <v>0.37086092715231789</v>
      </c>
      <c r="J131" s="5">
        <f>H131/B120</f>
        <v>0.50141911069063383</v>
      </c>
      <c r="K131" s="5">
        <f>J131-I131</f>
        <v>0.13055818353831594</v>
      </c>
      <c r="L131" s="5"/>
      <c r="M131" s="20"/>
      <c r="N131" s="3"/>
      <c r="O131" s="5"/>
      <c r="W131" s="31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3"/>
      <c r="AJ131" s="3"/>
    </row>
    <row r="132" spans="1:36" ht="12.75" customHeight="1" x14ac:dyDescent="0.2">
      <c r="A132" s="35" t="s">
        <v>28</v>
      </c>
      <c r="B132" s="35"/>
      <c r="C132" s="35"/>
      <c r="D132" s="36"/>
      <c r="E132" s="36"/>
      <c r="G132" s="37">
        <f>((H123*4)+(H124*5)+(H125*6)+(H126*7)+(H127*8)+(H128*9)+(H129*10)+(H130*11))/H131</f>
        <v>6.3698113207547173</v>
      </c>
      <c r="I132" s="5"/>
      <c r="J132" s="5"/>
      <c r="L132" s="5"/>
      <c r="M132" s="6"/>
      <c r="N132" s="6"/>
      <c r="O132" s="5"/>
      <c r="W132" s="32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</row>
    <row r="133" spans="1:36" ht="12.75" customHeight="1" x14ac:dyDescent="0.2">
      <c r="I133" s="5"/>
      <c r="J133" s="5"/>
      <c r="L133" s="5"/>
      <c r="M133" s="6"/>
      <c r="N133" s="6"/>
      <c r="O133" s="5"/>
      <c r="W133" s="32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</row>
    <row r="134" spans="1:36" ht="12.75" customHeight="1" x14ac:dyDescent="0.2">
      <c r="I134" s="5"/>
      <c r="J134" s="5"/>
      <c r="L134" s="5"/>
      <c r="M134" s="6"/>
      <c r="N134" s="6"/>
      <c r="O134" s="5"/>
      <c r="W134" s="32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</row>
    <row r="135" spans="1:36" ht="12.75" customHeight="1" x14ac:dyDescent="0.3">
      <c r="A135" s="44" t="s">
        <v>49</v>
      </c>
      <c r="I135" s="5"/>
      <c r="J135" s="5"/>
      <c r="L135" s="5"/>
      <c r="M135" s="6"/>
      <c r="N135" s="6"/>
      <c r="O135" s="5"/>
      <c r="W135" s="44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3"/>
      <c r="AJ135" s="3"/>
    </row>
    <row r="136" spans="1:36" ht="25.5" customHeight="1" x14ac:dyDescent="0.2">
      <c r="B136" s="228" t="s">
        <v>1</v>
      </c>
      <c r="C136" s="229"/>
      <c r="D136" s="229"/>
      <c r="E136" s="229"/>
      <c r="F136" s="229"/>
      <c r="G136" s="229"/>
      <c r="I136" s="7" t="s">
        <v>2</v>
      </c>
      <c r="J136" s="7" t="s">
        <v>3</v>
      </c>
      <c r="K136" s="8" t="s">
        <v>4</v>
      </c>
      <c r="L136" s="7" t="s">
        <v>5</v>
      </c>
      <c r="M136" s="9" t="s">
        <v>6</v>
      </c>
      <c r="N136" s="9" t="s">
        <v>7</v>
      </c>
      <c r="O136" s="10" t="s">
        <v>8</v>
      </c>
      <c r="W136" s="32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</row>
    <row r="137" spans="1:36" ht="12.75" customHeight="1" x14ac:dyDescent="0.2">
      <c r="A137" s="12" t="s">
        <v>9</v>
      </c>
      <c r="B137" s="13">
        <v>1</v>
      </c>
      <c r="C137" s="13">
        <v>2</v>
      </c>
      <c r="D137" s="13">
        <v>3</v>
      </c>
      <c r="E137" s="13">
        <v>4</v>
      </c>
      <c r="F137" s="13">
        <v>5</v>
      </c>
      <c r="G137" s="13">
        <v>6</v>
      </c>
      <c r="H137" s="201" t="s">
        <v>10</v>
      </c>
      <c r="I137" s="41"/>
      <c r="J137" s="15"/>
      <c r="K137" s="16"/>
      <c r="L137" s="17"/>
      <c r="M137" s="6"/>
      <c r="N137" s="6"/>
      <c r="O137" s="5"/>
      <c r="W137" s="4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3"/>
      <c r="AJ137" s="3"/>
    </row>
    <row r="138" spans="1:36" ht="12.75" customHeight="1" x14ac:dyDescent="0.2">
      <c r="A138" s="27" t="s">
        <v>13</v>
      </c>
      <c r="B138" s="13">
        <v>41</v>
      </c>
      <c r="C138" s="13"/>
      <c r="D138" s="13"/>
      <c r="E138" s="13"/>
      <c r="F138" s="13"/>
      <c r="G138" s="13"/>
      <c r="H138" s="202"/>
      <c r="I138" s="41"/>
      <c r="J138" s="15"/>
      <c r="K138" s="16"/>
      <c r="L138" s="17"/>
      <c r="M138" s="20">
        <f>B138</f>
        <v>41</v>
      </c>
      <c r="N138" s="6"/>
      <c r="O138" s="5"/>
      <c r="W138" s="31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3"/>
      <c r="AJ138" s="3"/>
    </row>
    <row r="139" spans="1:36" ht="12.75" customHeight="1" x14ac:dyDescent="0.2">
      <c r="A139" s="27" t="s">
        <v>14</v>
      </c>
      <c r="B139" s="13"/>
      <c r="C139" s="13">
        <v>27</v>
      </c>
      <c r="D139" s="13"/>
      <c r="E139" s="13"/>
      <c r="F139" s="13"/>
      <c r="G139" s="13"/>
      <c r="H139" s="202"/>
      <c r="I139" s="41"/>
      <c r="J139" s="15"/>
      <c r="K139" s="16"/>
      <c r="L139" s="17">
        <f>C139/B138</f>
        <v>0.65853658536585369</v>
      </c>
      <c r="M139" s="20">
        <v>27</v>
      </c>
      <c r="N139" s="3">
        <f t="shared" ref="N139:N144" si="48">M139/M138</f>
        <v>0.65853658536585369</v>
      </c>
      <c r="O139" s="5">
        <f t="shared" ref="O139:O144" si="49">100%-N139</f>
        <v>0.34146341463414631</v>
      </c>
      <c r="W139" s="31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3"/>
      <c r="AJ139" s="3"/>
    </row>
    <row r="140" spans="1:36" ht="12.75" customHeight="1" x14ac:dyDescent="0.2">
      <c r="A140" s="27" t="s">
        <v>15</v>
      </c>
      <c r="B140" s="13"/>
      <c r="C140" s="13"/>
      <c r="D140" s="13">
        <v>21</v>
      </c>
      <c r="E140" s="13"/>
      <c r="F140" s="13"/>
      <c r="G140" s="13"/>
      <c r="H140" s="202"/>
      <c r="I140" s="41"/>
      <c r="J140" s="15"/>
      <c r="K140" s="16"/>
      <c r="L140" s="17">
        <f>D140/C139</f>
        <v>0.77777777777777779</v>
      </c>
      <c r="M140" s="20">
        <v>25</v>
      </c>
      <c r="N140" s="3">
        <f t="shared" si="48"/>
        <v>0.92592592592592593</v>
      </c>
      <c r="O140" s="5">
        <f t="shared" si="49"/>
        <v>7.407407407407407E-2</v>
      </c>
      <c r="W140" s="31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3"/>
      <c r="AJ140" s="3"/>
    </row>
    <row r="141" spans="1:36" ht="12.75" customHeight="1" x14ac:dyDescent="0.2">
      <c r="A141" s="27" t="s">
        <v>16</v>
      </c>
      <c r="B141" s="13"/>
      <c r="C141" s="13"/>
      <c r="D141" s="13"/>
      <c r="E141" s="13">
        <v>12</v>
      </c>
      <c r="F141" s="13"/>
      <c r="G141" s="13"/>
      <c r="H141" s="202"/>
      <c r="I141" s="41"/>
      <c r="J141" s="15"/>
      <c r="K141" s="16"/>
      <c r="L141" s="17">
        <f>E141/D140</f>
        <v>0.5714285714285714</v>
      </c>
      <c r="M141" s="20">
        <v>17</v>
      </c>
      <c r="N141" s="3">
        <f t="shared" si="48"/>
        <v>0.68</v>
      </c>
      <c r="O141" s="5">
        <f t="shared" si="49"/>
        <v>0.31999999999999995</v>
      </c>
      <c r="W141" s="31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3"/>
      <c r="AJ141" s="3"/>
    </row>
    <row r="142" spans="1:36" ht="12.75" customHeight="1" x14ac:dyDescent="0.2">
      <c r="A142" s="27" t="s">
        <v>17</v>
      </c>
      <c r="B142" s="13"/>
      <c r="C142" s="13"/>
      <c r="D142" s="13"/>
      <c r="E142" s="13"/>
      <c r="F142" s="13">
        <v>9</v>
      </c>
      <c r="G142" s="13"/>
      <c r="H142" s="202"/>
      <c r="I142" s="41"/>
      <c r="J142" s="15"/>
      <c r="K142" s="16"/>
      <c r="L142" s="17">
        <f>F142/E141</f>
        <v>0.75</v>
      </c>
      <c r="M142" s="20">
        <v>14</v>
      </c>
      <c r="N142" s="3">
        <f t="shared" si="48"/>
        <v>0.82352941176470584</v>
      </c>
      <c r="O142" s="5">
        <f t="shared" si="49"/>
        <v>0.17647058823529416</v>
      </c>
      <c r="W142" s="31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3"/>
      <c r="AJ142" s="3"/>
    </row>
    <row r="143" spans="1:36" ht="12.75" customHeight="1" x14ac:dyDescent="0.2">
      <c r="A143" s="27" t="s">
        <v>18</v>
      </c>
      <c r="B143" s="13"/>
      <c r="C143" s="13"/>
      <c r="D143" s="13"/>
      <c r="E143" s="13"/>
      <c r="F143" s="13"/>
      <c r="G143" s="13">
        <v>9</v>
      </c>
      <c r="H143" s="202">
        <v>4</v>
      </c>
      <c r="I143" s="41"/>
      <c r="J143" s="15"/>
      <c r="K143" s="16"/>
      <c r="L143" s="17">
        <f>G143/F142</f>
        <v>1</v>
      </c>
      <c r="M143" s="20">
        <v>14</v>
      </c>
      <c r="N143" s="3">
        <f t="shared" si="48"/>
        <v>1</v>
      </c>
      <c r="O143" s="5">
        <f t="shared" si="49"/>
        <v>0</v>
      </c>
      <c r="W143" s="31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3"/>
      <c r="AJ143" s="3"/>
    </row>
    <row r="144" spans="1:36" ht="12.75" customHeight="1" x14ac:dyDescent="0.2">
      <c r="A144" s="27" t="s">
        <v>19</v>
      </c>
      <c r="B144" s="13"/>
      <c r="C144" s="13"/>
      <c r="D144" s="13"/>
      <c r="E144" s="13"/>
      <c r="F144" s="13"/>
      <c r="G144" s="13">
        <v>4</v>
      </c>
      <c r="H144" s="202">
        <v>3</v>
      </c>
      <c r="I144" s="41"/>
      <c r="J144" s="15"/>
      <c r="K144" s="16"/>
      <c r="L144" s="17"/>
      <c r="M144" s="20">
        <v>5</v>
      </c>
      <c r="N144" s="3">
        <f t="shared" si="48"/>
        <v>0.35714285714285715</v>
      </c>
      <c r="O144" s="5">
        <f t="shared" si="49"/>
        <v>0.64285714285714279</v>
      </c>
      <c r="W144" s="31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3"/>
      <c r="AJ144" s="3"/>
    </row>
    <row r="145" spans="1:36" ht="12.75" customHeight="1" x14ac:dyDescent="0.2">
      <c r="A145" s="27" t="s">
        <v>20</v>
      </c>
      <c r="B145" s="32"/>
      <c r="C145" s="32"/>
      <c r="D145" s="32"/>
      <c r="E145" s="32"/>
      <c r="F145" s="32"/>
      <c r="G145" s="32">
        <v>1</v>
      </c>
      <c r="H145" s="203">
        <v>1</v>
      </c>
      <c r="I145" s="5"/>
      <c r="J145" s="5"/>
      <c r="K145" s="32"/>
      <c r="L145" s="5"/>
      <c r="M145" s="20">
        <v>1</v>
      </c>
      <c r="N145" s="3"/>
      <c r="O145" s="5"/>
      <c r="W145" s="31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3"/>
      <c r="AJ145" s="3"/>
    </row>
    <row r="146" spans="1:36" ht="12.75" customHeight="1" x14ac:dyDescent="0.2">
      <c r="A146" s="31" t="s">
        <v>21</v>
      </c>
      <c r="B146" s="32"/>
      <c r="C146" s="32"/>
      <c r="D146" s="32"/>
      <c r="E146" s="32"/>
      <c r="F146" s="32"/>
      <c r="G146" s="32"/>
      <c r="H146" s="203"/>
      <c r="I146" s="5"/>
      <c r="J146" s="5"/>
      <c r="K146" s="32"/>
      <c r="L146" s="5"/>
      <c r="M146" s="20"/>
      <c r="N146" s="3"/>
      <c r="O146" s="5"/>
      <c r="W146" s="31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3"/>
      <c r="AJ146" s="3"/>
    </row>
    <row r="147" spans="1:36" ht="12.75" customHeight="1" x14ac:dyDescent="0.2">
      <c r="A147" s="31" t="s">
        <v>22</v>
      </c>
      <c r="B147" s="32"/>
      <c r="C147" s="32"/>
      <c r="D147" s="32"/>
      <c r="E147" s="32"/>
      <c r="F147" s="32"/>
      <c r="G147" s="32"/>
      <c r="H147" s="203"/>
      <c r="I147" s="5"/>
      <c r="J147" s="5"/>
      <c r="K147" s="32"/>
      <c r="L147" s="5"/>
      <c r="M147" s="20"/>
      <c r="N147" s="3"/>
      <c r="O147" s="5"/>
      <c r="W147" s="31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3"/>
      <c r="AJ147" s="3"/>
    </row>
    <row r="148" spans="1:36" ht="12.75" customHeight="1" x14ac:dyDescent="0.2">
      <c r="H148" s="206">
        <f>SUM(H143:H146)</f>
        <v>8</v>
      </c>
      <c r="I148" s="5">
        <f>H143/B138</f>
        <v>9.7560975609756101E-2</v>
      </c>
      <c r="J148" s="5">
        <f>H148/B138</f>
        <v>0.1951219512195122</v>
      </c>
      <c r="K148" s="5">
        <f>J148-I148</f>
        <v>9.7560975609756101E-2</v>
      </c>
      <c r="L148" s="5"/>
      <c r="M148" s="6"/>
      <c r="N148" s="6"/>
      <c r="O148" s="5"/>
      <c r="W148" s="32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</row>
    <row r="149" spans="1:36" ht="12.75" customHeight="1" x14ac:dyDescent="0.2">
      <c r="A149" s="35" t="s">
        <v>28</v>
      </c>
      <c r="B149" s="35"/>
      <c r="C149" s="35"/>
      <c r="D149" s="36"/>
      <c r="E149" s="36"/>
      <c r="G149" s="37">
        <f>((H143*6)+(H144*7)+(H145*8))/H148</f>
        <v>6.625</v>
      </c>
      <c r="I149" s="5"/>
      <c r="J149" s="5"/>
      <c r="L149" s="5"/>
      <c r="M149" s="6"/>
      <c r="N149" s="6"/>
      <c r="O149" s="5"/>
      <c r="W149" s="32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</row>
    <row r="150" spans="1:36" ht="12.75" customHeight="1" x14ac:dyDescent="0.2">
      <c r="I150" s="5"/>
      <c r="J150" s="5"/>
      <c r="L150" s="5"/>
      <c r="M150" s="6"/>
      <c r="N150" s="6"/>
      <c r="O150" s="5"/>
      <c r="W150" s="32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</row>
    <row r="151" spans="1:36" ht="12.75" customHeight="1" x14ac:dyDescent="0.3">
      <c r="A151" s="44" t="s">
        <v>50</v>
      </c>
      <c r="I151" s="5"/>
      <c r="J151" s="5"/>
      <c r="L151" s="5"/>
      <c r="M151" s="6"/>
      <c r="N151" s="6"/>
      <c r="O151" s="5"/>
      <c r="W151" s="44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3"/>
      <c r="AJ151" s="3"/>
    </row>
    <row r="152" spans="1:36" ht="25.5" customHeight="1" x14ac:dyDescent="0.2">
      <c r="B152" s="228" t="s">
        <v>1</v>
      </c>
      <c r="C152" s="229"/>
      <c r="D152" s="229"/>
      <c r="E152" s="229"/>
      <c r="F152" s="229"/>
      <c r="G152" s="229"/>
      <c r="I152" s="7" t="s">
        <v>2</v>
      </c>
      <c r="J152" s="7" t="s">
        <v>3</v>
      </c>
      <c r="K152" s="8" t="s">
        <v>4</v>
      </c>
      <c r="L152" s="7" t="s">
        <v>5</v>
      </c>
      <c r="M152" s="9" t="s">
        <v>6</v>
      </c>
      <c r="N152" s="9" t="s">
        <v>7</v>
      </c>
      <c r="O152" s="10" t="s">
        <v>8</v>
      </c>
      <c r="W152" s="32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</row>
    <row r="153" spans="1:36" ht="12.75" customHeight="1" x14ac:dyDescent="0.2">
      <c r="A153" s="12" t="s">
        <v>9</v>
      </c>
      <c r="B153" s="13">
        <v>1</v>
      </c>
      <c r="C153" s="13">
        <v>2</v>
      </c>
      <c r="D153" s="13">
        <v>3</v>
      </c>
      <c r="E153" s="13">
        <v>4</v>
      </c>
      <c r="F153" s="13">
        <v>5</v>
      </c>
      <c r="G153" s="13">
        <v>6</v>
      </c>
      <c r="H153" s="201" t="s">
        <v>10</v>
      </c>
      <c r="I153" s="41"/>
      <c r="J153" s="15"/>
      <c r="K153" s="16"/>
      <c r="L153" s="17"/>
      <c r="M153" s="6"/>
      <c r="N153" s="6"/>
      <c r="O153" s="5"/>
      <c r="W153" s="4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3"/>
      <c r="AJ153" s="3"/>
    </row>
    <row r="154" spans="1:36" ht="12.75" customHeight="1" x14ac:dyDescent="0.2">
      <c r="A154" s="27" t="s">
        <v>14</v>
      </c>
      <c r="B154" s="13">
        <v>1063</v>
      </c>
      <c r="C154" s="13"/>
      <c r="D154" s="13"/>
      <c r="E154" s="13"/>
      <c r="F154" s="13"/>
      <c r="G154" s="13"/>
      <c r="H154" s="202"/>
      <c r="I154" s="41"/>
      <c r="J154" s="15"/>
      <c r="K154" s="16"/>
      <c r="L154" s="17"/>
      <c r="M154" s="20">
        <f>B154</f>
        <v>1063</v>
      </c>
      <c r="N154" s="6"/>
      <c r="O154" s="5"/>
      <c r="W154" s="31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3"/>
      <c r="AJ154" s="3"/>
    </row>
    <row r="155" spans="1:36" ht="12.75" customHeight="1" x14ac:dyDescent="0.2">
      <c r="A155" s="27" t="s">
        <v>15</v>
      </c>
      <c r="B155" s="13"/>
      <c r="C155" s="13">
        <v>834</v>
      </c>
      <c r="D155" s="13"/>
      <c r="E155" s="13"/>
      <c r="F155" s="13"/>
      <c r="G155" s="13"/>
      <c r="H155" s="202"/>
      <c r="I155" s="41"/>
      <c r="J155" s="15"/>
      <c r="K155" s="16"/>
      <c r="L155" s="17">
        <f>C155/B154</f>
        <v>0.78457196613358415</v>
      </c>
      <c r="M155" s="20">
        <v>835</v>
      </c>
      <c r="N155" s="3">
        <f t="shared" ref="N155:N159" si="50">M155/M154</f>
        <v>0.78551269990592665</v>
      </c>
      <c r="O155" s="5">
        <f t="shared" ref="O155:O159" si="51">100%-N155</f>
        <v>0.21448730009407335</v>
      </c>
      <c r="W155" s="31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3"/>
      <c r="AJ155" s="3"/>
    </row>
    <row r="156" spans="1:36" ht="12.75" customHeight="1" x14ac:dyDescent="0.2">
      <c r="A156" s="27" t="s">
        <v>16</v>
      </c>
      <c r="B156" s="13"/>
      <c r="C156" s="13"/>
      <c r="D156" s="13">
        <v>725</v>
      </c>
      <c r="E156" s="13"/>
      <c r="F156" s="13"/>
      <c r="G156" s="13"/>
      <c r="H156" s="202"/>
      <c r="I156" s="41"/>
      <c r="J156" s="15"/>
      <c r="K156" s="16"/>
      <c r="L156" s="17">
        <f>D156/C155</f>
        <v>0.8693045563549161</v>
      </c>
      <c r="M156" s="20">
        <v>763</v>
      </c>
      <c r="N156" s="3">
        <f t="shared" si="50"/>
        <v>0.91377245508982041</v>
      </c>
      <c r="O156" s="5">
        <f t="shared" si="51"/>
        <v>8.6227544910179588E-2</v>
      </c>
      <c r="W156" s="31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3"/>
      <c r="AJ156" s="3"/>
    </row>
    <row r="157" spans="1:36" ht="12.75" customHeight="1" x14ac:dyDescent="0.2">
      <c r="A157" s="27" t="s">
        <v>17</v>
      </c>
      <c r="B157" s="13"/>
      <c r="C157" s="13"/>
      <c r="D157" s="13"/>
      <c r="E157" s="13">
        <v>643</v>
      </c>
      <c r="F157" s="13"/>
      <c r="G157" s="13"/>
      <c r="H157" s="202">
        <v>2</v>
      </c>
      <c r="I157" s="41"/>
      <c r="J157" s="15"/>
      <c r="K157" s="16"/>
      <c r="L157" s="17">
        <f>E157/D156</f>
        <v>0.88689655172413795</v>
      </c>
      <c r="M157" s="20">
        <v>721</v>
      </c>
      <c r="N157" s="3">
        <f t="shared" si="50"/>
        <v>0.94495412844036697</v>
      </c>
      <c r="O157" s="5">
        <f t="shared" si="51"/>
        <v>5.5045871559633031E-2</v>
      </c>
      <c r="W157" s="31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3"/>
      <c r="AJ157" s="3"/>
    </row>
    <row r="158" spans="1:36" ht="12.75" customHeight="1" x14ac:dyDescent="0.2">
      <c r="A158" s="27" t="s">
        <v>18</v>
      </c>
      <c r="B158" s="13"/>
      <c r="C158" s="13"/>
      <c r="D158" s="13"/>
      <c r="E158" s="13"/>
      <c r="F158" s="13">
        <v>558</v>
      </c>
      <c r="G158" s="13"/>
      <c r="H158" s="202">
        <v>11</v>
      </c>
      <c r="I158" s="41"/>
      <c r="J158" s="15"/>
      <c r="K158" s="16"/>
      <c r="L158" s="17">
        <f>F158/E157</f>
        <v>0.86780715396578534</v>
      </c>
      <c r="M158" s="20">
        <v>662</v>
      </c>
      <c r="N158" s="3">
        <f t="shared" si="50"/>
        <v>0.91816920943134539</v>
      </c>
      <c r="O158" s="5">
        <f t="shared" si="51"/>
        <v>8.183079056865461E-2</v>
      </c>
      <c r="W158" s="31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3"/>
      <c r="AJ158" s="3"/>
    </row>
    <row r="159" spans="1:36" ht="12.75" customHeight="1" x14ac:dyDescent="0.2">
      <c r="A159" s="61" t="s">
        <v>19</v>
      </c>
      <c r="B159" s="13"/>
      <c r="C159" s="13"/>
      <c r="D159" s="13"/>
      <c r="E159" s="13"/>
      <c r="F159" s="13"/>
      <c r="G159" s="13">
        <v>558</v>
      </c>
      <c r="H159" s="203">
        <v>359</v>
      </c>
      <c r="I159" s="41"/>
      <c r="J159" s="15"/>
      <c r="K159" s="16"/>
      <c r="L159" s="17">
        <f>G159/F158</f>
        <v>1</v>
      </c>
      <c r="M159" s="20">
        <v>596</v>
      </c>
      <c r="N159" s="3">
        <f t="shared" si="50"/>
        <v>0.90030211480362543</v>
      </c>
      <c r="O159" s="5">
        <f t="shared" si="51"/>
        <v>9.9697885196374569E-2</v>
      </c>
      <c r="W159" s="31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3"/>
      <c r="AJ159" s="3"/>
    </row>
    <row r="160" spans="1:36" ht="12.75" customHeight="1" x14ac:dyDescent="0.2">
      <c r="A160" s="27" t="s">
        <v>20</v>
      </c>
      <c r="B160" s="32"/>
      <c r="C160" s="32"/>
      <c r="D160" s="32"/>
      <c r="E160" s="32"/>
      <c r="F160" s="32"/>
      <c r="G160" s="32">
        <v>121</v>
      </c>
      <c r="H160" s="203">
        <v>71</v>
      </c>
      <c r="I160" s="5"/>
      <c r="J160" s="5"/>
      <c r="K160" s="32"/>
      <c r="L160" s="5"/>
      <c r="M160" s="20">
        <v>127</v>
      </c>
      <c r="N160" s="3"/>
      <c r="O160" s="5"/>
      <c r="W160" s="31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3"/>
      <c r="AJ160" s="3"/>
    </row>
    <row r="161" spans="1:36" ht="12.75" customHeight="1" x14ac:dyDescent="0.2">
      <c r="A161" s="31" t="s">
        <v>21</v>
      </c>
      <c r="B161" s="32"/>
      <c r="C161" s="32"/>
      <c r="D161" s="32"/>
      <c r="E161" s="32"/>
      <c r="F161" s="32"/>
      <c r="G161" s="32">
        <v>32</v>
      </c>
      <c r="H161" s="203">
        <v>18</v>
      </c>
      <c r="I161" s="5"/>
      <c r="J161" s="5"/>
      <c r="K161" s="32"/>
      <c r="L161" s="5"/>
      <c r="M161" s="20">
        <v>36</v>
      </c>
      <c r="N161" s="3"/>
      <c r="O161" s="5"/>
      <c r="W161" s="31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3"/>
      <c r="AJ161" s="3"/>
    </row>
    <row r="162" spans="1:36" ht="12.75" customHeight="1" x14ac:dyDescent="0.2">
      <c r="A162" s="31" t="s">
        <v>22</v>
      </c>
      <c r="B162" s="32"/>
      <c r="C162" s="32"/>
      <c r="D162" s="32"/>
      <c r="E162" s="32"/>
      <c r="F162" s="32"/>
      <c r="G162" s="32">
        <v>16</v>
      </c>
      <c r="H162" s="203">
        <v>7</v>
      </c>
      <c r="I162" s="5"/>
      <c r="J162" s="5"/>
      <c r="K162" s="32"/>
      <c r="L162" s="5"/>
      <c r="M162" s="20">
        <v>16</v>
      </c>
      <c r="N162" s="3"/>
      <c r="O162" s="5"/>
      <c r="W162" s="31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3"/>
      <c r="AJ162" s="3"/>
    </row>
    <row r="163" spans="1:36" ht="12.75" customHeight="1" x14ac:dyDescent="0.2">
      <c r="A163" s="31" t="s">
        <v>33</v>
      </c>
      <c r="B163" s="32"/>
      <c r="C163" s="32"/>
      <c r="D163" s="32"/>
      <c r="E163" s="32"/>
      <c r="F163" s="32"/>
      <c r="G163" s="32">
        <v>6</v>
      </c>
      <c r="H163" s="203">
        <v>5</v>
      </c>
      <c r="I163" s="5"/>
      <c r="J163" s="5"/>
      <c r="K163" s="32"/>
      <c r="L163" s="5"/>
      <c r="M163" s="20">
        <v>7</v>
      </c>
      <c r="N163" s="3"/>
      <c r="O163" s="5"/>
      <c r="W163" s="31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3"/>
      <c r="AJ163" s="3"/>
    </row>
    <row r="164" spans="1:36" ht="12.75" customHeight="1" x14ac:dyDescent="0.2">
      <c r="A164" s="31" t="s">
        <v>34</v>
      </c>
      <c r="B164" s="32"/>
      <c r="C164" s="32"/>
      <c r="D164" s="32"/>
      <c r="E164" s="32"/>
      <c r="F164" s="32"/>
      <c r="G164" s="32">
        <v>3</v>
      </c>
      <c r="H164" s="203">
        <v>2</v>
      </c>
      <c r="I164" s="5"/>
      <c r="J164" s="5"/>
      <c r="K164" s="32"/>
      <c r="L164" s="5"/>
      <c r="M164" s="20">
        <v>3</v>
      </c>
      <c r="N164" s="3"/>
      <c r="O164" s="5"/>
      <c r="W164" s="31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3"/>
      <c r="AJ164" s="3"/>
    </row>
    <row r="165" spans="1:36" ht="12.75" customHeight="1" x14ac:dyDescent="0.2">
      <c r="A165" s="31" t="s">
        <v>36</v>
      </c>
      <c r="B165" s="32"/>
      <c r="C165" s="32"/>
      <c r="D165" s="32"/>
      <c r="E165" s="32"/>
      <c r="F165" s="32"/>
      <c r="G165" s="32">
        <v>2</v>
      </c>
      <c r="H165" s="203">
        <v>1</v>
      </c>
      <c r="I165" s="5"/>
      <c r="J165" s="5"/>
      <c r="K165" s="32"/>
      <c r="L165" s="5"/>
      <c r="M165" s="20">
        <v>2</v>
      </c>
      <c r="N165" s="3"/>
      <c r="O165" s="5"/>
      <c r="W165" s="31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3"/>
      <c r="AJ165" s="3"/>
    </row>
    <row r="166" spans="1:36" ht="12.75" customHeight="1" x14ac:dyDescent="0.2">
      <c r="A166" s="31" t="s">
        <v>37</v>
      </c>
      <c r="B166" s="32"/>
      <c r="C166" s="32"/>
      <c r="D166" s="32"/>
      <c r="E166" s="32"/>
      <c r="F166" s="32"/>
      <c r="G166" s="32">
        <v>1</v>
      </c>
      <c r="H166" s="203">
        <v>1</v>
      </c>
      <c r="I166" s="5"/>
      <c r="J166" s="5"/>
      <c r="K166" s="32"/>
      <c r="L166" s="5"/>
      <c r="M166" s="20">
        <v>1</v>
      </c>
      <c r="N166" s="3"/>
      <c r="O166" s="5"/>
      <c r="W166" s="31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3"/>
      <c r="AJ166" s="3"/>
    </row>
    <row r="167" spans="1:36" ht="12.75" customHeight="1" x14ac:dyDescent="0.2">
      <c r="H167" s="206">
        <f>SUM(H157:H166)</f>
        <v>477</v>
      </c>
      <c r="I167" s="5">
        <f>SUM(H157:H159)/B154</f>
        <v>0.34995296331138287</v>
      </c>
      <c r="J167" s="5">
        <f>H167/B154</f>
        <v>0.4487300094073377</v>
      </c>
      <c r="K167" s="5">
        <f>J167-I167</f>
        <v>9.8777046095954835E-2</v>
      </c>
      <c r="L167" s="5"/>
      <c r="M167" s="6"/>
      <c r="N167" s="6"/>
      <c r="O167" s="5"/>
      <c r="W167" s="32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</row>
    <row r="168" spans="1:36" ht="12.75" customHeight="1" x14ac:dyDescent="0.2">
      <c r="A168" s="35" t="s">
        <v>28</v>
      </c>
      <c r="B168" s="35"/>
      <c r="C168" s="35"/>
      <c r="D168" s="36"/>
      <c r="E168" s="36"/>
      <c r="G168" s="37">
        <f>((H157*4)+(H158*5)+(H159*6)+(H160*7)+(H161*8)+(H162*9)+(H163*10))/H167</f>
        <v>6.2285115303983227</v>
      </c>
      <c r="I168" s="5"/>
      <c r="J168" s="5"/>
      <c r="L168" s="5"/>
      <c r="M168" s="6"/>
      <c r="N168" s="6"/>
      <c r="O168" s="5"/>
      <c r="W168" s="32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</row>
    <row r="169" spans="1:36" ht="12.75" customHeight="1" x14ac:dyDescent="0.2">
      <c r="I169" s="5"/>
      <c r="J169" s="5"/>
      <c r="L169" s="5"/>
      <c r="M169" s="6"/>
      <c r="N169" s="6"/>
      <c r="O169" s="5"/>
      <c r="W169" s="32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</row>
    <row r="170" spans="1:36" ht="12.75" customHeight="1" x14ac:dyDescent="0.3">
      <c r="A170" s="44" t="s">
        <v>51</v>
      </c>
      <c r="I170" s="5"/>
      <c r="J170" s="5"/>
      <c r="L170" s="5"/>
      <c r="M170" s="6"/>
      <c r="N170" s="6"/>
      <c r="O170" s="5"/>
      <c r="W170" s="44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3"/>
      <c r="AJ170" s="3"/>
    </row>
    <row r="171" spans="1:36" ht="25.5" customHeight="1" x14ac:dyDescent="0.2">
      <c r="B171" s="228" t="s">
        <v>1</v>
      </c>
      <c r="C171" s="229"/>
      <c r="D171" s="229"/>
      <c r="E171" s="229"/>
      <c r="F171" s="229"/>
      <c r="G171" s="229"/>
      <c r="I171" s="7" t="s">
        <v>2</v>
      </c>
      <c r="J171" s="7" t="s">
        <v>3</v>
      </c>
      <c r="K171" s="8" t="s">
        <v>4</v>
      </c>
      <c r="L171" s="7" t="s">
        <v>5</v>
      </c>
      <c r="M171" s="9" t="s">
        <v>6</v>
      </c>
      <c r="N171" s="9" t="s">
        <v>7</v>
      </c>
      <c r="O171" s="10" t="s">
        <v>8</v>
      </c>
      <c r="W171" s="32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</row>
    <row r="172" spans="1:36" ht="12.75" customHeight="1" x14ac:dyDescent="0.2">
      <c r="A172" s="12" t="s">
        <v>9</v>
      </c>
      <c r="B172" s="13">
        <v>1</v>
      </c>
      <c r="C172" s="13">
        <v>2</v>
      </c>
      <c r="D172" s="13">
        <v>3</v>
      </c>
      <c r="E172" s="13">
        <v>4</v>
      </c>
      <c r="F172" s="13">
        <v>5</v>
      </c>
      <c r="G172" s="13">
        <v>6</v>
      </c>
      <c r="H172" s="201" t="s">
        <v>10</v>
      </c>
      <c r="I172" s="41"/>
      <c r="J172" s="15"/>
      <c r="K172" s="16"/>
      <c r="L172" s="17"/>
      <c r="M172" s="6"/>
      <c r="N172" s="6"/>
      <c r="O172" s="5"/>
      <c r="W172" s="4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3"/>
      <c r="AJ172" s="3"/>
    </row>
    <row r="173" spans="1:36" ht="12.75" customHeight="1" x14ac:dyDescent="0.2">
      <c r="A173" s="27" t="s">
        <v>15</v>
      </c>
      <c r="B173" s="13">
        <v>39</v>
      </c>
      <c r="C173" s="13"/>
      <c r="D173" s="13"/>
      <c r="E173" s="13"/>
      <c r="F173" s="13"/>
      <c r="G173" s="13"/>
      <c r="H173" s="202"/>
      <c r="I173" s="41"/>
      <c r="J173" s="15"/>
      <c r="K173" s="16"/>
      <c r="L173" s="17"/>
      <c r="M173" s="20">
        <f>B173</f>
        <v>39</v>
      </c>
      <c r="N173" s="6"/>
      <c r="O173" s="5"/>
      <c r="W173" s="31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3"/>
      <c r="AJ173" s="3"/>
    </row>
    <row r="174" spans="1:36" ht="12.75" customHeight="1" x14ac:dyDescent="0.2">
      <c r="A174" s="27" t="s">
        <v>16</v>
      </c>
      <c r="B174" s="13"/>
      <c r="C174" s="13">
        <v>25</v>
      </c>
      <c r="D174" s="13"/>
      <c r="E174" s="13"/>
      <c r="F174" s="13"/>
      <c r="G174" s="13"/>
      <c r="H174" s="202"/>
      <c r="I174" s="41"/>
      <c r="J174" s="15"/>
      <c r="K174" s="16"/>
      <c r="L174" s="17">
        <f>C174/B173</f>
        <v>0.64102564102564108</v>
      </c>
      <c r="M174" s="20">
        <v>25</v>
      </c>
      <c r="N174" s="3">
        <f t="shared" ref="N174:N178" si="52">M174/M173</f>
        <v>0.64102564102564108</v>
      </c>
      <c r="O174" s="5">
        <f t="shared" ref="O174:O178" si="53">100%-N174</f>
        <v>0.35897435897435892</v>
      </c>
      <c r="W174" s="31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3"/>
      <c r="AJ174" s="3"/>
    </row>
    <row r="175" spans="1:36" ht="12.75" customHeight="1" x14ac:dyDescent="0.2">
      <c r="A175" s="27" t="s">
        <v>17</v>
      </c>
      <c r="B175" s="13"/>
      <c r="C175" s="13"/>
      <c r="D175" s="13">
        <v>18</v>
      </c>
      <c r="E175" s="13"/>
      <c r="F175" s="13"/>
      <c r="G175" s="13"/>
      <c r="H175" s="202"/>
      <c r="I175" s="41"/>
      <c r="J175" s="15"/>
      <c r="K175" s="16"/>
      <c r="L175" s="17">
        <f>D175/C174</f>
        <v>0.72</v>
      </c>
      <c r="M175" s="20">
        <v>22</v>
      </c>
      <c r="N175" s="3">
        <f t="shared" si="52"/>
        <v>0.88</v>
      </c>
      <c r="O175" s="5">
        <f t="shared" si="53"/>
        <v>0.12</v>
      </c>
      <c r="W175" s="31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3"/>
      <c r="AJ175" s="3"/>
    </row>
    <row r="176" spans="1:36" ht="12.75" customHeight="1" x14ac:dyDescent="0.2">
      <c r="A176" s="27" t="s">
        <v>18</v>
      </c>
      <c r="B176" s="13"/>
      <c r="C176" s="13"/>
      <c r="D176" s="13"/>
      <c r="E176" s="13">
        <v>18</v>
      </c>
      <c r="F176" s="13"/>
      <c r="G176" s="13"/>
      <c r="H176" s="202"/>
      <c r="I176" s="41"/>
      <c r="J176" s="15"/>
      <c r="K176" s="16"/>
      <c r="L176" s="17">
        <f>E176/D175</f>
        <v>1</v>
      </c>
      <c r="M176" s="20">
        <v>20</v>
      </c>
      <c r="N176" s="3">
        <f t="shared" si="52"/>
        <v>0.90909090909090906</v>
      </c>
      <c r="O176" s="5">
        <f t="shared" si="53"/>
        <v>9.0909090909090939E-2</v>
      </c>
      <c r="W176" s="31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3"/>
      <c r="AJ176" s="3"/>
    </row>
    <row r="177" spans="1:36" ht="12.75" customHeight="1" x14ac:dyDescent="0.2">
      <c r="A177" s="61" t="s">
        <v>19</v>
      </c>
      <c r="B177" s="13"/>
      <c r="C177" s="13"/>
      <c r="D177" s="13"/>
      <c r="E177" s="13"/>
      <c r="F177" s="13">
        <v>18</v>
      </c>
      <c r="G177" s="13"/>
      <c r="H177" s="202">
        <v>3</v>
      </c>
      <c r="I177" s="41"/>
      <c r="J177" s="15"/>
      <c r="K177" s="16"/>
      <c r="L177" s="17">
        <f>F177/E176</f>
        <v>1</v>
      </c>
      <c r="M177" s="20">
        <v>20</v>
      </c>
      <c r="N177" s="3">
        <f t="shared" si="52"/>
        <v>1</v>
      </c>
      <c r="O177" s="5">
        <f t="shared" si="53"/>
        <v>0</v>
      </c>
      <c r="W177" s="31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3"/>
      <c r="AJ177" s="3"/>
    </row>
    <row r="178" spans="1:36" ht="12.75" customHeight="1" x14ac:dyDescent="0.2">
      <c r="A178" s="27" t="s">
        <v>20</v>
      </c>
      <c r="B178" s="32"/>
      <c r="C178" s="32"/>
      <c r="D178" s="32"/>
      <c r="E178" s="32"/>
      <c r="F178" s="32"/>
      <c r="G178" s="32">
        <v>14</v>
      </c>
      <c r="H178" s="203">
        <v>11</v>
      </c>
      <c r="I178" s="5"/>
      <c r="J178" s="5"/>
      <c r="K178" s="32"/>
      <c r="L178" s="5">
        <f>G178/F177</f>
        <v>0.77777777777777779</v>
      </c>
      <c r="M178" s="20">
        <v>14</v>
      </c>
      <c r="N178" s="3">
        <f t="shared" si="52"/>
        <v>0.7</v>
      </c>
      <c r="O178" s="5">
        <f t="shared" si="53"/>
        <v>0.30000000000000004</v>
      </c>
      <c r="W178" s="31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3"/>
      <c r="AJ178" s="3"/>
    </row>
    <row r="179" spans="1:36" ht="12.75" customHeight="1" x14ac:dyDescent="0.2">
      <c r="A179" s="31" t="s">
        <v>21</v>
      </c>
      <c r="B179" s="32"/>
      <c r="C179" s="32"/>
      <c r="D179" s="32"/>
      <c r="E179" s="32"/>
      <c r="F179" s="32"/>
      <c r="G179" s="32">
        <v>3</v>
      </c>
      <c r="H179" s="203">
        <v>1</v>
      </c>
      <c r="I179" s="5"/>
      <c r="J179" s="5"/>
      <c r="K179" s="32"/>
      <c r="L179" s="5"/>
      <c r="M179" s="20">
        <v>3</v>
      </c>
      <c r="N179" s="3"/>
      <c r="O179" s="5"/>
      <c r="W179" s="31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3"/>
      <c r="AJ179" s="3"/>
    </row>
    <row r="180" spans="1:36" ht="12.75" customHeight="1" x14ac:dyDescent="0.2">
      <c r="A180" s="31" t="s">
        <v>22</v>
      </c>
      <c r="B180" s="32"/>
      <c r="C180" s="32"/>
      <c r="D180" s="32"/>
      <c r="E180" s="32"/>
      <c r="F180" s="32"/>
      <c r="G180" s="32">
        <v>2</v>
      </c>
      <c r="H180" s="203">
        <v>2</v>
      </c>
      <c r="I180" s="5"/>
      <c r="J180" s="5"/>
      <c r="K180" s="32"/>
      <c r="L180" s="5"/>
      <c r="M180" s="20">
        <v>2</v>
      </c>
      <c r="N180" s="3"/>
      <c r="O180" s="5"/>
      <c r="W180" s="31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3"/>
      <c r="AJ180" s="3"/>
    </row>
    <row r="181" spans="1:36" ht="12.75" customHeight="1" x14ac:dyDescent="0.2">
      <c r="A181" s="31" t="s">
        <v>33</v>
      </c>
      <c r="B181" s="32"/>
      <c r="C181" s="32"/>
      <c r="D181" s="32"/>
      <c r="E181" s="32"/>
      <c r="F181" s="32"/>
      <c r="G181" s="32"/>
      <c r="H181" s="203"/>
      <c r="I181" s="5"/>
      <c r="J181" s="5"/>
      <c r="K181" s="32"/>
      <c r="L181" s="5"/>
      <c r="M181" s="20"/>
      <c r="N181" s="3"/>
      <c r="O181" s="5"/>
      <c r="W181" s="31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3"/>
      <c r="AJ181" s="3"/>
    </row>
    <row r="182" spans="1:36" ht="12.75" customHeight="1" x14ac:dyDescent="0.2">
      <c r="A182" s="31" t="s">
        <v>34</v>
      </c>
      <c r="B182" s="32"/>
      <c r="C182" s="32"/>
      <c r="D182" s="32"/>
      <c r="E182" s="32"/>
      <c r="F182" s="32"/>
      <c r="G182" s="32"/>
      <c r="H182" s="203"/>
      <c r="I182" s="5"/>
      <c r="J182" s="5"/>
      <c r="K182" s="32"/>
      <c r="L182" s="5"/>
      <c r="M182" s="20"/>
      <c r="N182" s="3"/>
      <c r="O182" s="5"/>
      <c r="W182" s="31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3"/>
      <c r="AJ182" s="3"/>
    </row>
    <row r="183" spans="1:36" ht="12.75" customHeight="1" x14ac:dyDescent="0.2">
      <c r="A183" s="31" t="s">
        <v>36</v>
      </c>
      <c r="B183" s="32"/>
      <c r="C183" s="32"/>
      <c r="D183" s="32"/>
      <c r="E183" s="32"/>
      <c r="F183" s="32"/>
      <c r="G183" s="32"/>
      <c r="H183" s="203"/>
      <c r="I183" s="5"/>
      <c r="J183" s="5"/>
      <c r="K183" s="32"/>
      <c r="L183" s="5"/>
      <c r="M183" s="20"/>
      <c r="N183" s="3"/>
      <c r="O183" s="5"/>
      <c r="W183" s="31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3"/>
      <c r="AJ183" s="3"/>
    </row>
    <row r="184" spans="1:36" ht="12.75" customHeight="1" x14ac:dyDescent="0.2">
      <c r="H184" s="206">
        <f>SUM(H177:H180)</f>
        <v>17</v>
      </c>
      <c r="I184" s="5">
        <f>SUM(H177:H178)/B173</f>
        <v>0.35897435897435898</v>
      </c>
      <c r="J184" s="5">
        <f>H184/B173</f>
        <v>0.4358974358974359</v>
      </c>
      <c r="K184" s="5">
        <f>J184-I184</f>
        <v>7.6923076923076927E-2</v>
      </c>
      <c r="L184" s="5"/>
      <c r="M184" s="6"/>
      <c r="N184" s="6"/>
      <c r="O184" s="5"/>
      <c r="W184" s="32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</row>
    <row r="185" spans="1:36" ht="12.75" customHeight="1" x14ac:dyDescent="0.2">
      <c r="A185" s="35" t="s">
        <v>28</v>
      </c>
      <c r="B185" s="35"/>
      <c r="C185" s="35"/>
      <c r="D185" s="36"/>
      <c r="E185" s="36"/>
      <c r="G185" s="37">
        <f>((H177*5)+(H178*6)+(H179*7)+(H180*8))/H184</f>
        <v>6.117647058823529</v>
      </c>
      <c r="I185" s="5"/>
      <c r="J185" s="5"/>
      <c r="K185" s="5"/>
      <c r="L185" s="5"/>
      <c r="M185" s="6"/>
      <c r="N185" s="6"/>
      <c r="O185" s="5"/>
      <c r="W185" s="32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</row>
    <row r="186" spans="1:36" ht="12.75" customHeight="1" x14ac:dyDescent="0.2">
      <c r="I186" s="5"/>
      <c r="J186" s="5"/>
      <c r="L186" s="5"/>
      <c r="M186" s="6"/>
      <c r="N186" s="6"/>
      <c r="O186" s="5"/>
      <c r="W186" s="32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</row>
    <row r="187" spans="1:36" ht="12.75" customHeight="1" x14ac:dyDescent="0.3">
      <c r="A187" s="44" t="s">
        <v>52</v>
      </c>
      <c r="I187" s="5"/>
      <c r="J187" s="5"/>
      <c r="L187" s="5"/>
      <c r="M187" s="6"/>
      <c r="N187" s="6"/>
      <c r="O187" s="5"/>
      <c r="W187" s="44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3"/>
      <c r="AJ187" s="3"/>
    </row>
    <row r="188" spans="1:36" ht="25.5" customHeight="1" x14ac:dyDescent="0.2">
      <c r="B188" s="228" t="s">
        <v>1</v>
      </c>
      <c r="C188" s="229"/>
      <c r="D188" s="229"/>
      <c r="E188" s="229"/>
      <c r="F188" s="229"/>
      <c r="G188" s="229"/>
      <c r="I188" s="7" t="s">
        <v>2</v>
      </c>
      <c r="J188" s="7" t="s">
        <v>3</v>
      </c>
      <c r="K188" s="8" t="s">
        <v>4</v>
      </c>
      <c r="L188" s="7" t="s">
        <v>5</v>
      </c>
      <c r="M188" s="9" t="s">
        <v>6</v>
      </c>
      <c r="N188" s="9" t="s">
        <v>7</v>
      </c>
      <c r="O188" s="10" t="s">
        <v>8</v>
      </c>
      <c r="W188" s="32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</row>
    <row r="189" spans="1:36" ht="12.75" customHeight="1" x14ac:dyDescent="0.2">
      <c r="A189" s="12" t="s">
        <v>9</v>
      </c>
      <c r="B189" s="13">
        <v>1</v>
      </c>
      <c r="C189" s="13">
        <v>2</v>
      </c>
      <c r="D189" s="13">
        <v>3</v>
      </c>
      <c r="E189" s="13">
        <v>4</v>
      </c>
      <c r="F189" s="13">
        <v>5</v>
      </c>
      <c r="G189" s="13">
        <v>6</v>
      </c>
      <c r="H189" s="201" t="s">
        <v>10</v>
      </c>
      <c r="I189" s="41"/>
      <c r="J189" s="15"/>
      <c r="K189" s="16"/>
      <c r="L189" s="17"/>
      <c r="M189" s="6"/>
      <c r="N189" s="6"/>
      <c r="O189" s="5"/>
      <c r="W189" s="4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3"/>
      <c r="AJ189" s="3"/>
    </row>
    <row r="190" spans="1:36" ht="12.75" customHeight="1" x14ac:dyDescent="0.2">
      <c r="A190" s="27" t="s">
        <v>16</v>
      </c>
      <c r="B190" s="13">
        <v>1045</v>
      </c>
      <c r="C190" s="13"/>
      <c r="D190" s="13"/>
      <c r="E190" s="13"/>
      <c r="F190" s="13"/>
      <c r="G190" s="13"/>
      <c r="H190" s="202"/>
      <c r="I190" s="41"/>
      <c r="J190" s="15"/>
      <c r="K190" s="16"/>
      <c r="L190" s="17"/>
      <c r="M190" s="20">
        <f>B190</f>
        <v>1045</v>
      </c>
      <c r="N190" s="6"/>
      <c r="O190" s="5"/>
      <c r="W190" s="31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3"/>
      <c r="AJ190" s="3"/>
    </row>
    <row r="191" spans="1:36" ht="12.75" customHeight="1" x14ac:dyDescent="0.2">
      <c r="A191" s="27" t="s">
        <v>17</v>
      </c>
      <c r="B191" s="13"/>
      <c r="C191" s="13">
        <v>801</v>
      </c>
      <c r="D191" s="13"/>
      <c r="E191" s="13"/>
      <c r="F191" s="13"/>
      <c r="G191" s="13"/>
      <c r="H191" s="202"/>
      <c r="I191" s="41"/>
      <c r="J191" s="15"/>
      <c r="K191" s="16"/>
      <c r="L191" s="17">
        <f>C191/B190</f>
        <v>0.7665071770334928</v>
      </c>
      <c r="M191" s="20">
        <v>806</v>
      </c>
      <c r="N191" s="3">
        <f t="shared" ref="N191:N195" si="54">M191/M190</f>
        <v>0.77129186602870814</v>
      </c>
      <c r="O191" s="5">
        <f t="shared" ref="O191:O195" si="55">100%-N191</f>
        <v>0.22870813397129186</v>
      </c>
      <c r="W191" s="31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3"/>
      <c r="AJ191" s="3"/>
    </row>
    <row r="192" spans="1:36" ht="12.75" customHeight="1" x14ac:dyDescent="0.2">
      <c r="A192" s="27" t="s">
        <v>18</v>
      </c>
      <c r="B192" s="13"/>
      <c r="C192" s="13"/>
      <c r="D192" s="13">
        <v>658</v>
      </c>
      <c r="E192" s="13"/>
      <c r="F192" s="13"/>
      <c r="G192" s="13"/>
      <c r="H192" s="202"/>
      <c r="I192" s="41"/>
      <c r="J192" s="15"/>
      <c r="K192" s="16"/>
      <c r="L192" s="17">
        <f>D192/C191</f>
        <v>0.82147315855181025</v>
      </c>
      <c r="M192" s="20">
        <v>735</v>
      </c>
      <c r="N192" s="3">
        <f t="shared" si="54"/>
        <v>0.91191066997518611</v>
      </c>
      <c r="O192" s="5">
        <f t="shared" si="55"/>
        <v>8.8089330024813894E-2</v>
      </c>
      <c r="W192" s="31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3"/>
      <c r="AJ192" s="3"/>
    </row>
    <row r="193" spans="1:36" ht="12.75" customHeight="1" x14ac:dyDescent="0.2">
      <c r="A193" s="61" t="s">
        <v>19</v>
      </c>
      <c r="B193" s="13"/>
      <c r="C193" s="13"/>
      <c r="D193" s="13"/>
      <c r="E193" s="13">
        <v>570</v>
      </c>
      <c r="F193" s="13"/>
      <c r="G193" s="13"/>
      <c r="H193" s="202"/>
      <c r="I193" s="41"/>
      <c r="J193" s="15"/>
      <c r="K193" s="16"/>
      <c r="L193" s="17">
        <f>E193/D192</f>
        <v>0.86626139817629177</v>
      </c>
      <c r="M193" s="20">
        <v>663</v>
      </c>
      <c r="N193" s="3">
        <f t="shared" si="54"/>
        <v>0.90204081632653066</v>
      </c>
      <c r="O193" s="5">
        <f t="shared" si="55"/>
        <v>9.7959183673469341E-2</v>
      </c>
      <c r="W193" s="31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3"/>
      <c r="AJ193" s="3"/>
    </row>
    <row r="194" spans="1:36" ht="12.75" customHeight="1" x14ac:dyDescent="0.2">
      <c r="A194" s="27" t="s">
        <v>20</v>
      </c>
      <c r="F194" s="32">
        <v>505</v>
      </c>
      <c r="H194" s="202">
        <v>14</v>
      </c>
      <c r="I194" s="5"/>
      <c r="J194" s="5"/>
      <c r="L194" s="5">
        <f>F194/E193</f>
        <v>0.88596491228070173</v>
      </c>
      <c r="M194" s="20">
        <v>611</v>
      </c>
      <c r="N194" s="3">
        <f t="shared" si="54"/>
        <v>0.92156862745098034</v>
      </c>
      <c r="O194" s="5">
        <f t="shared" si="55"/>
        <v>7.8431372549019662E-2</v>
      </c>
      <c r="W194" s="32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</row>
    <row r="195" spans="1:36" ht="12.75" customHeight="1" x14ac:dyDescent="0.2">
      <c r="A195" s="31" t="s">
        <v>21</v>
      </c>
      <c r="G195" s="32">
        <v>505</v>
      </c>
      <c r="H195" s="202">
        <v>421</v>
      </c>
      <c r="I195" s="5"/>
      <c r="J195" s="5"/>
      <c r="L195" s="5">
        <f>G195/F194</f>
        <v>1</v>
      </c>
      <c r="M195" s="20">
        <v>556</v>
      </c>
      <c r="N195" s="3">
        <f t="shared" si="54"/>
        <v>0.90998363338788868</v>
      </c>
      <c r="O195" s="5">
        <f t="shared" si="55"/>
        <v>9.001636661211132E-2</v>
      </c>
      <c r="W195" s="32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</row>
    <row r="196" spans="1:36" ht="12.75" customHeight="1" x14ac:dyDescent="0.2">
      <c r="A196" s="31" t="s">
        <v>22</v>
      </c>
      <c r="G196" s="32">
        <v>98</v>
      </c>
      <c r="H196" s="203">
        <v>54</v>
      </c>
      <c r="I196" s="5"/>
      <c r="J196" s="5"/>
      <c r="L196" s="5"/>
      <c r="M196" s="20">
        <v>11</v>
      </c>
      <c r="N196" s="3"/>
      <c r="O196" s="5"/>
      <c r="W196" s="32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</row>
    <row r="197" spans="1:36" ht="12.75" customHeight="1" x14ac:dyDescent="0.2">
      <c r="A197" s="31" t="s">
        <v>33</v>
      </c>
      <c r="G197" s="32">
        <v>26</v>
      </c>
      <c r="H197" s="203">
        <v>22</v>
      </c>
      <c r="I197" s="5"/>
      <c r="J197" s="5"/>
      <c r="L197" s="5"/>
      <c r="M197" s="20">
        <v>29</v>
      </c>
      <c r="N197" s="3"/>
      <c r="O197" s="5"/>
      <c r="W197" s="32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</row>
    <row r="198" spans="1:36" ht="12.75" customHeight="1" x14ac:dyDescent="0.2">
      <c r="A198" s="31" t="s">
        <v>34</v>
      </c>
      <c r="G198" s="32">
        <v>13</v>
      </c>
      <c r="H198" s="203">
        <v>10</v>
      </c>
      <c r="I198" s="5"/>
      <c r="J198" s="5"/>
      <c r="L198" s="5"/>
      <c r="M198" s="20">
        <v>17</v>
      </c>
      <c r="N198" s="3"/>
      <c r="O198" s="5"/>
      <c r="W198" s="32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</row>
    <row r="199" spans="1:36" ht="12.75" customHeight="1" x14ac:dyDescent="0.2">
      <c r="A199" s="31" t="s">
        <v>36</v>
      </c>
      <c r="G199" s="32">
        <v>6</v>
      </c>
      <c r="H199" s="203">
        <v>2</v>
      </c>
      <c r="I199" s="5"/>
      <c r="J199" s="5"/>
      <c r="L199" s="5"/>
      <c r="M199" s="20">
        <v>6</v>
      </c>
      <c r="N199" s="3"/>
      <c r="O199" s="5"/>
      <c r="W199" s="32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</row>
    <row r="200" spans="1:36" ht="12.75" customHeight="1" x14ac:dyDescent="0.2">
      <c r="A200" s="31" t="s">
        <v>37</v>
      </c>
      <c r="G200" s="32">
        <v>3</v>
      </c>
      <c r="H200" s="203">
        <v>2</v>
      </c>
      <c r="I200" s="5"/>
      <c r="J200" s="5"/>
      <c r="L200" s="5"/>
      <c r="M200" s="20">
        <v>3</v>
      </c>
      <c r="N200" s="3"/>
      <c r="O200" s="5"/>
      <c r="W200" s="32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</row>
    <row r="201" spans="1:36" ht="12.75" customHeight="1" x14ac:dyDescent="0.2">
      <c r="A201" s="31" t="s">
        <v>38</v>
      </c>
      <c r="E201" s="32">
        <v>1</v>
      </c>
      <c r="H201" s="203"/>
      <c r="I201" s="5"/>
      <c r="J201" s="5"/>
      <c r="L201" s="5"/>
      <c r="M201" s="20">
        <v>1</v>
      </c>
      <c r="N201" s="3"/>
      <c r="O201" s="5"/>
      <c r="W201" s="32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</row>
    <row r="202" spans="1:36" ht="12.75" customHeight="1" x14ac:dyDescent="0.2">
      <c r="A202" s="31" t="s">
        <v>39</v>
      </c>
      <c r="G202" s="32">
        <v>2</v>
      </c>
      <c r="H202" s="203">
        <v>1</v>
      </c>
      <c r="I202" s="5"/>
      <c r="J202" s="5"/>
      <c r="L202" s="5"/>
      <c r="M202" s="20">
        <v>2</v>
      </c>
      <c r="N202" s="3"/>
      <c r="O202" s="5"/>
      <c r="W202" s="32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</row>
    <row r="203" spans="1:36" ht="12.75" customHeight="1" x14ac:dyDescent="0.2">
      <c r="A203" s="31" t="s">
        <v>40</v>
      </c>
      <c r="G203" s="32">
        <v>1</v>
      </c>
      <c r="H203" s="203"/>
      <c r="I203" s="5"/>
      <c r="J203" s="5"/>
      <c r="L203" s="5"/>
      <c r="M203" s="20">
        <v>1</v>
      </c>
      <c r="N203" s="3"/>
      <c r="O203" s="5"/>
      <c r="W203" s="32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</row>
    <row r="204" spans="1:36" ht="12.75" customHeight="1" x14ac:dyDescent="0.2">
      <c r="A204" s="31" t="s">
        <v>41</v>
      </c>
      <c r="G204" s="32">
        <v>1</v>
      </c>
      <c r="H204" s="203">
        <v>1</v>
      </c>
      <c r="I204" s="5"/>
      <c r="J204" s="5"/>
      <c r="L204" s="5"/>
      <c r="M204" s="20">
        <v>1</v>
      </c>
      <c r="N204" s="3"/>
      <c r="O204" s="5"/>
      <c r="W204" s="32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</row>
    <row r="205" spans="1:36" ht="12.75" customHeight="1" x14ac:dyDescent="0.2">
      <c r="H205" s="206">
        <f>SUM(H194:H204)</f>
        <v>527</v>
      </c>
      <c r="I205" s="5">
        <f>SUM(H194:H195)/B190</f>
        <v>0.41626794258373206</v>
      </c>
      <c r="J205" s="5">
        <f>H205/B190</f>
        <v>0.50430622009569381</v>
      </c>
      <c r="K205" s="5">
        <f>J205-I205</f>
        <v>8.8038277511961749E-2</v>
      </c>
      <c r="L205" s="5"/>
      <c r="M205" s="6"/>
      <c r="N205" s="6"/>
      <c r="O205" s="5"/>
      <c r="W205" s="32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</row>
    <row r="206" spans="1:36" ht="12.75" customHeight="1" x14ac:dyDescent="0.2">
      <c r="A206" s="35" t="s">
        <v>28</v>
      </c>
      <c r="B206" s="35"/>
      <c r="C206" s="35"/>
      <c r="D206" s="36"/>
      <c r="E206" s="36"/>
      <c r="G206" s="37">
        <f>((H194*5)+(H195*6)+(H196*7)+(H197*8))/H205</f>
        <v>5.9772296015180268</v>
      </c>
      <c r="I206" s="5"/>
      <c r="J206" s="5"/>
      <c r="K206" s="5"/>
      <c r="L206" s="5"/>
      <c r="M206" s="6"/>
      <c r="N206" s="6"/>
      <c r="O206" s="5"/>
      <c r="W206" s="32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</row>
    <row r="207" spans="1:36" ht="12.75" customHeight="1" x14ac:dyDescent="0.2">
      <c r="I207" s="5"/>
      <c r="J207" s="5"/>
      <c r="K207" s="5"/>
      <c r="L207" s="5"/>
      <c r="M207" s="6"/>
      <c r="N207" s="6"/>
      <c r="O207" s="5"/>
      <c r="W207" s="32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</row>
    <row r="208" spans="1:36" ht="12.75" customHeight="1" x14ac:dyDescent="0.3">
      <c r="A208" s="44" t="s">
        <v>53</v>
      </c>
      <c r="I208" s="5"/>
      <c r="J208" s="5"/>
      <c r="L208" s="5"/>
      <c r="M208" s="6"/>
      <c r="N208" s="6"/>
      <c r="O208" s="5"/>
      <c r="W208" s="44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3"/>
      <c r="AJ208" s="3"/>
    </row>
    <row r="209" spans="1:36" ht="25.5" customHeight="1" x14ac:dyDescent="0.2">
      <c r="B209" s="228" t="s">
        <v>1</v>
      </c>
      <c r="C209" s="229"/>
      <c r="D209" s="229"/>
      <c r="E209" s="229"/>
      <c r="F209" s="229"/>
      <c r="G209" s="229"/>
      <c r="I209" s="7" t="s">
        <v>2</v>
      </c>
      <c r="J209" s="7" t="s">
        <v>3</v>
      </c>
      <c r="K209" s="8" t="s">
        <v>4</v>
      </c>
      <c r="L209" s="7" t="s">
        <v>5</v>
      </c>
      <c r="M209" s="9" t="s">
        <v>6</v>
      </c>
      <c r="N209" s="9" t="s">
        <v>7</v>
      </c>
      <c r="O209" s="10" t="s">
        <v>8</v>
      </c>
      <c r="W209" s="32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</row>
    <row r="210" spans="1:36" ht="12.75" customHeight="1" x14ac:dyDescent="0.2">
      <c r="A210" s="12" t="s">
        <v>9</v>
      </c>
      <c r="B210" s="13">
        <v>1</v>
      </c>
      <c r="C210" s="13">
        <v>2</v>
      </c>
      <c r="D210" s="13">
        <v>3</v>
      </c>
      <c r="E210" s="13">
        <v>4</v>
      </c>
      <c r="F210" s="13">
        <v>5</v>
      </c>
      <c r="G210" s="13">
        <v>6</v>
      </c>
      <c r="H210" s="201" t="s">
        <v>10</v>
      </c>
      <c r="I210" s="41"/>
      <c r="J210" s="15"/>
      <c r="K210" s="16"/>
      <c r="L210" s="17"/>
      <c r="M210" s="6"/>
      <c r="N210" s="6"/>
      <c r="O210" s="5"/>
      <c r="W210" s="4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3"/>
      <c r="AJ210" s="3"/>
    </row>
    <row r="211" spans="1:36" ht="12.75" customHeight="1" x14ac:dyDescent="0.2">
      <c r="A211" s="27" t="s">
        <v>17</v>
      </c>
      <c r="B211" s="13">
        <v>60</v>
      </c>
      <c r="C211" s="13"/>
      <c r="D211" s="13"/>
      <c r="E211" s="13"/>
      <c r="F211" s="13"/>
      <c r="G211" s="13"/>
      <c r="H211" s="202"/>
      <c r="I211" s="41"/>
      <c r="J211" s="15"/>
      <c r="K211" s="16"/>
      <c r="L211" s="17"/>
      <c r="M211" s="20">
        <f>B211</f>
        <v>60</v>
      </c>
      <c r="N211" s="6"/>
      <c r="O211" s="5"/>
      <c r="W211" s="31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3"/>
      <c r="AJ211" s="3"/>
    </row>
    <row r="212" spans="1:36" ht="12.75" customHeight="1" x14ac:dyDescent="0.2">
      <c r="A212" s="27" t="s">
        <v>18</v>
      </c>
      <c r="B212" s="13"/>
      <c r="C212" s="13">
        <v>22</v>
      </c>
      <c r="D212" s="13"/>
      <c r="E212" s="13"/>
      <c r="F212" s="13"/>
      <c r="G212" s="13"/>
      <c r="H212" s="202"/>
      <c r="I212" s="41"/>
      <c r="J212" s="15"/>
      <c r="K212" s="16"/>
      <c r="L212" s="17">
        <f>C212/B211</f>
        <v>0.36666666666666664</v>
      </c>
      <c r="M212" s="20">
        <v>28</v>
      </c>
      <c r="N212" s="3">
        <f t="shared" ref="N212:N215" si="56">M212/M211</f>
        <v>0.46666666666666667</v>
      </c>
      <c r="O212" s="5">
        <f t="shared" ref="O212:O215" si="57">100%-N212</f>
        <v>0.53333333333333333</v>
      </c>
      <c r="W212" s="31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3"/>
      <c r="AJ212" s="3"/>
    </row>
    <row r="213" spans="1:36" ht="12.75" customHeight="1" x14ac:dyDescent="0.2">
      <c r="A213" s="27" t="s">
        <v>19</v>
      </c>
      <c r="B213" s="13"/>
      <c r="C213" s="13"/>
      <c r="D213" s="13">
        <v>16</v>
      </c>
      <c r="E213" s="13"/>
      <c r="F213" s="13"/>
      <c r="G213" s="13"/>
      <c r="H213" s="202"/>
      <c r="I213" s="41"/>
      <c r="J213" s="41"/>
      <c r="K213" s="41"/>
      <c r="L213" s="17">
        <f>D213/C212</f>
        <v>0.72727272727272729</v>
      </c>
      <c r="M213" s="20">
        <v>21</v>
      </c>
      <c r="N213" s="3">
        <f t="shared" si="56"/>
        <v>0.75</v>
      </c>
      <c r="O213" s="5">
        <f t="shared" si="57"/>
        <v>0.25</v>
      </c>
      <c r="W213" s="31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3"/>
      <c r="AJ213" s="3"/>
    </row>
    <row r="214" spans="1:36" ht="12.75" customHeight="1" x14ac:dyDescent="0.2">
      <c r="A214" s="27" t="s">
        <v>20</v>
      </c>
      <c r="B214" s="32"/>
      <c r="C214" s="32"/>
      <c r="D214" s="32"/>
      <c r="E214" s="32">
        <v>14</v>
      </c>
      <c r="F214" s="32"/>
      <c r="G214" s="32"/>
      <c r="H214" s="203"/>
      <c r="I214" s="5"/>
      <c r="J214" s="5"/>
      <c r="K214" s="5"/>
      <c r="L214" s="5">
        <f>E214/D213</f>
        <v>0.875</v>
      </c>
      <c r="M214" s="20">
        <v>20</v>
      </c>
      <c r="N214" s="3">
        <f t="shared" si="56"/>
        <v>0.95238095238095233</v>
      </c>
      <c r="O214" s="5">
        <f t="shared" si="57"/>
        <v>4.7619047619047672E-2</v>
      </c>
      <c r="W214" s="31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3"/>
      <c r="AJ214" s="3"/>
    </row>
    <row r="215" spans="1:36" ht="12.75" customHeight="1" x14ac:dyDescent="0.2">
      <c r="A215" s="31" t="s">
        <v>21</v>
      </c>
      <c r="B215" s="32"/>
      <c r="C215" s="32"/>
      <c r="D215" s="32"/>
      <c r="E215" s="32"/>
      <c r="F215" s="32">
        <v>13</v>
      </c>
      <c r="G215" s="32"/>
      <c r="H215" s="203">
        <v>1</v>
      </c>
      <c r="I215" s="5"/>
      <c r="J215" s="5"/>
      <c r="K215" s="5"/>
      <c r="L215" s="5">
        <f>F215/E214</f>
        <v>0.9285714285714286</v>
      </c>
      <c r="M215" s="20">
        <v>19</v>
      </c>
      <c r="N215" s="3">
        <f t="shared" si="56"/>
        <v>0.95</v>
      </c>
      <c r="O215" s="5">
        <f t="shared" si="57"/>
        <v>5.0000000000000044E-2</v>
      </c>
      <c r="W215" s="31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3"/>
      <c r="AJ215" s="3"/>
    </row>
    <row r="216" spans="1:36" ht="12.75" customHeight="1" x14ac:dyDescent="0.2">
      <c r="A216" s="31" t="s">
        <v>22</v>
      </c>
      <c r="B216" s="32"/>
      <c r="C216" s="32"/>
      <c r="D216" s="32"/>
      <c r="E216" s="32"/>
      <c r="F216" s="32"/>
      <c r="G216" s="32">
        <v>13</v>
      </c>
      <c r="H216" s="203">
        <v>8</v>
      </c>
      <c r="I216" s="5"/>
      <c r="J216" s="5"/>
      <c r="K216" s="5"/>
      <c r="L216" s="5">
        <f>G216/F215</f>
        <v>1</v>
      </c>
      <c r="M216" s="20">
        <v>17</v>
      </c>
      <c r="N216" s="3"/>
      <c r="O216" s="5"/>
      <c r="W216" s="31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3"/>
      <c r="AJ216" s="3"/>
    </row>
    <row r="217" spans="1:36" ht="12.75" customHeight="1" x14ac:dyDescent="0.2">
      <c r="A217" s="31" t="s">
        <v>33</v>
      </c>
      <c r="B217" s="32"/>
      <c r="C217" s="32"/>
      <c r="D217" s="32"/>
      <c r="E217" s="32"/>
      <c r="F217" s="32"/>
      <c r="G217" s="32">
        <v>3</v>
      </c>
      <c r="H217" s="203">
        <v>1</v>
      </c>
      <c r="I217" s="5"/>
      <c r="J217" s="5"/>
      <c r="K217" s="5"/>
      <c r="L217" s="5"/>
      <c r="M217" s="20">
        <v>6</v>
      </c>
      <c r="N217" s="3"/>
      <c r="O217" s="5"/>
      <c r="W217" s="31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3"/>
      <c r="AJ217" s="3"/>
    </row>
    <row r="218" spans="1:36" ht="12.75" customHeight="1" x14ac:dyDescent="0.2">
      <c r="A218" s="31" t="s">
        <v>34</v>
      </c>
      <c r="B218" s="32"/>
      <c r="C218" s="32"/>
      <c r="D218" s="32"/>
      <c r="E218" s="32"/>
      <c r="F218" s="32"/>
      <c r="G218" s="32">
        <v>3</v>
      </c>
      <c r="H218" s="203"/>
      <c r="I218" s="5"/>
      <c r="J218" s="5"/>
      <c r="K218" s="5"/>
      <c r="L218" s="5"/>
      <c r="M218" s="20">
        <v>4</v>
      </c>
      <c r="N218" s="3"/>
      <c r="O218" s="5"/>
      <c r="W218" s="31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3"/>
      <c r="AJ218" s="3"/>
    </row>
    <row r="219" spans="1:36" ht="12.75" customHeight="1" x14ac:dyDescent="0.2">
      <c r="A219" s="31" t="s">
        <v>36</v>
      </c>
      <c r="B219" s="32"/>
      <c r="C219" s="32"/>
      <c r="D219" s="32"/>
      <c r="E219" s="32"/>
      <c r="F219" s="32"/>
      <c r="G219" s="32">
        <v>3</v>
      </c>
      <c r="H219" s="203">
        <v>1</v>
      </c>
      <c r="I219" s="5"/>
      <c r="J219" s="5"/>
      <c r="K219" s="5"/>
      <c r="L219" s="5"/>
      <c r="M219" s="20">
        <v>3</v>
      </c>
      <c r="N219" s="3"/>
      <c r="O219" s="5"/>
      <c r="W219" s="31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3"/>
      <c r="AJ219" s="3"/>
    </row>
    <row r="220" spans="1:36" ht="12.75" customHeight="1" x14ac:dyDescent="0.2">
      <c r="A220" s="31" t="s">
        <v>37</v>
      </c>
      <c r="B220" s="32"/>
      <c r="C220" s="32"/>
      <c r="D220" s="32"/>
      <c r="E220" s="32"/>
      <c r="F220" s="32"/>
      <c r="G220" s="32">
        <v>1</v>
      </c>
      <c r="H220" s="203">
        <v>2</v>
      </c>
      <c r="I220" s="5"/>
      <c r="J220" s="5"/>
      <c r="K220" s="5"/>
      <c r="L220" s="5"/>
      <c r="M220" s="20">
        <v>1</v>
      </c>
      <c r="N220" s="3"/>
      <c r="O220" s="5"/>
      <c r="W220" s="31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3"/>
      <c r="AJ220" s="3"/>
    </row>
    <row r="221" spans="1:36" ht="12.75" customHeight="1" x14ac:dyDescent="0.2">
      <c r="A221" s="31" t="s">
        <v>38</v>
      </c>
      <c r="B221" s="32"/>
      <c r="C221" s="32"/>
      <c r="D221" s="32"/>
      <c r="E221" s="32"/>
      <c r="F221" s="32"/>
      <c r="G221" s="32">
        <v>1</v>
      </c>
      <c r="H221" s="203">
        <v>1</v>
      </c>
      <c r="I221" s="5"/>
      <c r="J221" s="5"/>
      <c r="K221" s="5"/>
      <c r="L221" s="5"/>
      <c r="M221" s="20">
        <v>1</v>
      </c>
      <c r="N221" s="3"/>
      <c r="O221" s="5"/>
      <c r="W221" s="31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3"/>
      <c r="AJ221" s="3"/>
    </row>
    <row r="222" spans="1:36" ht="12.75" customHeight="1" x14ac:dyDescent="0.2">
      <c r="A222" s="31" t="s">
        <v>39</v>
      </c>
      <c r="B222" s="32"/>
      <c r="C222" s="32"/>
      <c r="D222" s="32"/>
      <c r="E222" s="32"/>
      <c r="F222" s="32"/>
      <c r="G222" s="32"/>
      <c r="H222" s="203"/>
      <c r="I222" s="5"/>
      <c r="J222" s="5"/>
      <c r="K222" s="5"/>
      <c r="L222" s="5"/>
      <c r="M222" s="20"/>
      <c r="N222" s="3"/>
      <c r="O222" s="5"/>
      <c r="W222" s="31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3"/>
      <c r="AJ222" s="3"/>
    </row>
    <row r="223" spans="1:36" ht="12.75" customHeight="1" x14ac:dyDescent="0.2">
      <c r="A223" s="31" t="s">
        <v>40</v>
      </c>
      <c r="B223" s="32"/>
      <c r="C223" s="32"/>
      <c r="D223" s="32"/>
      <c r="E223" s="32"/>
      <c r="F223" s="32"/>
      <c r="G223" s="32"/>
      <c r="H223" s="203"/>
      <c r="I223" s="5"/>
      <c r="J223" s="5"/>
      <c r="K223" s="5"/>
      <c r="L223" s="5"/>
      <c r="M223" s="20"/>
      <c r="N223" s="3"/>
      <c r="O223" s="5"/>
      <c r="W223" s="31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3"/>
      <c r="AJ223" s="3"/>
    </row>
    <row r="224" spans="1:36" ht="12.75" customHeight="1" x14ac:dyDescent="0.2">
      <c r="H224" s="206">
        <f>SUM(H215:H221)</f>
        <v>14</v>
      </c>
      <c r="I224" s="5">
        <f>SUM(H215:H216)/B211</f>
        <v>0.15</v>
      </c>
      <c r="J224" s="5">
        <f>H224/B211</f>
        <v>0.23333333333333334</v>
      </c>
      <c r="K224" s="5">
        <f>J224-I224</f>
        <v>8.3333333333333343E-2</v>
      </c>
      <c r="L224" s="5"/>
      <c r="M224" s="6"/>
      <c r="N224" s="6"/>
      <c r="O224" s="5"/>
      <c r="W224" s="32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</row>
    <row r="225" spans="1:36" ht="12.75" customHeight="1" x14ac:dyDescent="0.2">
      <c r="I225" s="5"/>
      <c r="J225" s="5"/>
      <c r="L225" s="5"/>
      <c r="M225" s="6"/>
      <c r="N225" s="6"/>
      <c r="O225" s="5"/>
      <c r="W225" s="32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</row>
    <row r="226" spans="1:36" ht="12.75" customHeight="1" x14ac:dyDescent="0.3">
      <c r="A226" s="44" t="s">
        <v>54</v>
      </c>
      <c r="I226" s="5"/>
      <c r="J226" s="5"/>
      <c r="L226" s="5"/>
      <c r="M226" s="6"/>
      <c r="N226" s="6"/>
      <c r="O226" s="5"/>
      <c r="W226" s="44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3"/>
      <c r="AJ226" s="3"/>
    </row>
    <row r="227" spans="1:36" ht="25.5" customHeight="1" x14ac:dyDescent="0.2">
      <c r="B227" s="228" t="s">
        <v>1</v>
      </c>
      <c r="C227" s="229"/>
      <c r="D227" s="229"/>
      <c r="E227" s="229"/>
      <c r="F227" s="229"/>
      <c r="G227" s="229"/>
      <c r="I227" s="7" t="s">
        <v>2</v>
      </c>
      <c r="J227" s="7" t="s">
        <v>3</v>
      </c>
      <c r="K227" s="8" t="s">
        <v>4</v>
      </c>
      <c r="L227" s="7" t="s">
        <v>5</v>
      </c>
      <c r="M227" s="9" t="s">
        <v>6</v>
      </c>
      <c r="N227" s="9" t="s">
        <v>7</v>
      </c>
      <c r="O227" s="10" t="s">
        <v>8</v>
      </c>
      <c r="W227" s="32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</row>
    <row r="228" spans="1:36" ht="12.75" customHeight="1" x14ac:dyDescent="0.2">
      <c r="A228" s="12" t="s">
        <v>9</v>
      </c>
      <c r="B228" s="13">
        <v>1</v>
      </c>
      <c r="C228" s="13">
        <v>2</v>
      </c>
      <c r="D228" s="13">
        <v>3</v>
      </c>
      <c r="E228" s="13">
        <v>4</v>
      </c>
      <c r="F228" s="13">
        <v>5</v>
      </c>
      <c r="G228" s="13">
        <v>6</v>
      </c>
      <c r="H228" s="201" t="s">
        <v>10</v>
      </c>
      <c r="I228" s="41"/>
      <c r="J228" s="15"/>
      <c r="K228" s="16"/>
      <c r="L228" s="17"/>
      <c r="M228" s="6"/>
      <c r="N228" s="6"/>
      <c r="O228" s="5"/>
      <c r="W228" s="4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3"/>
      <c r="AJ228" s="3"/>
    </row>
    <row r="229" spans="1:36" ht="12.75" customHeight="1" x14ac:dyDescent="0.2">
      <c r="A229" s="27" t="s">
        <v>18</v>
      </c>
      <c r="B229" s="13">
        <v>1187</v>
      </c>
      <c r="C229" s="13"/>
      <c r="D229" s="13"/>
      <c r="E229" s="13"/>
      <c r="F229" s="13"/>
      <c r="G229" s="13"/>
      <c r="H229" s="202"/>
      <c r="I229" s="41"/>
      <c r="J229" s="15"/>
      <c r="K229" s="16"/>
      <c r="L229" s="17"/>
      <c r="M229" s="20">
        <f>B229</f>
        <v>1187</v>
      </c>
      <c r="N229" s="6"/>
      <c r="O229" s="5"/>
      <c r="W229" s="31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3"/>
      <c r="AJ229" s="3"/>
    </row>
    <row r="230" spans="1:36" ht="12.75" customHeight="1" x14ac:dyDescent="0.2">
      <c r="A230" s="27" t="s">
        <v>19</v>
      </c>
      <c r="B230" s="13"/>
      <c r="C230" s="13">
        <v>852</v>
      </c>
      <c r="D230" s="13"/>
      <c r="E230" s="13"/>
      <c r="F230" s="13"/>
      <c r="G230" s="13"/>
      <c r="H230" s="203"/>
      <c r="I230" s="41"/>
      <c r="J230" s="15"/>
      <c r="K230" s="16"/>
      <c r="L230" s="17">
        <f>C230/B229</f>
        <v>0.7177759056444819</v>
      </c>
      <c r="M230" s="20">
        <v>853</v>
      </c>
      <c r="N230" s="3">
        <f t="shared" ref="N230:N234" si="58">M230/M229</f>
        <v>0.7186183656276327</v>
      </c>
      <c r="O230" s="5">
        <f t="shared" ref="O230:O234" si="59">100%-N230</f>
        <v>0.2813816343723673</v>
      </c>
      <c r="W230" s="31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3"/>
      <c r="AJ230" s="3"/>
    </row>
    <row r="231" spans="1:36" ht="12.75" customHeight="1" x14ac:dyDescent="0.2">
      <c r="A231" s="27" t="s">
        <v>20</v>
      </c>
      <c r="B231" s="32"/>
      <c r="C231" s="32"/>
      <c r="D231" s="32">
        <v>730</v>
      </c>
      <c r="E231" s="32"/>
      <c r="F231" s="32"/>
      <c r="G231" s="32"/>
      <c r="H231" s="203"/>
      <c r="I231" s="5"/>
      <c r="J231" s="5"/>
      <c r="K231" s="32"/>
      <c r="L231" s="5">
        <f>D231/C230</f>
        <v>0.85680751173708924</v>
      </c>
      <c r="M231" s="20">
        <v>795</v>
      </c>
      <c r="N231" s="3">
        <f t="shared" si="58"/>
        <v>0.93200468933177028</v>
      </c>
      <c r="O231" s="5">
        <f t="shared" si="59"/>
        <v>6.7995310668229725E-2</v>
      </c>
      <c r="W231" s="31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3"/>
      <c r="AJ231" s="3"/>
    </row>
    <row r="232" spans="1:36" ht="12.75" customHeight="1" x14ac:dyDescent="0.2">
      <c r="A232" s="31" t="s">
        <v>21</v>
      </c>
      <c r="B232" s="32"/>
      <c r="C232" s="32"/>
      <c r="D232" s="32"/>
      <c r="E232" s="32">
        <v>626</v>
      </c>
      <c r="F232" s="32"/>
      <c r="G232" s="32"/>
      <c r="H232" s="203">
        <v>3</v>
      </c>
      <c r="I232" s="5"/>
      <c r="J232" s="5"/>
      <c r="K232" s="32"/>
      <c r="L232" s="5">
        <f>E232/D231</f>
        <v>0.8575342465753425</v>
      </c>
      <c r="M232" s="20">
        <v>724</v>
      </c>
      <c r="N232" s="3">
        <f t="shared" si="58"/>
        <v>0.91069182389937109</v>
      </c>
      <c r="O232" s="5">
        <f t="shared" si="59"/>
        <v>8.9308176100628911E-2</v>
      </c>
      <c r="W232" s="31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3"/>
      <c r="AJ232" s="3"/>
    </row>
    <row r="233" spans="1:36" ht="12.75" customHeight="1" x14ac:dyDescent="0.2">
      <c r="A233" s="31" t="s">
        <v>22</v>
      </c>
      <c r="B233" s="32"/>
      <c r="C233" s="32"/>
      <c r="D233" s="32"/>
      <c r="E233" s="32"/>
      <c r="F233" s="32">
        <v>571</v>
      </c>
      <c r="G233" s="32"/>
      <c r="H233" s="203">
        <v>15</v>
      </c>
      <c r="I233" s="5"/>
      <c r="J233" s="5"/>
      <c r="K233" s="32"/>
      <c r="L233" s="5">
        <f>F233/E232</f>
        <v>0.91214057507987223</v>
      </c>
      <c r="M233" s="20">
        <v>674</v>
      </c>
      <c r="N233" s="3">
        <f t="shared" si="58"/>
        <v>0.93093922651933703</v>
      </c>
      <c r="O233" s="5">
        <f t="shared" si="59"/>
        <v>6.9060773480662974E-2</v>
      </c>
      <c r="W233" s="31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3"/>
      <c r="AJ233" s="3"/>
    </row>
    <row r="234" spans="1:36" ht="12.75" customHeight="1" x14ac:dyDescent="0.2">
      <c r="A234" s="31" t="s">
        <v>33</v>
      </c>
      <c r="G234" s="32">
        <v>556</v>
      </c>
      <c r="H234" s="203">
        <v>464</v>
      </c>
      <c r="I234" s="5"/>
      <c r="J234" s="5"/>
      <c r="L234" s="5">
        <f>G234/F233</f>
        <v>0.97373029772329245</v>
      </c>
      <c r="M234" s="20">
        <v>620</v>
      </c>
      <c r="N234" s="3">
        <f t="shared" si="58"/>
        <v>0.91988130563798221</v>
      </c>
      <c r="O234" s="5">
        <f t="shared" si="59"/>
        <v>8.0118694362017795E-2</v>
      </c>
      <c r="W234" s="32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</row>
    <row r="235" spans="1:36" ht="12.75" customHeight="1" x14ac:dyDescent="0.2">
      <c r="A235" s="31" t="s">
        <v>34</v>
      </c>
      <c r="G235" s="32">
        <v>120</v>
      </c>
      <c r="H235" s="203">
        <v>67</v>
      </c>
      <c r="I235" s="5"/>
      <c r="J235" s="5"/>
      <c r="L235" s="5"/>
      <c r="M235" s="20">
        <v>127</v>
      </c>
      <c r="N235" s="3"/>
      <c r="O235" s="5"/>
      <c r="W235" s="32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</row>
    <row r="236" spans="1:36" ht="12.75" customHeight="1" x14ac:dyDescent="0.2">
      <c r="A236" s="31" t="s">
        <v>36</v>
      </c>
      <c r="G236" s="32">
        <v>46</v>
      </c>
      <c r="H236" s="203">
        <v>24</v>
      </c>
      <c r="I236" s="5"/>
      <c r="J236" s="5"/>
      <c r="L236" s="5"/>
      <c r="M236" s="20">
        <v>49</v>
      </c>
      <c r="N236" s="3"/>
      <c r="O236" s="5"/>
      <c r="W236" s="32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</row>
    <row r="237" spans="1:36" ht="12.75" customHeight="1" x14ac:dyDescent="0.2">
      <c r="A237" s="31" t="s">
        <v>37</v>
      </c>
      <c r="G237" s="32">
        <v>18</v>
      </c>
      <c r="H237" s="203">
        <v>8</v>
      </c>
      <c r="I237" s="5"/>
      <c r="J237" s="5"/>
      <c r="L237" s="5"/>
      <c r="M237" s="20">
        <v>18</v>
      </c>
      <c r="N237" s="3"/>
      <c r="O237" s="5"/>
      <c r="W237" s="32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</row>
    <row r="238" spans="1:36" ht="12.75" customHeight="1" x14ac:dyDescent="0.2">
      <c r="A238" s="31" t="s">
        <v>38</v>
      </c>
      <c r="G238" s="32">
        <v>9</v>
      </c>
      <c r="H238" s="203">
        <v>4</v>
      </c>
      <c r="I238" s="5"/>
      <c r="J238" s="5"/>
      <c r="L238" s="5"/>
      <c r="M238" s="20">
        <v>9</v>
      </c>
      <c r="N238" s="3"/>
      <c r="O238" s="5"/>
      <c r="W238" s="32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</row>
    <row r="239" spans="1:36" ht="12.75" customHeight="1" x14ac:dyDescent="0.2">
      <c r="A239" s="31" t="s">
        <v>39</v>
      </c>
      <c r="G239" s="32">
        <v>5</v>
      </c>
      <c r="H239" s="203">
        <v>2</v>
      </c>
      <c r="I239" s="5"/>
      <c r="J239" s="5"/>
      <c r="L239" s="5"/>
      <c r="M239" s="20">
        <v>5</v>
      </c>
      <c r="N239" s="3"/>
      <c r="O239" s="5"/>
      <c r="W239" s="32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</row>
    <row r="240" spans="1:36" ht="12.75" customHeight="1" x14ac:dyDescent="0.2">
      <c r="A240" s="31" t="s">
        <v>40</v>
      </c>
      <c r="H240" s="203"/>
      <c r="I240" s="5"/>
      <c r="J240" s="5"/>
      <c r="L240" s="5"/>
      <c r="M240" s="20"/>
      <c r="N240" s="3"/>
      <c r="O240" s="5"/>
      <c r="W240" s="32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</row>
    <row r="241" spans="1:36" ht="12.75" customHeight="1" x14ac:dyDescent="0.2">
      <c r="A241" s="31" t="s">
        <v>41</v>
      </c>
      <c r="G241" s="32">
        <v>1</v>
      </c>
      <c r="H241" s="203"/>
      <c r="I241" s="5"/>
      <c r="J241" s="5"/>
      <c r="L241" s="5"/>
      <c r="M241" s="20">
        <v>1</v>
      </c>
      <c r="N241" s="3"/>
      <c r="O241" s="5"/>
      <c r="W241" s="32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</row>
    <row r="242" spans="1:36" ht="12.75" customHeight="1" x14ac:dyDescent="0.2">
      <c r="H242" s="206">
        <f>SUM(H232:H239)</f>
        <v>587</v>
      </c>
      <c r="I242" s="5">
        <f>SUM(H232:H234)/B229</f>
        <v>0.40606571187868579</v>
      </c>
      <c r="J242" s="5">
        <f>H242/B229</f>
        <v>0.4945240101095198</v>
      </c>
      <c r="K242" s="5">
        <f>J242-I242</f>
        <v>8.8458298230834009E-2</v>
      </c>
      <c r="L242" s="5"/>
      <c r="M242" s="6"/>
      <c r="N242" s="6"/>
      <c r="O242" s="5"/>
      <c r="W242" s="32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</row>
    <row r="243" spans="1:36" ht="12.75" customHeight="1" x14ac:dyDescent="0.2">
      <c r="I243" s="5"/>
      <c r="J243" s="5"/>
      <c r="L243" s="5"/>
      <c r="M243" s="6"/>
      <c r="N243" s="6"/>
      <c r="O243" s="5"/>
      <c r="W243" s="32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</row>
    <row r="244" spans="1:36" ht="12.75" customHeight="1" x14ac:dyDescent="0.3">
      <c r="A244" s="44" t="s">
        <v>55</v>
      </c>
      <c r="I244" s="5"/>
      <c r="J244" s="5"/>
      <c r="L244" s="5"/>
      <c r="M244" s="6"/>
      <c r="N244" s="6"/>
      <c r="O244" s="5"/>
      <c r="W244" s="44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3"/>
      <c r="AJ244" s="3"/>
    </row>
    <row r="245" spans="1:36" ht="25.5" customHeight="1" x14ac:dyDescent="0.2">
      <c r="B245" s="228" t="s">
        <v>1</v>
      </c>
      <c r="C245" s="229"/>
      <c r="D245" s="229"/>
      <c r="E245" s="229"/>
      <c r="F245" s="229"/>
      <c r="G245" s="229"/>
      <c r="I245" s="7" t="s">
        <v>2</v>
      </c>
      <c r="J245" s="7" t="s">
        <v>3</v>
      </c>
      <c r="K245" s="8" t="s">
        <v>4</v>
      </c>
      <c r="L245" s="7" t="s">
        <v>5</v>
      </c>
      <c r="M245" s="9" t="s">
        <v>6</v>
      </c>
      <c r="N245" s="9" t="s">
        <v>7</v>
      </c>
      <c r="O245" s="10" t="s">
        <v>8</v>
      </c>
      <c r="W245" s="32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</row>
    <row r="246" spans="1:36" ht="12.75" customHeight="1" x14ac:dyDescent="0.2">
      <c r="A246" s="12" t="s">
        <v>9</v>
      </c>
      <c r="B246" s="13">
        <v>1</v>
      </c>
      <c r="C246" s="13">
        <v>2</v>
      </c>
      <c r="D246" s="13">
        <v>3</v>
      </c>
      <c r="E246" s="13">
        <v>4</v>
      </c>
      <c r="F246" s="13">
        <v>5</v>
      </c>
      <c r="G246" s="13">
        <v>6</v>
      </c>
      <c r="H246" s="201" t="s">
        <v>10</v>
      </c>
      <c r="I246" s="41"/>
      <c r="J246" s="15"/>
      <c r="K246" s="16"/>
      <c r="L246" s="17"/>
      <c r="M246" s="6"/>
      <c r="N246" s="6"/>
      <c r="O246" s="5"/>
      <c r="W246" s="4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3"/>
      <c r="AJ246" s="3"/>
    </row>
    <row r="247" spans="1:36" ht="12.75" customHeight="1" x14ac:dyDescent="0.2">
      <c r="A247" s="27" t="s">
        <v>19</v>
      </c>
      <c r="B247" s="13">
        <v>92</v>
      </c>
      <c r="C247" s="13"/>
      <c r="D247" s="13"/>
      <c r="E247" s="13"/>
      <c r="F247" s="13"/>
      <c r="G247" s="13"/>
      <c r="H247" s="202"/>
      <c r="I247" s="41"/>
      <c r="J247" s="15"/>
      <c r="K247" s="16"/>
      <c r="L247" s="17"/>
      <c r="M247" s="20">
        <f>B247</f>
        <v>92</v>
      </c>
      <c r="N247" s="6"/>
      <c r="O247" s="5"/>
      <c r="W247" s="31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3"/>
      <c r="AJ247" s="3"/>
    </row>
    <row r="248" spans="1:36" ht="12.75" customHeight="1" x14ac:dyDescent="0.2">
      <c r="A248" s="27" t="s">
        <v>20</v>
      </c>
      <c r="B248" s="13"/>
      <c r="C248" s="13">
        <v>48</v>
      </c>
      <c r="D248" s="13"/>
      <c r="E248" s="13"/>
      <c r="F248" s="13"/>
      <c r="G248" s="13"/>
      <c r="H248" s="203"/>
      <c r="I248" s="41"/>
      <c r="J248" s="41"/>
      <c r="K248" s="41"/>
      <c r="L248" s="17">
        <f>C248/B247</f>
        <v>0.52173913043478259</v>
      </c>
      <c r="M248" s="20">
        <v>48</v>
      </c>
      <c r="N248" s="3">
        <f t="shared" ref="N248:N252" si="60">M248/M247</f>
        <v>0.52173913043478259</v>
      </c>
      <c r="O248" s="5">
        <f t="shared" ref="O248:O252" si="61">100%-N248</f>
        <v>0.47826086956521741</v>
      </c>
      <c r="W248" s="31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3"/>
      <c r="AJ248" s="3"/>
    </row>
    <row r="249" spans="1:36" ht="12.75" customHeight="1" x14ac:dyDescent="0.2">
      <c r="A249" s="31" t="s">
        <v>21</v>
      </c>
      <c r="D249" s="32">
        <v>40</v>
      </c>
      <c r="H249" s="203"/>
      <c r="I249" s="5"/>
      <c r="J249" s="5"/>
      <c r="L249" s="5">
        <f>D249/C248</f>
        <v>0.83333333333333337</v>
      </c>
      <c r="M249" s="20">
        <v>43</v>
      </c>
      <c r="N249" s="3">
        <f t="shared" si="60"/>
        <v>0.89583333333333337</v>
      </c>
      <c r="O249" s="5">
        <f t="shared" si="61"/>
        <v>0.10416666666666663</v>
      </c>
      <c r="W249" s="32"/>
      <c r="AI249" s="3"/>
      <c r="AJ249" s="3"/>
    </row>
    <row r="250" spans="1:36" ht="12.75" customHeight="1" x14ac:dyDescent="0.2">
      <c r="A250" s="31" t="s">
        <v>22</v>
      </c>
      <c r="E250" s="32">
        <v>29</v>
      </c>
      <c r="H250" s="203"/>
      <c r="I250" s="5"/>
      <c r="J250" s="5"/>
      <c r="L250" s="5">
        <f>E250/D249</f>
        <v>0.72499999999999998</v>
      </c>
      <c r="M250" s="20">
        <v>36</v>
      </c>
      <c r="N250" s="3">
        <f t="shared" si="60"/>
        <v>0.83720930232558144</v>
      </c>
      <c r="O250" s="5">
        <f t="shared" si="61"/>
        <v>0.16279069767441856</v>
      </c>
      <c r="W250" s="32"/>
      <c r="AI250" s="3"/>
      <c r="AJ250" s="3"/>
    </row>
    <row r="251" spans="1:36" ht="12.75" customHeight="1" x14ac:dyDescent="0.2">
      <c r="A251" s="31" t="s">
        <v>33</v>
      </c>
      <c r="F251" s="32">
        <v>27</v>
      </c>
      <c r="H251" s="203">
        <v>3</v>
      </c>
      <c r="I251" s="5"/>
      <c r="J251" s="5"/>
      <c r="L251" s="5">
        <f>F251/E250</f>
        <v>0.93103448275862066</v>
      </c>
      <c r="M251" s="20">
        <v>32</v>
      </c>
      <c r="N251" s="3">
        <f t="shared" si="60"/>
        <v>0.88888888888888884</v>
      </c>
      <c r="O251" s="5">
        <f t="shared" si="61"/>
        <v>0.11111111111111116</v>
      </c>
      <c r="W251" s="32"/>
      <c r="AI251" s="3"/>
      <c r="AJ251" s="3"/>
    </row>
    <row r="252" spans="1:36" ht="12.75" customHeight="1" x14ac:dyDescent="0.2">
      <c r="A252" s="31" t="s">
        <v>34</v>
      </c>
      <c r="G252" s="32">
        <v>21</v>
      </c>
      <c r="H252" s="203">
        <v>8</v>
      </c>
      <c r="I252" s="5"/>
      <c r="J252" s="5"/>
      <c r="L252" s="5">
        <f>G252/F251</f>
        <v>0.77777777777777779</v>
      </c>
      <c r="M252" s="20">
        <v>26</v>
      </c>
      <c r="N252" s="3">
        <f t="shared" si="60"/>
        <v>0.8125</v>
      </c>
      <c r="O252" s="5">
        <f t="shared" si="61"/>
        <v>0.1875</v>
      </c>
      <c r="W252" s="32"/>
      <c r="AI252" s="3"/>
      <c r="AJ252" s="3"/>
    </row>
    <row r="253" spans="1:36" ht="12.75" customHeight="1" x14ac:dyDescent="0.2">
      <c r="A253" s="31" t="s">
        <v>36</v>
      </c>
      <c r="G253" s="32">
        <v>13</v>
      </c>
      <c r="H253" s="203">
        <v>3</v>
      </c>
      <c r="I253" s="5"/>
      <c r="J253" s="5"/>
      <c r="L253" s="5"/>
      <c r="M253" s="20">
        <v>15</v>
      </c>
      <c r="N253" s="3"/>
      <c r="O253" s="5"/>
      <c r="W253" s="32"/>
      <c r="AI253" s="3"/>
      <c r="AJ253" s="3"/>
    </row>
    <row r="254" spans="1:36" ht="12.75" customHeight="1" x14ac:dyDescent="0.2">
      <c r="A254" s="31" t="s">
        <v>37</v>
      </c>
      <c r="G254" s="32">
        <v>7</v>
      </c>
      <c r="H254" s="203">
        <v>4</v>
      </c>
      <c r="I254" s="5"/>
      <c r="J254" s="5"/>
      <c r="L254" s="5"/>
      <c r="M254" s="20">
        <v>9</v>
      </c>
      <c r="N254" s="3"/>
      <c r="O254" s="5"/>
      <c r="W254" s="32"/>
      <c r="AI254" s="3"/>
      <c r="AJ254" s="3"/>
    </row>
    <row r="255" spans="1:36" ht="12.75" customHeight="1" x14ac:dyDescent="0.2">
      <c r="A255" s="31" t="s">
        <v>38</v>
      </c>
      <c r="G255" s="32">
        <v>2</v>
      </c>
      <c r="H255" s="203"/>
      <c r="I255" s="5"/>
      <c r="J255" s="5"/>
      <c r="L255" s="5"/>
      <c r="M255" s="20">
        <v>2</v>
      </c>
      <c r="N255" s="3"/>
      <c r="O255" s="5"/>
      <c r="W255" s="32"/>
      <c r="AI255" s="3"/>
      <c r="AJ255" s="3"/>
    </row>
    <row r="256" spans="1:36" ht="12.75" customHeight="1" x14ac:dyDescent="0.2">
      <c r="A256" s="31" t="s">
        <v>39</v>
      </c>
      <c r="G256" s="32">
        <v>1</v>
      </c>
      <c r="H256" s="203">
        <v>1</v>
      </c>
      <c r="I256" s="5"/>
      <c r="J256" s="5"/>
      <c r="L256" s="5"/>
      <c r="M256" s="20">
        <v>1</v>
      </c>
      <c r="N256" s="3"/>
      <c r="O256" s="5"/>
      <c r="W256" s="32"/>
      <c r="AI256" s="3"/>
      <c r="AJ256" s="3"/>
    </row>
    <row r="257" spans="1:36" ht="12.75" customHeight="1" x14ac:dyDescent="0.2">
      <c r="A257" s="31" t="s">
        <v>40</v>
      </c>
      <c r="H257" s="203"/>
      <c r="I257" s="5"/>
      <c r="J257" s="5"/>
      <c r="L257" s="5"/>
      <c r="M257" s="20"/>
      <c r="N257" s="3"/>
      <c r="O257" s="5"/>
      <c r="W257" s="32"/>
      <c r="AI257" s="3"/>
      <c r="AJ257" s="3"/>
    </row>
    <row r="258" spans="1:36" ht="12.75" customHeight="1" x14ac:dyDescent="0.2">
      <c r="A258" s="31" t="s">
        <v>41</v>
      </c>
      <c r="H258" s="203"/>
      <c r="I258" s="5"/>
      <c r="J258" s="5"/>
      <c r="L258" s="5"/>
      <c r="M258" s="20"/>
      <c r="N258" s="3"/>
      <c r="O258" s="5"/>
      <c r="W258" s="32"/>
      <c r="AI258" s="3"/>
      <c r="AJ258" s="3"/>
    </row>
    <row r="259" spans="1:36" ht="12.75" customHeight="1" x14ac:dyDescent="0.2">
      <c r="H259" s="206">
        <f>SUM(H251:H256)</f>
        <v>19</v>
      </c>
      <c r="I259" s="5">
        <f>SUM(H251:H252)/B247</f>
        <v>0.11956521739130435</v>
      </c>
      <c r="J259" s="5">
        <f>H259/B247</f>
        <v>0.20652173913043478</v>
      </c>
      <c r="K259" s="5">
        <f>J259-I259</f>
        <v>8.6956521739130432E-2</v>
      </c>
      <c r="L259" s="5"/>
      <c r="M259" s="6"/>
      <c r="N259" s="6"/>
      <c r="O259" s="5"/>
      <c r="W259" s="32"/>
      <c r="AI259" s="3"/>
      <c r="AJ259" s="3"/>
    </row>
    <row r="260" spans="1:36" ht="12.75" customHeight="1" x14ac:dyDescent="0.3">
      <c r="A260" s="44" t="s">
        <v>56</v>
      </c>
      <c r="I260" s="5"/>
      <c r="J260" s="5"/>
      <c r="L260" s="5"/>
      <c r="M260" s="6"/>
      <c r="N260" s="6"/>
      <c r="O260" s="5"/>
      <c r="W260" s="32"/>
      <c r="AI260" s="3"/>
      <c r="AJ260" s="3"/>
    </row>
    <row r="261" spans="1:36" ht="25.5" customHeight="1" x14ac:dyDescent="0.2">
      <c r="B261" s="228" t="s">
        <v>1</v>
      </c>
      <c r="C261" s="229"/>
      <c r="D261" s="229"/>
      <c r="E261" s="229"/>
      <c r="F261" s="229"/>
      <c r="G261" s="229"/>
      <c r="I261" s="7" t="s">
        <v>2</v>
      </c>
      <c r="J261" s="7" t="s">
        <v>3</v>
      </c>
      <c r="K261" s="8" t="s">
        <v>4</v>
      </c>
      <c r="L261" s="7" t="s">
        <v>5</v>
      </c>
      <c r="M261" s="9" t="s">
        <v>6</v>
      </c>
      <c r="N261" s="9" t="s">
        <v>7</v>
      </c>
      <c r="O261" s="10" t="s">
        <v>8</v>
      </c>
      <c r="W261" s="32"/>
      <c r="AI261" s="3"/>
      <c r="AJ261" s="3"/>
    </row>
    <row r="262" spans="1:36" ht="12.75" customHeight="1" x14ac:dyDescent="0.2">
      <c r="A262" s="12" t="s">
        <v>9</v>
      </c>
      <c r="B262" s="13">
        <v>1</v>
      </c>
      <c r="C262" s="13">
        <v>2</v>
      </c>
      <c r="D262" s="13">
        <v>3</v>
      </c>
      <c r="E262" s="13">
        <v>4</v>
      </c>
      <c r="F262" s="13">
        <v>5</v>
      </c>
      <c r="G262" s="13">
        <v>6</v>
      </c>
      <c r="H262" s="201" t="s">
        <v>10</v>
      </c>
      <c r="I262" s="41"/>
      <c r="J262" s="15"/>
      <c r="K262" s="16"/>
      <c r="L262" s="17"/>
      <c r="M262" s="6"/>
      <c r="N262" s="6"/>
      <c r="O262" s="5"/>
      <c r="W262" s="32"/>
      <c r="AI262" s="3"/>
      <c r="AJ262" s="3"/>
    </row>
    <row r="263" spans="1:36" ht="12.75" customHeight="1" x14ac:dyDescent="0.2">
      <c r="A263" s="27" t="s">
        <v>20</v>
      </c>
      <c r="B263" s="13">
        <v>1220</v>
      </c>
      <c r="C263" s="13"/>
      <c r="D263" s="13"/>
      <c r="E263" s="13"/>
      <c r="F263" s="13"/>
      <c r="G263" s="13"/>
      <c r="H263" s="202"/>
      <c r="I263" s="41"/>
      <c r="J263" s="15"/>
      <c r="K263" s="16"/>
      <c r="L263" s="17"/>
      <c r="M263" s="20">
        <f>B263</f>
        <v>1220</v>
      </c>
      <c r="N263" s="6"/>
      <c r="O263" s="5"/>
      <c r="W263" s="32"/>
      <c r="AI263" s="3"/>
      <c r="AJ263" s="3"/>
    </row>
    <row r="264" spans="1:36" ht="12.75" customHeight="1" x14ac:dyDescent="0.2">
      <c r="A264" s="31" t="s">
        <v>21</v>
      </c>
      <c r="B264" s="13"/>
      <c r="C264" s="13">
        <v>970</v>
      </c>
      <c r="D264" s="13"/>
      <c r="E264" s="13"/>
      <c r="F264" s="13"/>
      <c r="G264" s="13"/>
      <c r="H264" s="203"/>
      <c r="I264" s="41"/>
      <c r="J264" s="41"/>
      <c r="K264" s="41"/>
      <c r="L264" s="17">
        <f>C264/B263</f>
        <v>0.79508196721311475</v>
      </c>
      <c r="M264" s="20">
        <v>975</v>
      </c>
      <c r="N264" s="3">
        <f t="shared" ref="N264:N268" si="62">M264/M263</f>
        <v>0.79918032786885251</v>
      </c>
      <c r="O264" s="5">
        <f t="shared" ref="O264:O268" si="63">100%-N264</f>
        <v>0.20081967213114749</v>
      </c>
      <c r="W264" s="32"/>
      <c r="AI264" s="3"/>
      <c r="AJ264" s="3"/>
    </row>
    <row r="265" spans="1:36" ht="12.75" customHeight="1" x14ac:dyDescent="0.2">
      <c r="A265" s="31" t="s">
        <v>22</v>
      </c>
      <c r="B265" s="32"/>
      <c r="C265" s="32"/>
      <c r="D265" s="32">
        <v>755</v>
      </c>
      <c r="E265" s="32"/>
      <c r="F265" s="32"/>
      <c r="G265" s="32"/>
      <c r="H265" s="203"/>
      <c r="I265" s="5"/>
      <c r="J265" s="5"/>
      <c r="K265" s="5"/>
      <c r="L265" s="5">
        <f>D265/C264</f>
        <v>0.77835051546391754</v>
      </c>
      <c r="M265" s="20">
        <v>854</v>
      </c>
      <c r="N265" s="3">
        <f t="shared" si="62"/>
        <v>0.87589743589743585</v>
      </c>
      <c r="O265" s="5">
        <f t="shared" si="63"/>
        <v>0.12410256410256415</v>
      </c>
      <c r="W265" s="32"/>
      <c r="AI265" s="3"/>
      <c r="AJ265" s="3"/>
    </row>
    <row r="266" spans="1:36" ht="12.75" customHeight="1" x14ac:dyDescent="0.2">
      <c r="A266" s="31" t="s">
        <v>33</v>
      </c>
      <c r="E266" s="32">
        <v>646</v>
      </c>
      <c r="H266" s="203">
        <v>2</v>
      </c>
      <c r="I266" s="5"/>
      <c r="J266" s="5"/>
      <c r="L266" s="5">
        <f>E266/D265</f>
        <v>0.85562913907284766</v>
      </c>
      <c r="M266" s="20">
        <v>768</v>
      </c>
      <c r="N266" s="3">
        <f t="shared" si="62"/>
        <v>0.89929742388758782</v>
      </c>
      <c r="O266" s="5">
        <f t="shared" si="63"/>
        <v>0.10070257611241218</v>
      </c>
      <c r="W266" s="32"/>
      <c r="AI266" s="3"/>
      <c r="AJ266" s="3"/>
    </row>
    <row r="267" spans="1:36" ht="12.75" customHeight="1" x14ac:dyDescent="0.2">
      <c r="A267" s="31" t="s">
        <v>34</v>
      </c>
      <c r="F267" s="32">
        <v>583</v>
      </c>
      <c r="H267" s="203">
        <v>14</v>
      </c>
      <c r="I267" s="5"/>
      <c r="J267" s="5"/>
      <c r="L267" s="5">
        <f>F267/E266</f>
        <v>0.9024767801857585</v>
      </c>
      <c r="M267" s="20">
        <v>723</v>
      </c>
      <c r="N267" s="3">
        <f t="shared" si="62"/>
        <v>0.94140625</v>
      </c>
      <c r="O267" s="5">
        <f t="shared" si="63"/>
        <v>5.859375E-2</v>
      </c>
      <c r="W267" s="32"/>
      <c r="AI267" s="3"/>
      <c r="AJ267" s="3"/>
    </row>
    <row r="268" spans="1:36" ht="12.75" customHeight="1" x14ac:dyDescent="0.2">
      <c r="A268" s="31" t="s">
        <v>36</v>
      </c>
      <c r="G268" s="32">
        <v>583</v>
      </c>
      <c r="H268" s="203">
        <v>473</v>
      </c>
      <c r="I268" s="5"/>
      <c r="J268" s="5"/>
      <c r="L268" s="5">
        <f>G268/F267</f>
        <v>1</v>
      </c>
      <c r="M268" s="20">
        <v>676</v>
      </c>
      <c r="N268" s="3">
        <f t="shared" si="62"/>
        <v>0.93499308437067774</v>
      </c>
      <c r="O268" s="5">
        <f t="shared" si="63"/>
        <v>6.5006915629322259E-2</v>
      </c>
      <c r="W268" s="32"/>
      <c r="AI268" s="3"/>
      <c r="AJ268" s="3"/>
    </row>
    <row r="269" spans="1:36" ht="12.75" customHeight="1" x14ac:dyDescent="0.2">
      <c r="A269" s="31" t="s">
        <v>37</v>
      </c>
      <c r="G269" s="32">
        <v>168</v>
      </c>
      <c r="H269" s="203">
        <v>100</v>
      </c>
      <c r="I269" s="5"/>
      <c r="J269" s="5"/>
      <c r="L269" s="5"/>
      <c r="M269" s="20">
        <v>170</v>
      </c>
      <c r="N269" s="3"/>
      <c r="O269" s="5"/>
      <c r="W269" s="32"/>
      <c r="AI269" s="3"/>
      <c r="AJ269" s="3"/>
    </row>
    <row r="270" spans="1:36" ht="12.75" customHeight="1" x14ac:dyDescent="0.2">
      <c r="A270" s="31" t="s">
        <v>38</v>
      </c>
      <c r="G270" s="32">
        <v>53</v>
      </c>
      <c r="H270" s="203">
        <v>43</v>
      </c>
      <c r="I270" s="5"/>
      <c r="J270" s="5"/>
      <c r="L270" s="5"/>
      <c r="M270" s="20">
        <v>54</v>
      </c>
      <c r="N270" s="3"/>
      <c r="O270" s="5"/>
      <c r="W270" s="32"/>
      <c r="AI270" s="3"/>
      <c r="AJ270" s="3"/>
    </row>
    <row r="271" spans="1:36" ht="12.75" customHeight="1" x14ac:dyDescent="0.2">
      <c r="A271" s="31" t="s">
        <v>39</v>
      </c>
      <c r="G271" s="32">
        <v>8</v>
      </c>
      <c r="H271" s="203">
        <v>5</v>
      </c>
      <c r="I271" s="5"/>
      <c r="J271" s="5"/>
      <c r="L271" s="5"/>
      <c r="M271" s="20">
        <v>9</v>
      </c>
      <c r="N271" s="3"/>
      <c r="O271" s="5"/>
      <c r="W271" s="32"/>
      <c r="AI271" s="3"/>
      <c r="AJ271" s="3"/>
    </row>
    <row r="272" spans="1:36" ht="12.75" customHeight="1" x14ac:dyDescent="0.2">
      <c r="A272" s="31" t="s">
        <v>40</v>
      </c>
      <c r="G272" s="32">
        <v>4</v>
      </c>
      <c r="H272" s="203">
        <v>3</v>
      </c>
      <c r="I272" s="5"/>
      <c r="J272" s="5"/>
      <c r="L272" s="5"/>
      <c r="M272" s="20">
        <v>4</v>
      </c>
      <c r="N272" s="3"/>
      <c r="O272" s="5"/>
      <c r="W272" s="32"/>
      <c r="AI272" s="3"/>
      <c r="AJ272" s="3"/>
    </row>
    <row r="273" spans="1:36" ht="12.75" customHeight="1" x14ac:dyDescent="0.2">
      <c r="A273" s="31" t="s">
        <v>41</v>
      </c>
      <c r="G273" s="32">
        <v>1</v>
      </c>
      <c r="H273" s="203"/>
      <c r="I273" s="5"/>
      <c r="J273" s="5"/>
      <c r="L273" s="5"/>
      <c r="M273" s="20">
        <v>1</v>
      </c>
      <c r="N273" s="3"/>
      <c r="O273" s="5"/>
      <c r="W273" s="32"/>
      <c r="AI273" s="3"/>
      <c r="AJ273" s="3"/>
    </row>
    <row r="274" spans="1:36" ht="12.75" customHeight="1" x14ac:dyDescent="0.2">
      <c r="H274" s="206">
        <f>SUM(H266:H272)</f>
        <v>640</v>
      </c>
      <c r="I274" s="5">
        <f>SUM(H266:H268)/B263</f>
        <v>0.40081967213114755</v>
      </c>
      <c r="J274" s="5">
        <f>H274/B263</f>
        <v>0.52459016393442626</v>
      </c>
      <c r="K274" s="5">
        <f>J274-I274</f>
        <v>0.1237704918032787</v>
      </c>
      <c r="L274" s="5"/>
      <c r="M274" s="6"/>
      <c r="N274" s="6"/>
      <c r="O274" s="5"/>
      <c r="W274" s="32"/>
      <c r="AI274" s="3"/>
      <c r="AJ274" s="3"/>
    </row>
    <row r="275" spans="1:36" ht="12.75" customHeight="1" x14ac:dyDescent="0.2">
      <c r="I275" s="5"/>
      <c r="J275" s="5"/>
      <c r="L275" s="5"/>
      <c r="M275" s="6"/>
      <c r="N275" s="6"/>
      <c r="O275" s="5"/>
      <c r="W275" s="32"/>
      <c r="AI275" s="3"/>
      <c r="AJ275" s="3"/>
    </row>
    <row r="276" spans="1:36" ht="12.75" customHeight="1" x14ac:dyDescent="0.3">
      <c r="A276" s="44" t="s">
        <v>57</v>
      </c>
      <c r="I276" s="5"/>
      <c r="J276" s="5"/>
      <c r="L276" s="5"/>
      <c r="M276" s="6"/>
      <c r="N276" s="6"/>
      <c r="O276" s="5"/>
      <c r="W276" s="32"/>
      <c r="AI276" s="3"/>
      <c r="AJ276" s="3"/>
    </row>
    <row r="277" spans="1:36" ht="25.5" customHeight="1" x14ac:dyDescent="0.2">
      <c r="B277" s="228" t="s">
        <v>1</v>
      </c>
      <c r="C277" s="229"/>
      <c r="D277" s="229"/>
      <c r="E277" s="229"/>
      <c r="F277" s="229"/>
      <c r="G277" s="229"/>
      <c r="I277" s="7" t="s">
        <v>2</v>
      </c>
      <c r="J277" s="7" t="s">
        <v>3</v>
      </c>
      <c r="K277" s="8" t="s">
        <v>4</v>
      </c>
      <c r="L277" s="7" t="s">
        <v>5</v>
      </c>
      <c r="M277" s="9" t="s">
        <v>6</v>
      </c>
      <c r="N277" s="9" t="s">
        <v>7</v>
      </c>
      <c r="O277" s="10" t="s">
        <v>8</v>
      </c>
      <c r="W277" s="32"/>
      <c r="AI277" s="3"/>
      <c r="AJ277" s="3"/>
    </row>
    <row r="278" spans="1:36" ht="12.75" customHeight="1" x14ac:dyDescent="0.2">
      <c r="A278" s="12" t="s">
        <v>9</v>
      </c>
      <c r="B278" s="13">
        <v>1</v>
      </c>
      <c r="C278" s="13">
        <v>2</v>
      </c>
      <c r="D278" s="13">
        <v>3</v>
      </c>
      <c r="E278" s="13">
        <v>4</v>
      </c>
      <c r="F278" s="13">
        <v>5</v>
      </c>
      <c r="G278" s="13">
        <v>6</v>
      </c>
      <c r="H278" s="201" t="s">
        <v>10</v>
      </c>
      <c r="I278" s="41"/>
      <c r="J278" s="15"/>
      <c r="K278" s="16"/>
      <c r="L278" s="17"/>
      <c r="M278" s="6"/>
      <c r="N278" s="6"/>
      <c r="O278" s="5"/>
      <c r="W278" s="32"/>
      <c r="AI278" s="3"/>
      <c r="AJ278" s="3"/>
    </row>
    <row r="279" spans="1:36" ht="12.75" customHeight="1" x14ac:dyDescent="0.2">
      <c r="A279" s="31" t="s">
        <v>21</v>
      </c>
      <c r="B279" s="13">
        <v>91</v>
      </c>
      <c r="C279" s="13"/>
      <c r="D279" s="13"/>
      <c r="E279" s="13"/>
      <c r="F279" s="13"/>
      <c r="G279" s="13"/>
      <c r="H279" s="202"/>
      <c r="I279" s="41"/>
      <c r="J279" s="15"/>
      <c r="K279" s="16"/>
      <c r="L279" s="17"/>
      <c r="M279" s="20">
        <f>B279</f>
        <v>91</v>
      </c>
      <c r="N279" s="6"/>
      <c r="O279" s="5"/>
      <c r="W279" s="32"/>
      <c r="AI279" s="3"/>
      <c r="AJ279" s="3"/>
    </row>
    <row r="280" spans="1:36" ht="12.75" customHeight="1" x14ac:dyDescent="0.2">
      <c r="A280" s="31" t="s">
        <v>22</v>
      </c>
      <c r="B280" s="13"/>
      <c r="C280" s="13">
        <v>53</v>
      </c>
      <c r="D280" s="13"/>
      <c r="E280" s="13"/>
      <c r="F280" s="13"/>
      <c r="G280" s="13"/>
      <c r="H280" s="203"/>
      <c r="I280" s="41"/>
      <c r="J280" s="41"/>
      <c r="K280" s="41"/>
      <c r="L280" s="17">
        <f>C280/B279</f>
        <v>0.58241758241758246</v>
      </c>
      <c r="M280" s="20">
        <v>54</v>
      </c>
      <c r="N280" s="3">
        <f t="shared" ref="N280:N284" si="64">M280/M279</f>
        <v>0.59340659340659341</v>
      </c>
      <c r="O280" s="5">
        <f t="shared" ref="O280:O284" si="65">100%-N280</f>
        <v>0.40659340659340659</v>
      </c>
      <c r="W280" s="32"/>
      <c r="AI280" s="3"/>
      <c r="AJ280" s="3"/>
    </row>
    <row r="281" spans="1:36" ht="12.75" customHeight="1" x14ac:dyDescent="0.2">
      <c r="A281" s="31" t="s">
        <v>33</v>
      </c>
      <c r="D281" s="32">
        <v>34</v>
      </c>
      <c r="H281" s="203"/>
      <c r="I281" s="5"/>
      <c r="J281" s="5"/>
      <c r="L281" s="5">
        <f>D281/C280</f>
        <v>0.64150943396226412</v>
      </c>
      <c r="M281" s="20">
        <v>46</v>
      </c>
      <c r="N281" s="3">
        <f t="shared" si="64"/>
        <v>0.85185185185185186</v>
      </c>
      <c r="O281" s="5">
        <f t="shared" si="65"/>
        <v>0.14814814814814814</v>
      </c>
      <c r="W281" s="32"/>
      <c r="AI281" s="3"/>
      <c r="AJ281" s="3"/>
    </row>
    <row r="282" spans="1:36" ht="12.75" customHeight="1" x14ac:dyDescent="0.2">
      <c r="A282" s="31" t="s">
        <v>34</v>
      </c>
      <c r="E282" s="32">
        <v>17</v>
      </c>
      <c r="H282" s="203"/>
      <c r="I282" s="5"/>
      <c r="J282" s="5"/>
      <c r="L282" s="5">
        <f>E282/D281</f>
        <v>0.5</v>
      </c>
      <c r="M282" s="20">
        <v>39</v>
      </c>
      <c r="N282" s="3">
        <f t="shared" si="64"/>
        <v>0.84782608695652173</v>
      </c>
      <c r="O282" s="5">
        <f t="shared" si="65"/>
        <v>0.15217391304347827</v>
      </c>
      <c r="W282" s="32"/>
      <c r="AI282" s="3"/>
      <c r="AJ282" s="3"/>
    </row>
    <row r="283" spans="1:36" ht="12.75" customHeight="1" x14ac:dyDescent="0.2">
      <c r="A283" s="31" t="s">
        <v>36</v>
      </c>
      <c r="F283" s="32">
        <v>14</v>
      </c>
      <c r="H283" s="203">
        <v>4</v>
      </c>
      <c r="I283" s="5"/>
      <c r="J283" s="5"/>
      <c r="L283" s="5">
        <f>F283/E282</f>
        <v>0.82352941176470584</v>
      </c>
      <c r="M283" s="20">
        <v>27</v>
      </c>
      <c r="N283" s="3">
        <f t="shared" si="64"/>
        <v>0.69230769230769229</v>
      </c>
      <c r="O283" s="5">
        <f t="shared" si="65"/>
        <v>0.30769230769230771</v>
      </c>
      <c r="W283" s="32"/>
      <c r="AI283" s="3"/>
      <c r="AJ283" s="3"/>
    </row>
    <row r="284" spans="1:36" ht="12.75" customHeight="1" x14ac:dyDescent="0.2">
      <c r="A284" s="31" t="s">
        <v>37</v>
      </c>
      <c r="G284" s="32">
        <v>14</v>
      </c>
      <c r="H284" s="203">
        <v>12</v>
      </c>
      <c r="I284" s="5"/>
      <c r="J284" s="5"/>
      <c r="L284" s="5">
        <f>G284/F283</f>
        <v>1</v>
      </c>
      <c r="M284" s="20">
        <v>21</v>
      </c>
      <c r="N284" s="3">
        <f t="shared" si="64"/>
        <v>0.77777777777777779</v>
      </c>
      <c r="O284" s="5">
        <f t="shared" si="65"/>
        <v>0.22222222222222221</v>
      </c>
      <c r="W284" s="32"/>
      <c r="AI284" s="3"/>
      <c r="AJ284" s="3"/>
    </row>
    <row r="285" spans="1:36" ht="12.75" customHeight="1" x14ac:dyDescent="0.2">
      <c r="A285" s="31" t="s">
        <v>38</v>
      </c>
      <c r="G285" s="32">
        <v>8</v>
      </c>
      <c r="H285" s="203">
        <v>3</v>
      </c>
      <c r="I285" s="5"/>
      <c r="J285" s="5"/>
      <c r="L285" s="5"/>
      <c r="M285" s="20">
        <v>9</v>
      </c>
      <c r="N285" s="3"/>
      <c r="O285" s="5"/>
      <c r="W285" s="32"/>
      <c r="AI285" s="3"/>
      <c r="AJ285" s="3"/>
    </row>
    <row r="286" spans="1:36" ht="12.75" customHeight="1" x14ac:dyDescent="0.2">
      <c r="A286" s="31" t="s">
        <v>39</v>
      </c>
      <c r="G286" s="32">
        <v>3</v>
      </c>
      <c r="H286" s="203">
        <v>1</v>
      </c>
      <c r="I286" s="5"/>
      <c r="J286" s="5"/>
      <c r="L286" s="5"/>
      <c r="M286" s="20">
        <v>3</v>
      </c>
      <c r="N286" s="3"/>
      <c r="O286" s="5"/>
      <c r="W286" s="32"/>
      <c r="AI286" s="3"/>
      <c r="AJ286" s="3"/>
    </row>
    <row r="287" spans="1:36" ht="12.75" customHeight="1" x14ac:dyDescent="0.2">
      <c r="A287" s="31" t="s">
        <v>40</v>
      </c>
      <c r="G287" s="32">
        <v>1</v>
      </c>
      <c r="H287" s="203"/>
      <c r="I287" s="5"/>
      <c r="J287" s="5"/>
      <c r="L287" s="5"/>
      <c r="M287" s="20">
        <v>1</v>
      </c>
      <c r="N287" s="3"/>
      <c r="O287" s="5"/>
      <c r="W287" s="32"/>
      <c r="AI287" s="3"/>
      <c r="AJ287" s="3"/>
    </row>
    <row r="288" spans="1:36" ht="12.75" customHeight="1" x14ac:dyDescent="0.2">
      <c r="A288" s="31" t="s">
        <v>41</v>
      </c>
      <c r="G288" s="32">
        <v>1</v>
      </c>
      <c r="H288" s="203"/>
      <c r="I288" s="5"/>
      <c r="J288" s="5"/>
      <c r="L288" s="5"/>
      <c r="M288" s="20">
        <v>1</v>
      </c>
      <c r="N288" s="3"/>
      <c r="O288" s="5"/>
      <c r="W288" s="32"/>
      <c r="AI288" s="3"/>
      <c r="AJ288" s="3"/>
    </row>
    <row r="289" spans="1:36" ht="12.75" customHeight="1" x14ac:dyDescent="0.2">
      <c r="H289" s="206">
        <f>SUM(H283:H286)</f>
        <v>20</v>
      </c>
      <c r="I289" s="5">
        <f>SUM(H283:H284)/B279</f>
        <v>0.17582417582417584</v>
      </c>
      <c r="J289" s="5">
        <f>H289/B279</f>
        <v>0.21978021978021978</v>
      </c>
      <c r="K289" s="5">
        <f>J289-I289</f>
        <v>4.3956043956043939E-2</v>
      </c>
      <c r="L289" s="5"/>
      <c r="M289" s="6"/>
      <c r="N289" s="6"/>
      <c r="O289" s="5"/>
      <c r="W289" s="32"/>
      <c r="AI289" s="3"/>
      <c r="AJ289" s="3"/>
    </row>
    <row r="290" spans="1:36" ht="12.75" customHeight="1" x14ac:dyDescent="0.3">
      <c r="A290" s="44" t="s">
        <v>58</v>
      </c>
      <c r="I290" s="5"/>
      <c r="J290" s="5"/>
      <c r="L290" s="5"/>
      <c r="M290" s="6"/>
      <c r="N290" s="6"/>
      <c r="O290" s="5"/>
      <c r="W290" s="32"/>
      <c r="AI290" s="3"/>
      <c r="AJ290" s="3"/>
    </row>
    <row r="291" spans="1:36" ht="25.5" customHeight="1" x14ac:dyDescent="0.2">
      <c r="B291" s="228" t="s">
        <v>1</v>
      </c>
      <c r="C291" s="229"/>
      <c r="D291" s="229"/>
      <c r="E291" s="229"/>
      <c r="F291" s="229"/>
      <c r="G291" s="229"/>
      <c r="I291" s="7" t="s">
        <v>2</v>
      </c>
      <c r="J291" s="7" t="s">
        <v>3</v>
      </c>
      <c r="K291" s="8" t="s">
        <v>4</v>
      </c>
      <c r="L291" s="7" t="s">
        <v>5</v>
      </c>
      <c r="M291" s="9" t="s">
        <v>6</v>
      </c>
      <c r="N291" s="9" t="s">
        <v>7</v>
      </c>
      <c r="O291" s="10" t="s">
        <v>8</v>
      </c>
      <c r="W291" s="32"/>
      <c r="AI291" s="3"/>
      <c r="AJ291" s="3"/>
    </row>
    <row r="292" spans="1:36" ht="12.75" customHeight="1" x14ac:dyDescent="0.2">
      <c r="A292" s="12" t="s">
        <v>9</v>
      </c>
      <c r="B292" s="13">
        <v>1</v>
      </c>
      <c r="C292" s="13">
        <v>2</v>
      </c>
      <c r="D292" s="13">
        <v>3</v>
      </c>
      <c r="E292" s="13">
        <v>4</v>
      </c>
      <c r="F292" s="13">
        <v>5</v>
      </c>
      <c r="G292" s="13">
        <v>6</v>
      </c>
      <c r="H292" s="201" t="s">
        <v>10</v>
      </c>
      <c r="I292" s="41"/>
      <c r="J292" s="15"/>
      <c r="K292" s="16"/>
      <c r="L292" s="17"/>
      <c r="M292" s="6"/>
      <c r="N292" s="6"/>
      <c r="O292" s="5"/>
      <c r="W292" s="32"/>
      <c r="AI292" s="3"/>
      <c r="AJ292" s="3"/>
    </row>
    <row r="293" spans="1:36" ht="12.75" customHeight="1" x14ac:dyDescent="0.2">
      <c r="A293" s="31" t="s">
        <v>22</v>
      </c>
      <c r="B293" s="13">
        <v>1092</v>
      </c>
      <c r="C293" s="13"/>
      <c r="D293" s="13"/>
      <c r="E293" s="13"/>
      <c r="F293" s="13"/>
      <c r="G293" s="13"/>
      <c r="H293" s="202"/>
      <c r="I293" s="41"/>
      <c r="J293" s="15"/>
      <c r="K293" s="16"/>
      <c r="L293" s="17"/>
      <c r="M293" s="20">
        <f>B293</f>
        <v>1092</v>
      </c>
      <c r="N293" s="6"/>
      <c r="O293" s="5"/>
      <c r="W293" s="32"/>
      <c r="AI293" s="3"/>
      <c r="AJ293" s="3"/>
    </row>
    <row r="294" spans="1:36" ht="12.75" customHeight="1" x14ac:dyDescent="0.2">
      <c r="A294" s="31" t="s">
        <v>33</v>
      </c>
      <c r="B294" s="13"/>
      <c r="C294" s="13">
        <v>890</v>
      </c>
      <c r="D294" s="13"/>
      <c r="E294" s="13"/>
      <c r="F294" s="13"/>
      <c r="G294" s="13"/>
      <c r="H294" s="203"/>
      <c r="I294" s="41"/>
      <c r="J294" s="41"/>
      <c r="K294" s="41"/>
      <c r="L294" s="17">
        <f>C294/B293</f>
        <v>0.81501831501831501</v>
      </c>
      <c r="M294" s="20">
        <v>893</v>
      </c>
      <c r="N294" s="3">
        <f t="shared" ref="N294:N298" si="66">M294/M293</f>
        <v>0.81776556776556775</v>
      </c>
      <c r="O294" s="5">
        <f t="shared" ref="O294:O298" si="67">100%-N294</f>
        <v>0.18223443223443225</v>
      </c>
      <c r="W294" s="32"/>
      <c r="AI294" s="3"/>
      <c r="AJ294" s="3"/>
    </row>
    <row r="295" spans="1:36" ht="12.75" customHeight="1" x14ac:dyDescent="0.2">
      <c r="A295" s="31" t="s">
        <v>34</v>
      </c>
      <c r="D295" s="32">
        <v>733</v>
      </c>
      <c r="H295" s="203"/>
      <c r="I295" s="5"/>
      <c r="J295" s="5"/>
      <c r="L295" s="5">
        <f>D295/C294</f>
        <v>0.82359550561797756</v>
      </c>
      <c r="M295" s="20">
        <v>811</v>
      </c>
      <c r="N295" s="3">
        <f t="shared" si="66"/>
        <v>0.90817469204927215</v>
      </c>
      <c r="O295" s="5">
        <f t="shared" si="67"/>
        <v>9.1825307950727852E-2</v>
      </c>
      <c r="W295" s="32"/>
      <c r="AI295" s="3"/>
      <c r="AJ295" s="3"/>
    </row>
    <row r="296" spans="1:36" ht="12.75" customHeight="1" x14ac:dyDescent="0.2">
      <c r="A296" s="31" t="s">
        <v>36</v>
      </c>
      <c r="E296" s="32">
        <v>645</v>
      </c>
      <c r="H296" s="203">
        <v>1</v>
      </c>
      <c r="I296" s="5"/>
      <c r="J296" s="5"/>
      <c r="L296" s="5">
        <f>E296/D295</f>
        <v>0.87994542974079126</v>
      </c>
      <c r="M296" s="20">
        <v>757</v>
      </c>
      <c r="N296" s="3">
        <f t="shared" si="66"/>
        <v>0.93341553637484587</v>
      </c>
      <c r="O296" s="5">
        <f t="shared" si="67"/>
        <v>6.6584463625154133E-2</v>
      </c>
      <c r="W296" s="32"/>
      <c r="AI296" s="3"/>
      <c r="AJ296" s="3"/>
    </row>
    <row r="297" spans="1:36" ht="12.75" customHeight="1" x14ac:dyDescent="0.2">
      <c r="A297" s="31" t="s">
        <v>37</v>
      </c>
      <c r="F297" s="32">
        <v>589</v>
      </c>
      <c r="H297" s="203">
        <v>8</v>
      </c>
      <c r="I297" s="5"/>
      <c r="J297" s="5"/>
      <c r="L297" s="5">
        <f>F297/E296</f>
        <v>0.91317829457364341</v>
      </c>
      <c r="M297" s="20">
        <v>684</v>
      </c>
      <c r="N297" s="3">
        <f t="shared" si="66"/>
        <v>0.90356671070013206</v>
      </c>
      <c r="O297" s="5">
        <f t="shared" si="67"/>
        <v>9.6433289299867941E-2</v>
      </c>
      <c r="W297" s="32"/>
      <c r="AI297" s="3"/>
      <c r="AJ297" s="3"/>
    </row>
    <row r="298" spans="1:36" ht="12.75" customHeight="1" x14ac:dyDescent="0.2">
      <c r="A298" s="31" t="s">
        <v>38</v>
      </c>
      <c r="G298" s="32">
        <v>580</v>
      </c>
      <c r="H298" s="203">
        <v>493</v>
      </c>
      <c r="I298" s="5"/>
      <c r="J298" s="5"/>
      <c r="L298" s="5">
        <f>G298/F297</f>
        <v>0.98471986417657043</v>
      </c>
      <c r="M298" s="20">
        <v>652</v>
      </c>
      <c r="N298" s="3">
        <f t="shared" si="66"/>
        <v>0.95321637426900585</v>
      </c>
      <c r="O298" s="5">
        <f t="shared" si="67"/>
        <v>4.6783625730994149E-2</v>
      </c>
      <c r="W298" s="32"/>
      <c r="AI298" s="3"/>
      <c r="AJ298" s="3"/>
    </row>
    <row r="299" spans="1:36" ht="12.75" customHeight="1" x14ac:dyDescent="0.2">
      <c r="A299" s="31" t="s">
        <v>39</v>
      </c>
      <c r="G299" s="32">
        <v>132</v>
      </c>
      <c r="H299" s="203">
        <v>87</v>
      </c>
      <c r="I299" s="5"/>
      <c r="J299" s="5"/>
      <c r="L299" s="5"/>
      <c r="M299" s="20">
        <v>135</v>
      </c>
      <c r="N299" s="3"/>
      <c r="O299" s="5"/>
      <c r="W299" s="32"/>
      <c r="AI299" s="3"/>
      <c r="AJ299" s="3"/>
    </row>
    <row r="300" spans="1:36" ht="12.75" customHeight="1" x14ac:dyDescent="0.2">
      <c r="A300" s="31" t="s">
        <v>40</v>
      </c>
      <c r="G300" s="32">
        <v>37</v>
      </c>
      <c r="H300" s="203">
        <v>22</v>
      </c>
      <c r="I300" s="5"/>
      <c r="J300" s="5"/>
      <c r="L300" s="5"/>
      <c r="M300" s="20">
        <v>38</v>
      </c>
      <c r="N300" s="3"/>
      <c r="O300" s="5"/>
      <c r="W300" s="32"/>
      <c r="AI300" s="3"/>
      <c r="AJ300" s="3"/>
    </row>
    <row r="301" spans="1:36" ht="12.75" customHeight="1" x14ac:dyDescent="0.2">
      <c r="A301" s="31" t="s">
        <v>41</v>
      </c>
      <c r="G301" s="32">
        <v>6</v>
      </c>
      <c r="H301" s="203">
        <v>5</v>
      </c>
      <c r="I301" s="5"/>
      <c r="J301" s="5"/>
      <c r="L301" s="5"/>
      <c r="M301" s="20">
        <v>6</v>
      </c>
      <c r="N301" s="3"/>
      <c r="O301" s="5"/>
      <c r="W301" s="32"/>
      <c r="AI301" s="3"/>
      <c r="AJ301" s="3"/>
    </row>
    <row r="302" spans="1:36" ht="12.75" customHeight="1" x14ac:dyDescent="0.2">
      <c r="A302" s="31" t="s">
        <v>42</v>
      </c>
      <c r="H302" s="203"/>
      <c r="I302" s="5"/>
      <c r="J302" s="5"/>
      <c r="L302" s="5"/>
      <c r="M302" s="20"/>
      <c r="N302" s="3"/>
      <c r="O302" s="5"/>
      <c r="W302" s="32"/>
      <c r="AI302" s="3"/>
      <c r="AJ302" s="3"/>
    </row>
    <row r="303" spans="1:36" ht="12.75" customHeight="1" x14ac:dyDescent="0.2">
      <c r="H303" s="206">
        <f>SUM(H296:H301)</f>
        <v>616</v>
      </c>
      <c r="I303" s="5">
        <f>SUM(H296:H298)/B293</f>
        <v>0.45970695970695968</v>
      </c>
      <c r="J303" s="5">
        <f>H303/B293</f>
        <v>0.5641025641025641</v>
      </c>
      <c r="K303" s="5">
        <f>J303-I303</f>
        <v>0.10439560439560441</v>
      </c>
      <c r="L303" s="5"/>
      <c r="M303" s="6"/>
      <c r="N303" s="6"/>
      <c r="O303" s="5"/>
      <c r="W303" s="32"/>
      <c r="AI303" s="3"/>
      <c r="AJ303" s="3"/>
    </row>
    <row r="304" spans="1:36" ht="12.75" customHeight="1" x14ac:dyDescent="0.3">
      <c r="A304" s="44" t="s">
        <v>59</v>
      </c>
      <c r="I304" s="5"/>
      <c r="J304" s="5"/>
      <c r="L304" s="5"/>
      <c r="M304" s="6"/>
      <c r="N304" s="6"/>
      <c r="O304" s="5"/>
      <c r="W304" s="32"/>
      <c r="AI304" s="3"/>
      <c r="AJ304" s="3"/>
    </row>
    <row r="305" spans="1:36" ht="25.5" customHeight="1" x14ac:dyDescent="0.2">
      <c r="B305" s="228" t="s">
        <v>1</v>
      </c>
      <c r="C305" s="229"/>
      <c r="D305" s="229"/>
      <c r="E305" s="229"/>
      <c r="F305" s="229"/>
      <c r="G305" s="229"/>
      <c r="I305" s="7" t="s">
        <v>2</v>
      </c>
      <c r="J305" s="7" t="s">
        <v>3</v>
      </c>
      <c r="K305" s="8" t="s">
        <v>4</v>
      </c>
      <c r="L305" s="7" t="s">
        <v>5</v>
      </c>
      <c r="M305" s="9" t="s">
        <v>6</v>
      </c>
      <c r="N305" s="9" t="s">
        <v>7</v>
      </c>
      <c r="O305" s="10" t="s">
        <v>8</v>
      </c>
      <c r="W305" s="32"/>
      <c r="AI305" s="3"/>
      <c r="AJ305" s="3"/>
    </row>
    <row r="306" spans="1:36" ht="12.75" customHeight="1" x14ac:dyDescent="0.2">
      <c r="A306" s="12" t="s">
        <v>9</v>
      </c>
      <c r="B306" s="13">
        <v>1</v>
      </c>
      <c r="C306" s="13">
        <v>2</v>
      </c>
      <c r="D306" s="13">
        <v>3</v>
      </c>
      <c r="E306" s="13">
        <v>4</v>
      </c>
      <c r="F306" s="13">
        <v>5</v>
      </c>
      <c r="G306" s="13">
        <v>6</v>
      </c>
      <c r="H306" s="201" t="s">
        <v>10</v>
      </c>
      <c r="I306" s="41"/>
      <c r="J306" s="15"/>
      <c r="K306" s="16"/>
      <c r="L306" s="17"/>
      <c r="M306" s="6"/>
      <c r="N306" s="6"/>
      <c r="O306" s="5"/>
      <c r="W306" s="32"/>
      <c r="AI306" s="3"/>
      <c r="AJ306" s="3"/>
    </row>
    <row r="307" spans="1:36" ht="12.75" customHeight="1" x14ac:dyDescent="0.2">
      <c r="A307" s="31" t="s">
        <v>33</v>
      </c>
      <c r="B307" s="13">
        <v>68</v>
      </c>
      <c r="C307" s="13"/>
      <c r="D307" s="13"/>
      <c r="E307" s="13"/>
      <c r="F307" s="13"/>
      <c r="G307" s="13"/>
      <c r="H307" s="202"/>
      <c r="I307" s="41"/>
      <c r="J307" s="15"/>
      <c r="K307" s="16"/>
      <c r="L307" s="17"/>
      <c r="M307" s="20">
        <f>B307</f>
        <v>68</v>
      </c>
      <c r="N307" s="6"/>
      <c r="O307" s="5"/>
      <c r="W307" s="32"/>
      <c r="AI307" s="3"/>
      <c r="AJ307" s="3"/>
    </row>
    <row r="308" spans="1:36" ht="12.75" customHeight="1" x14ac:dyDescent="0.2">
      <c r="A308" s="31" t="s">
        <v>34</v>
      </c>
      <c r="B308" s="13"/>
      <c r="C308" s="13">
        <v>38</v>
      </c>
      <c r="D308" s="13"/>
      <c r="E308" s="13"/>
      <c r="F308" s="13"/>
      <c r="G308" s="13"/>
      <c r="H308" s="203"/>
      <c r="I308" s="41"/>
      <c r="J308" s="41"/>
      <c r="K308" s="41"/>
      <c r="L308" s="17">
        <f>C308/B307</f>
        <v>0.55882352941176472</v>
      </c>
      <c r="M308" s="20">
        <v>38</v>
      </c>
      <c r="N308" s="3">
        <f t="shared" ref="N308:N312" si="68">M308/M307</f>
        <v>0.55882352941176472</v>
      </c>
      <c r="O308" s="5">
        <f t="shared" ref="O308:O312" si="69">100%-N308</f>
        <v>0.44117647058823528</v>
      </c>
      <c r="W308" s="32"/>
      <c r="AI308" s="3"/>
      <c r="AJ308" s="3"/>
    </row>
    <row r="309" spans="1:36" ht="12.75" customHeight="1" x14ac:dyDescent="0.2">
      <c r="A309" s="31" t="s">
        <v>36</v>
      </c>
      <c r="D309" s="32">
        <v>29</v>
      </c>
      <c r="H309" s="203"/>
      <c r="I309" s="5"/>
      <c r="J309" s="5"/>
      <c r="L309" s="5">
        <f>D309/C308</f>
        <v>0.76315789473684215</v>
      </c>
      <c r="M309" s="20">
        <v>34</v>
      </c>
      <c r="N309" s="3">
        <f t="shared" si="68"/>
        <v>0.89473684210526316</v>
      </c>
      <c r="O309" s="5">
        <f t="shared" si="69"/>
        <v>0.10526315789473684</v>
      </c>
      <c r="W309" s="32"/>
      <c r="AI309" s="3"/>
      <c r="AJ309" s="3"/>
    </row>
    <row r="310" spans="1:36" ht="12.75" customHeight="1" x14ac:dyDescent="0.2">
      <c r="A310" s="31" t="s">
        <v>37</v>
      </c>
      <c r="E310" s="32">
        <v>23</v>
      </c>
      <c r="H310" s="203"/>
      <c r="I310" s="5"/>
      <c r="J310" s="5"/>
      <c r="L310" s="5">
        <f>E310/D309</f>
        <v>0.7931034482758621</v>
      </c>
      <c r="M310" s="20">
        <v>26</v>
      </c>
      <c r="N310" s="3">
        <f t="shared" si="68"/>
        <v>0.76470588235294112</v>
      </c>
      <c r="O310" s="5">
        <f t="shared" si="69"/>
        <v>0.23529411764705888</v>
      </c>
      <c r="W310" s="32"/>
      <c r="AI310" s="3"/>
      <c r="AJ310" s="3"/>
    </row>
    <row r="311" spans="1:36" ht="12.75" customHeight="1" x14ac:dyDescent="0.2">
      <c r="A311" s="31" t="s">
        <v>38</v>
      </c>
      <c r="F311" s="32">
        <v>15</v>
      </c>
      <c r="H311" s="203"/>
      <c r="I311" s="5"/>
      <c r="J311" s="5"/>
      <c r="L311" s="5">
        <f>F311/E310</f>
        <v>0.65217391304347827</v>
      </c>
      <c r="M311" s="20">
        <v>24</v>
      </c>
      <c r="N311" s="3">
        <f t="shared" si="68"/>
        <v>0.92307692307692313</v>
      </c>
      <c r="O311" s="5">
        <f t="shared" si="69"/>
        <v>7.6923076923076872E-2</v>
      </c>
      <c r="W311" s="32"/>
      <c r="AI311" s="3"/>
      <c r="AJ311" s="3"/>
    </row>
    <row r="312" spans="1:36" ht="12.75" customHeight="1" x14ac:dyDescent="0.2">
      <c r="A312" s="31" t="s">
        <v>39</v>
      </c>
      <c r="G312" s="32">
        <v>15</v>
      </c>
      <c r="H312" s="203">
        <v>12</v>
      </c>
      <c r="I312" s="5"/>
      <c r="J312" s="5"/>
      <c r="L312" s="5">
        <f>G312/F311</f>
        <v>1</v>
      </c>
      <c r="M312" s="20">
        <v>21</v>
      </c>
      <c r="N312" s="3">
        <f t="shared" si="68"/>
        <v>0.875</v>
      </c>
      <c r="O312" s="5">
        <f t="shared" si="69"/>
        <v>0.125</v>
      </c>
      <c r="W312" s="32"/>
      <c r="AI312" s="3"/>
      <c r="AJ312" s="3"/>
    </row>
    <row r="313" spans="1:36" ht="12.75" customHeight="1" x14ac:dyDescent="0.2">
      <c r="A313" s="31" t="s">
        <v>40</v>
      </c>
      <c r="G313" s="32">
        <v>6</v>
      </c>
      <c r="H313" s="203">
        <v>5</v>
      </c>
      <c r="I313" s="5"/>
      <c r="J313" s="5"/>
      <c r="L313" s="5"/>
      <c r="M313" s="20">
        <v>6</v>
      </c>
      <c r="N313" s="3"/>
      <c r="O313" s="5"/>
      <c r="W313" s="32"/>
      <c r="AI313" s="3"/>
      <c r="AJ313" s="3"/>
    </row>
    <row r="314" spans="1:36" ht="12.75" customHeight="1" x14ac:dyDescent="0.2">
      <c r="A314" s="31" t="s">
        <v>41</v>
      </c>
      <c r="G314" s="32">
        <v>1</v>
      </c>
      <c r="H314" s="203"/>
      <c r="I314" s="5"/>
      <c r="J314" s="5"/>
      <c r="L314" s="5"/>
      <c r="M314" s="20">
        <v>2</v>
      </c>
      <c r="N314" s="3"/>
      <c r="O314" s="5"/>
      <c r="W314" s="32"/>
      <c r="AI314" s="3"/>
      <c r="AJ314" s="3"/>
    </row>
    <row r="315" spans="1:36" ht="12.75" customHeight="1" x14ac:dyDescent="0.2">
      <c r="A315" s="31" t="s">
        <v>42</v>
      </c>
      <c r="F315" s="32">
        <v>1</v>
      </c>
      <c r="H315" s="203">
        <v>1</v>
      </c>
      <c r="I315" s="5"/>
      <c r="J315" s="5"/>
      <c r="L315" s="5"/>
      <c r="M315" s="20">
        <v>1</v>
      </c>
      <c r="N315" s="3"/>
      <c r="O315" s="5"/>
      <c r="W315" s="32"/>
      <c r="AI315" s="3"/>
      <c r="AJ315" s="3"/>
    </row>
    <row r="316" spans="1:36" ht="12.75" customHeight="1" x14ac:dyDescent="0.2">
      <c r="A316" s="31"/>
      <c r="H316" s="206">
        <f>SUM(H312:H315)</f>
        <v>18</v>
      </c>
      <c r="I316" s="5">
        <f>H312/B307</f>
        <v>0.17647058823529413</v>
      </c>
      <c r="J316" s="5">
        <f>H316/B307</f>
        <v>0.26470588235294118</v>
      </c>
      <c r="K316" s="5">
        <f>J316-I316</f>
        <v>8.8235294117647051E-2</v>
      </c>
      <c r="L316" s="5"/>
      <c r="M316" s="6"/>
      <c r="N316" s="6"/>
      <c r="O316" s="5"/>
      <c r="W316" s="32"/>
      <c r="AI316" s="3"/>
      <c r="AJ316" s="3"/>
    </row>
    <row r="317" spans="1:36" ht="12.75" customHeight="1" x14ac:dyDescent="0.3">
      <c r="A317" s="44" t="s">
        <v>60</v>
      </c>
      <c r="I317" s="5"/>
      <c r="J317" s="5"/>
      <c r="L317" s="5"/>
      <c r="M317" s="6"/>
      <c r="N317" s="6"/>
      <c r="O317" s="5"/>
      <c r="W317" s="32"/>
      <c r="AI317" s="3"/>
      <c r="AJ317" s="3"/>
    </row>
    <row r="318" spans="1:36" ht="25.5" customHeight="1" x14ac:dyDescent="0.2">
      <c r="B318" s="228" t="s">
        <v>1</v>
      </c>
      <c r="C318" s="229"/>
      <c r="D318" s="229"/>
      <c r="E318" s="229"/>
      <c r="F318" s="229"/>
      <c r="G318" s="229"/>
      <c r="I318" s="7" t="s">
        <v>2</v>
      </c>
      <c r="J318" s="7" t="s">
        <v>3</v>
      </c>
      <c r="K318" s="8" t="s">
        <v>4</v>
      </c>
      <c r="L318" s="7" t="s">
        <v>5</v>
      </c>
      <c r="M318" s="9" t="s">
        <v>6</v>
      </c>
      <c r="N318" s="9" t="s">
        <v>7</v>
      </c>
      <c r="O318" s="10" t="s">
        <v>8</v>
      </c>
      <c r="W318" s="32"/>
      <c r="AI318" s="3"/>
      <c r="AJ318" s="3"/>
    </row>
    <row r="319" spans="1:36" ht="12.75" customHeight="1" x14ac:dyDescent="0.2">
      <c r="A319" s="12" t="s">
        <v>9</v>
      </c>
      <c r="B319" s="13">
        <v>1</v>
      </c>
      <c r="C319" s="13">
        <v>2</v>
      </c>
      <c r="D319" s="13">
        <v>3</v>
      </c>
      <c r="E319" s="13">
        <v>4</v>
      </c>
      <c r="F319" s="13">
        <v>5</v>
      </c>
      <c r="G319" s="13">
        <v>6</v>
      </c>
      <c r="H319" s="201" t="s">
        <v>10</v>
      </c>
      <c r="I319" s="41"/>
      <c r="J319" s="15"/>
      <c r="K319" s="16"/>
      <c r="L319" s="17"/>
      <c r="M319" s="6"/>
      <c r="N319" s="6"/>
      <c r="O319" s="5"/>
      <c r="W319" s="32"/>
      <c r="AI319" s="3"/>
      <c r="AJ319" s="3"/>
    </row>
    <row r="320" spans="1:36" ht="12.75" customHeight="1" x14ac:dyDescent="0.2">
      <c r="A320" s="31" t="s">
        <v>34</v>
      </c>
      <c r="B320" s="13">
        <v>885</v>
      </c>
      <c r="C320" s="13"/>
      <c r="D320" s="13"/>
      <c r="E320" s="13"/>
      <c r="F320" s="13"/>
      <c r="G320" s="13"/>
      <c r="H320" s="202"/>
      <c r="I320" s="41"/>
      <c r="J320" s="15"/>
      <c r="K320" s="16"/>
      <c r="L320" s="17"/>
      <c r="M320" s="20">
        <f>B320</f>
        <v>885</v>
      </c>
      <c r="N320" s="6"/>
      <c r="O320" s="5"/>
      <c r="W320" s="32"/>
      <c r="AI320" s="3"/>
      <c r="AJ320" s="3"/>
    </row>
    <row r="321" spans="1:36" ht="12.75" customHeight="1" x14ac:dyDescent="0.2">
      <c r="A321" s="31" t="s">
        <v>36</v>
      </c>
      <c r="B321" s="13"/>
      <c r="C321" s="13">
        <v>770</v>
      </c>
      <c r="D321" s="13"/>
      <c r="E321" s="13"/>
      <c r="F321" s="13"/>
      <c r="G321" s="13"/>
      <c r="H321" s="203"/>
      <c r="I321" s="41"/>
      <c r="J321" s="41"/>
      <c r="K321" s="41"/>
      <c r="L321" s="17">
        <f>C321/B320</f>
        <v>0.87005649717514122</v>
      </c>
      <c r="M321" s="20">
        <v>770</v>
      </c>
      <c r="N321" s="3">
        <f t="shared" ref="N321:N325" si="70">M321/M320</f>
        <v>0.87005649717514122</v>
      </c>
      <c r="O321" s="5">
        <f t="shared" ref="O321:O325" si="71">100%-N321</f>
        <v>0.12994350282485878</v>
      </c>
      <c r="W321" s="32"/>
      <c r="AI321" s="3"/>
      <c r="AJ321" s="3"/>
    </row>
    <row r="322" spans="1:36" ht="12.75" customHeight="1" x14ac:dyDescent="0.2">
      <c r="A322" s="31" t="s">
        <v>37</v>
      </c>
      <c r="D322" s="32">
        <v>611</v>
      </c>
      <c r="H322" s="203"/>
      <c r="I322" s="5"/>
      <c r="J322" s="5"/>
      <c r="L322" s="5">
        <f>D322/C321</f>
        <v>0.79350649350649349</v>
      </c>
      <c r="M322" s="20">
        <v>675</v>
      </c>
      <c r="N322" s="3">
        <f t="shared" si="70"/>
        <v>0.87662337662337664</v>
      </c>
      <c r="O322" s="5">
        <f t="shared" si="71"/>
        <v>0.12337662337662336</v>
      </c>
      <c r="W322" s="32"/>
      <c r="AI322" s="3"/>
      <c r="AJ322" s="3"/>
    </row>
    <row r="323" spans="1:36" ht="12.75" customHeight="1" x14ac:dyDescent="0.2">
      <c r="A323" s="31" t="s">
        <v>38</v>
      </c>
      <c r="E323" s="32">
        <v>570</v>
      </c>
      <c r="H323" s="203"/>
      <c r="I323" s="5"/>
      <c r="J323" s="5"/>
      <c r="L323" s="5">
        <f>E323/D322</f>
        <v>0.93289689034369883</v>
      </c>
      <c r="M323" s="20">
        <v>612</v>
      </c>
      <c r="N323" s="3">
        <f t="shared" si="70"/>
        <v>0.90666666666666662</v>
      </c>
      <c r="O323" s="5">
        <f t="shared" si="71"/>
        <v>9.3333333333333379E-2</v>
      </c>
      <c r="W323" s="32"/>
      <c r="AI323" s="3"/>
      <c r="AJ323" s="3"/>
    </row>
    <row r="324" spans="1:36" ht="12.75" customHeight="1" x14ac:dyDescent="0.2">
      <c r="A324" s="31" t="s">
        <v>39</v>
      </c>
      <c r="F324" s="32">
        <v>568</v>
      </c>
      <c r="H324" s="203">
        <v>1</v>
      </c>
      <c r="I324" s="5"/>
      <c r="J324" s="5"/>
      <c r="L324" s="5">
        <f>F324/E323</f>
        <v>0.99649122807017543</v>
      </c>
      <c r="M324" s="20">
        <v>575</v>
      </c>
      <c r="N324" s="3">
        <f t="shared" si="70"/>
        <v>0.93954248366013071</v>
      </c>
      <c r="O324" s="5">
        <f t="shared" si="71"/>
        <v>6.0457516339869288E-2</v>
      </c>
      <c r="W324" s="32"/>
      <c r="AI324" s="3"/>
      <c r="AJ324" s="3"/>
    </row>
    <row r="325" spans="1:36" ht="12.75" customHeight="1" x14ac:dyDescent="0.2">
      <c r="A325" s="31" t="s">
        <v>40</v>
      </c>
      <c r="G325" s="32">
        <v>563</v>
      </c>
      <c r="H325" s="203">
        <v>486</v>
      </c>
      <c r="I325" s="5"/>
      <c r="J325" s="5"/>
      <c r="L325" s="5">
        <f>G325/F324</f>
        <v>0.99119718309859151</v>
      </c>
      <c r="M325" s="20">
        <v>563</v>
      </c>
      <c r="N325" s="3">
        <f t="shared" si="70"/>
        <v>0.97913043478260875</v>
      </c>
      <c r="O325" s="5">
        <f t="shared" si="71"/>
        <v>2.086956521739125E-2</v>
      </c>
      <c r="W325" s="32"/>
      <c r="AI325" s="3"/>
      <c r="AJ325" s="3"/>
    </row>
    <row r="326" spans="1:36" ht="12.75" customHeight="1" x14ac:dyDescent="0.2">
      <c r="A326" s="31" t="s">
        <v>41</v>
      </c>
      <c r="G326" s="32">
        <v>65</v>
      </c>
      <c r="H326" s="203">
        <v>52</v>
      </c>
      <c r="I326" s="5"/>
      <c r="J326" s="5"/>
      <c r="L326" s="5"/>
      <c r="M326" s="20">
        <v>66</v>
      </c>
      <c r="N326" s="3"/>
      <c r="O326" s="5"/>
      <c r="W326" s="32"/>
      <c r="AI326" s="3"/>
      <c r="AJ326" s="3"/>
    </row>
    <row r="327" spans="1:36" ht="12.75" customHeight="1" x14ac:dyDescent="0.2">
      <c r="A327" s="31" t="s">
        <v>42</v>
      </c>
      <c r="G327" s="32">
        <v>5</v>
      </c>
      <c r="H327" s="203">
        <v>5</v>
      </c>
      <c r="I327" s="5"/>
      <c r="J327" s="5"/>
      <c r="L327" s="5"/>
      <c r="M327" s="20">
        <v>6</v>
      </c>
      <c r="N327" s="3"/>
      <c r="O327" s="5"/>
      <c r="W327" s="32"/>
      <c r="AI327" s="3"/>
      <c r="AJ327" s="3"/>
    </row>
    <row r="328" spans="1:36" ht="12.75" customHeight="1" x14ac:dyDescent="0.2">
      <c r="H328" s="206">
        <f>SUM(H324:H327)</f>
        <v>544</v>
      </c>
      <c r="I328" s="5">
        <f>SUM(H324:H325)/B320</f>
        <v>0.55028248587570616</v>
      </c>
      <c r="J328" s="5">
        <f>H328/B320</f>
        <v>0.61468926553672321</v>
      </c>
      <c r="K328" s="5">
        <f>J328-I328</f>
        <v>6.4406779661017044E-2</v>
      </c>
      <c r="L328" s="5"/>
      <c r="M328" s="6"/>
      <c r="N328" s="6"/>
      <c r="O328" s="5"/>
      <c r="W328" s="32"/>
      <c r="AI328" s="3"/>
      <c r="AJ328" s="3"/>
    </row>
    <row r="329" spans="1:36" ht="12.75" customHeight="1" x14ac:dyDescent="0.2">
      <c r="I329" s="5"/>
      <c r="J329" s="5"/>
      <c r="K329" s="5"/>
      <c r="L329" s="5"/>
      <c r="M329" s="6"/>
      <c r="N329" s="6"/>
      <c r="O329" s="5"/>
      <c r="W329" s="32"/>
      <c r="AI329" s="3"/>
      <c r="AJ329" s="3"/>
    </row>
    <row r="330" spans="1:36" ht="12.75" customHeight="1" x14ac:dyDescent="0.3">
      <c r="A330" s="44" t="s">
        <v>61</v>
      </c>
      <c r="I330" s="5"/>
      <c r="J330" s="5"/>
      <c r="L330" s="5"/>
      <c r="M330" s="6"/>
      <c r="N330" s="6"/>
      <c r="O330" s="5"/>
      <c r="W330" s="32"/>
      <c r="AI330" s="3"/>
      <c r="AJ330" s="3"/>
    </row>
    <row r="331" spans="1:36" ht="25.5" customHeight="1" x14ac:dyDescent="0.2">
      <c r="B331" s="228" t="s">
        <v>1</v>
      </c>
      <c r="C331" s="229"/>
      <c r="D331" s="229"/>
      <c r="E331" s="229"/>
      <c r="F331" s="229"/>
      <c r="G331" s="229"/>
      <c r="I331" s="7" t="s">
        <v>2</v>
      </c>
      <c r="J331" s="7" t="s">
        <v>3</v>
      </c>
      <c r="K331" s="8" t="s">
        <v>4</v>
      </c>
      <c r="L331" s="7" t="s">
        <v>5</v>
      </c>
      <c r="M331" s="9" t="s">
        <v>6</v>
      </c>
      <c r="N331" s="9" t="s">
        <v>7</v>
      </c>
      <c r="O331" s="10" t="s">
        <v>8</v>
      </c>
      <c r="W331" s="32"/>
      <c r="AI331" s="3"/>
      <c r="AJ331" s="3"/>
    </row>
    <row r="332" spans="1:36" ht="12.75" customHeight="1" x14ac:dyDescent="0.2">
      <c r="A332" s="12" t="s">
        <v>9</v>
      </c>
      <c r="B332" s="13">
        <v>1</v>
      </c>
      <c r="C332" s="13">
        <v>2</v>
      </c>
      <c r="D332" s="13">
        <v>3</v>
      </c>
      <c r="E332" s="13">
        <v>4</v>
      </c>
      <c r="F332" s="13">
        <v>5</v>
      </c>
      <c r="G332" s="13">
        <v>6</v>
      </c>
      <c r="H332" s="201" t="s">
        <v>10</v>
      </c>
      <c r="I332" s="41"/>
      <c r="J332" s="15"/>
      <c r="K332" s="16"/>
      <c r="L332" s="17"/>
      <c r="M332" s="6"/>
      <c r="N332" s="6"/>
      <c r="O332" s="5"/>
      <c r="W332" s="32"/>
      <c r="AI332" s="3"/>
      <c r="AJ332" s="3"/>
    </row>
    <row r="333" spans="1:36" ht="12.75" customHeight="1" x14ac:dyDescent="0.2">
      <c r="A333" s="31" t="s">
        <v>36</v>
      </c>
      <c r="B333" s="13">
        <v>46</v>
      </c>
      <c r="C333" s="13"/>
      <c r="D333" s="13"/>
      <c r="E333" s="13"/>
      <c r="F333" s="13"/>
      <c r="G333" s="13"/>
      <c r="H333" s="202"/>
      <c r="I333" s="41"/>
      <c r="J333" s="15"/>
      <c r="K333" s="16"/>
      <c r="L333" s="17"/>
      <c r="M333" s="20">
        <f>B333</f>
        <v>46</v>
      </c>
      <c r="N333" s="6"/>
      <c r="O333" s="5"/>
      <c r="W333" s="32"/>
      <c r="AI333" s="3"/>
      <c r="AJ333" s="3"/>
    </row>
    <row r="334" spans="1:36" ht="12.75" customHeight="1" x14ac:dyDescent="0.2">
      <c r="A334" s="31" t="s">
        <v>37</v>
      </c>
      <c r="B334" s="13"/>
      <c r="C334" s="13">
        <v>30</v>
      </c>
      <c r="D334" s="13"/>
      <c r="E334" s="13"/>
      <c r="F334" s="13"/>
      <c r="G334" s="13"/>
      <c r="H334" s="203"/>
      <c r="I334" s="41"/>
      <c r="J334" s="41"/>
      <c r="K334" s="41"/>
      <c r="L334" s="17">
        <f>C334/B333</f>
        <v>0.65217391304347827</v>
      </c>
      <c r="M334" s="20">
        <v>33</v>
      </c>
      <c r="N334" s="3">
        <f t="shared" ref="N334:N338" si="72">M334/M333</f>
        <v>0.71739130434782605</v>
      </c>
      <c r="O334" s="5">
        <f t="shared" ref="O334:O338" si="73">100%-N334</f>
        <v>0.28260869565217395</v>
      </c>
      <c r="W334" s="32"/>
      <c r="AI334" s="3"/>
      <c r="AJ334" s="3"/>
    </row>
    <row r="335" spans="1:36" ht="12.75" customHeight="1" x14ac:dyDescent="0.2">
      <c r="A335" s="31" t="s">
        <v>38</v>
      </c>
      <c r="D335" s="32">
        <v>10</v>
      </c>
      <c r="H335" s="203"/>
      <c r="I335" s="5"/>
      <c r="J335" s="5"/>
      <c r="L335" s="5">
        <f>D335/C334</f>
        <v>0.33333333333333331</v>
      </c>
      <c r="M335" s="20">
        <v>24</v>
      </c>
      <c r="N335" s="3">
        <f t="shared" si="72"/>
        <v>0.72727272727272729</v>
      </c>
      <c r="O335" s="5">
        <f t="shared" si="73"/>
        <v>0.27272727272727271</v>
      </c>
      <c r="W335" s="32"/>
      <c r="AI335" s="3"/>
      <c r="AJ335" s="3"/>
    </row>
    <row r="336" spans="1:36" ht="12.75" customHeight="1" x14ac:dyDescent="0.2">
      <c r="A336" s="31" t="s">
        <v>39</v>
      </c>
      <c r="E336" s="32">
        <v>10</v>
      </c>
      <c r="H336" s="203"/>
      <c r="I336" s="5"/>
      <c r="J336" s="5"/>
      <c r="L336" s="5">
        <f>E336/D335</f>
        <v>1</v>
      </c>
      <c r="M336" s="20">
        <v>20</v>
      </c>
      <c r="N336" s="3">
        <f t="shared" si="72"/>
        <v>0.83333333333333337</v>
      </c>
      <c r="O336" s="5">
        <f t="shared" si="73"/>
        <v>0.16666666666666663</v>
      </c>
      <c r="W336" s="32"/>
      <c r="AI336" s="3"/>
      <c r="AJ336" s="3"/>
    </row>
    <row r="337" spans="1:36" ht="12.75" customHeight="1" x14ac:dyDescent="0.2">
      <c r="A337" s="31" t="s">
        <v>40</v>
      </c>
      <c r="F337" s="32">
        <v>10</v>
      </c>
      <c r="H337" s="203"/>
      <c r="I337" s="5"/>
      <c r="J337" s="5"/>
      <c r="L337" s="5">
        <f>F337/E336</f>
        <v>1</v>
      </c>
      <c r="M337" s="20">
        <v>20</v>
      </c>
      <c r="N337" s="3">
        <f t="shared" si="72"/>
        <v>1</v>
      </c>
      <c r="O337" s="5">
        <f t="shared" si="73"/>
        <v>0</v>
      </c>
      <c r="W337" s="32"/>
      <c r="AI337" s="3"/>
      <c r="AJ337" s="3"/>
    </row>
    <row r="338" spans="1:36" ht="12.75" customHeight="1" x14ac:dyDescent="0.2">
      <c r="A338" s="31" t="s">
        <v>41</v>
      </c>
      <c r="G338" s="32">
        <v>10</v>
      </c>
      <c r="H338" s="203">
        <v>4</v>
      </c>
      <c r="I338" s="5"/>
      <c r="J338" s="5"/>
      <c r="L338" s="5">
        <f>G338/F337</f>
        <v>1</v>
      </c>
      <c r="M338" s="20">
        <v>26</v>
      </c>
      <c r="N338" s="3">
        <f t="shared" si="72"/>
        <v>1.3</v>
      </c>
      <c r="O338" s="5">
        <f t="shared" si="73"/>
        <v>-0.30000000000000004</v>
      </c>
      <c r="W338" s="32"/>
      <c r="AI338" s="3"/>
      <c r="AJ338" s="3"/>
    </row>
    <row r="339" spans="1:36" ht="12.75" customHeight="1" x14ac:dyDescent="0.2">
      <c r="A339" s="31" t="s">
        <v>42</v>
      </c>
      <c r="G339" s="32">
        <v>9</v>
      </c>
      <c r="H339" s="203">
        <v>6</v>
      </c>
      <c r="I339" s="5"/>
      <c r="J339" s="5"/>
      <c r="L339" s="5"/>
      <c r="M339" s="20">
        <v>17</v>
      </c>
      <c r="N339" s="3"/>
      <c r="O339" s="5"/>
      <c r="W339" s="32"/>
      <c r="AI339" s="3"/>
      <c r="AJ339" s="3"/>
    </row>
    <row r="340" spans="1:36" ht="12.75" customHeight="1" x14ac:dyDescent="0.2">
      <c r="A340" s="31" t="s">
        <v>43</v>
      </c>
      <c r="G340" s="32">
        <v>3</v>
      </c>
      <c r="H340" s="203">
        <v>1</v>
      </c>
      <c r="I340" s="5"/>
      <c r="J340" s="5"/>
      <c r="L340" s="5"/>
      <c r="M340" s="20">
        <v>4</v>
      </c>
      <c r="N340" s="3"/>
      <c r="O340" s="5"/>
      <c r="W340" s="32"/>
      <c r="AI340" s="3"/>
      <c r="AJ340" s="3"/>
    </row>
    <row r="341" spans="1:36" ht="12.75" customHeight="1" x14ac:dyDescent="0.2">
      <c r="A341" s="31" t="s">
        <v>44</v>
      </c>
      <c r="G341" s="32">
        <v>1</v>
      </c>
      <c r="H341" s="203">
        <v>1</v>
      </c>
      <c r="I341" s="5"/>
      <c r="J341" s="5"/>
      <c r="L341" s="5"/>
      <c r="M341" s="20">
        <v>2</v>
      </c>
      <c r="N341" s="3"/>
      <c r="O341" s="5"/>
      <c r="W341" s="32"/>
      <c r="AI341" s="3"/>
      <c r="AJ341" s="3"/>
    </row>
    <row r="342" spans="1:36" ht="12.75" customHeight="1" x14ac:dyDescent="0.2">
      <c r="A342" s="31" t="s">
        <v>63</v>
      </c>
      <c r="H342" s="203"/>
      <c r="I342" s="5"/>
      <c r="J342" s="5"/>
      <c r="L342" s="5"/>
      <c r="M342" s="20"/>
      <c r="N342" s="3"/>
      <c r="O342" s="5"/>
      <c r="W342" s="32"/>
      <c r="AI342" s="3"/>
      <c r="AJ342" s="3"/>
    </row>
    <row r="343" spans="1:36" ht="12.75" customHeight="1" x14ac:dyDescent="0.2">
      <c r="H343" s="206">
        <f>SUM(H338:H341)</f>
        <v>12</v>
      </c>
      <c r="I343" s="5">
        <f>H338/B333</f>
        <v>8.6956521739130432E-2</v>
      </c>
      <c r="J343" s="5">
        <f>H343/B333</f>
        <v>0.2608695652173913</v>
      </c>
      <c r="K343" s="5">
        <f>J343-I343</f>
        <v>0.17391304347826086</v>
      </c>
      <c r="L343" s="5"/>
      <c r="M343" s="6"/>
      <c r="N343" s="6"/>
      <c r="O343" s="5"/>
      <c r="W343" s="32"/>
      <c r="AI343" s="3"/>
      <c r="AJ343" s="3"/>
    </row>
    <row r="344" spans="1:36" ht="12.75" customHeight="1" x14ac:dyDescent="0.3">
      <c r="A344" s="44" t="s">
        <v>62</v>
      </c>
      <c r="I344" s="5"/>
      <c r="J344" s="5"/>
      <c r="L344" s="5"/>
      <c r="M344" s="6"/>
      <c r="N344" s="6"/>
      <c r="O344" s="5"/>
      <c r="W344" s="32"/>
      <c r="AI344" s="3"/>
      <c r="AJ344" s="3"/>
    </row>
    <row r="345" spans="1:36" ht="25.5" customHeight="1" x14ac:dyDescent="0.2">
      <c r="B345" s="228" t="s">
        <v>1</v>
      </c>
      <c r="C345" s="229"/>
      <c r="D345" s="229"/>
      <c r="E345" s="229"/>
      <c r="F345" s="229"/>
      <c r="G345" s="229"/>
      <c r="I345" s="7" t="s">
        <v>2</v>
      </c>
      <c r="J345" s="7" t="s">
        <v>3</v>
      </c>
      <c r="K345" s="8" t="s">
        <v>4</v>
      </c>
      <c r="L345" s="7" t="s">
        <v>5</v>
      </c>
      <c r="M345" s="9" t="s">
        <v>6</v>
      </c>
      <c r="N345" s="9" t="s">
        <v>7</v>
      </c>
      <c r="O345" s="10" t="s">
        <v>8</v>
      </c>
      <c r="W345" s="32"/>
      <c r="AI345" s="3"/>
      <c r="AJ345" s="3"/>
    </row>
    <row r="346" spans="1:36" ht="12.75" customHeight="1" x14ac:dyDescent="0.2">
      <c r="A346" s="12" t="s">
        <v>9</v>
      </c>
      <c r="B346" s="13">
        <v>1</v>
      </c>
      <c r="C346" s="13">
        <v>2</v>
      </c>
      <c r="D346" s="13">
        <v>3</v>
      </c>
      <c r="E346" s="13">
        <v>4</v>
      </c>
      <c r="F346" s="13">
        <v>5</v>
      </c>
      <c r="G346" s="13">
        <v>6</v>
      </c>
      <c r="H346" s="201" t="s">
        <v>10</v>
      </c>
      <c r="I346" s="41"/>
      <c r="J346" s="15"/>
      <c r="K346" s="16"/>
      <c r="L346" s="17"/>
      <c r="M346" s="6"/>
      <c r="N346" s="6"/>
      <c r="O346" s="5"/>
      <c r="W346" s="32"/>
      <c r="AI346" s="3"/>
      <c r="AJ346" s="3"/>
    </row>
    <row r="347" spans="1:36" ht="12.75" customHeight="1" x14ac:dyDescent="0.2">
      <c r="A347" s="31" t="s">
        <v>37</v>
      </c>
      <c r="B347" s="13">
        <v>547</v>
      </c>
      <c r="C347" s="13"/>
      <c r="D347" s="13"/>
      <c r="E347" s="13"/>
      <c r="F347" s="13"/>
      <c r="G347" s="13"/>
      <c r="H347" s="203"/>
      <c r="I347" s="41"/>
      <c r="J347" s="15"/>
      <c r="K347" s="16"/>
      <c r="L347" s="17"/>
      <c r="M347" s="20">
        <f>B347</f>
        <v>547</v>
      </c>
      <c r="N347" s="6"/>
      <c r="O347" s="5"/>
      <c r="W347" s="32"/>
      <c r="AI347" s="3"/>
      <c r="AJ347" s="3"/>
    </row>
    <row r="348" spans="1:36" ht="12.75" customHeight="1" x14ac:dyDescent="0.2">
      <c r="A348" s="31" t="s">
        <v>38</v>
      </c>
      <c r="B348" s="13"/>
      <c r="C348" s="13">
        <v>520</v>
      </c>
      <c r="D348" s="13"/>
      <c r="E348" s="13"/>
      <c r="F348" s="13"/>
      <c r="G348" s="13"/>
      <c r="H348" s="203"/>
      <c r="I348" s="41"/>
      <c r="J348" s="41"/>
      <c r="K348" s="41"/>
      <c r="L348" s="17">
        <f>C348/B347</f>
        <v>0.95063985374771476</v>
      </c>
      <c r="M348" s="20">
        <v>526</v>
      </c>
      <c r="N348" s="3">
        <f t="shared" ref="N348:N352" si="74">M348/M347</f>
        <v>0.96160877513711152</v>
      </c>
      <c r="O348" s="5">
        <f t="shared" ref="O348:O352" si="75">100%-N348</f>
        <v>3.8391224862888484E-2</v>
      </c>
      <c r="W348" s="32"/>
      <c r="AI348" s="3"/>
      <c r="AJ348" s="3"/>
    </row>
    <row r="349" spans="1:36" ht="12.75" customHeight="1" x14ac:dyDescent="0.2">
      <c r="A349" s="31" t="s">
        <v>39</v>
      </c>
      <c r="D349" s="32">
        <v>474</v>
      </c>
      <c r="H349" s="203"/>
      <c r="I349" s="5"/>
      <c r="J349" s="5"/>
      <c r="L349" s="5">
        <f>D349/C348</f>
        <v>0.91153846153846152</v>
      </c>
      <c r="M349" s="20">
        <v>515</v>
      </c>
      <c r="N349" s="3">
        <f t="shared" si="74"/>
        <v>0.97908745247148288</v>
      </c>
      <c r="O349" s="5">
        <f t="shared" si="75"/>
        <v>2.0912547528517123E-2</v>
      </c>
      <c r="W349" s="32"/>
      <c r="AI349" s="3"/>
      <c r="AJ349" s="3"/>
    </row>
    <row r="350" spans="1:36" ht="12.75" customHeight="1" x14ac:dyDescent="0.2">
      <c r="A350" s="31" t="s">
        <v>40</v>
      </c>
      <c r="E350" s="32">
        <v>450</v>
      </c>
      <c r="H350" s="203"/>
      <c r="I350" s="5"/>
      <c r="J350" s="5"/>
      <c r="L350" s="5">
        <f>E350/D349</f>
        <v>0.94936708860759489</v>
      </c>
      <c r="M350" s="20">
        <v>507</v>
      </c>
      <c r="N350" s="3">
        <f t="shared" si="74"/>
        <v>0.98446601941747569</v>
      </c>
      <c r="O350" s="5">
        <f t="shared" si="75"/>
        <v>1.5533980582524309E-2</v>
      </c>
      <c r="W350" s="32"/>
      <c r="AI350" s="3"/>
      <c r="AJ350" s="3"/>
    </row>
    <row r="351" spans="1:36" ht="12.75" customHeight="1" x14ac:dyDescent="0.2">
      <c r="A351" s="31" t="s">
        <v>41</v>
      </c>
      <c r="F351" s="32">
        <v>408</v>
      </c>
      <c r="H351" s="203"/>
      <c r="I351" s="5"/>
      <c r="J351" s="5"/>
      <c r="L351" s="5">
        <f>F351/E350</f>
        <v>0.90666666666666662</v>
      </c>
      <c r="M351" s="20">
        <v>483</v>
      </c>
      <c r="N351" s="3">
        <f t="shared" si="74"/>
        <v>0.9526627218934911</v>
      </c>
      <c r="O351" s="5">
        <f t="shared" si="75"/>
        <v>4.7337278106508895E-2</v>
      </c>
      <c r="W351" s="32"/>
      <c r="AI351" s="3"/>
      <c r="AJ351" s="3"/>
    </row>
    <row r="352" spans="1:36" ht="12.75" customHeight="1" x14ac:dyDescent="0.2">
      <c r="A352" s="31" t="s">
        <v>42</v>
      </c>
      <c r="G352" s="32">
        <v>382</v>
      </c>
      <c r="H352" s="203">
        <v>349</v>
      </c>
      <c r="I352" s="5"/>
      <c r="J352" s="5"/>
      <c r="L352" s="5">
        <f>G352/F351</f>
        <v>0.93627450980392157</v>
      </c>
      <c r="M352" s="20">
        <v>463</v>
      </c>
      <c r="N352" s="3">
        <f t="shared" si="74"/>
        <v>0.95859213250517594</v>
      </c>
      <c r="O352" s="5">
        <f t="shared" si="75"/>
        <v>4.1407867494824058E-2</v>
      </c>
      <c r="W352" s="32"/>
      <c r="AI352" s="3"/>
      <c r="AJ352" s="3"/>
    </row>
    <row r="353" spans="1:36" ht="12.75" customHeight="1" x14ac:dyDescent="0.2">
      <c r="A353" s="31" t="s">
        <v>43</v>
      </c>
      <c r="G353" s="32">
        <v>68</v>
      </c>
      <c r="H353" s="203">
        <v>40</v>
      </c>
      <c r="I353" s="5"/>
      <c r="J353" s="5"/>
      <c r="L353" s="5"/>
      <c r="M353" s="20">
        <v>98</v>
      </c>
      <c r="N353" s="3"/>
      <c r="O353" s="5"/>
      <c r="W353" s="32"/>
      <c r="AI353" s="3"/>
      <c r="AJ353" s="3"/>
    </row>
    <row r="354" spans="1:36" ht="12.75" customHeight="1" x14ac:dyDescent="0.2">
      <c r="A354" s="31" t="s">
        <v>44</v>
      </c>
      <c r="G354" s="32">
        <v>29</v>
      </c>
      <c r="H354" s="203">
        <v>20</v>
      </c>
      <c r="I354" s="5"/>
      <c r="J354" s="5"/>
      <c r="L354" s="5"/>
      <c r="M354" s="20">
        <v>35</v>
      </c>
      <c r="N354" s="3"/>
      <c r="O354" s="5"/>
      <c r="W354" s="32"/>
      <c r="AI354" s="3"/>
      <c r="AJ354" s="3"/>
    </row>
    <row r="355" spans="1:36" ht="12.75" customHeight="1" x14ac:dyDescent="0.2">
      <c r="A355" s="31" t="s">
        <v>63</v>
      </c>
      <c r="G355" s="32">
        <v>11</v>
      </c>
      <c r="H355" s="203">
        <v>5</v>
      </c>
      <c r="I355" s="5"/>
      <c r="J355" s="5"/>
      <c r="L355" s="5"/>
      <c r="M355" s="20">
        <v>13</v>
      </c>
      <c r="N355" s="3"/>
      <c r="O355" s="5"/>
      <c r="W355" s="32"/>
      <c r="AI355" s="3"/>
      <c r="AJ355" s="3"/>
    </row>
    <row r="356" spans="1:36" ht="12.75" customHeight="1" x14ac:dyDescent="0.2">
      <c r="A356" s="31" t="s">
        <v>64</v>
      </c>
      <c r="G356" s="32">
        <v>2</v>
      </c>
      <c r="H356" s="203">
        <v>1</v>
      </c>
      <c r="I356" s="5"/>
      <c r="J356" s="5"/>
      <c r="L356" s="5"/>
      <c r="M356" s="20">
        <v>2</v>
      </c>
      <c r="N356" s="3"/>
      <c r="O356" s="5"/>
      <c r="W356" s="32"/>
      <c r="AI356" s="3"/>
      <c r="AJ356" s="3"/>
    </row>
    <row r="357" spans="1:36" ht="12.75" customHeight="1" x14ac:dyDescent="0.2">
      <c r="A357" s="31" t="s">
        <v>65</v>
      </c>
      <c r="G357" s="32">
        <v>1</v>
      </c>
      <c r="H357" s="203">
        <v>1</v>
      </c>
      <c r="I357" s="5"/>
      <c r="J357" s="5"/>
      <c r="L357" s="5"/>
      <c r="M357" s="20">
        <v>1</v>
      </c>
      <c r="N357" s="3"/>
      <c r="O357" s="5"/>
      <c r="W357" s="32"/>
      <c r="AI357" s="3"/>
      <c r="AJ357" s="3"/>
    </row>
    <row r="358" spans="1:36" ht="12.75" customHeight="1" x14ac:dyDescent="0.2">
      <c r="H358" s="206">
        <f>SUM(H352:H357)</f>
        <v>416</v>
      </c>
      <c r="I358" s="5">
        <f>H352/B347</f>
        <v>0.63802559414990856</v>
      </c>
      <c r="J358" s="5">
        <f>H358/B347</f>
        <v>0.76051188299817185</v>
      </c>
      <c r="K358" s="5">
        <f>J358-I358</f>
        <v>0.12248628884826329</v>
      </c>
      <c r="L358" s="5"/>
      <c r="M358" s="6"/>
      <c r="N358" s="6"/>
      <c r="O358" s="5"/>
      <c r="W358" s="32"/>
      <c r="AI358" s="3"/>
      <c r="AJ358" s="3"/>
    </row>
    <row r="359" spans="1:36" ht="12.75" customHeight="1" x14ac:dyDescent="0.3">
      <c r="A359" s="44" t="s">
        <v>67</v>
      </c>
      <c r="I359" s="5"/>
      <c r="J359" s="5"/>
      <c r="L359" s="5"/>
      <c r="M359" s="6"/>
      <c r="N359" s="6"/>
      <c r="O359" s="5"/>
      <c r="AI359" s="3"/>
      <c r="AJ359" s="3"/>
    </row>
    <row r="360" spans="1:36" ht="25.5" customHeight="1" x14ac:dyDescent="0.2">
      <c r="B360" s="228" t="s">
        <v>1</v>
      </c>
      <c r="C360" s="229"/>
      <c r="D360" s="229"/>
      <c r="E360" s="229"/>
      <c r="F360" s="229"/>
      <c r="G360" s="229"/>
      <c r="I360" s="7" t="s">
        <v>2</v>
      </c>
      <c r="J360" s="7" t="s">
        <v>3</v>
      </c>
      <c r="K360" s="8" t="s">
        <v>4</v>
      </c>
      <c r="L360" s="7" t="s">
        <v>5</v>
      </c>
      <c r="M360" s="9" t="s">
        <v>6</v>
      </c>
      <c r="N360" s="9" t="s">
        <v>7</v>
      </c>
      <c r="O360" s="10" t="s">
        <v>8</v>
      </c>
      <c r="AI360" s="3"/>
      <c r="AJ360" s="3"/>
    </row>
    <row r="361" spans="1:36" ht="12.75" customHeight="1" x14ac:dyDescent="0.2">
      <c r="A361" s="12" t="s">
        <v>9</v>
      </c>
      <c r="B361" s="13">
        <v>1</v>
      </c>
      <c r="C361" s="13">
        <v>2</v>
      </c>
      <c r="D361" s="13">
        <v>3</v>
      </c>
      <c r="E361" s="13">
        <v>4</v>
      </c>
      <c r="F361" s="13">
        <v>5</v>
      </c>
      <c r="G361" s="13">
        <v>6</v>
      </c>
      <c r="H361" s="201" t="s">
        <v>10</v>
      </c>
      <c r="I361" s="41"/>
      <c r="J361" s="15"/>
      <c r="K361" s="16"/>
      <c r="L361" s="17"/>
      <c r="M361" s="6"/>
      <c r="N361" s="6"/>
      <c r="O361" s="5"/>
      <c r="AI361" s="3"/>
      <c r="AJ361" s="3"/>
    </row>
    <row r="362" spans="1:36" ht="12.75" customHeight="1" x14ac:dyDescent="0.2">
      <c r="A362" s="31" t="s">
        <v>38</v>
      </c>
      <c r="B362" s="13">
        <v>91</v>
      </c>
      <c r="C362" s="13"/>
      <c r="D362" s="13"/>
      <c r="E362" s="13"/>
      <c r="F362" s="13"/>
      <c r="G362" s="13"/>
      <c r="H362" s="203"/>
      <c r="I362" s="41"/>
      <c r="J362" s="15"/>
      <c r="K362" s="16"/>
      <c r="L362" s="17"/>
      <c r="M362" s="20">
        <f>B362</f>
        <v>91</v>
      </c>
      <c r="N362" s="6"/>
      <c r="O362" s="5"/>
      <c r="AI362" s="3"/>
      <c r="AJ362" s="3"/>
    </row>
    <row r="363" spans="1:36" ht="12.75" customHeight="1" x14ac:dyDescent="0.2">
      <c r="A363" s="31" t="s">
        <v>39</v>
      </c>
      <c r="B363" s="13"/>
      <c r="C363" s="13">
        <v>76</v>
      </c>
      <c r="D363" s="13"/>
      <c r="E363" s="13"/>
      <c r="F363" s="13"/>
      <c r="G363" s="13"/>
      <c r="H363" s="203"/>
      <c r="I363" s="41"/>
      <c r="J363" s="41"/>
      <c r="K363" s="41"/>
      <c r="L363" s="17">
        <f>C363/B362</f>
        <v>0.8351648351648352</v>
      </c>
      <c r="M363" s="20">
        <v>77</v>
      </c>
      <c r="N363" s="3">
        <f t="shared" ref="N363:N367" si="76">M363/M362</f>
        <v>0.84615384615384615</v>
      </c>
      <c r="O363" s="5">
        <f t="shared" ref="O363:O367" si="77">100%-N363</f>
        <v>0.15384615384615385</v>
      </c>
      <c r="AI363" s="3"/>
      <c r="AJ363" s="3"/>
    </row>
    <row r="364" spans="1:36" ht="12.75" customHeight="1" x14ac:dyDescent="0.2">
      <c r="A364" s="31" t="s">
        <v>40</v>
      </c>
      <c r="D364" s="32">
        <v>45</v>
      </c>
      <c r="H364" s="203"/>
      <c r="I364" s="5"/>
      <c r="J364" s="5"/>
      <c r="L364" s="5">
        <f>D364/C363</f>
        <v>0.59210526315789469</v>
      </c>
      <c r="M364" s="20">
        <v>70</v>
      </c>
      <c r="N364" s="3">
        <f t="shared" si="76"/>
        <v>0.90909090909090906</v>
      </c>
      <c r="O364" s="5">
        <f t="shared" si="77"/>
        <v>9.0909090909090939E-2</v>
      </c>
      <c r="AI364" s="3"/>
      <c r="AJ364" s="3"/>
    </row>
    <row r="365" spans="1:36" ht="12.75" customHeight="1" x14ac:dyDescent="0.2">
      <c r="A365" s="31" t="s">
        <v>41</v>
      </c>
      <c r="E365" s="32">
        <v>41</v>
      </c>
      <c r="H365" s="203"/>
      <c r="I365" s="5"/>
      <c r="J365" s="5"/>
      <c r="L365" s="5">
        <f>E365/D364</f>
        <v>0.91111111111111109</v>
      </c>
      <c r="M365" s="20">
        <v>60</v>
      </c>
      <c r="N365" s="3">
        <f t="shared" si="76"/>
        <v>0.8571428571428571</v>
      </c>
      <c r="O365" s="5">
        <f t="shared" si="77"/>
        <v>0.1428571428571429</v>
      </c>
      <c r="AI365" s="3"/>
      <c r="AJ365" s="3"/>
    </row>
    <row r="366" spans="1:36" ht="12.75" customHeight="1" x14ac:dyDescent="0.2">
      <c r="A366" s="31" t="s">
        <v>42</v>
      </c>
      <c r="F366" s="32">
        <v>39</v>
      </c>
      <c r="H366" s="203"/>
      <c r="I366" s="5"/>
      <c r="J366" s="5"/>
      <c r="L366" s="5">
        <f>F366/E365</f>
        <v>0.95121951219512191</v>
      </c>
      <c r="M366" s="20">
        <v>55</v>
      </c>
      <c r="N366" s="3">
        <f t="shared" si="76"/>
        <v>0.91666666666666663</v>
      </c>
      <c r="O366" s="5">
        <f t="shared" si="77"/>
        <v>8.333333333333337E-2</v>
      </c>
      <c r="AI366" s="3"/>
      <c r="AJ366" s="3"/>
    </row>
    <row r="367" spans="1:36" ht="12.75" customHeight="1" x14ac:dyDescent="0.2">
      <c r="A367" s="31" t="s">
        <v>43</v>
      </c>
      <c r="G367" s="32">
        <v>37</v>
      </c>
      <c r="H367" s="203">
        <v>26</v>
      </c>
      <c r="I367" s="5"/>
      <c r="J367" s="5"/>
      <c r="L367" s="5">
        <f>G367/F366</f>
        <v>0.94871794871794868</v>
      </c>
      <c r="M367" s="20">
        <v>52</v>
      </c>
      <c r="N367" s="3">
        <f t="shared" si="76"/>
        <v>0.94545454545454544</v>
      </c>
      <c r="O367" s="5">
        <f t="shared" si="77"/>
        <v>5.4545454545454564E-2</v>
      </c>
      <c r="AI367" s="3"/>
      <c r="AJ367" s="3"/>
    </row>
    <row r="368" spans="1:36" ht="12.75" customHeight="1" x14ac:dyDescent="0.2">
      <c r="A368" s="31" t="s">
        <v>44</v>
      </c>
      <c r="G368" s="32">
        <v>10</v>
      </c>
      <c r="H368" s="203">
        <v>6</v>
      </c>
      <c r="I368" s="5"/>
      <c r="J368" s="5"/>
      <c r="L368" s="5"/>
      <c r="M368" s="20">
        <v>13</v>
      </c>
      <c r="N368" s="3"/>
      <c r="O368" s="5"/>
      <c r="AI368" s="3"/>
      <c r="AJ368" s="3"/>
    </row>
    <row r="369" spans="1:36" ht="12.75" customHeight="1" x14ac:dyDescent="0.2">
      <c r="A369" s="31" t="s">
        <v>63</v>
      </c>
      <c r="G369" s="32">
        <v>2</v>
      </c>
      <c r="H369" s="203">
        <v>1</v>
      </c>
      <c r="I369" s="5"/>
      <c r="J369" s="5"/>
      <c r="L369" s="5"/>
      <c r="M369" s="20">
        <v>3</v>
      </c>
      <c r="N369" s="3"/>
      <c r="O369" s="5"/>
      <c r="AI369" s="3"/>
      <c r="AJ369" s="3"/>
    </row>
    <row r="370" spans="1:36" ht="12.75" customHeight="1" x14ac:dyDescent="0.2">
      <c r="A370" s="31" t="s">
        <v>64</v>
      </c>
      <c r="G370" s="32">
        <v>2</v>
      </c>
      <c r="H370" s="203">
        <v>1</v>
      </c>
      <c r="I370" s="5"/>
      <c r="J370" s="5"/>
      <c r="L370" s="5"/>
      <c r="M370" s="20">
        <v>2</v>
      </c>
      <c r="N370" s="3"/>
      <c r="O370" s="5"/>
      <c r="AI370" s="3"/>
      <c r="AJ370" s="3"/>
    </row>
    <row r="371" spans="1:36" ht="12.75" customHeight="1" x14ac:dyDescent="0.2">
      <c r="A371" s="31" t="s">
        <v>65</v>
      </c>
      <c r="G371" s="32">
        <v>1</v>
      </c>
      <c r="H371" s="203">
        <v>1</v>
      </c>
      <c r="I371" s="5"/>
      <c r="J371" s="5"/>
      <c r="L371" s="5"/>
      <c r="M371" s="20">
        <v>1</v>
      </c>
      <c r="N371" s="3"/>
      <c r="O371" s="5"/>
      <c r="AI371" s="3"/>
      <c r="AJ371" s="3"/>
    </row>
    <row r="372" spans="1:36" ht="12.75" customHeight="1" x14ac:dyDescent="0.2">
      <c r="H372" s="206">
        <f>SUM(H367:H371)</f>
        <v>35</v>
      </c>
      <c r="I372" s="5">
        <f>H367/B362</f>
        <v>0.2857142857142857</v>
      </c>
      <c r="J372" s="5">
        <f>H372/B362</f>
        <v>0.38461538461538464</v>
      </c>
      <c r="K372" s="5">
        <f>J372-I372</f>
        <v>9.8901098901098938E-2</v>
      </c>
      <c r="L372" s="5"/>
      <c r="M372" s="6"/>
      <c r="N372" s="6"/>
      <c r="O372" s="5"/>
      <c r="AI372" s="3"/>
      <c r="AJ372" s="3"/>
    </row>
    <row r="373" spans="1:36" ht="12.75" customHeight="1" x14ac:dyDescent="0.3">
      <c r="A373" s="44" t="s">
        <v>68</v>
      </c>
      <c r="I373" s="5"/>
      <c r="J373" s="5"/>
      <c r="L373" s="5"/>
      <c r="M373" s="6"/>
      <c r="N373" s="6"/>
      <c r="O373" s="5"/>
      <c r="AI373" s="3"/>
      <c r="AJ373" s="3"/>
    </row>
    <row r="374" spans="1:36" ht="25.5" customHeight="1" x14ac:dyDescent="0.2">
      <c r="B374" s="228" t="s">
        <v>1</v>
      </c>
      <c r="C374" s="229"/>
      <c r="D374" s="229"/>
      <c r="E374" s="229"/>
      <c r="F374" s="229"/>
      <c r="G374" s="229"/>
      <c r="I374" s="7" t="s">
        <v>2</v>
      </c>
      <c r="J374" s="7" t="s">
        <v>3</v>
      </c>
      <c r="K374" s="8" t="s">
        <v>4</v>
      </c>
      <c r="L374" s="7" t="s">
        <v>5</v>
      </c>
      <c r="M374" s="9" t="s">
        <v>6</v>
      </c>
      <c r="N374" s="9" t="s">
        <v>7</v>
      </c>
      <c r="O374" s="10" t="s">
        <v>8</v>
      </c>
      <c r="AI374" s="3"/>
      <c r="AJ374" s="3"/>
    </row>
    <row r="375" spans="1:36" ht="12.75" customHeight="1" x14ac:dyDescent="0.2">
      <c r="A375" s="12" t="s">
        <v>9</v>
      </c>
      <c r="B375" s="13">
        <v>1</v>
      </c>
      <c r="C375" s="13">
        <v>2</v>
      </c>
      <c r="D375" s="13">
        <v>3</v>
      </c>
      <c r="E375" s="13">
        <v>4</v>
      </c>
      <c r="F375" s="13">
        <v>5</v>
      </c>
      <c r="G375" s="13">
        <v>6</v>
      </c>
      <c r="H375" s="201" t="s">
        <v>10</v>
      </c>
      <c r="I375" s="41"/>
      <c r="J375" s="15"/>
      <c r="K375" s="16"/>
      <c r="L375" s="17"/>
      <c r="M375" s="6"/>
      <c r="N375" s="6"/>
      <c r="O375" s="5"/>
      <c r="AI375" s="3"/>
      <c r="AJ375" s="3"/>
    </row>
    <row r="376" spans="1:36" ht="12.75" customHeight="1" x14ac:dyDescent="0.2">
      <c r="A376" s="31" t="s">
        <v>39</v>
      </c>
      <c r="B376" s="13">
        <v>781</v>
      </c>
      <c r="C376" s="13"/>
      <c r="D376" s="13"/>
      <c r="E376" s="13"/>
      <c r="F376" s="13"/>
      <c r="G376" s="13"/>
      <c r="H376" s="203"/>
      <c r="I376" s="41"/>
      <c r="J376" s="15"/>
      <c r="K376" s="16"/>
      <c r="L376" s="17"/>
      <c r="M376" s="20">
        <f>B376</f>
        <v>781</v>
      </c>
      <c r="N376" s="6"/>
      <c r="O376" s="5"/>
      <c r="AI376" s="3"/>
      <c r="AJ376" s="3"/>
    </row>
    <row r="377" spans="1:36" ht="12.75" customHeight="1" x14ac:dyDescent="0.2">
      <c r="A377" s="31" t="s">
        <v>40</v>
      </c>
      <c r="B377" s="13"/>
      <c r="C377" s="13">
        <v>614</v>
      </c>
      <c r="D377" s="13"/>
      <c r="E377" s="13"/>
      <c r="F377" s="13"/>
      <c r="G377" s="13"/>
      <c r="H377" s="203"/>
      <c r="I377" s="41"/>
      <c r="J377" s="41"/>
      <c r="K377" s="41"/>
      <c r="L377" s="17">
        <f>C377/B376</f>
        <v>0.78617157490396927</v>
      </c>
      <c r="M377" s="20">
        <v>622</v>
      </c>
      <c r="N377" s="3">
        <f t="shared" ref="N377:N381" si="78">M377/M376</f>
        <v>0.79641485275288093</v>
      </c>
      <c r="O377" s="5">
        <f t="shared" ref="O377:O381" si="79">100%-N377</f>
        <v>0.20358514724711907</v>
      </c>
      <c r="AI377" s="3"/>
      <c r="AJ377" s="3"/>
    </row>
    <row r="378" spans="1:36" ht="12.75" customHeight="1" x14ac:dyDescent="0.2">
      <c r="A378" s="31" t="s">
        <v>41</v>
      </c>
      <c r="D378" s="32">
        <v>462</v>
      </c>
      <c r="H378" s="203"/>
      <c r="I378" s="5"/>
      <c r="J378" s="5"/>
      <c r="L378" s="5">
        <f>D378/C377</f>
        <v>0.75244299674267101</v>
      </c>
      <c r="M378" s="20">
        <v>560</v>
      </c>
      <c r="N378" s="3">
        <f t="shared" si="78"/>
        <v>0.90032154340836013</v>
      </c>
      <c r="O378" s="5">
        <f t="shared" si="79"/>
        <v>9.9678456591639875E-2</v>
      </c>
      <c r="AI378" s="3"/>
      <c r="AJ378" s="3"/>
    </row>
    <row r="379" spans="1:36" ht="12.75" customHeight="1" x14ac:dyDescent="0.2">
      <c r="A379" s="31" t="s">
        <v>42</v>
      </c>
      <c r="E379" s="32">
        <v>441</v>
      </c>
      <c r="H379" s="203"/>
      <c r="I379" s="5"/>
      <c r="J379" s="5"/>
      <c r="L379" s="5">
        <f>E379/D378</f>
        <v>0.95454545454545459</v>
      </c>
      <c r="M379" s="20">
        <v>536</v>
      </c>
      <c r="N379" s="3">
        <f t="shared" si="78"/>
        <v>0.95714285714285718</v>
      </c>
      <c r="O379" s="5">
        <f t="shared" si="79"/>
        <v>4.2857142857142816E-2</v>
      </c>
      <c r="AI379" s="3"/>
      <c r="AJ379" s="3"/>
    </row>
    <row r="380" spans="1:36" ht="12.75" customHeight="1" x14ac:dyDescent="0.2">
      <c r="A380" s="31" t="s">
        <v>43</v>
      </c>
      <c r="F380" s="32">
        <v>419</v>
      </c>
      <c r="H380" s="203"/>
      <c r="I380" s="5"/>
      <c r="J380" s="5"/>
      <c r="L380" s="5">
        <f>F380/E379</f>
        <v>0.95011337868480727</v>
      </c>
      <c r="M380" s="20">
        <v>520</v>
      </c>
      <c r="N380" s="3">
        <f t="shared" si="78"/>
        <v>0.97014925373134331</v>
      </c>
      <c r="O380" s="5">
        <f t="shared" si="79"/>
        <v>2.9850746268656692E-2</v>
      </c>
      <c r="AI380" s="3"/>
      <c r="AJ380" s="3"/>
    </row>
    <row r="381" spans="1:36" ht="12.75" customHeight="1" x14ac:dyDescent="0.2">
      <c r="A381" s="31" t="s">
        <v>44</v>
      </c>
      <c r="G381" s="32">
        <v>410</v>
      </c>
      <c r="H381" s="203">
        <v>391</v>
      </c>
      <c r="I381" s="5"/>
      <c r="J381" s="5"/>
      <c r="L381" s="5">
        <f>G381/F380</f>
        <v>0.97852028639618138</v>
      </c>
      <c r="M381" s="20">
        <v>502</v>
      </c>
      <c r="N381" s="3">
        <f t="shared" si="78"/>
        <v>0.9653846153846154</v>
      </c>
      <c r="O381" s="5">
        <f t="shared" si="79"/>
        <v>3.4615384615384603E-2</v>
      </c>
      <c r="AI381" s="3"/>
      <c r="AJ381" s="3"/>
    </row>
    <row r="382" spans="1:36" ht="12.75" customHeight="1" x14ac:dyDescent="0.2">
      <c r="A382" s="31" t="s">
        <v>63</v>
      </c>
      <c r="G382" s="32">
        <v>86</v>
      </c>
      <c r="H382" s="203">
        <v>35</v>
      </c>
      <c r="I382" s="5"/>
      <c r="J382" s="5"/>
      <c r="L382" s="5"/>
      <c r="M382" s="20">
        <v>91</v>
      </c>
      <c r="N382" s="3"/>
      <c r="O382" s="5"/>
      <c r="AI382" s="3"/>
      <c r="AJ382" s="3"/>
    </row>
    <row r="383" spans="1:36" ht="12.75" customHeight="1" x14ac:dyDescent="0.2">
      <c r="A383" s="31" t="s">
        <v>64</v>
      </c>
      <c r="G383" s="32">
        <v>23</v>
      </c>
      <c r="H383" s="203">
        <v>15</v>
      </c>
      <c r="I383" s="5"/>
      <c r="J383" s="5"/>
      <c r="L383" s="5"/>
      <c r="M383" s="20">
        <v>27</v>
      </c>
      <c r="N383" s="3"/>
      <c r="O383" s="5"/>
      <c r="AI383" s="3"/>
      <c r="AJ383" s="3"/>
    </row>
    <row r="384" spans="1:36" ht="12.75" customHeight="1" x14ac:dyDescent="0.2">
      <c r="A384" s="31" t="s">
        <v>65</v>
      </c>
      <c r="G384" s="32">
        <v>6</v>
      </c>
      <c r="H384" s="203">
        <v>1</v>
      </c>
      <c r="I384" s="5"/>
      <c r="J384" s="5"/>
      <c r="L384" s="5"/>
      <c r="M384" s="20">
        <v>8</v>
      </c>
      <c r="N384" s="3"/>
      <c r="O384" s="5"/>
      <c r="AI384" s="3"/>
      <c r="AJ384" s="3"/>
    </row>
    <row r="385" spans="1:36" ht="12.75" customHeight="1" x14ac:dyDescent="0.2">
      <c r="H385" s="206">
        <f>SUM(H381:H384)</f>
        <v>442</v>
      </c>
      <c r="I385" s="5">
        <f>H381/B376</f>
        <v>0.50064020486555694</v>
      </c>
      <c r="J385" s="5">
        <f>H385/B376</f>
        <v>0.56594110115236873</v>
      </c>
      <c r="K385" s="5">
        <f>J385-I385</f>
        <v>6.5300896286811794E-2</v>
      </c>
      <c r="L385" s="5"/>
      <c r="M385" s="6"/>
      <c r="N385" s="6"/>
      <c r="O385" s="5"/>
      <c r="AI385" s="3"/>
      <c r="AJ385" s="3"/>
    </row>
    <row r="386" spans="1:36" ht="12.75" customHeight="1" x14ac:dyDescent="0.3">
      <c r="A386" s="44" t="s">
        <v>69</v>
      </c>
      <c r="I386" s="5"/>
      <c r="J386" s="5"/>
      <c r="L386" s="5"/>
      <c r="M386" s="6"/>
      <c r="N386" s="6"/>
      <c r="O386" s="5"/>
      <c r="AI386" s="3"/>
      <c r="AJ386" s="3"/>
    </row>
    <row r="387" spans="1:36" ht="25.5" customHeight="1" x14ac:dyDescent="0.2">
      <c r="B387" s="228" t="s">
        <v>1</v>
      </c>
      <c r="C387" s="229"/>
      <c r="D387" s="229"/>
      <c r="E387" s="229"/>
      <c r="F387" s="229"/>
      <c r="G387" s="229"/>
      <c r="I387" s="7" t="s">
        <v>2</v>
      </c>
      <c r="J387" s="7" t="s">
        <v>3</v>
      </c>
      <c r="K387" s="8" t="s">
        <v>4</v>
      </c>
      <c r="L387" s="7" t="s">
        <v>5</v>
      </c>
      <c r="M387" s="9" t="s">
        <v>6</v>
      </c>
      <c r="N387" s="9" t="s">
        <v>7</v>
      </c>
      <c r="O387" s="10" t="s">
        <v>8</v>
      </c>
      <c r="AI387" s="3"/>
      <c r="AJ387" s="3"/>
    </row>
    <row r="388" spans="1:36" ht="12.75" customHeight="1" x14ac:dyDescent="0.2">
      <c r="A388" s="12" t="s">
        <v>9</v>
      </c>
      <c r="B388" s="13">
        <v>1</v>
      </c>
      <c r="C388" s="13">
        <v>2</v>
      </c>
      <c r="D388" s="13">
        <v>3</v>
      </c>
      <c r="E388" s="13">
        <v>4</v>
      </c>
      <c r="F388" s="13">
        <v>5</v>
      </c>
      <c r="G388" s="13">
        <v>6</v>
      </c>
      <c r="H388" s="201" t="s">
        <v>10</v>
      </c>
      <c r="I388" s="41"/>
      <c r="J388" s="15"/>
      <c r="K388" s="16"/>
      <c r="L388" s="17"/>
      <c r="M388" s="6"/>
      <c r="N388" s="6"/>
      <c r="O388" s="5"/>
      <c r="AI388" s="3"/>
      <c r="AJ388" s="3"/>
    </row>
    <row r="389" spans="1:36" ht="12.75" customHeight="1" x14ac:dyDescent="0.2">
      <c r="A389" s="31" t="s">
        <v>40</v>
      </c>
      <c r="B389" s="13">
        <v>66</v>
      </c>
      <c r="C389" s="13"/>
      <c r="D389" s="13"/>
      <c r="E389" s="13"/>
      <c r="F389" s="13"/>
      <c r="G389" s="13"/>
      <c r="H389" s="202"/>
      <c r="I389" s="41"/>
      <c r="J389" s="15"/>
      <c r="K389" s="16"/>
      <c r="L389" s="17"/>
      <c r="M389" s="20">
        <f>B389</f>
        <v>66</v>
      </c>
      <c r="N389" s="6"/>
      <c r="O389" s="5"/>
      <c r="AI389" s="3"/>
      <c r="AJ389" s="3"/>
    </row>
    <row r="390" spans="1:36" ht="12.75" customHeight="1" x14ac:dyDescent="0.2">
      <c r="A390" s="31" t="s">
        <v>41</v>
      </c>
      <c r="B390" s="13"/>
      <c r="C390" s="13">
        <v>48</v>
      </c>
      <c r="D390" s="13"/>
      <c r="E390" s="13"/>
      <c r="F390" s="13"/>
      <c r="G390" s="13"/>
      <c r="H390" s="203"/>
      <c r="I390" s="41"/>
      <c r="J390" s="41"/>
      <c r="K390" s="41"/>
      <c r="L390" s="17">
        <f>C390/B389</f>
        <v>0.72727272727272729</v>
      </c>
      <c r="M390" s="20">
        <v>53</v>
      </c>
      <c r="N390" s="3">
        <f t="shared" ref="N390:N394" si="80">M390/M389</f>
        <v>0.80303030303030298</v>
      </c>
      <c r="O390" s="5">
        <f t="shared" ref="O390:O394" si="81">100%-N390</f>
        <v>0.19696969696969702</v>
      </c>
      <c r="AI390" s="3"/>
      <c r="AJ390" s="3"/>
    </row>
    <row r="391" spans="1:36" ht="12.75" customHeight="1" x14ac:dyDescent="0.2">
      <c r="A391" s="31" t="s">
        <v>42</v>
      </c>
      <c r="D391" s="32">
        <v>26</v>
      </c>
      <c r="H391" s="203"/>
      <c r="I391" s="5"/>
      <c r="J391" s="5"/>
      <c r="L391" s="5">
        <f>D391/C390</f>
        <v>0.54166666666666663</v>
      </c>
      <c r="M391" s="20">
        <v>45</v>
      </c>
      <c r="N391" s="3">
        <f t="shared" si="80"/>
        <v>0.84905660377358494</v>
      </c>
      <c r="O391" s="5">
        <f t="shared" si="81"/>
        <v>0.15094339622641506</v>
      </c>
      <c r="AI391" s="3"/>
      <c r="AJ391" s="3"/>
    </row>
    <row r="392" spans="1:36" ht="12.75" customHeight="1" x14ac:dyDescent="0.2">
      <c r="A392" s="31" t="s">
        <v>43</v>
      </c>
      <c r="E392" s="32">
        <v>25</v>
      </c>
      <c r="H392" s="203"/>
      <c r="I392" s="5"/>
      <c r="J392" s="5"/>
      <c r="L392" s="5">
        <f>E392/D391</f>
        <v>0.96153846153846156</v>
      </c>
      <c r="M392" s="20">
        <v>38</v>
      </c>
      <c r="N392" s="3">
        <f t="shared" si="80"/>
        <v>0.84444444444444444</v>
      </c>
      <c r="O392" s="5">
        <f t="shared" si="81"/>
        <v>0.15555555555555556</v>
      </c>
      <c r="AI392" s="3"/>
      <c r="AJ392" s="3"/>
    </row>
    <row r="393" spans="1:36" ht="12.75" customHeight="1" x14ac:dyDescent="0.2">
      <c r="A393" s="32">
        <v>1001</v>
      </c>
      <c r="F393" s="32">
        <v>24</v>
      </c>
      <c r="H393" s="203"/>
      <c r="I393" s="5"/>
      <c r="J393" s="5"/>
      <c r="L393" s="5">
        <f>F393/E392</f>
        <v>0.96</v>
      </c>
      <c r="M393" s="20">
        <v>33</v>
      </c>
      <c r="N393" s="3">
        <f t="shared" si="80"/>
        <v>0.86842105263157898</v>
      </c>
      <c r="O393" s="5">
        <f t="shared" si="81"/>
        <v>0.13157894736842102</v>
      </c>
      <c r="AI393" s="3"/>
      <c r="AJ393" s="3"/>
    </row>
    <row r="394" spans="1:36" ht="12.75" customHeight="1" x14ac:dyDescent="0.2">
      <c r="A394" s="32">
        <v>1002</v>
      </c>
      <c r="G394" s="32">
        <v>22</v>
      </c>
      <c r="H394" s="203">
        <v>15</v>
      </c>
      <c r="I394" s="5"/>
      <c r="J394" s="5"/>
      <c r="L394" s="5">
        <f>G394/F393</f>
        <v>0.91666666666666663</v>
      </c>
      <c r="M394" s="20">
        <v>29</v>
      </c>
      <c r="N394" s="3">
        <f t="shared" si="80"/>
        <v>0.87878787878787878</v>
      </c>
      <c r="O394" s="5">
        <f t="shared" si="81"/>
        <v>0.12121212121212122</v>
      </c>
      <c r="AI394" s="3"/>
      <c r="AJ394" s="3"/>
    </row>
    <row r="395" spans="1:36" ht="12.75" customHeight="1" x14ac:dyDescent="0.2">
      <c r="A395" s="32">
        <v>1101</v>
      </c>
      <c r="G395" s="32">
        <v>12</v>
      </c>
      <c r="H395" s="203">
        <v>8</v>
      </c>
      <c r="I395" s="5"/>
      <c r="J395" s="5"/>
      <c r="L395" s="5"/>
      <c r="M395" s="20">
        <v>16</v>
      </c>
      <c r="N395" s="3"/>
      <c r="O395" s="5"/>
      <c r="AI395" s="3"/>
      <c r="AJ395" s="3"/>
    </row>
    <row r="396" spans="1:36" ht="12.75" customHeight="1" x14ac:dyDescent="0.2">
      <c r="A396" s="32">
        <v>1102</v>
      </c>
      <c r="G396" s="32">
        <v>5</v>
      </c>
      <c r="H396" s="203">
        <v>8</v>
      </c>
      <c r="I396" s="5"/>
      <c r="J396" s="5"/>
      <c r="L396" s="5"/>
      <c r="M396" s="20">
        <v>7</v>
      </c>
      <c r="N396" s="3"/>
      <c r="O396" s="5"/>
      <c r="AI396" s="3"/>
      <c r="AJ396" s="3"/>
    </row>
    <row r="397" spans="1:36" ht="12.75" customHeight="1" x14ac:dyDescent="0.2">
      <c r="A397" s="32">
        <v>1201</v>
      </c>
      <c r="G397" s="32">
        <v>2</v>
      </c>
      <c r="H397" s="203">
        <v>1</v>
      </c>
      <c r="I397" s="5"/>
      <c r="J397" s="5"/>
      <c r="L397" s="5"/>
      <c r="M397" s="20">
        <v>3</v>
      </c>
      <c r="N397" s="3"/>
      <c r="O397" s="5"/>
      <c r="AI397" s="3"/>
      <c r="AJ397" s="3"/>
    </row>
    <row r="398" spans="1:36" ht="12.75" customHeight="1" x14ac:dyDescent="0.2">
      <c r="A398" s="32">
        <v>1202</v>
      </c>
      <c r="G398" s="32">
        <v>1</v>
      </c>
      <c r="H398" s="203"/>
      <c r="I398" s="5"/>
      <c r="J398" s="5"/>
      <c r="L398" s="5"/>
      <c r="M398" s="20">
        <v>1</v>
      </c>
      <c r="N398" s="3"/>
      <c r="O398" s="5"/>
      <c r="AI398" s="3"/>
      <c r="AJ398" s="3"/>
    </row>
    <row r="399" spans="1:36" ht="12.75" customHeight="1" x14ac:dyDescent="0.2">
      <c r="H399" s="206">
        <f>SUM(H394:H397)</f>
        <v>32</v>
      </c>
      <c r="I399" s="5">
        <f>H394/B389</f>
        <v>0.22727272727272727</v>
      </c>
      <c r="J399" s="5">
        <f>H399/B389</f>
        <v>0.48484848484848486</v>
      </c>
      <c r="K399" s="5">
        <f>J399-I399</f>
        <v>0.25757575757575757</v>
      </c>
      <c r="L399" s="5"/>
      <c r="M399" s="6"/>
      <c r="N399" s="6"/>
      <c r="O399" s="5"/>
      <c r="AI399" s="3"/>
      <c r="AJ399" s="3"/>
    </row>
    <row r="400" spans="1:36" ht="12.75" customHeight="1" x14ac:dyDescent="0.3">
      <c r="A400" s="44" t="s">
        <v>72</v>
      </c>
      <c r="I400" s="5"/>
      <c r="J400" s="5"/>
      <c r="L400" s="5"/>
      <c r="M400" s="6"/>
      <c r="N400" s="6"/>
      <c r="O400" s="5"/>
      <c r="AI400" s="3"/>
      <c r="AJ400" s="3"/>
    </row>
    <row r="401" spans="1:36" ht="25.5" customHeight="1" x14ac:dyDescent="0.2">
      <c r="B401" s="228" t="s">
        <v>1</v>
      </c>
      <c r="C401" s="229"/>
      <c r="D401" s="229"/>
      <c r="E401" s="229"/>
      <c r="F401" s="229"/>
      <c r="G401" s="229"/>
      <c r="I401" s="7" t="s">
        <v>2</v>
      </c>
      <c r="J401" s="7" t="s">
        <v>3</v>
      </c>
      <c r="K401" s="8" t="s">
        <v>4</v>
      </c>
      <c r="L401" s="7" t="s">
        <v>5</v>
      </c>
      <c r="M401" s="9" t="s">
        <v>6</v>
      </c>
      <c r="N401" s="9" t="s">
        <v>7</v>
      </c>
      <c r="O401" s="10" t="s">
        <v>8</v>
      </c>
      <c r="AI401" s="3"/>
      <c r="AJ401" s="3"/>
    </row>
    <row r="402" spans="1:36" ht="12.75" customHeight="1" x14ac:dyDescent="0.2">
      <c r="A402" s="12" t="s">
        <v>9</v>
      </c>
      <c r="B402" s="13">
        <v>1</v>
      </c>
      <c r="C402" s="13">
        <v>2</v>
      </c>
      <c r="D402" s="13">
        <v>3</v>
      </c>
      <c r="E402" s="13">
        <v>4</v>
      </c>
      <c r="F402" s="13">
        <v>5</v>
      </c>
      <c r="G402" s="13">
        <v>6</v>
      </c>
      <c r="H402" s="201" t="s">
        <v>10</v>
      </c>
      <c r="I402" s="41"/>
      <c r="J402" s="15"/>
      <c r="K402" s="16"/>
      <c r="L402" s="17"/>
      <c r="M402" s="6"/>
      <c r="N402" s="6"/>
      <c r="O402" s="5"/>
      <c r="AI402" s="3"/>
      <c r="AJ402" s="3"/>
    </row>
    <row r="403" spans="1:36" ht="12.75" customHeight="1" x14ac:dyDescent="0.2">
      <c r="A403" s="31" t="s">
        <v>41</v>
      </c>
      <c r="B403" s="13">
        <v>788</v>
      </c>
      <c r="C403" s="13"/>
      <c r="D403" s="13"/>
      <c r="E403" s="13"/>
      <c r="F403" s="13"/>
      <c r="G403" s="13"/>
      <c r="H403" s="202"/>
      <c r="I403" s="41"/>
      <c r="J403" s="15"/>
      <c r="K403" s="16"/>
      <c r="L403" s="17"/>
      <c r="M403" s="20">
        <f>B403</f>
        <v>788</v>
      </c>
      <c r="N403" s="6"/>
      <c r="O403" s="5"/>
      <c r="AI403" s="3"/>
      <c r="AJ403" s="3"/>
    </row>
    <row r="404" spans="1:36" ht="12.75" customHeight="1" x14ac:dyDescent="0.2">
      <c r="A404" s="31" t="s">
        <v>42</v>
      </c>
      <c r="B404" s="13"/>
      <c r="C404" s="13">
        <v>544</v>
      </c>
      <c r="D404" s="13"/>
      <c r="E404" s="13"/>
      <c r="F404" s="13"/>
      <c r="G404" s="13"/>
      <c r="H404" s="203"/>
      <c r="I404" s="41"/>
      <c r="J404" s="41"/>
      <c r="K404" s="41"/>
      <c r="L404" s="17">
        <f>C404/B403</f>
        <v>0.69035532994923854</v>
      </c>
      <c r="M404" s="20">
        <v>553</v>
      </c>
      <c r="N404" s="3">
        <f t="shared" ref="N404:N408" si="82">M404/M403</f>
        <v>0.70177664974619292</v>
      </c>
      <c r="O404" s="5">
        <f t="shared" ref="O404:O408" si="83">100%-N404</f>
        <v>0.29822335025380708</v>
      </c>
      <c r="AI404" s="3"/>
      <c r="AJ404" s="3"/>
    </row>
    <row r="405" spans="1:36" ht="12.75" customHeight="1" x14ac:dyDescent="0.2">
      <c r="A405" s="31" t="s">
        <v>43</v>
      </c>
      <c r="D405" s="32">
        <v>460</v>
      </c>
      <c r="H405" s="203"/>
      <c r="I405" s="5"/>
      <c r="J405" s="5"/>
      <c r="L405" s="5">
        <f>D405/C404</f>
        <v>0.84558823529411764</v>
      </c>
      <c r="M405" s="20">
        <v>510</v>
      </c>
      <c r="N405" s="3">
        <f t="shared" si="82"/>
        <v>0.92224231464737794</v>
      </c>
      <c r="O405" s="5">
        <f t="shared" si="83"/>
        <v>7.7757685352622063E-2</v>
      </c>
      <c r="AI405" s="3"/>
      <c r="AJ405" s="3"/>
    </row>
    <row r="406" spans="1:36" ht="12.75" customHeight="1" x14ac:dyDescent="0.2">
      <c r="A406" s="32">
        <v>1001</v>
      </c>
      <c r="E406" s="32">
        <v>456</v>
      </c>
      <c r="H406" s="203"/>
      <c r="I406" s="5"/>
      <c r="J406" s="5"/>
      <c r="L406" s="5">
        <f>E406/D405</f>
        <v>0.99130434782608701</v>
      </c>
      <c r="M406" s="20">
        <v>481</v>
      </c>
      <c r="N406" s="3">
        <f t="shared" si="82"/>
        <v>0.94313725490196076</v>
      </c>
      <c r="O406" s="5">
        <f t="shared" si="83"/>
        <v>5.6862745098039236E-2</v>
      </c>
      <c r="AI406" s="3"/>
      <c r="AJ406" s="3"/>
    </row>
    <row r="407" spans="1:36" ht="12.75" customHeight="1" x14ac:dyDescent="0.2">
      <c r="A407" s="32">
        <v>1002</v>
      </c>
      <c r="F407" s="32">
        <v>442</v>
      </c>
      <c r="H407" s="203"/>
      <c r="I407" s="5"/>
      <c r="J407" s="5"/>
      <c r="L407" s="5">
        <f>F407/E406</f>
        <v>0.9692982456140351</v>
      </c>
      <c r="M407" s="20">
        <v>468</v>
      </c>
      <c r="N407" s="3">
        <f t="shared" si="82"/>
        <v>0.97297297297297303</v>
      </c>
      <c r="O407" s="5">
        <f t="shared" si="83"/>
        <v>2.7027027027026973E-2</v>
      </c>
      <c r="AI407" s="3"/>
      <c r="AJ407" s="3"/>
    </row>
    <row r="408" spans="1:36" ht="12.75" customHeight="1" x14ac:dyDescent="0.2">
      <c r="A408" s="32">
        <v>1101</v>
      </c>
      <c r="G408" s="32">
        <v>437</v>
      </c>
      <c r="H408" s="203">
        <v>363</v>
      </c>
      <c r="I408" s="5"/>
      <c r="J408" s="5"/>
      <c r="L408" s="5">
        <f>G408/F407</f>
        <v>0.9886877828054299</v>
      </c>
      <c r="M408" s="20">
        <v>451</v>
      </c>
      <c r="N408" s="3">
        <f t="shared" si="82"/>
        <v>0.96367521367521369</v>
      </c>
      <c r="O408" s="5">
        <f t="shared" si="83"/>
        <v>3.6324786324786307E-2</v>
      </c>
      <c r="AI408" s="3"/>
      <c r="AJ408" s="3"/>
    </row>
    <row r="409" spans="1:36" ht="12.75" customHeight="1" x14ac:dyDescent="0.2">
      <c r="A409" s="32">
        <v>1102</v>
      </c>
      <c r="G409" s="32">
        <v>67</v>
      </c>
      <c r="H409" s="203">
        <v>25</v>
      </c>
      <c r="I409" s="5"/>
      <c r="J409" s="5"/>
      <c r="L409" s="5"/>
      <c r="M409" s="20">
        <v>79</v>
      </c>
      <c r="N409" s="3"/>
      <c r="O409" s="5"/>
      <c r="AI409" s="3"/>
      <c r="AJ409" s="3"/>
    </row>
    <row r="410" spans="1:36" ht="12.75" customHeight="1" x14ac:dyDescent="0.2">
      <c r="A410" s="32">
        <v>1201</v>
      </c>
      <c r="G410" s="32">
        <v>25</v>
      </c>
      <c r="H410" s="203">
        <v>14</v>
      </c>
      <c r="I410" s="5"/>
      <c r="J410" s="5"/>
      <c r="L410" s="5"/>
      <c r="M410" s="20">
        <v>29</v>
      </c>
      <c r="N410" s="3"/>
      <c r="O410" s="5"/>
      <c r="AI410" s="3"/>
      <c r="AJ410" s="3"/>
    </row>
    <row r="411" spans="1:36" ht="12.75" customHeight="1" x14ac:dyDescent="0.2">
      <c r="A411" s="32">
        <v>1202</v>
      </c>
      <c r="G411" s="32">
        <v>6</v>
      </c>
      <c r="H411" s="203">
        <v>1</v>
      </c>
      <c r="I411" s="5"/>
      <c r="J411" s="5"/>
      <c r="L411" s="5"/>
      <c r="M411" s="20">
        <v>7</v>
      </c>
      <c r="N411" s="3"/>
      <c r="O411" s="5"/>
      <c r="AI411" s="3"/>
      <c r="AJ411" s="3"/>
    </row>
    <row r="412" spans="1:36" ht="12.75" customHeight="1" x14ac:dyDescent="0.2">
      <c r="H412" s="206">
        <f>SUM(H408:H411)</f>
        <v>403</v>
      </c>
      <c r="I412" s="5">
        <f>H408/B403</f>
        <v>0.46065989847715738</v>
      </c>
      <c r="J412" s="5">
        <f>H412/B403</f>
        <v>0.51142131979695427</v>
      </c>
      <c r="K412" s="5">
        <f>J412-I412</f>
        <v>5.0761421319796884E-2</v>
      </c>
      <c r="L412" s="5"/>
      <c r="M412" s="6"/>
      <c r="N412" s="6"/>
      <c r="O412" s="5"/>
      <c r="AI412" s="3"/>
      <c r="AJ412" s="3"/>
    </row>
    <row r="413" spans="1:36" ht="12.75" customHeight="1" x14ac:dyDescent="0.3">
      <c r="A413" s="44" t="s">
        <v>73</v>
      </c>
      <c r="I413" s="5"/>
      <c r="J413" s="5"/>
      <c r="L413" s="5"/>
      <c r="M413" s="6"/>
      <c r="N413" s="6"/>
      <c r="O413" s="5"/>
      <c r="AI413" s="3"/>
      <c r="AJ413" s="3"/>
    </row>
    <row r="414" spans="1:36" ht="25.5" customHeight="1" x14ac:dyDescent="0.2">
      <c r="B414" s="228" t="s">
        <v>1</v>
      </c>
      <c r="C414" s="229"/>
      <c r="D414" s="229"/>
      <c r="E414" s="229"/>
      <c r="F414" s="229"/>
      <c r="G414" s="229"/>
      <c r="I414" s="7" t="s">
        <v>2</v>
      </c>
      <c r="J414" s="7" t="s">
        <v>3</v>
      </c>
      <c r="K414" s="8" t="s">
        <v>4</v>
      </c>
      <c r="L414" s="7" t="s">
        <v>5</v>
      </c>
      <c r="M414" s="9" t="s">
        <v>6</v>
      </c>
      <c r="N414" s="9" t="s">
        <v>7</v>
      </c>
      <c r="O414" s="10" t="s">
        <v>8</v>
      </c>
      <c r="AI414" s="3"/>
      <c r="AJ414" s="3"/>
    </row>
    <row r="415" spans="1:36" ht="12.75" customHeight="1" x14ac:dyDescent="0.2">
      <c r="A415" s="12" t="s">
        <v>9</v>
      </c>
      <c r="B415" s="13">
        <v>1</v>
      </c>
      <c r="C415" s="13">
        <v>2</v>
      </c>
      <c r="D415" s="13">
        <v>3</v>
      </c>
      <c r="E415" s="13">
        <v>4</v>
      </c>
      <c r="F415" s="13">
        <v>5</v>
      </c>
      <c r="G415" s="13">
        <v>6</v>
      </c>
      <c r="H415" s="201" t="s">
        <v>10</v>
      </c>
      <c r="I415" s="41"/>
      <c r="J415" s="15"/>
      <c r="K415" s="16"/>
      <c r="L415" s="17"/>
      <c r="M415" s="6"/>
      <c r="N415" s="6"/>
      <c r="O415" s="5"/>
      <c r="AI415" s="3"/>
      <c r="AJ415" s="3"/>
    </row>
    <row r="416" spans="1:36" ht="12.75" customHeight="1" x14ac:dyDescent="0.2">
      <c r="A416" s="31" t="s">
        <v>42</v>
      </c>
      <c r="B416" s="13">
        <v>44</v>
      </c>
      <c r="C416" s="13"/>
      <c r="D416" s="13"/>
      <c r="E416" s="13"/>
      <c r="F416" s="13"/>
      <c r="G416" s="13"/>
      <c r="H416" s="202"/>
      <c r="I416" s="41"/>
      <c r="J416" s="15"/>
      <c r="K416" s="16"/>
      <c r="L416" s="17"/>
      <c r="M416" s="20">
        <f>B416</f>
        <v>44</v>
      </c>
      <c r="N416" s="6"/>
      <c r="O416" s="5"/>
      <c r="AI416" s="3"/>
      <c r="AJ416" s="3"/>
    </row>
    <row r="417" spans="1:36" ht="12.75" customHeight="1" x14ac:dyDescent="0.2">
      <c r="A417" s="31" t="s">
        <v>43</v>
      </c>
      <c r="B417" s="13"/>
      <c r="C417" s="13">
        <v>18</v>
      </c>
      <c r="D417" s="13"/>
      <c r="E417" s="13"/>
      <c r="F417" s="13"/>
      <c r="G417" s="13"/>
      <c r="H417" s="203"/>
      <c r="I417" s="41"/>
      <c r="J417" s="41"/>
      <c r="K417" s="41"/>
      <c r="L417" s="17">
        <f>C417/B416</f>
        <v>0.40909090909090912</v>
      </c>
      <c r="M417" s="20">
        <v>18</v>
      </c>
      <c r="N417" s="3">
        <f t="shared" ref="N417:N421" si="84">M417/M416</f>
        <v>0.40909090909090912</v>
      </c>
      <c r="O417" s="5">
        <f t="shared" ref="O417:O421" si="85">100%-N417</f>
        <v>0.59090909090909083</v>
      </c>
      <c r="AI417" s="3"/>
      <c r="AJ417" s="3"/>
    </row>
    <row r="418" spans="1:36" ht="12.75" customHeight="1" x14ac:dyDescent="0.2">
      <c r="A418" s="32">
        <v>1001</v>
      </c>
      <c r="D418" s="32">
        <v>13</v>
      </c>
      <c r="H418" s="203"/>
      <c r="I418" s="5"/>
      <c r="J418" s="5"/>
      <c r="L418" s="5">
        <f>D418/C417</f>
        <v>0.72222222222222221</v>
      </c>
      <c r="M418" s="20">
        <v>17</v>
      </c>
      <c r="N418" s="3">
        <f t="shared" si="84"/>
        <v>0.94444444444444442</v>
      </c>
      <c r="O418" s="5">
        <f t="shared" si="85"/>
        <v>5.555555555555558E-2</v>
      </c>
      <c r="P418" s="3">
        <f>M418/M416</f>
        <v>0.38636363636363635</v>
      </c>
      <c r="AI418" s="3"/>
      <c r="AJ418" s="3"/>
    </row>
    <row r="419" spans="1:36" ht="12.75" customHeight="1" x14ac:dyDescent="0.2">
      <c r="A419" s="32">
        <v>1002</v>
      </c>
      <c r="E419" s="32">
        <v>11</v>
      </c>
      <c r="H419" s="203"/>
      <c r="I419" s="5"/>
      <c r="J419" s="5"/>
      <c r="L419" s="5">
        <f>E419/D418</f>
        <v>0.84615384615384615</v>
      </c>
      <c r="M419" s="20">
        <v>13</v>
      </c>
      <c r="N419" s="3">
        <f t="shared" si="84"/>
        <v>0.76470588235294112</v>
      </c>
      <c r="O419" s="5">
        <f t="shared" si="85"/>
        <v>0.23529411764705888</v>
      </c>
      <c r="AI419" s="3"/>
      <c r="AJ419" s="3"/>
    </row>
    <row r="420" spans="1:36" ht="12.75" customHeight="1" x14ac:dyDescent="0.2">
      <c r="A420" s="32">
        <v>1101</v>
      </c>
      <c r="F420" s="32">
        <v>8</v>
      </c>
      <c r="H420" s="203"/>
      <c r="I420" s="5"/>
      <c r="J420" s="5"/>
      <c r="L420" s="5">
        <f>F420/E419</f>
        <v>0.72727272727272729</v>
      </c>
      <c r="M420" s="20">
        <v>12</v>
      </c>
      <c r="N420" s="3">
        <f t="shared" si="84"/>
        <v>0.92307692307692313</v>
      </c>
      <c r="O420" s="5">
        <f t="shared" si="85"/>
        <v>7.6923076923076872E-2</v>
      </c>
      <c r="AI420" s="3"/>
      <c r="AJ420" s="3"/>
    </row>
    <row r="421" spans="1:36" ht="12.75" customHeight="1" x14ac:dyDescent="0.2">
      <c r="A421" s="32">
        <v>1102</v>
      </c>
      <c r="G421" s="32">
        <v>9</v>
      </c>
      <c r="H421" s="203">
        <v>7</v>
      </c>
      <c r="I421" s="5"/>
      <c r="J421" s="5"/>
      <c r="L421" s="5">
        <f>G421/F420</f>
        <v>1.125</v>
      </c>
      <c r="M421" s="20">
        <v>9</v>
      </c>
      <c r="N421" s="3">
        <f t="shared" si="84"/>
        <v>0.75</v>
      </c>
      <c r="O421" s="5">
        <f t="shared" si="85"/>
        <v>0.25</v>
      </c>
      <c r="AI421" s="3"/>
      <c r="AJ421" s="3"/>
    </row>
    <row r="422" spans="1:36" ht="12.75" customHeight="1" x14ac:dyDescent="0.2">
      <c r="A422" s="32">
        <v>1201</v>
      </c>
      <c r="G422" s="32">
        <v>3</v>
      </c>
      <c r="H422" s="203">
        <v>1</v>
      </c>
      <c r="I422" s="5"/>
      <c r="J422" s="5"/>
      <c r="L422" s="5"/>
      <c r="M422" s="20">
        <v>3</v>
      </c>
      <c r="N422" s="3"/>
      <c r="O422" s="5"/>
      <c r="AI422" s="3"/>
      <c r="AJ422" s="3"/>
    </row>
    <row r="423" spans="1:36" ht="12.75" customHeight="1" x14ac:dyDescent="0.2">
      <c r="A423" s="32">
        <v>1202</v>
      </c>
      <c r="H423" s="203"/>
      <c r="I423" s="5"/>
      <c r="J423" s="5"/>
      <c r="L423" s="5"/>
      <c r="M423" s="20"/>
      <c r="N423" s="3"/>
      <c r="O423" s="5"/>
      <c r="AI423" s="3"/>
      <c r="AJ423" s="3"/>
    </row>
    <row r="424" spans="1:36" ht="12.75" customHeight="1" x14ac:dyDescent="0.2">
      <c r="H424" s="206">
        <f>SUM(H421:H422)</f>
        <v>8</v>
      </c>
      <c r="I424" s="5">
        <f>H421/B416</f>
        <v>0.15909090909090909</v>
      </c>
      <c r="J424" s="5">
        <f>H424/B416</f>
        <v>0.18181818181818182</v>
      </c>
      <c r="K424" s="5">
        <f>J424-I424</f>
        <v>2.2727272727272735E-2</v>
      </c>
      <c r="L424" s="5"/>
      <c r="M424" s="6"/>
      <c r="N424" s="6"/>
      <c r="O424" s="5"/>
      <c r="AI424" s="3"/>
      <c r="AJ424" s="3"/>
    </row>
    <row r="425" spans="1:36" ht="12.75" customHeight="1" x14ac:dyDescent="0.3">
      <c r="A425" s="44" t="s">
        <v>74</v>
      </c>
      <c r="I425" s="5"/>
      <c r="J425" s="5"/>
      <c r="L425" s="5"/>
      <c r="M425" s="6"/>
      <c r="N425" s="6"/>
      <c r="O425" s="5"/>
      <c r="AI425" s="3"/>
      <c r="AJ425" s="3"/>
    </row>
    <row r="426" spans="1:36" ht="25.5" customHeight="1" x14ac:dyDescent="0.2">
      <c r="B426" s="228" t="s">
        <v>1</v>
      </c>
      <c r="C426" s="229"/>
      <c r="D426" s="229"/>
      <c r="E426" s="229"/>
      <c r="F426" s="229"/>
      <c r="G426" s="229"/>
      <c r="I426" s="7" t="s">
        <v>2</v>
      </c>
      <c r="J426" s="7" t="s">
        <v>3</v>
      </c>
      <c r="K426" s="8" t="s">
        <v>4</v>
      </c>
      <c r="L426" s="7" t="s">
        <v>5</v>
      </c>
      <c r="M426" s="9" t="s">
        <v>6</v>
      </c>
      <c r="N426" s="9" t="s">
        <v>7</v>
      </c>
      <c r="O426" s="10" t="s">
        <v>8</v>
      </c>
      <c r="AI426" s="3"/>
      <c r="AJ426" s="3"/>
    </row>
    <row r="427" spans="1:36" ht="12.75" customHeight="1" x14ac:dyDescent="0.2">
      <c r="A427" s="12" t="s">
        <v>9</v>
      </c>
      <c r="B427" s="13">
        <v>1</v>
      </c>
      <c r="C427" s="13">
        <v>2</v>
      </c>
      <c r="D427" s="13">
        <v>3</v>
      </c>
      <c r="E427" s="13">
        <v>4</v>
      </c>
      <c r="F427" s="13">
        <v>5</v>
      </c>
      <c r="G427" s="13">
        <v>6</v>
      </c>
      <c r="H427" s="201" t="s">
        <v>10</v>
      </c>
      <c r="I427" s="41"/>
      <c r="J427" s="15"/>
      <c r="K427" s="16"/>
      <c r="L427" s="17"/>
      <c r="M427" s="6"/>
      <c r="N427" s="6"/>
      <c r="O427" s="5"/>
      <c r="AI427" s="3"/>
      <c r="AJ427" s="3"/>
    </row>
    <row r="428" spans="1:36" ht="12.75" customHeight="1" x14ac:dyDescent="0.2">
      <c r="A428" s="31" t="s">
        <v>43</v>
      </c>
      <c r="B428" s="13">
        <v>772</v>
      </c>
      <c r="C428" s="13"/>
      <c r="D428" s="13"/>
      <c r="E428" s="13"/>
      <c r="F428" s="13"/>
      <c r="G428" s="13"/>
      <c r="H428" s="203"/>
      <c r="I428" s="41"/>
      <c r="J428" s="15"/>
      <c r="K428" s="16"/>
      <c r="L428" s="17"/>
      <c r="M428" s="20">
        <f>B428</f>
        <v>772</v>
      </c>
      <c r="N428" s="6"/>
      <c r="O428" s="5"/>
      <c r="AI428" s="3"/>
      <c r="AJ428" s="3"/>
    </row>
    <row r="429" spans="1:36" ht="12.75" customHeight="1" x14ac:dyDescent="0.2">
      <c r="A429" s="31" t="s">
        <v>44</v>
      </c>
      <c r="B429" s="13"/>
      <c r="C429" s="13">
        <v>587</v>
      </c>
      <c r="D429" s="13"/>
      <c r="E429" s="13"/>
      <c r="F429" s="13"/>
      <c r="G429" s="13"/>
      <c r="H429" s="203"/>
      <c r="I429" s="41"/>
      <c r="J429" s="41"/>
      <c r="K429" s="41"/>
      <c r="L429" s="17">
        <f>C429/B428</f>
        <v>0.76036269430051817</v>
      </c>
      <c r="M429" s="20">
        <v>594</v>
      </c>
      <c r="N429" s="3">
        <f t="shared" ref="N429:N433" si="86">M429/M428</f>
        <v>0.76943005181347146</v>
      </c>
      <c r="O429" s="5">
        <f t="shared" ref="O429:O433" si="87">100%-N429</f>
        <v>0.23056994818652854</v>
      </c>
      <c r="AI429" s="3"/>
      <c r="AJ429" s="3"/>
    </row>
    <row r="430" spans="1:36" ht="12.75" customHeight="1" x14ac:dyDescent="0.2">
      <c r="A430" s="32">
        <v>1002</v>
      </c>
      <c r="D430" s="32">
        <v>550</v>
      </c>
      <c r="H430" s="203"/>
      <c r="I430" s="5"/>
      <c r="J430" s="5"/>
      <c r="L430" s="5">
        <f>D430/C429</f>
        <v>0.93696763202725719</v>
      </c>
      <c r="M430" s="20">
        <v>557</v>
      </c>
      <c r="N430" s="3">
        <f t="shared" si="86"/>
        <v>0.93771043771043772</v>
      </c>
      <c r="O430" s="5">
        <f t="shared" si="87"/>
        <v>6.2289562289562284E-2</v>
      </c>
      <c r="P430" s="3">
        <f>M430/M428</f>
        <v>0.72150259067357514</v>
      </c>
      <c r="AI430" s="3"/>
      <c r="AJ430" s="3"/>
    </row>
    <row r="431" spans="1:36" ht="12.75" customHeight="1" x14ac:dyDescent="0.2">
      <c r="A431" s="32">
        <v>1101</v>
      </c>
      <c r="E431" s="32">
        <v>533</v>
      </c>
      <c r="H431" s="203"/>
      <c r="I431" s="5"/>
      <c r="J431" s="5"/>
      <c r="L431" s="5">
        <f>E431/D430</f>
        <v>0.96909090909090911</v>
      </c>
      <c r="M431" s="20">
        <v>564</v>
      </c>
      <c r="N431" s="3">
        <f t="shared" si="86"/>
        <v>1.0125673249551166</v>
      </c>
      <c r="O431" s="5">
        <f t="shared" si="87"/>
        <v>-1.2567324955116588E-2</v>
      </c>
      <c r="AI431" s="3"/>
      <c r="AJ431" s="3"/>
    </row>
    <row r="432" spans="1:36" ht="12.75" customHeight="1" x14ac:dyDescent="0.2">
      <c r="A432" s="32">
        <v>1102</v>
      </c>
      <c r="F432" s="32">
        <v>502</v>
      </c>
      <c r="H432" s="203">
        <v>1</v>
      </c>
      <c r="I432" s="5"/>
      <c r="J432" s="5"/>
      <c r="L432" s="5">
        <f>F432/E431</f>
        <v>0.94183864915572235</v>
      </c>
      <c r="M432" s="20">
        <v>542</v>
      </c>
      <c r="N432" s="3">
        <f t="shared" si="86"/>
        <v>0.96099290780141844</v>
      </c>
      <c r="O432" s="5">
        <f t="shared" si="87"/>
        <v>3.9007092198581561E-2</v>
      </c>
      <c r="AI432" s="3"/>
      <c r="AJ432" s="3"/>
    </row>
    <row r="433" spans="1:36" ht="12.75" customHeight="1" x14ac:dyDescent="0.2">
      <c r="A433" s="32">
        <v>1201</v>
      </c>
      <c r="G433" s="32">
        <v>496</v>
      </c>
      <c r="H433" s="203">
        <v>403</v>
      </c>
      <c r="I433" s="5"/>
      <c r="J433" s="5"/>
      <c r="L433" s="5">
        <f>G433/F432</f>
        <v>0.98804780876494025</v>
      </c>
      <c r="M433" s="20">
        <v>525</v>
      </c>
      <c r="N433" s="3">
        <f t="shared" si="86"/>
        <v>0.96863468634686345</v>
      </c>
      <c r="O433" s="5">
        <f t="shared" si="87"/>
        <v>3.1365313653136551E-2</v>
      </c>
      <c r="AI433" s="3"/>
      <c r="AJ433" s="3"/>
    </row>
    <row r="434" spans="1:36" ht="12.75" customHeight="1" x14ac:dyDescent="0.2">
      <c r="A434" s="32">
        <v>1202</v>
      </c>
      <c r="G434" s="32">
        <v>70</v>
      </c>
      <c r="H434" s="203">
        <v>46</v>
      </c>
      <c r="I434" s="5"/>
      <c r="J434" s="5"/>
      <c r="L434" s="5"/>
      <c r="M434" s="20">
        <v>86</v>
      </c>
      <c r="N434" s="3"/>
      <c r="O434" s="5"/>
      <c r="AI434" s="3"/>
      <c r="AJ434" s="3"/>
    </row>
    <row r="435" spans="1:36" ht="12.75" customHeight="1" x14ac:dyDescent="0.2">
      <c r="A435" s="32">
        <v>1301</v>
      </c>
      <c r="G435" s="32">
        <v>31</v>
      </c>
      <c r="H435" s="203">
        <v>19</v>
      </c>
      <c r="I435" s="5"/>
      <c r="J435" s="5"/>
      <c r="L435" s="5"/>
      <c r="M435" s="20">
        <v>35</v>
      </c>
      <c r="N435" s="3"/>
      <c r="O435" s="5"/>
      <c r="AI435" s="3"/>
      <c r="AJ435" s="3"/>
    </row>
    <row r="436" spans="1:36" ht="12.75" customHeight="1" x14ac:dyDescent="0.2">
      <c r="A436" s="32">
        <v>1302</v>
      </c>
      <c r="G436" s="32">
        <v>5</v>
      </c>
      <c r="H436" s="203">
        <v>5</v>
      </c>
      <c r="I436" s="5"/>
      <c r="J436" s="5"/>
      <c r="L436" s="5"/>
      <c r="M436" s="20">
        <v>7</v>
      </c>
      <c r="N436" s="3"/>
      <c r="O436" s="5"/>
      <c r="AI436" s="3"/>
      <c r="AJ436" s="3"/>
    </row>
    <row r="437" spans="1:36" ht="12.75" customHeight="1" x14ac:dyDescent="0.2">
      <c r="A437" s="32">
        <v>1401</v>
      </c>
      <c r="G437" s="32">
        <v>1</v>
      </c>
      <c r="H437" s="203">
        <v>1</v>
      </c>
      <c r="I437" s="5"/>
      <c r="J437" s="5"/>
      <c r="L437" s="5"/>
      <c r="M437" s="20">
        <v>1</v>
      </c>
      <c r="N437" s="3"/>
      <c r="O437" s="5"/>
      <c r="AI437" s="3"/>
      <c r="AJ437" s="3"/>
    </row>
    <row r="438" spans="1:36" ht="12.75" customHeight="1" x14ac:dyDescent="0.2">
      <c r="H438" s="206">
        <f>SUM(H432:H437)</f>
        <v>475</v>
      </c>
      <c r="I438" s="5">
        <f>SUM(H432:H433)/B428</f>
        <v>0.52331606217616577</v>
      </c>
      <c r="J438" s="5">
        <f>H438/B428</f>
        <v>0.61528497409326421</v>
      </c>
      <c r="K438" s="5">
        <f>J438-I438</f>
        <v>9.1968911917098439E-2</v>
      </c>
      <c r="L438" s="5"/>
      <c r="M438" s="6"/>
      <c r="N438" s="6"/>
      <c r="O438" s="5"/>
      <c r="AI438" s="3"/>
      <c r="AJ438" s="3"/>
    </row>
    <row r="439" spans="1:36" ht="12.75" customHeight="1" x14ac:dyDescent="0.3">
      <c r="A439" s="44" t="s">
        <v>77</v>
      </c>
      <c r="I439" s="5"/>
      <c r="J439" s="5"/>
      <c r="L439" s="5"/>
      <c r="M439" s="6"/>
      <c r="N439" s="6"/>
      <c r="O439" s="5"/>
      <c r="AI439" s="3"/>
      <c r="AJ439" s="3"/>
    </row>
    <row r="440" spans="1:36" ht="25.5" customHeight="1" x14ac:dyDescent="0.2">
      <c r="B440" s="228" t="s">
        <v>1</v>
      </c>
      <c r="C440" s="229"/>
      <c r="D440" s="229"/>
      <c r="E440" s="229"/>
      <c r="F440" s="229"/>
      <c r="G440" s="229"/>
      <c r="I440" s="7" t="s">
        <v>2</v>
      </c>
      <c r="J440" s="7" t="s">
        <v>3</v>
      </c>
      <c r="K440" s="8" t="s">
        <v>4</v>
      </c>
      <c r="L440" s="7" t="s">
        <v>5</v>
      </c>
      <c r="M440" s="9" t="s">
        <v>6</v>
      </c>
      <c r="N440" s="9" t="s">
        <v>7</v>
      </c>
      <c r="O440" s="10" t="s">
        <v>8</v>
      </c>
      <c r="AI440" s="3"/>
      <c r="AJ440" s="3"/>
    </row>
    <row r="441" spans="1:36" ht="12.75" customHeight="1" x14ac:dyDescent="0.2">
      <c r="A441" s="12" t="s">
        <v>9</v>
      </c>
      <c r="B441" s="13">
        <v>1</v>
      </c>
      <c r="C441" s="13">
        <v>2</v>
      </c>
      <c r="D441" s="13">
        <v>3</v>
      </c>
      <c r="E441" s="13">
        <v>4</v>
      </c>
      <c r="F441" s="13">
        <v>5</v>
      </c>
      <c r="G441" s="13">
        <v>6</v>
      </c>
      <c r="H441" s="201" t="s">
        <v>10</v>
      </c>
      <c r="I441" s="41"/>
      <c r="J441" s="15"/>
      <c r="K441" s="16"/>
      <c r="L441" s="17"/>
      <c r="M441" s="6"/>
      <c r="N441" s="6"/>
      <c r="O441" s="5"/>
      <c r="AI441" s="3"/>
      <c r="AJ441" s="3"/>
    </row>
    <row r="442" spans="1:36" ht="12.75" customHeight="1" x14ac:dyDescent="0.2">
      <c r="A442" s="31" t="s">
        <v>44</v>
      </c>
      <c r="B442" s="13">
        <v>77</v>
      </c>
      <c r="C442" s="13"/>
      <c r="D442" s="13"/>
      <c r="E442" s="13"/>
      <c r="F442" s="13"/>
      <c r="G442" s="13"/>
      <c r="H442" s="202"/>
      <c r="I442" s="41"/>
      <c r="J442" s="15"/>
      <c r="K442" s="16"/>
      <c r="L442" s="17"/>
      <c r="M442" s="20">
        <f>B442</f>
        <v>77</v>
      </c>
      <c r="N442" s="6"/>
      <c r="O442" s="5"/>
      <c r="AI442" s="3"/>
      <c r="AJ442" s="3"/>
    </row>
    <row r="443" spans="1:36" ht="12.75" customHeight="1" x14ac:dyDescent="0.2">
      <c r="A443" s="31" t="s">
        <v>63</v>
      </c>
      <c r="B443" s="13"/>
      <c r="C443" s="13">
        <v>58</v>
      </c>
      <c r="D443" s="13"/>
      <c r="E443" s="13"/>
      <c r="F443" s="13"/>
      <c r="G443" s="13"/>
      <c r="H443" s="203"/>
      <c r="I443" s="41"/>
      <c r="J443" s="41"/>
      <c r="K443" s="41"/>
      <c r="L443" s="17">
        <f>C443/B442</f>
        <v>0.75324675324675328</v>
      </c>
      <c r="M443" s="20">
        <v>58</v>
      </c>
      <c r="N443" s="3">
        <f t="shared" ref="N443:N447" si="88">M443/M442</f>
        <v>0.75324675324675328</v>
      </c>
      <c r="O443" s="5">
        <f t="shared" ref="O443:O447" si="89">100%-N443</f>
        <v>0.24675324675324672</v>
      </c>
      <c r="AI443" s="3"/>
      <c r="AJ443" s="3"/>
    </row>
    <row r="444" spans="1:36" ht="12.75" customHeight="1" x14ac:dyDescent="0.2">
      <c r="A444" s="31" t="s">
        <v>64</v>
      </c>
      <c r="B444" s="32"/>
      <c r="C444" s="32"/>
      <c r="D444" s="32">
        <v>48</v>
      </c>
      <c r="E444" s="32"/>
      <c r="F444" s="32"/>
      <c r="G444" s="32"/>
      <c r="H444" s="203"/>
      <c r="I444" s="5"/>
      <c r="J444" s="5"/>
      <c r="K444" s="5"/>
      <c r="L444" s="5">
        <f>D444/C443</f>
        <v>0.82758620689655171</v>
      </c>
      <c r="M444" s="20">
        <v>52</v>
      </c>
      <c r="N444" s="3">
        <f t="shared" si="88"/>
        <v>0.89655172413793105</v>
      </c>
      <c r="O444" s="5">
        <f t="shared" si="89"/>
        <v>0.10344827586206895</v>
      </c>
      <c r="P444" s="3">
        <f>M444/M442</f>
        <v>0.67532467532467533</v>
      </c>
      <c r="AI444" s="3"/>
      <c r="AJ444" s="3"/>
    </row>
    <row r="445" spans="1:36" ht="12.75" customHeight="1" x14ac:dyDescent="0.2">
      <c r="A445" s="32">
        <v>1102</v>
      </c>
      <c r="E445" s="32">
        <v>44</v>
      </c>
      <c r="H445" s="203"/>
      <c r="I445" s="5"/>
      <c r="J445" s="5"/>
      <c r="L445" s="5">
        <f>E445/D444</f>
        <v>0.91666666666666663</v>
      </c>
      <c r="M445" s="20">
        <v>49</v>
      </c>
      <c r="N445" s="3">
        <f t="shared" si="88"/>
        <v>0.94230769230769229</v>
      </c>
      <c r="O445" s="5">
        <f t="shared" si="89"/>
        <v>5.7692307692307709E-2</v>
      </c>
      <c r="AI445" s="3"/>
      <c r="AJ445" s="3"/>
    </row>
    <row r="446" spans="1:36" ht="12.75" customHeight="1" x14ac:dyDescent="0.2">
      <c r="A446" s="32">
        <v>1201</v>
      </c>
      <c r="F446" s="32">
        <v>39</v>
      </c>
      <c r="H446" s="203"/>
      <c r="I446" s="5"/>
      <c r="J446" s="5"/>
      <c r="L446" s="5">
        <f>F446/E445</f>
        <v>0.88636363636363635</v>
      </c>
      <c r="M446" s="20">
        <v>48</v>
      </c>
      <c r="N446" s="3">
        <f t="shared" si="88"/>
        <v>0.97959183673469385</v>
      </c>
      <c r="O446" s="5">
        <f t="shared" si="89"/>
        <v>2.0408163265306145E-2</v>
      </c>
      <c r="AI446" s="3"/>
      <c r="AJ446" s="3"/>
    </row>
    <row r="447" spans="1:36" ht="12.75" customHeight="1" x14ac:dyDescent="0.2">
      <c r="A447" s="32">
        <v>1202</v>
      </c>
      <c r="G447" s="32">
        <v>31</v>
      </c>
      <c r="H447" s="203">
        <v>24</v>
      </c>
      <c r="I447" s="5"/>
      <c r="J447" s="5"/>
      <c r="L447" s="5">
        <f>G447/F446</f>
        <v>0.79487179487179482</v>
      </c>
      <c r="M447" s="20">
        <v>38</v>
      </c>
      <c r="N447" s="3">
        <f t="shared" si="88"/>
        <v>0.79166666666666663</v>
      </c>
      <c r="O447" s="5">
        <f t="shared" si="89"/>
        <v>0.20833333333333337</v>
      </c>
      <c r="AI447" s="3"/>
      <c r="AJ447" s="3"/>
    </row>
    <row r="448" spans="1:36" ht="12.75" customHeight="1" x14ac:dyDescent="0.2">
      <c r="A448" s="32">
        <v>1301</v>
      </c>
      <c r="G448" s="32">
        <v>12</v>
      </c>
      <c r="H448" s="203">
        <v>8</v>
      </c>
      <c r="I448" s="5"/>
      <c r="J448" s="5"/>
      <c r="L448" s="5"/>
      <c r="M448" s="20">
        <v>15</v>
      </c>
      <c r="N448" s="3"/>
      <c r="O448" s="5"/>
      <c r="AI448" s="3"/>
      <c r="AJ448" s="3"/>
    </row>
    <row r="449" spans="1:36" ht="12.75" customHeight="1" x14ac:dyDescent="0.2">
      <c r="A449" s="32">
        <v>1302</v>
      </c>
      <c r="G449" s="32">
        <v>4</v>
      </c>
      <c r="H449" s="203">
        <v>1</v>
      </c>
      <c r="I449" s="5"/>
      <c r="J449" s="5"/>
      <c r="L449" s="5"/>
      <c r="M449" s="20">
        <v>4</v>
      </c>
      <c r="N449" s="3"/>
      <c r="O449" s="5"/>
      <c r="AI449" s="3"/>
      <c r="AJ449" s="3"/>
    </row>
    <row r="450" spans="1:36" ht="12.75" customHeight="1" x14ac:dyDescent="0.2">
      <c r="A450" s="32">
        <v>1401</v>
      </c>
      <c r="H450" s="203"/>
      <c r="I450" s="5"/>
      <c r="J450" s="5"/>
      <c r="L450" s="5"/>
      <c r="M450" s="20"/>
      <c r="N450" s="3"/>
      <c r="O450" s="5"/>
      <c r="AI450" s="3"/>
      <c r="AJ450" s="3"/>
    </row>
    <row r="451" spans="1:36" ht="12.75" customHeight="1" x14ac:dyDescent="0.2">
      <c r="H451" s="206">
        <f>SUM(H447:H449)</f>
        <v>33</v>
      </c>
      <c r="I451" s="5">
        <f>H447/B442</f>
        <v>0.31168831168831168</v>
      </c>
      <c r="J451" s="5">
        <f>H451/B442</f>
        <v>0.42857142857142855</v>
      </c>
      <c r="K451" s="5">
        <f>J451-I451</f>
        <v>0.11688311688311687</v>
      </c>
      <c r="L451" s="5"/>
      <c r="M451" s="6"/>
      <c r="N451" s="6"/>
      <c r="O451" s="5"/>
      <c r="AI451" s="3"/>
      <c r="AJ451" s="3"/>
    </row>
    <row r="452" spans="1:36" ht="12.75" customHeight="1" x14ac:dyDescent="0.3">
      <c r="A452" s="44" t="s">
        <v>79</v>
      </c>
      <c r="I452" s="5"/>
      <c r="J452" s="5"/>
      <c r="L452" s="5"/>
      <c r="M452" s="6"/>
      <c r="N452" s="6"/>
      <c r="O452" s="5"/>
      <c r="AI452" s="3"/>
      <c r="AJ452" s="3"/>
    </row>
    <row r="453" spans="1:36" ht="25.5" customHeight="1" x14ac:dyDescent="0.2">
      <c r="B453" s="228" t="s">
        <v>1</v>
      </c>
      <c r="C453" s="229"/>
      <c r="D453" s="229"/>
      <c r="E453" s="229"/>
      <c r="F453" s="229"/>
      <c r="G453" s="229"/>
      <c r="I453" s="7" t="s">
        <v>2</v>
      </c>
      <c r="J453" s="7" t="s">
        <v>3</v>
      </c>
      <c r="K453" s="8" t="s">
        <v>4</v>
      </c>
      <c r="L453" s="7" t="s">
        <v>5</v>
      </c>
      <c r="M453" s="9" t="s">
        <v>6</v>
      </c>
      <c r="N453" s="9" t="s">
        <v>7</v>
      </c>
      <c r="O453" s="10" t="s">
        <v>8</v>
      </c>
      <c r="AI453" s="3"/>
      <c r="AJ453" s="3"/>
    </row>
    <row r="454" spans="1:36" ht="12.75" customHeight="1" x14ac:dyDescent="0.2">
      <c r="A454" s="12" t="s">
        <v>9</v>
      </c>
      <c r="B454" s="13">
        <v>1</v>
      </c>
      <c r="C454" s="13">
        <v>2</v>
      </c>
      <c r="D454" s="13">
        <v>3</v>
      </c>
      <c r="E454" s="13">
        <v>4</v>
      </c>
      <c r="F454" s="13">
        <v>5</v>
      </c>
      <c r="G454" s="13">
        <v>6</v>
      </c>
      <c r="H454" s="201" t="s">
        <v>10</v>
      </c>
      <c r="I454" s="41"/>
      <c r="J454" s="15"/>
      <c r="K454" s="16"/>
      <c r="L454" s="17"/>
      <c r="M454" s="6"/>
      <c r="N454" s="6"/>
      <c r="O454" s="5"/>
      <c r="AI454" s="3"/>
      <c r="AJ454" s="3"/>
    </row>
    <row r="455" spans="1:36" ht="12.75" customHeight="1" x14ac:dyDescent="0.2">
      <c r="A455" s="31" t="s">
        <v>63</v>
      </c>
      <c r="B455" s="13">
        <v>852</v>
      </c>
      <c r="C455" s="13"/>
      <c r="D455" s="13"/>
      <c r="E455" s="13"/>
      <c r="F455" s="13"/>
      <c r="G455" s="13"/>
      <c r="H455" s="202"/>
      <c r="I455" s="41"/>
      <c r="J455" s="15"/>
      <c r="K455" s="16"/>
      <c r="L455" s="17"/>
      <c r="M455" s="20">
        <f>B455</f>
        <v>852</v>
      </c>
      <c r="N455" s="6"/>
      <c r="O455" s="5"/>
      <c r="AI455" s="3"/>
      <c r="AJ455" s="3"/>
    </row>
    <row r="456" spans="1:36" ht="12.75" customHeight="1" x14ac:dyDescent="0.2">
      <c r="A456" s="32">
        <v>1101</v>
      </c>
      <c r="B456" s="13"/>
      <c r="C456" s="13">
        <v>670</v>
      </c>
      <c r="D456" s="13"/>
      <c r="E456" s="13"/>
      <c r="F456" s="13"/>
      <c r="G456" s="13"/>
      <c r="H456" s="203"/>
      <c r="I456" s="41"/>
      <c r="J456" s="41"/>
      <c r="K456" s="41"/>
      <c r="L456" s="17">
        <f>C456/B455</f>
        <v>0.78638497652582162</v>
      </c>
      <c r="M456" s="20">
        <v>673</v>
      </c>
      <c r="N456" s="3">
        <f t="shared" ref="N456:N460" si="90">M456/M455</f>
        <v>0.789906103286385</v>
      </c>
      <c r="O456" s="5">
        <f t="shared" ref="O456:O460" si="91">100%-N456</f>
        <v>0.210093896713615</v>
      </c>
      <c r="AI456" s="3"/>
      <c r="AJ456" s="3"/>
    </row>
    <row r="457" spans="1:36" ht="12.75" customHeight="1" x14ac:dyDescent="0.2">
      <c r="A457" s="32">
        <v>1102</v>
      </c>
      <c r="D457" s="32">
        <v>640</v>
      </c>
      <c r="H457" s="203"/>
      <c r="I457" s="5"/>
      <c r="J457" s="5"/>
      <c r="L457" s="5">
        <f>D457/C456</f>
        <v>0.95522388059701491</v>
      </c>
      <c r="M457" s="20">
        <v>665</v>
      </c>
      <c r="N457" s="3">
        <f t="shared" si="90"/>
        <v>0.98811292719167909</v>
      </c>
      <c r="O457" s="5">
        <f t="shared" si="91"/>
        <v>1.1887072808320909E-2</v>
      </c>
      <c r="P457" s="3">
        <f>M457/M455</f>
        <v>0.78051643192488263</v>
      </c>
      <c r="AI457" s="3"/>
      <c r="AJ457" s="3"/>
    </row>
    <row r="458" spans="1:36" ht="12.75" customHeight="1" x14ac:dyDescent="0.2">
      <c r="A458" s="32">
        <v>1201</v>
      </c>
      <c r="E458" s="32">
        <v>632</v>
      </c>
      <c r="H458" s="203"/>
      <c r="I458" s="5"/>
      <c r="J458" s="5"/>
      <c r="L458" s="5">
        <f>E458/D457</f>
        <v>0.98750000000000004</v>
      </c>
      <c r="M458" s="20">
        <v>655</v>
      </c>
      <c r="N458" s="3">
        <f t="shared" si="90"/>
        <v>0.98496240601503759</v>
      </c>
      <c r="O458" s="5">
        <f t="shared" si="91"/>
        <v>1.5037593984962405E-2</v>
      </c>
      <c r="AI458" s="3"/>
      <c r="AJ458" s="3"/>
    </row>
    <row r="459" spans="1:36" ht="12.75" customHeight="1" x14ac:dyDescent="0.2">
      <c r="A459" s="32">
        <v>1202</v>
      </c>
      <c r="F459" s="32">
        <v>514</v>
      </c>
      <c r="H459" s="203"/>
      <c r="I459" s="5"/>
      <c r="J459" s="5"/>
      <c r="L459" s="5">
        <f>F459/E458</f>
        <v>0.81329113924050633</v>
      </c>
      <c r="M459" s="20">
        <v>594</v>
      </c>
      <c r="N459" s="3">
        <f t="shared" si="90"/>
        <v>0.90687022900763359</v>
      </c>
      <c r="O459" s="5">
        <f t="shared" si="91"/>
        <v>9.3129770992366412E-2</v>
      </c>
      <c r="AI459" s="3"/>
      <c r="AJ459" s="3"/>
    </row>
    <row r="460" spans="1:36" ht="12.75" customHeight="1" x14ac:dyDescent="0.2">
      <c r="A460" s="32">
        <v>1301</v>
      </c>
      <c r="G460" s="32">
        <v>511</v>
      </c>
      <c r="H460" s="203">
        <v>408</v>
      </c>
      <c r="I460" s="5"/>
      <c r="J460" s="5"/>
      <c r="L460" s="5">
        <f>G460/F459</f>
        <v>0.99416342412451364</v>
      </c>
      <c r="M460" s="20">
        <v>568</v>
      </c>
      <c r="N460" s="3">
        <f t="shared" si="90"/>
        <v>0.95622895622895621</v>
      </c>
      <c r="O460" s="5">
        <f t="shared" si="91"/>
        <v>4.3771043771043794E-2</v>
      </c>
      <c r="AI460" s="3"/>
      <c r="AJ460" s="3"/>
    </row>
    <row r="461" spans="1:36" ht="12.75" customHeight="1" x14ac:dyDescent="0.2">
      <c r="A461" s="32">
        <v>1302</v>
      </c>
      <c r="G461" s="32">
        <v>80</v>
      </c>
      <c r="H461" s="203">
        <v>61</v>
      </c>
      <c r="I461" s="5"/>
      <c r="J461" s="5"/>
      <c r="L461" s="5"/>
      <c r="M461" s="20">
        <v>114</v>
      </c>
      <c r="N461" s="3"/>
      <c r="O461" s="5"/>
      <c r="AI461" s="3"/>
      <c r="AJ461" s="3"/>
    </row>
    <row r="462" spans="1:36" ht="12.75" customHeight="1" x14ac:dyDescent="0.2">
      <c r="A462" s="32">
        <v>1401</v>
      </c>
      <c r="G462" s="32">
        <v>34</v>
      </c>
      <c r="H462" s="203">
        <v>28</v>
      </c>
      <c r="I462" s="5"/>
      <c r="J462" s="5"/>
      <c r="L462" s="5"/>
      <c r="M462" s="20">
        <v>41</v>
      </c>
      <c r="N462" s="3"/>
      <c r="O462" s="5"/>
      <c r="AI462" s="3"/>
      <c r="AJ462" s="3"/>
    </row>
    <row r="463" spans="1:36" ht="12.75" customHeight="1" x14ac:dyDescent="0.2">
      <c r="A463" s="32">
        <v>1402</v>
      </c>
      <c r="G463" s="32">
        <v>4</v>
      </c>
      <c r="H463" s="203">
        <v>4</v>
      </c>
      <c r="I463" s="5"/>
      <c r="J463" s="5"/>
      <c r="L463" s="5"/>
      <c r="M463" s="20">
        <v>5</v>
      </c>
      <c r="N463" s="3"/>
      <c r="O463" s="5"/>
      <c r="AI463" s="3"/>
      <c r="AJ463" s="3"/>
    </row>
    <row r="464" spans="1:36" ht="12.75" customHeight="1" x14ac:dyDescent="0.2">
      <c r="H464" s="206">
        <f>SUM(H460:H463)</f>
        <v>501</v>
      </c>
      <c r="I464" s="5">
        <f>H460/B455</f>
        <v>0.47887323943661969</v>
      </c>
      <c r="J464" s="5">
        <f>H464/B455</f>
        <v>0.5880281690140845</v>
      </c>
      <c r="K464" s="5">
        <f>J464-I464</f>
        <v>0.10915492957746481</v>
      </c>
      <c r="L464" s="5"/>
      <c r="M464" s="6"/>
      <c r="N464" s="6"/>
      <c r="O464" s="5"/>
      <c r="AI464" s="3"/>
      <c r="AJ464" s="3"/>
    </row>
    <row r="465" spans="1:36" ht="12.75" customHeight="1" x14ac:dyDescent="0.3">
      <c r="A465" s="44" t="s">
        <v>80</v>
      </c>
      <c r="I465" s="5"/>
      <c r="J465" s="5"/>
      <c r="L465" s="5"/>
      <c r="M465" s="6"/>
      <c r="N465" s="6"/>
      <c r="O465" s="5"/>
      <c r="AI465" s="3"/>
      <c r="AJ465" s="3"/>
    </row>
    <row r="466" spans="1:36" ht="25.5" customHeight="1" x14ac:dyDescent="0.2">
      <c r="B466" s="228" t="s">
        <v>1</v>
      </c>
      <c r="C466" s="229"/>
      <c r="D466" s="229"/>
      <c r="E466" s="229"/>
      <c r="F466" s="229"/>
      <c r="G466" s="229"/>
      <c r="I466" s="7" t="s">
        <v>2</v>
      </c>
      <c r="J466" s="7" t="s">
        <v>3</v>
      </c>
      <c r="K466" s="8" t="s">
        <v>4</v>
      </c>
      <c r="L466" s="7" t="s">
        <v>5</v>
      </c>
      <c r="M466" s="9" t="s">
        <v>6</v>
      </c>
      <c r="N466" s="9" t="s">
        <v>7</v>
      </c>
      <c r="O466" s="10" t="s">
        <v>8</v>
      </c>
      <c r="AI466" s="3"/>
      <c r="AJ466" s="3"/>
    </row>
    <row r="467" spans="1:36" ht="12.75" customHeight="1" x14ac:dyDescent="0.2">
      <c r="A467" s="12" t="s">
        <v>9</v>
      </c>
      <c r="B467" s="13">
        <v>1</v>
      </c>
      <c r="C467" s="13">
        <v>2</v>
      </c>
      <c r="D467" s="13">
        <v>3</v>
      </c>
      <c r="E467" s="13">
        <v>4</v>
      </c>
      <c r="F467" s="13">
        <v>5</v>
      </c>
      <c r="G467" s="13">
        <v>6</v>
      </c>
      <c r="H467" s="201" t="s">
        <v>10</v>
      </c>
      <c r="I467" s="41"/>
      <c r="J467" s="15"/>
      <c r="K467" s="16"/>
      <c r="L467" s="17"/>
      <c r="M467" s="6"/>
      <c r="N467" s="6"/>
      <c r="O467" s="5"/>
      <c r="AI467" s="3"/>
      <c r="AJ467" s="3"/>
    </row>
    <row r="468" spans="1:36" ht="12.75" customHeight="1" x14ac:dyDescent="0.2">
      <c r="A468" s="31" t="s">
        <v>64</v>
      </c>
      <c r="B468" s="13">
        <v>150</v>
      </c>
      <c r="C468" s="13"/>
      <c r="D468" s="13"/>
      <c r="E468" s="13"/>
      <c r="F468" s="13"/>
      <c r="G468" s="13"/>
      <c r="H468" s="202"/>
      <c r="I468" s="41"/>
      <c r="J468" s="15"/>
      <c r="K468" s="16"/>
      <c r="L468" s="17"/>
      <c r="M468" s="20">
        <f>B468</f>
        <v>150</v>
      </c>
      <c r="N468" s="6"/>
      <c r="O468" s="5"/>
      <c r="AI468" s="3"/>
      <c r="AJ468" s="3"/>
    </row>
    <row r="469" spans="1:36" ht="12.75" customHeight="1" x14ac:dyDescent="0.2">
      <c r="A469" s="31" t="s">
        <v>65</v>
      </c>
      <c r="B469" s="13"/>
      <c r="C469" s="13">
        <v>113</v>
      </c>
      <c r="D469" s="13"/>
      <c r="E469" s="13"/>
      <c r="F469" s="13"/>
      <c r="G469" s="13"/>
      <c r="H469" s="203"/>
      <c r="I469" s="41"/>
      <c r="J469" s="41"/>
      <c r="K469" s="41"/>
      <c r="L469" s="17">
        <f>C469/B468</f>
        <v>0.7533333333333333</v>
      </c>
      <c r="M469" s="20">
        <v>113</v>
      </c>
      <c r="N469" s="3">
        <f t="shared" ref="N469:N473" si="92">M469/M468</f>
        <v>0.7533333333333333</v>
      </c>
      <c r="O469" s="5">
        <f t="shared" ref="O469:O473" si="93">100%-N469</f>
        <v>0.2466666666666667</v>
      </c>
      <c r="AI469" s="3"/>
      <c r="AJ469" s="3"/>
    </row>
    <row r="470" spans="1:36" ht="12.75" customHeight="1" x14ac:dyDescent="0.2">
      <c r="A470" s="32">
        <v>1201</v>
      </c>
      <c r="D470" s="32">
        <v>98</v>
      </c>
      <c r="H470" s="203"/>
      <c r="I470" s="5"/>
      <c r="J470" s="5"/>
      <c r="L470" s="5">
        <f>D470/C469</f>
        <v>0.86725663716814161</v>
      </c>
      <c r="M470" s="20">
        <v>109</v>
      </c>
      <c r="N470" s="3">
        <f t="shared" si="92"/>
        <v>0.96460176991150437</v>
      </c>
      <c r="O470" s="5">
        <f t="shared" si="93"/>
        <v>3.539823008849563E-2</v>
      </c>
      <c r="P470" s="3">
        <f>M470/M468</f>
        <v>0.72666666666666668</v>
      </c>
      <c r="AI470" s="3"/>
      <c r="AJ470" s="3"/>
    </row>
    <row r="471" spans="1:36" ht="12.75" customHeight="1" x14ac:dyDescent="0.2">
      <c r="A471" s="32">
        <v>1202</v>
      </c>
      <c r="E471" s="32">
        <v>63</v>
      </c>
      <c r="H471" s="203"/>
      <c r="I471" s="5"/>
      <c r="J471" s="5"/>
      <c r="L471" s="5">
        <f>E471/D470</f>
        <v>0.6428571428571429</v>
      </c>
      <c r="M471" s="20">
        <v>97</v>
      </c>
      <c r="N471" s="3">
        <f t="shared" si="92"/>
        <v>0.88990825688073394</v>
      </c>
      <c r="O471" s="5">
        <f t="shared" si="93"/>
        <v>0.11009174311926606</v>
      </c>
      <c r="AI471" s="3"/>
      <c r="AJ471" s="3"/>
    </row>
    <row r="472" spans="1:36" ht="12.75" customHeight="1" x14ac:dyDescent="0.2">
      <c r="A472" s="32">
        <v>1301</v>
      </c>
      <c r="F472" s="32">
        <v>54</v>
      </c>
      <c r="H472" s="203"/>
      <c r="I472" s="5"/>
      <c r="J472" s="5"/>
      <c r="L472" s="5">
        <f>F472/E471</f>
        <v>0.8571428571428571</v>
      </c>
      <c r="M472" s="20">
        <v>81</v>
      </c>
      <c r="N472" s="3">
        <f t="shared" si="92"/>
        <v>0.83505154639175261</v>
      </c>
      <c r="O472" s="5">
        <f t="shared" si="93"/>
        <v>0.16494845360824739</v>
      </c>
      <c r="AI472" s="3"/>
      <c r="AJ472" s="3"/>
    </row>
    <row r="473" spans="1:36" ht="12.75" customHeight="1" x14ac:dyDescent="0.2">
      <c r="A473" s="32">
        <v>1302</v>
      </c>
      <c r="G473" s="32">
        <v>43</v>
      </c>
      <c r="H473" s="203">
        <v>34</v>
      </c>
      <c r="I473" s="5"/>
      <c r="J473" s="5"/>
      <c r="L473" s="5">
        <f>G473/F472</f>
        <v>0.79629629629629628</v>
      </c>
      <c r="M473" s="20">
        <v>65</v>
      </c>
      <c r="N473" s="3">
        <f t="shared" si="92"/>
        <v>0.80246913580246915</v>
      </c>
      <c r="O473" s="5">
        <f t="shared" si="93"/>
        <v>0.19753086419753085</v>
      </c>
      <c r="AI473" s="3"/>
      <c r="AJ473" s="3"/>
    </row>
    <row r="474" spans="1:36" ht="12.75" customHeight="1" x14ac:dyDescent="0.2">
      <c r="A474" s="32">
        <v>1401</v>
      </c>
      <c r="G474" s="32">
        <v>17</v>
      </c>
      <c r="H474" s="203">
        <v>11</v>
      </c>
      <c r="I474" s="5"/>
      <c r="J474" s="5"/>
      <c r="L474" s="5"/>
      <c r="M474" s="20">
        <v>22</v>
      </c>
      <c r="N474" s="3"/>
      <c r="O474" s="5"/>
      <c r="AI474" s="3"/>
      <c r="AJ474" s="3"/>
    </row>
    <row r="475" spans="1:36" ht="12.75" customHeight="1" x14ac:dyDescent="0.2">
      <c r="A475" s="32">
        <v>1402</v>
      </c>
      <c r="G475" s="32">
        <v>5</v>
      </c>
      <c r="H475" s="203">
        <v>4</v>
      </c>
      <c r="I475" s="5"/>
      <c r="J475" s="5"/>
      <c r="L475" s="5"/>
      <c r="M475" s="20">
        <v>7</v>
      </c>
      <c r="N475" s="3"/>
      <c r="O475" s="5"/>
      <c r="AI475" s="3"/>
      <c r="AJ475" s="3"/>
    </row>
    <row r="476" spans="1:36" ht="12.75" customHeight="1" x14ac:dyDescent="0.2">
      <c r="H476" s="206">
        <f>SUM(H473:H475)</f>
        <v>49</v>
      </c>
      <c r="I476" s="5">
        <f>H473/B468</f>
        <v>0.22666666666666666</v>
      </c>
      <c r="J476" s="5">
        <f>H476/B468</f>
        <v>0.32666666666666666</v>
      </c>
      <c r="K476" s="5">
        <f>J476-I476</f>
        <v>0.1</v>
      </c>
      <c r="L476" s="5"/>
      <c r="M476" s="6"/>
      <c r="N476" s="6"/>
      <c r="O476" s="5"/>
      <c r="AI476" s="3"/>
      <c r="AJ476" s="3"/>
    </row>
    <row r="477" spans="1:36" ht="12.75" customHeight="1" x14ac:dyDescent="0.3">
      <c r="A477" s="44" t="s">
        <v>81</v>
      </c>
      <c r="I477" s="5"/>
      <c r="J477" s="5"/>
      <c r="L477" s="5"/>
      <c r="M477" s="6"/>
      <c r="N477" s="6"/>
      <c r="O477" s="5"/>
      <c r="AI477" s="3"/>
      <c r="AJ477" s="3"/>
    </row>
    <row r="478" spans="1:36" ht="25.5" customHeight="1" x14ac:dyDescent="0.2">
      <c r="B478" s="228" t="s">
        <v>1</v>
      </c>
      <c r="C478" s="229"/>
      <c r="D478" s="229"/>
      <c r="E478" s="229"/>
      <c r="F478" s="229"/>
      <c r="G478" s="229"/>
      <c r="I478" s="7" t="s">
        <v>2</v>
      </c>
      <c r="J478" s="7" t="s">
        <v>3</v>
      </c>
      <c r="K478" s="8" t="s">
        <v>4</v>
      </c>
      <c r="L478" s="7" t="s">
        <v>5</v>
      </c>
      <c r="M478" s="9" t="s">
        <v>6</v>
      </c>
      <c r="N478" s="9" t="s">
        <v>7</v>
      </c>
      <c r="O478" s="10" t="s">
        <v>8</v>
      </c>
      <c r="AI478" s="3"/>
      <c r="AJ478" s="3"/>
    </row>
    <row r="479" spans="1:36" ht="12.75" customHeight="1" x14ac:dyDescent="0.2">
      <c r="A479" s="12" t="s">
        <v>9</v>
      </c>
      <c r="B479" s="13">
        <v>1</v>
      </c>
      <c r="C479" s="13">
        <v>2</v>
      </c>
      <c r="D479" s="13">
        <v>3</v>
      </c>
      <c r="E479" s="13">
        <v>4</v>
      </c>
      <c r="F479" s="13">
        <v>5</v>
      </c>
      <c r="G479" s="13">
        <v>6</v>
      </c>
      <c r="H479" s="201" t="s">
        <v>10</v>
      </c>
      <c r="I479" s="41"/>
      <c r="J479" s="15"/>
      <c r="K479" s="16"/>
      <c r="L479" s="17"/>
      <c r="M479" s="6"/>
      <c r="N479" s="6"/>
      <c r="O479" s="5"/>
      <c r="AI479" s="3"/>
      <c r="AJ479" s="3"/>
    </row>
    <row r="480" spans="1:36" ht="12.75" customHeight="1" x14ac:dyDescent="0.2">
      <c r="A480" s="31" t="s">
        <v>65</v>
      </c>
      <c r="B480" s="13">
        <v>859</v>
      </c>
      <c r="C480" s="13"/>
      <c r="D480" s="13"/>
      <c r="E480" s="13"/>
      <c r="F480" s="13"/>
      <c r="G480" s="13"/>
      <c r="H480" s="202"/>
      <c r="I480" s="41"/>
      <c r="J480" s="15"/>
      <c r="K480" s="16"/>
      <c r="L480" s="17"/>
      <c r="M480" s="20">
        <f>B480</f>
        <v>859</v>
      </c>
      <c r="N480" s="6"/>
      <c r="O480" s="5"/>
      <c r="AI480" s="3"/>
      <c r="AJ480" s="3"/>
    </row>
    <row r="481" spans="1:36" ht="12.75" customHeight="1" x14ac:dyDescent="0.2">
      <c r="A481" s="31" t="s">
        <v>66</v>
      </c>
      <c r="B481" s="13"/>
      <c r="C481" s="13">
        <v>686</v>
      </c>
      <c r="D481" s="13"/>
      <c r="E481" s="13"/>
      <c r="F481" s="13"/>
      <c r="G481" s="13"/>
      <c r="H481" s="203"/>
      <c r="I481" s="41"/>
      <c r="J481" s="41"/>
      <c r="K481" s="41"/>
      <c r="L481" s="17">
        <f>C481/B480</f>
        <v>0.79860302677532014</v>
      </c>
      <c r="M481" s="20">
        <v>687</v>
      </c>
      <c r="N481" s="3">
        <f t="shared" ref="N481:N485" si="94">M481/M480</f>
        <v>0.79976717112922002</v>
      </c>
      <c r="O481" s="5">
        <f t="shared" ref="O481:O485" si="95">100%-N481</f>
        <v>0.20023282887077998</v>
      </c>
      <c r="AI481" s="3"/>
      <c r="AJ481" s="3"/>
    </row>
    <row r="482" spans="1:36" ht="12.75" customHeight="1" x14ac:dyDescent="0.2">
      <c r="A482" s="32">
        <v>1202</v>
      </c>
      <c r="D482" s="32">
        <v>619</v>
      </c>
      <c r="H482" s="203"/>
      <c r="I482" s="5"/>
      <c r="J482" s="5"/>
      <c r="L482" s="5">
        <f>D482/C481</f>
        <v>0.90233236151603502</v>
      </c>
      <c r="M482" s="20">
        <v>657</v>
      </c>
      <c r="N482" s="3">
        <f t="shared" si="94"/>
        <v>0.95633187772925765</v>
      </c>
      <c r="O482" s="5">
        <f t="shared" si="95"/>
        <v>4.3668122270742349E-2</v>
      </c>
      <c r="P482" s="3">
        <f>M482/M480</f>
        <v>0.76484284051222351</v>
      </c>
      <c r="AI482" s="3"/>
      <c r="AJ482" s="3"/>
    </row>
    <row r="483" spans="1:36" ht="12.75" customHeight="1" x14ac:dyDescent="0.2">
      <c r="A483" s="32">
        <v>1301</v>
      </c>
      <c r="E483" s="32">
        <v>589</v>
      </c>
      <c r="H483" s="203"/>
      <c r="I483" s="5"/>
      <c r="J483" s="5"/>
      <c r="L483" s="5">
        <f>E483/D482</f>
        <v>0.9515347334410339</v>
      </c>
      <c r="M483" s="20">
        <v>632</v>
      </c>
      <c r="N483" s="3">
        <f t="shared" si="94"/>
        <v>0.96194824961948244</v>
      </c>
      <c r="O483" s="5">
        <f t="shared" si="95"/>
        <v>3.8051750380517557E-2</v>
      </c>
      <c r="AI483" s="3"/>
      <c r="AJ483" s="3"/>
    </row>
    <row r="484" spans="1:36" ht="12.75" customHeight="1" x14ac:dyDescent="0.2">
      <c r="A484" s="32">
        <v>1302</v>
      </c>
      <c r="F484" s="32">
        <v>521</v>
      </c>
      <c r="H484" s="203"/>
      <c r="I484" s="5"/>
      <c r="J484" s="5"/>
      <c r="L484" s="5">
        <f>F484/E483</f>
        <v>0.88455008488964348</v>
      </c>
      <c r="M484" s="20">
        <v>597</v>
      </c>
      <c r="N484" s="3">
        <f t="shared" si="94"/>
        <v>0.944620253164557</v>
      </c>
      <c r="O484" s="5">
        <f t="shared" si="95"/>
        <v>5.5379746835443E-2</v>
      </c>
      <c r="AI484" s="3"/>
      <c r="AJ484" s="3"/>
    </row>
    <row r="485" spans="1:36" ht="12.75" customHeight="1" x14ac:dyDescent="0.2">
      <c r="A485" s="32">
        <v>1401</v>
      </c>
      <c r="G485" s="32">
        <v>498</v>
      </c>
      <c r="H485" s="203">
        <v>406</v>
      </c>
      <c r="I485" s="5"/>
      <c r="J485" s="5"/>
      <c r="L485" s="5">
        <f>G485/F484</f>
        <v>0.95585412667946257</v>
      </c>
      <c r="M485" s="20">
        <v>559</v>
      </c>
      <c r="N485" s="3">
        <f t="shared" si="94"/>
        <v>0.93634840871021774</v>
      </c>
      <c r="O485" s="5">
        <f t="shared" si="95"/>
        <v>6.3651591289782261E-2</v>
      </c>
      <c r="AI485" s="3"/>
      <c r="AJ485" s="3"/>
    </row>
    <row r="486" spans="1:36" ht="12.75" customHeight="1" x14ac:dyDescent="0.2">
      <c r="A486" s="32">
        <v>1402</v>
      </c>
      <c r="G486" s="32">
        <v>94</v>
      </c>
      <c r="H486" s="203">
        <v>53</v>
      </c>
      <c r="I486" s="5"/>
      <c r="J486" s="5"/>
      <c r="L486" s="5"/>
      <c r="M486" s="20">
        <v>115</v>
      </c>
      <c r="N486" s="3"/>
      <c r="O486" s="5"/>
      <c r="AI486" s="3"/>
      <c r="AJ486" s="3"/>
    </row>
    <row r="487" spans="1:36" ht="12.75" customHeight="1" x14ac:dyDescent="0.2">
      <c r="A487" s="32">
        <v>1501</v>
      </c>
      <c r="G487" s="32">
        <v>28</v>
      </c>
      <c r="H487" s="203">
        <v>25</v>
      </c>
      <c r="I487" s="5"/>
      <c r="J487" s="5"/>
      <c r="L487" s="5"/>
      <c r="M487" s="20">
        <v>34</v>
      </c>
      <c r="N487" s="3"/>
      <c r="O487" s="5"/>
      <c r="AI487" s="3"/>
      <c r="AJ487" s="3"/>
    </row>
    <row r="488" spans="1:36" ht="12.75" customHeight="1" x14ac:dyDescent="0.2">
      <c r="A488" s="32">
        <v>1502</v>
      </c>
      <c r="G488" s="32">
        <v>3</v>
      </c>
      <c r="H488" s="203">
        <v>3</v>
      </c>
      <c r="I488" s="5"/>
      <c r="J488" s="5"/>
      <c r="L488" s="5"/>
      <c r="M488" s="20">
        <v>3</v>
      </c>
      <c r="N488" s="3"/>
      <c r="O488" s="5"/>
      <c r="AI488" s="3"/>
      <c r="AJ488" s="3"/>
    </row>
    <row r="489" spans="1:36" ht="12.75" customHeight="1" x14ac:dyDescent="0.2">
      <c r="H489" s="206">
        <f>SUM(H485:H488)</f>
        <v>487</v>
      </c>
      <c r="I489" s="5">
        <f>H485/B480</f>
        <v>0.47264260768335276</v>
      </c>
      <c r="J489" s="5">
        <f>H489/B480</f>
        <v>0.56693830034924331</v>
      </c>
      <c r="K489" s="5">
        <f>J489-I489</f>
        <v>9.4295692665890551E-2</v>
      </c>
      <c r="L489" s="5"/>
      <c r="M489" s="6"/>
      <c r="N489" s="6"/>
      <c r="O489" s="5"/>
      <c r="AI489" s="3"/>
      <c r="AJ489" s="3"/>
    </row>
    <row r="490" spans="1:36" ht="12.75" customHeight="1" x14ac:dyDescent="0.2">
      <c r="I490" s="5"/>
      <c r="J490" s="5"/>
      <c r="K490" s="5"/>
      <c r="L490" s="5"/>
      <c r="M490" s="6"/>
      <c r="N490" s="6"/>
      <c r="O490" s="5"/>
      <c r="AI490" s="3"/>
      <c r="AJ490" s="3"/>
    </row>
    <row r="491" spans="1:36" ht="12.75" customHeight="1" x14ac:dyDescent="0.2">
      <c r="I491" s="5"/>
      <c r="J491" s="5"/>
      <c r="K491" s="5"/>
      <c r="L491" s="5"/>
      <c r="M491" s="6"/>
      <c r="N491" s="6"/>
      <c r="O491" s="5"/>
      <c r="AI491" s="3"/>
      <c r="AJ491" s="3"/>
    </row>
    <row r="492" spans="1:36" ht="12.75" customHeight="1" x14ac:dyDescent="0.2">
      <c r="I492" s="5"/>
      <c r="J492" s="5"/>
      <c r="K492" s="5"/>
      <c r="L492" s="5"/>
      <c r="M492" s="6"/>
      <c r="N492" s="6"/>
      <c r="O492" s="5"/>
      <c r="AI492" s="3"/>
      <c r="AJ492" s="3"/>
    </row>
    <row r="493" spans="1:36" ht="12.75" customHeight="1" x14ac:dyDescent="0.2">
      <c r="I493" s="5"/>
      <c r="J493" s="5"/>
      <c r="K493" s="5"/>
      <c r="L493" s="5"/>
      <c r="M493" s="6"/>
      <c r="N493" s="6"/>
      <c r="O493" s="5"/>
      <c r="AI493" s="3"/>
      <c r="AJ493" s="3"/>
    </row>
    <row r="494" spans="1:36" ht="12.75" customHeight="1" x14ac:dyDescent="0.2">
      <c r="I494" s="5"/>
      <c r="J494" s="5"/>
      <c r="K494" s="5"/>
      <c r="L494" s="5"/>
      <c r="M494" s="6"/>
      <c r="N494" s="6"/>
      <c r="O494" s="5"/>
      <c r="AI494" s="3"/>
      <c r="AJ494" s="3"/>
    </row>
    <row r="495" spans="1:36" ht="12.75" customHeight="1" x14ac:dyDescent="0.2">
      <c r="I495" s="5"/>
      <c r="J495" s="5"/>
      <c r="K495" s="5"/>
      <c r="L495" s="5"/>
      <c r="M495" s="6"/>
      <c r="N495" s="6"/>
      <c r="O495" s="5"/>
      <c r="AI495" s="3"/>
      <c r="AJ495" s="3"/>
    </row>
    <row r="496" spans="1:36" ht="12.75" customHeight="1" x14ac:dyDescent="0.3">
      <c r="A496" s="44" t="s">
        <v>82</v>
      </c>
      <c r="I496" s="5"/>
      <c r="J496" s="5"/>
      <c r="L496" s="5"/>
      <c r="M496" s="6"/>
      <c r="N496" s="6"/>
      <c r="O496" s="5"/>
      <c r="AI496" s="3"/>
      <c r="AJ496" s="3"/>
    </row>
    <row r="497" spans="1:36" ht="25.5" customHeight="1" x14ac:dyDescent="0.2">
      <c r="B497" s="228" t="s">
        <v>1</v>
      </c>
      <c r="C497" s="229"/>
      <c r="D497" s="229"/>
      <c r="E497" s="229"/>
      <c r="F497" s="229"/>
      <c r="G497" s="229"/>
      <c r="I497" s="7" t="s">
        <v>2</v>
      </c>
      <c r="J497" s="7" t="s">
        <v>3</v>
      </c>
      <c r="K497" s="8" t="s">
        <v>4</v>
      </c>
      <c r="L497" s="7" t="s">
        <v>5</v>
      </c>
      <c r="M497" s="9" t="s">
        <v>6</v>
      </c>
      <c r="N497" s="9" t="s">
        <v>7</v>
      </c>
      <c r="O497" s="5"/>
      <c r="AI497" s="3"/>
      <c r="AJ497" s="3"/>
    </row>
    <row r="498" spans="1:36" ht="12.75" customHeight="1" x14ac:dyDescent="0.2">
      <c r="A498" s="12" t="s">
        <v>9</v>
      </c>
      <c r="B498" s="13">
        <v>1</v>
      </c>
      <c r="C498" s="13">
        <v>2</v>
      </c>
      <c r="D498" s="13">
        <v>3</v>
      </c>
      <c r="E498" s="13">
        <v>4</v>
      </c>
      <c r="F498" s="13">
        <v>5</v>
      </c>
      <c r="G498" s="13">
        <v>6</v>
      </c>
      <c r="H498" s="201" t="s">
        <v>10</v>
      </c>
      <c r="I498" s="41"/>
      <c r="J498" s="15"/>
      <c r="K498" s="16"/>
      <c r="L498" s="17"/>
      <c r="M498" s="6"/>
      <c r="N498" s="6"/>
      <c r="O498" s="5"/>
      <c r="AI498" s="3"/>
      <c r="AJ498" s="3"/>
    </row>
    <row r="499" spans="1:36" ht="12.75" customHeight="1" x14ac:dyDescent="0.2">
      <c r="A499" s="31" t="s">
        <v>66</v>
      </c>
      <c r="B499" s="13">
        <v>138</v>
      </c>
      <c r="C499" s="13"/>
      <c r="D499" s="13"/>
      <c r="E499" s="13"/>
      <c r="F499" s="13"/>
      <c r="G499" s="13"/>
      <c r="H499" s="202"/>
      <c r="I499" s="41"/>
      <c r="J499" s="15"/>
      <c r="K499" s="16"/>
      <c r="L499" s="17"/>
      <c r="M499" s="20">
        <f>B499</f>
        <v>138</v>
      </c>
      <c r="N499" s="6"/>
      <c r="O499" s="5"/>
      <c r="AI499" s="3"/>
      <c r="AJ499" s="3"/>
    </row>
    <row r="500" spans="1:36" ht="12.75" customHeight="1" x14ac:dyDescent="0.2">
      <c r="A500" s="32">
        <v>1202</v>
      </c>
      <c r="B500" s="13"/>
      <c r="C500" s="13">
        <v>100</v>
      </c>
      <c r="D500" s="13"/>
      <c r="E500" s="13"/>
      <c r="F500" s="13"/>
      <c r="G500" s="13"/>
      <c r="H500" s="203"/>
      <c r="I500" s="41"/>
      <c r="J500" s="41"/>
      <c r="K500" s="41"/>
      <c r="L500" s="17">
        <f>C500/B499</f>
        <v>0.72463768115942029</v>
      </c>
      <c r="M500" s="20">
        <v>101</v>
      </c>
      <c r="N500" s="3">
        <f t="shared" ref="N500:N504" si="96">M500/M499</f>
        <v>0.73188405797101452</v>
      </c>
      <c r="O500" s="5">
        <f t="shared" ref="O500:O504" si="97">100%-N500</f>
        <v>0.26811594202898548</v>
      </c>
      <c r="AI500" s="3"/>
      <c r="AJ500" s="3"/>
    </row>
    <row r="501" spans="1:36" ht="12.75" customHeight="1" x14ac:dyDescent="0.2">
      <c r="A501" s="32">
        <v>1301</v>
      </c>
      <c r="D501" s="32">
        <v>92</v>
      </c>
      <c r="H501" s="203"/>
      <c r="I501" s="5"/>
      <c r="J501" s="5"/>
      <c r="L501" s="17">
        <f>D501/C500</f>
        <v>0.92</v>
      </c>
      <c r="M501" s="20">
        <v>98</v>
      </c>
      <c r="N501" s="3">
        <f t="shared" si="96"/>
        <v>0.97029702970297027</v>
      </c>
      <c r="O501" s="5">
        <f t="shared" si="97"/>
        <v>2.9702970297029729E-2</v>
      </c>
      <c r="P501" s="3">
        <f>M501/M499</f>
        <v>0.71014492753623193</v>
      </c>
      <c r="AI501" s="3"/>
      <c r="AJ501" s="3"/>
    </row>
    <row r="502" spans="1:36" ht="12.75" customHeight="1" x14ac:dyDescent="0.2">
      <c r="A502" s="32">
        <v>1302</v>
      </c>
      <c r="E502" s="32">
        <v>77</v>
      </c>
      <c r="H502" s="203"/>
      <c r="I502" s="5"/>
      <c r="J502" s="5"/>
      <c r="L502" s="17">
        <f>E502/D501</f>
        <v>0.83695652173913049</v>
      </c>
      <c r="M502" s="20">
        <v>89</v>
      </c>
      <c r="N502" s="3">
        <f t="shared" si="96"/>
        <v>0.90816326530612246</v>
      </c>
      <c r="O502" s="5">
        <f t="shared" si="97"/>
        <v>9.1836734693877542E-2</v>
      </c>
      <c r="AI502" s="3"/>
      <c r="AJ502" s="3"/>
    </row>
    <row r="503" spans="1:36" ht="12.75" customHeight="1" x14ac:dyDescent="0.2">
      <c r="A503" s="32">
        <v>1401</v>
      </c>
      <c r="F503" s="32">
        <v>69</v>
      </c>
      <c r="H503" s="203"/>
      <c r="I503" s="5"/>
      <c r="J503" s="5"/>
      <c r="L503" s="17">
        <f>F503/E502</f>
        <v>0.89610389610389607</v>
      </c>
      <c r="M503" s="20">
        <v>77</v>
      </c>
      <c r="N503" s="3">
        <f t="shared" si="96"/>
        <v>0.8651685393258427</v>
      </c>
      <c r="O503" s="5">
        <f t="shared" si="97"/>
        <v>0.1348314606741573</v>
      </c>
      <c r="AI503" s="3"/>
      <c r="AJ503" s="3"/>
    </row>
    <row r="504" spans="1:36" ht="12.75" customHeight="1" x14ac:dyDescent="0.2">
      <c r="A504" s="32">
        <v>1402</v>
      </c>
      <c r="G504" s="32">
        <v>64</v>
      </c>
      <c r="H504" s="203">
        <v>36</v>
      </c>
      <c r="I504" s="5"/>
      <c r="J504" s="5"/>
      <c r="L504" s="5">
        <f>G504/F503</f>
        <v>0.92753623188405798</v>
      </c>
      <c r="M504" s="20">
        <v>74</v>
      </c>
      <c r="N504" s="3">
        <f t="shared" si="96"/>
        <v>0.96103896103896103</v>
      </c>
      <c r="O504" s="5">
        <f t="shared" si="97"/>
        <v>3.8961038961038974E-2</v>
      </c>
      <c r="AI504" s="3"/>
      <c r="AJ504" s="3"/>
    </row>
    <row r="505" spans="1:36" ht="12.75" customHeight="1" x14ac:dyDescent="0.2">
      <c r="A505" s="32">
        <v>1501</v>
      </c>
      <c r="G505" s="32">
        <v>22</v>
      </c>
      <c r="H505" s="203">
        <v>17</v>
      </c>
      <c r="I505" s="5"/>
      <c r="J505" s="5"/>
      <c r="L505" s="5"/>
      <c r="M505" s="20">
        <v>24</v>
      </c>
      <c r="N505" s="3"/>
      <c r="O505" s="5"/>
      <c r="AI505" s="3"/>
      <c r="AJ505" s="3"/>
    </row>
    <row r="506" spans="1:36" ht="12.75" customHeight="1" x14ac:dyDescent="0.2">
      <c r="A506" s="32">
        <v>1502</v>
      </c>
      <c r="G506" s="32">
        <v>3</v>
      </c>
      <c r="H506" s="203">
        <v>3</v>
      </c>
      <c r="I506" s="5"/>
      <c r="J506" s="5"/>
      <c r="L506" s="5"/>
      <c r="M506" s="20">
        <v>3</v>
      </c>
      <c r="N506" s="3"/>
      <c r="O506" s="5"/>
      <c r="AI506" s="3"/>
      <c r="AJ506" s="3"/>
    </row>
    <row r="507" spans="1:36" ht="12.75" customHeight="1" x14ac:dyDescent="0.2">
      <c r="A507" s="32">
        <v>1601</v>
      </c>
      <c r="G507" s="32">
        <v>2</v>
      </c>
      <c r="H507" s="203"/>
      <c r="I507" s="5"/>
      <c r="J507" s="5"/>
      <c r="L507" s="5"/>
      <c r="M507" s="20">
        <v>2</v>
      </c>
      <c r="N507" s="3"/>
      <c r="O507" s="5"/>
      <c r="AI507" s="3"/>
      <c r="AJ507" s="3"/>
    </row>
    <row r="508" spans="1:36" ht="12.75" customHeight="1" x14ac:dyDescent="0.2">
      <c r="H508" s="206">
        <f>SUM(H504)</f>
        <v>36</v>
      </c>
      <c r="I508" s="5">
        <f>H504/B499</f>
        <v>0.2608695652173913</v>
      </c>
      <c r="J508" s="5">
        <f>H508/B499</f>
        <v>0.2608695652173913</v>
      </c>
      <c r="K508" s="5">
        <f>J508-I508</f>
        <v>0</v>
      </c>
      <c r="L508" s="5"/>
      <c r="M508" s="6"/>
      <c r="N508" s="6"/>
      <c r="O508" s="5"/>
      <c r="AI508" s="3"/>
      <c r="AJ508" s="3"/>
    </row>
    <row r="509" spans="1:36" ht="12.75" customHeight="1" x14ac:dyDescent="0.2">
      <c r="I509" s="5"/>
      <c r="J509" s="5"/>
      <c r="K509" s="5"/>
      <c r="L509" s="5"/>
      <c r="M509" s="6"/>
      <c r="N509" s="6"/>
      <c r="O509" s="5"/>
      <c r="AI509" s="3"/>
      <c r="AJ509" s="3"/>
    </row>
    <row r="510" spans="1:36" ht="12.75" customHeight="1" x14ac:dyDescent="0.2">
      <c r="I510" s="5"/>
      <c r="J510" s="5"/>
      <c r="K510" s="5"/>
      <c r="L510" s="5"/>
      <c r="M510" s="6"/>
      <c r="N510" s="6"/>
      <c r="O510" s="5"/>
      <c r="AI510" s="3"/>
      <c r="AJ510" s="3"/>
    </row>
    <row r="511" spans="1:36" ht="12.75" customHeight="1" x14ac:dyDescent="0.2">
      <c r="I511" s="5"/>
      <c r="J511" s="5"/>
      <c r="K511" s="5"/>
      <c r="L511" s="5"/>
      <c r="M511" s="6"/>
      <c r="N511" s="6"/>
      <c r="O511" s="5"/>
      <c r="AI511" s="3"/>
      <c r="AJ511" s="3"/>
    </row>
    <row r="512" spans="1:36" ht="12.75" customHeight="1" x14ac:dyDescent="0.2">
      <c r="I512" s="5"/>
      <c r="J512" s="5"/>
      <c r="K512" s="5"/>
      <c r="L512" s="5"/>
      <c r="M512" s="6"/>
      <c r="N512" s="6"/>
      <c r="O512" s="5"/>
      <c r="AI512" s="3"/>
      <c r="AJ512" s="3"/>
    </row>
    <row r="513" spans="1:36" ht="12.75" customHeight="1" x14ac:dyDescent="0.3">
      <c r="A513" s="44" t="s">
        <v>84</v>
      </c>
      <c r="I513" s="5"/>
      <c r="J513" s="5"/>
      <c r="L513" s="5"/>
      <c r="M513" s="6"/>
      <c r="N513" s="6"/>
      <c r="O513" s="5"/>
      <c r="AI513" s="3"/>
      <c r="AJ513" s="3"/>
    </row>
    <row r="514" spans="1:36" ht="25.5" customHeight="1" x14ac:dyDescent="0.2">
      <c r="B514" s="228" t="s">
        <v>1</v>
      </c>
      <c r="C514" s="229"/>
      <c r="D514" s="229"/>
      <c r="E514" s="229"/>
      <c r="F514" s="229"/>
      <c r="G514" s="229"/>
      <c r="I514" s="7" t="s">
        <v>2</v>
      </c>
      <c r="J514" s="7" t="s">
        <v>3</v>
      </c>
      <c r="K514" s="8" t="s">
        <v>4</v>
      </c>
      <c r="L514" s="7" t="s">
        <v>5</v>
      </c>
      <c r="M514" s="9" t="s">
        <v>6</v>
      </c>
      <c r="N514" s="9" t="s">
        <v>7</v>
      </c>
      <c r="O514" s="5"/>
      <c r="AI514" s="3"/>
      <c r="AJ514" s="3"/>
    </row>
    <row r="515" spans="1:36" ht="12.75" customHeight="1" x14ac:dyDescent="0.2">
      <c r="A515" s="12" t="s">
        <v>9</v>
      </c>
      <c r="B515" s="13">
        <v>1</v>
      </c>
      <c r="C515" s="13">
        <v>2</v>
      </c>
      <c r="D515" s="13">
        <v>3</v>
      </c>
      <c r="E515" s="13">
        <v>4</v>
      </c>
      <c r="F515" s="13">
        <v>5</v>
      </c>
      <c r="G515" s="13">
        <v>6</v>
      </c>
      <c r="H515" s="201" t="s">
        <v>10</v>
      </c>
      <c r="I515" s="41"/>
      <c r="J515" s="15"/>
      <c r="K515" s="16"/>
      <c r="L515" s="17"/>
      <c r="M515" s="6"/>
      <c r="N515" s="6"/>
      <c r="O515" s="5"/>
      <c r="AI515" s="3"/>
      <c r="AJ515" s="3"/>
    </row>
    <row r="516" spans="1:36" ht="12.75" customHeight="1" x14ac:dyDescent="0.2">
      <c r="A516" s="31" t="s">
        <v>70</v>
      </c>
      <c r="B516" s="13">
        <v>1322</v>
      </c>
      <c r="C516" s="13"/>
      <c r="D516" s="13"/>
      <c r="E516" s="13"/>
      <c r="F516" s="13"/>
      <c r="G516" s="13"/>
      <c r="H516" s="203"/>
      <c r="I516" s="41"/>
      <c r="J516" s="15"/>
      <c r="K516" s="16"/>
      <c r="L516" s="17"/>
      <c r="M516" s="20">
        <f>B516</f>
        <v>1322</v>
      </c>
      <c r="N516" s="6"/>
      <c r="O516" s="5"/>
      <c r="AI516" s="3"/>
      <c r="AJ516" s="3"/>
    </row>
    <row r="517" spans="1:36" ht="12.75" customHeight="1" x14ac:dyDescent="0.2">
      <c r="A517" s="32">
        <v>1301</v>
      </c>
      <c r="B517" s="13"/>
      <c r="C517" s="13">
        <v>746</v>
      </c>
      <c r="D517" s="13"/>
      <c r="E517" s="13"/>
      <c r="F517" s="13"/>
      <c r="G517" s="13"/>
      <c r="H517" s="203"/>
      <c r="I517" s="41"/>
      <c r="J517" s="41"/>
      <c r="K517" s="41"/>
      <c r="L517" s="17">
        <f>C517/B516</f>
        <v>0.56429652042360057</v>
      </c>
      <c r="M517" s="20">
        <v>748</v>
      </c>
      <c r="N517" s="3">
        <f t="shared" ref="N517:N521" si="98">M517/M516</f>
        <v>0.5658093797276853</v>
      </c>
      <c r="O517" s="5">
        <f t="shared" ref="O517:O521" si="99">100%-N517</f>
        <v>0.4341906202723147</v>
      </c>
      <c r="AI517" s="3"/>
      <c r="AJ517" s="3"/>
    </row>
    <row r="518" spans="1:36" ht="12.75" customHeight="1" x14ac:dyDescent="0.2">
      <c r="A518" s="32">
        <v>1302</v>
      </c>
      <c r="D518" s="32">
        <v>657</v>
      </c>
      <c r="H518" s="203"/>
      <c r="I518" s="5"/>
      <c r="J518" s="5"/>
      <c r="L518" s="17">
        <f>D518/C517</f>
        <v>0.88069705093833783</v>
      </c>
      <c r="M518" s="20">
        <v>704</v>
      </c>
      <c r="N518" s="3">
        <f t="shared" si="98"/>
        <v>0.94117647058823528</v>
      </c>
      <c r="O518" s="5">
        <f t="shared" si="99"/>
        <v>5.8823529411764719E-2</v>
      </c>
      <c r="P518" s="3">
        <f>M518/M516</f>
        <v>0.53252647503782147</v>
      </c>
      <c r="AI518" s="3"/>
      <c r="AJ518" s="3"/>
    </row>
    <row r="519" spans="1:36" ht="12.75" customHeight="1" x14ac:dyDescent="0.2">
      <c r="A519" s="32">
        <v>1401</v>
      </c>
      <c r="E519" s="32">
        <v>641</v>
      </c>
      <c r="H519" s="203"/>
      <c r="I519" s="5"/>
      <c r="J519" s="5"/>
      <c r="L519" s="17">
        <f>E519/D518</f>
        <v>0.9756468797564688</v>
      </c>
      <c r="M519" s="20">
        <v>683</v>
      </c>
      <c r="N519" s="3">
        <f t="shared" si="98"/>
        <v>0.97017045454545459</v>
      </c>
      <c r="O519" s="5">
        <f t="shared" si="99"/>
        <v>2.9829545454545414E-2</v>
      </c>
      <c r="AI519" s="3"/>
      <c r="AJ519" s="3"/>
    </row>
    <row r="520" spans="1:36" ht="12.75" customHeight="1" x14ac:dyDescent="0.2">
      <c r="A520" s="32">
        <v>1402</v>
      </c>
      <c r="F520" s="32">
        <v>593</v>
      </c>
      <c r="H520" s="203"/>
      <c r="I520" s="5"/>
      <c r="J520" s="5"/>
      <c r="L520" s="17">
        <f>F520/E519</f>
        <v>0.9251170046801872</v>
      </c>
      <c r="M520" s="20">
        <v>649</v>
      </c>
      <c r="N520" s="3">
        <f t="shared" si="98"/>
        <v>0.95021961932650079</v>
      </c>
      <c r="O520" s="5">
        <f t="shared" si="99"/>
        <v>4.9780380673499214E-2</v>
      </c>
      <c r="AI520" s="3"/>
      <c r="AJ520" s="3"/>
    </row>
    <row r="521" spans="1:36" ht="12.75" customHeight="1" x14ac:dyDescent="0.2">
      <c r="A521" s="32">
        <v>1501</v>
      </c>
      <c r="G521" s="32">
        <v>570</v>
      </c>
      <c r="H521" s="203">
        <v>488</v>
      </c>
      <c r="I521" s="5"/>
      <c r="J521" s="5"/>
      <c r="L521" s="5">
        <f>G521/F520</f>
        <v>0.96121416526138281</v>
      </c>
      <c r="M521" s="20">
        <v>624</v>
      </c>
      <c r="N521" s="3">
        <f t="shared" si="98"/>
        <v>0.96147919876733434</v>
      </c>
      <c r="O521" s="5">
        <f t="shared" si="99"/>
        <v>3.8520801232665658E-2</v>
      </c>
      <c r="AI521" s="3"/>
      <c r="AJ521" s="3"/>
    </row>
    <row r="522" spans="1:36" ht="12.75" customHeight="1" x14ac:dyDescent="0.2">
      <c r="A522" s="32">
        <v>1502</v>
      </c>
      <c r="G522" s="32">
        <v>79</v>
      </c>
      <c r="H522" s="203">
        <v>45</v>
      </c>
      <c r="I522" s="5"/>
      <c r="J522" s="5"/>
      <c r="L522" s="5"/>
      <c r="M522" s="20">
        <v>99</v>
      </c>
      <c r="N522" s="3"/>
      <c r="O522" s="5"/>
      <c r="AI522" s="3"/>
      <c r="AJ522" s="3"/>
    </row>
    <row r="523" spans="1:36" ht="12.75" customHeight="1" x14ac:dyDescent="0.2">
      <c r="A523" s="31" t="s">
        <v>83</v>
      </c>
      <c r="G523" s="32">
        <v>19</v>
      </c>
      <c r="H523" s="203">
        <v>15</v>
      </c>
      <c r="I523" s="5"/>
      <c r="J523" s="5"/>
      <c r="L523" s="5"/>
      <c r="M523" s="20">
        <v>20</v>
      </c>
      <c r="N523" s="3"/>
      <c r="O523" s="5"/>
      <c r="AI523" s="3"/>
      <c r="AJ523" s="3"/>
    </row>
    <row r="524" spans="1:36" ht="12.75" customHeight="1" x14ac:dyDescent="0.2">
      <c r="A524" s="32">
        <v>1602</v>
      </c>
      <c r="G524" s="32">
        <v>2</v>
      </c>
      <c r="H524" s="203">
        <v>2</v>
      </c>
      <c r="I524" s="5"/>
      <c r="J524" s="5"/>
      <c r="L524" s="5"/>
      <c r="M524" s="20">
        <v>2</v>
      </c>
      <c r="N524" s="3"/>
      <c r="O524" s="5"/>
      <c r="AI524" s="3"/>
      <c r="AJ524" s="3"/>
    </row>
    <row r="525" spans="1:36" ht="12.75" customHeight="1" x14ac:dyDescent="0.2">
      <c r="H525" s="206">
        <f>SUM(H521:H524)</f>
        <v>550</v>
      </c>
      <c r="I525" s="5">
        <f>H521/B516</f>
        <v>0.36913767019667171</v>
      </c>
      <c r="J525" s="5">
        <f>H525/B516</f>
        <v>0.41603630862329805</v>
      </c>
      <c r="K525" s="5">
        <f>J525-I525</f>
        <v>4.6898638426626338E-2</v>
      </c>
      <c r="L525" s="5"/>
      <c r="M525" s="6"/>
      <c r="N525" s="6"/>
      <c r="O525" s="5"/>
      <c r="AI525" s="3"/>
      <c r="AJ525" s="3"/>
    </row>
    <row r="526" spans="1:36" ht="12.75" customHeight="1" x14ac:dyDescent="0.2">
      <c r="I526" s="5"/>
      <c r="J526" s="5"/>
      <c r="K526" s="5"/>
      <c r="L526" s="5"/>
      <c r="M526" s="6"/>
      <c r="N526" s="6"/>
      <c r="O526" s="5"/>
      <c r="AI526" s="3"/>
      <c r="AJ526" s="3"/>
    </row>
    <row r="527" spans="1:36" ht="12.75" customHeight="1" x14ac:dyDescent="0.2">
      <c r="I527" s="5"/>
      <c r="J527" s="5"/>
      <c r="K527" s="5"/>
      <c r="L527" s="5"/>
      <c r="M527" s="6"/>
      <c r="N527" s="6"/>
      <c r="O527" s="5"/>
      <c r="AI527" s="3"/>
      <c r="AJ527" s="3"/>
    </row>
    <row r="528" spans="1:36" ht="12.75" customHeight="1" x14ac:dyDescent="0.2">
      <c r="I528" s="5"/>
      <c r="J528" s="5"/>
      <c r="K528" s="5"/>
      <c r="L528" s="5"/>
      <c r="M528" s="6"/>
      <c r="N528" s="6"/>
      <c r="O528" s="5"/>
      <c r="AI528" s="3"/>
      <c r="AJ528" s="3"/>
    </row>
    <row r="529" spans="1:36" ht="12.75" customHeight="1" x14ac:dyDescent="0.2">
      <c r="I529" s="5"/>
      <c r="J529" s="5"/>
      <c r="K529" s="5"/>
      <c r="L529" s="5"/>
      <c r="M529" s="6"/>
      <c r="N529" s="6"/>
      <c r="O529" s="5"/>
      <c r="AI529" s="3"/>
      <c r="AJ529" s="3"/>
    </row>
    <row r="530" spans="1:36" ht="12.75" customHeight="1" x14ac:dyDescent="0.3">
      <c r="A530" s="44" t="s">
        <v>85</v>
      </c>
      <c r="I530" s="5"/>
      <c r="J530" s="5"/>
      <c r="L530" s="5"/>
      <c r="M530" s="6"/>
      <c r="N530" s="6"/>
      <c r="O530" s="5"/>
      <c r="AI530" s="3"/>
      <c r="AJ530" s="3"/>
    </row>
    <row r="531" spans="1:36" ht="25.5" customHeight="1" x14ac:dyDescent="0.2">
      <c r="B531" s="228" t="s">
        <v>1</v>
      </c>
      <c r="C531" s="229"/>
      <c r="D531" s="229"/>
      <c r="E531" s="229"/>
      <c r="F531" s="229"/>
      <c r="G531" s="229"/>
      <c r="I531" s="7" t="s">
        <v>2</v>
      </c>
      <c r="J531" s="7" t="s">
        <v>3</v>
      </c>
      <c r="K531" s="8" t="s">
        <v>4</v>
      </c>
      <c r="L531" s="7" t="s">
        <v>5</v>
      </c>
      <c r="M531" s="9" t="s">
        <v>6</v>
      </c>
      <c r="N531" s="9" t="s">
        <v>7</v>
      </c>
      <c r="O531" s="5"/>
      <c r="AI531" s="3"/>
      <c r="AJ531" s="3"/>
    </row>
    <row r="532" spans="1:36" ht="12.75" customHeight="1" x14ac:dyDescent="0.2">
      <c r="A532" s="12" t="s">
        <v>9</v>
      </c>
      <c r="B532" s="13">
        <v>1</v>
      </c>
      <c r="C532" s="13">
        <v>2</v>
      </c>
      <c r="D532" s="13">
        <v>3</v>
      </c>
      <c r="E532" s="13">
        <v>4</v>
      </c>
      <c r="F532" s="13">
        <v>5</v>
      </c>
      <c r="G532" s="13">
        <v>6</v>
      </c>
      <c r="H532" s="201" t="s">
        <v>10</v>
      </c>
      <c r="I532" s="41"/>
      <c r="J532" s="15"/>
      <c r="K532" s="16"/>
      <c r="L532" s="17"/>
      <c r="M532" s="6"/>
      <c r="N532" s="6"/>
      <c r="O532" s="5"/>
      <c r="AI532" s="3"/>
      <c r="AJ532" s="3"/>
    </row>
    <row r="533" spans="1:36" ht="12.75" customHeight="1" x14ac:dyDescent="0.2">
      <c r="A533" s="31" t="s">
        <v>71</v>
      </c>
      <c r="B533" s="13">
        <v>86</v>
      </c>
      <c r="C533" s="13"/>
      <c r="D533" s="13"/>
      <c r="E533" s="13"/>
      <c r="F533" s="13"/>
      <c r="G533" s="13"/>
      <c r="H533" s="202"/>
      <c r="I533" s="41"/>
      <c r="J533" s="15"/>
      <c r="K533" s="16"/>
      <c r="L533" s="17"/>
      <c r="M533" s="20">
        <f>B533</f>
        <v>86</v>
      </c>
      <c r="N533" s="6"/>
      <c r="O533" s="5"/>
      <c r="AI533" s="3"/>
      <c r="AJ533" s="3"/>
    </row>
    <row r="534" spans="1:36" ht="12.75" customHeight="1" x14ac:dyDescent="0.2">
      <c r="A534" s="32">
        <v>1302</v>
      </c>
      <c r="B534" s="13"/>
      <c r="C534" s="13">
        <v>34</v>
      </c>
      <c r="D534" s="13"/>
      <c r="E534" s="13"/>
      <c r="F534" s="13"/>
      <c r="G534" s="13"/>
      <c r="H534" s="203"/>
      <c r="I534" s="41"/>
      <c r="J534" s="41"/>
      <c r="K534" s="41"/>
      <c r="L534" s="17">
        <f>C534/B533</f>
        <v>0.39534883720930231</v>
      </c>
      <c r="M534" s="20">
        <v>35</v>
      </c>
      <c r="N534" s="3">
        <f t="shared" ref="N534:N538" si="100">M534/M533</f>
        <v>0.40697674418604651</v>
      </c>
      <c r="O534" s="5">
        <f t="shared" ref="O534:O538" si="101">100%-N534</f>
        <v>0.59302325581395343</v>
      </c>
      <c r="AI534" s="3"/>
      <c r="AJ534" s="3"/>
    </row>
    <row r="535" spans="1:36" ht="12.75" customHeight="1" x14ac:dyDescent="0.2">
      <c r="A535" s="32">
        <v>1401</v>
      </c>
      <c r="D535" s="32">
        <v>29</v>
      </c>
      <c r="H535" s="203"/>
      <c r="I535" s="5"/>
      <c r="J535" s="5"/>
      <c r="L535" s="5">
        <f>D535/C534</f>
        <v>0.8529411764705882</v>
      </c>
      <c r="M535" s="20">
        <v>32</v>
      </c>
      <c r="N535" s="3">
        <f t="shared" si="100"/>
        <v>0.91428571428571426</v>
      </c>
      <c r="O535" s="5">
        <f t="shared" si="101"/>
        <v>8.5714285714285743E-2</v>
      </c>
      <c r="P535" s="3">
        <f>M535/M533</f>
        <v>0.37209302325581395</v>
      </c>
      <c r="AI535" s="3"/>
      <c r="AJ535" s="3"/>
    </row>
    <row r="536" spans="1:36" ht="12.75" customHeight="1" x14ac:dyDescent="0.2">
      <c r="A536" s="32">
        <v>1402</v>
      </c>
      <c r="E536" s="32">
        <v>22</v>
      </c>
      <c r="H536" s="203"/>
      <c r="I536" s="5"/>
      <c r="J536" s="5"/>
      <c r="L536" s="5">
        <f>E536/D535</f>
        <v>0.75862068965517238</v>
      </c>
      <c r="M536" s="20">
        <v>27</v>
      </c>
      <c r="N536" s="3">
        <f t="shared" si="100"/>
        <v>0.84375</v>
      </c>
      <c r="O536" s="5">
        <f t="shared" si="101"/>
        <v>0.15625</v>
      </c>
      <c r="AI536" s="3"/>
      <c r="AJ536" s="3"/>
    </row>
    <row r="537" spans="1:36" ht="12.75" customHeight="1" x14ac:dyDescent="0.2">
      <c r="A537" s="32">
        <v>1501</v>
      </c>
      <c r="G537" s="32">
        <v>21</v>
      </c>
      <c r="H537" s="203">
        <v>4</v>
      </c>
      <c r="I537" s="5"/>
      <c r="J537" s="5"/>
      <c r="L537" s="5">
        <f>G537/E536</f>
        <v>0.95454545454545459</v>
      </c>
      <c r="M537" s="20">
        <v>25</v>
      </c>
      <c r="N537" s="3">
        <f t="shared" si="100"/>
        <v>0.92592592592592593</v>
      </c>
      <c r="O537" s="5">
        <f t="shared" si="101"/>
        <v>7.407407407407407E-2</v>
      </c>
      <c r="AI537" s="3"/>
      <c r="AJ537" s="3"/>
    </row>
    <row r="538" spans="1:36" ht="12.75" customHeight="1" x14ac:dyDescent="0.2">
      <c r="A538" s="32">
        <v>1502</v>
      </c>
      <c r="G538" s="32">
        <v>16</v>
      </c>
      <c r="H538" s="203">
        <v>7</v>
      </c>
      <c r="I538" s="5"/>
      <c r="J538" s="5"/>
      <c r="L538" s="5"/>
      <c r="M538" s="20">
        <v>19</v>
      </c>
      <c r="N538" s="3">
        <f t="shared" si="100"/>
        <v>0.76</v>
      </c>
      <c r="O538" s="5">
        <f t="shared" si="101"/>
        <v>0.24</v>
      </c>
      <c r="AI538" s="3"/>
      <c r="AJ538" s="3"/>
    </row>
    <row r="539" spans="1:36" ht="12.75" customHeight="1" x14ac:dyDescent="0.2">
      <c r="A539" s="31" t="s">
        <v>83</v>
      </c>
      <c r="G539" s="32">
        <v>5</v>
      </c>
      <c r="H539" s="203">
        <v>3</v>
      </c>
      <c r="I539" s="5"/>
      <c r="J539" s="5"/>
      <c r="L539" s="5"/>
      <c r="M539" s="20">
        <v>6</v>
      </c>
      <c r="N539" s="3"/>
      <c r="O539" s="5"/>
      <c r="AI539" s="3"/>
      <c r="AJ539" s="3"/>
    </row>
    <row r="540" spans="1:36" ht="12.75" customHeight="1" x14ac:dyDescent="0.2">
      <c r="A540" s="32">
        <v>1602</v>
      </c>
      <c r="G540" s="32">
        <v>1</v>
      </c>
      <c r="H540" s="203">
        <v>1</v>
      </c>
      <c r="I540" s="5"/>
      <c r="J540" s="5"/>
      <c r="L540" s="5"/>
      <c r="M540" s="20">
        <v>1</v>
      </c>
      <c r="N540" s="3"/>
      <c r="O540" s="5"/>
      <c r="AI540" s="3"/>
      <c r="AJ540" s="3"/>
    </row>
    <row r="541" spans="1:36" ht="12.75" customHeight="1" x14ac:dyDescent="0.2">
      <c r="H541" s="203"/>
      <c r="I541" s="5"/>
      <c r="J541" s="5"/>
      <c r="L541" s="5"/>
      <c r="M541" s="20"/>
      <c r="N541" s="3"/>
      <c r="O541" s="5"/>
      <c r="AI541" s="3"/>
      <c r="AJ541" s="3"/>
    </row>
    <row r="542" spans="1:36" ht="12.75" customHeight="1" x14ac:dyDescent="0.2">
      <c r="H542" s="203"/>
      <c r="I542" s="5"/>
      <c r="J542" s="5"/>
      <c r="L542" s="5"/>
      <c r="M542" s="20"/>
      <c r="N542" s="3"/>
      <c r="O542" s="5"/>
      <c r="AI542" s="3"/>
      <c r="AJ542" s="3"/>
    </row>
    <row r="543" spans="1:36" ht="12.75" customHeight="1" x14ac:dyDescent="0.2">
      <c r="H543" s="203"/>
      <c r="I543" s="5"/>
      <c r="J543" s="5"/>
      <c r="L543" s="5"/>
      <c r="M543" s="20"/>
      <c r="N543" s="3"/>
      <c r="O543" s="5"/>
      <c r="AI543" s="3"/>
      <c r="AJ543" s="3"/>
    </row>
    <row r="544" spans="1:36" ht="12.75" customHeight="1" x14ac:dyDescent="0.2">
      <c r="H544" s="206">
        <f>SUM(H537:H540)</f>
        <v>15</v>
      </c>
      <c r="I544" s="5">
        <f>SUM(H537:H538)/B533</f>
        <v>0.12790697674418605</v>
      </c>
      <c r="J544" s="5">
        <f>H544/B533</f>
        <v>0.1744186046511628</v>
      </c>
      <c r="K544" s="5">
        <f>J544-I544</f>
        <v>4.6511627906976744E-2</v>
      </c>
      <c r="L544" s="5"/>
      <c r="M544" s="6"/>
      <c r="N544" s="6"/>
      <c r="O544" s="5"/>
      <c r="AI544" s="3"/>
      <c r="AJ544" s="3"/>
    </row>
    <row r="545" spans="1:36" ht="12.75" customHeight="1" x14ac:dyDescent="0.2">
      <c r="I545" s="5"/>
      <c r="J545" s="5"/>
      <c r="K545" s="5"/>
      <c r="L545" s="5"/>
      <c r="M545" s="6"/>
      <c r="N545" s="6"/>
      <c r="O545" s="5"/>
      <c r="AI545" s="3"/>
      <c r="AJ545" s="3"/>
    </row>
    <row r="546" spans="1:36" ht="12.75" customHeight="1" x14ac:dyDescent="0.2">
      <c r="I546" s="5"/>
      <c r="J546" s="5"/>
      <c r="K546" s="5"/>
      <c r="L546" s="5"/>
      <c r="M546" s="6"/>
      <c r="N546" s="6"/>
      <c r="O546" s="5"/>
      <c r="AI546" s="3"/>
      <c r="AJ546" s="3"/>
    </row>
    <row r="547" spans="1:36" ht="12.75" customHeight="1" x14ac:dyDescent="0.2">
      <c r="I547" s="5"/>
      <c r="J547" s="5"/>
      <c r="K547" s="5"/>
      <c r="L547" s="5"/>
      <c r="M547" s="6"/>
      <c r="N547" s="6"/>
      <c r="O547" s="5"/>
      <c r="AI547" s="3"/>
      <c r="AJ547" s="3"/>
    </row>
    <row r="548" spans="1:36" ht="12.75" customHeight="1" x14ac:dyDescent="0.2">
      <c r="I548" s="5"/>
      <c r="J548" s="5"/>
      <c r="K548" s="5"/>
      <c r="L548" s="5"/>
      <c r="M548" s="6"/>
      <c r="N548" s="6"/>
      <c r="O548" s="5"/>
      <c r="AI548" s="3"/>
      <c r="AJ548" s="3"/>
    </row>
    <row r="549" spans="1:36" ht="12.75" customHeight="1" x14ac:dyDescent="0.2">
      <c r="I549" s="5"/>
      <c r="J549" s="5"/>
      <c r="K549" s="5"/>
      <c r="L549" s="5"/>
      <c r="M549" s="6"/>
      <c r="N549" s="6"/>
      <c r="O549" s="5"/>
      <c r="AI549" s="3"/>
      <c r="AJ549" s="3"/>
    </row>
    <row r="550" spans="1:36" ht="12.75" customHeight="1" x14ac:dyDescent="0.3">
      <c r="A550" s="44" t="s">
        <v>87</v>
      </c>
      <c r="I550" s="5"/>
      <c r="J550" s="5"/>
      <c r="L550" s="5"/>
      <c r="M550" s="6"/>
      <c r="N550" s="6"/>
      <c r="O550" s="5"/>
      <c r="AI550" s="3"/>
      <c r="AJ550" s="3"/>
    </row>
    <row r="551" spans="1:36" ht="25.5" customHeight="1" x14ac:dyDescent="0.2">
      <c r="B551" s="228" t="s">
        <v>1</v>
      </c>
      <c r="C551" s="229"/>
      <c r="D551" s="229"/>
      <c r="E551" s="229"/>
      <c r="F551" s="229"/>
      <c r="G551" s="229"/>
      <c r="I551" s="7" t="s">
        <v>2</v>
      </c>
      <c r="J551" s="7" t="s">
        <v>3</v>
      </c>
      <c r="K551" s="8" t="s">
        <v>4</v>
      </c>
      <c r="L551" s="7" t="s">
        <v>5</v>
      </c>
      <c r="M551" s="9" t="s">
        <v>6</v>
      </c>
      <c r="N551" s="9" t="s">
        <v>7</v>
      </c>
      <c r="O551" s="5"/>
      <c r="AI551" s="3"/>
      <c r="AJ551" s="3"/>
    </row>
    <row r="552" spans="1:36" ht="12.75" customHeight="1" x14ac:dyDescent="0.2">
      <c r="A552" s="12" t="s">
        <v>9</v>
      </c>
      <c r="B552" s="13">
        <v>1</v>
      </c>
      <c r="C552" s="13">
        <v>2</v>
      </c>
      <c r="D552" s="13">
        <v>3</v>
      </c>
      <c r="E552" s="13">
        <v>4</v>
      </c>
      <c r="F552" s="13">
        <v>5</v>
      </c>
      <c r="G552" s="13">
        <v>6</v>
      </c>
      <c r="H552" s="201" t="s">
        <v>10</v>
      </c>
      <c r="I552" s="41"/>
      <c r="J552" s="15"/>
      <c r="K552" s="16"/>
      <c r="L552" s="17"/>
      <c r="M552" s="6"/>
      <c r="N552" s="6"/>
      <c r="O552" s="5"/>
      <c r="AI552" s="3"/>
      <c r="AJ552" s="3"/>
    </row>
    <row r="553" spans="1:36" ht="12.75" customHeight="1" x14ac:dyDescent="0.2">
      <c r="A553" s="31" t="s">
        <v>75</v>
      </c>
      <c r="B553" s="13">
        <v>1231</v>
      </c>
      <c r="C553" s="13"/>
      <c r="D553" s="13"/>
      <c r="E553" s="13"/>
      <c r="F553" s="13"/>
      <c r="G553" s="13"/>
      <c r="H553" s="202"/>
      <c r="I553" s="41"/>
      <c r="J553" s="15"/>
      <c r="K553" s="16"/>
      <c r="L553" s="17"/>
      <c r="M553" s="20">
        <f>B553</f>
        <v>1231</v>
      </c>
      <c r="N553" s="6"/>
      <c r="O553" s="5"/>
      <c r="AI553" s="3"/>
      <c r="AJ553" s="3"/>
    </row>
    <row r="554" spans="1:36" ht="12.75" customHeight="1" x14ac:dyDescent="0.2">
      <c r="A554" s="32">
        <v>1401</v>
      </c>
      <c r="B554" s="13"/>
      <c r="C554" s="13">
        <v>813</v>
      </c>
      <c r="D554" s="13"/>
      <c r="E554" s="13"/>
      <c r="F554" s="13"/>
      <c r="G554" s="13"/>
      <c r="H554" s="203"/>
      <c r="I554" s="41"/>
      <c r="J554" s="41"/>
      <c r="K554" s="41"/>
      <c r="L554" s="17">
        <f>C554/B553</f>
        <v>0.66043866774979687</v>
      </c>
      <c r="M554" s="20">
        <v>817</v>
      </c>
      <c r="N554" s="3">
        <f t="shared" ref="N554:N557" si="102">M554/M553</f>
        <v>0.66368805848903334</v>
      </c>
      <c r="O554" s="5">
        <f t="shared" ref="O554:O557" si="103">100%-N554</f>
        <v>0.33631194151096666</v>
      </c>
      <c r="AI554" s="3"/>
      <c r="AJ554" s="3"/>
    </row>
    <row r="555" spans="1:36" ht="12.75" customHeight="1" x14ac:dyDescent="0.2">
      <c r="A555" s="32">
        <v>1402</v>
      </c>
      <c r="D555" s="32">
        <v>724</v>
      </c>
      <c r="H555" s="203"/>
      <c r="I555" s="5"/>
      <c r="J555" s="5"/>
      <c r="L555" s="5">
        <f>D555/C554</f>
        <v>0.89052890528905293</v>
      </c>
      <c r="M555" s="20">
        <v>774</v>
      </c>
      <c r="N555" s="3">
        <f t="shared" si="102"/>
        <v>0.94736842105263153</v>
      </c>
      <c r="O555" s="5">
        <f t="shared" si="103"/>
        <v>5.2631578947368474E-2</v>
      </c>
      <c r="P555" s="3">
        <f>M555/M553</f>
        <v>0.62875710804224205</v>
      </c>
      <c r="AI555" s="3"/>
      <c r="AJ555" s="3"/>
    </row>
    <row r="556" spans="1:36" ht="12.75" customHeight="1" x14ac:dyDescent="0.2">
      <c r="A556" s="32">
        <v>1501</v>
      </c>
      <c r="E556" s="32">
        <v>692</v>
      </c>
      <c r="H556" s="203"/>
      <c r="I556" s="5"/>
      <c r="J556" s="5"/>
      <c r="L556" s="5">
        <f>E556/D555</f>
        <v>0.95580110497237569</v>
      </c>
      <c r="M556" s="20">
        <v>752</v>
      </c>
      <c r="N556" s="3">
        <f t="shared" si="102"/>
        <v>0.9715762273901809</v>
      </c>
      <c r="O556" s="5">
        <f t="shared" si="103"/>
        <v>2.8423772609819098E-2</v>
      </c>
      <c r="AI556" s="3"/>
      <c r="AJ556" s="3"/>
    </row>
    <row r="557" spans="1:36" ht="12.75" customHeight="1" x14ac:dyDescent="0.2">
      <c r="A557" s="32">
        <v>1502</v>
      </c>
      <c r="F557" s="32">
        <v>598</v>
      </c>
      <c r="H557" s="203">
        <v>2</v>
      </c>
      <c r="I557" s="5"/>
      <c r="J557" s="5"/>
      <c r="L557" s="5">
        <f>F557/E556</f>
        <v>0.86416184971098264</v>
      </c>
      <c r="M557" s="20">
        <v>699</v>
      </c>
      <c r="N557" s="3">
        <f t="shared" si="102"/>
        <v>0.92952127659574468</v>
      </c>
      <c r="O557" s="5">
        <f t="shared" si="103"/>
        <v>7.0478723404255317E-2</v>
      </c>
      <c r="AI557" s="3"/>
      <c r="AJ557" s="3"/>
    </row>
    <row r="558" spans="1:36" ht="12.75" customHeight="1" x14ac:dyDescent="0.2">
      <c r="A558" s="31" t="s">
        <v>83</v>
      </c>
      <c r="G558" s="32">
        <v>593</v>
      </c>
      <c r="H558" s="203">
        <v>505</v>
      </c>
      <c r="I558" s="5"/>
      <c r="J558" s="5"/>
      <c r="L558" s="5"/>
      <c r="M558" s="20">
        <v>682</v>
      </c>
      <c r="N558" s="3"/>
      <c r="O558" s="5"/>
      <c r="AI558" s="3"/>
      <c r="AJ558" s="3"/>
    </row>
    <row r="559" spans="1:36" ht="12.75" customHeight="1" x14ac:dyDescent="0.2">
      <c r="A559" s="32">
        <v>1602</v>
      </c>
      <c r="G559" s="32">
        <v>88</v>
      </c>
      <c r="H559" s="203">
        <v>43</v>
      </c>
      <c r="I559" s="5"/>
      <c r="J559" s="5"/>
      <c r="L559" s="5"/>
      <c r="M559" s="20">
        <v>88</v>
      </c>
      <c r="N559" s="3"/>
      <c r="O559" s="5"/>
      <c r="AI559" s="3"/>
      <c r="AJ559" s="3"/>
    </row>
    <row r="560" spans="1:36" ht="12.75" customHeight="1" x14ac:dyDescent="0.2">
      <c r="H560" s="203">
        <v>10</v>
      </c>
      <c r="I560" s="5"/>
      <c r="J560" s="5"/>
      <c r="L560" s="5"/>
      <c r="M560" s="20">
        <v>24</v>
      </c>
      <c r="N560" s="3"/>
      <c r="O560" s="5"/>
      <c r="AI560" s="3"/>
      <c r="AJ560" s="3"/>
    </row>
    <row r="561" spans="1:36" ht="12.75" customHeight="1" x14ac:dyDescent="0.2">
      <c r="G561" s="32">
        <v>2</v>
      </c>
      <c r="H561" s="203">
        <v>3</v>
      </c>
      <c r="I561" s="5"/>
      <c r="J561" s="5"/>
      <c r="L561" s="5"/>
      <c r="M561" s="20">
        <v>4</v>
      </c>
      <c r="N561" s="3"/>
      <c r="O561" s="5"/>
      <c r="AI561" s="3"/>
      <c r="AJ561" s="3"/>
    </row>
    <row r="562" spans="1:36" ht="12.75" customHeight="1" x14ac:dyDescent="0.2">
      <c r="H562" s="203"/>
      <c r="I562" s="5"/>
      <c r="J562" s="5"/>
      <c r="L562" s="5"/>
      <c r="M562" s="20"/>
      <c r="N562" s="3"/>
      <c r="O562" s="5"/>
      <c r="AI562" s="3"/>
      <c r="AJ562" s="3"/>
    </row>
    <row r="563" spans="1:36" ht="12.75" customHeight="1" x14ac:dyDescent="0.2">
      <c r="H563" s="206">
        <f>SUM(H557:H561)</f>
        <v>563</v>
      </c>
      <c r="I563" s="5">
        <f>SUM(H557:H558)/B553</f>
        <v>0.41186027619821286</v>
      </c>
      <c r="J563" s="5">
        <f>H563/B553</f>
        <v>0.45735174654752236</v>
      </c>
      <c r="K563" s="5">
        <f>J563-I563</f>
        <v>4.5491470349309504E-2</v>
      </c>
      <c r="L563" s="5"/>
      <c r="M563" s="6"/>
      <c r="N563" s="6"/>
      <c r="O563" s="5"/>
      <c r="AI563" s="3"/>
      <c r="AJ563" s="3"/>
    </row>
    <row r="564" spans="1:36" ht="12.75" customHeight="1" x14ac:dyDescent="0.2">
      <c r="I564" s="5"/>
      <c r="J564" s="5"/>
      <c r="K564" s="5"/>
      <c r="L564" s="5"/>
      <c r="M564" s="6"/>
      <c r="N564" s="6"/>
      <c r="O564" s="5"/>
      <c r="AI564" s="3"/>
      <c r="AJ564" s="3"/>
    </row>
    <row r="565" spans="1:36" ht="12.75" customHeight="1" x14ac:dyDescent="0.2">
      <c r="I565" s="5"/>
      <c r="J565" s="5"/>
      <c r="K565" s="5"/>
      <c r="L565" s="5"/>
      <c r="M565" s="6"/>
      <c r="N565" s="6"/>
      <c r="O565" s="5"/>
      <c r="AI565" s="3"/>
      <c r="AJ565" s="3"/>
    </row>
    <row r="566" spans="1:36" ht="12.75" customHeight="1" x14ac:dyDescent="0.2">
      <c r="I566" s="5"/>
      <c r="J566" s="5"/>
      <c r="K566" s="5"/>
      <c r="L566" s="5"/>
      <c r="M566" s="6"/>
      <c r="N566" s="6"/>
      <c r="O566" s="5"/>
      <c r="AI566" s="3"/>
      <c r="AJ566" s="3"/>
    </row>
    <row r="567" spans="1:36" ht="12.75" customHeight="1" x14ac:dyDescent="0.2">
      <c r="I567" s="5"/>
      <c r="J567" s="5"/>
      <c r="K567" s="5"/>
      <c r="L567" s="5"/>
      <c r="M567" s="6"/>
      <c r="N567" s="6"/>
      <c r="O567" s="5"/>
      <c r="AI567" s="3"/>
      <c r="AJ567" s="3"/>
    </row>
    <row r="568" spans="1:36" ht="12.75" customHeight="1" x14ac:dyDescent="0.2">
      <c r="I568" s="5"/>
      <c r="J568" s="5"/>
      <c r="K568" s="5"/>
      <c r="L568" s="5"/>
      <c r="M568" s="6"/>
      <c r="N568" s="6"/>
      <c r="O568" s="5"/>
      <c r="AI568" s="3"/>
      <c r="AJ568" s="3"/>
    </row>
    <row r="569" spans="1:36" ht="12.75" customHeight="1" x14ac:dyDescent="0.2">
      <c r="I569" s="5"/>
      <c r="J569" s="5"/>
      <c r="K569" s="5"/>
      <c r="L569" s="5"/>
      <c r="M569" s="6"/>
      <c r="N569" s="6"/>
      <c r="O569" s="5"/>
      <c r="AI569" s="3"/>
      <c r="AJ569" s="3"/>
    </row>
    <row r="570" spans="1:36" ht="12.75" customHeight="1" x14ac:dyDescent="0.3">
      <c r="A570" s="44" t="s">
        <v>88</v>
      </c>
      <c r="I570" s="5"/>
      <c r="J570" s="5"/>
      <c r="L570" s="5"/>
      <c r="M570" s="6"/>
      <c r="N570" s="6"/>
      <c r="O570" s="5"/>
      <c r="AI570" s="3"/>
      <c r="AJ570" s="3"/>
    </row>
    <row r="571" spans="1:36" ht="25.5" customHeight="1" x14ac:dyDescent="0.2">
      <c r="B571" s="228" t="s">
        <v>1</v>
      </c>
      <c r="C571" s="229"/>
      <c r="D571" s="229"/>
      <c r="E571" s="229"/>
      <c r="F571" s="229"/>
      <c r="G571" s="229"/>
      <c r="I571" s="7" t="s">
        <v>2</v>
      </c>
      <c r="J571" s="7" t="s">
        <v>3</v>
      </c>
      <c r="K571" s="8" t="s">
        <v>4</v>
      </c>
      <c r="L571" s="7" t="s">
        <v>5</v>
      </c>
      <c r="M571" s="9" t="s">
        <v>6</v>
      </c>
      <c r="N571" s="9" t="s">
        <v>7</v>
      </c>
      <c r="O571" s="5"/>
      <c r="AI571" s="3"/>
      <c r="AJ571" s="3"/>
    </row>
    <row r="572" spans="1:36" ht="12.75" customHeight="1" x14ac:dyDescent="0.2">
      <c r="A572" s="12" t="s">
        <v>9</v>
      </c>
      <c r="B572" s="13">
        <v>1</v>
      </c>
      <c r="C572" s="13">
        <v>2</v>
      </c>
      <c r="D572" s="13">
        <v>3</v>
      </c>
      <c r="E572" s="13">
        <v>4</v>
      </c>
      <c r="F572" s="13">
        <v>5</v>
      </c>
      <c r="G572" s="13">
        <v>6</v>
      </c>
      <c r="H572" s="201" t="s">
        <v>10</v>
      </c>
      <c r="I572" s="41"/>
      <c r="J572" s="15"/>
      <c r="K572" s="16"/>
      <c r="L572" s="17"/>
      <c r="M572" s="6"/>
      <c r="N572" s="6"/>
      <c r="O572" s="5"/>
      <c r="AI572" s="3"/>
      <c r="AJ572" s="3"/>
    </row>
    <row r="573" spans="1:36" ht="12.75" customHeight="1" x14ac:dyDescent="0.2">
      <c r="A573" s="31" t="s">
        <v>76</v>
      </c>
      <c r="B573" s="13">
        <v>58</v>
      </c>
      <c r="C573" s="13"/>
      <c r="D573" s="13"/>
      <c r="E573" s="13"/>
      <c r="F573" s="13"/>
      <c r="G573" s="13"/>
      <c r="H573" s="202"/>
      <c r="I573" s="41"/>
      <c r="J573" s="15"/>
      <c r="K573" s="16"/>
      <c r="L573" s="17"/>
      <c r="M573" s="20">
        <f>B573</f>
        <v>58</v>
      </c>
      <c r="N573" s="6"/>
      <c r="O573" s="5"/>
      <c r="AI573" s="3"/>
      <c r="AJ573" s="3"/>
    </row>
    <row r="574" spans="1:36" ht="12.75" customHeight="1" x14ac:dyDescent="0.2">
      <c r="A574" s="32">
        <v>1402</v>
      </c>
      <c r="B574" s="13"/>
      <c r="C574" s="13">
        <v>18</v>
      </c>
      <c r="D574" s="13"/>
      <c r="E574" s="13"/>
      <c r="F574" s="13"/>
      <c r="G574" s="13"/>
      <c r="H574" s="203"/>
      <c r="I574" s="41"/>
      <c r="J574" s="41"/>
      <c r="K574" s="41"/>
      <c r="L574" s="17">
        <f>C574/B573</f>
        <v>0.31034482758620691</v>
      </c>
      <c r="M574" s="20">
        <v>18</v>
      </c>
      <c r="N574" s="3">
        <f t="shared" ref="N574:N578" si="104">M574/M573</f>
        <v>0.31034482758620691</v>
      </c>
      <c r="O574" s="5">
        <f t="shared" ref="O574:O578" si="105">100%-N574</f>
        <v>0.68965517241379315</v>
      </c>
      <c r="AI574" s="3"/>
      <c r="AJ574" s="3"/>
    </row>
    <row r="575" spans="1:36" ht="12.75" customHeight="1" x14ac:dyDescent="0.2">
      <c r="A575" s="32">
        <v>1501</v>
      </c>
      <c r="D575" s="32">
        <v>13</v>
      </c>
      <c r="H575" s="203"/>
      <c r="I575" s="5"/>
      <c r="J575" s="5"/>
      <c r="L575" s="5">
        <f>D575/C574</f>
        <v>0.72222222222222221</v>
      </c>
      <c r="M575" s="20">
        <v>18</v>
      </c>
      <c r="N575" s="3">
        <f t="shared" si="104"/>
        <v>1</v>
      </c>
      <c r="O575" s="5">
        <f t="shared" si="105"/>
        <v>0</v>
      </c>
      <c r="P575" s="3">
        <f>M575/M573</f>
        <v>0.31034482758620691</v>
      </c>
      <c r="AI575" s="3"/>
      <c r="AJ575" s="3"/>
    </row>
    <row r="576" spans="1:36" ht="12.75" customHeight="1" x14ac:dyDescent="0.2">
      <c r="A576" s="32">
        <v>1502</v>
      </c>
      <c r="E576" s="32">
        <v>13</v>
      </c>
      <c r="H576" s="203"/>
      <c r="I576" s="5"/>
      <c r="J576" s="5"/>
      <c r="L576" s="5">
        <f>E576/D575</f>
        <v>1</v>
      </c>
      <c r="M576" s="20">
        <v>17</v>
      </c>
      <c r="N576" s="3">
        <f t="shared" si="104"/>
        <v>0.94444444444444442</v>
      </c>
      <c r="O576" s="5">
        <f t="shared" si="105"/>
        <v>5.555555555555558E-2</v>
      </c>
      <c r="AI576" s="3"/>
      <c r="AJ576" s="3"/>
    </row>
    <row r="577" spans="1:36" ht="12.75" customHeight="1" x14ac:dyDescent="0.2">
      <c r="A577" s="31" t="s">
        <v>83</v>
      </c>
      <c r="F577" s="32">
        <v>13</v>
      </c>
      <c r="H577" s="203"/>
      <c r="I577" s="5"/>
      <c r="J577" s="5"/>
      <c r="L577" s="5">
        <f>F577/E576</f>
        <v>1</v>
      </c>
      <c r="M577" s="20">
        <v>16</v>
      </c>
      <c r="N577" s="3">
        <f t="shared" si="104"/>
        <v>0.94117647058823528</v>
      </c>
      <c r="O577" s="5">
        <f t="shared" si="105"/>
        <v>5.8823529411764719E-2</v>
      </c>
      <c r="AI577" s="3"/>
      <c r="AJ577" s="3"/>
    </row>
    <row r="578" spans="1:36" ht="12.75" customHeight="1" x14ac:dyDescent="0.2">
      <c r="A578" s="32">
        <v>1602</v>
      </c>
      <c r="G578" s="32">
        <v>7</v>
      </c>
      <c r="H578" s="203">
        <v>3</v>
      </c>
      <c r="I578" s="5"/>
      <c r="J578" s="5"/>
      <c r="L578" s="5">
        <f>G578/F577</f>
        <v>0.53846153846153844</v>
      </c>
      <c r="M578" s="20">
        <v>12</v>
      </c>
      <c r="N578" s="3">
        <f t="shared" si="104"/>
        <v>0.75</v>
      </c>
      <c r="O578" s="5">
        <f t="shared" si="105"/>
        <v>0.25</v>
      </c>
      <c r="AI578" s="3"/>
      <c r="AJ578" s="3"/>
    </row>
    <row r="579" spans="1:36" ht="12.75" customHeight="1" x14ac:dyDescent="0.2">
      <c r="G579" s="32">
        <v>3</v>
      </c>
      <c r="H579" s="203">
        <v>2</v>
      </c>
      <c r="I579" s="5"/>
      <c r="J579" s="5"/>
      <c r="L579" s="5"/>
      <c r="M579" s="20">
        <v>6</v>
      </c>
      <c r="N579" s="3"/>
      <c r="O579" s="5"/>
      <c r="AI579" s="3"/>
      <c r="AJ579" s="3"/>
    </row>
    <row r="580" spans="1:36" ht="12.75" customHeight="1" x14ac:dyDescent="0.2">
      <c r="G580" s="32">
        <v>2</v>
      </c>
      <c r="H580" s="203">
        <v>1</v>
      </c>
      <c r="I580" s="5"/>
      <c r="J580" s="5"/>
      <c r="L580" s="5"/>
      <c r="M580" s="20">
        <v>2</v>
      </c>
      <c r="N580" s="3"/>
      <c r="O580" s="5"/>
      <c r="AI580" s="3"/>
      <c r="AJ580" s="3"/>
    </row>
    <row r="581" spans="1:36" ht="12.75" customHeight="1" x14ac:dyDescent="0.2">
      <c r="H581" s="203"/>
      <c r="I581" s="5"/>
      <c r="J581" s="5"/>
      <c r="L581" s="5"/>
      <c r="M581" s="20"/>
      <c r="N581" s="3"/>
      <c r="O581" s="5"/>
      <c r="AI581" s="3"/>
      <c r="AJ581" s="3"/>
    </row>
    <row r="582" spans="1:36" ht="12.75" customHeight="1" x14ac:dyDescent="0.2">
      <c r="H582" s="203"/>
      <c r="I582" s="5"/>
      <c r="J582" s="5"/>
      <c r="L582" s="5"/>
      <c r="M582" s="20"/>
      <c r="N582" s="3"/>
      <c r="O582" s="5"/>
      <c r="AI582" s="3"/>
      <c r="AJ582" s="3"/>
    </row>
    <row r="583" spans="1:36" ht="12.75" customHeight="1" x14ac:dyDescent="0.2">
      <c r="H583" s="206">
        <f>SUM(H578)</f>
        <v>3</v>
      </c>
      <c r="I583" s="5">
        <f>H578/B573</f>
        <v>5.1724137931034482E-2</v>
      </c>
      <c r="J583" s="5">
        <f>H583/B573</f>
        <v>5.1724137931034482E-2</v>
      </c>
      <c r="K583" s="5">
        <f>J583-I583</f>
        <v>0</v>
      </c>
      <c r="L583" s="5"/>
      <c r="M583" s="6"/>
      <c r="N583" s="6"/>
      <c r="O583" s="5"/>
      <c r="AI583" s="3"/>
      <c r="AJ583" s="3"/>
    </row>
    <row r="584" spans="1:36" ht="12.75" customHeight="1" x14ac:dyDescent="0.2">
      <c r="I584" s="5"/>
      <c r="J584" s="5"/>
      <c r="K584" s="5"/>
      <c r="L584" s="5"/>
      <c r="M584" s="6"/>
      <c r="N584" s="6"/>
      <c r="O584" s="5"/>
      <c r="AI584" s="3"/>
      <c r="AJ584" s="3"/>
    </row>
    <row r="585" spans="1:36" ht="12.75" customHeight="1" x14ac:dyDescent="0.2">
      <c r="I585" s="5"/>
      <c r="J585" s="5"/>
      <c r="K585" s="5"/>
      <c r="L585" s="5"/>
      <c r="M585" s="6"/>
      <c r="N585" s="6"/>
      <c r="O585" s="5"/>
      <c r="AI585" s="3"/>
      <c r="AJ585" s="3"/>
    </row>
    <row r="586" spans="1:36" ht="12.75" customHeight="1" x14ac:dyDescent="0.2">
      <c r="I586" s="5"/>
      <c r="J586" s="5"/>
      <c r="K586" s="5"/>
      <c r="L586" s="5"/>
      <c r="M586" s="6"/>
      <c r="N586" s="6"/>
      <c r="O586" s="5"/>
      <c r="AI586" s="3"/>
      <c r="AJ586" s="3"/>
    </row>
    <row r="587" spans="1:36" ht="12.75" customHeight="1" x14ac:dyDescent="0.2">
      <c r="I587" s="5"/>
      <c r="J587" s="5"/>
      <c r="K587" s="5"/>
      <c r="L587" s="5"/>
      <c r="M587" s="6"/>
      <c r="N587" s="6"/>
      <c r="O587" s="5"/>
      <c r="AI587" s="3"/>
      <c r="AJ587" s="3"/>
    </row>
    <row r="588" spans="1:36" ht="12.75" customHeight="1" x14ac:dyDescent="0.2">
      <c r="I588" s="5"/>
      <c r="J588" s="5"/>
      <c r="K588" s="5"/>
      <c r="L588" s="5"/>
      <c r="M588" s="6"/>
      <c r="N588" s="6"/>
      <c r="O588" s="5"/>
      <c r="AI588" s="3"/>
      <c r="AJ588" s="3"/>
    </row>
    <row r="589" spans="1:36" ht="12.75" customHeight="1" x14ac:dyDescent="0.2">
      <c r="I589" s="5"/>
      <c r="J589" s="5"/>
      <c r="K589" s="5"/>
      <c r="L589" s="5"/>
      <c r="M589" s="6"/>
      <c r="N589" s="6"/>
      <c r="O589" s="5"/>
      <c r="AI589" s="3"/>
      <c r="AJ589" s="3"/>
    </row>
    <row r="590" spans="1:36" ht="12.75" customHeight="1" x14ac:dyDescent="0.2">
      <c r="I590" s="5"/>
      <c r="J590" s="5"/>
      <c r="K590" s="5"/>
      <c r="L590" s="5"/>
      <c r="M590" s="6"/>
      <c r="N590" s="6"/>
      <c r="O590" s="5"/>
      <c r="AI590" s="3"/>
      <c r="AJ590" s="3"/>
    </row>
    <row r="591" spans="1:36" ht="12.75" customHeight="1" x14ac:dyDescent="0.2">
      <c r="I591" s="5"/>
      <c r="J591" s="5"/>
      <c r="K591" s="5"/>
      <c r="L591" s="5"/>
      <c r="M591" s="6"/>
      <c r="N591" s="6"/>
      <c r="O591" s="5"/>
      <c r="AI591" s="3"/>
      <c r="AJ591" s="3"/>
    </row>
    <row r="592" spans="1:36" ht="12.75" customHeight="1" x14ac:dyDescent="0.3">
      <c r="A592" s="44" t="s">
        <v>89</v>
      </c>
      <c r="I592" s="5"/>
      <c r="J592" s="5"/>
      <c r="L592" s="5"/>
      <c r="M592" s="6"/>
      <c r="N592" s="6"/>
      <c r="O592" s="5"/>
      <c r="AI592" s="3"/>
      <c r="AJ592" s="3"/>
    </row>
    <row r="593" spans="1:36" ht="25.5" customHeight="1" x14ac:dyDescent="0.2">
      <c r="B593" s="228" t="s">
        <v>1</v>
      </c>
      <c r="C593" s="229"/>
      <c r="D593" s="229"/>
      <c r="E593" s="229"/>
      <c r="F593" s="229"/>
      <c r="G593" s="229"/>
      <c r="I593" s="7" t="s">
        <v>2</v>
      </c>
      <c r="J593" s="7" t="s">
        <v>3</v>
      </c>
      <c r="K593" s="8" t="s">
        <v>4</v>
      </c>
      <c r="L593" s="7" t="s">
        <v>5</v>
      </c>
      <c r="M593" s="9" t="s">
        <v>6</v>
      </c>
      <c r="N593" s="9" t="s">
        <v>7</v>
      </c>
      <c r="O593" s="5"/>
      <c r="AI593" s="3"/>
      <c r="AJ593" s="3"/>
    </row>
    <row r="594" spans="1:36" ht="12.75" customHeight="1" x14ac:dyDescent="0.2">
      <c r="A594" s="12" t="s">
        <v>9</v>
      </c>
      <c r="B594" s="13">
        <v>1</v>
      </c>
      <c r="C594" s="13">
        <v>2</v>
      </c>
      <c r="D594" s="13">
        <v>3</v>
      </c>
      <c r="E594" s="13">
        <v>4</v>
      </c>
      <c r="F594" s="13">
        <v>5</v>
      </c>
      <c r="G594" s="13">
        <v>6</v>
      </c>
      <c r="H594" s="201" t="s">
        <v>10</v>
      </c>
      <c r="I594" s="41"/>
      <c r="J594" s="15"/>
      <c r="K594" s="16"/>
      <c r="L594" s="17"/>
      <c r="M594" s="6"/>
      <c r="N594" s="6"/>
      <c r="O594" s="5"/>
      <c r="AI594" s="3"/>
      <c r="AJ594" s="3"/>
    </row>
    <row r="595" spans="1:36" ht="12.75" customHeight="1" x14ac:dyDescent="0.2">
      <c r="A595" s="31" t="s">
        <v>90</v>
      </c>
      <c r="B595" s="13">
        <v>1090</v>
      </c>
      <c r="C595" s="13"/>
      <c r="D595" s="13"/>
      <c r="E595" s="13"/>
      <c r="F595" s="13"/>
      <c r="G595" s="13"/>
      <c r="H595" s="202"/>
      <c r="I595" s="41"/>
      <c r="J595" s="15"/>
      <c r="K595" s="16"/>
      <c r="L595" s="17"/>
      <c r="M595" s="20">
        <f>B595</f>
        <v>1090</v>
      </c>
      <c r="N595" s="6"/>
      <c r="O595" s="5"/>
      <c r="AI595" s="3"/>
      <c r="AJ595" s="3"/>
    </row>
    <row r="596" spans="1:36" ht="12.75" customHeight="1" x14ac:dyDescent="0.2">
      <c r="A596" s="32">
        <v>1501</v>
      </c>
      <c r="B596" s="13"/>
      <c r="C596" s="13">
        <v>747</v>
      </c>
      <c r="D596" s="13"/>
      <c r="E596" s="13"/>
      <c r="F596" s="13"/>
      <c r="G596" s="13"/>
      <c r="H596" s="203"/>
      <c r="I596" s="41"/>
      <c r="J596" s="41"/>
      <c r="K596" s="41"/>
      <c r="L596" s="17">
        <f>C596/B595</f>
        <v>0.68532110091743115</v>
      </c>
      <c r="M596" s="20">
        <v>799</v>
      </c>
      <c r="N596" s="3">
        <f t="shared" ref="N596:N599" si="106">M596/M595</f>
        <v>0.73302752293577977</v>
      </c>
      <c r="O596" s="5">
        <f t="shared" ref="O596:O599" si="107">100%-N596</f>
        <v>0.26697247706422023</v>
      </c>
      <c r="AI596" s="3"/>
      <c r="AJ596" s="3"/>
    </row>
    <row r="597" spans="1:36" ht="12.75" customHeight="1" x14ac:dyDescent="0.2">
      <c r="A597" s="32">
        <v>1502</v>
      </c>
      <c r="D597" s="32">
        <v>645</v>
      </c>
      <c r="I597" s="5"/>
      <c r="J597" s="5"/>
      <c r="L597" s="5">
        <f>D597/C596</f>
        <v>0.86345381526104414</v>
      </c>
      <c r="M597" s="20">
        <v>754</v>
      </c>
      <c r="N597" s="3">
        <f t="shared" si="106"/>
        <v>0.94367959949937419</v>
      </c>
      <c r="O597" s="5">
        <f t="shared" si="107"/>
        <v>5.6320400500625811E-2</v>
      </c>
      <c r="P597" s="3">
        <f>M597/M595</f>
        <v>0.69174311926605503</v>
      </c>
      <c r="AI597" s="3"/>
      <c r="AJ597" s="3"/>
    </row>
    <row r="598" spans="1:36" ht="12.75" customHeight="1" x14ac:dyDescent="0.2">
      <c r="A598" s="31" t="s">
        <v>83</v>
      </c>
      <c r="E598" s="32">
        <v>628</v>
      </c>
      <c r="I598" s="5"/>
      <c r="J598" s="5"/>
      <c r="L598" s="5">
        <f>E598/D597</f>
        <v>0.97364341085271322</v>
      </c>
      <c r="M598" s="20">
        <v>719</v>
      </c>
      <c r="N598" s="3">
        <f t="shared" si="106"/>
        <v>0.95358090185676392</v>
      </c>
      <c r="O598" s="5">
        <f t="shared" si="107"/>
        <v>4.6419098143236082E-2</v>
      </c>
      <c r="AI598" s="3"/>
      <c r="AJ598" s="3"/>
    </row>
    <row r="599" spans="1:36" ht="12.75" customHeight="1" x14ac:dyDescent="0.2">
      <c r="A599" s="32">
        <v>1602</v>
      </c>
      <c r="F599" s="32">
        <v>527</v>
      </c>
      <c r="I599" s="5"/>
      <c r="J599" s="5"/>
      <c r="L599" s="5">
        <f>F599/E598</f>
        <v>0.83917197452229297</v>
      </c>
      <c r="M599" s="20">
        <v>692</v>
      </c>
      <c r="N599" s="3">
        <f t="shared" si="106"/>
        <v>0.9624478442280946</v>
      </c>
      <c r="O599" s="5">
        <f t="shared" si="107"/>
        <v>3.7552155771905404E-2</v>
      </c>
      <c r="AI599" s="3"/>
      <c r="AJ599" s="3"/>
    </row>
    <row r="600" spans="1:36" ht="12.75" customHeight="1" x14ac:dyDescent="0.2">
      <c r="A600" s="32">
        <v>1701</v>
      </c>
      <c r="G600" s="32">
        <v>578</v>
      </c>
      <c r="H600" s="206">
        <v>442</v>
      </c>
      <c r="I600" s="5"/>
      <c r="J600" s="5"/>
      <c r="L600" s="5"/>
      <c r="M600" s="6">
        <v>678</v>
      </c>
      <c r="N600" s="6"/>
      <c r="O600" s="5"/>
      <c r="AI600" s="3"/>
      <c r="AJ600" s="3"/>
    </row>
    <row r="601" spans="1:36" ht="12.75" customHeight="1" x14ac:dyDescent="0.2">
      <c r="A601" s="32">
        <v>1702</v>
      </c>
      <c r="G601" s="32">
        <v>122</v>
      </c>
      <c r="H601" s="206">
        <v>98</v>
      </c>
      <c r="I601" s="5"/>
      <c r="J601" s="5"/>
      <c r="L601" s="5"/>
      <c r="M601" s="6">
        <v>147</v>
      </c>
      <c r="N601" s="6"/>
      <c r="O601" s="5"/>
      <c r="AI601" s="3"/>
      <c r="AJ601" s="3"/>
    </row>
    <row r="602" spans="1:36" ht="12.75" customHeight="1" x14ac:dyDescent="0.2">
      <c r="A602" s="32">
        <v>1801</v>
      </c>
      <c r="G602" s="32">
        <v>33</v>
      </c>
      <c r="H602" s="206">
        <v>28</v>
      </c>
      <c r="I602" s="5"/>
      <c r="J602" s="5"/>
      <c r="L602" s="5"/>
      <c r="M602" s="6">
        <v>39</v>
      </c>
      <c r="N602" s="6"/>
      <c r="O602" s="5"/>
      <c r="AI602" s="3"/>
      <c r="AJ602" s="3"/>
    </row>
    <row r="603" spans="1:36" ht="12.75" customHeight="1" x14ac:dyDescent="0.2">
      <c r="A603" s="32">
        <v>1802</v>
      </c>
      <c r="G603" s="32">
        <v>5</v>
      </c>
      <c r="H603" s="206">
        <v>4</v>
      </c>
      <c r="I603" s="5"/>
      <c r="J603" s="5"/>
      <c r="L603" s="5"/>
      <c r="M603" s="6">
        <v>5</v>
      </c>
      <c r="N603" s="6"/>
      <c r="O603" s="5"/>
      <c r="AI603" s="3"/>
      <c r="AJ603" s="3"/>
    </row>
    <row r="604" spans="1:36" ht="12.75" customHeight="1" x14ac:dyDescent="0.2">
      <c r="I604" s="5"/>
      <c r="J604" s="5"/>
      <c r="L604" s="5"/>
      <c r="M604" s="6"/>
      <c r="N604" s="6"/>
      <c r="O604" s="5"/>
      <c r="AI604" s="3"/>
      <c r="AJ604" s="3"/>
    </row>
    <row r="605" spans="1:36" ht="12.75" customHeight="1" x14ac:dyDescent="0.2">
      <c r="H605" s="206">
        <f>SUM(H600:H603)</f>
        <v>572</v>
      </c>
      <c r="I605" s="5">
        <f>H600/B595</f>
        <v>0.40550458715596333</v>
      </c>
      <c r="J605" s="5">
        <f>H605/B595</f>
        <v>0.52477064220183489</v>
      </c>
      <c r="K605" s="5">
        <f>J605-I605</f>
        <v>0.11926605504587157</v>
      </c>
      <c r="L605" s="5"/>
      <c r="M605" s="6"/>
      <c r="N605" s="6"/>
      <c r="O605" s="5"/>
      <c r="AI605" s="3"/>
      <c r="AJ605" s="3"/>
    </row>
    <row r="606" spans="1:36" ht="12.75" customHeight="1" x14ac:dyDescent="0.2">
      <c r="I606" s="5"/>
      <c r="J606" s="5"/>
      <c r="L606" s="5"/>
      <c r="M606" s="6"/>
      <c r="N606" s="6"/>
      <c r="O606" s="5"/>
      <c r="AI606" s="3"/>
      <c r="AJ606" s="3"/>
    </row>
    <row r="607" spans="1:36" ht="12.75" customHeight="1" x14ac:dyDescent="0.2">
      <c r="I607" s="5"/>
      <c r="J607" s="5"/>
      <c r="L607" s="5"/>
      <c r="M607" s="6"/>
      <c r="N607" s="6"/>
      <c r="O607" s="5"/>
      <c r="AI607" s="3"/>
      <c r="AJ607" s="3"/>
    </row>
    <row r="608" spans="1:36" ht="12.75" customHeight="1" x14ac:dyDescent="0.2">
      <c r="I608" s="5"/>
      <c r="J608" s="5"/>
      <c r="L608" s="5"/>
      <c r="M608" s="6"/>
      <c r="N608" s="6"/>
      <c r="O608" s="5"/>
      <c r="AI608" s="3"/>
      <c r="AJ608" s="3"/>
    </row>
    <row r="609" spans="1:36" ht="12.75" customHeight="1" x14ac:dyDescent="0.3">
      <c r="A609" s="44" t="s">
        <v>91</v>
      </c>
      <c r="I609" s="5"/>
      <c r="J609" s="5"/>
      <c r="L609" s="5"/>
      <c r="M609" s="6"/>
      <c r="N609" s="6"/>
      <c r="O609" s="5"/>
      <c r="AI609" s="3"/>
      <c r="AJ609" s="3"/>
    </row>
    <row r="610" spans="1:36" ht="25.5" customHeight="1" x14ac:dyDescent="0.2">
      <c r="B610" s="228" t="s">
        <v>1</v>
      </c>
      <c r="C610" s="229"/>
      <c r="D610" s="229"/>
      <c r="E610" s="229"/>
      <c r="F610" s="229"/>
      <c r="G610" s="229"/>
      <c r="I610" s="7" t="s">
        <v>2</v>
      </c>
      <c r="J610" s="7" t="s">
        <v>3</v>
      </c>
      <c r="K610" s="8" t="s">
        <v>4</v>
      </c>
      <c r="L610" s="7" t="s">
        <v>5</v>
      </c>
      <c r="M610" s="9" t="s">
        <v>6</v>
      </c>
      <c r="N610" s="9" t="s">
        <v>7</v>
      </c>
      <c r="O610" s="5"/>
      <c r="AI610" s="3"/>
      <c r="AJ610" s="3"/>
    </row>
    <row r="611" spans="1:36" ht="12.75" customHeight="1" x14ac:dyDescent="0.2">
      <c r="A611" s="12" t="s">
        <v>9</v>
      </c>
      <c r="B611" s="13">
        <v>1</v>
      </c>
      <c r="C611" s="13">
        <v>2</v>
      </c>
      <c r="D611" s="13">
        <v>3</v>
      </c>
      <c r="E611" s="13">
        <v>4</v>
      </c>
      <c r="F611" s="13">
        <v>5</v>
      </c>
      <c r="G611" s="13">
        <v>6</v>
      </c>
      <c r="H611" s="201" t="s">
        <v>10</v>
      </c>
      <c r="I611" s="41"/>
      <c r="J611" s="15"/>
      <c r="K611" s="16"/>
      <c r="L611" s="17"/>
      <c r="M611" s="6"/>
      <c r="N611" s="6"/>
      <c r="O611" s="5"/>
      <c r="AI611" s="3"/>
      <c r="AJ611" s="3"/>
    </row>
    <row r="612" spans="1:36" ht="12.75" customHeight="1" x14ac:dyDescent="0.2">
      <c r="A612" s="31" t="s">
        <v>92</v>
      </c>
      <c r="B612" s="13">
        <v>103</v>
      </c>
      <c r="C612" s="13"/>
      <c r="D612" s="13"/>
      <c r="E612" s="13"/>
      <c r="F612" s="13"/>
      <c r="G612" s="13"/>
      <c r="H612" s="202"/>
      <c r="I612" s="41"/>
      <c r="J612" s="15"/>
      <c r="K612" s="16"/>
      <c r="L612" s="17"/>
      <c r="M612" s="20">
        <f>B612</f>
        <v>103</v>
      </c>
      <c r="N612" s="6"/>
      <c r="O612" s="5"/>
      <c r="AI612" s="3"/>
      <c r="AJ612" s="3"/>
    </row>
    <row r="613" spans="1:36" ht="12.75" customHeight="1" x14ac:dyDescent="0.2">
      <c r="A613" s="32">
        <v>1502</v>
      </c>
      <c r="B613" s="13"/>
      <c r="C613" s="32">
        <v>55</v>
      </c>
      <c r="D613" s="13"/>
      <c r="E613" s="13"/>
      <c r="F613" s="13"/>
      <c r="G613" s="13"/>
      <c r="H613" s="203"/>
      <c r="I613" s="41"/>
      <c r="J613" s="41"/>
      <c r="K613" s="41"/>
      <c r="L613" s="17">
        <f>C613/B612</f>
        <v>0.53398058252427183</v>
      </c>
      <c r="M613" s="20">
        <v>61</v>
      </c>
      <c r="N613" s="3">
        <f t="shared" ref="N613:N617" si="108">M613/M612</f>
        <v>0.59223300970873782</v>
      </c>
      <c r="O613" s="5">
        <f t="shared" ref="O613:O617" si="109">100%-N613</f>
        <v>0.40776699029126218</v>
      </c>
      <c r="AI613" s="3"/>
      <c r="AJ613" s="3"/>
    </row>
    <row r="614" spans="1:36" ht="12.75" customHeight="1" x14ac:dyDescent="0.2">
      <c r="A614" s="31" t="s">
        <v>83</v>
      </c>
      <c r="D614" s="32">
        <v>45</v>
      </c>
      <c r="I614" s="5"/>
      <c r="J614" s="5"/>
      <c r="L614" s="5">
        <f>D614/C613</f>
        <v>0.81818181818181823</v>
      </c>
      <c r="M614" s="20">
        <v>57</v>
      </c>
      <c r="N614" s="3">
        <f t="shared" si="108"/>
        <v>0.93442622950819676</v>
      </c>
      <c r="O614" s="5">
        <f t="shared" si="109"/>
        <v>6.557377049180324E-2</v>
      </c>
      <c r="P614" s="3">
        <f>M614/M612</f>
        <v>0.55339805825242716</v>
      </c>
      <c r="AI614" s="3"/>
      <c r="AJ614" s="3"/>
    </row>
    <row r="615" spans="1:36" ht="12.75" customHeight="1" x14ac:dyDescent="0.2">
      <c r="A615" s="32">
        <v>1602</v>
      </c>
      <c r="E615" s="32">
        <v>37</v>
      </c>
      <c r="I615" s="5"/>
      <c r="J615" s="5"/>
      <c r="L615" s="5">
        <f>E615/D614</f>
        <v>0.82222222222222219</v>
      </c>
      <c r="M615" s="20">
        <v>49</v>
      </c>
      <c r="N615" s="3">
        <f t="shared" si="108"/>
        <v>0.85964912280701755</v>
      </c>
      <c r="O615" s="5">
        <f t="shared" si="109"/>
        <v>0.14035087719298245</v>
      </c>
      <c r="AI615" s="3"/>
      <c r="AJ615" s="3"/>
    </row>
    <row r="616" spans="1:36" ht="12.75" customHeight="1" x14ac:dyDescent="0.2">
      <c r="A616" s="32">
        <v>1701</v>
      </c>
      <c r="F616" s="32">
        <v>31</v>
      </c>
      <c r="I616" s="5"/>
      <c r="J616" s="5"/>
      <c r="L616" s="5">
        <f>F616/E615</f>
        <v>0.83783783783783783</v>
      </c>
      <c r="M616" s="20">
        <v>42</v>
      </c>
      <c r="N616" s="3">
        <f t="shared" si="108"/>
        <v>0.8571428571428571</v>
      </c>
      <c r="O616" s="5">
        <f t="shared" si="109"/>
        <v>0.1428571428571429</v>
      </c>
      <c r="AI616" s="3"/>
      <c r="AJ616" s="3"/>
    </row>
    <row r="617" spans="1:36" ht="12.75" customHeight="1" x14ac:dyDescent="0.2">
      <c r="A617" s="68">
        <v>1702</v>
      </c>
      <c r="B617" s="68"/>
      <c r="C617" s="68"/>
      <c r="D617" s="68"/>
      <c r="E617" s="68"/>
      <c r="F617" s="68"/>
      <c r="G617" s="68">
        <v>24</v>
      </c>
      <c r="H617" s="207">
        <v>17</v>
      </c>
      <c r="I617" s="69"/>
      <c r="J617" s="69"/>
      <c r="K617" s="68"/>
      <c r="L617" s="69">
        <f>G617/F616</f>
        <v>0.77419354838709675</v>
      </c>
      <c r="M617" s="84">
        <v>30</v>
      </c>
      <c r="N617" s="71">
        <f t="shared" si="108"/>
        <v>0.7142857142857143</v>
      </c>
      <c r="O617" s="69">
        <f t="shared" si="109"/>
        <v>0.2857142857142857</v>
      </c>
      <c r="AI617" s="3"/>
      <c r="AJ617" s="3"/>
    </row>
    <row r="618" spans="1:36" ht="12.75" customHeight="1" x14ac:dyDescent="0.2">
      <c r="A618" s="32">
        <v>1801</v>
      </c>
      <c r="G618" s="32">
        <v>8</v>
      </c>
      <c r="H618" s="206">
        <v>5</v>
      </c>
      <c r="I618" s="5"/>
      <c r="J618" s="5"/>
      <c r="L618" s="5"/>
      <c r="M618" s="20">
        <v>11</v>
      </c>
      <c r="N618" s="3"/>
      <c r="O618" s="5"/>
      <c r="AI618" s="3"/>
      <c r="AJ618" s="3"/>
    </row>
    <row r="619" spans="1:36" ht="12.75" customHeight="1" x14ac:dyDescent="0.2">
      <c r="A619" s="32">
        <v>1802</v>
      </c>
      <c r="G619" s="32">
        <v>2</v>
      </c>
      <c r="H619" s="206">
        <v>2</v>
      </c>
      <c r="I619" s="5"/>
      <c r="J619" s="5"/>
      <c r="L619" s="5"/>
      <c r="M619" s="20">
        <v>2</v>
      </c>
      <c r="N619" s="3"/>
      <c r="O619" s="5"/>
      <c r="AI619" s="3"/>
      <c r="AJ619" s="3"/>
    </row>
    <row r="620" spans="1:36" ht="12.75" customHeight="1" x14ac:dyDescent="0.2">
      <c r="I620" s="5"/>
      <c r="J620" s="5"/>
      <c r="L620" s="5"/>
      <c r="M620" s="6"/>
      <c r="N620" s="6"/>
      <c r="O620" s="5"/>
      <c r="AI620" s="3"/>
      <c r="AJ620" s="3"/>
    </row>
    <row r="621" spans="1:36" ht="12.75" customHeight="1" x14ac:dyDescent="0.2">
      <c r="I621" s="5"/>
      <c r="J621" s="5"/>
      <c r="L621" s="5"/>
      <c r="M621" s="6"/>
      <c r="N621" s="6"/>
      <c r="O621" s="5"/>
      <c r="AI621" s="3"/>
      <c r="AJ621" s="3"/>
    </row>
    <row r="622" spans="1:36" ht="12.75" customHeight="1" x14ac:dyDescent="0.2">
      <c r="H622" s="206">
        <f>SUM(H617:H619)</f>
        <v>24</v>
      </c>
      <c r="I622" s="5">
        <f>H617/B612</f>
        <v>0.1650485436893204</v>
      </c>
      <c r="J622" s="5">
        <f>H622/B612</f>
        <v>0.23300970873786409</v>
      </c>
      <c r="K622" s="5">
        <f>J622-I622</f>
        <v>6.7961165048543687E-2</v>
      </c>
      <c r="L622" s="5"/>
      <c r="M622" s="6"/>
      <c r="N622" s="6"/>
      <c r="O622" s="5"/>
      <c r="AI622" s="3"/>
      <c r="AJ622" s="3"/>
    </row>
    <row r="623" spans="1:36" ht="12.75" customHeight="1" x14ac:dyDescent="0.2">
      <c r="I623" s="5"/>
      <c r="J623" s="5"/>
      <c r="L623" s="5"/>
      <c r="M623" s="6"/>
      <c r="N623" s="6"/>
      <c r="O623" s="5"/>
      <c r="AI623" s="3"/>
      <c r="AJ623" s="3"/>
    </row>
    <row r="624" spans="1:36" ht="12.75" customHeight="1" x14ac:dyDescent="0.2">
      <c r="I624" s="5"/>
      <c r="J624" s="5"/>
      <c r="L624" s="5"/>
      <c r="M624" s="6"/>
      <c r="N624" s="6"/>
      <c r="O624" s="5"/>
      <c r="AI624" s="3"/>
      <c r="AJ624" s="3"/>
    </row>
    <row r="625" spans="1:36" ht="12.75" customHeight="1" x14ac:dyDescent="0.2">
      <c r="I625" s="5"/>
      <c r="J625" s="5"/>
      <c r="L625" s="5"/>
      <c r="M625" s="6"/>
      <c r="N625" s="6"/>
      <c r="O625" s="5"/>
      <c r="AI625" s="3"/>
      <c r="AJ625" s="3"/>
    </row>
    <row r="626" spans="1:36" ht="12.75" customHeight="1" x14ac:dyDescent="0.3">
      <c r="A626" s="44" t="s">
        <v>93</v>
      </c>
      <c r="I626" s="5"/>
      <c r="J626" s="5"/>
      <c r="L626" s="5"/>
      <c r="M626" s="6"/>
      <c r="N626" s="6"/>
      <c r="O626" s="5"/>
      <c r="AI626" s="3"/>
      <c r="AJ626" s="3"/>
    </row>
    <row r="627" spans="1:36" ht="25.5" customHeight="1" x14ac:dyDescent="0.2">
      <c r="B627" s="228" t="s">
        <v>1</v>
      </c>
      <c r="C627" s="229"/>
      <c r="D627" s="229"/>
      <c r="E627" s="229"/>
      <c r="F627" s="229"/>
      <c r="G627" s="229"/>
      <c r="I627" s="7" t="s">
        <v>2</v>
      </c>
      <c r="J627" s="7" t="s">
        <v>3</v>
      </c>
      <c r="K627" s="8" t="s">
        <v>4</v>
      </c>
      <c r="L627" s="7" t="s">
        <v>5</v>
      </c>
      <c r="M627" s="9" t="s">
        <v>6</v>
      </c>
      <c r="N627" s="9" t="s">
        <v>7</v>
      </c>
      <c r="O627" s="5"/>
      <c r="AI627" s="3"/>
      <c r="AJ627" s="3"/>
    </row>
    <row r="628" spans="1:36" ht="12.75" customHeight="1" x14ac:dyDescent="0.2">
      <c r="A628" s="12" t="s">
        <v>9</v>
      </c>
      <c r="B628" s="13">
        <v>1</v>
      </c>
      <c r="C628" s="13">
        <v>2</v>
      </c>
      <c r="D628" s="13">
        <v>3</v>
      </c>
      <c r="E628" s="13">
        <v>4</v>
      </c>
      <c r="F628" s="13">
        <v>5</v>
      </c>
      <c r="G628" s="13">
        <v>6</v>
      </c>
      <c r="H628" s="201" t="s">
        <v>10</v>
      </c>
      <c r="I628" s="41"/>
      <c r="J628" s="15"/>
      <c r="K628" s="16"/>
      <c r="L628" s="17"/>
      <c r="M628" s="6"/>
      <c r="N628" s="6"/>
      <c r="O628" s="5"/>
      <c r="AI628" s="3"/>
      <c r="AJ628" s="3"/>
    </row>
    <row r="629" spans="1:36" ht="12.75" customHeight="1" x14ac:dyDescent="0.2">
      <c r="A629" s="31" t="s">
        <v>94</v>
      </c>
      <c r="B629" s="13">
        <v>1114</v>
      </c>
      <c r="C629" s="13"/>
      <c r="D629" s="13"/>
      <c r="E629" s="13"/>
      <c r="F629" s="13"/>
      <c r="G629" s="13"/>
      <c r="H629" s="202"/>
      <c r="I629" s="41"/>
      <c r="J629" s="15"/>
      <c r="K629" s="16"/>
      <c r="L629" s="17"/>
      <c r="M629" s="20">
        <f>B629</f>
        <v>1114</v>
      </c>
      <c r="N629" s="6"/>
      <c r="O629" s="5"/>
      <c r="AI629" s="3"/>
      <c r="AJ629" s="3"/>
    </row>
    <row r="630" spans="1:36" ht="12.75" customHeight="1" x14ac:dyDescent="0.2">
      <c r="A630" s="31" t="s">
        <v>83</v>
      </c>
      <c r="B630" s="13"/>
      <c r="C630" s="13">
        <v>860</v>
      </c>
      <c r="D630" s="13"/>
      <c r="E630" s="13"/>
      <c r="F630" s="13"/>
      <c r="G630" s="13"/>
      <c r="H630" s="203"/>
      <c r="I630" s="41"/>
      <c r="J630" s="41"/>
      <c r="K630" s="41"/>
      <c r="L630" s="17">
        <f>C630/B629</f>
        <v>0.7719928186714542</v>
      </c>
      <c r="M630" s="20">
        <v>891</v>
      </c>
      <c r="N630" s="3">
        <f t="shared" ref="N630:N634" si="110">M630/M629</f>
        <v>0.79982046678635543</v>
      </c>
      <c r="O630" s="5">
        <f t="shared" ref="O630:O634" si="111">100%-N630</f>
        <v>0.20017953321364457</v>
      </c>
      <c r="AI630" s="3"/>
      <c r="AJ630" s="3"/>
    </row>
    <row r="631" spans="1:36" ht="12.75" customHeight="1" x14ac:dyDescent="0.2">
      <c r="A631" s="32">
        <v>1602</v>
      </c>
      <c r="D631" s="32">
        <v>742</v>
      </c>
      <c r="I631" s="5"/>
      <c r="J631" s="5"/>
      <c r="L631" s="5">
        <f>D631/C630</f>
        <v>0.86279069767441863</v>
      </c>
      <c r="M631" s="20">
        <v>838</v>
      </c>
      <c r="N631" s="3">
        <f t="shared" si="110"/>
        <v>0.94051627384960723</v>
      </c>
      <c r="O631" s="5">
        <f t="shared" si="111"/>
        <v>5.9483726150392768E-2</v>
      </c>
      <c r="P631" s="3">
        <f>M631/M629</f>
        <v>0.75224416517055659</v>
      </c>
      <c r="AI631" s="3"/>
      <c r="AJ631" s="3"/>
    </row>
    <row r="632" spans="1:36" ht="12.75" customHeight="1" x14ac:dyDescent="0.2">
      <c r="A632" s="32">
        <v>1701</v>
      </c>
      <c r="E632" s="32">
        <v>742</v>
      </c>
      <c r="I632" s="5"/>
      <c r="J632" s="5"/>
      <c r="L632" s="5">
        <f>E632/D631</f>
        <v>1</v>
      </c>
      <c r="M632" s="6">
        <v>838</v>
      </c>
      <c r="N632" s="3">
        <f t="shared" si="110"/>
        <v>1</v>
      </c>
      <c r="O632" s="5">
        <f t="shared" si="111"/>
        <v>0</v>
      </c>
      <c r="AI632" s="3"/>
      <c r="AJ632" s="3"/>
    </row>
    <row r="633" spans="1:36" ht="12.75" customHeight="1" x14ac:dyDescent="0.2">
      <c r="A633" s="32">
        <v>1702</v>
      </c>
      <c r="F633" s="32">
        <v>685</v>
      </c>
      <c r="I633" s="5"/>
      <c r="J633" s="5"/>
      <c r="L633" s="5">
        <f>F633/E632</f>
        <v>0.9231805929919138</v>
      </c>
      <c r="M633" s="6">
        <v>774</v>
      </c>
      <c r="N633" s="3">
        <f t="shared" si="110"/>
        <v>0.92362768496420045</v>
      </c>
      <c r="O633" s="5">
        <f t="shared" si="111"/>
        <v>7.6372315035799554E-2</v>
      </c>
      <c r="AI633" s="3"/>
      <c r="AJ633" s="3"/>
    </row>
    <row r="634" spans="1:36" ht="12.75" customHeight="1" x14ac:dyDescent="0.2">
      <c r="A634" s="68">
        <v>1801</v>
      </c>
      <c r="B634" s="68"/>
      <c r="C634" s="68"/>
      <c r="D634" s="68"/>
      <c r="E634" s="68"/>
      <c r="F634" s="68"/>
      <c r="G634" s="68">
        <v>685</v>
      </c>
      <c r="H634" s="207">
        <v>554</v>
      </c>
      <c r="I634" s="69"/>
      <c r="J634" s="69"/>
      <c r="K634" s="68"/>
      <c r="L634" s="69">
        <f>G634/F633</f>
        <v>1</v>
      </c>
      <c r="M634" s="70">
        <v>740</v>
      </c>
      <c r="N634" s="71">
        <f t="shared" si="110"/>
        <v>0.95607235142118863</v>
      </c>
      <c r="O634" s="69">
        <f t="shared" si="111"/>
        <v>4.3927648578811374E-2</v>
      </c>
      <c r="AI634" s="3"/>
      <c r="AJ634" s="3"/>
    </row>
    <row r="635" spans="1:36" ht="12.75" customHeight="1" x14ac:dyDescent="0.2">
      <c r="A635" s="32">
        <v>1802</v>
      </c>
      <c r="G635" s="32">
        <v>134</v>
      </c>
      <c r="H635" s="206">
        <v>105</v>
      </c>
      <c r="I635" s="5"/>
      <c r="J635" s="5"/>
      <c r="L635" s="5"/>
      <c r="M635" s="6">
        <v>160</v>
      </c>
      <c r="N635" s="6"/>
      <c r="O635" s="5"/>
      <c r="AI635" s="3"/>
      <c r="AJ635" s="3"/>
    </row>
    <row r="636" spans="1:36" ht="12.75" customHeight="1" x14ac:dyDescent="0.2">
      <c r="A636" s="32">
        <v>1901</v>
      </c>
      <c r="G636" s="32">
        <v>27</v>
      </c>
      <c r="H636" s="206">
        <v>28</v>
      </c>
      <c r="I636" s="5"/>
      <c r="J636" s="5"/>
      <c r="L636" s="5"/>
      <c r="M636" s="6">
        <v>34</v>
      </c>
      <c r="N636" s="6"/>
      <c r="O636" s="5"/>
      <c r="AI636" s="3"/>
      <c r="AJ636" s="3"/>
    </row>
    <row r="637" spans="1:36" ht="12.75" customHeight="1" x14ac:dyDescent="0.2">
      <c r="A637" s="32">
        <v>1902</v>
      </c>
      <c r="G637" s="32">
        <v>3</v>
      </c>
      <c r="H637" s="206">
        <v>3</v>
      </c>
      <c r="I637" s="5"/>
      <c r="J637" s="5"/>
      <c r="L637" s="5"/>
      <c r="M637" s="6">
        <v>3</v>
      </c>
      <c r="N637" s="6"/>
      <c r="O637" s="5"/>
      <c r="AI637" s="3"/>
      <c r="AJ637" s="3"/>
    </row>
    <row r="638" spans="1:36" ht="12.75" customHeight="1" x14ac:dyDescent="0.2">
      <c r="A638" s="32">
        <v>2001</v>
      </c>
      <c r="G638" s="32">
        <v>1</v>
      </c>
      <c r="H638" s="206">
        <v>1</v>
      </c>
      <c r="I638" s="5"/>
      <c r="J638" s="5"/>
      <c r="L638" s="5"/>
      <c r="M638" s="6">
        <v>1</v>
      </c>
      <c r="N638" s="6"/>
      <c r="O638" s="5"/>
      <c r="AI638" s="3"/>
      <c r="AJ638" s="3"/>
    </row>
    <row r="639" spans="1:36" ht="12.75" customHeight="1" x14ac:dyDescent="0.2">
      <c r="H639" s="206">
        <f>SUM(H632:H638)</f>
        <v>691</v>
      </c>
      <c r="I639" s="5">
        <f>H634/B629</f>
        <v>0.49730700179533216</v>
      </c>
      <c r="J639" s="5">
        <f>H639/B629</f>
        <v>0.6202872531418312</v>
      </c>
      <c r="K639" s="5">
        <f>J639-I639</f>
        <v>0.12298025134649904</v>
      </c>
      <c r="L639" s="5"/>
      <c r="M639" s="6"/>
      <c r="N639" s="6"/>
      <c r="O639" s="5"/>
      <c r="AI639" s="3"/>
      <c r="AJ639" s="3"/>
    </row>
    <row r="640" spans="1:36" ht="12.75" customHeight="1" x14ac:dyDescent="0.2">
      <c r="I640" s="5"/>
      <c r="J640" s="5"/>
      <c r="L640" s="5"/>
      <c r="M640" s="6"/>
      <c r="N640" s="6"/>
      <c r="O640" s="5"/>
      <c r="AI640" s="3"/>
      <c r="AJ640" s="3"/>
    </row>
    <row r="641" spans="1:36" ht="12.75" customHeight="1" x14ac:dyDescent="0.3">
      <c r="A641" s="44" t="s">
        <v>95</v>
      </c>
      <c r="I641" s="5"/>
      <c r="J641" s="5"/>
      <c r="L641" s="5"/>
      <c r="M641" s="6"/>
      <c r="N641" s="6"/>
      <c r="O641" s="5"/>
      <c r="AI641" s="3"/>
      <c r="AJ641" s="3"/>
    </row>
    <row r="642" spans="1:36" ht="25.5" customHeight="1" x14ac:dyDescent="0.2">
      <c r="B642" s="228" t="s">
        <v>1</v>
      </c>
      <c r="C642" s="229"/>
      <c r="D642" s="229"/>
      <c r="E642" s="229"/>
      <c r="F642" s="229"/>
      <c r="G642" s="229"/>
      <c r="I642" s="7" t="s">
        <v>2</v>
      </c>
      <c r="J642" s="7" t="s">
        <v>3</v>
      </c>
      <c r="K642" s="8" t="s">
        <v>4</v>
      </c>
      <c r="L642" s="7" t="s">
        <v>5</v>
      </c>
      <c r="M642" s="9" t="s">
        <v>6</v>
      </c>
      <c r="N642" s="9" t="s">
        <v>7</v>
      </c>
      <c r="O642" s="5"/>
      <c r="AI642" s="3"/>
      <c r="AJ642" s="3"/>
    </row>
    <row r="643" spans="1:36" ht="12.75" customHeight="1" x14ac:dyDescent="0.2">
      <c r="A643" s="12" t="s">
        <v>9</v>
      </c>
      <c r="B643" s="13">
        <v>1</v>
      </c>
      <c r="C643" s="13">
        <v>2</v>
      </c>
      <c r="D643" s="13">
        <v>3</v>
      </c>
      <c r="E643" s="13">
        <v>4</v>
      </c>
      <c r="F643" s="13">
        <v>5</v>
      </c>
      <c r="G643" s="13">
        <v>6</v>
      </c>
      <c r="H643" s="201" t="s">
        <v>10</v>
      </c>
      <c r="I643" s="41"/>
      <c r="J643" s="15"/>
      <c r="K643" s="16"/>
      <c r="L643" s="17"/>
      <c r="M643" s="6"/>
      <c r="N643" s="6"/>
      <c r="O643" s="5"/>
      <c r="AI643" s="3"/>
      <c r="AJ643" s="3"/>
    </row>
    <row r="644" spans="1:36" ht="12.75" customHeight="1" x14ac:dyDescent="0.2">
      <c r="A644" s="31" t="s">
        <v>83</v>
      </c>
      <c r="B644" s="13">
        <v>75</v>
      </c>
      <c r="C644" s="13"/>
      <c r="D644" s="13"/>
      <c r="E644" s="13"/>
      <c r="F644" s="13"/>
      <c r="G644" s="13"/>
      <c r="H644" s="202"/>
      <c r="I644" s="41"/>
      <c r="J644" s="15"/>
      <c r="K644" s="16"/>
      <c r="L644" s="17"/>
      <c r="M644" s="20">
        <f>B644</f>
        <v>75</v>
      </c>
      <c r="N644" s="6"/>
      <c r="O644" s="5"/>
      <c r="AI644" s="3"/>
      <c r="AJ644" s="3"/>
    </row>
    <row r="645" spans="1:36" ht="12.75" customHeight="1" x14ac:dyDescent="0.2">
      <c r="A645" s="32">
        <v>1602</v>
      </c>
      <c r="B645" s="13"/>
      <c r="C645" s="13">
        <v>43</v>
      </c>
      <c r="D645" s="13"/>
      <c r="E645" s="13"/>
      <c r="F645" s="13"/>
      <c r="G645" s="13"/>
      <c r="H645" s="203"/>
      <c r="I645" s="41"/>
      <c r="J645" s="41"/>
      <c r="K645" s="41"/>
      <c r="L645" s="17">
        <f>C645/B644</f>
        <v>0.57333333333333336</v>
      </c>
      <c r="M645" s="20">
        <v>51</v>
      </c>
      <c r="N645" s="3">
        <f t="shared" ref="N645:N649" si="112">M645/M644</f>
        <v>0.68</v>
      </c>
      <c r="O645" s="5">
        <f t="shared" ref="O645:O649" si="113">100%-N645</f>
        <v>0.31999999999999995</v>
      </c>
      <c r="AI645" s="3"/>
      <c r="AJ645" s="3"/>
    </row>
    <row r="646" spans="1:36" ht="12.75" customHeight="1" x14ac:dyDescent="0.2">
      <c r="A646" s="32">
        <v>1701</v>
      </c>
      <c r="D646" s="32">
        <v>39</v>
      </c>
      <c r="I646" s="5"/>
      <c r="J646" s="5"/>
      <c r="L646" s="5">
        <f>D646/C645</f>
        <v>0.90697674418604646</v>
      </c>
      <c r="M646" s="6">
        <v>51</v>
      </c>
      <c r="N646" s="3">
        <f t="shared" si="112"/>
        <v>1</v>
      </c>
      <c r="O646" s="5">
        <f t="shared" si="113"/>
        <v>0</v>
      </c>
      <c r="P646" s="11">
        <f>M646/M644</f>
        <v>0.68</v>
      </c>
      <c r="AI646" s="3"/>
      <c r="AJ646" s="3"/>
    </row>
    <row r="647" spans="1:36" ht="12.75" customHeight="1" x14ac:dyDescent="0.2">
      <c r="A647" s="32">
        <v>1702</v>
      </c>
      <c r="E647" s="32">
        <v>36</v>
      </c>
      <c r="I647" s="5"/>
      <c r="J647" s="5"/>
      <c r="L647" s="5">
        <f>E647/D646</f>
        <v>0.92307692307692313</v>
      </c>
      <c r="M647" s="6">
        <v>39</v>
      </c>
      <c r="N647" s="3">
        <f t="shared" si="112"/>
        <v>0.76470588235294112</v>
      </c>
      <c r="O647" s="5">
        <f t="shared" si="113"/>
        <v>0.23529411764705888</v>
      </c>
      <c r="AI647" s="3"/>
      <c r="AJ647" s="3"/>
    </row>
    <row r="648" spans="1:36" ht="12.75" customHeight="1" x14ac:dyDescent="0.2">
      <c r="A648" s="32">
        <v>1801</v>
      </c>
      <c r="B648" s="32"/>
      <c r="C648" s="32"/>
      <c r="D648" s="32"/>
      <c r="E648" s="32"/>
      <c r="F648" s="32">
        <v>34</v>
      </c>
      <c r="G648" s="32"/>
      <c r="H648" s="206"/>
      <c r="I648" s="5"/>
      <c r="J648" s="5"/>
      <c r="K648" s="32"/>
      <c r="L648" s="5">
        <f>F648/E647</f>
        <v>0.94444444444444442</v>
      </c>
      <c r="M648" s="6">
        <v>35</v>
      </c>
      <c r="N648" s="3">
        <f t="shared" si="112"/>
        <v>0.89743589743589747</v>
      </c>
      <c r="O648" s="5">
        <f t="shared" si="113"/>
        <v>0.10256410256410253</v>
      </c>
      <c r="AI648" s="3"/>
      <c r="AJ648" s="3"/>
    </row>
    <row r="649" spans="1:36" ht="12.75" customHeight="1" x14ac:dyDescent="0.2">
      <c r="A649" s="68">
        <v>1802</v>
      </c>
      <c r="B649" s="68"/>
      <c r="C649" s="68"/>
      <c r="D649" s="68"/>
      <c r="E649" s="68"/>
      <c r="F649" s="68"/>
      <c r="G649" s="68">
        <v>26</v>
      </c>
      <c r="H649" s="207">
        <v>15</v>
      </c>
      <c r="I649" s="69"/>
      <c r="J649" s="69"/>
      <c r="K649" s="68"/>
      <c r="L649" s="69"/>
      <c r="M649" s="70">
        <v>30</v>
      </c>
      <c r="N649" s="71">
        <f t="shared" si="112"/>
        <v>0.8571428571428571</v>
      </c>
      <c r="O649" s="69">
        <f t="shared" si="113"/>
        <v>0.1428571428571429</v>
      </c>
      <c r="AI649" s="3"/>
      <c r="AJ649" s="3"/>
    </row>
    <row r="650" spans="1:36" ht="12.75" customHeight="1" x14ac:dyDescent="0.2">
      <c r="A650" s="32">
        <v>1901</v>
      </c>
      <c r="G650" s="32">
        <v>11</v>
      </c>
      <c r="H650" s="206">
        <v>5</v>
      </c>
      <c r="I650" s="5"/>
      <c r="J650" s="5"/>
      <c r="L650" s="5"/>
      <c r="M650" s="6">
        <v>13</v>
      </c>
      <c r="N650" s="6"/>
      <c r="O650" s="5"/>
      <c r="AI650" s="3"/>
      <c r="AJ650" s="3"/>
    </row>
    <row r="651" spans="1:36" ht="12.75" customHeight="1" x14ac:dyDescent="0.2">
      <c r="A651" s="32">
        <v>1902</v>
      </c>
      <c r="G651" s="32">
        <v>6</v>
      </c>
      <c r="H651" s="206">
        <v>6</v>
      </c>
      <c r="I651" s="5"/>
      <c r="J651" s="5"/>
      <c r="L651" s="5"/>
      <c r="M651" s="6">
        <v>7</v>
      </c>
      <c r="N651" s="6"/>
      <c r="O651" s="5"/>
      <c r="AI651" s="3"/>
      <c r="AJ651" s="3"/>
    </row>
    <row r="652" spans="1:36" ht="12.75" customHeight="1" x14ac:dyDescent="0.2">
      <c r="A652" s="32">
        <v>2001</v>
      </c>
      <c r="G652" s="32">
        <v>1</v>
      </c>
      <c r="H652" s="206">
        <v>1</v>
      </c>
      <c r="I652" s="5"/>
      <c r="J652" s="5"/>
      <c r="L652" s="5"/>
      <c r="M652" s="6">
        <v>1</v>
      </c>
      <c r="N652" s="6"/>
      <c r="O652" s="5"/>
      <c r="AI652" s="3"/>
      <c r="AJ652" s="3"/>
    </row>
    <row r="653" spans="1:36" ht="12.75" customHeight="1" x14ac:dyDescent="0.2">
      <c r="H653" s="206">
        <f>SUM(H648:H652)</f>
        <v>27</v>
      </c>
      <c r="I653" s="5">
        <f>H649/B644</f>
        <v>0.2</v>
      </c>
      <c r="J653" s="5">
        <f>H653/B644</f>
        <v>0.36</v>
      </c>
      <c r="K653" s="5">
        <f>J653-I653</f>
        <v>0.15999999999999998</v>
      </c>
      <c r="L653" s="5"/>
      <c r="M653" s="6"/>
      <c r="N653" s="6"/>
      <c r="O653" s="5"/>
      <c r="AI653" s="3"/>
      <c r="AJ653" s="3"/>
    </row>
    <row r="654" spans="1:36" ht="12.75" customHeight="1" x14ac:dyDescent="0.2">
      <c r="I654" s="5"/>
      <c r="J654" s="5"/>
      <c r="L654" s="5"/>
      <c r="M654" s="6"/>
      <c r="N654" s="6"/>
      <c r="O654" s="5"/>
      <c r="AI654" s="3"/>
      <c r="AJ654" s="3"/>
    </row>
    <row r="655" spans="1:36" ht="12.75" customHeight="1" x14ac:dyDescent="0.2">
      <c r="I655" s="5"/>
      <c r="J655" s="5"/>
      <c r="L655" s="5"/>
      <c r="M655" s="6"/>
      <c r="N655" s="6"/>
      <c r="O655" s="5"/>
      <c r="AI655" s="3"/>
      <c r="AJ655" s="3"/>
    </row>
    <row r="656" spans="1:36" ht="12.75" customHeight="1" x14ac:dyDescent="0.3">
      <c r="A656" s="44" t="s">
        <v>96</v>
      </c>
      <c r="I656" s="5"/>
      <c r="J656" s="5"/>
      <c r="L656" s="5"/>
      <c r="M656" s="6"/>
      <c r="N656" s="6"/>
      <c r="O656" s="5"/>
      <c r="AI656" s="3"/>
      <c r="AJ656" s="3"/>
    </row>
    <row r="657" spans="1:36" ht="25.5" customHeight="1" x14ac:dyDescent="0.2">
      <c r="B657" s="228" t="s">
        <v>1</v>
      </c>
      <c r="C657" s="229"/>
      <c r="D657" s="229"/>
      <c r="E657" s="229"/>
      <c r="F657" s="229"/>
      <c r="G657" s="229"/>
      <c r="I657" s="7" t="s">
        <v>2</v>
      </c>
      <c r="J657" s="7" t="s">
        <v>3</v>
      </c>
      <c r="K657" s="8" t="s">
        <v>4</v>
      </c>
      <c r="L657" s="7" t="s">
        <v>5</v>
      </c>
      <c r="M657" s="9" t="s">
        <v>6</v>
      </c>
      <c r="N657" s="9" t="s">
        <v>7</v>
      </c>
      <c r="O657" s="5"/>
      <c r="AI657" s="3"/>
      <c r="AJ657" s="3"/>
    </row>
    <row r="658" spans="1:36" ht="12.75" customHeight="1" x14ac:dyDescent="0.2">
      <c r="A658" s="12" t="s">
        <v>9</v>
      </c>
      <c r="B658" s="13">
        <v>1</v>
      </c>
      <c r="C658" s="13">
        <v>2</v>
      </c>
      <c r="D658" s="13">
        <v>3</v>
      </c>
      <c r="E658" s="13">
        <v>4</v>
      </c>
      <c r="F658" s="13">
        <v>5</v>
      </c>
      <c r="G658" s="13">
        <v>6</v>
      </c>
      <c r="H658" s="201" t="s">
        <v>10</v>
      </c>
      <c r="I658" s="41"/>
      <c r="J658" s="15"/>
      <c r="K658" s="16"/>
      <c r="L658" s="17"/>
      <c r="M658" s="6"/>
      <c r="N658" s="6"/>
      <c r="O658" s="5"/>
      <c r="AI658" s="3"/>
      <c r="AJ658" s="3"/>
    </row>
    <row r="659" spans="1:36" ht="12.75" customHeight="1" x14ac:dyDescent="0.2">
      <c r="A659" s="31" t="s">
        <v>97</v>
      </c>
      <c r="B659" s="13">
        <v>1505</v>
      </c>
      <c r="C659" s="13"/>
      <c r="D659" s="13"/>
      <c r="E659" s="13"/>
      <c r="F659" s="13"/>
      <c r="G659" s="13"/>
      <c r="H659" s="202"/>
      <c r="I659" s="41"/>
      <c r="J659" s="15"/>
      <c r="K659" s="16"/>
      <c r="L659" s="17"/>
      <c r="M659" s="20">
        <f>B659</f>
        <v>1505</v>
      </c>
      <c r="N659" s="6"/>
      <c r="O659" s="5"/>
      <c r="AI659" s="3"/>
      <c r="AJ659" s="3"/>
    </row>
    <row r="660" spans="1:36" ht="12.75" customHeight="1" x14ac:dyDescent="0.2">
      <c r="A660" s="32">
        <v>1701</v>
      </c>
      <c r="B660" s="13"/>
      <c r="C660" s="13">
        <v>963</v>
      </c>
      <c r="D660" s="13"/>
      <c r="E660" s="13"/>
      <c r="F660" s="13"/>
      <c r="G660" s="13"/>
      <c r="H660" s="203"/>
      <c r="I660" s="41"/>
      <c r="J660" s="41"/>
      <c r="K660" s="41"/>
      <c r="L660" s="17">
        <f>C660/B659</f>
        <v>0.63986710963455151</v>
      </c>
      <c r="M660" s="20">
        <v>993</v>
      </c>
      <c r="N660" s="3">
        <f t="shared" ref="N660:N664" si="114">M660/M659</f>
        <v>0.65980066445182728</v>
      </c>
      <c r="O660" s="5">
        <f t="shared" ref="O660:O664" si="115">100%-N660</f>
        <v>0.34019933554817272</v>
      </c>
      <c r="AI660" s="3"/>
      <c r="AJ660" s="3"/>
    </row>
    <row r="661" spans="1:36" ht="12.75" customHeight="1" x14ac:dyDescent="0.2">
      <c r="A661" s="32">
        <v>1702</v>
      </c>
      <c r="D661" s="32">
        <v>816</v>
      </c>
      <c r="I661" s="5"/>
      <c r="J661" s="5"/>
      <c r="L661" s="5">
        <f>D661/C660</f>
        <v>0.84735202492211836</v>
      </c>
      <c r="M661" s="6">
        <v>889</v>
      </c>
      <c r="N661" s="3">
        <f t="shared" si="114"/>
        <v>0.89526686807653577</v>
      </c>
      <c r="O661" s="5">
        <f t="shared" si="115"/>
        <v>0.10473313192346423</v>
      </c>
      <c r="P661" s="11">
        <f>M661/M659</f>
        <v>0.59069767441860466</v>
      </c>
      <c r="AI661" s="3"/>
      <c r="AJ661" s="3"/>
    </row>
    <row r="662" spans="1:36" ht="12.75" customHeight="1" x14ac:dyDescent="0.2">
      <c r="A662" s="32">
        <v>1801</v>
      </c>
      <c r="E662" s="32">
        <v>798</v>
      </c>
      <c r="I662" s="5"/>
      <c r="J662" s="5"/>
      <c r="L662" s="5">
        <f>E662/D661</f>
        <v>0.9779411764705882</v>
      </c>
      <c r="M662" s="6">
        <v>860</v>
      </c>
      <c r="N662" s="3">
        <f t="shared" si="114"/>
        <v>0.96737907761529807</v>
      </c>
      <c r="O662" s="5">
        <f t="shared" si="115"/>
        <v>3.2620922384701934E-2</v>
      </c>
      <c r="AI662" s="3"/>
      <c r="AJ662" s="3"/>
    </row>
    <row r="663" spans="1:36" ht="12.75" customHeight="1" x14ac:dyDescent="0.2">
      <c r="A663" s="32">
        <v>1802</v>
      </c>
      <c r="F663" s="32">
        <v>726</v>
      </c>
      <c r="H663" s="206">
        <v>1</v>
      </c>
      <c r="I663" s="5"/>
      <c r="J663" s="5"/>
      <c r="L663" s="5">
        <f>F663/E662</f>
        <v>0.90977443609022557</v>
      </c>
      <c r="M663" s="6">
        <v>818</v>
      </c>
      <c r="N663" s="3">
        <f t="shared" si="114"/>
        <v>0.9511627906976744</v>
      </c>
      <c r="O663" s="5">
        <f t="shared" si="115"/>
        <v>4.8837209302325602E-2</v>
      </c>
      <c r="AI663" s="3"/>
      <c r="AJ663" s="3"/>
    </row>
    <row r="664" spans="1:36" ht="12.75" customHeight="1" x14ac:dyDescent="0.2">
      <c r="A664" s="68">
        <v>1901</v>
      </c>
      <c r="B664" s="68"/>
      <c r="C664" s="68"/>
      <c r="D664" s="68"/>
      <c r="E664" s="68"/>
      <c r="F664" s="68"/>
      <c r="G664" s="68">
        <v>726</v>
      </c>
      <c r="H664" s="207">
        <v>609</v>
      </c>
      <c r="I664" s="69"/>
      <c r="J664" s="69"/>
      <c r="K664" s="68"/>
      <c r="L664" s="69">
        <f>G664/F663</f>
        <v>1</v>
      </c>
      <c r="M664" s="70">
        <v>782</v>
      </c>
      <c r="N664" s="71">
        <f t="shared" si="114"/>
        <v>0.95599022004889977</v>
      </c>
      <c r="O664" s="69">
        <f t="shared" si="115"/>
        <v>4.4009779951100225E-2</v>
      </c>
      <c r="AI664" s="3"/>
      <c r="AJ664" s="3"/>
    </row>
    <row r="665" spans="1:36" ht="12.75" customHeight="1" x14ac:dyDescent="0.2">
      <c r="A665" s="32">
        <v>1902</v>
      </c>
      <c r="G665" s="32">
        <v>123</v>
      </c>
      <c r="H665" s="206">
        <v>76</v>
      </c>
      <c r="I665" s="5"/>
      <c r="J665" s="5"/>
      <c r="L665" s="5"/>
      <c r="M665" s="6">
        <v>153</v>
      </c>
      <c r="N665" s="6"/>
      <c r="O665" s="5"/>
      <c r="AI665" s="3"/>
      <c r="AJ665" s="3"/>
    </row>
    <row r="666" spans="1:36" ht="12.75" customHeight="1" x14ac:dyDescent="0.2">
      <c r="A666" s="32">
        <v>2001</v>
      </c>
      <c r="G666" s="32">
        <v>32</v>
      </c>
      <c r="H666" s="206">
        <v>46</v>
      </c>
      <c r="I666" s="5"/>
      <c r="J666" s="5"/>
      <c r="L666" s="5"/>
      <c r="M666" s="6">
        <v>51</v>
      </c>
      <c r="N666" s="6"/>
      <c r="O666" s="5"/>
      <c r="AI666" s="3"/>
      <c r="AJ666" s="3"/>
    </row>
    <row r="667" spans="1:36" ht="12.75" customHeight="1" x14ac:dyDescent="0.2">
      <c r="A667" s="32">
        <v>2002</v>
      </c>
      <c r="G667" s="32">
        <v>6</v>
      </c>
      <c r="H667" s="206">
        <v>6</v>
      </c>
      <c r="I667" s="5"/>
      <c r="J667" s="5"/>
      <c r="L667" s="5"/>
      <c r="M667" s="6">
        <v>3</v>
      </c>
      <c r="N667" s="6"/>
      <c r="O667" s="5"/>
      <c r="AI667" s="3"/>
      <c r="AJ667" s="3"/>
    </row>
    <row r="668" spans="1:36" ht="12.75" customHeight="1" x14ac:dyDescent="0.2">
      <c r="A668" s="32">
        <v>2101</v>
      </c>
      <c r="G668" s="32">
        <v>1</v>
      </c>
      <c r="H668" s="206">
        <v>1</v>
      </c>
      <c r="I668" s="5"/>
      <c r="J668" s="5"/>
      <c r="L668" s="5"/>
      <c r="M668" s="6">
        <v>1</v>
      </c>
      <c r="N668" s="6"/>
      <c r="O668" s="5"/>
      <c r="AI668" s="3"/>
      <c r="AJ668" s="3"/>
    </row>
    <row r="669" spans="1:36" ht="12.75" customHeight="1" x14ac:dyDescent="0.2">
      <c r="H669" s="206">
        <f>SUM(H663:H668)</f>
        <v>739</v>
      </c>
      <c r="I669" s="5">
        <f>(H664+H663)/B659</f>
        <v>0.40531561461794019</v>
      </c>
      <c r="J669" s="5">
        <f>H669/B659</f>
        <v>0.49102990033222593</v>
      </c>
      <c r="K669" s="5">
        <f>J669-I669</f>
        <v>8.5714285714285743E-2</v>
      </c>
      <c r="L669" s="5"/>
      <c r="M669" s="6"/>
      <c r="N669" s="6"/>
      <c r="O669" s="5"/>
      <c r="AI669" s="3"/>
      <c r="AJ669" s="3"/>
    </row>
    <row r="670" spans="1:36" ht="12.75" customHeight="1" x14ac:dyDescent="0.2">
      <c r="I670" s="5"/>
      <c r="J670" s="5"/>
      <c r="L670" s="5"/>
      <c r="M670" s="6"/>
      <c r="N670" s="6"/>
      <c r="O670" s="5"/>
      <c r="AI670" s="3"/>
      <c r="AJ670" s="3"/>
    </row>
    <row r="671" spans="1:36" ht="26.25" customHeight="1" x14ac:dyDescent="0.4">
      <c r="A671" s="122"/>
      <c r="B671" s="238" t="s">
        <v>99</v>
      </c>
      <c r="C671" s="238"/>
      <c r="D671" s="238"/>
      <c r="E671" s="238"/>
      <c r="F671" s="238"/>
      <c r="G671" s="238"/>
      <c r="H671" s="72">
        <v>1701</v>
      </c>
      <c r="I671" s="73"/>
      <c r="J671" s="73"/>
      <c r="K671" s="73"/>
      <c r="L671" s="73"/>
      <c r="M671" s="73"/>
      <c r="N671" s="32"/>
      <c r="O671" s="32"/>
      <c r="P671" s="32"/>
      <c r="AI671" s="3"/>
      <c r="AJ671" s="3"/>
    </row>
    <row r="672" spans="1:36" ht="20.25" customHeight="1" x14ac:dyDescent="0.2">
      <c r="A672" s="222" t="s">
        <v>9</v>
      </c>
      <c r="B672" s="223" t="s">
        <v>100</v>
      </c>
      <c r="C672" s="224"/>
      <c r="D672" s="224"/>
      <c r="E672" s="224"/>
      <c r="F672" s="224"/>
      <c r="G672" s="224"/>
      <c r="H672" s="225" t="s">
        <v>10</v>
      </c>
      <c r="I672" s="219" t="s">
        <v>2</v>
      </c>
      <c r="J672" s="219" t="s">
        <v>3</v>
      </c>
      <c r="K672" s="227" t="s">
        <v>4</v>
      </c>
      <c r="L672" s="219" t="s">
        <v>5</v>
      </c>
      <c r="M672" s="217" t="s">
        <v>6</v>
      </c>
      <c r="N672" s="217" t="s">
        <v>7</v>
      </c>
      <c r="O672" s="219" t="s">
        <v>8</v>
      </c>
      <c r="P672" s="32"/>
      <c r="AI672" s="3"/>
      <c r="AJ672" s="3"/>
    </row>
    <row r="673" spans="1:36" ht="15.75" customHeight="1" x14ac:dyDescent="0.25">
      <c r="A673" s="218"/>
      <c r="B673" s="74" t="s">
        <v>101</v>
      </c>
      <c r="C673" s="74" t="s">
        <v>102</v>
      </c>
      <c r="D673" s="74" t="s">
        <v>103</v>
      </c>
      <c r="E673" s="74" t="s">
        <v>104</v>
      </c>
      <c r="F673" s="74" t="s">
        <v>105</v>
      </c>
      <c r="G673" s="74" t="s">
        <v>106</v>
      </c>
      <c r="H673" s="226"/>
      <c r="I673" s="218"/>
      <c r="J673" s="218"/>
      <c r="K673" s="218"/>
      <c r="L673" s="218"/>
      <c r="M673" s="218"/>
      <c r="N673" s="218"/>
      <c r="O673" s="218"/>
      <c r="P673" s="32"/>
      <c r="AI673" s="3"/>
      <c r="AJ673" s="3"/>
    </row>
    <row r="674" spans="1:36" ht="15.75" customHeight="1" x14ac:dyDescent="0.25">
      <c r="A674" s="74">
        <v>1701</v>
      </c>
      <c r="B674" s="139">
        <v>88</v>
      </c>
      <c r="C674" s="139"/>
      <c r="D674" s="139"/>
      <c r="E674" s="139"/>
      <c r="F674" s="139"/>
      <c r="G674" s="139"/>
      <c r="H674" s="140"/>
      <c r="I674" s="141"/>
      <c r="J674" s="142"/>
      <c r="K674" s="143"/>
      <c r="L674" s="144"/>
      <c r="M674" s="145">
        <f>B674</f>
        <v>88</v>
      </c>
      <c r="N674" s="146"/>
      <c r="O674" s="144"/>
      <c r="P674" s="32"/>
      <c r="AI674" s="3"/>
      <c r="AJ674" s="3"/>
    </row>
    <row r="675" spans="1:36" ht="15.75" customHeight="1" x14ac:dyDescent="0.25">
      <c r="A675" s="74" t="s">
        <v>107</v>
      </c>
      <c r="B675" s="139"/>
      <c r="C675" s="139">
        <v>36</v>
      </c>
      <c r="D675" s="139"/>
      <c r="E675" s="139"/>
      <c r="F675" s="139"/>
      <c r="G675" s="139"/>
      <c r="H675" s="140"/>
      <c r="I675" s="147"/>
      <c r="J675" s="148"/>
      <c r="K675" s="149"/>
      <c r="L675" s="150">
        <f>IF(C675=0,"",C675/B674)</f>
        <v>0.40909090909090912</v>
      </c>
      <c r="M675" s="151">
        <v>39</v>
      </c>
      <c r="N675" s="152">
        <f t="shared" ref="N675:N679" si="116">IF(M675=0,"",M675/M674)</f>
        <v>0.44318181818181818</v>
      </c>
      <c r="O675" s="152">
        <f t="shared" ref="O675:O679" si="117">IF(M675=0,"",100%-N675)</f>
        <v>0.55681818181818188</v>
      </c>
      <c r="P675" s="32"/>
      <c r="AI675" s="3"/>
      <c r="AJ675" s="3"/>
    </row>
    <row r="676" spans="1:36" ht="15.75" customHeight="1" x14ac:dyDescent="0.25">
      <c r="A676" s="74" t="s">
        <v>108</v>
      </c>
      <c r="B676" s="139"/>
      <c r="C676" s="139"/>
      <c r="D676" s="139">
        <v>29</v>
      </c>
      <c r="E676" s="139"/>
      <c r="F676" s="139"/>
      <c r="G676" s="139"/>
      <c r="H676" s="140"/>
      <c r="I676" s="147"/>
      <c r="J676" s="148"/>
      <c r="K676" s="149"/>
      <c r="L676" s="153">
        <f>IF(D676=0,"",D676/C675)</f>
        <v>0.80555555555555558</v>
      </c>
      <c r="M676" s="151">
        <v>33</v>
      </c>
      <c r="N676" s="154">
        <f t="shared" si="116"/>
        <v>0.84615384615384615</v>
      </c>
      <c r="O676" s="154">
        <f t="shared" si="117"/>
        <v>0.15384615384615385</v>
      </c>
      <c r="P676" s="11">
        <f>M676/M674</f>
        <v>0.375</v>
      </c>
      <c r="AI676" s="3"/>
      <c r="AJ676" s="3"/>
    </row>
    <row r="677" spans="1:36" ht="15.75" customHeight="1" x14ac:dyDescent="0.25">
      <c r="A677" s="74" t="s">
        <v>109</v>
      </c>
      <c r="B677" s="139"/>
      <c r="C677" s="139"/>
      <c r="D677" s="139"/>
      <c r="E677" s="139">
        <v>21</v>
      </c>
      <c r="F677" s="139"/>
      <c r="G677" s="139"/>
      <c r="H677" s="140"/>
      <c r="I677" s="147"/>
      <c r="J677" s="148"/>
      <c r="K677" s="149"/>
      <c r="L677" s="153">
        <f>IF(E677=0,"",E677/D676)</f>
        <v>0.72413793103448276</v>
      </c>
      <c r="M677" s="151">
        <v>27</v>
      </c>
      <c r="N677" s="154">
        <f t="shared" si="116"/>
        <v>0.81818181818181823</v>
      </c>
      <c r="O677" s="154">
        <f t="shared" si="117"/>
        <v>0.18181818181818177</v>
      </c>
      <c r="P677" s="32"/>
      <c r="AI677" s="3"/>
      <c r="AJ677" s="3"/>
    </row>
    <row r="678" spans="1:36" ht="15.75" customHeight="1" x14ac:dyDescent="0.25">
      <c r="A678" s="74" t="s">
        <v>110</v>
      </c>
      <c r="B678" s="139"/>
      <c r="C678" s="139"/>
      <c r="D678" s="139"/>
      <c r="E678" s="139"/>
      <c r="F678" s="139">
        <v>17</v>
      </c>
      <c r="G678" s="139"/>
      <c r="H678" s="140"/>
      <c r="I678" s="147"/>
      <c r="J678" s="148"/>
      <c r="K678" s="149"/>
      <c r="L678" s="153">
        <f>IF(F678=0,"",F678/E677)</f>
        <v>0.80952380952380953</v>
      </c>
      <c r="M678" s="151">
        <v>21</v>
      </c>
      <c r="N678" s="154">
        <f t="shared" si="116"/>
        <v>0.77777777777777779</v>
      </c>
      <c r="O678" s="154">
        <f t="shared" si="117"/>
        <v>0.22222222222222221</v>
      </c>
      <c r="P678" s="32"/>
      <c r="AI678" s="3"/>
      <c r="AJ678" s="3"/>
    </row>
    <row r="679" spans="1:36" ht="15.75" customHeight="1" x14ac:dyDescent="0.25">
      <c r="A679" s="74">
        <v>1902</v>
      </c>
      <c r="B679" s="139"/>
      <c r="C679" s="139"/>
      <c r="D679" s="139"/>
      <c r="E679" s="139"/>
      <c r="F679" s="139"/>
      <c r="G679" s="139">
        <v>15</v>
      </c>
      <c r="H679" s="140">
        <v>6</v>
      </c>
      <c r="I679" s="147"/>
      <c r="J679" s="148"/>
      <c r="K679" s="149"/>
      <c r="L679" s="153">
        <f>IF(G679=0,"",G679/F678)</f>
        <v>0.88235294117647056</v>
      </c>
      <c r="M679" s="155">
        <v>17</v>
      </c>
      <c r="N679" s="154">
        <f t="shared" si="116"/>
        <v>0.80952380952380953</v>
      </c>
      <c r="O679" s="154">
        <f t="shared" si="117"/>
        <v>0.19047619047619047</v>
      </c>
      <c r="P679" s="32"/>
      <c r="AI679" s="3"/>
      <c r="AJ679" s="3"/>
    </row>
    <row r="680" spans="1:36" ht="15.75" customHeight="1" x14ac:dyDescent="0.25">
      <c r="A680" s="75" t="s">
        <v>111</v>
      </c>
      <c r="B680" s="139"/>
      <c r="C680" s="139"/>
      <c r="D680" s="139"/>
      <c r="E680" s="139"/>
      <c r="F680" s="139"/>
      <c r="G680" s="139">
        <v>6</v>
      </c>
      <c r="H680" s="140">
        <v>6</v>
      </c>
      <c r="I680" s="147"/>
      <c r="J680" s="148"/>
      <c r="K680" s="156"/>
      <c r="L680" s="157"/>
      <c r="M680" s="155">
        <v>8</v>
      </c>
      <c r="N680" s="158"/>
      <c r="O680" s="159"/>
      <c r="P680" s="32"/>
      <c r="AI680" s="3"/>
      <c r="AJ680" s="3"/>
    </row>
    <row r="681" spans="1:36" ht="15.75" customHeight="1" x14ac:dyDescent="0.25">
      <c r="A681" s="75" t="s">
        <v>112</v>
      </c>
      <c r="B681" s="139"/>
      <c r="C681" s="139"/>
      <c r="D681" s="139"/>
      <c r="E681" s="139"/>
      <c r="F681" s="139"/>
      <c r="G681" s="139">
        <v>1</v>
      </c>
      <c r="H681" s="140">
        <v>1</v>
      </c>
      <c r="I681" s="147"/>
      <c r="J681" s="148"/>
      <c r="K681" s="156"/>
      <c r="L681" s="157"/>
      <c r="M681" s="155">
        <v>1</v>
      </c>
      <c r="N681" s="158"/>
      <c r="O681" s="159"/>
      <c r="P681" s="32"/>
      <c r="AI681" s="3"/>
      <c r="AJ681" s="3"/>
    </row>
    <row r="682" spans="1:36" ht="15.75" customHeight="1" x14ac:dyDescent="0.25">
      <c r="A682" s="75" t="s">
        <v>113</v>
      </c>
      <c r="B682" s="139"/>
      <c r="C682" s="139"/>
      <c r="D682" s="139"/>
      <c r="E682" s="139"/>
      <c r="F682" s="139"/>
      <c r="G682" s="139"/>
      <c r="H682" s="140"/>
      <c r="I682" s="147"/>
      <c r="J682" s="148"/>
      <c r="K682" s="156"/>
      <c r="L682" s="157"/>
      <c r="M682" s="155"/>
      <c r="N682" s="158"/>
      <c r="O682" s="159"/>
      <c r="P682" s="32"/>
      <c r="AI682" s="3"/>
      <c r="AJ682" s="3"/>
    </row>
    <row r="683" spans="1:36" ht="15.75" customHeight="1" x14ac:dyDescent="0.25">
      <c r="A683" s="75" t="s">
        <v>115</v>
      </c>
      <c r="B683" s="160"/>
      <c r="C683" s="160"/>
      <c r="D683" s="160"/>
      <c r="E683" s="160"/>
      <c r="F683" s="160"/>
      <c r="G683" s="160"/>
      <c r="H683" s="140"/>
      <c r="I683" s="161"/>
      <c r="J683" s="162"/>
      <c r="K683" s="163"/>
      <c r="L683" s="164"/>
      <c r="M683" s="155"/>
      <c r="N683" s="165"/>
      <c r="O683" s="166"/>
      <c r="P683" s="32"/>
      <c r="AI683" s="3"/>
      <c r="AJ683" s="3"/>
    </row>
    <row r="684" spans="1:36" ht="18" customHeight="1" x14ac:dyDescent="0.25">
      <c r="A684" s="31"/>
      <c r="B684" s="232" t="s">
        <v>114</v>
      </c>
      <c r="C684" s="232"/>
      <c r="D684" s="232"/>
      <c r="E684" s="232"/>
      <c r="F684" s="232"/>
      <c r="G684" s="232"/>
      <c r="H684" s="138">
        <f>SUM(H674:H683)</f>
        <v>13</v>
      </c>
      <c r="I684" s="77">
        <f>H679/B674</f>
        <v>6.8181818181818177E-2</v>
      </c>
      <c r="J684" s="77">
        <f>IF(H684=0,"",H684/B674)</f>
        <v>0.14772727272727273</v>
      </c>
      <c r="K684" s="77">
        <f>IF(H679=0,"",J684-I684)</f>
        <v>7.9545454545454558E-2</v>
      </c>
      <c r="L684" s="5"/>
      <c r="M684" s="32"/>
      <c r="N684" s="23"/>
      <c r="O684" s="5"/>
      <c r="P684" s="32"/>
      <c r="AI684" s="3"/>
      <c r="AJ684" s="3"/>
    </row>
    <row r="685" spans="1:36" ht="12.75" customHeight="1" x14ac:dyDescent="0.2">
      <c r="I685" s="5"/>
      <c r="J685" s="5"/>
      <c r="L685" s="5"/>
      <c r="M685" s="6"/>
      <c r="N685" s="6"/>
      <c r="O685" s="5"/>
      <c r="AI685" s="3"/>
      <c r="AJ685" s="3"/>
    </row>
    <row r="686" spans="1:36" ht="12.75" customHeight="1" x14ac:dyDescent="0.2">
      <c r="I686" s="5"/>
      <c r="J686" s="5"/>
      <c r="L686" s="5"/>
      <c r="M686" s="6"/>
      <c r="N686" s="6"/>
      <c r="O686" s="5"/>
      <c r="AI686" s="3"/>
      <c r="AJ686" s="3"/>
    </row>
    <row r="687" spans="1:36" ht="26.25" customHeight="1" x14ac:dyDescent="0.4">
      <c r="A687" s="122"/>
      <c r="B687" s="238" t="s">
        <v>99</v>
      </c>
      <c r="C687" s="238"/>
      <c r="D687" s="238"/>
      <c r="E687" s="238"/>
      <c r="F687" s="238"/>
      <c r="G687" s="238"/>
      <c r="H687" s="72">
        <v>1702</v>
      </c>
      <c r="I687" s="73"/>
      <c r="J687" s="73"/>
      <c r="K687" s="73"/>
      <c r="L687" s="73"/>
      <c r="M687" s="73"/>
      <c r="N687" s="32"/>
      <c r="O687" s="32"/>
      <c r="P687" s="32"/>
      <c r="AI687" s="3"/>
      <c r="AJ687" s="3"/>
    </row>
    <row r="688" spans="1:36" ht="20.25" x14ac:dyDescent="0.2">
      <c r="A688" s="222" t="s">
        <v>9</v>
      </c>
      <c r="B688" s="223" t="s">
        <v>100</v>
      </c>
      <c r="C688" s="224"/>
      <c r="D688" s="224"/>
      <c r="E688" s="224"/>
      <c r="F688" s="224"/>
      <c r="G688" s="224"/>
      <c r="H688" s="225" t="s">
        <v>10</v>
      </c>
      <c r="I688" s="219" t="s">
        <v>2</v>
      </c>
      <c r="J688" s="219" t="s">
        <v>3</v>
      </c>
      <c r="K688" s="227" t="s">
        <v>4</v>
      </c>
      <c r="L688" s="219" t="s">
        <v>5</v>
      </c>
      <c r="M688" s="217" t="s">
        <v>6</v>
      </c>
      <c r="N688" s="217" t="s">
        <v>7</v>
      </c>
      <c r="O688" s="219" t="s">
        <v>8</v>
      </c>
      <c r="P688" s="32"/>
      <c r="AI688" s="3"/>
      <c r="AJ688" s="3"/>
    </row>
    <row r="689" spans="1:36" ht="15.75" x14ac:dyDescent="0.25">
      <c r="A689" s="218"/>
      <c r="B689" s="74" t="s">
        <v>101</v>
      </c>
      <c r="C689" s="74" t="s">
        <v>102</v>
      </c>
      <c r="D689" s="74" t="s">
        <v>103</v>
      </c>
      <c r="E689" s="74" t="s">
        <v>104</v>
      </c>
      <c r="F689" s="74" t="s">
        <v>105</v>
      </c>
      <c r="G689" s="74" t="s">
        <v>106</v>
      </c>
      <c r="H689" s="226"/>
      <c r="I689" s="218"/>
      <c r="J689" s="218"/>
      <c r="K689" s="218"/>
      <c r="L689" s="218"/>
      <c r="M689" s="218"/>
      <c r="N689" s="218"/>
      <c r="O689" s="218"/>
      <c r="P689" s="32"/>
      <c r="AI689" s="3"/>
      <c r="AJ689" s="3"/>
    </row>
    <row r="690" spans="1:36" ht="15.75" customHeight="1" x14ac:dyDescent="0.25">
      <c r="A690" s="74">
        <v>1702</v>
      </c>
      <c r="B690" s="139">
        <v>1395</v>
      </c>
      <c r="C690" s="139"/>
      <c r="D690" s="139"/>
      <c r="E690" s="139"/>
      <c r="F690" s="139"/>
      <c r="G690" s="139"/>
      <c r="H690" s="140"/>
      <c r="I690" s="141"/>
      <c r="J690" s="142"/>
      <c r="K690" s="143"/>
      <c r="L690" s="144"/>
      <c r="M690" s="145">
        <f>B690</f>
        <v>1395</v>
      </c>
      <c r="N690" s="146"/>
      <c r="O690" s="144"/>
      <c r="P690" s="32"/>
      <c r="AI690" s="3"/>
      <c r="AJ690" s="3"/>
    </row>
    <row r="691" spans="1:36" ht="15.75" customHeight="1" x14ac:dyDescent="0.25">
      <c r="A691" s="74" t="s">
        <v>108</v>
      </c>
      <c r="B691" s="139"/>
      <c r="C691" s="139">
        <v>1063</v>
      </c>
      <c r="D691" s="139"/>
      <c r="E691" s="139"/>
      <c r="F691" s="139"/>
      <c r="G691" s="139"/>
      <c r="H691" s="140"/>
      <c r="I691" s="147"/>
      <c r="J691" s="148"/>
      <c r="K691" s="149"/>
      <c r="L691" s="150">
        <f>IF(C691=0,"",C691/B690)</f>
        <v>0.76200716845878136</v>
      </c>
      <c r="M691" s="151">
        <v>1076</v>
      </c>
      <c r="N691" s="152">
        <f t="shared" ref="N691:N695" si="118">IF(M691=0,"",M691/M690)</f>
        <v>0.77132616487455197</v>
      </c>
      <c r="O691" s="152">
        <f t="shared" ref="O691:O695" si="119">IF(M691=0,"",100%-N691)</f>
        <v>0.22867383512544803</v>
      </c>
      <c r="P691" s="32"/>
      <c r="AI691" s="3"/>
      <c r="AJ691" s="3"/>
    </row>
    <row r="692" spans="1:36" ht="15.75" customHeight="1" x14ac:dyDescent="0.25">
      <c r="A692" s="74" t="s">
        <v>109</v>
      </c>
      <c r="B692" s="139"/>
      <c r="C692" s="139"/>
      <c r="D692" s="139">
        <v>959</v>
      </c>
      <c r="E692" s="139"/>
      <c r="F692" s="139"/>
      <c r="G692" s="139"/>
      <c r="H692" s="140"/>
      <c r="I692" s="147"/>
      <c r="J692" s="148"/>
      <c r="K692" s="149"/>
      <c r="L692" s="153">
        <f>IF(D692=0,"",D692/C691)</f>
        <v>0.90216368767638755</v>
      </c>
      <c r="M692" s="151">
        <v>1031</v>
      </c>
      <c r="N692" s="154">
        <f t="shared" si="118"/>
        <v>0.95817843866171004</v>
      </c>
      <c r="O692" s="154">
        <f t="shared" si="119"/>
        <v>4.1821561338289959E-2</v>
      </c>
      <c r="P692" s="11">
        <f>M692/M690</f>
        <v>0.73906810035842296</v>
      </c>
      <c r="AI692" s="3"/>
      <c r="AJ692" s="3"/>
    </row>
    <row r="693" spans="1:36" ht="15.75" customHeight="1" x14ac:dyDescent="0.25">
      <c r="A693" s="74" t="s">
        <v>110</v>
      </c>
      <c r="B693" s="139"/>
      <c r="C693" s="139"/>
      <c r="D693" s="139"/>
      <c r="E693" s="139">
        <v>909</v>
      </c>
      <c r="F693" s="139"/>
      <c r="G693" s="139"/>
      <c r="H693" s="140"/>
      <c r="I693" s="147"/>
      <c r="J693" s="148"/>
      <c r="K693" s="149"/>
      <c r="L693" s="153">
        <f>IF(E693=0,"",E693/D692)</f>
        <v>0.94786235662148066</v>
      </c>
      <c r="M693" s="151">
        <v>977</v>
      </c>
      <c r="N693" s="154">
        <f t="shared" si="118"/>
        <v>0.94762366634335593</v>
      </c>
      <c r="O693" s="154">
        <f t="shared" si="119"/>
        <v>5.237633365664407E-2</v>
      </c>
      <c r="P693" s="32"/>
      <c r="AI693" s="3"/>
      <c r="AJ693" s="3"/>
    </row>
    <row r="694" spans="1:36" ht="15.75" customHeight="1" x14ac:dyDescent="0.25">
      <c r="A694" s="74">
        <v>1902</v>
      </c>
      <c r="B694" s="139"/>
      <c r="C694" s="139"/>
      <c r="D694" s="139"/>
      <c r="E694" s="139"/>
      <c r="F694" s="139">
        <v>863</v>
      </c>
      <c r="G694" s="139"/>
      <c r="H694" s="140"/>
      <c r="I694" s="147"/>
      <c r="J694" s="148"/>
      <c r="K694" s="149"/>
      <c r="L694" s="153">
        <f>IF(F694=0,"",F694/E693)</f>
        <v>0.94939493949394937</v>
      </c>
      <c r="M694" s="151">
        <v>939</v>
      </c>
      <c r="N694" s="154">
        <f t="shared" si="118"/>
        <v>0.96110542476970318</v>
      </c>
      <c r="O694" s="154">
        <f t="shared" si="119"/>
        <v>3.8894575230296824E-2</v>
      </c>
      <c r="P694" s="32"/>
      <c r="AI694" s="3"/>
      <c r="AJ694" s="3"/>
    </row>
    <row r="695" spans="1:36" ht="15.75" customHeight="1" x14ac:dyDescent="0.25">
      <c r="A695" s="74">
        <v>2001</v>
      </c>
      <c r="B695" s="139"/>
      <c r="C695" s="139"/>
      <c r="D695" s="139"/>
      <c r="E695" s="139"/>
      <c r="F695" s="139"/>
      <c r="G695" s="139">
        <v>830</v>
      </c>
      <c r="H695" s="140">
        <v>715</v>
      </c>
      <c r="I695" s="147"/>
      <c r="J695" s="148"/>
      <c r="K695" s="149"/>
      <c r="L695" s="153">
        <f>IF(G695=0,"",G695/F694)</f>
        <v>0.96176129779837771</v>
      </c>
      <c r="M695" s="155">
        <v>914</v>
      </c>
      <c r="N695" s="154">
        <f t="shared" si="118"/>
        <v>0.97337593184238547</v>
      </c>
      <c r="O695" s="154">
        <f t="shared" si="119"/>
        <v>2.6624068157614533E-2</v>
      </c>
      <c r="P695" s="32"/>
      <c r="AI695" s="3"/>
      <c r="AJ695" s="3"/>
    </row>
    <row r="696" spans="1:36" ht="15.75" customHeight="1" x14ac:dyDescent="0.25">
      <c r="A696" s="75" t="s">
        <v>112</v>
      </c>
      <c r="B696" s="139"/>
      <c r="C696" s="139"/>
      <c r="D696" s="139"/>
      <c r="E696" s="139"/>
      <c r="F696" s="139"/>
      <c r="G696" s="139">
        <v>151</v>
      </c>
      <c r="H696" s="140">
        <v>136</v>
      </c>
      <c r="I696" s="147"/>
      <c r="J696" s="148"/>
      <c r="K696" s="156"/>
      <c r="L696" s="157"/>
      <c r="M696" s="155">
        <v>180</v>
      </c>
      <c r="N696" s="158"/>
      <c r="O696" s="159"/>
      <c r="P696" s="32"/>
      <c r="AI696" s="3"/>
      <c r="AJ696" s="3"/>
    </row>
    <row r="697" spans="1:36" ht="15.75" customHeight="1" x14ac:dyDescent="0.25">
      <c r="A697" s="75" t="s">
        <v>113</v>
      </c>
      <c r="B697" s="139"/>
      <c r="C697" s="139"/>
      <c r="D697" s="139"/>
      <c r="E697" s="139"/>
      <c r="F697" s="139"/>
      <c r="G697" s="139">
        <v>52</v>
      </c>
      <c r="H697" s="140">
        <v>42</v>
      </c>
      <c r="I697" s="147"/>
      <c r="J697" s="148"/>
      <c r="K697" s="156"/>
      <c r="L697" s="157"/>
      <c r="M697" s="155">
        <v>61</v>
      </c>
      <c r="N697" s="158"/>
      <c r="O697" s="159"/>
      <c r="P697" s="32"/>
      <c r="AI697" s="3"/>
      <c r="AJ697" s="3"/>
    </row>
    <row r="698" spans="1:36" ht="15.75" customHeight="1" x14ac:dyDescent="0.25">
      <c r="A698" s="75" t="s">
        <v>115</v>
      </c>
      <c r="B698" s="139"/>
      <c r="C698" s="139"/>
      <c r="D698" s="139"/>
      <c r="E698" s="139"/>
      <c r="F698" s="139"/>
      <c r="G698" s="139">
        <v>12</v>
      </c>
      <c r="H698" s="140">
        <v>9</v>
      </c>
      <c r="I698" s="147"/>
      <c r="J698" s="148"/>
      <c r="K698" s="156"/>
      <c r="L698" s="157"/>
      <c r="M698" s="155">
        <v>12</v>
      </c>
      <c r="N698" s="158"/>
      <c r="O698" s="159"/>
      <c r="P698" s="32"/>
      <c r="AI698" s="3"/>
      <c r="AJ698" s="3"/>
    </row>
    <row r="699" spans="1:36" ht="15.75" customHeight="1" x14ac:dyDescent="0.25">
      <c r="A699" s="75" t="s">
        <v>116</v>
      </c>
      <c r="B699" s="160"/>
      <c r="C699" s="160"/>
      <c r="D699" s="160"/>
      <c r="E699" s="160"/>
      <c r="F699" s="160"/>
      <c r="G699" s="160">
        <v>1</v>
      </c>
      <c r="H699" s="140">
        <v>1</v>
      </c>
      <c r="I699" s="161"/>
      <c r="J699" s="162"/>
      <c r="K699" s="163"/>
      <c r="L699" s="164"/>
      <c r="M699" s="155">
        <v>1</v>
      </c>
      <c r="N699" s="165"/>
      <c r="O699" s="166"/>
      <c r="P699" s="32"/>
      <c r="AI699" s="3"/>
      <c r="AJ699" s="3"/>
    </row>
    <row r="700" spans="1:36" ht="18" customHeight="1" x14ac:dyDescent="0.25">
      <c r="A700" s="31"/>
      <c r="B700" s="232" t="s">
        <v>114</v>
      </c>
      <c r="C700" s="232"/>
      <c r="D700" s="232"/>
      <c r="E700" s="232"/>
      <c r="F700" s="232"/>
      <c r="G700" s="232"/>
      <c r="H700" s="138">
        <f>SUM(H690:H699)</f>
        <v>903</v>
      </c>
      <c r="I700" s="77">
        <f>IF(H695=0,"",H695/B690)</f>
        <v>0.51254480286738346</v>
      </c>
      <c r="J700" s="77">
        <f>IF(H700=0,"",H700/B690)</f>
        <v>0.64731182795698927</v>
      </c>
      <c r="K700" s="77">
        <f>IF(H695=0,"",J700-I700)</f>
        <v>0.13476702508960581</v>
      </c>
      <c r="L700" s="5"/>
      <c r="M700" s="32"/>
      <c r="N700" s="23"/>
      <c r="O700" s="5"/>
      <c r="P700" s="32"/>
      <c r="AI700" s="3"/>
      <c r="AJ700" s="3"/>
    </row>
    <row r="701" spans="1:36" ht="12.75" customHeight="1" x14ac:dyDescent="0.2">
      <c r="I701" s="5"/>
      <c r="J701" s="5"/>
      <c r="L701" s="5"/>
      <c r="M701" s="6"/>
      <c r="N701" s="6"/>
      <c r="O701" s="5"/>
      <c r="AI701" s="3"/>
      <c r="AJ701" s="3"/>
    </row>
    <row r="702" spans="1:36" ht="12.75" customHeight="1" x14ac:dyDescent="0.2">
      <c r="I702" s="5"/>
      <c r="J702" s="5"/>
      <c r="L702" s="5"/>
      <c r="M702" s="6"/>
      <c r="N702" s="6"/>
      <c r="O702" s="5"/>
      <c r="AI702" s="3"/>
      <c r="AJ702" s="3"/>
    </row>
    <row r="703" spans="1:36" ht="26.25" customHeight="1" x14ac:dyDescent="0.4">
      <c r="A703" s="122"/>
      <c r="B703" s="238" t="s">
        <v>99</v>
      </c>
      <c r="C703" s="238"/>
      <c r="D703" s="238"/>
      <c r="E703" s="238"/>
      <c r="F703" s="238"/>
      <c r="G703" s="238"/>
      <c r="H703" s="72">
        <v>1801</v>
      </c>
      <c r="I703" s="73"/>
      <c r="J703" s="73"/>
      <c r="K703" s="73"/>
      <c r="L703" s="73"/>
      <c r="M703" s="73"/>
      <c r="N703" s="32"/>
      <c r="O703" s="32"/>
      <c r="P703" s="32"/>
      <c r="AI703" s="3"/>
      <c r="AJ703" s="3"/>
    </row>
    <row r="704" spans="1:36" ht="20.25" customHeight="1" x14ac:dyDescent="0.2">
      <c r="A704" s="222" t="s">
        <v>9</v>
      </c>
      <c r="B704" s="223" t="s">
        <v>100</v>
      </c>
      <c r="C704" s="224"/>
      <c r="D704" s="224"/>
      <c r="E704" s="224"/>
      <c r="F704" s="224"/>
      <c r="G704" s="224"/>
      <c r="H704" s="225" t="s">
        <v>10</v>
      </c>
      <c r="I704" s="219" t="s">
        <v>2</v>
      </c>
      <c r="J704" s="219" t="s">
        <v>3</v>
      </c>
      <c r="K704" s="227" t="s">
        <v>4</v>
      </c>
      <c r="L704" s="219" t="s">
        <v>5</v>
      </c>
      <c r="M704" s="217" t="s">
        <v>6</v>
      </c>
      <c r="N704" s="217" t="s">
        <v>7</v>
      </c>
      <c r="O704" s="219" t="s">
        <v>8</v>
      </c>
      <c r="P704" s="32"/>
      <c r="AI704" s="3"/>
      <c r="AJ704" s="3"/>
    </row>
    <row r="705" spans="1:36" ht="15.75" customHeight="1" x14ac:dyDescent="0.25">
      <c r="A705" s="218"/>
      <c r="B705" s="74" t="s">
        <v>101</v>
      </c>
      <c r="C705" s="74" t="s">
        <v>102</v>
      </c>
      <c r="D705" s="74" t="s">
        <v>103</v>
      </c>
      <c r="E705" s="74" t="s">
        <v>104</v>
      </c>
      <c r="F705" s="74" t="s">
        <v>105</v>
      </c>
      <c r="G705" s="74" t="s">
        <v>106</v>
      </c>
      <c r="H705" s="226"/>
      <c r="I705" s="218"/>
      <c r="J705" s="218"/>
      <c r="K705" s="218"/>
      <c r="L705" s="218"/>
      <c r="M705" s="218"/>
      <c r="N705" s="218"/>
      <c r="O705" s="218"/>
      <c r="P705" s="32"/>
      <c r="AI705" s="3"/>
      <c r="AJ705" s="3"/>
    </row>
    <row r="706" spans="1:36" ht="15.75" customHeight="1" x14ac:dyDescent="0.25">
      <c r="A706" s="74">
        <v>1801</v>
      </c>
      <c r="B706" s="139">
        <v>80</v>
      </c>
      <c r="C706" s="139"/>
      <c r="D706" s="139"/>
      <c r="E706" s="139"/>
      <c r="F706" s="139"/>
      <c r="G706" s="139"/>
      <c r="H706" s="140"/>
      <c r="I706" s="141"/>
      <c r="J706" s="142"/>
      <c r="K706" s="143"/>
      <c r="L706" s="144"/>
      <c r="M706" s="145">
        <f>B706</f>
        <v>80</v>
      </c>
      <c r="N706" s="146"/>
      <c r="O706" s="144"/>
      <c r="P706" s="32"/>
      <c r="AI706" s="3"/>
      <c r="AJ706" s="3"/>
    </row>
    <row r="707" spans="1:36" ht="15.75" customHeight="1" x14ac:dyDescent="0.25">
      <c r="A707" s="74">
        <v>1802</v>
      </c>
      <c r="B707" s="139"/>
      <c r="C707" s="139">
        <v>33</v>
      </c>
      <c r="D707" s="139"/>
      <c r="E707" s="139"/>
      <c r="F707" s="139"/>
      <c r="G707" s="139"/>
      <c r="H707" s="140"/>
      <c r="I707" s="147"/>
      <c r="J707" s="148"/>
      <c r="K707" s="149"/>
      <c r="L707" s="150">
        <f>IF(C707=0,"",C707/B706)</f>
        <v>0.41249999999999998</v>
      </c>
      <c r="M707" s="151">
        <v>33</v>
      </c>
      <c r="N707" s="152">
        <f t="shared" ref="N707:N711" si="120">IF(M707=0,"",M707/M706)</f>
        <v>0.41249999999999998</v>
      </c>
      <c r="O707" s="152">
        <f t="shared" ref="O707:O711" si="121">IF(M707=0,"",100%-N707)</f>
        <v>0.58750000000000002</v>
      </c>
      <c r="P707" s="32"/>
      <c r="AI707" s="3"/>
      <c r="AJ707" s="3"/>
    </row>
    <row r="708" spans="1:36" ht="15.75" customHeight="1" x14ac:dyDescent="0.25">
      <c r="A708" s="74">
        <v>1901</v>
      </c>
      <c r="B708" s="139"/>
      <c r="C708" s="139"/>
      <c r="D708" s="139">
        <v>29</v>
      </c>
      <c r="E708" s="139"/>
      <c r="F708" s="139"/>
      <c r="G708" s="139"/>
      <c r="H708" s="140"/>
      <c r="I708" s="147"/>
      <c r="J708" s="148"/>
      <c r="K708" s="149"/>
      <c r="L708" s="153">
        <f>IF(D708=0,"",D708/C707)</f>
        <v>0.87878787878787878</v>
      </c>
      <c r="M708" s="151">
        <v>32</v>
      </c>
      <c r="N708" s="154">
        <f t="shared" si="120"/>
        <v>0.96969696969696972</v>
      </c>
      <c r="O708" s="154">
        <f t="shared" si="121"/>
        <v>3.0303030303030276E-2</v>
      </c>
      <c r="P708" s="11">
        <f>M708/M706</f>
        <v>0.4</v>
      </c>
      <c r="AI708" s="3"/>
      <c r="AJ708" s="3"/>
    </row>
    <row r="709" spans="1:36" ht="15.75" customHeight="1" x14ac:dyDescent="0.25">
      <c r="A709" s="74">
        <v>1902</v>
      </c>
      <c r="B709" s="139"/>
      <c r="C709" s="139"/>
      <c r="D709" s="139"/>
      <c r="E709" s="139">
        <v>27</v>
      </c>
      <c r="F709" s="139"/>
      <c r="G709" s="139"/>
      <c r="H709" s="140"/>
      <c r="I709" s="147"/>
      <c r="J709" s="148"/>
      <c r="K709" s="149"/>
      <c r="L709" s="153">
        <f>IF(E709=0,"",E709/D708)</f>
        <v>0.93103448275862066</v>
      </c>
      <c r="M709" s="151">
        <v>32</v>
      </c>
      <c r="N709" s="154">
        <f t="shared" si="120"/>
        <v>1</v>
      </c>
      <c r="O709" s="154">
        <f t="shared" si="121"/>
        <v>0</v>
      </c>
      <c r="P709" s="32"/>
      <c r="AI709" s="3"/>
      <c r="AJ709" s="3"/>
    </row>
    <row r="710" spans="1:36" ht="15.75" customHeight="1" x14ac:dyDescent="0.25">
      <c r="A710" s="74">
        <v>2001</v>
      </c>
      <c r="B710" s="139"/>
      <c r="C710" s="139"/>
      <c r="D710" s="139"/>
      <c r="E710" s="139"/>
      <c r="F710" s="139">
        <v>25</v>
      </c>
      <c r="G710" s="139"/>
      <c r="H710" s="140"/>
      <c r="I710" s="147"/>
      <c r="J710" s="148"/>
      <c r="K710" s="149"/>
      <c r="L710" s="153">
        <f>IF(F710=0,"",F710/E709)</f>
        <v>0.92592592592592593</v>
      </c>
      <c r="M710" s="151">
        <v>30</v>
      </c>
      <c r="N710" s="154">
        <f t="shared" si="120"/>
        <v>0.9375</v>
      </c>
      <c r="O710" s="154">
        <f t="shared" si="121"/>
        <v>6.25E-2</v>
      </c>
      <c r="P710" s="32"/>
      <c r="AI710" s="3"/>
      <c r="AJ710" s="3"/>
    </row>
    <row r="711" spans="1:36" ht="15.75" customHeight="1" x14ac:dyDescent="0.25">
      <c r="A711" s="74">
        <v>2002</v>
      </c>
      <c r="B711" s="139"/>
      <c r="C711" s="139"/>
      <c r="D711" s="139"/>
      <c r="E711" s="139"/>
      <c r="F711" s="139"/>
      <c r="G711" s="139">
        <v>23</v>
      </c>
      <c r="H711" s="140">
        <v>13</v>
      </c>
      <c r="I711" s="147"/>
      <c r="J711" s="148"/>
      <c r="K711" s="149"/>
      <c r="L711" s="153">
        <f>IF(G711=0,"",G711/F710)</f>
        <v>0.92</v>
      </c>
      <c r="M711" s="155">
        <v>27</v>
      </c>
      <c r="N711" s="154">
        <f t="shared" si="120"/>
        <v>0.9</v>
      </c>
      <c r="O711" s="154">
        <f t="shared" si="121"/>
        <v>9.9999999999999978E-2</v>
      </c>
      <c r="P711" s="32"/>
      <c r="AI711" s="3"/>
      <c r="AJ711" s="3"/>
    </row>
    <row r="712" spans="1:36" ht="15.75" customHeight="1" x14ac:dyDescent="0.25">
      <c r="A712" s="75" t="s">
        <v>113</v>
      </c>
      <c r="B712" s="139"/>
      <c r="C712" s="139"/>
      <c r="D712" s="139"/>
      <c r="E712" s="139"/>
      <c r="F712" s="139"/>
      <c r="G712" s="139">
        <v>11</v>
      </c>
      <c r="H712" s="140">
        <v>6</v>
      </c>
      <c r="I712" s="147"/>
      <c r="J712" s="148"/>
      <c r="K712" s="156"/>
      <c r="L712" s="157"/>
      <c r="M712" s="155">
        <v>14</v>
      </c>
      <c r="N712" s="158"/>
      <c r="O712" s="159"/>
      <c r="P712" s="32"/>
      <c r="AI712" s="3"/>
      <c r="AJ712" s="3"/>
    </row>
    <row r="713" spans="1:36" ht="15.75" customHeight="1" x14ac:dyDescent="0.25">
      <c r="A713" s="75" t="s">
        <v>115</v>
      </c>
      <c r="B713" s="139"/>
      <c r="C713" s="139"/>
      <c r="D713" s="139"/>
      <c r="E713" s="139"/>
      <c r="F713" s="139"/>
      <c r="G713" s="139">
        <v>6</v>
      </c>
      <c r="H713" s="140">
        <v>5</v>
      </c>
      <c r="I713" s="147"/>
      <c r="J713" s="148"/>
      <c r="K713" s="156"/>
      <c r="L713" s="157"/>
      <c r="M713" s="155">
        <v>6</v>
      </c>
      <c r="N713" s="158"/>
      <c r="O713" s="159"/>
      <c r="P713" s="32"/>
      <c r="AI713" s="3"/>
      <c r="AJ713" s="3"/>
    </row>
    <row r="714" spans="1:36" ht="15.75" customHeight="1" x14ac:dyDescent="0.25">
      <c r="A714" s="75" t="s">
        <v>116</v>
      </c>
      <c r="B714" s="139"/>
      <c r="C714" s="139"/>
      <c r="D714" s="139"/>
      <c r="E714" s="139"/>
      <c r="F714" s="139"/>
      <c r="G714" s="139">
        <v>1</v>
      </c>
      <c r="H714" s="140">
        <v>1</v>
      </c>
      <c r="I714" s="147"/>
      <c r="J714" s="148"/>
      <c r="K714" s="156"/>
      <c r="L714" s="157"/>
      <c r="M714" s="155">
        <v>1</v>
      </c>
      <c r="N714" s="158"/>
      <c r="O714" s="159"/>
      <c r="P714" s="32"/>
      <c r="AI714" s="3"/>
      <c r="AJ714" s="3"/>
    </row>
    <row r="715" spans="1:36" ht="15.75" customHeight="1" x14ac:dyDescent="0.25">
      <c r="A715" s="75" t="s">
        <v>117</v>
      </c>
      <c r="B715" s="160"/>
      <c r="C715" s="160"/>
      <c r="D715" s="160"/>
      <c r="E715" s="160"/>
      <c r="F715" s="160"/>
      <c r="G715" s="160"/>
      <c r="H715" s="140"/>
      <c r="I715" s="161"/>
      <c r="J715" s="162"/>
      <c r="K715" s="163"/>
      <c r="L715" s="164"/>
      <c r="M715" s="155"/>
      <c r="N715" s="165"/>
      <c r="O715" s="166"/>
      <c r="P715" s="32"/>
      <c r="AI715" s="3"/>
      <c r="AJ715" s="3"/>
    </row>
    <row r="716" spans="1:36" ht="18" customHeight="1" x14ac:dyDescent="0.25">
      <c r="A716" s="31"/>
      <c r="B716" s="232" t="s">
        <v>114</v>
      </c>
      <c r="C716" s="232"/>
      <c r="D716" s="232"/>
      <c r="E716" s="232"/>
      <c r="F716" s="232"/>
      <c r="G716" s="232"/>
      <c r="H716" s="138">
        <f>SUM(H706:H715)</f>
        <v>25</v>
      </c>
      <c r="I716" s="77">
        <f>IF(H711=0,"",H711/B706)</f>
        <v>0.16250000000000001</v>
      </c>
      <c r="J716" s="77">
        <f>IF(H716=0,"",H716/B706)</f>
        <v>0.3125</v>
      </c>
      <c r="K716" s="77">
        <f>IF(H714=0,"",J716-I716)</f>
        <v>0.15</v>
      </c>
      <c r="L716" s="5"/>
      <c r="M716" s="32"/>
      <c r="N716" s="23"/>
      <c r="O716" s="5"/>
      <c r="P716" s="32"/>
      <c r="AI716" s="3"/>
      <c r="AJ716" s="3"/>
    </row>
    <row r="717" spans="1:36" ht="12.75" customHeight="1" x14ac:dyDescent="0.2">
      <c r="I717" s="5"/>
      <c r="J717" s="5"/>
      <c r="L717" s="5"/>
      <c r="M717" s="6"/>
      <c r="N717" s="6"/>
      <c r="O717" s="5"/>
      <c r="AI717" s="3"/>
      <c r="AJ717" s="3"/>
    </row>
    <row r="718" spans="1:36" s="199" customFormat="1" ht="12.75" customHeight="1" x14ac:dyDescent="0.2">
      <c r="H718" s="200"/>
      <c r="I718" s="5"/>
      <c r="J718" s="5"/>
      <c r="L718" s="5"/>
      <c r="M718" s="6"/>
      <c r="N718" s="6"/>
      <c r="O718" s="5"/>
      <c r="AI718" s="3"/>
      <c r="AJ718" s="3"/>
    </row>
    <row r="719" spans="1:36" ht="26.25" customHeight="1" x14ac:dyDescent="0.4">
      <c r="A719" s="122"/>
      <c r="B719" s="238" t="s">
        <v>99</v>
      </c>
      <c r="C719" s="238"/>
      <c r="D719" s="238"/>
      <c r="E719" s="238"/>
      <c r="F719" s="238"/>
      <c r="G719" s="238"/>
      <c r="H719" s="72">
        <v>1802</v>
      </c>
      <c r="I719" s="73"/>
      <c r="J719" s="73"/>
      <c r="K719" s="73"/>
      <c r="L719" s="73"/>
      <c r="M719" s="73"/>
      <c r="N719" s="32"/>
      <c r="O719" s="32"/>
      <c r="P719" s="32"/>
      <c r="AI719" s="3"/>
      <c r="AJ719" s="3"/>
    </row>
    <row r="720" spans="1:36" ht="20.25" customHeight="1" x14ac:dyDescent="0.2">
      <c r="A720" s="222" t="s">
        <v>9</v>
      </c>
      <c r="B720" s="223" t="s">
        <v>100</v>
      </c>
      <c r="C720" s="224"/>
      <c r="D720" s="224"/>
      <c r="E720" s="224"/>
      <c r="F720" s="224"/>
      <c r="G720" s="224"/>
      <c r="H720" s="225" t="s">
        <v>10</v>
      </c>
      <c r="I720" s="219" t="s">
        <v>2</v>
      </c>
      <c r="J720" s="219" t="s">
        <v>3</v>
      </c>
      <c r="K720" s="227" t="s">
        <v>4</v>
      </c>
      <c r="L720" s="219" t="s">
        <v>5</v>
      </c>
      <c r="M720" s="217" t="s">
        <v>6</v>
      </c>
      <c r="N720" s="217" t="s">
        <v>7</v>
      </c>
      <c r="O720" s="219" t="s">
        <v>8</v>
      </c>
      <c r="P720" s="32"/>
      <c r="AI720" s="3"/>
      <c r="AJ720" s="3"/>
    </row>
    <row r="721" spans="1:36" ht="15.75" customHeight="1" x14ac:dyDescent="0.25">
      <c r="A721" s="218"/>
      <c r="B721" s="74" t="s">
        <v>101</v>
      </c>
      <c r="C721" s="74" t="s">
        <v>102</v>
      </c>
      <c r="D721" s="74" t="s">
        <v>103</v>
      </c>
      <c r="E721" s="74" t="s">
        <v>104</v>
      </c>
      <c r="F721" s="74" t="s">
        <v>105</v>
      </c>
      <c r="G721" s="74" t="s">
        <v>106</v>
      </c>
      <c r="H721" s="226"/>
      <c r="I721" s="218"/>
      <c r="J721" s="218"/>
      <c r="K721" s="218"/>
      <c r="L721" s="218"/>
      <c r="M721" s="218"/>
      <c r="N721" s="218"/>
      <c r="O721" s="218"/>
      <c r="P721" s="32"/>
      <c r="AI721" s="3"/>
      <c r="AJ721" s="3"/>
    </row>
    <row r="722" spans="1:36" ht="15.75" customHeight="1" x14ac:dyDescent="0.25">
      <c r="A722" s="74">
        <v>1802</v>
      </c>
      <c r="B722" s="139">
        <v>1366</v>
      </c>
      <c r="C722" s="139"/>
      <c r="D722" s="139"/>
      <c r="E722" s="139"/>
      <c r="F722" s="139"/>
      <c r="G722" s="139"/>
      <c r="H722" s="140"/>
      <c r="I722" s="141"/>
      <c r="J722" s="142"/>
      <c r="K722" s="143"/>
      <c r="L722" s="144"/>
      <c r="M722" s="145">
        <f>B722</f>
        <v>1366</v>
      </c>
      <c r="N722" s="146"/>
      <c r="O722" s="144"/>
      <c r="P722" s="32"/>
      <c r="AI722" s="3"/>
      <c r="AJ722" s="3"/>
    </row>
    <row r="723" spans="1:36" ht="15.75" customHeight="1" x14ac:dyDescent="0.25">
      <c r="A723" s="74">
        <v>1901</v>
      </c>
      <c r="B723" s="139"/>
      <c r="C723" s="139">
        <v>1118</v>
      </c>
      <c r="D723" s="139"/>
      <c r="E723" s="139"/>
      <c r="F723" s="139"/>
      <c r="G723" s="139"/>
      <c r="H723" s="140"/>
      <c r="I723" s="147"/>
      <c r="J723" s="148"/>
      <c r="K723" s="149"/>
      <c r="L723" s="150">
        <f>IF(C723=0,"",C723/B722)</f>
        <v>0.81844802342606149</v>
      </c>
      <c r="M723" s="151">
        <v>1128</v>
      </c>
      <c r="N723" s="152">
        <f t="shared" ref="N723:N727" si="122">IF(M723=0,"",M723/M722)</f>
        <v>0.82576866764275259</v>
      </c>
      <c r="O723" s="152">
        <f t="shared" ref="O723:O727" si="123">IF(M723=0,"",100%-N723)</f>
        <v>0.17423133235724741</v>
      </c>
      <c r="P723" s="32"/>
      <c r="AI723" s="3"/>
      <c r="AJ723" s="3"/>
    </row>
    <row r="724" spans="1:36" ht="15.75" customHeight="1" x14ac:dyDescent="0.25">
      <c r="A724" s="74">
        <v>1902</v>
      </c>
      <c r="B724" s="139"/>
      <c r="C724" s="139"/>
      <c r="D724" s="139">
        <v>1051</v>
      </c>
      <c r="E724" s="139"/>
      <c r="F724" s="139"/>
      <c r="G724" s="139"/>
      <c r="H724" s="140"/>
      <c r="I724" s="147"/>
      <c r="J724" s="148"/>
      <c r="K724" s="149"/>
      <c r="L724" s="153">
        <f>IF(D724=0,"",D724/C723)</f>
        <v>0.94007155635062611</v>
      </c>
      <c r="M724" s="151">
        <v>1095</v>
      </c>
      <c r="N724" s="154">
        <f t="shared" si="122"/>
        <v>0.9707446808510638</v>
      </c>
      <c r="O724" s="154">
        <f t="shared" si="123"/>
        <v>2.9255319148936199E-2</v>
      </c>
      <c r="P724" s="11">
        <f>M724/M722</f>
        <v>0.80161054172767199</v>
      </c>
      <c r="AI724" s="3"/>
      <c r="AJ724" s="3"/>
    </row>
    <row r="725" spans="1:36" ht="15.75" customHeight="1" x14ac:dyDescent="0.25">
      <c r="A725" s="74">
        <v>2001</v>
      </c>
      <c r="B725" s="139"/>
      <c r="C725" s="139"/>
      <c r="D725" s="139"/>
      <c r="E725" s="139">
        <v>992</v>
      </c>
      <c r="F725" s="139"/>
      <c r="G725" s="139"/>
      <c r="H725" s="140"/>
      <c r="I725" s="147"/>
      <c r="J725" s="148"/>
      <c r="K725" s="149"/>
      <c r="L725" s="153">
        <f>IF(E725=0,"",E725/D724)</f>
        <v>0.94386298763082777</v>
      </c>
      <c r="M725" s="151">
        <v>1061</v>
      </c>
      <c r="N725" s="154">
        <f t="shared" si="122"/>
        <v>0.9689497716894977</v>
      </c>
      <c r="O725" s="154">
        <f t="shared" si="123"/>
        <v>3.1050228310502304E-2</v>
      </c>
      <c r="P725" s="32"/>
      <c r="AI725" s="3"/>
      <c r="AJ725" s="3"/>
    </row>
    <row r="726" spans="1:36" ht="15.75" customHeight="1" x14ac:dyDescent="0.25">
      <c r="A726" s="74">
        <v>2002</v>
      </c>
      <c r="B726" s="139"/>
      <c r="C726" s="139"/>
      <c r="D726" s="139"/>
      <c r="E726" s="139"/>
      <c r="F726" s="139">
        <v>970</v>
      </c>
      <c r="G726" s="139"/>
      <c r="H726" s="140"/>
      <c r="I726" s="147"/>
      <c r="J726" s="148"/>
      <c r="K726" s="149"/>
      <c r="L726" s="153">
        <f>IF(F726=0,"",F726/E725)</f>
        <v>0.97782258064516125</v>
      </c>
      <c r="M726" s="151">
        <v>1033</v>
      </c>
      <c r="N726" s="154">
        <f t="shared" si="122"/>
        <v>0.97360980207351555</v>
      </c>
      <c r="O726" s="154">
        <f t="shared" si="123"/>
        <v>2.6390197926484449E-2</v>
      </c>
      <c r="P726" s="32"/>
      <c r="AI726" s="3"/>
      <c r="AJ726" s="3"/>
    </row>
    <row r="727" spans="1:36" ht="15.75" customHeight="1" x14ac:dyDescent="0.25">
      <c r="A727" s="74">
        <v>2101</v>
      </c>
      <c r="B727" s="139"/>
      <c r="C727" s="139"/>
      <c r="D727" s="139"/>
      <c r="E727" s="139"/>
      <c r="F727" s="139"/>
      <c r="G727" s="139">
        <v>935</v>
      </c>
      <c r="H727" s="140">
        <v>754</v>
      </c>
      <c r="I727" s="147"/>
      <c r="J727" s="148"/>
      <c r="K727" s="149"/>
      <c r="L727" s="153">
        <f>IF(G727=0,"",G727/F726)</f>
        <v>0.96391752577319589</v>
      </c>
      <c r="M727" s="155">
        <v>1003</v>
      </c>
      <c r="N727" s="154">
        <f t="shared" si="122"/>
        <v>0.97095837366892546</v>
      </c>
      <c r="O727" s="154">
        <f t="shared" si="123"/>
        <v>2.9041626331074544E-2</v>
      </c>
      <c r="P727" s="32"/>
      <c r="AI727" s="3"/>
      <c r="AJ727" s="3"/>
    </row>
    <row r="728" spans="1:36" ht="15.75" customHeight="1" x14ac:dyDescent="0.25">
      <c r="A728" s="75" t="s">
        <v>115</v>
      </c>
      <c r="B728" s="139"/>
      <c r="C728" s="139"/>
      <c r="D728" s="139"/>
      <c r="E728" s="139"/>
      <c r="F728" s="139"/>
      <c r="G728" s="139">
        <v>150</v>
      </c>
      <c r="H728" s="140">
        <v>95</v>
      </c>
      <c r="I728" s="147"/>
      <c r="J728" s="148"/>
      <c r="K728" s="156"/>
      <c r="L728" s="157"/>
      <c r="M728" s="155">
        <v>182</v>
      </c>
      <c r="N728" s="158"/>
      <c r="O728" s="159"/>
      <c r="P728" s="32"/>
      <c r="AI728" s="3"/>
      <c r="AJ728" s="3"/>
    </row>
    <row r="729" spans="1:36" ht="15.75" customHeight="1" x14ac:dyDescent="0.25">
      <c r="A729" s="75" t="s">
        <v>116</v>
      </c>
      <c r="B729" s="139"/>
      <c r="C729" s="139"/>
      <c r="D729" s="139"/>
      <c r="E729" s="139"/>
      <c r="F729" s="139"/>
      <c r="G729" s="139">
        <v>54</v>
      </c>
      <c r="H729" s="140">
        <v>48</v>
      </c>
      <c r="I729" s="147"/>
      <c r="J729" s="148"/>
      <c r="K729" s="156"/>
      <c r="L729" s="157"/>
      <c r="M729" s="155">
        <v>62</v>
      </c>
      <c r="N729" s="158"/>
      <c r="O729" s="159"/>
      <c r="P729" s="32"/>
      <c r="AI729" s="3"/>
      <c r="AJ729" s="3"/>
    </row>
    <row r="730" spans="1:36" ht="15.75" customHeight="1" x14ac:dyDescent="0.25">
      <c r="A730" s="75" t="s">
        <v>117</v>
      </c>
      <c r="B730" s="139"/>
      <c r="C730" s="139"/>
      <c r="D730" s="139"/>
      <c r="E730" s="139"/>
      <c r="F730" s="139"/>
      <c r="G730" s="139">
        <v>1</v>
      </c>
      <c r="H730" s="140">
        <v>3</v>
      </c>
      <c r="I730" s="147"/>
      <c r="J730" s="148"/>
      <c r="K730" s="156"/>
      <c r="L730" s="157"/>
      <c r="M730" s="155">
        <v>4</v>
      </c>
      <c r="N730" s="158"/>
      <c r="O730" s="159"/>
      <c r="P730" s="32"/>
      <c r="AI730" s="3"/>
      <c r="AJ730" s="3"/>
    </row>
    <row r="731" spans="1:36" ht="15.75" customHeight="1" x14ac:dyDescent="0.25">
      <c r="A731" s="75" t="s">
        <v>132</v>
      </c>
      <c r="B731" s="160"/>
      <c r="C731" s="160"/>
      <c r="D731" s="160"/>
      <c r="E731" s="160"/>
      <c r="F731" s="160"/>
      <c r="G731" s="160"/>
      <c r="H731" s="140"/>
      <c r="I731" s="161"/>
      <c r="J731" s="162"/>
      <c r="K731" s="163"/>
      <c r="L731" s="164"/>
      <c r="M731" s="155"/>
      <c r="N731" s="165"/>
      <c r="O731" s="166"/>
      <c r="P731" s="32"/>
      <c r="AI731" s="3"/>
      <c r="AJ731" s="3"/>
    </row>
    <row r="732" spans="1:36" ht="18" customHeight="1" x14ac:dyDescent="0.25">
      <c r="A732" s="31"/>
      <c r="B732" s="232" t="s">
        <v>114</v>
      </c>
      <c r="C732" s="232"/>
      <c r="D732" s="232"/>
      <c r="E732" s="232"/>
      <c r="F732" s="232"/>
      <c r="G732" s="232"/>
      <c r="H732" s="138">
        <f>SUM(H722:H731)</f>
        <v>900</v>
      </c>
      <c r="I732" s="77">
        <f>IF(H727=0,"",H727/B722)</f>
        <v>0.55197657393850663</v>
      </c>
      <c r="J732" s="77">
        <f>IF(H732=0,"",H732/B722)</f>
        <v>0.65885797950219616</v>
      </c>
      <c r="K732" s="77">
        <f>IF(H730=0,"",J732-I732)</f>
        <v>0.10688140556368952</v>
      </c>
      <c r="L732" s="5"/>
      <c r="M732" s="32"/>
      <c r="N732" s="23"/>
      <c r="O732" s="5"/>
      <c r="P732" s="32"/>
      <c r="AI732" s="3"/>
      <c r="AJ732" s="3"/>
    </row>
    <row r="733" spans="1:36" ht="12.75" customHeight="1" x14ac:dyDescent="0.2">
      <c r="I733" s="5"/>
      <c r="J733" s="5"/>
      <c r="L733" s="5"/>
      <c r="M733" s="6"/>
      <c r="N733" s="6"/>
      <c r="O733" s="5"/>
      <c r="AI733" s="3"/>
      <c r="AJ733" s="3"/>
    </row>
    <row r="734" spans="1:36" ht="12.75" customHeight="1" x14ac:dyDescent="0.2">
      <c r="I734" s="5"/>
      <c r="J734" s="5"/>
      <c r="L734" s="5"/>
      <c r="M734" s="6"/>
      <c r="N734" s="6"/>
      <c r="O734" s="5"/>
      <c r="AI734" s="3"/>
      <c r="AJ734" s="3"/>
    </row>
    <row r="735" spans="1:36" ht="26.25" customHeight="1" x14ac:dyDescent="0.4">
      <c r="A735" s="122"/>
      <c r="B735" s="238" t="s">
        <v>99</v>
      </c>
      <c r="C735" s="238"/>
      <c r="D735" s="238"/>
      <c r="E735" s="238"/>
      <c r="F735" s="238"/>
      <c r="G735" s="238"/>
      <c r="H735" s="72">
        <v>1901</v>
      </c>
      <c r="I735" s="73"/>
      <c r="J735" s="73"/>
      <c r="K735" s="73"/>
      <c r="L735" s="73"/>
      <c r="M735" s="73"/>
      <c r="N735" s="32"/>
      <c r="O735" s="32"/>
      <c r="P735" s="32"/>
      <c r="AI735" s="3"/>
      <c r="AJ735" s="3"/>
    </row>
    <row r="736" spans="1:36" ht="20.25" customHeight="1" x14ac:dyDescent="0.2">
      <c r="A736" s="222" t="s">
        <v>9</v>
      </c>
      <c r="B736" s="223" t="s">
        <v>100</v>
      </c>
      <c r="C736" s="224"/>
      <c r="D736" s="224"/>
      <c r="E736" s="224"/>
      <c r="F736" s="224"/>
      <c r="G736" s="224"/>
      <c r="H736" s="225" t="s">
        <v>10</v>
      </c>
      <c r="I736" s="219" t="s">
        <v>2</v>
      </c>
      <c r="J736" s="219" t="s">
        <v>3</v>
      </c>
      <c r="K736" s="227" t="s">
        <v>4</v>
      </c>
      <c r="L736" s="219" t="s">
        <v>5</v>
      </c>
      <c r="M736" s="217" t="s">
        <v>6</v>
      </c>
      <c r="N736" s="217" t="s">
        <v>7</v>
      </c>
      <c r="O736" s="219" t="s">
        <v>8</v>
      </c>
      <c r="P736" s="32"/>
      <c r="AI736" s="3"/>
      <c r="AJ736" s="3"/>
    </row>
    <row r="737" spans="1:36" ht="15.75" customHeight="1" x14ac:dyDescent="0.25">
      <c r="A737" s="218"/>
      <c r="B737" s="74" t="s">
        <v>101</v>
      </c>
      <c r="C737" s="74" t="s">
        <v>102</v>
      </c>
      <c r="D737" s="74" t="s">
        <v>103</v>
      </c>
      <c r="E737" s="74" t="s">
        <v>104</v>
      </c>
      <c r="F737" s="74" t="s">
        <v>105</v>
      </c>
      <c r="G737" s="74" t="s">
        <v>106</v>
      </c>
      <c r="H737" s="226"/>
      <c r="I737" s="218"/>
      <c r="J737" s="218"/>
      <c r="K737" s="218"/>
      <c r="L737" s="218"/>
      <c r="M737" s="218"/>
      <c r="N737" s="218"/>
      <c r="O737" s="218"/>
      <c r="P737" s="32"/>
      <c r="AI737" s="3"/>
      <c r="AJ737" s="3"/>
    </row>
    <row r="738" spans="1:36" ht="15.75" customHeight="1" x14ac:dyDescent="0.25">
      <c r="A738" s="74">
        <v>1901</v>
      </c>
      <c r="B738" s="139">
        <v>86</v>
      </c>
      <c r="C738" s="139"/>
      <c r="D738" s="139"/>
      <c r="E738" s="139"/>
      <c r="F738" s="139"/>
      <c r="G738" s="139"/>
      <c r="H738" s="140"/>
      <c r="I738" s="141"/>
      <c r="J738" s="142"/>
      <c r="K738" s="143"/>
      <c r="L738" s="144"/>
      <c r="M738" s="145">
        <f>B738</f>
        <v>86</v>
      </c>
      <c r="N738" s="146"/>
      <c r="O738" s="144"/>
      <c r="P738" s="32"/>
      <c r="AI738" s="3"/>
      <c r="AJ738" s="3"/>
    </row>
    <row r="739" spans="1:36" ht="15.75" customHeight="1" x14ac:dyDescent="0.25">
      <c r="A739" s="74">
        <v>1902</v>
      </c>
      <c r="B739" s="139"/>
      <c r="C739" s="139">
        <v>56</v>
      </c>
      <c r="D739" s="139"/>
      <c r="E739" s="139"/>
      <c r="F739" s="139"/>
      <c r="G739" s="139"/>
      <c r="H739" s="140"/>
      <c r="I739" s="147"/>
      <c r="J739" s="148"/>
      <c r="K739" s="149"/>
      <c r="L739" s="150">
        <f>IF(C739=0,"",C739/B738)</f>
        <v>0.65116279069767447</v>
      </c>
      <c r="M739" s="151">
        <v>57</v>
      </c>
      <c r="N739" s="152">
        <f t="shared" ref="N739:N743" si="124">IF(M739=0,"",M739/M738)</f>
        <v>0.66279069767441856</v>
      </c>
      <c r="O739" s="152">
        <f t="shared" ref="O739:O743" si="125">IF(M739=0,"",100%-N739)</f>
        <v>0.33720930232558144</v>
      </c>
      <c r="P739" s="32"/>
      <c r="AI739" s="3"/>
      <c r="AJ739" s="3"/>
    </row>
    <row r="740" spans="1:36" ht="15.75" customHeight="1" x14ac:dyDescent="0.25">
      <c r="A740" s="74">
        <v>2001</v>
      </c>
      <c r="B740" s="139"/>
      <c r="C740" s="139"/>
      <c r="D740" s="139">
        <v>44</v>
      </c>
      <c r="E740" s="139"/>
      <c r="F740" s="139"/>
      <c r="G740" s="139"/>
      <c r="H740" s="140"/>
      <c r="I740" s="147"/>
      <c r="J740" s="148"/>
      <c r="K740" s="149"/>
      <c r="L740" s="153">
        <f>IF(D740=0,"",D740/C739)</f>
        <v>0.7857142857142857</v>
      </c>
      <c r="M740" s="151">
        <v>51</v>
      </c>
      <c r="N740" s="154">
        <f t="shared" si="124"/>
        <v>0.89473684210526316</v>
      </c>
      <c r="O740" s="154">
        <f t="shared" si="125"/>
        <v>0.10526315789473684</v>
      </c>
      <c r="P740" s="11">
        <f>M740/M738</f>
        <v>0.59302325581395354</v>
      </c>
      <c r="AI740" s="3"/>
      <c r="AJ740" s="3"/>
    </row>
    <row r="741" spans="1:36" ht="15.75" customHeight="1" x14ac:dyDescent="0.25">
      <c r="A741" s="74">
        <v>2002</v>
      </c>
      <c r="B741" s="139"/>
      <c r="C741" s="139"/>
      <c r="D741" s="139"/>
      <c r="E741" s="139">
        <v>41</v>
      </c>
      <c r="F741" s="139"/>
      <c r="G741" s="139"/>
      <c r="H741" s="140"/>
      <c r="I741" s="147"/>
      <c r="J741" s="148"/>
      <c r="K741" s="149"/>
      <c r="L741" s="153">
        <f>IF(E741=0,"",E741/D740)</f>
        <v>0.93181818181818177</v>
      </c>
      <c r="M741" s="151">
        <v>46</v>
      </c>
      <c r="N741" s="154">
        <f t="shared" si="124"/>
        <v>0.90196078431372551</v>
      </c>
      <c r="O741" s="154">
        <f t="shared" si="125"/>
        <v>9.8039215686274495E-2</v>
      </c>
      <c r="P741" s="32"/>
      <c r="AI741" s="3"/>
      <c r="AJ741" s="3"/>
    </row>
    <row r="742" spans="1:36" ht="15.75" customHeight="1" x14ac:dyDescent="0.25">
      <c r="A742" s="74">
        <v>2101</v>
      </c>
      <c r="B742" s="139"/>
      <c r="C742" s="139"/>
      <c r="D742" s="139"/>
      <c r="E742" s="139"/>
      <c r="F742" s="139">
        <v>36</v>
      </c>
      <c r="G742" s="139"/>
      <c r="H742" s="140"/>
      <c r="I742" s="147"/>
      <c r="J742" s="148"/>
      <c r="K742" s="149"/>
      <c r="L742" s="153">
        <f>IF(F742=0,"",F742/E741)</f>
        <v>0.87804878048780488</v>
      </c>
      <c r="M742" s="151">
        <v>40</v>
      </c>
      <c r="N742" s="154">
        <f t="shared" si="124"/>
        <v>0.86956521739130432</v>
      </c>
      <c r="O742" s="154">
        <f t="shared" si="125"/>
        <v>0.13043478260869568</v>
      </c>
      <c r="P742" s="32"/>
      <c r="AI742" s="3"/>
      <c r="AJ742" s="3"/>
    </row>
    <row r="743" spans="1:36" ht="15.75" customHeight="1" x14ac:dyDescent="0.25">
      <c r="A743" s="74">
        <v>2102</v>
      </c>
      <c r="B743" s="139"/>
      <c r="C743" s="139"/>
      <c r="D743" s="139"/>
      <c r="E743" s="139"/>
      <c r="F743" s="139"/>
      <c r="G743" s="139">
        <v>34</v>
      </c>
      <c r="H743" s="140">
        <v>13</v>
      </c>
      <c r="I743" s="147"/>
      <c r="J743" s="148"/>
      <c r="K743" s="149"/>
      <c r="L743" s="153">
        <f>IF(G743=0,"",G743/F742)</f>
        <v>0.94444444444444442</v>
      </c>
      <c r="M743" s="155">
        <v>38</v>
      </c>
      <c r="N743" s="154">
        <f t="shared" si="124"/>
        <v>0.95</v>
      </c>
      <c r="O743" s="154">
        <f t="shared" si="125"/>
        <v>5.0000000000000044E-2</v>
      </c>
      <c r="P743" s="32"/>
      <c r="AI743" s="3"/>
      <c r="AJ743" s="3"/>
    </row>
    <row r="744" spans="1:36" ht="15.75" customHeight="1" x14ac:dyDescent="0.25">
      <c r="A744" s="75" t="s">
        <v>116</v>
      </c>
      <c r="B744" s="139"/>
      <c r="C744" s="139"/>
      <c r="D744" s="139"/>
      <c r="E744" s="139"/>
      <c r="F744" s="139"/>
      <c r="G744" s="139">
        <v>13</v>
      </c>
      <c r="H744" s="140">
        <v>10</v>
      </c>
      <c r="I744" s="147"/>
      <c r="J744" s="148"/>
      <c r="K744" s="156"/>
      <c r="L744" s="157"/>
      <c r="M744" s="155">
        <v>15</v>
      </c>
      <c r="N744" s="158"/>
      <c r="O744" s="159"/>
      <c r="P744" s="32"/>
      <c r="AI744" s="3"/>
      <c r="AJ744" s="3"/>
    </row>
    <row r="745" spans="1:36" ht="15.75" customHeight="1" x14ac:dyDescent="0.25">
      <c r="A745" s="75" t="s">
        <v>117</v>
      </c>
      <c r="B745" s="139"/>
      <c r="C745" s="139"/>
      <c r="D745" s="139"/>
      <c r="E745" s="139"/>
      <c r="F745" s="139"/>
      <c r="G745" s="139">
        <v>1</v>
      </c>
      <c r="H745" s="140"/>
      <c r="I745" s="147"/>
      <c r="J745" s="148"/>
      <c r="K745" s="156"/>
      <c r="L745" s="157"/>
      <c r="M745" s="155">
        <v>1</v>
      </c>
      <c r="N745" s="158"/>
      <c r="O745" s="159"/>
      <c r="P745" s="32"/>
      <c r="AI745" s="3"/>
      <c r="AJ745" s="3"/>
    </row>
    <row r="746" spans="1:36" ht="15.75" customHeight="1" x14ac:dyDescent="0.25">
      <c r="A746" s="75" t="s">
        <v>132</v>
      </c>
      <c r="B746" s="139"/>
      <c r="C746" s="139"/>
      <c r="D746" s="139"/>
      <c r="E746" s="139"/>
      <c r="F746" s="139"/>
      <c r="G746" s="139"/>
      <c r="H746" s="140"/>
      <c r="I746" s="147"/>
      <c r="J746" s="148"/>
      <c r="K746" s="156"/>
      <c r="L746" s="157"/>
      <c r="M746" s="155"/>
      <c r="N746" s="158"/>
      <c r="O746" s="159"/>
      <c r="P746" s="32"/>
      <c r="AI746" s="3"/>
      <c r="AJ746" s="3"/>
    </row>
    <row r="747" spans="1:36" ht="15.75" customHeight="1" x14ac:dyDescent="0.25">
      <c r="A747" s="75" t="s">
        <v>120</v>
      </c>
      <c r="B747" s="160"/>
      <c r="C747" s="160"/>
      <c r="D747" s="160"/>
      <c r="E747" s="160"/>
      <c r="F747" s="160"/>
      <c r="G747" s="160"/>
      <c r="H747" s="140"/>
      <c r="I747" s="161"/>
      <c r="J747" s="162"/>
      <c r="K747" s="163"/>
      <c r="L747" s="164"/>
      <c r="M747" s="155"/>
      <c r="N747" s="165"/>
      <c r="O747" s="166"/>
      <c r="P747" s="32"/>
      <c r="AI747" s="3"/>
      <c r="AJ747" s="3"/>
    </row>
    <row r="748" spans="1:36" ht="18" customHeight="1" x14ac:dyDescent="0.25">
      <c r="A748" s="31"/>
      <c r="B748" s="232" t="s">
        <v>114</v>
      </c>
      <c r="C748" s="232"/>
      <c r="D748" s="232"/>
      <c r="E748" s="232"/>
      <c r="F748" s="232"/>
      <c r="G748" s="232"/>
      <c r="H748" s="138">
        <f>SUM(H738:H747)</f>
        <v>23</v>
      </c>
      <c r="I748" s="77">
        <f>H743/B738</f>
        <v>0.15116279069767441</v>
      </c>
      <c r="J748" s="77">
        <f>IF(H748=0,"",H748/B738)</f>
        <v>0.26744186046511625</v>
      </c>
      <c r="K748" s="77">
        <f>J748-I748</f>
        <v>0.11627906976744184</v>
      </c>
      <c r="L748" s="5"/>
      <c r="M748" s="32"/>
      <c r="N748" s="23"/>
      <c r="O748" s="5"/>
      <c r="P748" s="32"/>
      <c r="AI748" s="3"/>
      <c r="AJ748" s="3"/>
    </row>
    <row r="749" spans="1:36" ht="12.75" customHeight="1" x14ac:dyDescent="0.2">
      <c r="I749" s="5"/>
      <c r="J749" s="5"/>
      <c r="L749" s="5"/>
      <c r="M749" s="6"/>
      <c r="N749" s="6"/>
      <c r="O749" s="5"/>
      <c r="AI749" s="3"/>
      <c r="AJ749" s="3"/>
    </row>
    <row r="750" spans="1:36" ht="12.75" customHeight="1" x14ac:dyDescent="0.2">
      <c r="I750" s="5"/>
      <c r="J750" s="5"/>
      <c r="L750" s="5"/>
      <c r="M750" s="6"/>
      <c r="N750" s="6"/>
      <c r="O750" s="5"/>
      <c r="AI750" s="3"/>
      <c r="AJ750" s="3"/>
    </row>
    <row r="751" spans="1:36" ht="26.25" customHeight="1" x14ac:dyDescent="0.4">
      <c r="A751" s="122"/>
      <c r="B751" s="238" t="s">
        <v>99</v>
      </c>
      <c r="C751" s="238"/>
      <c r="D751" s="238"/>
      <c r="E751" s="238"/>
      <c r="F751" s="238"/>
      <c r="G751" s="238"/>
      <c r="H751" s="72">
        <v>1902</v>
      </c>
      <c r="I751" s="73"/>
      <c r="J751" s="73"/>
      <c r="K751" s="73"/>
      <c r="L751" s="73"/>
      <c r="M751" s="73"/>
      <c r="N751" s="32"/>
      <c r="O751" s="32"/>
      <c r="P751" s="32"/>
      <c r="AI751" s="3"/>
      <c r="AJ751" s="3"/>
    </row>
    <row r="752" spans="1:36" ht="20.25" customHeight="1" x14ac:dyDescent="0.2">
      <c r="A752" s="222" t="s">
        <v>9</v>
      </c>
      <c r="B752" s="223" t="s">
        <v>100</v>
      </c>
      <c r="C752" s="224"/>
      <c r="D752" s="224"/>
      <c r="E752" s="224"/>
      <c r="F752" s="224"/>
      <c r="G752" s="224"/>
      <c r="H752" s="225" t="s">
        <v>10</v>
      </c>
      <c r="I752" s="219" t="s">
        <v>2</v>
      </c>
      <c r="J752" s="219" t="s">
        <v>3</v>
      </c>
      <c r="K752" s="227" t="s">
        <v>4</v>
      </c>
      <c r="L752" s="219" t="s">
        <v>5</v>
      </c>
      <c r="M752" s="217" t="s">
        <v>6</v>
      </c>
      <c r="N752" s="217" t="s">
        <v>7</v>
      </c>
      <c r="O752" s="219" t="s">
        <v>8</v>
      </c>
      <c r="P752" s="32"/>
      <c r="AI752" s="3"/>
      <c r="AJ752" s="3"/>
    </row>
    <row r="753" spans="1:36" ht="15.75" customHeight="1" x14ac:dyDescent="0.25">
      <c r="A753" s="218"/>
      <c r="B753" s="74" t="s">
        <v>101</v>
      </c>
      <c r="C753" s="74" t="s">
        <v>102</v>
      </c>
      <c r="D753" s="74" t="s">
        <v>103</v>
      </c>
      <c r="E753" s="74" t="s">
        <v>104</v>
      </c>
      <c r="F753" s="74" t="s">
        <v>105</v>
      </c>
      <c r="G753" s="74" t="s">
        <v>106</v>
      </c>
      <c r="H753" s="226"/>
      <c r="I753" s="218"/>
      <c r="J753" s="218"/>
      <c r="K753" s="218"/>
      <c r="L753" s="218"/>
      <c r="M753" s="218"/>
      <c r="N753" s="218"/>
      <c r="O753" s="218"/>
      <c r="P753" s="32"/>
      <c r="AI753" s="3"/>
      <c r="AJ753" s="3"/>
    </row>
    <row r="754" spans="1:36" ht="15.75" customHeight="1" x14ac:dyDescent="0.25">
      <c r="A754" s="74">
        <v>1902</v>
      </c>
      <c r="B754" s="139">
        <v>1388</v>
      </c>
      <c r="C754" s="139"/>
      <c r="D754" s="139"/>
      <c r="E754" s="139"/>
      <c r="F754" s="139"/>
      <c r="G754" s="139"/>
      <c r="H754" s="140"/>
      <c r="I754" s="141"/>
      <c r="J754" s="142"/>
      <c r="K754" s="143"/>
      <c r="L754" s="144"/>
      <c r="M754" s="145">
        <f>B754</f>
        <v>1388</v>
      </c>
      <c r="N754" s="146"/>
      <c r="O754" s="144"/>
      <c r="P754" s="32"/>
      <c r="AI754" s="3"/>
      <c r="AJ754" s="3"/>
    </row>
    <row r="755" spans="1:36" ht="15.75" customHeight="1" x14ac:dyDescent="0.25">
      <c r="A755" s="74">
        <v>2001</v>
      </c>
      <c r="B755" s="139"/>
      <c r="C755" s="139">
        <v>1192</v>
      </c>
      <c r="D755" s="139"/>
      <c r="E755" s="139"/>
      <c r="F755" s="139"/>
      <c r="G755" s="139"/>
      <c r="H755" s="140"/>
      <c r="I755" s="147"/>
      <c r="J755" s="148"/>
      <c r="K755" s="149"/>
      <c r="L755" s="150">
        <f>IF(C755=0,"",C755/B754)</f>
        <v>0.85878962536023051</v>
      </c>
      <c r="M755" s="151">
        <v>1227</v>
      </c>
      <c r="N755" s="152">
        <f t="shared" ref="N755:N759" si="126">IF(M755=0,"",M755/M754)</f>
        <v>0.88400576368876083</v>
      </c>
      <c r="O755" s="152">
        <f t="shared" ref="O755:O759" si="127">IF(M755=0,"",100%-N755)</f>
        <v>0.11599423631123917</v>
      </c>
      <c r="P755" s="32"/>
      <c r="AI755" s="3"/>
      <c r="AJ755" s="3"/>
    </row>
    <row r="756" spans="1:36" ht="15.75" customHeight="1" x14ac:dyDescent="0.25">
      <c r="A756" s="74">
        <v>2002</v>
      </c>
      <c r="B756" s="139"/>
      <c r="C756" s="139"/>
      <c r="D756" s="139">
        <v>1068</v>
      </c>
      <c r="E756" s="139"/>
      <c r="F756" s="139"/>
      <c r="G756" s="139"/>
      <c r="H756" s="140"/>
      <c r="I756" s="147"/>
      <c r="J756" s="148"/>
      <c r="K756" s="149"/>
      <c r="L756" s="153">
        <f>IF(D756=0,"",D756/C755)</f>
        <v>0.89597315436241609</v>
      </c>
      <c r="M756" s="151">
        <v>1191</v>
      </c>
      <c r="N756" s="154">
        <f t="shared" si="126"/>
        <v>0.97066014669926648</v>
      </c>
      <c r="O756" s="154">
        <f t="shared" si="127"/>
        <v>2.933985330073352E-2</v>
      </c>
      <c r="P756" s="11">
        <f>M756/M754</f>
        <v>0.85806916426512969</v>
      </c>
      <c r="AI756" s="3"/>
      <c r="AJ756" s="3"/>
    </row>
    <row r="757" spans="1:36" ht="15.75" customHeight="1" x14ac:dyDescent="0.25">
      <c r="A757" s="74">
        <v>2102</v>
      </c>
      <c r="B757" s="139"/>
      <c r="C757" s="139"/>
      <c r="D757" s="139"/>
      <c r="E757" s="139">
        <v>935</v>
      </c>
      <c r="F757" s="139"/>
      <c r="G757" s="139"/>
      <c r="H757" s="140"/>
      <c r="I757" s="147"/>
      <c r="J757" s="148"/>
      <c r="K757" s="149"/>
      <c r="L757" s="153">
        <f>IF(E757=0,"",E757/D756)</f>
        <v>0.87546816479400746</v>
      </c>
      <c r="M757" s="151">
        <v>1155</v>
      </c>
      <c r="N757" s="154">
        <f t="shared" si="126"/>
        <v>0.96977329974811088</v>
      </c>
      <c r="O757" s="154">
        <f t="shared" si="127"/>
        <v>3.0226700251889116E-2</v>
      </c>
      <c r="P757" s="32"/>
      <c r="AI757" s="3"/>
      <c r="AJ757" s="3"/>
    </row>
    <row r="758" spans="1:36" ht="15.75" customHeight="1" x14ac:dyDescent="0.25">
      <c r="A758" s="74">
        <v>2101</v>
      </c>
      <c r="B758" s="139"/>
      <c r="C758" s="139"/>
      <c r="D758" s="139"/>
      <c r="E758" s="139"/>
      <c r="F758" s="139">
        <v>892</v>
      </c>
      <c r="G758" s="139"/>
      <c r="H758" s="140"/>
      <c r="I758" s="147"/>
      <c r="J758" s="148"/>
      <c r="K758" s="149"/>
      <c r="L758" s="153">
        <f>IF(F758=0,"",F758/E757)</f>
        <v>0.95401069518716575</v>
      </c>
      <c r="M758" s="151">
        <v>1072</v>
      </c>
      <c r="N758" s="154">
        <f t="shared" si="126"/>
        <v>0.92813852813852815</v>
      </c>
      <c r="O758" s="154">
        <f t="shared" si="127"/>
        <v>7.1861471861471848E-2</v>
      </c>
      <c r="P758" s="32"/>
      <c r="AI758" s="3"/>
      <c r="AJ758" s="3"/>
    </row>
    <row r="759" spans="1:36" ht="15.75" customHeight="1" x14ac:dyDescent="0.25">
      <c r="A759" s="74">
        <v>2201</v>
      </c>
      <c r="B759" s="139"/>
      <c r="C759" s="139"/>
      <c r="D759" s="139"/>
      <c r="E759" s="139"/>
      <c r="F759" s="139"/>
      <c r="G759" s="139">
        <v>892</v>
      </c>
      <c r="H759" s="140">
        <v>764</v>
      </c>
      <c r="I759" s="147"/>
      <c r="J759" s="148"/>
      <c r="K759" s="149"/>
      <c r="L759" s="153">
        <f>IF(G759=0,"",G759/F758)</f>
        <v>1</v>
      </c>
      <c r="M759" s="155">
        <v>244</v>
      </c>
      <c r="N759" s="154">
        <f t="shared" si="126"/>
        <v>0.22761194029850745</v>
      </c>
      <c r="O759" s="154">
        <f t="shared" si="127"/>
        <v>0.77238805970149249</v>
      </c>
      <c r="P759" s="32"/>
      <c r="AI759" s="3"/>
      <c r="AJ759" s="3"/>
    </row>
    <row r="760" spans="1:36" ht="15.75" customHeight="1" x14ac:dyDescent="0.25">
      <c r="A760" s="74">
        <v>2202</v>
      </c>
      <c r="B760" s="139"/>
      <c r="C760" s="139"/>
      <c r="D760" s="139"/>
      <c r="E760" s="139"/>
      <c r="F760" s="139"/>
      <c r="G760" s="139">
        <v>140</v>
      </c>
      <c r="H760" s="140">
        <v>82</v>
      </c>
      <c r="I760" s="147"/>
      <c r="J760" s="148"/>
      <c r="K760" s="156"/>
      <c r="L760" s="157"/>
      <c r="M760" s="155">
        <v>123</v>
      </c>
      <c r="N760" s="158"/>
      <c r="O760" s="159"/>
      <c r="P760" s="32"/>
      <c r="AI760" s="3"/>
      <c r="AJ760" s="3"/>
    </row>
    <row r="761" spans="1:36" ht="15.75" customHeight="1" x14ac:dyDescent="0.25">
      <c r="A761" s="75" t="s">
        <v>132</v>
      </c>
      <c r="B761" s="139"/>
      <c r="C761" s="139"/>
      <c r="D761" s="139"/>
      <c r="E761" s="139"/>
      <c r="F761" s="139"/>
      <c r="G761" s="139">
        <v>100</v>
      </c>
      <c r="H761" s="140">
        <v>81</v>
      </c>
      <c r="I761" s="147"/>
      <c r="J761" s="148"/>
      <c r="K761" s="156"/>
      <c r="L761" s="157"/>
      <c r="M761" s="155">
        <v>30</v>
      </c>
      <c r="N761" s="158"/>
      <c r="O761" s="159"/>
      <c r="P761" s="32"/>
      <c r="AI761" s="3"/>
      <c r="AJ761" s="3"/>
    </row>
    <row r="762" spans="1:36" ht="15.75" customHeight="1" x14ac:dyDescent="0.25">
      <c r="A762" s="75" t="s">
        <v>120</v>
      </c>
      <c r="B762" s="139"/>
      <c r="C762" s="139"/>
      <c r="D762" s="139"/>
      <c r="E762" s="139"/>
      <c r="F762" s="139"/>
      <c r="G762" s="139">
        <v>25</v>
      </c>
      <c r="H762" s="183">
        <v>22</v>
      </c>
      <c r="I762" s="147"/>
      <c r="J762" s="148"/>
      <c r="K762" s="156"/>
      <c r="L762" s="157"/>
      <c r="M762" s="174">
        <v>30</v>
      </c>
      <c r="N762" s="158"/>
      <c r="O762" s="159"/>
      <c r="P762" s="32"/>
      <c r="AI762" s="3"/>
      <c r="AJ762" s="3"/>
    </row>
    <row r="763" spans="1:36" ht="15.75" customHeight="1" x14ac:dyDescent="0.25">
      <c r="A763" s="167" t="s">
        <v>133</v>
      </c>
      <c r="B763" s="160"/>
      <c r="C763" s="160"/>
      <c r="D763" s="160"/>
      <c r="E763" s="160"/>
      <c r="F763" s="160"/>
      <c r="G763" s="182">
        <v>3</v>
      </c>
      <c r="H763" s="185">
        <v>3</v>
      </c>
      <c r="I763" s="171"/>
      <c r="J763" s="171"/>
      <c r="K763" s="172"/>
      <c r="L763" s="173"/>
      <c r="M763" s="181">
        <v>4</v>
      </c>
      <c r="N763" s="175"/>
      <c r="O763" s="179"/>
      <c r="P763" s="32"/>
      <c r="AI763" s="3"/>
      <c r="AJ763" s="3"/>
    </row>
    <row r="764" spans="1:36" s="131" customFormat="1" ht="15.75" customHeight="1" x14ac:dyDescent="0.25">
      <c r="A764" s="169" t="s">
        <v>124</v>
      </c>
      <c r="B764" s="170"/>
      <c r="C764" s="170"/>
      <c r="D764" s="170"/>
      <c r="E764" s="170"/>
      <c r="F764" s="170"/>
      <c r="G764" s="170">
        <v>1</v>
      </c>
      <c r="H764" s="184">
        <v>1</v>
      </c>
      <c r="I764" s="191"/>
      <c r="J764" s="192"/>
      <c r="K764" s="176"/>
      <c r="L764" s="177"/>
      <c r="M764" s="181">
        <v>1</v>
      </c>
      <c r="N764" s="178"/>
      <c r="O764" s="180"/>
      <c r="P764" s="32"/>
      <c r="AI764" s="3"/>
      <c r="AJ764" s="3"/>
    </row>
    <row r="765" spans="1:36" ht="18" customHeight="1" x14ac:dyDescent="0.25">
      <c r="A765" s="168"/>
      <c r="B765" s="232" t="s">
        <v>114</v>
      </c>
      <c r="C765" s="232"/>
      <c r="D765" s="232"/>
      <c r="E765" s="232"/>
      <c r="F765" s="232"/>
      <c r="G765" s="232"/>
      <c r="H765" s="138">
        <f>SUM(H754:H764)</f>
        <v>953</v>
      </c>
      <c r="I765" s="77">
        <f>H759/B754</f>
        <v>0.55043227665706052</v>
      </c>
      <c r="J765" s="77">
        <f>IF(H765=0,"",H765/B754)</f>
        <v>0.68659942363112392</v>
      </c>
      <c r="K765" s="77">
        <f>J765-I765</f>
        <v>0.1361671469740634</v>
      </c>
      <c r="L765" s="5"/>
      <c r="M765" s="32"/>
      <c r="N765" s="23"/>
      <c r="O765" s="5"/>
      <c r="P765" s="32"/>
      <c r="AI765" s="3"/>
      <c r="AJ765" s="3"/>
    </row>
    <row r="766" spans="1:36" ht="12.75" customHeight="1" x14ac:dyDescent="0.2">
      <c r="I766" s="5"/>
      <c r="J766" s="5"/>
      <c r="L766" s="5"/>
      <c r="M766" s="6"/>
      <c r="N766" s="6"/>
      <c r="O766" s="5"/>
      <c r="AI766" s="3"/>
      <c r="AJ766" s="3"/>
    </row>
    <row r="767" spans="1:36" ht="12.75" customHeight="1" x14ac:dyDescent="0.2">
      <c r="I767" s="5"/>
      <c r="J767" s="5"/>
      <c r="L767" s="5"/>
      <c r="M767" s="6"/>
      <c r="N767" s="6"/>
      <c r="O767" s="5"/>
      <c r="AI767" s="3"/>
      <c r="AJ767" s="3"/>
    </row>
    <row r="768" spans="1:36" ht="26.25" customHeight="1" x14ac:dyDescent="0.4">
      <c r="A768" s="122"/>
      <c r="B768" s="238" t="s">
        <v>99</v>
      </c>
      <c r="C768" s="238"/>
      <c r="D768" s="238"/>
      <c r="E768" s="238"/>
      <c r="F768" s="238"/>
      <c r="G768" s="238"/>
      <c r="H768" s="72">
        <v>2002</v>
      </c>
      <c r="I768" s="73"/>
      <c r="J768" s="73"/>
      <c r="K768" s="73"/>
      <c r="L768" s="73"/>
      <c r="M768" s="73"/>
      <c r="N768" s="32"/>
      <c r="O768" s="32"/>
      <c r="P768" s="32"/>
      <c r="AI768" s="3"/>
      <c r="AJ768" s="3"/>
    </row>
    <row r="769" spans="1:36" ht="20.25" customHeight="1" x14ac:dyDescent="0.2">
      <c r="A769" s="222" t="s">
        <v>9</v>
      </c>
      <c r="B769" s="223" t="s">
        <v>100</v>
      </c>
      <c r="C769" s="224"/>
      <c r="D769" s="224"/>
      <c r="E769" s="224"/>
      <c r="F769" s="224"/>
      <c r="G769" s="224"/>
      <c r="H769" s="225" t="s">
        <v>10</v>
      </c>
      <c r="I769" s="219" t="s">
        <v>2</v>
      </c>
      <c r="J769" s="219" t="s">
        <v>3</v>
      </c>
      <c r="K769" s="227" t="s">
        <v>4</v>
      </c>
      <c r="L769" s="219" t="s">
        <v>5</v>
      </c>
      <c r="M769" s="217" t="s">
        <v>6</v>
      </c>
      <c r="N769" s="217" t="s">
        <v>7</v>
      </c>
      <c r="O769" s="219" t="s">
        <v>8</v>
      </c>
      <c r="P769" s="32"/>
      <c r="AI769" s="3"/>
      <c r="AJ769" s="3"/>
    </row>
    <row r="770" spans="1:36" ht="15.75" customHeight="1" x14ac:dyDescent="0.25">
      <c r="A770" s="218"/>
      <c r="B770" s="74" t="s">
        <v>101</v>
      </c>
      <c r="C770" s="74" t="s">
        <v>102</v>
      </c>
      <c r="D770" s="74" t="s">
        <v>103</v>
      </c>
      <c r="E770" s="74" t="s">
        <v>104</v>
      </c>
      <c r="F770" s="74" t="s">
        <v>105</v>
      </c>
      <c r="G770" s="74" t="s">
        <v>106</v>
      </c>
      <c r="H770" s="226"/>
      <c r="I770" s="218"/>
      <c r="J770" s="218"/>
      <c r="K770" s="218"/>
      <c r="L770" s="218"/>
      <c r="M770" s="218"/>
      <c r="N770" s="218"/>
      <c r="O770" s="218"/>
      <c r="P770" s="32"/>
      <c r="AI770" s="3"/>
      <c r="AJ770" s="3"/>
    </row>
    <row r="771" spans="1:36" ht="15.75" customHeight="1" x14ac:dyDescent="0.25">
      <c r="A771" s="74">
        <v>2002</v>
      </c>
      <c r="B771" s="139">
        <v>1390</v>
      </c>
      <c r="C771" s="139"/>
      <c r="D771" s="139"/>
      <c r="E771" s="139"/>
      <c r="F771" s="139"/>
      <c r="G771" s="139"/>
      <c r="H771" s="140"/>
      <c r="I771" s="141"/>
      <c r="J771" s="142"/>
      <c r="K771" s="143"/>
      <c r="L771" s="144"/>
      <c r="M771" s="145">
        <f>B771</f>
        <v>1390</v>
      </c>
      <c r="N771" s="146"/>
      <c r="O771" s="144"/>
      <c r="P771" s="32"/>
      <c r="AI771" s="3"/>
      <c r="AJ771" s="3"/>
    </row>
    <row r="772" spans="1:36" ht="15.75" customHeight="1" x14ac:dyDescent="0.25">
      <c r="A772" s="74">
        <v>2101</v>
      </c>
      <c r="B772" s="139"/>
      <c r="C772" s="139">
        <v>1163</v>
      </c>
      <c r="D772" s="139"/>
      <c r="E772" s="139"/>
      <c r="F772" s="139"/>
      <c r="G772" s="139"/>
      <c r="H772" s="140"/>
      <c r="I772" s="147"/>
      <c r="J772" s="148"/>
      <c r="K772" s="149"/>
      <c r="L772" s="150">
        <f>IF(C772=0,"",C772/B771)</f>
        <v>0.83669064748201438</v>
      </c>
      <c r="M772" s="151">
        <v>1183</v>
      </c>
      <c r="N772" s="152">
        <f t="shared" ref="N772:N776" si="128">IF(M772=0,"",M772/M771)</f>
        <v>0.8510791366906475</v>
      </c>
      <c r="O772" s="152">
        <f t="shared" ref="O772:O776" si="129">IF(M772=0,"",100%-N772)</f>
        <v>0.1489208633093525</v>
      </c>
      <c r="P772" s="32"/>
      <c r="AI772" s="3"/>
      <c r="AJ772" s="3"/>
    </row>
    <row r="773" spans="1:36" ht="15.75" customHeight="1" x14ac:dyDescent="0.25">
      <c r="A773" s="74">
        <v>2102</v>
      </c>
      <c r="B773" s="139"/>
      <c r="C773" s="139"/>
      <c r="D773" s="139">
        <v>1010</v>
      </c>
      <c r="E773" s="139"/>
      <c r="F773" s="139"/>
      <c r="G773" s="139"/>
      <c r="H773" s="140"/>
      <c r="I773" s="147"/>
      <c r="J773" s="148"/>
      <c r="K773" s="149"/>
      <c r="L773" s="153">
        <f>IF(D773=0,"",D773/C772)</f>
        <v>0.86844368013757522</v>
      </c>
      <c r="M773" s="151">
        <v>1105</v>
      </c>
      <c r="N773" s="154">
        <f t="shared" si="128"/>
        <v>0.93406593406593408</v>
      </c>
      <c r="O773" s="154">
        <f t="shared" si="129"/>
        <v>6.5934065934065922E-2</v>
      </c>
      <c r="P773" s="11">
        <f>M773/M771</f>
        <v>0.79496402877697847</v>
      </c>
      <c r="AI773" s="3"/>
      <c r="AJ773" s="3"/>
    </row>
    <row r="774" spans="1:36" ht="15.75" customHeight="1" x14ac:dyDescent="0.25">
      <c r="A774" s="74">
        <v>2201</v>
      </c>
      <c r="B774" s="139"/>
      <c r="C774" s="139"/>
      <c r="D774" s="139"/>
      <c r="E774" s="139">
        <v>937</v>
      </c>
      <c r="F774" s="139"/>
      <c r="G774" s="139"/>
      <c r="H774" s="140">
        <v>2</v>
      </c>
      <c r="I774" s="147"/>
      <c r="J774" s="148"/>
      <c r="K774" s="149"/>
      <c r="L774" s="153">
        <f>IF(E774=0,"",E774/D773)</f>
        <v>0.92772277227722777</v>
      </c>
      <c r="M774" s="151">
        <v>1090</v>
      </c>
      <c r="N774" s="154">
        <f t="shared" si="128"/>
        <v>0.98642533936651589</v>
      </c>
      <c r="O774" s="154">
        <f t="shared" si="129"/>
        <v>1.3574660633484115E-2</v>
      </c>
      <c r="P774" s="32"/>
      <c r="AI774" s="3"/>
      <c r="AJ774" s="3"/>
    </row>
    <row r="775" spans="1:36" ht="15.75" customHeight="1" x14ac:dyDescent="0.25">
      <c r="A775" s="74">
        <v>2202</v>
      </c>
      <c r="B775" s="139"/>
      <c r="C775" s="139"/>
      <c r="D775" s="139"/>
      <c r="E775" s="139"/>
      <c r="F775" s="139">
        <v>842</v>
      </c>
      <c r="G775" s="139"/>
      <c r="H775" s="140">
        <v>1</v>
      </c>
      <c r="I775" s="147"/>
      <c r="J775" s="148"/>
      <c r="K775" s="149"/>
      <c r="L775" s="153">
        <f>IF(F775=0,"",F775/E774)</f>
        <v>0.8986125933831377</v>
      </c>
      <c r="M775" s="151">
        <v>1034</v>
      </c>
      <c r="N775" s="154">
        <f t="shared" si="128"/>
        <v>0.94862385321100917</v>
      </c>
      <c r="O775" s="154">
        <f t="shared" si="129"/>
        <v>5.1376146788990829E-2</v>
      </c>
      <c r="P775" s="32"/>
      <c r="AI775" s="3"/>
      <c r="AJ775" s="3"/>
    </row>
    <row r="776" spans="1:36" ht="15.75" x14ac:dyDescent="0.25">
      <c r="A776" s="74">
        <v>2301</v>
      </c>
      <c r="B776" s="139"/>
      <c r="C776" s="139"/>
      <c r="D776" s="139"/>
      <c r="E776" s="139"/>
      <c r="F776" s="139"/>
      <c r="G776" s="139">
        <v>830</v>
      </c>
      <c r="H776" s="140">
        <v>708</v>
      </c>
      <c r="I776" s="147"/>
      <c r="J776" s="148"/>
      <c r="K776" s="149"/>
      <c r="L776" s="153">
        <f>IF(G776=0,"",G776/F775)</f>
        <v>0.98574821852731587</v>
      </c>
      <c r="M776" s="155">
        <v>978</v>
      </c>
      <c r="N776" s="154">
        <f t="shared" si="128"/>
        <v>0.9458413926499033</v>
      </c>
      <c r="O776" s="154">
        <f t="shared" si="129"/>
        <v>5.4158607350096699E-2</v>
      </c>
      <c r="P776" s="32"/>
      <c r="AI776" s="3"/>
      <c r="AJ776" s="3"/>
    </row>
    <row r="777" spans="1:36" ht="15.75" x14ac:dyDescent="0.25">
      <c r="A777" s="75" t="s">
        <v>120</v>
      </c>
      <c r="B777" s="139"/>
      <c r="C777" s="139"/>
      <c r="D777" s="139"/>
      <c r="E777" s="139"/>
      <c r="F777" s="139"/>
      <c r="G777" s="139">
        <v>185</v>
      </c>
      <c r="H777" s="140">
        <v>114</v>
      </c>
      <c r="I777" s="147"/>
      <c r="J777" s="148"/>
      <c r="K777" s="156"/>
      <c r="L777" s="157"/>
      <c r="M777" s="155">
        <v>224</v>
      </c>
      <c r="N777" s="158"/>
      <c r="O777" s="159"/>
      <c r="P777" s="32"/>
      <c r="AI777" s="3"/>
      <c r="AJ777" s="3"/>
    </row>
    <row r="778" spans="1:36" ht="15.75" customHeight="1" x14ac:dyDescent="0.25">
      <c r="A778" s="75" t="s">
        <v>133</v>
      </c>
      <c r="B778" s="139"/>
      <c r="C778" s="139"/>
      <c r="D778" s="139"/>
      <c r="E778" s="139"/>
      <c r="F778" s="139"/>
      <c r="G778" s="139">
        <v>70</v>
      </c>
      <c r="H778" s="140">
        <v>61</v>
      </c>
      <c r="I778" s="147"/>
      <c r="J778" s="148"/>
      <c r="K778" s="156"/>
      <c r="L778" s="157"/>
      <c r="M778" s="155">
        <v>81</v>
      </c>
      <c r="N778" s="158"/>
      <c r="O778" s="159"/>
      <c r="P778" s="32"/>
      <c r="AI778" s="3"/>
      <c r="AJ778" s="3"/>
    </row>
    <row r="779" spans="1:36" ht="15.75" customHeight="1" x14ac:dyDescent="0.25">
      <c r="A779" s="75" t="s">
        <v>124</v>
      </c>
      <c r="B779" s="139"/>
      <c r="C779" s="139"/>
      <c r="D779" s="139"/>
      <c r="E779" s="139"/>
      <c r="F779" s="139"/>
      <c r="G779" s="139">
        <v>15</v>
      </c>
      <c r="H779" s="140">
        <v>11</v>
      </c>
      <c r="I779" s="147"/>
      <c r="J779" s="148"/>
      <c r="K779" s="156"/>
      <c r="L779" s="157"/>
      <c r="M779" s="155">
        <v>16</v>
      </c>
      <c r="N779" s="158"/>
      <c r="O779" s="159"/>
      <c r="P779" s="32"/>
      <c r="AI779" s="3"/>
      <c r="AJ779" s="3"/>
    </row>
    <row r="780" spans="1:36" ht="15.75" customHeight="1" x14ac:dyDescent="0.25">
      <c r="A780" s="75" t="s">
        <v>135</v>
      </c>
      <c r="B780" s="160"/>
      <c r="C780" s="160"/>
      <c r="D780" s="160"/>
      <c r="E780" s="160"/>
      <c r="F780" s="160"/>
      <c r="G780" s="160">
        <v>2</v>
      </c>
      <c r="H780" s="140">
        <v>1</v>
      </c>
      <c r="I780" s="161"/>
      <c r="J780" s="162"/>
      <c r="K780" s="163"/>
      <c r="L780" s="164"/>
      <c r="M780" s="155">
        <v>2</v>
      </c>
      <c r="N780" s="165"/>
      <c r="O780" s="166"/>
      <c r="P780" s="32"/>
      <c r="AI780" s="3"/>
      <c r="AJ780" s="3"/>
    </row>
    <row r="781" spans="1:36" ht="18" customHeight="1" x14ac:dyDescent="0.25">
      <c r="A781" s="31"/>
      <c r="B781" s="232" t="s">
        <v>114</v>
      </c>
      <c r="C781" s="232"/>
      <c r="D781" s="232"/>
      <c r="E781" s="232"/>
      <c r="F781" s="232"/>
      <c r="G781" s="232"/>
      <c r="H781" s="138">
        <f>SUM(H771:H780)</f>
        <v>898</v>
      </c>
      <c r="I781" s="77">
        <f>SUM(H774:H776)/B771</f>
        <v>0.51151079136690647</v>
      </c>
      <c r="J781" s="77">
        <f>IF(H781=0,"",H781/B771)</f>
        <v>0.64604316546762586</v>
      </c>
      <c r="K781" s="77">
        <f>J781-I781</f>
        <v>0.13453237410071939</v>
      </c>
      <c r="L781" s="5"/>
      <c r="M781" s="32"/>
      <c r="N781" s="23"/>
      <c r="O781" s="5"/>
      <c r="P781" s="32"/>
      <c r="AI781" s="3"/>
      <c r="AJ781" s="3"/>
    </row>
    <row r="782" spans="1:36" ht="12.75" x14ac:dyDescent="0.2">
      <c r="I782" s="5"/>
      <c r="J782" s="5"/>
      <c r="L782" s="5"/>
      <c r="M782" s="6"/>
      <c r="N782" s="6"/>
      <c r="O782" s="5"/>
      <c r="AI782" s="3"/>
      <c r="AJ782" s="3"/>
    </row>
    <row r="783" spans="1:36" ht="12.75" x14ac:dyDescent="0.2">
      <c r="I783" s="5"/>
      <c r="J783" s="5"/>
      <c r="L783" s="5"/>
      <c r="M783" s="6"/>
      <c r="N783" s="6"/>
      <c r="O783" s="5"/>
      <c r="AI783" s="3"/>
      <c r="AJ783" s="3"/>
    </row>
    <row r="784" spans="1:36" ht="26.25" x14ac:dyDescent="0.4">
      <c r="A784" s="122"/>
      <c r="B784" s="238" t="s">
        <v>99</v>
      </c>
      <c r="C784" s="238"/>
      <c r="D784" s="238"/>
      <c r="E784" s="238"/>
      <c r="F784" s="238"/>
      <c r="G784" s="238"/>
      <c r="H784" s="72">
        <v>2102</v>
      </c>
      <c r="I784" s="73"/>
      <c r="J784" s="73"/>
      <c r="K784" s="73"/>
      <c r="L784" s="73"/>
      <c r="M784" s="73"/>
      <c r="N784" s="32"/>
      <c r="O784" s="32"/>
      <c r="P784" s="32"/>
      <c r="AI784" s="3"/>
      <c r="AJ784" s="3"/>
    </row>
    <row r="785" spans="1:36" ht="20.25" x14ac:dyDescent="0.2">
      <c r="A785" s="222" t="s">
        <v>9</v>
      </c>
      <c r="B785" s="223" t="s">
        <v>100</v>
      </c>
      <c r="C785" s="224"/>
      <c r="D785" s="224"/>
      <c r="E785" s="224"/>
      <c r="F785" s="224"/>
      <c r="G785" s="224"/>
      <c r="H785" s="225" t="s">
        <v>10</v>
      </c>
      <c r="I785" s="219" t="s">
        <v>2</v>
      </c>
      <c r="J785" s="219" t="s">
        <v>3</v>
      </c>
      <c r="K785" s="227" t="s">
        <v>4</v>
      </c>
      <c r="L785" s="219" t="s">
        <v>5</v>
      </c>
      <c r="M785" s="217" t="s">
        <v>6</v>
      </c>
      <c r="N785" s="217" t="s">
        <v>7</v>
      </c>
      <c r="O785" s="219" t="s">
        <v>8</v>
      </c>
      <c r="P785" s="32"/>
      <c r="AI785" s="3"/>
      <c r="AJ785" s="3"/>
    </row>
    <row r="786" spans="1:36" ht="15.75" x14ac:dyDescent="0.25">
      <c r="A786" s="218"/>
      <c r="B786" s="74" t="s">
        <v>101</v>
      </c>
      <c r="C786" s="74" t="s">
        <v>102</v>
      </c>
      <c r="D786" s="74" t="s">
        <v>103</v>
      </c>
      <c r="E786" s="74" t="s">
        <v>104</v>
      </c>
      <c r="F786" s="74" t="s">
        <v>105</v>
      </c>
      <c r="G786" s="74" t="s">
        <v>106</v>
      </c>
      <c r="H786" s="226"/>
      <c r="I786" s="218"/>
      <c r="J786" s="218"/>
      <c r="K786" s="218"/>
      <c r="L786" s="218"/>
      <c r="M786" s="218"/>
      <c r="N786" s="218"/>
      <c r="O786" s="218"/>
      <c r="P786" s="32"/>
      <c r="AI786" s="3"/>
      <c r="AJ786" s="3"/>
    </row>
    <row r="787" spans="1:36" ht="15.75" customHeight="1" x14ac:dyDescent="0.25">
      <c r="A787" s="74">
        <v>2102</v>
      </c>
      <c r="B787" s="139">
        <v>1363</v>
      </c>
      <c r="C787" s="139"/>
      <c r="D787" s="139"/>
      <c r="E787" s="139"/>
      <c r="F787" s="139"/>
      <c r="G787" s="139"/>
      <c r="H787" s="140"/>
      <c r="I787" s="141"/>
      <c r="J787" s="142"/>
      <c r="K787" s="143"/>
      <c r="L787" s="144"/>
      <c r="M787" s="145">
        <f>B787</f>
        <v>1363</v>
      </c>
      <c r="N787" s="146"/>
      <c r="O787" s="144"/>
      <c r="P787" s="32"/>
      <c r="AI787" s="3"/>
      <c r="AJ787" s="3"/>
    </row>
    <row r="788" spans="1:36" ht="15.75" customHeight="1" x14ac:dyDescent="0.25">
      <c r="A788" s="74">
        <v>2201</v>
      </c>
      <c r="B788" s="139"/>
      <c r="C788" s="139">
        <v>1174</v>
      </c>
      <c r="D788" s="139"/>
      <c r="E788" s="139"/>
      <c r="F788" s="139"/>
      <c r="G788" s="139"/>
      <c r="H788" s="140"/>
      <c r="I788" s="147"/>
      <c r="J788" s="148"/>
      <c r="K788" s="149"/>
      <c r="L788" s="150">
        <f>IF(C788=0,"",C788/B787)</f>
        <v>0.86133528980190754</v>
      </c>
      <c r="M788" s="151">
        <v>1210</v>
      </c>
      <c r="N788" s="152">
        <f t="shared" ref="N788:N792" si="130">IF(M788=0,"",M788/M787)</f>
        <v>0.88774761555392512</v>
      </c>
      <c r="O788" s="152">
        <f t="shared" ref="O788:O792" si="131">IF(M788=0,"",100%-N788)</f>
        <v>0.11225238444607488</v>
      </c>
      <c r="P788" s="32"/>
      <c r="AI788" s="3"/>
      <c r="AJ788" s="3"/>
    </row>
    <row r="789" spans="1:36" ht="15.75" customHeight="1" x14ac:dyDescent="0.25">
      <c r="A789" s="74">
        <v>2202</v>
      </c>
      <c r="B789" s="139"/>
      <c r="C789" s="139"/>
      <c r="D789" s="139">
        <v>1004</v>
      </c>
      <c r="E789" s="139"/>
      <c r="F789" s="139"/>
      <c r="G789" s="139"/>
      <c r="H789" s="140"/>
      <c r="I789" s="147"/>
      <c r="J789" s="148"/>
      <c r="K789" s="149"/>
      <c r="L789" s="153">
        <f>IF(D789=0,"",D789/C788)</f>
        <v>0.85519591141396933</v>
      </c>
      <c r="M789" s="151">
        <v>1130</v>
      </c>
      <c r="N789" s="154">
        <f t="shared" si="130"/>
        <v>0.93388429752066116</v>
      </c>
      <c r="O789" s="154">
        <f t="shared" si="131"/>
        <v>6.6115702479338845E-2</v>
      </c>
      <c r="P789" s="11">
        <f>M789/M787</f>
        <v>0.82905355832721939</v>
      </c>
      <c r="AI789" s="3"/>
      <c r="AJ789" s="3"/>
    </row>
    <row r="790" spans="1:36" ht="15.75" customHeight="1" x14ac:dyDescent="0.25">
      <c r="A790" s="74">
        <v>2301</v>
      </c>
      <c r="B790" s="139"/>
      <c r="C790" s="139"/>
      <c r="D790" s="139"/>
      <c r="E790" s="139">
        <v>933</v>
      </c>
      <c r="F790" s="139"/>
      <c r="G790" s="139"/>
      <c r="H790" s="140">
        <v>1</v>
      </c>
      <c r="I790" s="147"/>
      <c r="J790" s="148"/>
      <c r="K790" s="149"/>
      <c r="L790" s="153">
        <f>IF(E790=0,"",E790/D789)</f>
        <v>0.92928286852589637</v>
      </c>
      <c r="M790" s="151">
        <v>1092</v>
      </c>
      <c r="N790" s="154">
        <f t="shared" si="130"/>
        <v>0.96637168141592922</v>
      </c>
      <c r="O790" s="154">
        <f t="shared" si="131"/>
        <v>3.3628318584070782E-2</v>
      </c>
      <c r="P790" s="32"/>
      <c r="AI790" s="3"/>
      <c r="AJ790" s="3"/>
    </row>
    <row r="791" spans="1:36" ht="15.75" customHeight="1" x14ac:dyDescent="0.25">
      <c r="A791" s="74">
        <v>2302</v>
      </c>
      <c r="B791" s="139"/>
      <c r="C791" s="139"/>
      <c r="D791" s="139"/>
      <c r="E791" s="139"/>
      <c r="F791" s="139">
        <v>884</v>
      </c>
      <c r="G791" s="139"/>
      <c r="H791" s="140">
        <v>1</v>
      </c>
      <c r="I791" s="147"/>
      <c r="J791" s="148"/>
      <c r="K791" s="149"/>
      <c r="L791" s="153">
        <f>IF(F791=0,"",F791/E790)</f>
        <v>0.947481243301179</v>
      </c>
      <c r="M791" s="151">
        <v>1035</v>
      </c>
      <c r="N791" s="154">
        <f t="shared" si="130"/>
        <v>0.94780219780219777</v>
      </c>
      <c r="O791" s="154">
        <f t="shared" si="131"/>
        <v>5.2197802197802234E-2</v>
      </c>
      <c r="P791" s="32"/>
      <c r="AI791" s="3"/>
      <c r="AJ791" s="3"/>
    </row>
    <row r="792" spans="1:36" ht="15.75" customHeight="1" x14ac:dyDescent="0.25">
      <c r="A792" s="74">
        <v>2401</v>
      </c>
      <c r="B792" s="139"/>
      <c r="C792" s="139"/>
      <c r="D792" s="139"/>
      <c r="E792" s="139"/>
      <c r="F792" s="139"/>
      <c r="G792" s="139">
        <v>859</v>
      </c>
      <c r="H792" s="140">
        <v>684</v>
      </c>
      <c r="I792" s="147"/>
      <c r="J792" s="148"/>
      <c r="K792" s="149"/>
      <c r="L792" s="153">
        <f>IF(G792=0,"",G792/F791)</f>
        <v>0.97171945701357465</v>
      </c>
      <c r="M792" s="155">
        <v>995</v>
      </c>
      <c r="N792" s="154">
        <f t="shared" si="130"/>
        <v>0.96135265700483097</v>
      </c>
      <c r="O792" s="154">
        <f t="shared" si="131"/>
        <v>3.8647342995169032E-2</v>
      </c>
      <c r="P792" s="32"/>
      <c r="AI792" s="3"/>
      <c r="AJ792" s="3"/>
    </row>
    <row r="793" spans="1:36" ht="15.75" customHeight="1" x14ac:dyDescent="0.25">
      <c r="A793" s="75" t="s">
        <v>124</v>
      </c>
      <c r="B793" s="139"/>
      <c r="C793" s="139"/>
      <c r="D793" s="139"/>
      <c r="E793" s="139"/>
      <c r="F793" s="139"/>
      <c r="G793" s="139">
        <v>219</v>
      </c>
      <c r="H793" s="140">
        <v>133</v>
      </c>
      <c r="I793" s="147"/>
      <c r="J793" s="148"/>
      <c r="K793" s="156"/>
      <c r="L793" s="157"/>
      <c r="M793" s="155">
        <v>256</v>
      </c>
      <c r="N793" s="158"/>
      <c r="O793" s="159"/>
      <c r="P793" s="32"/>
      <c r="AI793" s="3"/>
      <c r="AJ793" s="3"/>
    </row>
    <row r="794" spans="1:36" ht="15.75" customHeight="1" x14ac:dyDescent="0.25">
      <c r="A794" s="75" t="s">
        <v>135</v>
      </c>
      <c r="B794" s="139"/>
      <c r="C794" s="139"/>
      <c r="D794" s="139"/>
      <c r="E794" s="139"/>
      <c r="F794" s="139"/>
      <c r="G794" s="139">
        <v>75</v>
      </c>
      <c r="H794" s="140">
        <v>70</v>
      </c>
      <c r="I794" s="147"/>
      <c r="J794" s="148"/>
      <c r="K794" s="156"/>
      <c r="L794" s="157"/>
      <c r="M794" s="155">
        <v>86</v>
      </c>
      <c r="N794" s="158"/>
      <c r="O794" s="159"/>
      <c r="P794" s="32"/>
      <c r="AI794" s="3"/>
      <c r="AJ794" s="3"/>
    </row>
    <row r="795" spans="1:36" ht="15.75" x14ac:dyDescent="0.25">
      <c r="A795" s="75" t="s">
        <v>118</v>
      </c>
      <c r="B795" s="139"/>
      <c r="C795" s="139"/>
      <c r="D795" s="139"/>
      <c r="E795" s="139"/>
      <c r="F795" s="139"/>
      <c r="G795" s="139">
        <v>15</v>
      </c>
      <c r="H795" s="140">
        <v>13</v>
      </c>
      <c r="I795" s="147"/>
      <c r="J795" s="148"/>
      <c r="K795" s="156"/>
      <c r="L795" s="157"/>
      <c r="M795" s="155">
        <v>17</v>
      </c>
      <c r="N795" s="158"/>
      <c r="O795" s="159"/>
      <c r="P795" s="32"/>
      <c r="AI795" s="3"/>
      <c r="AJ795" s="3"/>
    </row>
    <row r="796" spans="1:36" ht="15.75" x14ac:dyDescent="0.25">
      <c r="A796" s="75" t="s">
        <v>138</v>
      </c>
      <c r="B796" s="160"/>
      <c r="C796" s="160"/>
      <c r="D796" s="160"/>
      <c r="E796" s="160"/>
      <c r="F796" s="160"/>
      <c r="G796" s="160"/>
      <c r="H796" s="140"/>
      <c r="I796" s="161"/>
      <c r="J796" s="162"/>
      <c r="K796" s="163"/>
      <c r="L796" s="164"/>
      <c r="M796" s="155"/>
      <c r="N796" s="165"/>
      <c r="O796" s="166"/>
      <c r="P796" s="32"/>
      <c r="AI796" s="3"/>
      <c r="AJ796" s="3"/>
    </row>
    <row r="797" spans="1:36" ht="18" x14ac:dyDescent="0.25">
      <c r="A797" s="31"/>
      <c r="B797" s="232" t="s">
        <v>114</v>
      </c>
      <c r="C797" s="232"/>
      <c r="D797" s="232"/>
      <c r="E797" s="232"/>
      <c r="F797" s="232"/>
      <c r="G797" s="232"/>
      <c r="H797" s="138">
        <f>SUM(H787:H796)</f>
        <v>902</v>
      </c>
      <c r="I797" s="77">
        <f>SUM(H790:H792)/B787</f>
        <v>0.50330154071900224</v>
      </c>
      <c r="J797" s="77">
        <f>IF(H797=0,"",H797/B787)</f>
        <v>0.6617754952311079</v>
      </c>
      <c r="K797" s="77">
        <f>J797-I797</f>
        <v>0.15847395451210566</v>
      </c>
      <c r="L797" s="5"/>
      <c r="M797" s="32"/>
      <c r="N797" s="23"/>
      <c r="O797" s="5"/>
      <c r="P797" s="32"/>
      <c r="AI797" s="3"/>
      <c r="AJ797" s="3"/>
    </row>
    <row r="798" spans="1:36" ht="12.75" customHeight="1" x14ac:dyDescent="0.25">
      <c r="A798" s="31"/>
      <c r="B798" s="32"/>
      <c r="C798" s="78"/>
      <c r="D798" s="78"/>
      <c r="E798" s="78"/>
      <c r="F798" s="78"/>
      <c r="G798" s="78"/>
      <c r="H798" s="79"/>
      <c r="I798" s="80"/>
      <c r="J798" s="80"/>
      <c r="K798" s="80"/>
      <c r="L798" s="5"/>
      <c r="M798" s="32"/>
      <c r="N798" s="23"/>
      <c r="O798" s="5"/>
      <c r="P798" s="32"/>
      <c r="AI798" s="3"/>
      <c r="AJ798" s="3"/>
    </row>
    <row r="799" spans="1:36" ht="12.75" customHeight="1" x14ac:dyDescent="0.25">
      <c r="A799" s="31"/>
      <c r="B799" s="32"/>
      <c r="C799" s="78"/>
      <c r="D799" s="78"/>
      <c r="E799" s="78"/>
      <c r="F799" s="78"/>
      <c r="G799" s="78"/>
      <c r="H799" s="79"/>
      <c r="I799" s="80"/>
      <c r="J799" s="80"/>
      <c r="K799" s="80"/>
      <c r="L799" s="5"/>
      <c r="M799" s="32"/>
      <c r="N799" s="23"/>
      <c r="O799" s="5"/>
      <c r="P799" s="32"/>
      <c r="AI799" s="3"/>
      <c r="AJ799" s="3"/>
    </row>
    <row r="800" spans="1:36" ht="26.25" x14ac:dyDescent="0.4">
      <c r="A800" s="122"/>
      <c r="B800" s="238" t="s">
        <v>99</v>
      </c>
      <c r="C800" s="238"/>
      <c r="D800" s="238"/>
      <c r="E800" s="238"/>
      <c r="F800" s="238"/>
      <c r="G800" s="238"/>
      <c r="H800" s="72">
        <v>2202</v>
      </c>
      <c r="I800" s="73"/>
      <c r="J800" s="73"/>
      <c r="K800" s="73"/>
      <c r="L800" s="73"/>
      <c r="M800" s="73"/>
      <c r="N800" s="32"/>
      <c r="O800" s="32"/>
      <c r="P800" s="32"/>
      <c r="AI800" s="3"/>
      <c r="AJ800" s="3"/>
    </row>
    <row r="801" spans="1:36" ht="20.25" x14ac:dyDescent="0.2">
      <c r="A801" s="222" t="s">
        <v>9</v>
      </c>
      <c r="B801" s="223" t="s">
        <v>100</v>
      </c>
      <c r="C801" s="224"/>
      <c r="D801" s="224"/>
      <c r="E801" s="224"/>
      <c r="F801" s="224"/>
      <c r="G801" s="224"/>
      <c r="H801" s="225" t="s">
        <v>10</v>
      </c>
      <c r="I801" s="219" t="s">
        <v>2</v>
      </c>
      <c r="J801" s="219" t="s">
        <v>3</v>
      </c>
      <c r="K801" s="227" t="s">
        <v>4</v>
      </c>
      <c r="L801" s="219" t="s">
        <v>5</v>
      </c>
      <c r="M801" s="217" t="s">
        <v>6</v>
      </c>
      <c r="N801" s="217" t="s">
        <v>7</v>
      </c>
      <c r="O801" s="219" t="s">
        <v>8</v>
      </c>
      <c r="P801" s="32"/>
      <c r="AI801" s="3"/>
      <c r="AJ801" s="3"/>
    </row>
    <row r="802" spans="1:36" ht="15.75" x14ac:dyDescent="0.25">
      <c r="A802" s="218"/>
      <c r="B802" s="74" t="s">
        <v>101</v>
      </c>
      <c r="C802" s="74" t="s">
        <v>102</v>
      </c>
      <c r="D802" s="74" t="s">
        <v>103</v>
      </c>
      <c r="E802" s="74" t="s">
        <v>104</v>
      </c>
      <c r="F802" s="74" t="s">
        <v>105</v>
      </c>
      <c r="G802" s="74" t="s">
        <v>106</v>
      </c>
      <c r="H802" s="226"/>
      <c r="I802" s="218"/>
      <c r="J802" s="218"/>
      <c r="K802" s="218"/>
      <c r="L802" s="218"/>
      <c r="M802" s="218"/>
      <c r="N802" s="218"/>
      <c r="O802" s="218"/>
      <c r="P802" s="32"/>
      <c r="AI802" s="3"/>
      <c r="AJ802" s="3"/>
    </row>
    <row r="803" spans="1:36" ht="15.75" x14ac:dyDescent="0.25">
      <c r="A803" s="74">
        <v>2202</v>
      </c>
      <c r="B803" s="139">
        <v>1339</v>
      </c>
      <c r="C803" s="139"/>
      <c r="D803" s="139"/>
      <c r="E803" s="139"/>
      <c r="F803" s="139"/>
      <c r="G803" s="139"/>
      <c r="H803" s="140"/>
      <c r="I803" s="141"/>
      <c r="J803" s="142"/>
      <c r="K803" s="143"/>
      <c r="L803" s="144"/>
      <c r="M803" s="145">
        <f>B803</f>
        <v>1339</v>
      </c>
      <c r="N803" s="146"/>
      <c r="O803" s="144"/>
      <c r="P803" s="32"/>
      <c r="AI803" s="3"/>
      <c r="AJ803" s="3"/>
    </row>
    <row r="804" spans="1:36" ht="15.75" x14ac:dyDescent="0.25">
      <c r="A804" s="74">
        <v>2301</v>
      </c>
      <c r="B804" s="139"/>
      <c r="C804" s="139">
        <v>1198</v>
      </c>
      <c r="D804" s="139"/>
      <c r="E804" s="139"/>
      <c r="F804" s="139"/>
      <c r="G804" s="139"/>
      <c r="H804" s="140"/>
      <c r="I804" s="147"/>
      <c r="J804" s="148"/>
      <c r="K804" s="149"/>
      <c r="L804" s="150">
        <f>IF(C804=0,"",C804/B803)</f>
        <v>0.89469753547423447</v>
      </c>
      <c r="M804" s="151">
        <v>1230</v>
      </c>
      <c r="N804" s="152">
        <f t="shared" ref="N804:N808" si="132">IF(M804=0,"",M804/M803)</f>
        <v>0.91859596713965641</v>
      </c>
      <c r="O804" s="152">
        <f t="shared" ref="O804:O808" si="133">IF(M804=0,"",100%-N804)</f>
        <v>8.1404032860343589E-2</v>
      </c>
      <c r="P804" s="32"/>
      <c r="AI804" s="3"/>
      <c r="AJ804" s="3"/>
    </row>
    <row r="805" spans="1:36" ht="15.75" x14ac:dyDescent="0.25">
      <c r="A805" s="74">
        <v>2302</v>
      </c>
      <c r="B805" s="139"/>
      <c r="C805" s="139"/>
      <c r="D805" s="139">
        <v>1044</v>
      </c>
      <c r="E805" s="139"/>
      <c r="F805" s="139"/>
      <c r="G805" s="139"/>
      <c r="H805" s="140"/>
      <c r="I805" s="147"/>
      <c r="J805" s="148"/>
      <c r="K805" s="149"/>
      <c r="L805" s="153">
        <f>IF(D805=0,"",D805/C804)</f>
        <v>0.87145242070116857</v>
      </c>
      <c r="M805" s="151">
        <v>1161</v>
      </c>
      <c r="N805" s="154">
        <f t="shared" si="132"/>
        <v>0.94390243902439019</v>
      </c>
      <c r="O805" s="154">
        <f t="shared" si="133"/>
        <v>5.6097560975609806E-2</v>
      </c>
      <c r="P805" s="11">
        <f>M805/M803</f>
        <v>0.86706497386109038</v>
      </c>
      <c r="AI805" s="3"/>
      <c r="AJ805" s="3"/>
    </row>
    <row r="806" spans="1:36" ht="15.75" x14ac:dyDescent="0.25">
      <c r="A806" s="74">
        <v>2401</v>
      </c>
      <c r="B806" s="139"/>
      <c r="C806" s="139"/>
      <c r="D806" s="139"/>
      <c r="E806" s="139">
        <v>975</v>
      </c>
      <c r="F806" s="139"/>
      <c r="G806" s="139"/>
      <c r="H806" s="140"/>
      <c r="I806" s="147"/>
      <c r="J806" s="148"/>
      <c r="K806" s="149"/>
      <c r="L806" s="153">
        <f>IF(E806=0,"",E806/D805)</f>
        <v>0.93390804597701149</v>
      </c>
      <c r="M806" s="151">
        <v>1103</v>
      </c>
      <c r="N806" s="154">
        <f t="shared" si="132"/>
        <v>0.95004306632213609</v>
      </c>
      <c r="O806" s="154">
        <f t="shared" si="133"/>
        <v>4.9956933677863913E-2</v>
      </c>
      <c r="P806" s="32"/>
      <c r="AI806" s="3"/>
      <c r="AJ806" s="3"/>
    </row>
    <row r="807" spans="1:36" ht="15.75" x14ac:dyDescent="0.25">
      <c r="A807" s="74">
        <v>2402</v>
      </c>
      <c r="B807" s="139"/>
      <c r="C807" s="139"/>
      <c r="D807" s="139"/>
      <c r="E807" s="139"/>
      <c r="F807" s="139">
        <v>910</v>
      </c>
      <c r="G807" s="139"/>
      <c r="H807" s="140">
        <v>8</v>
      </c>
      <c r="I807" s="147"/>
      <c r="J807" s="148"/>
      <c r="K807" s="149"/>
      <c r="L807" s="153">
        <f>IF(F807=0,"",F807/E806)</f>
        <v>0.93333333333333335</v>
      </c>
      <c r="M807" s="151">
        <v>1022</v>
      </c>
      <c r="N807" s="154">
        <f t="shared" si="132"/>
        <v>0.92656391659111514</v>
      </c>
      <c r="O807" s="154">
        <f t="shared" si="133"/>
        <v>7.3436083408884856E-2</v>
      </c>
      <c r="P807" s="32"/>
      <c r="AI807" s="3"/>
      <c r="AJ807" s="3"/>
    </row>
    <row r="808" spans="1:36" ht="15.75" x14ac:dyDescent="0.25">
      <c r="A808" s="74">
        <v>2501</v>
      </c>
      <c r="B808" s="139"/>
      <c r="C808" s="139"/>
      <c r="D808" s="139"/>
      <c r="E808" s="139"/>
      <c r="F808" s="139"/>
      <c r="G808" s="139">
        <v>871</v>
      </c>
      <c r="H808" s="140">
        <v>728</v>
      </c>
      <c r="I808" s="147"/>
      <c r="J808" s="148"/>
      <c r="K808" s="149"/>
      <c r="L808" s="153">
        <f>IF(G808=0,"",G808/F807)</f>
        <v>0.95714285714285718</v>
      </c>
      <c r="M808" s="155">
        <v>991</v>
      </c>
      <c r="N808" s="154">
        <f t="shared" si="132"/>
        <v>0.96966731898238745</v>
      </c>
      <c r="O808" s="154">
        <f t="shared" si="133"/>
        <v>3.0332681017612551E-2</v>
      </c>
      <c r="P808" s="32"/>
      <c r="AI808" s="3"/>
      <c r="AJ808" s="3"/>
    </row>
    <row r="809" spans="1:36" ht="15.75" x14ac:dyDescent="0.25">
      <c r="A809" s="74">
        <v>2502</v>
      </c>
      <c r="B809" s="139"/>
      <c r="C809" s="139"/>
      <c r="D809" s="139"/>
      <c r="E809" s="139"/>
      <c r="F809" s="139"/>
      <c r="G809" s="139">
        <v>177</v>
      </c>
      <c r="H809" s="140">
        <v>112</v>
      </c>
      <c r="I809" s="147"/>
      <c r="J809" s="148"/>
      <c r="K809" s="156"/>
      <c r="L809" s="157"/>
      <c r="M809" s="155">
        <v>216</v>
      </c>
      <c r="N809" s="158"/>
      <c r="O809" s="159"/>
      <c r="P809" s="32"/>
      <c r="AI809" s="3"/>
      <c r="AJ809" s="3"/>
    </row>
    <row r="810" spans="1:36" ht="15.75" x14ac:dyDescent="0.25">
      <c r="A810" s="75" t="s">
        <v>138</v>
      </c>
      <c r="B810" s="139"/>
      <c r="C810" s="139"/>
      <c r="D810" s="139"/>
      <c r="E810" s="139"/>
      <c r="F810" s="139"/>
      <c r="G810" s="139"/>
      <c r="H810" s="140"/>
      <c r="I810" s="147"/>
      <c r="J810" s="148"/>
      <c r="K810" s="156"/>
      <c r="L810" s="157"/>
      <c r="M810" s="155"/>
      <c r="N810" s="158"/>
      <c r="O810" s="159"/>
      <c r="P810" s="32"/>
      <c r="AI810" s="3"/>
      <c r="AJ810" s="3"/>
    </row>
    <row r="811" spans="1:36" ht="15.75" x14ac:dyDescent="0.25">
      <c r="A811" s="75" t="s">
        <v>134</v>
      </c>
      <c r="B811" s="139"/>
      <c r="C811" s="139"/>
      <c r="D811" s="139"/>
      <c r="E811" s="139"/>
      <c r="F811" s="139"/>
      <c r="G811" s="139"/>
      <c r="H811" s="140"/>
      <c r="I811" s="147"/>
      <c r="J811" s="148"/>
      <c r="K811" s="156"/>
      <c r="L811" s="157"/>
      <c r="M811" s="155"/>
      <c r="N811" s="158"/>
      <c r="O811" s="159"/>
      <c r="P811" s="32"/>
      <c r="AI811" s="3"/>
      <c r="AJ811" s="3"/>
    </row>
    <row r="812" spans="1:36" ht="15.75" x14ac:dyDescent="0.25">
      <c r="A812" s="75" t="s">
        <v>136</v>
      </c>
      <c r="B812" s="160"/>
      <c r="C812" s="160"/>
      <c r="D812" s="160"/>
      <c r="E812" s="160"/>
      <c r="F812" s="160"/>
      <c r="G812" s="160"/>
      <c r="H812" s="140"/>
      <c r="I812" s="161"/>
      <c r="J812" s="162"/>
      <c r="K812" s="163"/>
      <c r="L812" s="164"/>
      <c r="M812" s="155"/>
      <c r="N812" s="165"/>
      <c r="O812" s="166"/>
      <c r="P812" s="32"/>
      <c r="AI812" s="3"/>
      <c r="AJ812" s="3"/>
    </row>
    <row r="813" spans="1:36" ht="18" x14ac:dyDescent="0.25">
      <c r="A813" s="31"/>
      <c r="B813" s="232" t="s">
        <v>114</v>
      </c>
      <c r="C813" s="232"/>
      <c r="D813" s="232"/>
      <c r="E813" s="232"/>
      <c r="F813" s="232"/>
      <c r="G813" s="232"/>
      <c r="H813" s="138">
        <f>SUM(H803:H812)</f>
        <v>848</v>
      </c>
      <c r="I813" s="77">
        <f>SUM(H807:H808)/B803</f>
        <v>0.54966392830470501</v>
      </c>
      <c r="J813" s="77">
        <f>IF(H813=0,"",H813/B803)</f>
        <v>0.63330843913368184</v>
      </c>
      <c r="K813" s="77">
        <f>J813-I813</f>
        <v>8.3644510828976837E-2</v>
      </c>
      <c r="L813" s="5"/>
      <c r="M813" s="32"/>
      <c r="N813" s="23"/>
      <c r="O813" s="5"/>
      <c r="P813" s="32"/>
      <c r="AI813" s="3"/>
      <c r="AJ813" s="3"/>
    </row>
    <row r="814" spans="1:36" ht="12.75" customHeight="1" x14ac:dyDescent="0.25">
      <c r="A814" s="31"/>
      <c r="B814" s="32"/>
      <c r="C814" s="78"/>
      <c r="D814" s="78"/>
      <c r="E814" s="78"/>
      <c r="F814" s="78"/>
      <c r="G814" s="78"/>
      <c r="H814" s="79"/>
      <c r="I814" s="80"/>
      <c r="J814" s="80"/>
      <c r="K814" s="80"/>
      <c r="L814" s="5"/>
      <c r="M814" s="32"/>
      <c r="N814" s="23"/>
      <c r="O814" s="5"/>
      <c r="P814" s="32"/>
      <c r="AI814" s="3"/>
      <c r="AJ814" s="3"/>
    </row>
    <row r="815" spans="1:36" ht="12.75" customHeight="1" x14ac:dyDescent="0.25">
      <c r="A815" s="31"/>
      <c r="B815" s="32"/>
      <c r="C815" s="78"/>
      <c r="D815" s="78"/>
      <c r="E815" s="78"/>
      <c r="F815" s="78"/>
      <c r="G815" s="78"/>
      <c r="H815" s="79"/>
      <c r="I815" s="80"/>
      <c r="J815" s="80"/>
      <c r="K815" s="80"/>
      <c r="L815" s="5"/>
      <c r="M815" s="32"/>
      <c r="N815" s="23"/>
      <c r="O815" s="5"/>
      <c r="P815" s="32"/>
      <c r="AI815" s="3"/>
      <c r="AJ815" s="3"/>
    </row>
    <row r="816" spans="1:36" ht="26.25" x14ac:dyDescent="0.4">
      <c r="A816" s="122"/>
      <c r="B816" s="238" t="s">
        <v>99</v>
      </c>
      <c r="C816" s="238"/>
      <c r="D816" s="238"/>
      <c r="E816" s="238"/>
      <c r="F816" s="238"/>
      <c r="G816" s="238"/>
      <c r="H816" s="72">
        <v>2302</v>
      </c>
      <c r="I816" s="73"/>
      <c r="J816" s="73"/>
      <c r="K816" s="73"/>
      <c r="L816" s="73"/>
      <c r="M816" s="73"/>
      <c r="N816" s="32"/>
      <c r="O816" s="32"/>
      <c r="P816" s="32"/>
      <c r="AI816" s="3"/>
      <c r="AJ816" s="3"/>
    </row>
    <row r="817" spans="1:36" ht="20.25" x14ac:dyDescent="0.2">
      <c r="A817" s="222" t="s">
        <v>9</v>
      </c>
      <c r="B817" s="223" t="s">
        <v>100</v>
      </c>
      <c r="C817" s="224"/>
      <c r="D817" s="224"/>
      <c r="E817" s="224"/>
      <c r="F817" s="224"/>
      <c r="G817" s="224"/>
      <c r="H817" s="225" t="s">
        <v>10</v>
      </c>
      <c r="I817" s="219" t="s">
        <v>2</v>
      </c>
      <c r="J817" s="219" t="s">
        <v>3</v>
      </c>
      <c r="K817" s="227" t="s">
        <v>4</v>
      </c>
      <c r="L817" s="219" t="s">
        <v>5</v>
      </c>
      <c r="M817" s="217" t="s">
        <v>6</v>
      </c>
      <c r="N817" s="217" t="s">
        <v>7</v>
      </c>
      <c r="O817" s="219" t="s">
        <v>8</v>
      </c>
      <c r="P817" s="32"/>
      <c r="AI817" s="3"/>
      <c r="AJ817" s="3"/>
    </row>
    <row r="818" spans="1:36" ht="15.75" x14ac:dyDescent="0.25">
      <c r="A818" s="218"/>
      <c r="B818" s="74" t="s">
        <v>101</v>
      </c>
      <c r="C818" s="74" t="s">
        <v>102</v>
      </c>
      <c r="D818" s="74" t="s">
        <v>103</v>
      </c>
      <c r="E818" s="74" t="s">
        <v>104</v>
      </c>
      <c r="F818" s="74" t="s">
        <v>105</v>
      </c>
      <c r="G818" s="74" t="s">
        <v>106</v>
      </c>
      <c r="H818" s="226"/>
      <c r="I818" s="218"/>
      <c r="J818" s="218"/>
      <c r="K818" s="218"/>
      <c r="L818" s="218"/>
      <c r="M818" s="218"/>
      <c r="N818" s="218"/>
      <c r="O818" s="218"/>
      <c r="P818" s="32"/>
      <c r="AI818" s="3"/>
      <c r="AJ818" s="3"/>
    </row>
    <row r="819" spans="1:36" ht="15.75" x14ac:dyDescent="0.25">
      <c r="A819" s="74">
        <v>2302</v>
      </c>
      <c r="B819" s="139">
        <v>1370</v>
      </c>
      <c r="C819" s="139"/>
      <c r="D819" s="139"/>
      <c r="E819" s="139"/>
      <c r="F819" s="139"/>
      <c r="G819" s="139"/>
      <c r="H819" s="140"/>
      <c r="I819" s="141"/>
      <c r="J819" s="142"/>
      <c r="K819" s="143"/>
      <c r="L819" s="144"/>
      <c r="M819" s="145">
        <f>B819</f>
        <v>1370</v>
      </c>
      <c r="N819" s="146"/>
      <c r="O819" s="144"/>
      <c r="P819" s="32"/>
      <c r="AI819" s="3"/>
      <c r="AJ819" s="3"/>
    </row>
    <row r="820" spans="1:36" ht="15.75" x14ac:dyDescent="0.25">
      <c r="A820" s="74">
        <v>2401</v>
      </c>
      <c r="B820" s="139"/>
      <c r="C820" s="139">
        <v>1200</v>
      </c>
      <c r="D820" s="139"/>
      <c r="E820" s="139"/>
      <c r="F820" s="139"/>
      <c r="G820" s="139"/>
      <c r="H820" s="140"/>
      <c r="I820" s="147"/>
      <c r="J820" s="148"/>
      <c r="K820" s="149"/>
      <c r="L820" s="150">
        <f>IF(C820=0,"",C820/B819)</f>
        <v>0.87591240875912413</v>
      </c>
      <c r="M820" s="151">
        <v>1229</v>
      </c>
      <c r="N820" s="152">
        <f t="shared" ref="N820:N824" si="134">IF(M820=0,"",M820/M819)</f>
        <v>0.89708029197080297</v>
      </c>
      <c r="O820" s="152">
        <f t="shared" ref="O820:O824" si="135">IF(M820=0,"",100%-N820)</f>
        <v>0.10291970802919703</v>
      </c>
      <c r="P820" s="32"/>
      <c r="AI820" s="3"/>
      <c r="AJ820" s="3"/>
    </row>
    <row r="821" spans="1:36" ht="15.75" x14ac:dyDescent="0.25">
      <c r="A821" s="74">
        <v>2402</v>
      </c>
      <c r="B821" s="139"/>
      <c r="C821" s="139"/>
      <c r="D821" s="139">
        <v>1097</v>
      </c>
      <c r="E821" s="139"/>
      <c r="F821" s="139"/>
      <c r="G821" s="139"/>
      <c r="H821" s="140"/>
      <c r="I821" s="147"/>
      <c r="J821" s="148"/>
      <c r="K821" s="149"/>
      <c r="L821" s="153">
        <f>IF(D821=0,"",D821/C820)</f>
        <v>0.91416666666666668</v>
      </c>
      <c r="M821" s="151">
        <v>1209</v>
      </c>
      <c r="N821" s="154">
        <f t="shared" si="134"/>
        <v>0.98372660699755898</v>
      </c>
      <c r="O821" s="154">
        <f t="shared" si="135"/>
        <v>1.6273393002441017E-2</v>
      </c>
      <c r="P821" s="11">
        <f>M821/M819</f>
        <v>0.88248175182481747</v>
      </c>
      <c r="AI821" s="3"/>
      <c r="AJ821" s="3"/>
    </row>
    <row r="822" spans="1:36" ht="15.75" x14ac:dyDescent="0.25">
      <c r="A822" s="74">
        <v>2501</v>
      </c>
      <c r="B822" s="139"/>
      <c r="C822" s="139"/>
      <c r="D822" s="139"/>
      <c r="E822" s="139">
        <v>1026</v>
      </c>
      <c r="F822" s="139"/>
      <c r="G822" s="139"/>
      <c r="H822" s="140"/>
      <c r="I822" s="147"/>
      <c r="J822" s="148"/>
      <c r="K822" s="149"/>
      <c r="L822" s="153">
        <f>IF(E822=0,"",E822/D821)</f>
        <v>0.93527803099361895</v>
      </c>
      <c r="M822" s="151">
        <v>1151</v>
      </c>
      <c r="N822" s="154">
        <f t="shared" si="134"/>
        <v>0.9520264681555004</v>
      </c>
      <c r="O822" s="154">
        <f t="shared" si="135"/>
        <v>4.7973531844499595E-2</v>
      </c>
      <c r="P822" s="32"/>
      <c r="AI822" s="3"/>
      <c r="AJ822" s="3"/>
    </row>
    <row r="823" spans="1:36" ht="15.75" x14ac:dyDescent="0.25">
      <c r="A823" s="74">
        <v>2502</v>
      </c>
      <c r="B823" s="139"/>
      <c r="C823" s="139"/>
      <c r="D823" s="139"/>
      <c r="E823" s="139"/>
      <c r="F823" s="139">
        <v>988</v>
      </c>
      <c r="G823" s="139"/>
      <c r="H823" s="140"/>
      <c r="I823" s="147"/>
      <c r="J823" s="148"/>
      <c r="K823" s="149"/>
      <c r="L823" s="153">
        <f>IF(F823=0,"",F823/E822)</f>
        <v>0.96296296296296291</v>
      </c>
      <c r="M823" s="151">
        <v>1091</v>
      </c>
      <c r="N823" s="154">
        <f t="shared" si="134"/>
        <v>0.94787141615986104</v>
      </c>
      <c r="O823" s="154">
        <f t="shared" si="135"/>
        <v>5.2128583840138965E-2</v>
      </c>
      <c r="P823" s="32"/>
      <c r="AI823" s="3"/>
      <c r="AJ823" s="3"/>
    </row>
    <row r="824" spans="1:36" ht="15.75" x14ac:dyDescent="0.25">
      <c r="A824" s="74">
        <v>2601</v>
      </c>
      <c r="B824" s="139"/>
      <c r="C824" s="139"/>
      <c r="D824" s="139"/>
      <c r="E824" s="139"/>
      <c r="F824" s="139"/>
      <c r="G824" s="139"/>
      <c r="H824" s="140"/>
      <c r="I824" s="147"/>
      <c r="J824" s="148"/>
      <c r="K824" s="149"/>
      <c r="L824" s="153" t="str">
        <f>IF(G824=0,"",G824/F823)</f>
        <v/>
      </c>
      <c r="M824" s="155"/>
      <c r="N824" s="154" t="str">
        <f t="shared" si="134"/>
        <v/>
      </c>
      <c r="O824" s="154" t="str">
        <f t="shared" si="135"/>
        <v/>
      </c>
      <c r="P824" s="32"/>
      <c r="AI824" s="3"/>
      <c r="AJ824" s="3"/>
    </row>
    <row r="825" spans="1:36" ht="15.75" x14ac:dyDescent="0.25">
      <c r="A825" s="74">
        <v>2602</v>
      </c>
      <c r="B825" s="139"/>
      <c r="C825" s="139"/>
      <c r="D825" s="139"/>
      <c r="E825" s="139"/>
      <c r="F825" s="139"/>
      <c r="G825" s="139"/>
      <c r="H825" s="140"/>
      <c r="I825" s="147"/>
      <c r="J825" s="148"/>
      <c r="K825" s="156"/>
      <c r="L825" s="157"/>
      <c r="M825" s="155"/>
      <c r="N825" s="158"/>
      <c r="O825" s="159"/>
      <c r="P825" s="32"/>
      <c r="AI825" s="3"/>
      <c r="AJ825" s="3"/>
    </row>
    <row r="826" spans="1:36" ht="15.75" x14ac:dyDescent="0.25">
      <c r="A826" s="75" t="s">
        <v>136</v>
      </c>
      <c r="B826" s="139"/>
      <c r="C826" s="139"/>
      <c r="D826" s="139"/>
      <c r="E826" s="139"/>
      <c r="F826" s="139"/>
      <c r="G826" s="139"/>
      <c r="H826" s="140"/>
      <c r="I826" s="147"/>
      <c r="J826" s="148"/>
      <c r="K826" s="156"/>
      <c r="L826" s="157"/>
      <c r="M826" s="155"/>
      <c r="N826" s="158"/>
      <c r="O826" s="159"/>
      <c r="P826" s="32"/>
      <c r="AI826" s="3"/>
      <c r="AJ826" s="3"/>
    </row>
    <row r="827" spans="1:36" ht="15.75" x14ac:dyDescent="0.25">
      <c r="A827" s="75" t="s">
        <v>137</v>
      </c>
      <c r="B827" s="139"/>
      <c r="C827" s="139"/>
      <c r="D827" s="139"/>
      <c r="E827" s="139"/>
      <c r="F827" s="139"/>
      <c r="G827" s="139"/>
      <c r="H827" s="140"/>
      <c r="I827" s="147"/>
      <c r="J827" s="148"/>
      <c r="K827" s="156"/>
      <c r="L827" s="157"/>
      <c r="M827" s="155"/>
      <c r="N827" s="158"/>
      <c r="O827" s="159"/>
      <c r="P827" s="32"/>
      <c r="AI827" s="3"/>
      <c r="AJ827" s="3"/>
    </row>
    <row r="828" spans="1:36" ht="15.75" x14ac:dyDescent="0.25">
      <c r="A828" s="75" t="s">
        <v>139</v>
      </c>
      <c r="B828" s="160"/>
      <c r="C828" s="160"/>
      <c r="D828" s="160"/>
      <c r="E828" s="160"/>
      <c r="F828" s="160"/>
      <c r="G828" s="160"/>
      <c r="H828" s="140"/>
      <c r="I828" s="161"/>
      <c r="J828" s="162"/>
      <c r="K828" s="163"/>
      <c r="L828" s="164"/>
      <c r="M828" s="155"/>
      <c r="N828" s="165"/>
      <c r="O828" s="166"/>
      <c r="P828" s="32"/>
      <c r="AI828" s="3"/>
      <c r="AJ828" s="3"/>
    </row>
    <row r="829" spans="1:36" ht="18" x14ac:dyDescent="0.25">
      <c r="A829" s="31"/>
      <c r="B829" s="232" t="s">
        <v>114</v>
      </c>
      <c r="C829" s="232"/>
      <c r="D829" s="232"/>
      <c r="E829" s="232"/>
      <c r="F829" s="232"/>
      <c r="G829" s="232"/>
      <c r="H829" s="138">
        <f>SUM(H819:H828)</f>
        <v>0</v>
      </c>
      <c r="I829" s="77">
        <f>SUM(H823:H824)/B819</f>
        <v>0</v>
      </c>
      <c r="J829" s="77" t="str">
        <f>IF(H829=0,"",H829/B819)</f>
        <v/>
      </c>
      <c r="K829" s="77"/>
      <c r="L829" s="5"/>
      <c r="M829" s="32"/>
      <c r="N829" s="23"/>
      <c r="O829" s="5"/>
      <c r="P829" s="32"/>
      <c r="AI829" s="3"/>
      <c r="AJ829" s="3"/>
    </row>
    <row r="830" spans="1:36" ht="12.75" customHeight="1" x14ac:dyDescent="0.25">
      <c r="A830" s="31"/>
      <c r="B830" s="32"/>
      <c r="C830" s="78"/>
      <c r="D830" s="78"/>
      <c r="E830" s="78"/>
      <c r="F830" s="78"/>
      <c r="G830" s="78"/>
      <c r="H830" s="79"/>
      <c r="I830" s="80"/>
      <c r="J830" s="80"/>
      <c r="K830" s="80"/>
      <c r="L830" s="5"/>
      <c r="M830" s="32"/>
      <c r="N830" s="23"/>
      <c r="O830" s="5"/>
      <c r="P830" s="32"/>
      <c r="AI830" s="3"/>
      <c r="AJ830" s="3"/>
    </row>
    <row r="831" spans="1:36" ht="12.75" customHeight="1" x14ac:dyDescent="0.25">
      <c r="A831" s="31"/>
      <c r="B831" s="32"/>
      <c r="C831" s="78"/>
      <c r="D831" s="78"/>
      <c r="E831" s="78"/>
      <c r="F831" s="78"/>
      <c r="G831" s="78"/>
      <c r="H831" s="79"/>
      <c r="I831" s="80"/>
      <c r="J831" s="80"/>
      <c r="K831" s="80"/>
      <c r="L831" s="5"/>
      <c r="M831" s="32"/>
      <c r="N831" s="23"/>
      <c r="O831" s="5"/>
      <c r="P831" s="32"/>
      <c r="AI831" s="3"/>
      <c r="AJ831" s="3"/>
    </row>
    <row r="832" spans="1:36" ht="26.25" x14ac:dyDescent="0.4">
      <c r="A832" s="122"/>
      <c r="B832" s="238" t="s">
        <v>99</v>
      </c>
      <c r="C832" s="238"/>
      <c r="D832" s="238"/>
      <c r="E832" s="238"/>
      <c r="F832" s="238"/>
      <c r="G832" s="238"/>
      <c r="H832" s="72">
        <v>2401</v>
      </c>
      <c r="I832" s="73"/>
      <c r="J832" s="73"/>
      <c r="K832" s="73"/>
      <c r="L832" s="73"/>
      <c r="M832" s="73"/>
      <c r="N832" s="32"/>
      <c r="O832" s="32"/>
      <c r="P832" s="32"/>
      <c r="AI832" s="3"/>
      <c r="AJ832" s="3"/>
    </row>
    <row r="833" spans="1:36" ht="20.25" x14ac:dyDescent="0.2">
      <c r="A833" s="222" t="s">
        <v>9</v>
      </c>
      <c r="B833" s="223" t="s">
        <v>100</v>
      </c>
      <c r="C833" s="224"/>
      <c r="D833" s="224"/>
      <c r="E833" s="224"/>
      <c r="F833" s="224"/>
      <c r="G833" s="224"/>
      <c r="H833" s="225" t="s">
        <v>10</v>
      </c>
      <c r="I833" s="219" t="s">
        <v>2</v>
      </c>
      <c r="J833" s="219" t="s">
        <v>3</v>
      </c>
      <c r="K833" s="227" t="s">
        <v>4</v>
      </c>
      <c r="L833" s="219" t="s">
        <v>5</v>
      </c>
      <c r="M833" s="217" t="s">
        <v>6</v>
      </c>
      <c r="N833" s="217" t="s">
        <v>7</v>
      </c>
      <c r="O833" s="219" t="s">
        <v>8</v>
      </c>
      <c r="P833" s="32"/>
      <c r="AI833" s="3"/>
      <c r="AJ833" s="3"/>
    </row>
    <row r="834" spans="1:36" ht="15.75" x14ac:dyDescent="0.25">
      <c r="A834" s="218"/>
      <c r="B834" s="74" t="s">
        <v>101</v>
      </c>
      <c r="C834" s="74" t="s">
        <v>102</v>
      </c>
      <c r="D834" s="74" t="s">
        <v>103</v>
      </c>
      <c r="E834" s="74" t="s">
        <v>104</v>
      </c>
      <c r="F834" s="74" t="s">
        <v>105</v>
      </c>
      <c r="G834" s="74" t="s">
        <v>106</v>
      </c>
      <c r="H834" s="226"/>
      <c r="I834" s="218"/>
      <c r="J834" s="218"/>
      <c r="K834" s="218"/>
      <c r="L834" s="218"/>
      <c r="M834" s="218"/>
      <c r="N834" s="218"/>
      <c r="O834" s="218"/>
      <c r="P834" s="32"/>
      <c r="AI834" s="3"/>
      <c r="AJ834" s="3"/>
    </row>
    <row r="835" spans="1:36" ht="15.75" x14ac:dyDescent="0.25">
      <c r="A835" s="74">
        <v>2401</v>
      </c>
      <c r="B835" s="139">
        <v>59</v>
      </c>
      <c r="C835" s="139"/>
      <c r="D835" s="139"/>
      <c r="E835" s="139"/>
      <c r="F835" s="139"/>
      <c r="G835" s="139"/>
      <c r="H835" s="140"/>
      <c r="I835" s="141"/>
      <c r="J835" s="142"/>
      <c r="K835" s="143"/>
      <c r="L835" s="144"/>
      <c r="M835" s="145">
        <f>B835</f>
        <v>59</v>
      </c>
      <c r="N835" s="146"/>
      <c r="O835" s="144"/>
      <c r="P835" s="32"/>
      <c r="AI835" s="3"/>
      <c r="AJ835" s="3"/>
    </row>
    <row r="836" spans="1:36" ht="15.75" x14ac:dyDescent="0.25">
      <c r="A836" s="74">
        <v>2402</v>
      </c>
      <c r="B836" s="139"/>
      <c r="C836" s="139">
        <v>42</v>
      </c>
      <c r="D836" s="139"/>
      <c r="E836" s="139"/>
      <c r="F836" s="139"/>
      <c r="G836" s="139"/>
      <c r="H836" s="140"/>
      <c r="I836" s="147"/>
      <c r="J836" s="148"/>
      <c r="K836" s="149"/>
      <c r="L836" s="150">
        <f>IF(C836=0,"",C836/B835)</f>
        <v>0.71186440677966101</v>
      </c>
      <c r="M836" s="151">
        <v>44</v>
      </c>
      <c r="N836" s="152">
        <f t="shared" ref="N836:N840" si="136">IF(M836=0,"",M836/M835)</f>
        <v>0.74576271186440679</v>
      </c>
      <c r="O836" s="152">
        <f t="shared" ref="O836:O840" si="137">IF(M836=0,"",100%-N836)</f>
        <v>0.25423728813559321</v>
      </c>
      <c r="P836" s="32"/>
      <c r="AI836" s="3"/>
      <c r="AJ836" s="3"/>
    </row>
    <row r="837" spans="1:36" ht="15.75" x14ac:dyDescent="0.25">
      <c r="A837" s="74">
        <v>2501</v>
      </c>
      <c r="B837" s="139"/>
      <c r="C837" s="139"/>
      <c r="D837" s="139">
        <v>34</v>
      </c>
      <c r="E837" s="139"/>
      <c r="F837" s="139"/>
      <c r="G837" s="139"/>
      <c r="H837" s="140"/>
      <c r="I837" s="147"/>
      <c r="J837" s="148"/>
      <c r="K837" s="149"/>
      <c r="L837" s="153">
        <f>IF(D837=0,"",D837/C836)</f>
        <v>0.80952380952380953</v>
      </c>
      <c r="M837" s="151">
        <v>38</v>
      </c>
      <c r="N837" s="154">
        <f t="shared" si="136"/>
        <v>0.86363636363636365</v>
      </c>
      <c r="O837" s="154">
        <f t="shared" si="137"/>
        <v>0.13636363636363635</v>
      </c>
      <c r="P837" s="11">
        <f>M837/M835</f>
        <v>0.64406779661016944</v>
      </c>
      <c r="AI837" s="3"/>
      <c r="AJ837" s="3"/>
    </row>
    <row r="838" spans="1:36" ht="15.75" x14ac:dyDescent="0.25">
      <c r="A838" s="74">
        <v>2502</v>
      </c>
      <c r="B838" s="139"/>
      <c r="C838" s="139"/>
      <c r="D838" s="139"/>
      <c r="E838" s="139">
        <v>31</v>
      </c>
      <c r="F838" s="139"/>
      <c r="G838" s="139"/>
      <c r="H838" s="140"/>
      <c r="I838" s="147"/>
      <c r="J838" s="148"/>
      <c r="K838" s="149"/>
      <c r="L838" s="153">
        <f>IF(E838=0,"",E838/D837)</f>
        <v>0.91176470588235292</v>
      </c>
      <c r="M838" s="151">
        <v>37</v>
      </c>
      <c r="N838" s="154">
        <f t="shared" si="136"/>
        <v>0.97368421052631582</v>
      </c>
      <c r="O838" s="154">
        <f t="shared" si="137"/>
        <v>2.6315789473684181E-2</v>
      </c>
      <c r="P838" s="32"/>
      <c r="AI838" s="3"/>
      <c r="AJ838" s="3"/>
    </row>
    <row r="839" spans="1:36" ht="15.75" x14ac:dyDescent="0.25">
      <c r="A839" s="74">
        <v>2601</v>
      </c>
      <c r="B839" s="139"/>
      <c r="C839" s="139"/>
      <c r="D839" s="139"/>
      <c r="E839" s="139"/>
      <c r="F839" s="139"/>
      <c r="G839" s="139"/>
      <c r="H839" s="140"/>
      <c r="I839" s="147"/>
      <c r="J839" s="148"/>
      <c r="K839" s="149"/>
      <c r="L839" s="153" t="str">
        <f>IF(F839=0,"",F839/E838)</f>
        <v/>
      </c>
      <c r="M839" s="151"/>
      <c r="N839" s="154" t="str">
        <f t="shared" si="136"/>
        <v/>
      </c>
      <c r="O839" s="154" t="str">
        <f t="shared" si="137"/>
        <v/>
      </c>
      <c r="P839" s="32"/>
      <c r="AI839" s="3"/>
      <c r="AJ839" s="3"/>
    </row>
    <row r="840" spans="1:36" ht="15.75" x14ac:dyDescent="0.25">
      <c r="A840" s="74">
        <v>2602</v>
      </c>
      <c r="B840" s="139"/>
      <c r="C840" s="139"/>
      <c r="D840" s="139"/>
      <c r="E840" s="139"/>
      <c r="F840" s="139"/>
      <c r="G840" s="139"/>
      <c r="H840" s="140"/>
      <c r="I840" s="147"/>
      <c r="J840" s="148"/>
      <c r="K840" s="149"/>
      <c r="L840" s="153" t="str">
        <f>IF(G840=0,"",G840/F839)</f>
        <v/>
      </c>
      <c r="M840" s="155"/>
      <c r="N840" s="154" t="str">
        <f t="shared" si="136"/>
        <v/>
      </c>
      <c r="O840" s="154" t="str">
        <f t="shared" si="137"/>
        <v/>
      </c>
      <c r="P840" s="32"/>
      <c r="AI840" s="3"/>
      <c r="AJ840" s="3"/>
    </row>
    <row r="841" spans="1:36" ht="15.75" x14ac:dyDescent="0.25">
      <c r="A841" s="74">
        <v>2701</v>
      </c>
      <c r="B841" s="139"/>
      <c r="C841" s="139"/>
      <c r="D841" s="139"/>
      <c r="E841" s="139"/>
      <c r="F841" s="139"/>
      <c r="G841" s="139"/>
      <c r="H841" s="140"/>
      <c r="I841" s="147"/>
      <c r="J841" s="148"/>
      <c r="K841" s="156"/>
      <c r="L841" s="157"/>
      <c r="M841" s="155"/>
      <c r="N841" s="158"/>
      <c r="O841" s="159"/>
      <c r="P841" s="32"/>
      <c r="AI841" s="3"/>
      <c r="AJ841" s="3"/>
    </row>
    <row r="842" spans="1:36" ht="15.75" x14ac:dyDescent="0.25">
      <c r="A842" s="75" t="s">
        <v>137</v>
      </c>
      <c r="B842" s="139"/>
      <c r="C842" s="139"/>
      <c r="D842" s="139"/>
      <c r="E842" s="139"/>
      <c r="F842" s="139"/>
      <c r="G842" s="139"/>
      <c r="H842" s="140"/>
      <c r="I842" s="147"/>
      <c r="J842" s="148"/>
      <c r="K842" s="156"/>
      <c r="L842" s="157"/>
      <c r="M842" s="155"/>
      <c r="N842" s="158"/>
      <c r="O842" s="159"/>
      <c r="P842" s="32"/>
      <c r="AI842" s="3"/>
      <c r="AJ842" s="3"/>
    </row>
    <row r="843" spans="1:36" ht="15.75" x14ac:dyDescent="0.25">
      <c r="A843" s="75" t="s">
        <v>139</v>
      </c>
      <c r="B843" s="139"/>
      <c r="C843" s="139"/>
      <c r="D843" s="139"/>
      <c r="E843" s="139"/>
      <c r="F843" s="139"/>
      <c r="G843" s="139"/>
      <c r="H843" s="140"/>
      <c r="I843" s="147"/>
      <c r="J843" s="148"/>
      <c r="K843" s="156"/>
      <c r="L843" s="157"/>
      <c r="M843" s="155"/>
      <c r="N843" s="158"/>
      <c r="O843" s="159"/>
      <c r="P843" s="32"/>
      <c r="AI843" s="3"/>
      <c r="AJ843" s="3"/>
    </row>
    <row r="844" spans="1:36" ht="15.75" x14ac:dyDescent="0.25">
      <c r="A844" s="75" t="s">
        <v>140</v>
      </c>
      <c r="B844" s="160"/>
      <c r="C844" s="160"/>
      <c r="D844" s="160"/>
      <c r="E844" s="160"/>
      <c r="F844" s="160"/>
      <c r="G844" s="160"/>
      <c r="H844" s="140"/>
      <c r="I844" s="161"/>
      <c r="J844" s="162"/>
      <c r="K844" s="163"/>
      <c r="L844" s="164"/>
      <c r="M844" s="155"/>
      <c r="N844" s="165"/>
      <c r="O844" s="166"/>
      <c r="P844" s="32"/>
      <c r="AI844" s="3"/>
      <c r="AJ844" s="3"/>
    </row>
    <row r="845" spans="1:36" ht="18" customHeight="1" x14ac:dyDescent="0.25">
      <c r="A845" s="31"/>
      <c r="B845" s="232" t="s">
        <v>114</v>
      </c>
      <c r="C845" s="232"/>
      <c r="D845" s="232"/>
      <c r="E845" s="232"/>
      <c r="F845" s="232"/>
      <c r="G845" s="232"/>
      <c r="H845" s="138">
        <f>SUM(H835:H844)</f>
        <v>0</v>
      </c>
      <c r="I845" s="77">
        <f>SUM(H839:H840)/B835</f>
        <v>0</v>
      </c>
      <c r="J845" s="77" t="str">
        <f>IF(H845=0,"",H845/B835)</f>
        <v/>
      </c>
      <c r="K845" s="77"/>
      <c r="L845" s="5"/>
      <c r="M845" s="32"/>
      <c r="N845" s="23"/>
      <c r="O845" s="5"/>
      <c r="P845" s="32"/>
      <c r="AI845" s="3"/>
      <c r="AJ845" s="3"/>
    </row>
    <row r="846" spans="1:36" ht="12.75" customHeight="1" x14ac:dyDescent="0.25">
      <c r="A846" s="31"/>
      <c r="B846" s="32"/>
      <c r="C846" s="78"/>
      <c r="D846" s="78"/>
      <c r="E846" s="78"/>
      <c r="F846" s="78"/>
      <c r="G846" s="78"/>
      <c r="H846" s="79"/>
      <c r="I846" s="80"/>
      <c r="J846" s="80"/>
      <c r="K846" s="80"/>
      <c r="L846" s="5"/>
      <c r="M846" s="32"/>
      <c r="N846" s="23"/>
      <c r="O846" s="5"/>
      <c r="P846" s="32"/>
      <c r="AI846" s="3"/>
      <c r="AJ846" s="3"/>
    </row>
    <row r="847" spans="1:36" ht="12.75" customHeight="1" x14ac:dyDescent="0.25">
      <c r="A847" s="31"/>
      <c r="B847" s="32"/>
      <c r="C847" s="78"/>
      <c r="D847" s="78"/>
      <c r="E847" s="78"/>
      <c r="F847" s="78"/>
      <c r="G847" s="78"/>
      <c r="H847" s="79"/>
      <c r="I847" s="80"/>
      <c r="J847" s="80"/>
      <c r="K847" s="80"/>
      <c r="L847" s="5"/>
      <c r="M847" s="32"/>
      <c r="N847" s="23"/>
      <c r="O847" s="5"/>
      <c r="P847" s="32"/>
      <c r="AI847" s="3"/>
      <c r="AJ847" s="3"/>
    </row>
    <row r="848" spans="1:36" ht="26.25" x14ac:dyDescent="0.4">
      <c r="A848" s="122"/>
      <c r="B848" s="238" t="s">
        <v>99</v>
      </c>
      <c r="C848" s="238"/>
      <c r="D848" s="238"/>
      <c r="E848" s="238"/>
      <c r="F848" s="238"/>
      <c r="G848" s="238"/>
      <c r="H848" s="72">
        <v>2402</v>
      </c>
      <c r="I848" s="73"/>
      <c r="J848" s="73"/>
      <c r="K848" s="73"/>
      <c r="L848" s="73"/>
      <c r="M848" s="73"/>
      <c r="N848" s="32"/>
      <c r="O848" s="32"/>
      <c r="P848" s="32"/>
      <c r="AI848" s="3"/>
      <c r="AJ848" s="3"/>
    </row>
    <row r="849" spans="1:36" ht="20.25" x14ac:dyDescent="0.2">
      <c r="A849" s="222" t="s">
        <v>9</v>
      </c>
      <c r="B849" s="223" t="s">
        <v>100</v>
      </c>
      <c r="C849" s="224"/>
      <c r="D849" s="224"/>
      <c r="E849" s="224"/>
      <c r="F849" s="224"/>
      <c r="G849" s="224"/>
      <c r="H849" s="225" t="s">
        <v>10</v>
      </c>
      <c r="I849" s="219" t="s">
        <v>2</v>
      </c>
      <c r="J849" s="219" t="s">
        <v>3</v>
      </c>
      <c r="K849" s="227" t="s">
        <v>4</v>
      </c>
      <c r="L849" s="219" t="s">
        <v>5</v>
      </c>
      <c r="M849" s="217" t="s">
        <v>6</v>
      </c>
      <c r="N849" s="217" t="s">
        <v>7</v>
      </c>
      <c r="O849" s="219" t="s">
        <v>8</v>
      </c>
      <c r="P849" s="32"/>
      <c r="AI849" s="3"/>
      <c r="AJ849" s="3"/>
    </row>
    <row r="850" spans="1:36" ht="15.75" x14ac:dyDescent="0.25">
      <c r="A850" s="218"/>
      <c r="B850" s="74" t="s">
        <v>101</v>
      </c>
      <c r="C850" s="74" t="s">
        <v>102</v>
      </c>
      <c r="D850" s="74" t="s">
        <v>103</v>
      </c>
      <c r="E850" s="74" t="s">
        <v>104</v>
      </c>
      <c r="F850" s="74" t="s">
        <v>105</v>
      </c>
      <c r="G850" s="74" t="s">
        <v>106</v>
      </c>
      <c r="H850" s="226"/>
      <c r="I850" s="218"/>
      <c r="J850" s="218"/>
      <c r="K850" s="218"/>
      <c r="L850" s="218"/>
      <c r="M850" s="218"/>
      <c r="N850" s="218"/>
      <c r="O850" s="218"/>
      <c r="P850" s="32"/>
      <c r="AI850" s="3"/>
      <c r="AJ850" s="3"/>
    </row>
    <row r="851" spans="1:36" ht="15.75" x14ac:dyDescent="0.25">
      <c r="A851" s="74">
        <v>2402</v>
      </c>
      <c r="B851" s="139">
        <v>1510</v>
      </c>
      <c r="C851" s="139"/>
      <c r="D851" s="139"/>
      <c r="E851" s="139"/>
      <c r="F851" s="139"/>
      <c r="G851" s="139"/>
      <c r="H851" s="140"/>
      <c r="I851" s="141"/>
      <c r="J851" s="142"/>
      <c r="K851" s="143"/>
      <c r="L851" s="144"/>
      <c r="M851" s="145">
        <f>B851</f>
        <v>1510</v>
      </c>
      <c r="N851" s="146"/>
      <c r="O851" s="144"/>
      <c r="P851" s="32"/>
      <c r="AI851" s="3"/>
      <c r="AJ851" s="3"/>
    </row>
    <row r="852" spans="1:36" ht="15.75" x14ac:dyDescent="0.25">
      <c r="A852" s="74">
        <v>2501</v>
      </c>
      <c r="B852" s="139"/>
      <c r="C852" s="139">
        <v>1226</v>
      </c>
      <c r="D852" s="139"/>
      <c r="E852" s="139"/>
      <c r="F852" s="139"/>
      <c r="G852" s="139"/>
      <c r="H852" s="140"/>
      <c r="I852" s="147"/>
      <c r="J852" s="148"/>
      <c r="K852" s="149"/>
      <c r="L852" s="150">
        <f>IF(C852=0,"",C852/B851)</f>
        <v>0.81192052980132445</v>
      </c>
      <c r="M852" s="151">
        <v>1272</v>
      </c>
      <c r="N852" s="152">
        <f t="shared" ref="N852:N856" si="138">IF(M852=0,"",M852/M851)</f>
        <v>0.84238410596026492</v>
      </c>
      <c r="O852" s="152">
        <f t="shared" ref="O852:O856" si="139">IF(M852=0,"",100%-N852)</f>
        <v>0.15761589403973508</v>
      </c>
      <c r="P852" s="32"/>
      <c r="AI852" s="3"/>
      <c r="AJ852" s="3"/>
    </row>
    <row r="853" spans="1:36" ht="15.75" x14ac:dyDescent="0.25">
      <c r="A853" s="74">
        <v>2502</v>
      </c>
      <c r="B853" s="139"/>
      <c r="C853" s="139"/>
      <c r="D853" s="139">
        <v>1119</v>
      </c>
      <c r="E853" s="139"/>
      <c r="F853" s="139"/>
      <c r="G853" s="139"/>
      <c r="H853" s="140"/>
      <c r="I853" s="147"/>
      <c r="J853" s="148"/>
      <c r="K853" s="149"/>
      <c r="L853" s="153">
        <f>IF(D853=0,"",D853/C852)</f>
        <v>0.91272430668841764</v>
      </c>
      <c r="M853" s="151">
        <v>1217</v>
      </c>
      <c r="N853" s="154">
        <f t="shared" si="138"/>
        <v>0.95676100628930816</v>
      </c>
      <c r="O853" s="154">
        <f t="shared" si="139"/>
        <v>4.3238993710691842E-2</v>
      </c>
      <c r="P853" s="11">
        <f>M853/M851</f>
        <v>0.8059602649006623</v>
      </c>
      <c r="AI853" s="3"/>
      <c r="AJ853" s="3"/>
    </row>
    <row r="854" spans="1:36" ht="15.75" x14ac:dyDescent="0.25">
      <c r="A854" s="74">
        <v>2601</v>
      </c>
      <c r="B854" s="139"/>
      <c r="C854" s="139"/>
      <c r="D854" s="139"/>
      <c r="E854" s="139"/>
      <c r="F854" s="139"/>
      <c r="G854" s="139"/>
      <c r="H854" s="140"/>
      <c r="I854" s="147"/>
      <c r="J854" s="148"/>
      <c r="K854" s="149"/>
      <c r="L854" s="153" t="str">
        <f>IF(E854=0,"",E854/D853)</f>
        <v/>
      </c>
      <c r="M854" s="151"/>
      <c r="N854" s="154" t="str">
        <f t="shared" si="138"/>
        <v/>
      </c>
      <c r="O854" s="154" t="str">
        <f t="shared" si="139"/>
        <v/>
      </c>
      <c r="P854" s="32"/>
      <c r="AI854" s="3"/>
      <c r="AJ854" s="3"/>
    </row>
    <row r="855" spans="1:36" ht="15.75" x14ac:dyDescent="0.25">
      <c r="A855" s="74">
        <v>2602</v>
      </c>
      <c r="B855" s="139"/>
      <c r="C855" s="139"/>
      <c r="D855" s="139"/>
      <c r="E855" s="139"/>
      <c r="F855" s="139"/>
      <c r="G855" s="139"/>
      <c r="H855" s="140"/>
      <c r="I855" s="147"/>
      <c r="J855" s="148"/>
      <c r="K855" s="149"/>
      <c r="L855" s="153" t="str">
        <f>IF(F855=0,"",F855/E854)</f>
        <v/>
      </c>
      <c r="M855" s="151"/>
      <c r="N855" s="154" t="str">
        <f t="shared" si="138"/>
        <v/>
      </c>
      <c r="O855" s="154" t="str">
        <f t="shared" si="139"/>
        <v/>
      </c>
      <c r="P855" s="32"/>
      <c r="AI855" s="3"/>
      <c r="AJ855" s="3"/>
    </row>
    <row r="856" spans="1:36" ht="15.75" x14ac:dyDescent="0.25">
      <c r="A856" s="74">
        <v>2701</v>
      </c>
      <c r="B856" s="139"/>
      <c r="C856" s="139"/>
      <c r="D856" s="139"/>
      <c r="E856" s="139"/>
      <c r="F856" s="139"/>
      <c r="G856" s="139"/>
      <c r="H856" s="140"/>
      <c r="I856" s="147"/>
      <c r="J856" s="148"/>
      <c r="K856" s="149"/>
      <c r="L856" s="153" t="str">
        <f>IF(G856=0,"",G856/F855)</f>
        <v/>
      </c>
      <c r="M856" s="155"/>
      <c r="N856" s="154" t="str">
        <f t="shared" si="138"/>
        <v/>
      </c>
      <c r="O856" s="154" t="str">
        <f t="shared" si="139"/>
        <v/>
      </c>
      <c r="P856" s="32"/>
      <c r="AI856" s="3"/>
      <c r="AJ856" s="3"/>
    </row>
    <row r="857" spans="1:36" ht="15.75" x14ac:dyDescent="0.25">
      <c r="A857" s="74">
        <v>2702</v>
      </c>
      <c r="B857" s="139"/>
      <c r="C857" s="139"/>
      <c r="D857" s="139"/>
      <c r="E857" s="139"/>
      <c r="F857" s="139"/>
      <c r="G857" s="139"/>
      <c r="H857" s="140"/>
      <c r="I857" s="147"/>
      <c r="J857" s="148"/>
      <c r="K857" s="156"/>
      <c r="L857" s="157"/>
      <c r="M857" s="155"/>
      <c r="N857" s="158"/>
      <c r="O857" s="159"/>
      <c r="P857" s="32"/>
      <c r="AI857" s="3"/>
      <c r="AJ857" s="3"/>
    </row>
    <row r="858" spans="1:36" ht="15.75" x14ac:dyDescent="0.25">
      <c r="A858" s="75" t="s">
        <v>139</v>
      </c>
      <c r="B858" s="139"/>
      <c r="C858" s="139"/>
      <c r="D858" s="139"/>
      <c r="E858" s="139"/>
      <c r="F858" s="139"/>
      <c r="G858" s="139"/>
      <c r="H858" s="140"/>
      <c r="I858" s="147"/>
      <c r="J858" s="148"/>
      <c r="K858" s="156"/>
      <c r="L858" s="157"/>
      <c r="M858" s="155"/>
      <c r="N858" s="158"/>
      <c r="O858" s="159"/>
      <c r="P858" s="32"/>
      <c r="AI858" s="3"/>
      <c r="AJ858" s="3"/>
    </row>
    <row r="859" spans="1:36" ht="15.75" x14ac:dyDescent="0.25">
      <c r="A859" s="75" t="s">
        <v>140</v>
      </c>
      <c r="B859" s="139"/>
      <c r="C859" s="139"/>
      <c r="D859" s="139"/>
      <c r="E859" s="139"/>
      <c r="F859" s="139"/>
      <c r="G859" s="139"/>
      <c r="H859" s="140"/>
      <c r="I859" s="147"/>
      <c r="J859" s="148"/>
      <c r="K859" s="156"/>
      <c r="L859" s="157"/>
      <c r="M859" s="155"/>
      <c r="N859" s="158"/>
      <c r="O859" s="159"/>
      <c r="P859" s="32"/>
      <c r="AI859" s="3"/>
      <c r="AJ859" s="3"/>
    </row>
    <row r="860" spans="1:36" ht="15.75" x14ac:dyDescent="0.25">
      <c r="A860" s="75" t="s">
        <v>141</v>
      </c>
      <c r="B860" s="160"/>
      <c r="C860" s="160"/>
      <c r="D860" s="160"/>
      <c r="E860" s="160"/>
      <c r="F860" s="160"/>
      <c r="G860" s="160"/>
      <c r="H860" s="140"/>
      <c r="I860" s="161"/>
      <c r="J860" s="162"/>
      <c r="K860" s="163"/>
      <c r="L860" s="164"/>
      <c r="M860" s="155"/>
      <c r="N860" s="165"/>
      <c r="O860" s="166"/>
      <c r="P860" s="32"/>
      <c r="AI860" s="3"/>
      <c r="AJ860" s="3"/>
    </row>
    <row r="861" spans="1:36" ht="18" x14ac:dyDescent="0.25">
      <c r="A861" s="31"/>
      <c r="B861" s="232" t="s">
        <v>114</v>
      </c>
      <c r="C861" s="232"/>
      <c r="D861" s="232"/>
      <c r="E861" s="232"/>
      <c r="F861" s="232"/>
      <c r="G861" s="232"/>
      <c r="H861" s="138">
        <f>SUM(H851:H860)</f>
        <v>0</v>
      </c>
      <c r="I861" s="77" t="str">
        <f>IF(H859=0,"",H859/B851)</f>
        <v/>
      </c>
      <c r="J861" s="77" t="str">
        <f>IF(H861=0,"",H861/B851)</f>
        <v/>
      </c>
      <c r="K861" s="77" t="str">
        <f>IF(H859=0,"",J861-I861)</f>
        <v/>
      </c>
      <c r="L861" s="5"/>
      <c r="M861" s="32"/>
      <c r="N861" s="23"/>
      <c r="O861" s="5"/>
      <c r="P861" s="32"/>
      <c r="AI861" s="3"/>
      <c r="AJ861" s="3"/>
    </row>
    <row r="862" spans="1:36" ht="12.75" customHeight="1" x14ac:dyDescent="0.25">
      <c r="A862" s="31"/>
      <c r="B862" s="32"/>
      <c r="C862" s="78"/>
      <c r="D862" s="78"/>
      <c r="E862" s="78"/>
      <c r="F862" s="78"/>
      <c r="G862" s="78"/>
      <c r="H862" s="79"/>
      <c r="I862" s="80"/>
      <c r="J862" s="80"/>
      <c r="K862" s="80"/>
      <c r="L862" s="5"/>
      <c r="M862" s="32"/>
      <c r="N862" s="23"/>
      <c r="O862" s="5"/>
      <c r="P862" s="32"/>
      <c r="AI862" s="3"/>
      <c r="AJ862" s="3"/>
    </row>
    <row r="863" spans="1:36" ht="12.75" customHeight="1" x14ac:dyDescent="0.25">
      <c r="A863" s="31"/>
      <c r="B863" s="32"/>
      <c r="C863" s="78"/>
      <c r="D863" s="78"/>
      <c r="E863" s="78"/>
      <c r="F863" s="78"/>
      <c r="G863" s="78"/>
      <c r="H863" s="79"/>
      <c r="I863" s="80"/>
      <c r="J863" s="80"/>
      <c r="K863" s="80"/>
      <c r="L863" s="5"/>
      <c r="M863" s="32"/>
      <c r="N863" s="23"/>
      <c r="O863" s="5"/>
      <c r="P863" s="32"/>
      <c r="AI863" s="3"/>
      <c r="AJ863" s="3"/>
    </row>
    <row r="864" spans="1:36" ht="26.25" x14ac:dyDescent="0.4">
      <c r="A864" s="122"/>
      <c r="B864" s="238" t="s">
        <v>99</v>
      </c>
      <c r="C864" s="238"/>
      <c r="D864" s="238"/>
      <c r="E864" s="238"/>
      <c r="F864" s="238"/>
      <c r="G864" s="238"/>
      <c r="H864" s="72">
        <v>2501</v>
      </c>
      <c r="I864" s="73"/>
      <c r="J864" s="73"/>
      <c r="K864" s="73"/>
      <c r="L864" s="73"/>
      <c r="M864" s="73"/>
      <c r="N864" s="32"/>
      <c r="O864" s="32"/>
      <c r="P864" s="32"/>
      <c r="AI864" s="3"/>
      <c r="AJ864" s="3"/>
    </row>
    <row r="865" spans="1:36" ht="20.25" x14ac:dyDescent="0.2">
      <c r="A865" s="222" t="s">
        <v>9</v>
      </c>
      <c r="B865" s="223" t="s">
        <v>100</v>
      </c>
      <c r="C865" s="224"/>
      <c r="D865" s="224"/>
      <c r="E865" s="224"/>
      <c r="F865" s="224"/>
      <c r="G865" s="224"/>
      <c r="H865" s="225" t="s">
        <v>10</v>
      </c>
      <c r="I865" s="219" t="s">
        <v>2</v>
      </c>
      <c r="J865" s="219" t="s">
        <v>3</v>
      </c>
      <c r="K865" s="227" t="s">
        <v>4</v>
      </c>
      <c r="L865" s="219" t="s">
        <v>5</v>
      </c>
      <c r="M865" s="217" t="s">
        <v>6</v>
      </c>
      <c r="N865" s="217" t="s">
        <v>7</v>
      </c>
      <c r="O865" s="219" t="s">
        <v>8</v>
      </c>
      <c r="P865" s="32"/>
      <c r="AI865" s="3"/>
      <c r="AJ865" s="3"/>
    </row>
    <row r="866" spans="1:36" ht="15.75" x14ac:dyDescent="0.25">
      <c r="A866" s="218"/>
      <c r="B866" s="74" t="s">
        <v>101</v>
      </c>
      <c r="C866" s="74" t="s">
        <v>102</v>
      </c>
      <c r="D866" s="74" t="s">
        <v>103</v>
      </c>
      <c r="E866" s="74" t="s">
        <v>104</v>
      </c>
      <c r="F866" s="74" t="s">
        <v>105</v>
      </c>
      <c r="G866" s="74" t="s">
        <v>106</v>
      </c>
      <c r="H866" s="226"/>
      <c r="I866" s="218"/>
      <c r="J866" s="218"/>
      <c r="K866" s="218"/>
      <c r="L866" s="218"/>
      <c r="M866" s="218"/>
      <c r="N866" s="218"/>
      <c r="O866" s="218"/>
      <c r="P866" s="32"/>
      <c r="AI866" s="3"/>
      <c r="AJ866" s="3"/>
    </row>
    <row r="867" spans="1:36" ht="15.75" x14ac:dyDescent="0.25">
      <c r="A867" s="74">
        <v>2501</v>
      </c>
      <c r="B867" s="139">
        <v>56</v>
      </c>
      <c r="C867" s="139"/>
      <c r="D867" s="139"/>
      <c r="E867" s="139"/>
      <c r="F867" s="139"/>
      <c r="G867" s="139"/>
      <c r="H867" s="140"/>
      <c r="I867" s="141"/>
      <c r="J867" s="142"/>
      <c r="K867" s="143"/>
      <c r="L867" s="144"/>
      <c r="M867" s="145">
        <f>B867</f>
        <v>56</v>
      </c>
      <c r="N867" s="146"/>
      <c r="O867" s="144"/>
      <c r="P867" s="32"/>
      <c r="AI867" s="3"/>
      <c r="AJ867" s="3"/>
    </row>
    <row r="868" spans="1:36" ht="15.75" x14ac:dyDescent="0.25">
      <c r="A868" s="74">
        <v>2502</v>
      </c>
      <c r="B868" s="139"/>
      <c r="C868" s="139">
        <v>43</v>
      </c>
      <c r="D868" s="139"/>
      <c r="E868" s="139"/>
      <c r="F868" s="139"/>
      <c r="G868" s="139"/>
      <c r="H868" s="140"/>
      <c r="I868" s="147"/>
      <c r="J868" s="148"/>
      <c r="K868" s="149"/>
      <c r="L868" s="150">
        <f>IF(C868=0,"",C868/B867)</f>
        <v>0.7678571428571429</v>
      </c>
      <c r="M868" s="151">
        <v>43</v>
      </c>
      <c r="N868" s="152">
        <f t="shared" ref="N868:N872" si="140">IF(M868=0,"",M868/M867)</f>
        <v>0.7678571428571429</v>
      </c>
      <c r="O868" s="152">
        <f t="shared" ref="O868:O872" si="141">IF(M868=0,"",100%-N868)</f>
        <v>0.2321428571428571</v>
      </c>
      <c r="P868" s="32"/>
      <c r="AI868" s="3"/>
      <c r="AJ868" s="3"/>
    </row>
    <row r="869" spans="1:36" ht="15.75" x14ac:dyDescent="0.25">
      <c r="A869" s="74">
        <v>2601</v>
      </c>
      <c r="B869" s="139"/>
      <c r="C869" s="139"/>
      <c r="D869" s="139"/>
      <c r="E869" s="139"/>
      <c r="F869" s="139"/>
      <c r="G869" s="139"/>
      <c r="H869" s="140"/>
      <c r="I869" s="147"/>
      <c r="J869" s="148"/>
      <c r="K869" s="149"/>
      <c r="L869" s="153" t="str">
        <f>IF(D869=0,"",D869/C868)</f>
        <v/>
      </c>
      <c r="M869" s="151"/>
      <c r="N869" s="154" t="str">
        <f t="shared" si="140"/>
        <v/>
      </c>
      <c r="O869" s="154" t="str">
        <f t="shared" si="141"/>
        <v/>
      </c>
      <c r="P869" s="11">
        <f>M869/M867</f>
        <v>0</v>
      </c>
      <c r="AI869" s="3"/>
      <c r="AJ869" s="3"/>
    </row>
    <row r="870" spans="1:36" ht="15.75" x14ac:dyDescent="0.25">
      <c r="A870" s="74">
        <v>2602</v>
      </c>
      <c r="B870" s="139"/>
      <c r="C870" s="139"/>
      <c r="D870" s="139"/>
      <c r="E870" s="139"/>
      <c r="F870" s="139"/>
      <c r="G870" s="139"/>
      <c r="H870" s="140"/>
      <c r="I870" s="147"/>
      <c r="J870" s="148"/>
      <c r="K870" s="149"/>
      <c r="L870" s="153" t="str">
        <f>IF(E870=0,"",E870/D869)</f>
        <v/>
      </c>
      <c r="M870" s="151"/>
      <c r="N870" s="154" t="str">
        <f t="shared" si="140"/>
        <v/>
      </c>
      <c r="O870" s="154" t="str">
        <f t="shared" si="141"/>
        <v/>
      </c>
      <c r="P870" s="32"/>
      <c r="AI870" s="3"/>
      <c r="AJ870" s="3"/>
    </row>
    <row r="871" spans="1:36" ht="15.75" x14ac:dyDescent="0.25">
      <c r="A871" s="74">
        <v>2701</v>
      </c>
      <c r="B871" s="139"/>
      <c r="C871" s="139"/>
      <c r="D871" s="139"/>
      <c r="E871" s="139"/>
      <c r="F871" s="139"/>
      <c r="G871" s="139"/>
      <c r="H871" s="140"/>
      <c r="I871" s="147"/>
      <c r="J871" s="148"/>
      <c r="K871" s="149"/>
      <c r="L871" s="153" t="str">
        <f>IF(F871=0,"",F871/E870)</f>
        <v/>
      </c>
      <c r="M871" s="151"/>
      <c r="N871" s="154" t="str">
        <f t="shared" si="140"/>
        <v/>
      </c>
      <c r="O871" s="154" t="str">
        <f t="shared" si="141"/>
        <v/>
      </c>
      <c r="P871" s="32"/>
      <c r="AI871" s="3"/>
      <c r="AJ871" s="3"/>
    </row>
    <row r="872" spans="1:36" ht="15.75" x14ac:dyDescent="0.25">
      <c r="A872" s="74">
        <v>2702</v>
      </c>
      <c r="B872" s="139"/>
      <c r="C872" s="139"/>
      <c r="D872" s="139"/>
      <c r="E872" s="139"/>
      <c r="F872" s="139"/>
      <c r="G872" s="139"/>
      <c r="H872" s="140"/>
      <c r="I872" s="147"/>
      <c r="J872" s="148"/>
      <c r="K872" s="149"/>
      <c r="L872" s="153" t="str">
        <f>IF(G872=0,"",G872/F871)</f>
        <v/>
      </c>
      <c r="M872" s="155"/>
      <c r="N872" s="154" t="str">
        <f t="shared" si="140"/>
        <v/>
      </c>
      <c r="O872" s="154" t="str">
        <f t="shared" si="141"/>
        <v/>
      </c>
      <c r="P872" s="32"/>
      <c r="AI872" s="3"/>
      <c r="AJ872" s="3"/>
    </row>
    <row r="873" spans="1:36" ht="15.75" x14ac:dyDescent="0.25">
      <c r="A873" s="75" t="s">
        <v>139</v>
      </c>
      <c r="B873" s="139"/>
      <c r="C873" s="139"/>
      <c r="D873" s="139"/>
      <c r="E873" s="139"/>
      <c r="F873" s="139"/>
      <c r="G873" s="139"/>
      <c r="H873" s="140"/>
      <c r="I873" s="147"/>
      <c r="J873" s="148"/>
      <c r="K873" s="156"/>
      <c r="L873" s="157"/>
      <c r="M873" s="155"/>
      <c r="N873" s="158"/>
      <c r="O873" s="159"/>
      <c r="P873" s="32"/>
      <c r="AI873" s="3"/>
      <c r="AJ873" s="3"/>
    </row>
    <row r="874" spans="1:36" ht="15.75" x14ac:dyDescent="0.25">
      <c r="A874" s="75" t="s">
        <v>140</v>
      </c>
      <c r="B874" s="139"/>
      <c r="C874" s="139"/>
      <c r="D874" s="139"/>
      <c r="E874" s="139"/>
      <c r="F874" s="139"/>
      <c r="G874" s="139"/>
      <c r="H874" s="140"/>
      <c r="I874" s="147"/>
      <c r="J874" s="148"/>
      <c r="K874" s="156"/>
      <c r="L874" s="157"/>
      <c r="M874" s="155"/>
      <c r="N874" s="158"/>
      <c r="O874" s="159"/>
      <c r="P874" s="32"/>
      <c r="AI874" s="3"/>
      <c r="AJ874" s="3"/>
    </row>
    <row r="875" spans="1:36" ht="15.75" x14ac:dyDescent="0.25">
      <c r="A875" s="75" t="s">
        <v>141</v>
      </c>
      <c r="B875" s="139"/>
      <c r="C875" s="139"/>
      <c r="D875" s="139"/>
      <c r="E875" s="139"/>
      <c r="F875" s="139"/>
      <c r="G875" s="139"/>
      <c r="H875" s="140"/>
      <c r="I875" s="147"/>
      <c r="J875" s="148"/>
      <c r="K875" s="156"/>
      <c r="L875" s="157"/>
      <c r="M875" s="155"/>
      <c r="N875" s="158"/>
      <c r="O875" s="159"/>
      <c r="P875" s="32"/>
      <c r="AI875" s="3"/>
      <c r="AJ875" s="3"/>
    </row>
    <row r="876" spans="1:36" ht="15.75" x14ac:dyDescent="0.25">
      <c r="A876" s="75" t="s">
        <v>142</v>
      </c>
      <c r="B876" s="160"/>
      <c r="C876" s="160"/>
      <c r="D876" s="160"/>
      <c r="E876" s="160"/>
      <c r="F876" s="160"/>
      <c r="G876" s="160"/>
      <c r="H876" s="140"/>
      <c r="I876" s="161"/>
      <c r="J876" s="162"/>
      <c r="K876" s="163"/>
      <c r="L876" s="164"/>
      <c r="M876" s="155"/>
      <c r="N876" s="165"/>
      <c r="O876" s="166"/>
      <c r="P876" s="32"/>
      <c r="AI876" s="3"/>
      <c r="AJ876" s="3"/>
    </row>
    <row r="877" spans="1:36" ht="18" customHeight="1" x14ac:dyDescent="0.25">
      <c r="A877" s="31"/>
      <c r="B877" s="232" t="s">
        <v>114</v>
      </c>
      <c r="C877" s="232"/>
      <c r="D877" s="232"/>
      <c r="E877" s="232"/>
      <c r="F877" s="232"/>
      <c r="G877" s="232"/>
      <c r="H877" s="138">
        <f>SUM(H867:H876)</f>
        <v>0</v>
      </c>
      <c r="I877" s="77">
        <f>SUM(H870:H872)/B867</f>
        <v>0</v>
      </c>
      <c r="J877" s="77" t="str">
        <f>IF(H877=0,"",H877/B867)</f>
        <v/>
      </c>
      <c r="K877" s="77"/>
      <c r="L877" s="5"/>
      <c r="M877" s="32"/>
      <c r="N877" s="23"/>
      <c r="O877" s="5"/>
      <c r="P877" s="32"/>
      <c r="AI877" s="3"/>
      <c r="AJ877" s="3"/>
    </row>
    <row r="878" spans="1:36" ht="12.75" customHeight="1" x14ac:dyDescent="0.25">
      <c r="A878" s="31"/>
      <c r="B878" s="32"/>
      <c r="C878" s="78"/>
      <c r="D878" s="78"/>
      <c r="E878" s="78"/>
      <c r="F878" s="78"/>
      <c r="G878" s="78"/>
      <c r="H878" s="79"/>
      <c r="I878" s="80"/>
      <c r="J878" s="80"/>
      <c r="K878" s="80"/>
      <c r="L878" s="5"/>
      <c r="M878" s="32"/>
      <c r="N878" s="23"/>
      <c r="O878" s="5"/>
      <c r="P878" s="32"/>
      <c r="AI878" s="3"/>
      <c r="AJ878" s="3"/>
    </row>
    <row r="879" spans="1:36" ht="12.75" customHeight="1" x14ac:dyDescent="0.25">
      <c r="A879" s="31"/>
      <c r="B879" s="32"/>
      <c r="C879" s="78"/>
      <c r="D879" s="78"/>
      <c r="E879" s="78"/>
      <c r="F879" s="78"/>
      <c r="G879" s="78"/>
      <c r="H879" s="79"/>
      <c r="I879" s="80"/>
      <c r="J879" s="80"/>
      <c r="K879" s="80"/>
      <c r="L879" s="5"/>
      <c r="M879" s="32"/>
      <c r="N879" s="23"/>
      <c r="O879" s="5"/>
      <c r="P879" s="32"/>
      <c r="AI879" s="3"/>
      <c r="AJ879" s="3"/>
    </row>
    <row r="880" spans="1:36" s="214" customFormat="1" ht="26.25" x14ac:dyDescent="0.4">
      <c r="A880" s="122"/>
      <c r="B880" s="238" t="s">
        <v>99</v>
      </c>
      <c r="C880" s="238"/>
      <c r="D880" s="238"/>
      <c r="E880" s="238"/>
      <c r="F880" s="238"/>
      <c r="G880" s="238"/>
      <c r="H880" s="72">
        <v>2502</v>
      </c>
      <c r="I880" s="73"/>
      <c r="J880" s="73"/>
      <c r="K880" s="73"/>
      <c r="L880" s="73"/>
      <c r="M880" s="73"/>
      <c r="N880" s="32"/>
      <c r="O880" s="32"/>
      <c r="P880" s="32"/>
      <c r="AI880" s="3"/>
      <c r="AJ880" s="3"/>
    </row>
    <row r="881" spans="1:36" s="214" customFormat="1" ht="20.25" x14ac:dyDescent="0.2">
      <c r="A881" s="222" t="s">
        <v>9</v>
      </c>
      <c r="B881" s="223" t="s">
        <v>100</v>
      </c>
      <c r="C881" s="224"/>
      <c r="D881" s="224"/>
      <c r="E881" s="224"/>
      <c r="F881" s="224"/>
      <c r="G881" s="224"/>
      <c r="H881" s="225" t="s">
        <v>10</v>
      </c>
      <c r="I881" s="219" t="s">
        <v>2</v>
      </c>
      <c r="J881" s="219" t="s">
        <v>3</v>
      </c>
      <c r="K881" s="227" t="s">
        <v>4</v>
      </c>
      <c r="L881" s="219" t="s">
        <v>5</v>
      </c>
      <c r="M881" s="217" t="s">
        <v>6</v>
      </c>
      <c r="N881" s="217" t="s">
        <v>7</v>
      </c>
      <c r="O881" s="219" t="s">
        <v>8</v>
      </c>
      <c r="P881" s="32"/>
      <c r="AI881" s="3"/>
      <c r="AJ881" s="3"/>
    </row>
    <row r="882" spans="1:36" s="214" customFormat="1" ht="15.75" x14ac:dyDescent="0.25">
      <c r="A882" s="218"/>
      <c r="B882" s="74" t="s">
        <v>101</v>
      </c>
      <c r="C882" s="74" t="s">
        <v>102</v>
      </c>
      <c r="D882" s="74" t="s">
        <v>103</v>
      </c>
      <c r="E882" s="74" t="s">
        <v>104</v>
      </c>
      <c r="F882" s="74" t="s">
        <v>105</v>
      </c>
      <c r="G882" s="74" t="s">
        <v>106</v>
      </c>
      <c r="H882" s="226"/>
      <c r="I882" s="218"/>
      <c r="J882" s="218"/>
      <c r="K882" s="218"/>
      <c r="L882" s="218"/>
      <c r="M882" s="218"/>
      <c r="N882" s="218"/>
      <c r="O882" s="218"/>
      <c r="P882" s="32"/>
      <c r="AI882" s="3"/>
      <c r="AJ882" s="3"/>
    </row>
    <row r="883" spans="1:36" s="214" customFormat="1" ht="15.75" x14ac:dyDescent="0.25">
      <c r="A883" s="74">
        <v>2502</v>
      </c>
      <c r="B883" s="139">
        <v>1357</v>
      </c>
      <c r="C883" s="139"/>
      <c r="D883" s="139"/>
      <c r="E883" s="139"/>
      <c r="F883" s="139"/>
      <c r="G883" s="139"/>
      <c r="H883" s="140"/>
      <c r="I883" s="141"/>
      <c r="J883" s="142"/>
      <c r="K883" s="143"/>
      <c r="L883" s="144"/>
      <c r="M883" s="145">
        <f>B883</f>
        <v>1357</v>
      </c>
      <c r="N883" s="146"/>
      <c r="O883" s="144"/>
      <c r="P883" s="32"/>
      <c r="AI883" s="3"/>
      <c r="AJ883" s="3"/>
    </row>
    <row r="884" spans="1:36" s="214" customFormat="1" ht="15.75" x14ac:dyDescent="0.25">
      <c r="A884" s="74">
        <v>2601</v>
      </c>
      <c r="B884" s="139"/>
      <c r="C884" s="139"/>
      <c r="D884" s="139"/>
      <c r="E884" s="139"/>
      <c r="F884" s="139"/>
      <c r="G884" s="139"/>
      <c r="H884" s="140"/>
      <c r="I884" s="147"/>
      <c r="J884" s="148"/>
      <c r="K884" s="149"/>
      <c r="L884" s="150" t="str">
        <f>IF(C884=0,"",C884/B883)</f>
        <v/>
      </c>
      <c r="M884" s="151"/>
      <c r="N884" s="152" t="str">
        <f t="shared" ref="N884:N888" si="142">IF(M884=0,"",M884/M883)</f>
        <v/>
      </c>
      <c r="O884" s="152" t="str">
        <f t="shared" ref="O884:O888" si="143">IF(M884=0,"",100%-N884)</f>
        <v/>
      </c>
      <c r="P884" s="32"/>
      <c r="AI884" s="3"/>
      <c r="AJ884" s="3"/>
    </row>
    <row r="885" spans="1:36" s="214" customFormat="1" ht="15.75" x14ac:dyDescent="0.25">
      <c r="A885" s="74">
        <v>2602</v>
      </c>
      <c r="B885" s="139"/>
      <c r="C885" s="139"/>
      <c r="D885" s="139"/>
      <c r="E885" s="139"/>
      <c r="F885" s="139"/>
      <c r="G885" s="139"/>
      <c r="H885" s="140"/>
      <c r="I885" s="147"/>
      <c r="J885" s="148"/>
      <c r="K885" s="149"/>
      <c r="L885" s="153" t="str">
        <f>IF(D885=0,"",D885/C884)</f>
        <v/>
      </c>
      <c r="M885" s="151"/>
      <c r="N885" s="154" t="str">
        <f t="shared" si="142"/>
        <v/>
      </c>
      <c r="O885" s="154" t="str">
        <f t="shared" si="143"/>
        <v/>
      </c>
      <c r="P885" s="11">
        <f>M885/M883</f>
        <v>0</v>
      </c>
      <c r="AI885" s="3"/>
      <c r="AJ885" s="3"/>
    </row>
    <row r="886" spans="1:36" s="214" customFormat="1" ht="15.75" x14ac:dyDescent="0.25">
      <c r="A886" s="74">
        <v>2701</v>
      </c>
      <c r="B886" s="139"/>
      <c r="C886" s="139"/>
      <c r="D886" s="139"/>
      <c r="E886" s="139"/>
      <c r="F886" s="139"/>
      <c r="G886" s="139"/>
      <c r="H886" s="140"/>
      <c r="I886" s="147"/>
      <c r="J886" s="148"/>
      <c r="K886" s="149"/>
      <c r="L886" s="153" t="str">
        <f>IF(E886=0,"",E886/D885)</f>
        <v/>
      </c>
      <c r="M886" s="151"/>
      <c r="N886" s="154" t="str">
        <f t="shared" si="142"/>
        <v/>
      </c>
      <c r="O886" s="154" t="str">
        <f t="shared" si="143"/>
        <v/>
      </c>
      <c r="P886" s="32"/>
      <c r="AI886" s="3"/>
      <c r="AJ886" s="3"/>
    </row>
    <row r="887" spans="1:36" s="214" customFormat="1" ht="15.75" x14ac:dyDescent="0.25">
      <c r="A887" s="74">
        <v>2702</v>
      </c>
      <c r="B887" s="139"/>
      <c r="C887" s="139"/>
      <c r="D887" s="139"/>
      <c r="E887" s="139"/>
      <c r="F887" s="139"/>
      <c r="G887" s="139"/>
      <c r="H887" s="140"/>
      <c r="I887" s="147"/>
      <c r="J887" s="148"/>
      <c r="K887" s="149"/>
      <c r="L887" s="153" t="str">
        <f>IF(F887=0,"",F887/E886)</f>
        <v/>
      </c>
      <c r="M887" s="151"/>
      <c r="N887" s="154" t="str">
        <f t="shared" si="142"/>
        <v/>
      </c>
      <c r="O887" s="154" t="str">
        <f t="shared" si="143"/>
        <v/>
      </c>
      <c r="P887" s="32"/>
      <c r="AI887" s="3"/>
      <c r="AJ887" s="3"/>
    </row>
    <row r="888" spans="1:36" s="214" customFormat="1" ht="15.75" x14ac:dyDescent="0.25">
      <c r="A888" s="75" t="s">
        <v>139</v>
      </c>
      <c r="B888" s="139"/>
      <c r="C888" s="139"/>
      <c r="D888" s="139"/>
      <c r="E888" s="139"/>
      <c r="F888" s="139"/>
      <c r="G888" s="139"/>
      <c r="H888" s="140"/>
      <c r="I888" s="147"/>
      <c r="J888" s="148"/>
      <c r="K888" s="149"/>
      <c r="L888" s="153" t="str">
        <f>IF(G888=0,"",G888/F887)</f>
        <v/>
      </c>
      <c r="M888" s="155"/>
      <c r="N888" s="154" t="str">
        <f t="shared" si="142"/>
        <v/>
      </c>
      <c r="O888" s="154" t="str">
        <f t="shared" si="143"/>
        <v/>
      </c>
      <c r="P888" s="32"/>
      <c r="AI888" s="3"/>
      <c r="AJ888" s="3"/>
    </row>
    <row r="889" spans="1:36" s="214" customFormat="1" ht="15.75" x14ac:dyDescent="0.25">
      <c r="A889" s="75" t="s">
        <v>140</v>
      </c>
      <c r="B889" s="139"/>
      <c r="C889" s="139"/>
      <c r="D889" s="139"/>
      <c r="E889" s="139"/>
      <c r="F889" s="139"/>
      <c r="G889" s="139"/>
      <c r="H889" s="140"/>
      <c r="I889" s="147"/>
      <c r="J889" s="148"/>
      <c r="K889" s="156"/>
      <c r="L889" s="157"/>
      <c r="M889" s="155"/>
      <c r="N889" s="158"/>
      <c r="O889" s="159"/>
      <c r="P889" s="32"/>
      <c r="AI889" s="3"/>
      <c r="AJ889" s="3"/>
    </row>
    <row r="890" spans="1:36" s="214" customFormat="1" ht="15.75" x14ac:dyDescent="0.25">
      <c r="A890" s="75" t="s">
        <v>141</v>
      </c>
      <c r="B890" s="139"/>
      <c r="C890" s="139"/>
      <c r="D890" s="139"/>
      <c r="E890" s="139"/>
      <c r="F890" s="139"/>
      <c r="G890" s="139"/>
      <c r="H890" s="140"/>
      <c r="I890" s="147"/>
      <c r="J890" s="148"/>
      <c r="K890" s="156"/>
      <c r="L890" s="157"/>
      <c r="M890" s="155"/>
      <c r="N890" s="158"/>
      <c r="O890" s="159"/>
      <c r="P890" s="32"/>
      <c r="AI890" s="3"/>
      <c r="AJ890" s="3"/>
    </row>
    <row r="891" spans="1:36" s="214" customFormat="1" ht="15.75" x14ac:dyDescent="0.25">
      <c r="A891" s="75" t="s">
        <v>142</v>
      </c>
      <c r="B891" s="139"/>
      <c r="C891" s="139"/>
      <c r="D891" s="139"/>
      <c r="E891" s="139"/>
      <c r="F891" s="139"/>
      <c r="G891" s="139"/>
      <c r="H891" s="140"/>
      <c r="I891" s="147"/>
      <c r="J891" s="148"/>
      <c r="K891" s="156"/>
      <c r="L891" s="157"/>
      <c r="M891" s="155"/>
      <c r="N891" s="158"/>
      <c r="O891" s="159"/>
      <c r="P891" s="32"/>
      <c r="AI891" s="3"/>
      <c r="AJ891" s="3"/>
    </row>
    <row r="892" spans="1:36" s="214" customFormat="1" ht="15.75" x14ac:dyDescent="0.25">
      <c r="A892" s="75" t="s">
        <v>143</v>
      </c>
      <c r="B892" s="160"/>
      <c r="C892" s="160"/>
      <c r="D892" s="160"/>
      <c r="E892" s="160"/>
      <c r="F892" s="160"/>
      <c r="G892" s="160"/>
      <c r="H892" s="140"/>
      <c r="I892" s="161"/>
      <c r="J892" s="162"/>
      <c r="K892" s="163"/>
      <c r="L892" s="164"/>
      <c r="M892" s="155"/>
      <c r="N892" s="165"/>
      <c r="O892" s="166"/>
      <c r="P892" s="32"/>
      <c r="AI892" s="3"/>
      <c r="AJ892" s="3"/>
    </row>
    <row r="893" spans="1:36" s="214" customFormat="1" ht="18" customHeight="1" x14ac:dyDescent="0.25">
      <c r="A893" s="31"/>
      <c r="B893" s="232" t="s">
        <v>114</v>
      </c>
      <c r="C893" s="232"/>
      <c r="D893" s="232"/>
      <c r="E893" s="232"/>
      <c r="F893" s="232"/>
      <c r="G893" s="232"/>
      <c r="H893" s="138">
        <f>SUM(H883:H892)</f>
        <v>0</v>
      </c>
      <c r="I893" s="77">
        <f>SUM(H886:H888)/B883</f>
        <v>0</v>
      </c>
      <c r="J893" s="77" t="str">
        <f>IF(H893=0,"",H893/B883)</f>
        <v/>
      </c>
      <c r="K893" s="77"/>
      <c r="L893" s="5"/>
      <c r="M893" s="32"/>
      <c r="N893" s="23"/>
      <c r="O893" s="5"/>
      <c r="P893" s="32"/>
      <c r="AI893" s="3"/>
      <c r="AJ893" s="3"/>
    </row>
    <row r="894" spans="1:36" ht="12.75" customHeight="1" x14ac:dyDescent="0.25">
      <c r="A894" s="31"/>
      <c r="B894" s="32"/>
      <c r="C894" s="78"/>
      <c r="D894" s="78"/>
      <c r="E894" s="78"/>
      <c r="F894" s="78"/>
      <c r="G894" s="78"/>
      <c r="H894" s="79"/>
      <c r="I894" s="80"/>
      <c r="J894" s="80"/>
      <c r="K894" s="80"/>
      <c r="L894" s="5"/>
      <c r="M894" s="32"/>
      <c r="N894" s="23"/>
      <c r="O894" s="5"/>
      <c r="P894" s="32"/>
      <c r="AI894" s="3"/>
      <c r="AJ894" s="3"/>
    </row>
    <row r="895" spans="1:36" ht="12.75" customHeight="1" x14ac:dyDescent="0.25">
      <c r="A895" s="31"/>
      <c r="B895" s="32"/>
      <c r="C895" s="78"/>
      <c r="D895" s="78"/>
      <c r="E895" s="78"/>
      <c r="F895" s="78"/>
      <c r="G895" s="78"/>
      <c r="H895" s="79"/>
      <c r="I895" s="80"/>
      <c r="J895" s="80"/>
      <c r="K895" s="80"/>
      <c r="L895" s="5"/>
      <c r="M895" s="32"/>
      <c r="N895" s="23"/>
      <c r="O895" s="5"/>
      <c r="P895" s="32"/>
      <c r="AI895" s="3"/>
      <c r="AJ895" s="3"/>
    </row>
    <row r="896" spans="1:36" ht="12.75" customHeight="1" x14ac:dyDescent="0.25">
      <c r="A896" s="31"/>
      <c r="B896" s="32"/>
      <c r="C896" s="78"/>
      <c r="D896" s="78"/>
      <c r="E896" s="78"/>
      <c r="F896" s="78"/>
      <c r="G896" s="78"/>
      <c r="H896" s="79"/>
      <c r="I896" s="80"/>
      <c r="J896" s="80"/>
      <c r="K896" s="80"/>
      <c r="L896" s="5"/>
      <c r="M896" s="32"/>
      <c r="N896" s="23"/>
      <c r="O896" s="5"/>
      <c r="P896" s="32"/>
      <c r="AI896" s="3"/>
      <c r="AJ896" s="3"/>
    </row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  <row r="1003" ht="12.75" customHeight="1" x14ac:dyDescent="0.2"/>
    <row r="1004" ht="12.75" customHeight="1" x14ac:dyDescent="0.2"/>
    <row r="1005" ht="12.75" customHeight="1" x14ac:dyDescent="0.2"/>
    <row r="1006" ht="12.75" customHeight="1" x14ac:dyDescent="0.2"/>
    <row r="1007" ht="12.75" customHeight="1" x14ac:dyDescent="0.2"/>
    <row r="1008" ht="12.75" customHeight="1" x14ac:dyDescent="0.2"/>
    <row r="1009" ht="12.75" customHeight="1" x14ac:dyDescent="0.2"/>
    <row r="1010" ht="12.75" customHeight="1" x14ac:dyDescent="0.2"/>
    <row r="1011" ht="12.75" customHeight="1" x14ac:dyDescent="0.2"/>
    <row r="1012" ht="12.75" customHeight="1" x14ac:dyDescent="0.2"/>
    <row r="1013" ht="12.75" customHeight="1" x14ac:dyDescent="0.2"/>
    <row r="1014" ht="12.75" customHeight="1" x14ac:dyDescent="0.2"/>
    <row r="1015" ht="12.75" customHeight="1" x14ac:dyDescent="0.2"/>
    <row r="1016" ht="12.75" customHeight="1" x14ac:dyDescent="0.2"/>
    <row r="1017" ht="12.75" customHeight="1" x14ac:dyDescent="0.2"/>
    <row r="1018" ht="12.75" customHeight="1" x14ac:dyDescent="0.2"/>
    <row r="1019" ht="12.75" customHeight="1" x14ac:dyDescent="0.2"/>
    <row r="1020" ht="12.75" customHeight="1" x14ac:dyDescent="0.2"/>
    <row r="1021" ht="12.75" customHeight="1" x14ac:dyDescent="0.2"/>
    <row r="1022" ht="12.75" customHeight="1" x14ac:dyDescent="0.2"/>
    <row r="1023" ht="12.75" customHeight="1" x14ac:dyDescent="0.2"/>
    <row r="1024" ht="12.75" customHeight="1" x14ac:dyDescent="0.2"/>
    <row r="1025" ht="12.75" customHeight="1" x14ac:dyDescent="0.2"/>
    <row r="1026" ht="12.75" customHeight="1" x14ac:dyDescent="0.2"/>
    <row r="1027" ht="12.75" customHeight="1" x14ac:dyDescent="0.2"/>
    <row r="1028" ht="12.75" customHeight="1" x14ac:dyDescent="0.2"/>
    <row r="1029" ht="12.75" customHeight="1" x14ac:dyDescent="0.2"/>
    <row r="1030" ht="12.75" customHeight="1" x14ac:dyDescent="0.2"/>
    <row r="1031" ht="12.75" customHeight="1" x14ac:dyDescent="0.2"/>
    <row r="1032" ht="12.75" customHeight="1" x14ac:dyDescent="0.2"/>
    <row r="1033" ht="12.75" customHeight="1" x14ac:dyDescent="0.2"/>
    <row r="1034" ht="12.75" customHeight="1" x14ac:dyDescent="0.2"/>
    <row r="1035" ht="12.75" customHeight="1" x14ac:dyDescent="0.2"/>
    <row r="1036" ht="12.75" customHeight="1" x14ac:dyDescent="0.2"/>
    <row r="1037" ht="12.75" customHeight="1" x14ac:dyDescent="0.2"/>
    <row r="1038" ht="12.75" customHeight="1" x14ac:dyDescent="0.2"/>
    <row r="1039" ht="12.75" customHeight="1" x14ac:dyDescent="0.2"/>
    <row r="1040" ht="12.75" customHeight="1" x14ac:dyDescent="0.2"/>
    <row r="1041" ht="12.75" customHeight="1" x14ac:dyDescent="0.2"/>
    <row r="1042" ht="12.75" customHeight="1" x14ac:dyDescent="0.2"/>
    <row r="1043" ht="12.75" customHeight="1" x14ac:dyDescent="0.2"/>
    <row r="1044" ht="12.75" customHeight="1" x14ac:dyDescent="0.2"/>
    <row r="1045" ht="12.75" customHeight="1" x14ac:dyDescent="0.2"/>
    <row r="1046" ht="12.75" customHeight="1" x14ac:dyDescent="0.2"/>
    <row r="1047" ht="12.75" customHeight="1" x14ac:dyDescent="0.2"/>
    <row r="1048" ht="12.75" customHeight="1" x14ac:dyDescent="0.2"/>
    <row r="1049" ht="12.75" customHeight="1" x14ac:dyDescent="0.2"/>
    <row r="1050" ht="12.75" customHeight="1" x14ac:dyDescent="0.2"/>
    <row r="1051" ht="12.75" customHeight="1" x14ac:dyDescent="0.2"/>
    <row r="1052" ht="12.75" customHeight="1" x14ac:dyDescent="0.2"/>
    <row r="1053" ht="12.75" customHeight="1" x14ac:dyDescent="0.2"/>
    <row r="1054" ht="12.75" customHeight="1" x14ac:dyDescent="0.2"/>
    <row r="1055" ht="12.75" customHeight="1" x14ac:dyDescent="0.2"/>
    <row r="1056" ht="12.75" customHeight="1" x14ac:dyDescent="0.2"/>
    <row r="1057" ht="12.75" customHeight="1" x14ac:dyDescent="0.2"/>
    <row r="1058" ht="12.75" customHeight="1" x14ac:dyDescent="0.2"/>
    <row r="1059" ht="12.75" customHeight="1" x14ac:dyDescent="0.2"/>
    <row r="1060" ht="12.75" customHeight="1" x14ac:dyDescent="0.2"/>
    <row r="1061" ht="12.75" customHeight="1" x14ac:dyDescent="0.2"/>
    <row r="1062" ht="12.75" customHeight="1" x14ac:dyDescent="0.2"/>
    <row r="1063" ht="12.75" customHeight="1" x14ac:dyDescent="0.2"/>
    <row r="1064" ht="12.75" customHeight="1" x14ac:dyDescent="0.2"/>
    <row r="1065" ht="12.75" customHeight="1" x14ac:dyDescent="0.2"/>
    <row r="1066" ht="12.75" customHeight="1" x14ac:dyDescent="0.2"/>
    <row r="1067" ht="12.75" customHeight="1" x14ac:dyDescent="0.2"/>
    <row r="1068" ht="12.75" customHeight="1" x14ac:dyDescent="0.2"/>
    <row r="1069" ht="12.75" customHeight="1" x14ac:dyDescent="0.2"/>
    <row r="1070" ht="12.75" customHeight="1" x14ac:dyDescent="0.2"/>
    <row r="1071" ht="12.75" customHeight="1" x14ac:dyDescent="0.2"/>
    <row r="1072" ht="12.75" customHeight="1" x14ac:dyDescent="0.2"/>
    <row r="1073" ht="12.75" customHeight="1" x14ac:dyDescent="0.2"/>
    <row r="1074" ht="12.75" customHeight="1" x14ac:dyDescent="0.2"/>
    <row r="1075" ht="12.75" customHeight="1" x14ac:dyDescent="0.2"/>
    <row r="1076" ht="12.75" customHeight="1" x14ac:dyDescent="0.2"/>
    <row r="1077" ht="12.75" customHeight="1" x14ac:dyDescent="0.2"/>
    <row r="1078" ht="12.75" customHeight="1" x14ac:dyDescent="0.2"/>
    <row r="1079" ht="12.75" customHeight="1" x14ac:dyDescent="0.2"/>
    <row r="1080" ht="12.75" customHeight="1" x14ac:dyDescent="0.2"/>
    <row r="1081" ht="12.75" customHeight="1" x14ac:dyDescent="0.2"/>
    <row r="1082" ht="12.75" customHeight="1" x14ac:dyDescent="0.2"/>
    <row r="1083" ht="12.75" customHeight="1" x14ac:dyDescent="0.2"/>
    <row r="1084" ht="12.75" customHeight="1" x14ac:dyDescent="0.2"/>
    <row r="1085" ht="12.75" customHeight="1" x14ac:dyDescent="0.2"/>
    <row r="1086" ht="12.75" customHeight="1" x14ac:dyDescent="0.2"/>
    <row r="1087" ht="12.75" customHeight="1" x14ac:dyDescent="0.2"/>
    <row r="1088" ht="12.75" customHeight="1" x14ac:dyDescent="0.2"/>
    <row r="1089" ht="12.75" customHeight="1" x14ac:dyDescent="0.2"/>
    <row r="1090" ht="12.75" customHeight="1" x14ac:dyDescent="0.2"/>
    <row r="1091" ht="12.75" customHeight="1" x14ac:dyDescent="0.2"/>
    <row r="1092" ht="12.75" customHeight="1" x14ac:dyDescent="0.2"/>
    <row r="1093" ht="12.75" customHeight="1" x14ac:dyDescent="0.2"/>
    <row r="1094" ht="12.75" customHeight="1" x14ac:dyDescent="0.2"/>
    <row r="1095" ht="12.75" customHeight="1" x14ac:dyDescent="0.2"/>
    <row r="1096" ht="12.75" customHeight="1" x14ac:dyDescent="0.2"/>
    <row r="1097" ht="12.75" customHeight="1" x14ac:dyDescent="0.2"/>
    <row r="1098" ht="12.75" customHeight="1" x14ac:dyDescent="0.2"/>
    <row r="1099" ht="12.75" customHeight="1" x14ac:dyDescent="0.2"/>
    <row r="1100" ht="12.75" customHeight="1" x14ac:dyDescent="0.2"/>
    <row r="1101" ht="12.75" customHeight="1" x14ac:dyDescent="0.2"/>
    <row r="1102" ht="12.75" customHeight="1" x14ac:dyDescent="0.2"/>
    <row r="1103" ht="12.75" customHeight="1" x14ac:dyDescent="0.2"/>
    <row r="1104" ht="12.75" customHeight="1" x14ac:dyDescent="0.2"/>
    <row r="1105" ht="12.75" customHeight="1" x14ac:dyDescent="0.2"/>
    <row r="1106" ht="12.75" customHeight="1" x14ac:dyDescent="0.2"/>
    <row r="1107" ht="12.75" customHeight="1" x14ac:dyDescent="0.2"/>
    <row r="1108" ht="12.75" customHeight="1" x14ac:dyDescent="0.2"/>
    <row r="1109" ht="12.75" customHeight="1" x14ac:dyDescent="0.2"/>
    <row r="1110" ht="12.75" customHeight="1" x14ac:dyDescent="0.2"/>
    <row r="1111" ht="12.75" customHeight="1" x14ac:dyDescent="0.2"/>
    <row r="1112" ht="12.75" customHeight="1" x14ac:dyDescent="0.2"/>
    <row r="1113" ht="12.75" customHeight="1" x14ac:dyDescent="0.2"/>
    <row r="1114" ht="12.75" customHeight="1" x14ac:dyDescent="0.2"/>
    <row r="1115" ht="12.75" customHeight="1" x14ac:dyDescent="0.2"/>
    <row r="1116" ht="12.75" customHeight="1" x14ac:dyDescent="0.2"/>
    <row r="1117" ht="12.75" customHeight="1" x14ac:dyDescent="0.2"/>
    <row r="1118" ht="12.75" customHeight="1" x14ac:dyDescent="0.2"/>
    <row r="1119" ht="12.75" customHeight="1" x14ac:dyDescent="0.2"/>
    <row r="1120" ht="12.75" customHeight="1" x14ac:dyDescent="0.2"/>
    <row r="1121" ht="12.75" customHeight="1" x14ac:dyDescent="0.2"/>
    <row r="1122" ht="12.75" customHeight="1" x14ac:dyDescent="0.2"/>
    <row r="1123" ht="12.75" customHeight="1" x14ac:dyDescent="0.2"/>
    <row r="1124" ht="12.75" customHeight="1" x14ac:dyDescent="0.2"/>
    <row r="1125" ht="12.75" customHeight="1" x14ac:dyDescent="0.2"/>
    <row r="1126" ht="12.75" customHeight="1" x14ac:dyDescent="0.2"/>
    <row r="1127" ht="12.75" customHeight="1" x14ac:dyDescent="0.2"/>
    <row r="1128" ht="12.75" customHeight="1" x14ac:dyDescent="0.2"/>
    <row r="1129" ht="12.75" customHeight="1" x14ac:dyDescent="0.2"/>
    <row r="1130" ht="12.75" customHeight="1" x14ac:dyDescent="0.2"/>
    <row r="1131" ht="12.75" customHeight="1" x14ac:dyDescent="0.2"/>
    <row r="1132" ht="12.75" customHeight="1" x14ac:dyDescent="0.2"/>
    <row r="1133" ht="12.75" customHeight="1" x14ac:dyDescent="0.2"/>
    <row r="1134" ht="12.75" customHeight="1" x14ac:dyDescent="0.2"/>
    <row r="1135" ht="12.75" customHeight="1" x14ac:dyDescent="0.2"/>
    <row r="1136" ht="12.75" customHeight="1" x14ac:dyDescent="0.2"/>
    <row r="1137" ht="12.75" customHeight="1" x14ac:dyDescent="0.2"/>
    <row r="1138" ht="12.75" customHeight="1" x14ac:dyDescent="0.2"/>
    <row r="1139" ht="12.75" customHeight="1" x14ac:dyDescent="0.2"/>
    <row r="1140" ht="12.75" customHeight="1" x14ac:dyDescent="0.2"/>
    <row r="1141" ht="12.75" customHeight="1" x14ac:dyDescent="0.2"/>
    <row r="1142" ht="12.75" customHeight="1" x14ac:dyDescent="0.2"/>
    <row r="1143" ht="12.75" customHeight="1" x14ac:dyDescent="0.2"/>
    <row r="1144" ht="12.75" customHeight="1" x14ac:dyDescent="0.2"/>
    <row r="1145" ht="12.75" customHeight="1" x14ac:dyDescent="0.2"/>
    <row r="1146" ht="12.75" customHeight="1" x14ac:dyDescent="0.2"/>
    <row r="1147" ht="12.75" customHeight="1" x14ac:dyDescent="0.2"/>
    <row r="1148" ht="12.75" customHeight="1" x14ac:dyDescent="0.2"/>
    <row r="1149" ht="12.75" customHeight="1" x14ac:dyDescent="0.2"/>
    <row r="1150" ht="12.75" customHeight="1" x14ac:dyDescent="0.2"/>
    <row r="1151" ht="12.75" customHeight="1" x14ac:dyDescent="0.2"/>
    <row r="1152" ht="12.75" customHeight="1" x14ac:dyDescent="0.2"/>
    <row r="1153" ht="12.75" customHeight="1" x14ac:dyDescent="0.2"/>
    <row r="1154" ht="12.75" customHeight="1" x14ac:dyDescent="0.2"/>
    <row r="1155" ht="12.75" customHeight="1" x14ac:dyDescent="0.2"/>
    <row r="1156" ht="12.75" customHeight="1" x14ac:dyDescent="0.2"/>
    <row r="1157" ht="12.75" customHeight="1" x14ac:dyDescent="0.2"/>
    <row r="1158" ht="12.75" customHeight="1" x14ac:dyDescent="0.2"/>
    <row r="1159" ht="12.75" customHeight="1" x14ac:dyDescent="0.2"/>
    <row r="1160" ht="12.75" customHeight="1" x14ac:dyDescent="0.2"/>
    <row r="1161" ht="12.75" customHeight="1" x14ac:dyDescent="0.2"/>
    <row r="1162" ht="12.75" customHeight="1" x14ac:dyDescent="0.2"/>
    <row r="1163" ht="12.75" customHeight="1" x14ac:dyDescent="0.2"/>
    <row r="1164" ht="12.75" customHeight="1" x14ac:dyDescent="0.2"/>
    <row r="1165" ht="12.75" customHeight="1" x14ac:dyDescent="0.2"/>
    <row r="1166" ht="12.75" customHeight="1" x14ac:dyDescent="0.2"/>
    <row r="1167" ht="12.75" customHeight="1" x14ac:dyDescent="0.2"/>
    <row r="1168" ht="12.75" customHeight="1" x14ac:dyDescent="0.2"/>
    <row r="1169" ht="12.75" customHeight="1" x14ac:dyDescent="0.2"/>
    <row r="1170" ht="12.75" customHeight="1" x14ac:dyDescent="0.2"/>
    <row r="1171" ht="12.75" customHeight="1" x14ac:dyDescent="0.2"/>
    <row r="1172" ht="12.75" customHeight="1" x14ac:dyDescent="0.2"/>
    <row r="1173" ht="12.75" customHeight="1" x14ac:dyDescent="0.2"/>
    <row r="1174" ht="12.75" customHeight="1" x14ac:dyDescent="0.2"/>
    <row r="1175" ht="12.75" customHeight="1" x14ac:dyDescent="0.2"/>
    <row r="1176" ht="12.75" customHeight="1" x14ac:dyDescent="0.2"/>
    <row r="1177" ht="12.75" customHeight="1" x14ac:dyDescent="0.2"/>
    <row r="1178" ht="12.75" customHeight="1" x14ac:dyDescent="0.2"/>
    <row r="1179" ht="12.75" customHeight="1" x14ac:dyDescent="0.2"/>
    <row r="1180" ht="12.75" customHeight="1" x14ac:dyDescent="0.2"/>
    <row r="1181" ht="12.75" customHeight="1" x14ac:dyDescent="0.2"/>
    <row r="1182" ht="12.75" customHeight="1" x14ac:dyDescent="0.2"/>
    <row r="1183" ht="12.75" customHeight="1" x14ac:dyDescent="0.2"/>
    <row r="1184" ht="12.75" customHeight="1" x14ac:dyDescent="0.2"/>
    <row r="1185" ht="12.75" customHeight="1" x14ac:dyDescent="0.2"/>
    <row r="1186" ht="12.75" customHeight="1" x14ac:dyDescent="0.2"/>
    <row r="1187" ht="12.75" customHeight="1" x14ac:dyDescent="0.2"/>
    <row r="1188" ht="12.75" customHeight="1" x14ac:dyDescent="0.2"/>
    <row r="1189" ht="12.75" customHeight="1" x14ac:dyDescent="0.2"/>
    <row r="1190" ht="12.75" customHeight="1" x14ac:dyDescent="0.2"/>
    <row r="1191" ht="12.75" customHeight="1" x14ac:dyDescent="0.2"/>
    <row r="1192" ht="12.75" customHeight="1" x14ac:dyDescent="0.2"/>
    <row r="1193" ht="12.75" customHeight="1" x14ac:dyDescent="0.2"/>
    <row r="1194" ht="12.75" customHeight="1" x14ac:dyDescent="0.2"/>
    <row r="1195" ht="12.75" customHeight="1" x14ac:dyDescent="0.2"/>
    <row r="1196" ht="12.75" customHeight="1" x14ac:dyDescent="0.2"/>
    <row r="1197" ht="12.75" customHeight="1" x14ac:dyDescent="0.2"/>
    <row r="1198" ht="12.75" customHeight="1" x14ac:dyDescent="0.2"/>
    <row r="1199" ht="12.75" customHeight="1" x14ac:dyDescent="0.2"/>
    <row r="1200" ht="12.75" customHeight="1" x14ac:dyDescent="0.2"/>
    <row r="1201" ht="12.75" customHeight="1" x14ac:dyDescent="0.2"/>
    <row r="1202" ht="12.75" customHeight="1" x14ac:dyDescent="0.2"/>
    <row r="1203" ht="12.75" customHeight="1" x14ac:dyDescent="0.2"/>
    <row r="1204" ht="12.75" customHeight="1" x14ac:dyDescent="0.2"/>
    <row r="1205" ht="12.75" customHeight="1" x14ac:dyDescent="0.2"/>
    <row r="1206" ht="12.75" customHeight="1" x14ac:dyDescent="0.2"/>
    <row r="1207" ht="12.75" customHeight="1" x14ac:dyDescent="0.2"/>
    <row r="1208" ht="12.75" customHeight="1" x14ac:dyDescent="0.2"/>
    <row r="1209" ht="12.75" customHeight="1" x14ac:dyDescent="0.2"/>
    <row r="1210" ht="12.75" customHeight="1" x14ac:dyDescent="0.2"/>
    <row r="1211" ht="12.75" customHeight="1" x14ac:dyDescent="0.2"/>
    <row r="1212" ht="12.75" customHeight="1" x14ac:dyDescent="0.2"/>
    <row r="1213" ht="12.75" customHeight="1" x14ac:dyDescent="0.2"/>
    <row r="1214" ht="12.75" customHeight="1" x14ac:dyDescent="0.2"/>
    <row r="1215" ht="12.75" customHeight="1" x14ac:dyDescent="0.2"/>
    <row r="1216" ht="12.75" customHeight="1" x14ac:dyDescent="0.2"/>
    <row r="1217" ht="12.75" customHeight="1" x14ac:dyDescent="0.2"/>
    <row r="1218" ht="12.75" customHeight="1" x14ac:dyDescent="0.2"/>
    <row r="1219" ht="12.75" customHeight="1" x14ac:dyDescent="0.2"/>
    <row r="1220" ht="12.75" customHeight="1" x14ac:dyDescent="0.2"/>
    <row r="1221" ht="12.75" customHeight="1" x14ac:dyDescent="0.2"/>
    <row r="1222" ht="12.75" customHeight="1" x14ac:dyDescent="0.2"/>
    <row r="1223" ht="12.75" customHeight="1" x14ac:dyDescent="0.2"/>
    <row r="1224" ht="12.75" customHeight="1" x14ac:dyDescent="0.2"/>
    <row r="1225" ht="12.75" customHeight="1" x14ac:dyDescent="0.2"/>
    <row r="1226" ht="12.75" customHeight="1" x14ac:dyDescent="0.2"/>
    <row r="1227" ht="12.75" customHeight="1" x14ac:dyDescent="0.2"/>
    <row r="1228" ht="12.75" customHeight="1" x14ac:dyDescent="0.2"/>
    <row r="1229" ht="12.75" customHeight="1" x14ac:dyDescent="0.2"/>
    <row r="1230" ht="12.75" customHeight="1" x14ac:dyDescent="0.2"/>
    <row r="1231" ht="12.75" customHeight="1" x14ac:dyDescent="0.2"/>
    <row r="1232" ht="12.75" customHeight="1" x14ac:dyDescent="0.2"/>
    <row r="1233" ht="12.75" customHeight="1" x14ac:dyDescent="0.2"/>
    <row r="1234" ht="12.75" customHeight="1" x14ac:dyDescent="0.2"/>
    <row r="1235" ht="12.75" customHeight="1" x14ac:dyDescent="0.2"/>
    <row r="1236" ht="12.75" customHeight="1" x14ac:dyDescent="0.2"/>
    <row r="1237" ht="12.75" customHeight="1" x14ac:dyDescent="0.2"/>
    <row r="1238" ht="12.75" customHeight="1" x14ac:dyDescent="0.2"/>
    <row r="1239" ht="12.75" customHeight="1" x14ac:dyDescent="0.2"/>
    <row r="1240" ht="12.75" customHeight="1" x14ac:dyDescent="0.2"/>
    <row r="1241" ht="12.75" customHeight="1" x14ac:dyDescent="0.2"/>
    <row r="1242" ht="12.75" customHeight="1" x14ac:dyDescent="0.2"/>
    <row r="1243" ht="12.75" customHeight="1" x14ac:dyDescent="0.2"/>
    <row r="1244" ht="12.75" customHeight="1" x14ac:dyDescent="0.2"/>
    <row r="1245" ht="12.75" customHeight="1" x14ac:dyDescent="0.2"/>
    <row r="1246" ht="12.75" customHeight="1" x14ac:dyDescent="0.2"/>
    <row r="1247" ht="12.75" customHeight="1" x14ac:dyDescent="0.2"/>
    <row r="1248" ht="12.75" customHeight="1" x14ac:dyDescent="0.2"/>
    <row r="1249" ht="12.75" customHeight="1" x14ac:dyDescent="0.2"/>
    <row r="1250" ht="12.75" customHeight="1" x14ac:dyDescent="0.2"/>
    <row r="1251" ht="12.75" customHeight="1" x14ac:dyDescent="0.2"/>
    <row r="1252" ht="12.75" customHeight="1" x14ac:dyDescent="0.2"/>
    <row r="1253" ht="12.75" customHeight="1" x14ac:dyDescent="0.2"/>
    <row r="1254" ht="12.75" customHeight="1" x14ac:dyDescent="0.2"/>
    <row r="1255" ht="12.75" customHeight="1" x14ac:dyDescent="0.2"/>
    <row r="1256" ht="12.75" customHeight="1" x14ac:dyDescent="0.2"/>
    <row r="1257" ht="12.75" customHeight="1" x14ac:dyDescent="0.2"/>
    <row r="1258" ht="12.75" customHeight="1" x14ac:dyDescent="0.2"/>
    <row r="1259" ht="12.75" customHeight="1" x14ac:dyDescent="0.2"/>
    <row r="1260" ht="12.75" customHeight="1" x14ac:dyDescent="0.2"/>
    <row r="1261" ht="12.75" customHeight="1" x14ac:dyDescent="0.2"/>
    <row r="1262" ht="12.75" customHeight="1" x14ac:dyDescent="0.2"/>
    <row r="1263" ht="12.75" customHeight="1" x14ac:dyDescent="0.2"/>
    <row r="1264" ht="12.75" customHeight="1" x14ac:dyDescent="0.2"/>
    <row r="1265" ht="12.75" customHeight="1" x14ac:dyDescent="0.2"/>
    <row r="1266" ht="12.75" customHeight="1" x14ac:dyDescent="0.2"/>
    <row r="1267" ht="12.75" customHeight="1" x14ac:dyDescent="0.2"/>
    <row r="1268" ht="12.75" customHeight="1" x14ac:dyDescent="0.2"/>
    <row r="1269" ht="12.75" customHeight="1" x14ac:dyDescent="0.2"/>
    <row r="1270" ht="12.75" customHeight="1" x14ac:dyDescent="0.2"/>
    <row r="1271" ht="12.75" customHeight="1" x14ac:dyDescent="0.2"/>
    <row r="1272" ht="12.75" customHeight="1" x14ac:dyDescent="0.2"/>
    <row r="1273" ht="12.75" customHeight="1" x14ac:dyDescent="0.2"/>
    <row r="1274" ht="12.75" customHeight="1" x14ac:dyDescent="0.2"/>
    <row r="1275" ht="12.75" customHeight="1" x14ac:dyDescent="0.2"/>
    <row r="1276" ht="12.75" customHeight="1" x14ac:dyDescent="0.2"/>
    <row r="1277" ht="12.75" customHeight="1" x14ac:dyDescent="0.2"/>
    <row r="1278" ht="12.75" customHeight="1" x14ac:dyDescent="0.2"/>
    <row r="1279" ht="12.75" customHeight="1" x14ac:dyDescent="0.2"/>
    <row r="1280" ht="12.75" customHeight="1" x14ac:dyDescent="0.2"/>
    <row r="1281" ht="12.75" customHeight="1" x14ac:dyDescent="0.2"/>
    <row r="1282" ht="12.75" customHeight="1" x14ac:dyDescent="0.2"/>
    <row r="1283" ht="12.75" customHeight="1" x14ac:dyDescent="0.2"/>
    <row r="1284" ht="12.75" customHeight="1" x14ac:dyDescent="0.2"/>
    <row r="1285" ht="12.75" customHeight="1" x14ac:dyDescent="0.2"/>
    <row r="1286" ht="12.75" customHeight="1" x14ac:dyDescent="0.2"/>
    <row r="1287" ht="12.75" customHeight="1" x14ac:dyDescent="0.2"/>
    <row r="1288" ht="12.75" customHeight="1" x14ac:dyDescent="0.2"/>
    <row r="1289" ht="12.75" customHeight="1" x14ac:dyDescent="0.2"/>
    <row r="1290" ht="12.75" customHeight="1" x14ac:dyDescent="0.2"/>
    <row r="1291" ht="12.75" customHeight="1" x14ac:dyDescent="0.2"/>
    <row r="1292" ht="12.75" customHeight="1" x14ac:dyDescent="0.2"/>
    <row r="1293" ht="12.75" customHeight="1" x14ac:dyDescent="0.2"/>
    <row r="1294" ht="12.75" customHeight="1" x14ac:dyDescent="0.2"/>
    <row r="1295" ht="12.75" customHeight="1" x14ac:dyDescent="0.2"/>
    <row r="1296" ht="12.75" customHeight="1" x14ac:dyDescent="0.2"/>
    <row r="1297" ht="12.75" customHeight="1" x14ac:dyDescent="0.2"/>
    <row r="1298" ht="12.75" customHeight="1" x14ac:dyDescent="0.2"/>
    <row r="1299" ht="12.75" customHeight="1" x14ac:dyDescent="0.2"/>
    <row r="1300" ht="12.75" customHeight="1" x14ac:dyDescent="0.2"/>
    <row r="1301" ht="12.75" customHeight="1" x14ac:dyDescent="0.2"/>
    <row r="1302" ht="12.75" customHeight="1" x14ac:dyDescent="0.2"/>
    <row r="1303" ht="12.75" customHeight="1" x14ac:dyDescent="0.2"/>
    <row r="1304" ht="12.75" customHeight="1" x14ac:dyDescent="0.2"/>
    <row r="1305" ht="12.75" customHeight="1" x14ac:dyDescent="0.2"/>
    <row r="1306" ht="12.75" customHeight="1" x14ac:dyDescent="0.2"/>
    <row r="1307" ht="12.75" customHeight="1" x14ac:dyDescent="0.2"/>
    <row r="1308" ht="12.75" customHeight="1" x14ac:dyDescent="0.2"/>
    <row r="1309" ht="12.75" customHeight="1" x14ac:dyDescent="0.2"/>
    <row r="1310" ht="12.75" customHeight="1" x14ac:dyDescent="0.2"/>
    <row r="1311" ht="12.75" customHeight="1" x14ac:dyDescent="0.2"/>
    <row r="1312" ht="12.75" customHeight="1" x14ac:dyDescent="0.2"/>
    <row r="1313" ht="12.75" customHeight="1" x14ac:dyDescent="0.2"/>
    <row r="1314" ht="12.75" customHeight="1" x14ac:dyDescent="0.2"/>
    <row r="1315" ht="12.75" customHeight="1" x14ac:dyDescent="0.2"/>
    <row r="1316" ht="12.75" customHeight="1" x14ac:dyDescent="0.2"/>
    <row r="1317" ht="12.75" customHeight="1" x14ac:dyDescent="0.2"/>
    <row r="1318" ht="12.75" customHeight="1" x14ac:dyDescent="0.2"/>
    <row r="1319" ht="12.75" customHeight="1" x14ac:dyDescent="0.2"/>
    <row r="1320" ht="12.75" customHeight="1" x14ac:dyDescent="0.2"/>
    <row r="1321" ht="12.75" customHeight="1" x14ac:dyDescent="0.2"/>
    <row r="1322" ht="12.75" customHeight="1" x14ac:dyDescent="0.2"/>
    <row r="1323" ht="12.75" customHeight="1" x14ac:dyDescent="0.2"/>
    <row r="1324" ht="12.75" customHeight="1" x14ac:dyDescent="0.2"/>
    <row r="1325" ht="12.75" customHeight="1" x14ac:dyDescent="0.2"/>
    <row r="1326" ht="12.75" customHeight="1" x14ac:dyDescent="0.2"/>
    <row r="1327" ht="12.75" customHeight="1" x14ac:dyDescent="0.2"/>
    <row r="1328" ht="12.75" customHeight="1" x14ac:dyDescent="0.2"/>
    <row r="1329" ht="12.75" customHeight="1" x14ac:dyDescent="0.2"/>
    <row r="1330" ht="12.75" customHeight="1" x14ac:dyDescent="0.2"/>
    <row r="1331" ht="12.75" customHeight="1" x14ac:dyDescent="0.2"/>
    <row r="1332" ht="12.75" customHeight="1" x14ac:dyDescent="0.2"/>
    <row r="1333" ht="12.75" customHeight="1" x14ac:dyDescent="0.2"/>
    <row r="1334" ht="12.75" customHeight="1" x14ac:dyDescent="0.2"/>
    <row r="1335" ht="12.75" customHeight="1" x14ac:dyDescent="0.2"/>
    <row r="1336" ht="12.75" customHeight="1" x14ac:dyDescent="0.2"/>
    <row r="1337" ht="12.75" customHeight="1" x14ac:dyDescent="0.2"/>
    <row r="1338" ht="12.75" customHeight="1" x14ac:dyDescent="0.2"/>
    <row r="1339" ht="12.75" customHeight="1" x14ac:dyDescent="0.2"/>
    <row r="1340" ht="12.75" customHeight="1" x14ac:dyDescent="0.2"/>
    <row r="1341" ht="12.75" customHeight="1" x14ac:dyDescent="0.2"/>
    <row r="1342" ht="12.75" customHeight="1" x14ac:dyDescent="0.2"/>
    <row r="1343" ht="12.75" customHeight="1" x14ac:dyDescent="0.2"/>
    <row r="1344" ht="12.75" customHeight="1" x14ac:dyDescent="0.2"/>
    <row r="1345" ht="12.75" customHeight="1" x14ac:dyDescent="0.2"/>
    <row r="1346" ht="12.75" customHeight="1" x14ac:dyDescent="0.2"/>
    <row r="1347" ht="12.75" customHeight="1" x14ac:dyDescent="0.2"/>
    <row r="1348" ht="12.75" customHeight="1" x14ac:dyDescent="0.2"/>
    <row r="1349" ht="12.75" customHeight="1" x14ac:dyDescent="0.2"/>
    <row r="1350" ht="12.75" customHeight="1" x14ac:dyDescent="0.2"/>
    <row r="1351" ht="12.75" customHeight="1" x14ac:dyDescent="0.2"/>
    <row r="1352" ht="12.75" customHeight="1" x14ac:dyDescent="0.2"/>
    <row r="1353" ht="12.75" customHeight="1" x14ac:dyDescent="0.2"/>
    <row r="1354" ht="12.75" customHeight="1" x14ac:dyDescent="0.2"/>
    <row r="1355" ht="12.75" customHeight="1" x14ac:dyDescent="0.2"/>
    <row r="1356" ht="12.75" customHeight="1" x14ac:dyDescent="0.2"/>
    <row r="1357" ht="12.75" customHeight="1" x14ac:dyDescent="0.2"/>
    <row r="1358" ht="12.75" customHeight="1" x14ac:dyDescent="0.2"/>
    <row r="1359" ht="12.75" customHeight="1" x14ac:dyDescent="0.2"/>
    <row r="1360" ht="12.75" customHeight="1" x14ac:dyDescent="0.2"/>
    <row r="1361" ht="12.75" customHeight="1" x14ac:dyDescent="0.2"/>
    <row r="1362" ht="12.75" customHeight="1" x14ac:dyDescent="0.2"/>
    <row r="1363" ht="12.75" customHeight="1" x14ac:dyDescent="0.2"/>
    <row r="1364" ht="12.75" customHeight="1" x14ac:dyDescent="0.2"/>
    <row r="1365" ht="12.75" customHeight="1" x14ac:dyDescent="0.2"/>
    <row r="1366" ht="12.75" customHeight="1" x14ac:dyDescent="0.2"/>
    <row r="1367" ht="12.75" customHeight="1" x14ac:dyDescent="0.2"/>
    <row r="1368" ht="12.75" customHeight="1" x14ac:dyDescent="0.2"/>
    <row r="1369" ht="12.75" customHeight="1" x14ac:dyDescent="0.2"/>
    <row r="1370" ht="12.75" customHeight="1" x14ac:dyDescent="0.2"/>
    <row r="1371" ht="12.75" customHeight="1" x14ac:dyDescent="0.2"/>
    <row r="1372" ht="12.75" customHeight="1" x14ac:dyDescent="0.2"/>
    <row r="1373" ht="12.75" customHeight="1" x14ac:dyDescent="0.2"/>
    <row r="1374" ht="12.75" customHeight="1" x14ac:dyDescent="0.2"/>
    <row r="1375" ht="12.75" customHeight="1" x14ac:dyDescent="0.2"/>
    <row r="1376" ht="12.75" customHeight="1" x14ac:dyDescent="0.2"/>
    <row r="1377" ht="12.75" customHeight="1" x14ac:dyDescent="0.2"/>
    <row r="1378" ht="12.75" customHeight="1" x14ac:dyDescent="0.2"/>
    <row r="1379" ht="12.75" customHeight="1" x14ac:dyDescent="0.2"/>
    <row r="1380" ht="12.75" customHeight="1" x14ac:dyDescent="0.2"/>
    <row r="1381" ht="12.75" customHeight="1" x14ac:dyDescent="0.2"/>
    <row r="1382" ht="12.75" customHeight="1" x14ac:dyDescent="0.2"/>
    <row r="1383" ht="12.75" customHeight="1" x14ac:dyDescent="0.2"/>
    <row r="1384" ht="12.75" customHeight="1" x14ac:dyDescent="0.2"/>
    <row r="1385" ht="12.75" customHeight="1" x14ac:dyDescent="0.2"/>
    <row r="1386" ht="12.75" customHeight="1" x14ac:dyDescent="0.2"/>
    <row r="1387" ht="12.75" customHeight="1" x14ac:dyDescent="0.2"/>
    <row r="1388" ht="12.75" customHeight="1" x14ac:dyDescent="0.2"/>
    <row r="1389" ht="12.75" customHeight="1" x14ac:dyDescent="0.2"/>
    <row r="1390" ht="12.75" customHeight="1" x14ac:dyDescent="0.2"/>
    <row r="1391" ht="12.75" customHeight="1" x14ac:dyDescent="0.2"/>
    <row r="1392" ht="12.75" customHeight="1" x14ac:dyDescent="0.2"/>
    <row r="1393" ht="12.75" customHeight="1" x14ac:dyDescent="0.2"/>
    <row r="1394" ht="12.75" customHeight="1" x14ac:dyDescent="0.2"/>
    <row r="1395" ht="12.75" customHeight="1" x14ac:dyDescent="0.2"/>
    <row r="1396" ht="12.75" customHeight="1" x14ac:dyDescent="0.2"/>
    <row r="1397" ht="12.75" customHeight="1" x14ac:dyDescent="0.2"/>
    <row r="1398" ht="12.75" customHeight="1" x14ac:dyDescent="0.2"/>
    <row r="1399" ht="12.75" customHeight="1" x14ac:dyDescent="0.2"/>
    <row r="1400" ht="12.75" customHeight="1" x14ac:dyDescent="0.2"/>
    <row r="1401" ht="12.75" customHeight="1" x14ac:dyDescent="0.2"/>
    <row r="1402" ht="12.75" customHeight="1" x14ac:dyDescent="0.2"/>
    <row r="1403" ht="12.75" customHeight="1" x14ac:dyDescent="0.2"/>
    <row r="1404" ht="12.75" customHeight="1" x14ac:dyDescent="0.2"/>
    <row r="1405" ht="12.75" customHeight="1" x14ac:dyDescent="0.2"/>
    <row r="1406" ht="12.75" customHeight="1" x14ac:dyDescent="0.2"/>
    <row r="1407" ht="12.75" customHeight="1" x14ac:dyDescent="0.2"/>
    <row r="1408" ht="12.75" customHeight="1" x14ac:dyDescent="0.2"/>
    <row r="1409" ht="12.75" customHeight="1" x14ac:dyDescent="0.2"/>
    <row r="1410" ht="12.75" customHeight="1" x14ac:dyDescent="0.2"/>
    <row r="1411" ht="12.75" customHeight="1" x14ac:dyDescent="0.2"/>
    <row r="1412" ht="12.75" customHeight="1" x14ac:dyDescent="0.2"/>
    <row r="1413" ht="12.75" customHeight="1" x14ac:dyDescent="0.2"/>
    <row r="1414" ht="12.75" customHeight="1" x14ac:dyDescent="0.2"/>
    <row r="1415" ht="12.75" customHeight="1" x14ac:dyDescent="0.2"/>
    <row r="1416" ht="12.75" customHeight="1" x14ac:dyDescent="0.2"/>
    <row r="1417" ht="12.75" customHeight="1" x14ac:dyDescent="0.2"/>
    <row r="1418" ht="12.75" customHeight="1" x14ac:dyDescent="0.2"/>
    <row r="1419" ht="12.75" customHeight="1" x14ac:dyDescent="0.2"/>
    <row r="1420" ht="12.75" customHeight="1" x14ac:dyDescent="0.2"/>
    <row r="1421" ht="12.75" customHeight="1" x14ac:dyDescent="0.2"/>
    <row r="1422" ht="12.75" customHeight="1" x14ac:dyDescent="0.2"/>
    <row r="1423" ht="12.75" customHeight="1" x14ac:dyDescent="0.2"/>
    <row r="1424" ht="12.75" customHeight="1" x14ac:dyDescent="0.2"/>
    <row r="1425" ht="12.75" customHeight="1" x14ac:dyDescent="0.2"/>
    <row r="1426" ht="12.75" customHeight="1" x14ac:dyDescent="0.2"/>
    <row r="1427" ht="12.75" customHeight="1" x14ac:dyDescent="0.2"/>
    <row r="1428" ht="12.75" customHeight="1" x14ac:dyDescent="0.2"/>
    <row r="1429" ht="12.75" customHeight="1" x14ac:dyDescent="0.2"/>
    <row r="1430" ht="12.75" customHeight="1" x14ac:dyDescent="0.2"/>
    <row r="1431" ht="12.75" customHeight="1" x14ac:dyDescent="0.2"/>
    <row r="1432" ht="12.75" customHeight="1" x14ac:dyDescent="0.2"/>
    <row r="1433" ht="12.75" customHeight="1" x14ac:dyDescent="0.2"/>
    <row r="1434" ht="12.75" customHeight="1" x14ac:dyDescent="0.2"/>
    <row r="1435" ht="12.75" customHeight="1" x14ac:dyDescent="0.2"/>
    <row r="1436" ht="12.75" customHeight="1" x14ac:dyDescent="0.2"/>
    <row r="1437" ht="12.75" customHeight="1" x14ac:dyDescent="0.2"/>
    <row r="1438" ht="12.75" customHeight="1" x14ac:dyDescent="0.2"/>
    <row r="1439" ht="12.75" customHeight="1" x14ac:dyDescent="0.2"/>
    <row r="1440" ht="12.75" customHeight="1" x14ac:dyDescent="0.2"/>
    <row r="1441" ht="12.75" customHeight="1" x14ac:dyDescent="0.2"/>
    <row r="1442" ht="12.75" customHeight="1" x14ac:dyDescent="0.2"/>
    <row r="1443" ht="12.75" customHeight="1" x14ac:dyDescent="0.2"/>
    <row r="1444" ht="12.75" customHeight="1" x14ac:dyDescent="0.2"/>
    <row r="1445" ht="12.75" customHeight="1" x14ac:dyDescent="0.2"/>
    <row r="1446" ht="12.75" customHeight="1" x14ac:dyDescent="0.2"/>
    <row r="1447" ht="12.75" customHeight="1" x14ac:dyDescent="0.2"/>
    <row r="1448" ht="12.75" customHeight="1" x14ac:dyDescent="0.2"/>
    <row r="1449" ht="12.75" customHeight="1" x14ac:dyDescent="0.2"/>
    <row r="1450" ht="12.75" customHeight="1" x14ac:dyDescent="0.2"/>
    <row r="1451" ht="12.75" customHeight="1" x14ac:dyDescent="0.2"/>
    <row r="1452" ht="12.75" customHeight="1" x14ac:dyDescent="0.2"/>
    <row r="1453" ht="12.75" customHeight="1" x14ac:dyDescent="0.2"/>
    <row r="1454" ht="12.75" customHeight="1" x14ac:dyDescent="0.2"/>
    <row r="1455" ht="12.75" customHeight="1" x14ac:dyDescent="0.2"/>
    <row r="1456" ht="12.75" customHeight="1" x14ac:dyDescent="0.2"/>
    <row r="1457" ht="12.75" customHeight="1" x14ac:dyDescent="0.2"/>
    <row r="1458" ht="12.75" customHeight="1" x14ac:dyDescent="0.2"/>
    <row r="1459" ht="12.75" customHeight="1" x14ac:dyDescent="0.2"/>
    <row r="1460" ht="12.75" customHeight="1" x14ac:dyDescent="0.2"/>
    <row r="1461" ht="12.75" customHeight="1" x14ac:dyDescent="0.2"/>
    <row r="1462" ht="12.75" customHeight="1" x14ac:dyDescent="0.2"/>
    <row r="1463" ht="12.75" customHeight="1" x14ac:dyDescent="0.2"/>
    <row r="1464" ht="12.75" customHeight="1" x14ac:dyDescent="0.2"/>
    <row r="1465" ht="12.75" customHeight="1" x14ac:dyDescent="0.2"/>
    <row r="1466" ht="12.75" customHeight="1" x14ac:dyDescent="0.2"/>
    <row r="1467" ht="12.75" customHeight="1" x14ac:dyDescent="0.2"/>
    <row r="1468" ht="12.75" customHeight="1" x14ac:dyDescent="0.2"/>
    <row r="1469" ht="12.75" customHeight="1" x14ac:dyDescent="0.2"/>
    <row r="1470" ht="12.75" customHeight="1" x14ac:dyDescent="0.2"/>
    <row r="1471" ht="12.75" customHeight="1" x14ac:dyDescent="0.2"/>
    <row r="1472" ht="12.75" customHeight="1" x14ac:dyDescent="0.2"/>
    <row r="1473" ht="12.75" customHeight="1" x14ac:dyDescent="0.2"/>
    <row r="1474" ht="12.75" customHeight="1" x14ac:dyDescent="0.2"/>
    <row r="1475" ht="12.75" customHeight="1" x14ac:dyDescent="0.2"/>
    <row r="1476" ht="12.75" customHeight="1" x14ac:dyDescent="0.2"/>
    <row r="1477" ht="12.75" customHeight="1" x14ac:dyDescent="0.2"/>
    <row r="1478" ht="12.75" customHeight="1" x14ac:dyDescent="0.2"/>
    <row r="1479" ht="12.75" customHeight="1" x14ac:dyDescent="0.2"/>
    <row r="1480" ht="12.75" customHeight="1" x14ac:dyDescent="0.2"/>
    <row r="1481" ht="12.75" customHeight="1" x14ac:dyDescent="0.2"/>
    <row r="1482" ht="12.75" customHeight="1" x14ac:dyDescent="0.2"/>
    <row r="1483" ht="12.75" customHeight="1" x14ac:dyDescent="0.2"/>
    <row r="1484" ht="12.75" customHeight="1" x14ac:dyDescent="0.2"/>
    <row r="1485" ht="12.75" customHeight="1" x14ac:dyDescent="0.2"/>
    <row r="1486" ht="12.75" customHeight="1" x14ac:dyDescent="0.2"/>
    <row r="1487" ht="12.75" customHeight="1" x14ac:dyDescent="0.2"/>
    <row r="1488" ht="12.75" customHeight="1" x14ac:dyDescent="0.2"/>
    <row r="1489" ht="12.75" customHeight="1" x14ac:dyDescent="0.2"/>
    <row r="1490" ht="12.75" customHeight="1" x14ac:dyDescent="0.2"/>
    <row r="1491" ht="12.75" customHeight="1" x14ac:dyDescent="0.2"/>
    <row r="1492" ht="12.75" customHeight="1" x14ac:dyDescent="0.2"/>
    <row r="1493" ht="12.75" customHeight="1" x14ac:dyDescent="0.2"/>
    <row r="1494" ht="12.75" customHeight="1" x14ac:dyDescent="0.2"/>
    <row r="1495" ht="12.75" customHeight="1" x14ac:dyDescent="0.2"/>
    <row r="1496" ht="12.75" customHeight="1" x14ac:dyDescent="0.2"/>
    <row r="1497" ht="12.75" customHeight="1" x14ac:dyDescent="0.2"/>
    <row r="1498" ht="12.75" customHeight="1" x14ac:dyDescent="0.2"/>
    <row r="1499" ht="12.75" customHeight="1" x14ac:dyDescent="0.2"/>
    <row r="1500" ht="12.75" customHeight="1" x14ac:dyDescent="0.2"/>
    <row r="1501" ht="12.75" customHeight="1" x14ac:dyDescent="0.2"/>
    <row r="1502" ht="12.75" customHeight="1" x14ac:dyDescent="0.2"/>
    <row r="1503" ht="12.75" customHeight="1" x14ac:dyDescent="0.2"/>
    <row r="1504" ht="12.75" customHeight="1" x14ac:dyDescent="0.2"/>
    <row r="1505" ht="12.75" customHeight="1" x14ac:dyDescent="0.2"/>
    <row r="1506" ht="12.75" customHeight="1" x14ac:dyDescent="0.2"/>
    <row r="1507" ht="12.75" customHeight="1" x14ac:dyDescent="0.2"/>
    <row r="1508" ht="12.75" customHeight="1" x14ac:dyDescent="0.2"/>
    <row r="1509" ht="12.75" customHeight="1" x14ac:dyDescent="0.2"/>
    <row r="1510" ht="12.75" customHeight="1" x14ac:dyDescent="0.2"/>
    <row r="1511" ht="12.75" customHeight="1" x14ac:dyDescent="0.2"/>
    <row r="1512" ht="12.75" customHeight="1" x14ac:dyDescent="0.2"/>
    <row r="1513" ht="12.75" customHeight="1" x14ac:dyDescent="0.2"/>
    <row r="1514" ht="12.75" customHeight="1" x14ac:dyDescent="0.2"/>
    <row r="1515" ht="12.75" customHeight="1" x14ac:dyDescent="0.2"/>
    <row r="1516" ht="12.75" customHeight="1" x14ac:dyDescent="0.2"/>
    <row r="1517" ht="12.75" customHeight="1" x14ac:dyDescent="0.2"/>
    <row r="1518" ht="12.75" customHeight="1" x14ac:dyDescent="0.2"/>
    <row r="1519" ht="12.75" customHeight="1" x14ac:dyDescent="0.2"/>
    <row r="1520" ht="12.75" customHeight="1" x14ac:dyDescent="0.2"/>
    <row r="1521" ht="12.75" customHeight="1" x14ac:dyDescent="0.2"/>
    <row r="1522" ht="12.75" customHeight="1" x14ac:dyDescent="0.2"/>
    <row r="1523" ht="12.75" customHeight="1" x14ac:dyDescent="0.2"/>
    <row r="1524" ht="12.75" customHeight="1" x14ac:dyDescent="0.2"/>
    <row r="1525" ht="12.75" customHeight="1" x14ac:dyDescent="0.2"/>
    <row r="1526" ht="12.75" customHeight="1" x14ac:dyDescent="0.2"/>
    <row r="1527" ht="12.75" customHeight="1" x14ac:dyDescent="0.2"/>
    <row r="1528" ht="12.75" customHeight="1" x14ac:dyDescent="0.2"/>
    <row r="1529" ht="12.75" customHeight="1" x14ac:dyDescent="0.2"/>
    <row r="1530" ht="12.75" customHeight="1" x14ac:dyDescent="0.2"/>
    <row r="1531" ht="12.75" customHeight="1" x14ac:dyDescent="0.2"/>
    <row r="1532" ht="12.75" customHeight="1" x14ac:dyDescent="0.2"/>
    <row r="1533" ht="12.75" customHeight="1" x14ac:dyDescent="0.2"/>
    <row r="1534" ht="12.75" customHeight="1" x14ac:dyDescent="0.2"/>
    <row r="1535" ht="12.75" customHeight="1" x14ac:dyDescent="0.2"/>
    <row r="1536" ht="12.75" customHeight="1" x14ac:dyDescent="0.2"/>
    <row r="1537" ht="12.75" customHeight="1" x14ac:dyDescent="0.2"/>
    <row r="1538" ht="12.75" customHeight="1" x14ac:dyDescent="0.2"/>
    <row r="1539" ht="12.75" customHeight="1" x14ac:dyDescent="0.2"/>
    <row r="1540" ht="12.75" customHeight="1" x14ac:dyDescent="0.2"/>
    <row r="1541" ht="12.75" customHeight="1" x14ac:dyDescent="0.2"/>
    <row r="1542" ht="12.75" customHeight="1" x14ac:dyDescent="0.2"/>
    <row r="1543" ht="12.75" customHeight="1" x14ac:dyDescent="0.2"/>
    <row r="1544" ht="12.75" customHeight="1" x14ac:dyDescent="0.2"/>
    <row r="1545" ht="12.75" customHeight="1" x14ac:dyDescent="0.2"/>
    <row r="1546" ht="12.75" customHeight="1" x14ac:dyDescent="0.2"/>
    <row r="1547" ht="12.75" customHeight="1" x14ac:dyDescent="0.2"/>
    <row r="1548" ht="12.75" customHeight="1" x14ac:dyDescent="0.2"/>
    <row r="1549" ht="12.75" customHeight="1" x14ac:dyDescent="0.2"/>
    <row r="1550" ht="12.75" customHeight="1" x14ac:dyDescent="0.2"/>
    <row r="1551" ht="12.75" customHeight="1" x14ac:dyDescent="0.2"/>
    <row r="1552" ht="12.75" customHeight="1" x14ac:dyDescent="0.2"/>
    <row r="1553" ht="12.75" customHeight="1" x14ac:dyDescent="0.2"/>
    <row r="1554" ht="12.75" customHeight="1" x14ac:dyDescent="0.2"/>
    <row r="1555" ht="12.75" customHeight="1" x14ac:dyDescent="0.2"/>
    <row r="1556" ht="12.75" customHeight="1" x14ac:dyDescent="0.2"/>
    <row r="1557" ht="12.75" customHeight="1" x14ac:dyDescent="0.2"/>
    <row r="1558" ht="12.75" customHeight="1" x14ac:dyDescent="0.2"/>
    <row r="1559" ht="12.75" customHeight="1" x14ac:dyDescent="0.2"/>
    <row r="1560" ht="12.75" customHeight="1" x14ac:dyDescent="0.2"/>
    <row r="1561" ht="12.75" customHeight="1" x14ac:dyDescent="0.2"/>
    <row r="1562" ht="12.75" customHeight="1" x14ac:dyDescent="0.2"/>
    <row r="1563" ht="12.75" customHeight="1" x14ac:dyDescent="0.2"/>
    <row r="1564" ht="12.75" customHeight="1" x14ac:dyDescent="0.2"/>
    <row r="1565" ht="12.75" customHeight="1" x14ac:dyDescent="0.2"/>
    <row r="1566" ht="12.75" customHeight="1" x14ac:dyDescent="0.2"/>
    <row r="1567" ht="12.75" customHeight="1" x14ac:dyDescent="0.2"/>
    <row r="1568" ht="12.75" customHeight="1" x14ac:dyDescent="0.2"/>
    <row r="1569" ht="12.75" customHeight="1" x14ac:dyDescent="0.2"/>
    <row r="1570" ht="12.75" customHeight="1" x14ac:dyDescent="0.2"/>
    <row r="1571" ht="12.75" customHeight="1" x14ac:dyDescent="0.2"/>
    <row r="1572" ht="12.75" customHeight="1" x14ac:dyDescent="0.2"/>
    <row r="1573" ht="12.75" customHeight="1" x14ac:dyDescent="0.2"/>
    <row r="1574" ht="12.75" customHeight="1" x14ac:dyDescent="0.2"/>
    <row r="1575" ht="12.75" customHeight="1" x14ac:dyDescent="0.2"/>
    <row r="1576" ht="12.75" customHeight="1" x14ac:dyDescent="0.2"/>
    <row r="1577" ht="12.75" customHeight="1" x14ac:dyDescent="0.2"/>
    <row r="1578" ht="12.75" customHeight="1" x14ac:dyDescent="0.2"/>
    <row r="1579" ht="12.75" customHeight="1" x14ac:dyDescent="0.2"/>
    <row r="1580" ht="12.75" customHeight="1" x14ac:dyDescent="0.2"/>
    <row r="1581" ht="12.75" customHeight="1" x14ac:dyDescent="0.2"/>
    <row r="1582" ht="12.75" customHeight="1" x14ac:dyDescent="0.2"/>
    <row r="1583" ht="12.75" customHeight="1" x14ac:dyDescent="0.2"/>
    <row r="1584" ht="12.75" customHeight="1" x14ac:dyDescent="0.2"/>
    <row r="1585" ht="12.75" customHeight="1" x14ac:dyDescent="0.2"/>
    <row r="1586" ht="12.75" customHeight="1" x14ac:dyDescent="0.2"/>
    <row r="1587" ht="12.75" customHeight="1" x14ac:dyDescent="0.2"/>
    <row r="1588" ht="12.75" customHeight="1" x14ac:dyDescent="0.2"/>
    <row r="1589" ht="12.75" customHeight="1" x14ac:dyDescent="0.2"/>
    <row r="1590" ht="12.75" customHeight="1" x14ac:dyDescent="0.2"/>
    <row r="1591" ht="12.75" customHeight="1" x14ac:dyDescent="0.2"/>
    <row r="1592" ht="12.75" customHeight="1" x14ac:dyDescent="0.2"/>
    <row r="1593" ht="12.75" customHeight="1" x14ac:dyDescent="0.2"/>
    <row r="1594" ht="12.75" customHeight="1" x14ac:dyDescent="0.2"/>
    <row r="1595" ht="12.75" customHeight="1" x14ac:dyDescent="0.2"/>
    <row r="1596" ht="12.75" customHeight="1" x14ac:dyDescent="0.2"/>
    <row r="1597" ht="12.75" customHeight="1" x14ac:dyDescent="0.2"/>
    <row r="1598" ht="12.75" customHeight="1" x14ac:dyDescent="0.2"/>
    <row r="1599" ht="12.75" customHeight="1" x14ac:dyDescent="0.2"/>
    <row r="1600" ht="12.75" customHeight="1" x14ac:dyDescent="0.2"/>
    <row r="1601" ht="12.75" customHeight="1" x14ac:dyDescent="0.2"/>
    <row r="1602" ht="12.75" customHeight="1" x14ac:dyDescent="0.2"/>
    <row r="1603" ht="12.75" customHeight="1" x14ac:dyDescent="0.2"/>
    <row r="1604" ht="12.75" customHeight="1" x14ac:dyDescent="0.2"/>
    <row r="1605" ht="12.75" customHeight="1" x14ac:dyDescent="0.2"/>
    <row r="1606" ht="12.75" customHeight="1" x14ac:dyDescent="0.2"/>
    <row r="1607" ht="12.75" customHeight="1" x14ac:dyDescent="0.2"/>
    <row r="1608" ht="12.75" customHeight="1" x14ac:dyDescent="0.2"/>
    <row r="1609" ht="12.75" customHeight="1" x14ac:dyDescent="0.2"/>
    <row r="1610" ht="12.75" customHeight="1" x14ac:dyDescent="0.2"/>
    <row r="1611" ht="12.75" customHeight="1" x14ac:dyDescent="0.2"/>
    <row r="1612" ht="12.75" customHeight="1" x14ac:dyDescent="0.2"/>
    <row r="1613" ht="12.75" customHeight="1" x14ac:dyDescent="0.2"/>
    <row r="1614" ht="12.75" customHeight="1" x14ac:dyDescent="0.2"/>
    <row r="1615" ht="12.75" customHeight="1" x14ac:dyDescent="0.2"/>
    <row r="1616" ht="12.75" customHeight="1" x14ac:dyDescent="0.2"/>
    <row r="1617" ht="12.75" customHeight="1" x14ac:dyDescent="0.2"/>
    <row r="1618" ht="12.75" customHeight="1" x14ac:dyDescent="0.2"/>
    <row r="1619" ht="12.75" customHeight="1" x14ac:dyDescent="0.2"/>
    <row r="1620" ht="12.75" customHeight="1" x14ac:dyDescent="0.2"/>
    <row r="1621" ht="12.75" customHeight="1" x14ac:dyDescent="0.2"/>
    <row r="1622" ht="12.75" customHeight="1" x14ac:dyDescent="0.2"/>
    <row r="1623" ht="12.75" customHeight="1" x14ac:dyDescent="0.2"/>
    <row r="1624" ht="12.75" customHeight="1" x14ac:dyDescent="0.2"/>
    <row r="1625" ht="12.75" customHeight="1" x14ac:dyDescent="0.2"/>
    <row r="1626" ht="12.75" customHeight="1" x14ac:dyDescent="0.2"/>
    <row r="1627" ht="12.75" customHeight="1" x14ac:dyDescent="0.2"/>
    <row r="1628" ht="12.75" customHeight="1" x14ac:dyDescent="0.2"/>
    <row r="1629" ht="12.75" customHeight="1" x14ac:dyDescent="0.2"/>
    <row r="1630" ht="12.75" customHeight="1" x14ac:dyDescent="0.2"/>
    <row r="1631" ht="12.75" customHeight="1" x14ac:dyDescent="0.2"/>
    <row r="1632" ht="12.75" customHeight="1" x14ac:dyDescent="0.2"/>
    <row r="1633" ht="12.75" customHeight="1" x14ac:dyDescent="0.2"/>
    <row r="1634" ht="12.75" customHeight="1" x14ac:dyDescent="0.2"/>
    <row r="1635" ht="12.75" customHeight="1" x14ac:dyDescent="0.2"/>
    <row r="1636" ht="12.75" customHeight="1" x14ac:dyDescent="0.2"/>
    <row r="1637" ht="12.75" customHeight="1" x14ac:dyDescent="0.2"/>
    <row r="1638" ht="12.75" customHeight="1" x14ac:dyDescent="0.2"/>
    <row r="1639" ht="12.75" customHeight="1" x14ac:dyDescent="0.2"/>
    <row r="1640" ht="12.75" customHeight="1" x14ac:dyDescent="0.2"/>
    <row r="1641" ht="12.75" customHeight="1" x14ac:dyDescent="0.2"/>
    <row r="1642" ht="12.75" customHeight="1" x14ac:dyDescent="0.2"/>
    <row r="1643" ht="12.75" customHeight="1" x14ac:dyDescent="0.2"/>
    <row r="1644" ht="12.75" customHeight="1" x14ac:dyDescent="0.2"/>
    <row r="1645" ht="12.75" customHeight="1" x14ac:dyDescent="0.2"/>
    <row r="1646" ht="12.75" customHeight="1" x14ac:dyDescent="0.2"/>
    <row r="1647" ht="12.75" customHeight="1" x14ac:dyDescent="0.2"/>
    <row r="1648" ht="12.75" customHeight="1" x14ac:dyDescent="0.2"/>
    <row r="1649" ht="12.75" customHeight="1" x14ac:dyDescent="0.2"/>
    <row r="1650" ht="12.75" customHeight="1" x14ac:dyDescent="0.2"/>
    <row r="1651" ht="12.75" customHeight="1" x14ac:dyDescent="0.2"/>
    <row r="1652" ht="12.75" customHeight="1" x14ac:dyDescent="0.2"/>
    <row r="1653" ht="12.75" customHeight="1" x14ac:dyDescent="0.2"/>
    <row r="1654" ht="12.75" customHeight="1" x14ac:dyDescent="0.2"/>
    <row r="1655" ht="12.75" customHeight="1" x14ac:dyDescent="0.2"/>
    <row r="1656" ht="12.75" customHeight="1" x14ac:dyDescent="0.2"/>
    <row r="1657" ht="12.75" customHeight="1" x14ac:dyDescent="0.2"/>
    <row r="1658" ht="12.75" customHeight="1" x14ac:dyDescent="0.2"/>
    <row r="1659" ht="12.75" customHeight="1" x14ac:dyDescent="0.2"/>
    <row r="1660" ht="12.75" customHeight="1" x14ac:dyDescent="0.2"/>
    <row r="1661" ht="12.75" customHeight="1" x14ac:dyDescent="0.2"/>
    <row r="1662" ht="12.75" customHeight="1" x14ac:dyDescent="0.2"/>
    <row r="1663" ht="12.75" customHeight="1" x14ac:dyDescent="0.2"/>
    <row r="1664" ht="12.75" customHeight="1" x14ac:dyDescent="0.2"/>
    <row r="1665" ht="12.75" customHeight="1" x14ac:dyDescent="0.2"/>
    <row r="1666" ht="12.75" customHeight="1" x14ac:dyDescent="0.2"/>
    <row r="1667" ht="12.75" customHeight="1" x14ac:dyDescent="0.2"/>
    <row r="1668" ht="12.75" customHeight="1" x14ac:dyDescent="0.2"/>
    <row r="1669" ht="12.75" customHeight="1" x14ac:dyDescent="0.2"/>
    <row r="1670" ht="12.75" customHeight="1" x14ac:dyDescent="0.2"/>
    <row r="1671" ht="12.75" customHeight="1" x14ac:dyDescent="0.2"/>
    <row r="1672" ht="12.75" customHeight="1" x14ac:dyDescent="0.2"/>
    <row r="1673" ht="12.75" customHeight="1" x14ac:dyDescent="0.2"/>
    <row r="1674" ht="12.75" customHeight="1" x14ac:dyDescent="0.2"/>
    <row r="1675" ht="12.75" customHeight="1" x14ac:dyDescent="0.2"/>
    <row r="1676" ht="12.75" customHeight="1" x14ac:dyDescent="0.2"/>
    <row r="1677" ht="12.75" customHeight="1" x14ac:dyDescent="0.2"/>
    <row r="1678" ht="12.75" customHeight="1" x14ac:dyDescent="0.2"/>
    <row r="1679" ht="12.75" customHeight="1" x14ac:dyDescent="0.2"/>
    <row r="1680" ht="12.75" customHeight="1" x14ac:dyDescent="0.2"/>
    <row r="1681" ht="12.75" customHeight="1" x14ac:dyDescent="0.2"/>
    <row r="1682" ht="12.75" customHeight="1" x14ac:dyDescent="0.2"/>
    <row r="1683" ht="12.75" customHeight="1" x14ac:dyDescent="0.2"/>
    <row r="1684" ht="12.75" customHeight="1" x14ac:dyDescent="0.2"/>
    <row r="1685" ht="12.75" customHeight="1" x14ac:dyDescent="0.2"/>
    <row r="1686" ht="12.75" customHeight="1" x14ac:dyDescent="0.2"/>
    <row r="1687" ht="12.75" customHeight="1" x14ac:dyDescent="0.2"/>
    <row r="1688" ht="12.75" customHeight="1" x14ac:dyDescent="0.2"/>
    <row r="1689" ht="12.75" customHeight="1" x14ac:dyDescent="0.2"/>
    <row r="1690" ht="12.75" customHeight="1" x14ac:dyDescent="0.2"/>
    <row r="1691" ht="12.75" customHeight="1" x14ac:dyDescent="0.2"/>
    <row r="1692" ht="12.75" customHeight="1" x14ac:dyDescent="0.2"/>
    <row r="1693" ht="12.75" customHeight="1" x14ac:dyDescent="0.2"/>
    <row r="1694" ht="12.75" customHeight="1" x14ac:dyDescent="0.2"/>
    <row r="1695" ht="12.75" customHeight="1" x14ac:dyDescent="0.2"/>
    <row r="1696" ht="12.75" customHeight="1" x14ac:dyDescent="0.2"/>
    <row r="1697" ht="12.75" customHeight="1" x14ac:dyDescent="0.2"/>
    <row r="1698" ht="12.75" customHeight="1" x14ac:dyDescent="0.2"/>
    <row r="1699" ht="12.75" customHeight="1" x14ac:dyDescent="0.2"/>
    <row r="1700" ht="12.75" customHeight="1" x14ac:dyDescent="0.2"/>
    <row r="1701" ht="12.75" customHeight="1" x14ac:dyDescent="0.2"/>
    <row r="1702" ht="12.75" customHeight="1" x14ac:dyDescent="0.2"/>
    <row r="1703" ht="12.75" customHeight="1" x14ac:dyDescent="0.2"/>
    <row r="1704" ht="12.75" customHeight="1" x14ac:dyDescent="0.2"/>
    <row r="1705" ht="12.75" customHeight="1" x14ac:dyDescent="0.2"/>
    <row r="1706" ht="12.75" customHeight="1" x14ac:dyDescent="0.2"/>
    <row r="1707" ht="12.75" customHeight="1" x14ac:dyDescent="0.2"/>
    <row r="1708" ht="12.75" customHeight="1" x14ac:dyDescent="0.2"/>
    <row r="1709" ht="12.75" customHeight="1" x14ac:dyDescent="0.2"/>
    <row r="1710" ht="12.75" customHeight="1" x14ac:dyDescent="0.2"/>
    <row r="1711" ht="12.75" customHeight="1" x14ac:dyDescent="0.2"/>
    <row r="1712" ht="12.75" customHeight="1" x14ac:dyDescent="0.2"/>
    <row r="1713" ht="12.75" customHeight="1" x14ac:dyDescent="0.2"/>
    <row r="1714" ht="12.75" customHeight="1" x14ac:dyDescent="0.2"/>
    <row r="1715" ht="12.75" customHeight="1" x14ac:dyDescent="0.2"/>
    <row r="1716" ht="12.75" customHeight="1" x14ac:dyDescent="0.2"/>
    <row r="1717" ht="12.75" customHeight="1" x14ac:dyDescent="0.2"/>
    <row r="1718" ht="12.75" customHeight="1" x14ac:dyDescent="0.2"/>
    <row r="1719" ht="12.75" customHeight="1" x14ac:dyDescent="0.2"/>
    <row r="1720" ht="12.75" customHeight="1" x14ac:dyDescent="0.2"/>
    <row r="1721" ht="12.75" customHeight="1" x14ac:dyDescent="0.2"/>
    <row r="1722" ht="12.75" customHeight="1" x14ac:dyDescent="0.2"/>
    <row r="1723" ht="12.75" customHeight="1" x14ac:dyDescent="0.2"/>
    <row r="1724" ht="12.75" customHeight="1" x14ac:dyDescent="0.2"/>
    <row r="1725" ht="12.75" customHeight="1" x14ac:dyDescent="0.2"/>
    <row r="1726" ht="12.75" customHeight="1" x14ac:dyDescent="0.2"/>
    <row r="1727" ht="12.75" customHeight="1" x14ac:dyDescent="0.2"/>
    <row r="1728" ht="12.75" customHeight="1" x14ac:dyDescent="0.2"/>
    <row r="1729" ht="12.75" customHeight="1" x14ac:dyDescent="0.2"/>
    <row r="1730" ht="12.75" customHeight="1" x14ac:dyDescent="0.2"/>
    <row r="1731" ht="12.75" customHeight="1" x14ac:dyDescent="0.2"/>
    <row r="1732" ht="12.75" customHeight="1" x14ac:dyDescent="0.2"/>
    <row r="1733" ht="12.75" customHeight="1" x14ac:dyDescent="0.2"/>
    <row r="1734" ht="12.75" customHeight="1" x14ac:dyDescent="0.2"/>
    <row r="1735" ht="12.75" customHeight="1" x14ac:dyDescent="0.2"/>
    <row r="1736" ht="12.75" customHeight="1" x14ac:dyDescent="0.2"/>
    <row r="1737" ht="12.75" customHeight="1" x14ac:dyDescent="0.2"/>
    <row r="1738" ht="12.75" customHeight="1" x14ac:dyDescent="0.2"/>
    <row r="1739" ht="12.75" customHeight="1" x14ac:dyDescent="0.2"/>
    <row r="1740" ht="12.75" customHeight="1" x14ac:dyDescent="0.2"/>
    <row r="1741" ht="12.75" customHeight="1" x14ac:dyDescent="0.2"/>
    <row r="1742" ht="12.75" customHeight="1" x14ac:dyDescent="0.2"/>
    <row r="1743" ht="12.75" customHeight="1" x14ac:dyDescent="0.2"/>
    <row r="1744" ht="12.75" customHeight="1" x14ac:dyDescent="0.2"/>
    <row r="1745" ht="12.75" customHeight="1" x14ac:dyDescent="0.2"/>
    <row r="1746" ht="12.75" customHeight="1" x14ac:dyDescent="0.2"/>
    <row r="1747" ht="12.75" customHeight="1" x14ac:dyDescent="0.2"/>
    <row r="1748" ht="12.75" customHeight="1" x14ac:dyDescent="0.2"/>
    <row r="1749" ht="12.75" customHeight="1" x14ac:dyDescent="0.2"/>
    <row r="1750" ht="12.75" customHeight="1" x14ac:dyDescent="0.2"/>
    <row r="1751" ht="12.75" customHeight="1" x14ac:dyDescent="0.2"/>
    <row r="1752" ht="12.75" customHeight="1" x14ac:dyDescent="0.2"/>
    <row r="1753" ht="12.75" customHeight="1" x14ac:dyDescent="0.2"/>
    <row r="1754" ht="12.75" customHeight="1" x14ac:dyDescent="0.2"/>
    <row r="1755" ht="12.75" customHeight="1" x14ac:dyDescent="0.2"/>
    <row r="1756" ht="12.75" customHeight="1" x14ac:dyDescent="0.2"/>
    <row r="1757" ht="12.75" customHeight="1" x14ac:dyDescent="0.2"/>
    <row r="1758" ht="12.75" customHeight="1" x14ac:dyDescent="0.2"/>
    <row r="1759" ht="12.75" customHeight="1" x14ac:dyDescent="0.2"/>
    <row r="1760" ht="12.75" customHeight="1" x14ac:dyDescent="0.2"/>
    <row r="1761" ht="12.75" customHeight="1" x14ac:dyDescent="0.2"/>
    <row r="1762" ht="12.75" customHeight="1" x14ac:dyDescent="0.2"/>
    <row r="1763" ht="12.75" customHeight="1" x14ac:dyDescent="0.2"/>
    <row r="1764" ht="12.75" customHeight="1" x14ac:dyDescent="0.2"/>
    <row r="1765" ht="12.75" customHeight="1" x14ac:dyDescent="0.2"/>
    <row r="1766" ht="12.75" customHeight="1" x14ac:dyDescent="0.2"/>
    <row r="1767" ht="12.75" customHeight="1" x14ac:dyDescent="0.2"/>
    <row r="1768" ht="12.75" customHeight="1" x14ac:dyDescent="0.2"/>
    <row r="1769" ht="12.75" customHeight="1" x14ac:dyDescent="0.2"/>
    <row r="1770" ht="12.75" customHeight="1" x14ac:dyDescent="0.2"/>
    <row r="1771" ht="12.75" customHeight="1" x14ac:dyDescent="0.2"/>
    <row r="1772" ht="12.75" customHeight="1" x14ac:dyDescent="0.2"/>
    <row r="1773" ht="12.75" customHeight="1" x14ac:dyDescent="0.2"/>
    <row r="1774" ht="12.75" customHeight="1" x14ac:dyDescent="0.2"/>
    <row r="1775" ht="12.75" customHeight="1" x14ac:dyDescent="0.2"/>
    <row r="1776" ht="12.75" customHeight="1" x14ac:dyDescent="0.2"/>
    <row r="1777" ht="12.75" customHeight="1" x14ac:dyDescent="0.2"/>
    <row r="1778" ht="12.75" customHeight="1" x14ac:dyDescent="0.2"/>
    <row r="1779" ht="12.75" customHeight="1" x14ac:dyDescent="0.2"/>
    <row r="1780" ht="12.75" customHeight="1" x14ac:dyDescent="0.2"/>
    <row r="1781" ht="12.75" customHeight="1" x14ac:dyDescent="0.2"/>
    <row r="1782" ht="12.75" customHeight="1" x14ac:dyDescent="0.2"/>
    <row r="1783" ht="12.75" customHeight="1" x14ac:dyDescent="0.2"/>
    <row r="1784" ht="12.75" customHeight="1" x14ac:dyDescent="0.2"/>
    <row r="1785" ht="12.75" customHeight="1" x14ac:dyDescent="0.2"/>
    <row r="1786" ht="12.75" customHeight="1" x14ac:dyDescent="0.2"/>
    <row r="1787" ht="12.75" customHeight="1" x14ac:dyDescent="0.2"/>
    <row r="1788" ht="12.75" customHeight="1" x14ac:dyDescent="0.2"/>
    <row r="1789" ht="12.75" customHeight="1" x14ac:dyDescent="0.2"/>
    <row r="1790" ht="12.75" customHeight="1" x14ac:dyDescent="0.2"/>
    <row r="1791" ht="12.75" customHeight="1" x14ac:dyDescent="0.2"/>
    <row r="1792" ht="12.75" customHeight="1" x14ac:dyDescent="0.2"/>
    <row r="1793" ht="12.75" customHeight="1" x14ac:dyDescent="0.2"/>
    <row r="1794" ht="12.75" customHeight="1" x14ac:dyDescent="0.2"/>
    <row r="1795" ht="12.75" customHeight="1" x14ac:dyDescent="0.2"/>
    <row r="1796" ht="12.75" customHeight="1" x14ac:dyDescent="0.2"/>
    <row r="1797" ht="12.75" customHeight="1" x14ac:dyDescent="0.2"/>
    <row r="1798" ht="12.75" customHeight="1" x14ac:dyDescent="0.2"/>
    <row r="1799" ht="12.75" customHeight="1" x14ac:dyDescent="0.2"/>
    <row r="1800" ht="12.75" customHeight="1" x14ac:dyDescent="0.2"/>
    <row r="1801" ht="12.75" customHeight="1" x14ac:dyDescent="0.2"/>
    <row r="1802" ht="12.75" customHeight="1" x14ac:dyDescent="0.2"/>
    <row r="1803" ht="12.75" customHeight="1" x14ac:dyDescent="0.2"/>
    <row r="1804" ht="12.75" customHeight="1" x14ac:dyDescent="0.2"/>
    <row r="1805" ht="12.75" customHeight="1" x14ac:dyDescent="0.2"/>
    <row r="1806" ht="12.75" customHeight="1" x14ac:dyDescent="0.2"/>
    <row r="1807" ht="12.75" customHeight="1" x14ac:dyDescent="0.2"/>
    <row r="1808" ht="12.75" customHeight="1" x14ac:dyDescent="0.2"/>
    <row r="1809" ht="12.75" customHeight="1" x14ac:dyDescent="0.2"/>
    <row r="1810" ht="12.75" customHeight="1" x14ac:dyDescent="0.2"/>
    <row r="1811" ht="12.75" customHeight="1" x14ac:dyDescent="0.2"/>
    <row r="1812" ht="12.75" customHeight="1" x14ac:dyDescent="0.2"/>
    <row r="1813" ht="12.75" customHeight="1" x14ac:dyDescent="0.2"/>
    <row r="1814" ht="12.75" customHeight="1" x14ac:dyDescent="0.2"/>
    <row r="1815" ht="12.75" customHeight="1" x14ac:dyDescent="0.2"/>
    <row r="1816" ht="12.75" customHeight="1" x14ac:dyDescent="0.2"/>
    <row r="1817" ht="12.75" customHeight="1" x14ac:dyDescent="0.2"/>
    <row r="1818" ht="12.75" customHeight="1" x14ac:dyDescent="0.2"/>
    <row r="1819" ht="12.75" customHeight="1" x14ac:dyDescent="0.2"/>
    <row r="1820" ht="12.75" customHeight="1" x14ac:dyDescent="0.2"/>
    <row r="1821" ht="12.75" customHeight="1" x14ac:dyDescent="0.2"/>
    <row r="1822" ht="12.75" customHeight="1" x14ac:dyDescent="0.2"/>
    <row r="1823" ht="12.75" customHeight="1" x14ac:dyDescent="0.2"/>
    <row r="1824" ht="12.75" customHeight="1" x14ac:dyDescent="0.2"/>
    <row r="1825" ht="12.75" customHeight="1" x14ac:dyDescent="0.2"/>
    <row r="1826" ht="12.75" customHeight="1" x14ac:dyDescent="0.2"/>
    <row r="1827" ht="12.75" customHeight="1" x14ac:dyDescent="0.2"/>
    <row r="1828" ht="12.75" customHeight="1" x14ac:dyDescent="0.2"/>
    <row r="1829" ht="12.75" customHeight="1" x14ac:dyDescent="0.2"/>
    <row r="1830" ht="12.75" customHeight="1" x14ac:dyDescent="0.2"/>
    <row r="1831" ht="12.75" customHeight="1" x14ac:dyDescent="0.2"/>
    <row r="1832" ht="12.75" customHeight="1" x14ac:dyDescent="0.2"/>
    <row r="1833" ht="12.75" customHeight="1" x14ac:dyDescent="0.2"/>
    <row r="1834" ht="12.75" customHeight="1" x14ac:dyDescent="0.2"/>
    <row r="1835" ht="12.75" customHeight="1" x14ac:dyDescent="0.2"/>
    <row r="1836" ht="12.75" customHeight="1" x14ac:dyDescent="0.2"/>
    <row r="1837" ht="12.75" customHeight="1" x14ac:dyDescent="0.2"/>
    <row r="1838" ht="12.75" customHeight="1" x14ac:dyDescent="0.2"/>
    <row r="1839" ht="12.75" customHeight="1" x14ac:dyDescent="0.2"/>
    <row r="1840" ht="12.75" customHeight="1" x14ac:dyDescent="0.2"/>
    <row r="1841" ht="12.75" customHeight="1" x14ac:dyDescent="0.2"/>
    <row r="1842" ht="12.75" customHeight="1" x14ac:dyDescent="0.2"/>
    <row r="1843" ht="12.75" customHeight="1" x14ac:dyDescent="0.2"/>
    <row r="1844" ht="12.75" customHeight="1" x14ac:dyDescent="0.2"/>
    <row r="1845" ht="12.75" customHeight="1" x14ac:dyDescent="0.2"/>
    <row r="1846" ht="12.75" customHeight="1" x14ac:dyDescent="0.2"/>
    <row r="1847" ht="12.75" customHeight="1" x14ac:dyDescent="0.2"/>
    <row r="1848" ht="12.75" customHeight="1" x14ac:dyDescent="0.2"/>
    <row r="1849" ht="12.75" customHeight="1" x14ac:dyDescent="0.2"/>
    <row r="1850" ht="12.75" customHeight="1" x14ac:dyDescent="0.2"/>
    <row r="1851" ht="12.75" customHeight="1" x14ac:dyDescent="0.2"/>
    <row r="1852" ht="12.75" customHeight="1" x14ac:dyDescent="0.2"/>
    <row r="1853" ht="12.75" customHeight="1" x14ac:dyDescent="0.2"/>
    <row r="1854" ht="12.75" customHeight="1" x14ac:dyDescent="0.2"/>
    <row r="1855" ht="12.75" customHeight="1" x14ac:dyDescent="0.2"/>
    <row r="1856" ht="12.75" customHeight="1" x14ac:dyDescent="0.2"/>
    <row r="1857" ht="12.75" customHeight="1" x14ac:dyDescent="0.2"/>
    <row r="1858" ht="12.75" customHeight="1" x14ac:dyDescent="0.2"/>
    <row r="1859" ht="12.75" customHeight="1" x14ac:dyDescent="0.2"/>
    <row r="1860" ht="12.75" customHeight="1" x14ac:dyDescent="0.2"/>
    <row r="1861" ht="12.75" customHeight="1" x14ac:dyDescent="0.2"/>
    <row r="1862" ht="12.75" customHeight="1" x14ac:dyDescent="0.2"/>
    <row r="1863" ht="12.75" customHeight="1" x14ac:dyDescent="0.2"/>
    <row r="1864" ht="12.75" customHeight="1" x14ac:dyDescent="0.2"/>
    <row r="1865" ht="12.75" customHeight="1" x14ac:dyDescent="0.2"/>
    <row r="1866" ht="12.75" customHeight="1" x14ac:dyDescent="0.2"/>
    <row r="1867" ht="12.75" customHeight="1" x14ac:dyDescent="0.2"/>
    <row r="1868" ht="12.75" customHeight="1" x14ac:dyDescent="0.2"/>
    <row r="1869" ht="12.75" customHeight="1" x14ac:dyDescent="0.2"/>
    <row r="1870" ht="12.75" customHeight="1" x14ac:dyDescent="0.2"/>
    <row r="1871" ht="12.75" customHeight="1" x14ac:dyDescent="0.2"/>
    <row r="1872" ht="12.75" customHeight="1" x14ac:dyDescent="0.2"/>
    <row r="1873" ht="12.75" customHeight="1" x14ac:dyDescent="0.2"/>
    <row r="1874" ht="12.75" customHeight="1" x14ac:dyDescent="0.2"/>
    <row r="1875" ht="12.75" customHeight="1" x14ac:dyDescent="0.2"/>
    <row r="1876" ht="12.75" customHeight="1" x14ac:dyDescent="0.2"/>
    <row r="1877" ht="12.75" customHeight="1" x14ac:dyDescent="0.2"/>
    <row r="1878" ht="12.75" customHeight="1" x14ac:dyDescent="0.2"/>
    <row r="1879" ht="12.75" customHeight="1" x14ac:dyDescent="0.2"/>
    <row r="1880" ht="12.75" customHeight="1" x14ac:dyDescent="0.2"/>
    <row r="1881" ht="12.75" customHeight="1" x14ac:dyDescent="0.2"/>
    <row r="1882" ht="12.75" customHeight="1" x14ac:dyDescent="0.2"/>
    <row r="1883" ht="12.75" customHeight="1" x14ac:dyDescent="0.2"/>
    <row r="1884" ht="12.75" customHeight="1" x14ac:dyDescent="0.2"/>
    <row r="1885" ht="12.75" customHeight="1" x14ac:dyDescent="0.2"/>
    <row r="1886" ht="12.75" customHeight="1" x14ac:dyDescent="0.2"/>
    <row r="1887" ht="12.75" customHeight="1" x14ac:dyDescent="0.2"/>
    <row r="1888" ht="12.75" customHeight="1" x14ac:dyDescent="0.2"/>
    <row r="1889" ht="12.75" customHeight="1" x14ac:dyDescent="0.2"/>
    <row r="1890" ht="12.75" customHeight="1" x14ac:dyDescent="0.2"/>
    <row r="1891" ht="12.75" customHeight="1" x14ac:dyDescent="0.2"/>
    <row r="1892" ht="12.75" customHeight="1" x14ac:dyDescent="0.2"/>
    <row r="1893" ht="12.75" customHeight="1" x14ac:dyDescent="0.2"/>
    <row r="1894" ht="12.75" customHeight="1" x14ac:dyDescent="0.2"/>
    <row r="1895" ht="12.75" customHeight="1" x14ac:dyDescent="0.2"/>
    <row r="1896" ht="12.75" customHeight="1" x14ac:dyDescent="0.2"/>
    <row r="1897" ht="12.75" customHeight="1" x14ac:dyDescent="0.2"/>
    <row r="1898" ht="12.75" customHeight="1" x14ac:dyDescent="0.2"/>
    <row r="1899" ht="12.75" customHeight="1" x14ac:dyDescent="0.2"/>
    <row r="1900" ht="12.75" customHeight="1" x14ac:dyDescent="0.2"/>
    <row r="1901" ht="12.75" customHeight="1" x14ac:dyDescent="0.2"/>
    <row r="1902" ht="12.75" customHeight="1" x14ac:dyDescent="0.2"/>
    <row r="1903" ht="12.75" customHeight="1" x14ac:dyDescent="0.2"/>
    <row r="1904" ht="12.75" customHeight="1" x14ac:dyDescent="0.2"/>
    <row r="1905" ht="12.75" customHeight="1" x14ac:dyDescent="0.2"/>
    <row r="1906" ht="12.75" customHeight="1" x14ac:dyDescent="0.2"/>
    <row r="1907" ht="12.75" customHeight="1" x14ac:dyDescent="0.2"/>
    <row r="1908" ht="12.75" customHeight="1" x14ac:dyDescent="0.2"/>
    <row r="1909" ht="12.75" customHeight="1" x14ac:dyDescent="0.2"/>
    <row r="1910" ht="12.75" customHeight="1" x14ac:dyDescent="0.2"/>
    <row r="1911" ht="12.75" customHeight="1" x14ac:dyDescent="0.2"/>
    <row r="1912" ht="12.75" customHeight="1" x14ac:dyDescent="0.2"/>
    <row r="1913" ht="12.75" customHeight="1" x14ac:dyDescent="0.2"/>
    <row r="1914" ht="12.75" customHeight="1" x14ac:dyDescent="0.2"/>
    <row r="1915" ht="12.75" customHeight="1" x14ac:dyDescent="0.2"/>
    <row r="1916" ht="12.75" customHeight="1" x14ac:dyDescent="0.2"/>
    <row r="1917" ht="12.75" customHeight="1" x14ac:dyDescent="0.2"/>
    <row r="1918" ht="12.75" customHeight="1" x14ac:dyDescent="0.2"/>
    <row r="1919" ht="12.75" customHeight="1" x14ac:dyDescent="0.2"/>
    <row r="1920" ht="12.75" customHeight="1" x14ac:dyDescent="0.2"/>
    <row r="1921" ht="12.75" customHeight="1" x14ac:dyDescent="0.2"/>
    <row r="1922" ht="12.75" customHeight="1" x14ac:dyDescent="0.2"/>
    <row r="1923" ht="12.75" customHeight="1" x14ac:dyDescent="0.2"/>
    <row r="1924" ht="12.75" customHeight="1" x14ac:dyDescent="0.2"/>
    <row r="1925" ht="12.75" customHeight="1" x14ac:dyDescent="0.2"/>
    <row r="1926" ht="12.75" customHeight="1" x14ac:dyDescent="0.2"/>
    <row r="1927" ht="12.75" customHeight="1" x14ac:dyDescent="0.2"/>
    <row r="1928" ht="12.75" customHeight="1" x14ac:dyDescent="0.2"/>
    <row r="1929" ht="12.75" customHeight="1" x14ac:dyDescent="0.2"/>
    <row r="1930" ht="12.75" customHeight="1" x14ac:dyDescent="0.2"/>
    <row r="1931" ht="12.75" customHeight="1" x14ac:dyDescent="0.2"/>
    <row r="1932" ht="12.75" customHeight="1" x14ac:dyDescent="0.2"/>
    <row r="1933" ht="12.75" customHeight="1" x14ac:dyDescent="0.2"/>
    <row r="1934" ht="12.75" customHeight="1" x14ac:dyDescent="0.2"/>
    <row r="1935" ht="12.75" customHeight="1" x14ac:dyDescent="0.2"/>
    <row r="1936" ht="12.75" customHeight="1" x14ac:dyDescent="0.2"/>
    <row r="1937" ht="12.75" customHeight="1" x14ac:dyDescent="0.2"/>
    <row r="1938" ht="12.75" customHeight="1" x14ac:dyDescent="0.2"/>
    <row r="1939" ht="12.75" customHeight="1" x14ac:dyDescent="0.2"/>
    <row r="1940" ht="12.75" customHeight="1" x14ac:dyDescent="0.2"/>
    <row r="1941" ht="12.75" customHeight="1" x14ac:dyDescent="0.2"/>
    <row r="1942" ht="12.75" customHeight="1" x14ac:dyDescent="0.2"/>
    <row r="1943" ht="12.75" customHeight="1" x14ac:dyDescent="0.2"/>
    <row r="1944" ht="12.75" customHeight="1" x14ac:dyDescent="0.2"/>
    <row r="1945" ht="12.75" customHeight="1" x14ac:dyDescent="0.2"/>
    <row r="1946" ht="12.75" customHeight="1" x14ac:dyDescent="0.2"/>
    <row r="1947" ht="12.75" customHeight="1" x14ac:dyDescent="0.2"/>
    <row r="1948" ht="12.75" customHeight="1" x14ac:dyDescent="0.2"/>
    <row r="1949" ht="12.75" customHeight="1" x14ac:dyDescent="0.2"/>
    <row r="1950" ht="12.75" customHeight="1" x14ac:dyDescent="0.2"/>
    <row r="1951" ht="12.75" customHeight="1" x14ac:dyDescent="0.2"/>
    <row r="1952" ht="12.75" customHeight="1" x14ac:dyDescent="0.2"/>
    <row r="1953" ht="12.75" customHeight="1" x14ac:dyDescent="0.2"/>
    <row r="1954" ht="12.75" customHeight="1" x14ac:dyDescent="0.2"/>
    <row r="1955" ht="12.75" customHeight="1" x14ac:dyDescent="0.2"/>
    <row r="1956" ht="12.75" customHeight="1" x14ac:dyDescent="0.2"/>
    <row r="1957" ht="12.75" customHeight="1" x14ac:dyDescent="0.2"/>
    <row r="1958" ht="12.75" customHeight="1" x14ac:dyDescent="0.2"/>
    <row r="1959" ht="12.75" customHeight="1" x14ac:dyDescent="0.2"/>
    <row r="1960" ht="12.75" customHeight="1" x14ac:dyDescent="0.2"/>
    <row r="1961" ht="12.75" customHeight="1" x14ac:dyDescent="0.2"/>
    <row r="1962" ht="12.75" customHeight="1" x14ac:dyDescent="0.2"/>
    <row r="1963" ht="12.75" customHeight="1" x14ac:dyDescent="0.2"/>
    <row r="1964" ht="12.75" customHeight="1" x14ac:dyDescent="0.2"/>
    <row r="1965" ht="12.75" customHeight="1" x14ac:dyDescent="0.2"/>
    <row r="1966" ht="12.75" customHeight="1" x14ac:dyDescent="0.2"/>
    <row r="1967" ht="12.75" customHeight="1" x14ac:dyDescent="0.2"/>
    <row r="1968" ht="12.75" customHeight="1" x14ac:dyDescent="0.2"/>
    <row r="1969" ht="12.75" customHeight="1" x14ac:dyDescent="0.2"/>
    <row r="1970" ht="12.75" customHeight="1" x14ac:dyDescent="0.2"/>
    <row r="1971" ht="12.75" customHeight="1" x14ac:dyDescent="0.2"/>
    <row r="1972" ht="12.75" customHeight="1" x14ac:dyDescent="0.2"/>
    <row r="1973" ht="12.75" customHeight="1" x14ac:dyDescent="0.2"/>
    <row r="1974" ht="12.75" customHeight="1" x14ac:dyDescent="0.2"/>
    <row r="1975" ht="12.75" customHeight="1" x14ac:dyDescent="0.2"/>
    <row r="1976" ht="12.75" customHeight="1" x14ac:dyDescent="0.2"/>
    <row r="1977" ht="12.75" customHeight="1" x14ac:dyDescent="0.2"/>
    <row r="1978" ht="12.75" customHeight="1" x14ac:dyDescent="0.2"/>
    <row r="1979" ht="12.75" customHeight="1" x14ac:dyDescent="0.2"/>
    <row r="1980" ht="12.75" customHeight="1" x14ac:dyDescent="0.2"/>
    <row r="1981" ht="12.75" customHeight="1" x14ac:dyDescent="0.2"/>
    <row r="1982" ht="12.75" customHeight="1" x14ac:dyDescent="0.2"/>
    <row r="1983" ht="12.75" customHeight="1" x14ac:dyDescent="0.2"/>
    <row r="1984" ht="12.75" customHeight="1" x14ac:dyDescent="0.2"/>
    <row r="1985" ht="12.75" customHeight="1" x14ac:dyDescent="0.2"/>
    <row r="1986" ht="12.75" customHeight="1" x14ac:dyDescent="0.2"/>
    <row r="1987" ht="12.75" customHeight="1" x14ac:dyDescent="0.2"/>
    <row r="1988" ht="12.75" customHeight="1" x14ac:dyDescent="0.2"/>
    <row r="1989" ht="12.75" customHeight="1" x14ac:dyDescent="0.2"/>
    <row r="1990" ht="12.75" customHeight="1" x14ac:dyDescent="0.2"/>
    <row r="1991" ht="12.75" customHeight="1" x14ac:dyDescent="0.2"/>
    <row r="1992" ht="12.75" customHeight="1" x14ac:dyDescent="0.2"/>
    <row r="1993" ht="12.75" customHeight="1" x14ac:dyDescent="0.2"/>
    <row r="1994" ht="12.75" customHeight="1" x14ac:dyDescent="0.2"/>
    <row r="1995" ht="12.75" customHeight="1" x14ac:dyDescent="0.2"/>
    <row r="1996" ht="12.75" customHeight="1" x14ac:dyDescent="0.2"/>
    <row r="1997" ht="12.75" customHeight="1" x14ac:dyDescent="0.2"/>
    <row r="1998" ht="12.75" customHeight="1" x14ac:dyDescent="0.2"/>
    <row r="1999" ht="12.75" customHeight="1" x14ac:dyDescent="0.2"/>
    <row r="2000" ht="12.75" customHeight="1" x14ac:dyDescent="0.2"/>
    <row r="2001" ht="12.75" customHeight="1" x14ac:dyDescent="0.2"/>
    <row r="2002" ht="12.75" customHeight="1" x14ac:dyDescent="0.2"/>
    <row r="2003" ht="12.75" customHeight="1" x14ac:dyDescent="0.2"/>
    <row r="2004" ht="12.75" customHeight="1" x14ac:dyDescent="0.2"/>
    <row r="2005" ht="12.75" customHeight="1" x14ac:dyDescent="0.2"/>
    <row r="2006" ht="12.75" customHeight="1" x14ac:dyDescent="0.2"/>
    <row r="2007" ht="12.75" customHeight="1" x14ac:dyDescent="0.2"/>
    <row r="2008" ht="12.75" customHeight="1" x14ac:dyDescent="0.2"/>
    <row r="2009" ht="12.75" customHeight="1" x14ac:dyDescent="0.2"/>
    <row r="2010" ht="12.75" customHeight="1" x14ac:dyDescent="0.2"/>
    <row r="2011" ht="12.75" customHeight="1" x14ac:dyDescent="0.2"/>
    <row r="2012" ht="12.75" customHeight="1" x14ac:dyDescent="0.2"/>
    <row r="2013" ht="12.75" customHeight="1" x14ac:dyDescent="0.2"/>
    <row r="2014" ht="12.75" customHeight="1" x14ac:dyDescent="0.2"/>
    <row r="2015" ht="12.75" customHeight="1" x14ac:dyDescent="0.2"/>
    <row r="2016" ht="12.75" customHeight="1" x14ac:dyDescent="0.2"/>
    <row r="2017" ht="12.75" customHeight="1" x14ac:dyDescent="0.2"/>
    <row r="2018" ht="12.75" customHeight="1" x14ac:dyDescent="0.2"/>
    <row r="2019" ht="12.75" customHeight="1" x14ac:dyDescent="0.2"/>
    <row r="2020" ht="12.75" customHeight="1" x14ac:dyDescent="0.2"/>
    <row r="2021" ht="12.75" customHeight="1" x14ac:dyDescent="0.2"/>
    <row r="2022" ht="12.75" customHeight="1" x14ac:dyDescent="0.2"/>
    <row r="2023" ht="12.75" customHeight="1" x14ac:dyDescent="0.2"/>
    <row r="2024" ht="12.75" customHeight="1" x14ac:dyDescent="0.2"/>
    <row r="2025" ht="12.75" customHeight="1" x14ac:dyDescent="0.2"/>
    <row r="2026" ht="12.75" customHeight="1" x14ac:dyDescent="0.2"/>
    <row r="2027" ht="12.75" customHeight="1" x14ac:dyDescent="0.2"/>
    <row r="2028" ht="12.75" customHeight="1" x14ac:dyDescent="0.2"/>
    <row r="2029" ht="12.75" customHeight="1" x14ac:dyDescent="0.2"/>
    <row r="2030" ht="12.75" customHeight="1" x14ac:dyDescent="0.2"/>
    <row r="2031" ht="12.75" customHeight="1" x14ac:dyDescent="0.2"/>
    <row r="2032" ht="12.75" customHeight="1" x14ac:dyDescent="0.2"/>
    <row r="2033" ht="12.75" customHeight="1" x14ac:dyDescent="0.2"/>
    <row r="2034" ht="12.75" customHeight="1" x14ac:dyDescent="0.2"/>
    <row r="2035" ht="12.75" customHeight="1" x14ac:dyDescent="0.2"/>
    <row r="2036" ht="12.75" customHeight="1" x14ac:dyDescent="0.2"/>
    <row r="2037" ht="12.75" customHeight="1" x14ac:dyDescent="0.2"/>
    <row r="2038" ht="12.75" customHeight="1" x14ac:dyDescent="0.2"/>
    <row r="2039" ht="12.75" customHeight="1" x14ac:dyDescent="0.2"/>
    <row r="2040" ht="12.75" customHeight="1" x14ac:dyDescent="0.2"/>
    <row r="2041" ht="12.75" customHeight="1" x14ac:dyDescent="0.2"/>
    <row r="2042" ht="12.75" customHeight="1" x14ac:dyDescent="0.2"/>
    <row r="2043" ht="12.75" customHeight="1" x14ac:dyDescent="0.2"/>
    <row r="2044" ht="12.75" customHeight="1" x14ac:dyDescent="0.2"/>
    <row r="2045" ht="12.75" customHeight="1" x14ac:dyDescent="0.2"/>
    <row r="2046" ht="12.75" customHeight="1" x14ac:dyDescent="0.2"/>
    <row r="2047" ht="12.75" customHeight="1" x14ac:dyDescent="0.2"/>
    <row r="2048" ht="12.75" customHeight="1" x14ac:dyDescent="0.2"/>
    <row r="2049" ht="12.75" customHeight="1" x14ac:dyDescent="0.2"/>
    <row r="2050" ht="12.75" customHeight="1" x14ac:dyDescent="0.2"/>
    <row r="2051" ht="12.75" customHeight="1" x14ac:dyDescent="0.2"/>
    <row r="2052" ht="12.75" customHeight="1" x14ac:dyDescent="0.2"/>
    <row r="2053" ht="12.75" customHeight="1" x14ac:dyDescent="0.2"/>
    <row r="2054" ht="12.75" customHeight="1" x14ac:dyDescent="0.2"/>
    <row r="2055" ht="12.75" customHeight="1" x14ac:dyDescent="0.2"/>
    <row r="2056" ht="12.75" customHeight="1" x14ac:dyDescent="0.2"/>
    <row r="2057" ht="12.75" customHeight="1" x14ac:dyDescent="0.2"/>
    <row r="2058" ht="12.75" customHeight="1" x14ac:dyDescent="0.2"/>
    <row r="2059" ht="12.75" customHeight="1" x14ac:dyDescent="0.2"/>
    <row r="2060" ht="12.75" customHeight="1" x14ac:dyDescent="0.2"/>
    <row r="2061" ht="12.75" customHeight="1" x14ac:dyDescent="0.2"/>
    <row r="2062" ht="12.75" customHeight="1" x14ac:dyDescent="0.2"/>
    <row r="2063" ht="12.75" customHeight="1" x14ac:dyDescent="0.2"/>
    <row r="2064" ht="12.75" customHeight="1" x14ac:dyDescent="0.2"/>
    <row r="2065" ht="12.75" customHeight="1" x14ac:dyDescent="0.2"/>
    <row r="2066" ht="12.75" customHeight="1" x14ac:dyDescent="0.2"/>
    <row r="2067" ht="12.75" customHeight="1" x14ac:dyDescent="0.2"/>
    <row r="2068" ht="12.75" customHeight="1" x14ac:dyDescent="0.2"/>
    <row r="2069" ht="12.75" customHeight="1" x14ac:dyDescent="0.2"/>
    <row r="2070" ht="12.75" customHeight="1" x14ac:dyDescent="0.2"/>
    <row r="2071" ht="12.75" customHeight="1" x14ac:dyDescent="0.2"/>
    <row r="2072" ht="12.75" customHeight="1" x14ac:dyDescent="0.2"/>
    <row r="2073" ht="12.75" customHeight="1" x14ac:dyDescent="0.2"/>
    <row r="2074" ht="12.75" customHeight="1" x14ac:dyDescent="0.2"/>
    <row r="2075" ht="12.75" customHeight="1" x14ac:dyDescent="0.2"/>
    <row r="2076" ht="12.75" customHeight="1" x14ac:dyDescent="0.2"/>
    <row r="2077" ht="12.75" customHeight="1" x14ac:dyDescent="0.2"/>
    <row r="2078" ht="12.75" customHeight="1" x14ac:dyDescent="0.2"/>
    <row r="2079" ht="12.75" customHeight="1" x14ac:dyDescent="0.2"/>
    <row r="2080" ht="12.75" customHeight="1" x14ac:dyDescent="0.2"/>
    <row r="2081" ht="12.75" customHeight="1" x14ac:dyDescent="0.2"/>
    <row r="2082" ht="12.75" customHeight="1" x14ac:dyDescent="0.2"/>
    <row r="2083" ht="12.75" customHeight="1" x14ac:dyDescent="0.2"/>
    <row r="2084" ht="12.75" customHeight="1" x14ac:dyDescent="0.2"/>
    <row r="2085" ht="12.75" customHeight="1" x14ac:dyDescent="0.2"/>
    <row r="2086" ht="12.75" customHeight="1" x14ac:dyDescent="0.2"/>
    <row r="2087" ht="12.75" customHeight="1" x14ac:dyDescent="0.2"/>
    <row r="2088" ht="12.75" customHeight="1" x14ac:dyDescent="0.2"/>
    <row r="2089" ht="12.75" customHeight="1" x14ac:dyDescent="0.2"/>
    <row r="2090" ht="12.75" customHeight="1" x14ac:dyDescent="0.2"/>
    <row r="2091" ht="12.75" customHeight="1" x14ac:dyDescent="0.2"/>
    <row r="2092" ht="12.75" customHeight="1" x14ac:dyDescent="0.2"/>
    <row r="2093" ht="12.75" customHeight="1" x14ac:dyDescent="0.2"/>
    <row r="2094" ht="12.75" customHeight="1" x14ac:dyDescent="0.2"/>
    <row r="2095" ht="12.75" customHeight="1" x14ac:dyDescent="0.2"/>
    <row r="2096" ht="12.75" customHeight="1" x14ac:dyDescent="0.2"/>
    <row r="2097" ht="12.75" customHeight="1" x14ac:dyDescent="0.2"/>
    <row r="2098" ht="12.75" customHeight="1" x14ac:dyDescent="0.2"/>
    <row r="2099" ht="12.75" customHeight="1" x14ac:dyDescent="0.2"/>
    <row r="2100" ht="12.75" customHeight="1" x14ac:dyDescent="0.2"/>
    <row r="2101" ht="12.75" customHeight="1" x14ac:dyDescent="0.2"/>
    <row r="2102" ht="12.75" customHeight="1" x14ac:dyDescent="0.2"/>
    <row r="2103" ht="12.75" customHeight="1" x14ac:dyDescent="0.2"/>
    <row r="2104" ht="12.75" customHeight="1" x14ac:dyDescent="0.2"/>
    <row r="2105" ht="12.75" customHeight="1" x14ac:dyDescent="0.2"/>
    <row r="2106" ht="12.75" customHeight="1" x14ac:dyDescent="0.2"/>
    <row r="2107" ht="12.75" customHeight="1" x14ac:dyDescent="0.2"/>
    <row r="2108" ht="12.75" customHeight="1" x14ac:dyDescent="0.2"/>
    <row r="2109" ht="12.75" customHeight="1" x14ac:dyDescent="0.2"/>
    <row r="2110" ht="12.75" customHeight="1" x14ac:dyDescent="0.2"/>
    <row r="2111" ht="12.75" customHeight="1" x14ac:dyDescent="0.2"/>
    <row r="2112" ht="12.75" customHeight="1" x14ac:dyDescent="0.2"/>
    <row r="2113" ht="12.75" customHeight="1" x14ac:dyDescent="0.2"/>
    <row r="2114" ht="12.75" customHeight="1" x14ac:dyDescent="0.2"/>
    <row r="2115" ht="12.75" customHeight="1" x14ac:dyDescent="0.2"/>
    <row r="2116" ht="12.75" customHeight="1" x14ac:dyDescent="0.2"/>
    <row r="2117" ht="12.75" customHeight="1" x14ac:dyDescent="0.2"/>
    <row r="2118" ht="12.75" customHeight="1" x14ac:dyDescent="0.2"/>
    <row r="2119" ht="12.75" customHeight="1" x14ac:dyDescent="0.2"/>
    <row r="2120" ht="12.75" customHeight="1" x14ac:dyDescent="0.2"/>
    <row r="2121" ht="12.75" customHeight="1" x14ac:dyDescent="0.2"/>
    <row r="2122" ht="12.75" customHeight="1" x14ac:dyDescent="0.2"/>
    <row r="2123" ht="12.75" customHeight="1" x14ac:dyDescent="0.2"/>
    <row r="2124" ht="12.75" customHeight="1" x14ac:dyDescent="0.2"/>
    <row r="2125" ht="12.75" customHeight="1" x14ac:dyDescent="0.2"/>
    <row r="2126" ht="12.75" customHeight="1" x14ac:dyDescent="0.2"/>
    <row r="2127" ht="12.75" customHeight="1" x14ac:dyDescent="0.2"/>
    <row r="2128" ht="12.75" customHeight="1" x14ac:dyDescent="0.2"/>
    <row r="2129" ht="12.75" customHeight="1" x14ac:dyDescent="0.2"/>
    <row r="2130" ht="12.75" customHeight="1" x14ac:dyDescent="0.2"/>
    <row r="2131" ht="12.75" customHeight="1" x14ac:dyDescent="0.2"/>
    <row r="2132" ht="12.75" customHeight="1" x14ac:dyDescent="0.2"/>
    <row r="2133" ht="12.75" customHeight="1" x14ac:dyDescent="0.2"/>
    <row r="2134" ht="12.75" customHeight="1" x14ac:dyDescent="0.2"/>
    <row r="2135" ht="12.75" customHeight="1" x14ac:dyDescent="0.2"/>
    <row r="2136" ht="12.75" customHeight="1" x14ac:dyDescent="0.2"/>
    <row r="2137" ht="12.75" customHeight="1" x14ac:dyDescent="0.2"/>
    <row r="2138" ht="12.75" customHeight="1" x14ac:dyDescent="0.2"/>
    <row r="2139" ht="12.75" customHeight="1" x14ac:dyDescent="0.2"/>
    <row r="2140" ht="12.75" customHeight="1" x14ac:dyDescent="0.2"/>
    <row r="2141" ht="12.75" customHeight="1" x14ac:dyDescent="0.2"/>
    <row r="2142" ht="12.75" customHeight="1" x14ac:dyDescent="0.2"/>
    <row r="2143" ht="12.75" customHeight="1" x14ac:dyDescent="0.2"/>
    <row r="2144" ht="12.75" customHeight="1" x14ac:dyDescent="0.2"/>
    <row r="2145" ht="12.75" customHeight="1" x14ac:dyDescent="0.2"/>
    <row r="2146" ht="12.75" customHeight="1" x14ac:dyDescent="0.2"/>
    <row r="2147" ht="12.75" customHeight="1" x14ac:dyDescent="0.2"/>
    <row r="2148" ht="12.75" customHeight="1" x14ac:dyDescent="0.2"/>
    <row r="2149" ht="12.75" customHeight="1" x14ac:dyDescent="0.2"/>
    <row r="2150" ht="12.75" customHeight="1" x14ac:dyDescent="0.2"/>
    <row r="2151" ht="12.75" customHeight="1" x14ac:dyDescent="0.2"/>
    <row r="2152" ht="12.75" customHeight="1" x14ac:dyDescent="0.2"/>
    <row r="2153" ht="12.75" customHeight="1" x14ac:dyDescent="0.2"/>
    <row r="2154" ht="12.75" customHeight="1" x14ac:dyDescent="0.2"/>
    <row r="2155" ht="12.75" customHeight="1" x14ac:dyDescent="0.2"/>
    <row r="2156" ht="12.75" customHeight="1" x14ac:dyDescent="0.2"/>
    <row r="2157" ht="12.75" customHeight="1" x14ac:dyDescent="0.2"/>
    <row r="2158" ht="12.75" customHeight="1" x14ac:dyDescent="0.2"/>
    <row r="2159" ht="12.75" customHeight="1" x14ac:dyDescent="0.2"/>
    <row r="2160" ht="12.75" customHeight="1" x14ac:dyDescent="0.2"/>
    <row r="2161" ht="12.75" customHeight="1" x14ac:dyDescent="0.2"/>
    <row r="2162" ht="12.75" customHeight="1" x14ac:dyDescent="0.2"/>
    <row r="2163" ht="12.75" customHeight="1" x14ac:dyDescent="0.2"/>
    <row r="2164" ht="12.75" customHeight="1" x14ac:dyDescent="0.2"/>
    <row r="2165" ht="12.75" customHeight="1" x14ac:dyDescent="0.2"/>
    <row r="2166" ht="12.75" customHeight="1" x14ac:dyDescent="0.2"/>
    <row r="2167" ht="12.75" customHeight="1" x14ac:dyDescent="0.2"/>
    <row r="2168" ht="12.75" customHeight="1" x14ac:dyDescent="0.2"/>
    <row r="2169" ht="12.75" customHeight="1" x14ac:dyDescent="0.2"/>
    <row r="2170" ht="12.75" customHeight="1" x14ac:dyDescent="0.2"/>
    <row r="2171" ht="12.75" customHeight="1" x14ac:dyDescent="0.2"/>
    <row r="2172" ht="12.75" customHeight="1" x14ac:dyDescent="0.2"/>
    <row r="2173" ht="12.75" customHeight="1" x14ac:dyDescent="0.2"/>
    <row r="2174" ht="12.75" customHeight="1" x14ac:dyDescent="0.2"/>
    <row r="2175" ht="12.75" customHeight="1" x14ac:dyDescent="0.2"/>
    <row r="2176" ht="12.75" customHeight="1" x14ac:dyDescent="0.2"/>
    <row r="2177" ht="12.75" customHeight="1" x14ac:dyDescent="0.2"/>
    <row r="2178" ht="12.75" customHeight="1" x14ac:dyDescent="0.2"/>
    <row r="2179" ht="12.75" customHeight="1" x14ac:dyDescent="0.2"/>
    <row r="2180" ht="12.75" customHeight="1" x14ac:dyDescent="0.2"/>
    <row r="2181" ht="12.75" customHeight="1" x14ac:dyDescent="0.2"/>
    <row r="2182" ht="12.75" customHeight="1" x14ac:dyDescent="0.2"/>
    <row r="2183" ht="12.75" customHeight="1" x14ac:dyDescent="0.2"/>
    <row r="2184" ht="12.75" customHeight="1" x14ac:dyDescent="0.2"/>
    <row r="2185" ht="12.75" customHeight="1" x14ac:dyDescent="0.2"/>
    <row r="2186" ht="12.75" customHeight="1" x14ac:dyDescent="0.2"/>
    <row r="2187" ht="12.75" customHeight="1" x14ac:dyDescent="0.2"/>
    <row r="2188" ht="12.75" customHeight="1" x14ac:dyDescent="0.2"/>
    <row r="2189" ht="12.75" customHeight="1" x14ac:dyDescent="0.2"/>
    <row r="2190" ht="12.75" customHeight="1" x14ac:dyDescent="0.2"/>
    <row r="2191" ht="12.75" customHeight="1" x14ac:dyDescent="0.2"/>
    <row r="2192" ht="12.75" customHeight="1" x14ac:dyDescent="0.2"/>
    <row r="2193" ht="12.75" customHeight="1" x14ac:dyDescent="0.2"/>
    <row r="2194" ht="12.75" customHeight="1" x14ac:dyDescent="0.2"/>
    <row r="2195" ht="12.75" customHeight="1" x14ac:dyDescent="0.2"/>
    <row r="2196" ht="12.75" customHeight="1" x14ac:dyDescent="0.2"/>
    <row r="2197" ht="12.75" customHeight="1" x14ac:dyDescent="0.2"/>
    <row r="2198" ht="12.75" customHeight="1" x14ac:dyDescent="0.2"/>
    <row r="2199" ht="12.75" customHeight="1" x14ac:dyDescent="0.2"/>
    <row r="2200" ht="12.75" customHeight="1" x14ac:dyDescent="0.2"/>
    <row r="2201" ht="12.75" customHeight="1" x14ac:dyDescent="0.2"/>
    <row r="2202" ht="12.75" customHeight="1" x14ac:dyDescent="0.2"/>
    <row r="2203" ht="12.75" customHeight="1" x14ac:dyDescent="0.2"/>
    <row r="2204" ht="12.75" customHeight="1" x14ac:dyDescent="0.2"/>
    <row r="2205" ht="12.75" customHeight="1" x14ac:dyDescent="0.2"/>
    <row r="2206" ht="12.75" customHeight="1" x14ac:dyDescent="0.2"/>
    <row r="2207" ht="12.75" customHeight="1" x14ac:dyDescent="0.2"/>
    <row r="2208" ht="12.75" customHeight="1" x14ac:dyDescent="0.2"/>
    <row r="2209" ht="12.75" customHeight="1" x14ac:dyDescent="0.2"/>
    <row r="2210" ht="12.75" customHeight="1" x14ac:dyDescent="0.2"/>
    <row r="2211" ht="12.75" customHeight="1" x14ac:dyDescent="0.2"/>
    <row r="2212" ht="12.75" customHeight="1" x14ac:dyDescent="0.2"/>
    <row r="2213" ht="12.75" customHeight="1" x14ac:dyDescent="0.2"/>
    <row r="2214" ht="12.75" customHeight="1" x14ac:dyDescent="0.2"/>
    <row r="2215" ht="12.75" customHeight="1" x14ac:dyDescent="0.2"/>
    <row r="2216" ht="12.75" customHeight="1" x14ac:dyDescent="0.2"/>
    <row r="2217" ht="12.75" customHeight="1" x14ac:dyDescent="0.2"/>
    <row r="2218" ht="12.75" customHeight="1" x14ac:dyDescent="0.2"/>
    <row r="2219" ht="12.75" customHeight="1" x14ac:dyDescent="0.2"/>
    <row r="2220" ht="12.75" customHeight="1" x14ac:dyDescent="0.2"/>
    <row r="2221" ht="12.75" customHeight="1" x14ac:dyDescent="0.2"/>
    <row r="2222" ht="12.75" customHeight="1" x14ac:dyDescent="0.2"/>
    <row r="2223" ht="12.75" customHeight="1" x14ac:dyDescent="0.2"/>
    <row r="2224" ht="12.75" customHeight="1" x14ac:dyDescent="0.2"/>
    <row r="2225" ht="12.75" customHeight="1" x14ac:dyDescent="0.2"/>
    <row r="2226" ht="12.75" customHeight="1" x14ac:dyDescent="0.2"/>
    <row r="2227" ht="12.75" customHeight="1" x14ac:dyDescent="0.2"/>
    <row r="2228" ht="12.75" customHeight="1" x14ac:dyDescent="0.2"/>
    <row r="2229" ht="12.75" customHeight="1" x14ac:dyDescent="0.2"/>
    <row r="2230" ht="12.75" customHeight="1" x14ac:dyDescent="0.2"/>
    <row r="2231" ht="12.75" customHeight="1" x14ac:dyDescent="0.2"/>
    <row r="2232" ht="12.75" customHeight="1" x14ac:dyDescent="0.2"/>
    <row r="2233" ht="12.75" customHeight="1" x14ac:dyDescent="0.2"/>
    <row r="2234" ht="12.75" customHeight="1" x14ac:dyDescent="0.2"/>
    <row r="2235" ht="12.75" customHeight="1" x14ac:dyDescent="0.2"/>
    <row r="2236" ht="12.75" customHeight="1" x14ac:dyDescent="0.2"/>
    <row r="2237" ht="12.75" customHeight="1" x14ac:dyDescent="0.2"/>
    <row r="2238" ht="12.75" customHeight="1" x14ac:dyDescent="0.2"/>
    <row r="2239" ht="12.75" customHeight="1" x14ac:dyDescent="0.2"/>
    <row r="2240" ht="12.75" customHeight="1" x14ac:dyDescent="0.2"/>
    <row r="2241" ht="12.75" customHeight="1" x14ac:dyDescent="0.2"/>
    <row r="2242" ht="12.75" customHeight="1" x14ac:dyDescent="0.2"/>
    <row r="2243" ht="12.75" customHeight="1" x14ac:dyDescent="0.2"/>
    <row r="2244" ht="12.75" customHeight="1" x14ac:dyDescent="0.2"/>
    <row r="2245" ht="12.75" customHeight="1" x14ac:dyDescent="0.2"/>
    <row r="2246" ht="12.75" customHeight="1" x14ac:dyDescent="0.2"/>
    <row r="2247" ht="12.75" customHeight="1" x14ac:dyDescent="0.2"/>
    <row r="2248" ht="12.75" customHeight="1" x14ac:dyDescent="0.2"/>
    <row r="2249" ht="12.75" customHeight="1" x14ac:dyDescent="0.2"/>
    <row r="2250" ht="12.75" customHeight="1" x14ac:dyDescent="0.2"/>
    <row r="2251" ht="12.75" customHeight="1" x14ac:dyDescent="0.2"/>
    <row r="2252" ht="12.75" customHeight="1" x14ac:dyDescent="0.2"/>
    <row r="2253" ht="12.75" customHeight="1" x14ac:dyDescent="0.2"/>
    <row r="2254" ht="12.75" customHeight="1" x14ac:dyDescent="0.2"/>
    <row r="2255" ht="12.75" customHeight="1" x14ac:dyDescent="0.2"/>
    <row r="2256" ht="12.75" customHeight="1" x14ac:dyDescent="0.2"/>
    <row r="2257" ht="12.75" customHeight="1" x14ac:dyDescent="0.2"/>
    <row r="2258" ht="12.75" customHeight="1" x14ac:dyDescent="0.2"/>
    <row r="2259" ht="12.75" customHeight="1" x14ac:dyDescent="0.2"/>
    <row r="2260" ht="12.75" customHeight="1" x14ac:dyDescent="0.2"/>
    <row r="2261" ht="12.75" customHeight="1" x14ac:dyDescent="0.2"/>
    <row r="2262" ht="12.75" customHeight="1" x14ac:dyDescent="0.2"/>
    <row r="2263" ht="12.75" customHeight="1" x14ac:dyDescent="0.2"/>
    <row r="2264" ht="12.75" customHeight="1" x14ac:dyDescent="0.2"/>
    <row r="2265" ht="12.75" customHeight="1" x14ac:dyDescent="0.2"/>
    <row r="2266" ht="12.75" customHeight="1" x14ac:dyDescent="0.2"/>
    <row r="2267" ht="12.75" customHeight="1" x14ac:dyDescent="0.2"/>
    <row r="2268" ht="12.75" customHeight="1" x14ac:dyDescent="0.2"/>
    <row r="2269" ht="12.75" customHeight="1" x14ac:dyDescent="0.2"/>
    <row r="2270" ht="12.75" customHeight="1" x14ac:dyDescent="0.2"/>
    <row r="2271" ht="12.75" customHeight="1" x14ac:dyDescent="0.2"/>
    <row r="2272" ht="12.75" customHeight="1" x14ac:dyDescent="0.2"/>
    <row r="2273" ht="12.75" customHeight="1" x14ac:dyDescent="0.2"/>
    <row r="2274" ht="12.75" customHeight="1" x14ac:dyDescent="0.2"/>
    <row r="2275" ht="12.75" customHeight="1" x14ac:dyDescent="0.2"/>
    <row r="2276" ht="12.75" customHeight="1" x14ac:dyDescent="0.2"/>
    <row r="2277" ht="12.75" customHeight="1" x14ac:dyDescent="0.2"/>
    <row r="2278" ht="12.75" customHeight="1" x14ac:dyDescent="0.2"/>
    <row r="2279" ht="12.75" customHeight="1" x14ac:dyDescent="0.2"/>
    <row r="2280" ht="12.75" customHeight="1" x14ac:dyDescent="0.2"/>
    <row r="2281" ht="12.75" customHeight="1" x14ac:dyDescent="0.2"/>
    <row r="2282" ht="12.75" customHeight="1" x14ac:dyDescent="0.2"/>
    <row r="2283" ht="12.75" customHeight="1" x14ac:dyDescent="0.2"/>
    <row r="2284" ht="12.75" customHeight="1" x14ac:dyDescent="0.2"/>
    <row r="2285" ht="12.75" customHeight="1" x14ac:dyDescent="0.2"/>
    <row r="2286" ht="12.75" customHeight="1" x14ac:dyDescent="0.2"/>
    <row r="2287" ht="12.75" customHeight="1" x14ac:dyDescent="0.2"/>
    <row r="2288" ht="12.75" customHeight="1" x14ac:dyDescent="0.2"/>
    <row r="2289" ht="12.75" customHeight="1" x14ac:dyDescent="0.2"/>
    <row r="2290" ht="12.75" customHeight="1" x14ac:dyDescent="0.2"/>
    <row r="2291" ht="12.75" customHeight="1" x14ac:dyDescent="0.2"/>
    <row r="2292" ht="12.75" customHeight="1" x14ac:dyDescent="0.2"/>
    <row r="2293" ht="12.75" customHeight="1" x14ac:dyDescent="0.2"/>
    <row r="2294" ht="12.75" customHeight="1" x14ac:dyDescent="0.2"/>
    <row r="2295" ht="12.75" customHeight="1" x14ac:dyDescent="0.2"/>
    <row r="2296" ht="12.75" customHeight="1" x14ac:dyDescent="0.2"/>
    <row r="2297" ht="12.75" customHeight="1" x14ac:dyDescent="0.2"/>
    <row r="2298" ht="12.75" customHeight="1" x14ac:dyDescent="0.2"/>
    <row r="2299" ht="12.75" customHeight="1" x14ac:dyDescent="0.2"/>
    <row r="2300" ht="12.75" customHeight="1" x14ac:dyDescent="0.2"/>
    <row r="2301" ht="12.75" customHeight="1" x14ac:dyDescent="0.2"/>
    <row r="2302" ht="12.75" customHeight="1" x14ac:dyDescent="0.2"/>
    <row r="2303" ht="12.75" customHeight="1" x14ac:dyDescent="0.2"/>
    <row r="2304" ht="12.75" customHeight="1" x14ac:dyDescent="0.2"/>
    <row r="2305" ht="12.75" customHeight="1" x14ac:dyDescent="0.2"/>
    <row r="2306" ht="12.75" customHeight="1" x14ac:dyDescent="0.2"/>
    <row r="2307" ht="12.75" customHeight="1" x14ac:dyDescent="0.2"/>
    <row r="2308" ht="12.75" customHeight="1" x14ac:dyDescent="0.2"/>
    <row r="2309" ht="12.75" customHeight="1" x14ac:dyDescent="0.2"/>
    <row r="2310" ht="12.75" customHeight="1" x14ac:dyDescent="0.2"/>
    <row r="2311" ht="12.75" customHeight="1" x14ac:dyDescent="0.2"/>
    <row r="2312" ht="12.75" customHeight="1" x14ac:dyDescent="0.2"/>
    <row r="2313" ht="12.75" customHeight="1" x14ac:dyDescent="0.2"/>
    <row r="2314" ht="12.75" customHeight="1" x14ac:dyDescent="0.2"/>
    <row r="2315" ht="12.75" customHeight="1" x14ac:dyDescent="0.2"/>
    <row r="2316" ht="12.75" customHeight="1" x14ac:dyDescent="0.2"/>
    <row r="2317" ht="12.75" customHeight="1" x14ac:dyDescent="0.2"/>
    <row r="2318" ht="12.75" customHeight="1" x14ac:dyDescent="0.2"/>
    <row r="2319" ht="12.75" customHeight="1" x14ac:dyDescent="0.2"/>
    <row r="2320" ht="12.75" customHeight="1" x14ac:dyDescent="0.2"/>
    <row r="2321" ht="12.75" customHeight="1" x14ac:dyDescent="0.2"/>
    <row r="2322" ht="12.75" customHeight="1" x14ac:dyDescent="0.2"/>
    <row r="2323" ht="12.75" customHeight="1" x14ac:dyDescent="0.2"/>
    <row r="2324" ht="12.75" customHeight="1" x14ac:dyDescent="0.2"/>
    <row r="2325" ht="12.75" customHeight="1" x14ac:dyDescent="0.2"/>
    <row r="2326" ht="12.75" customHeight="1" x14ac:dyDescent="0.2"/>
    <row r="2327" ht="12.75" customHeight="1" x14ac:dyDescent="0.2"/>
    <row r="2328" ht="12.75" customHeight="1" x14ac:dyDescent="0.2"/>
    <row r="2329" ht="12.75" customHeight="1" x14ac:dyDescent="0.2"/>
    <row r="2330" ht="12.75" customHeight="1" x14ac:dyDescent="0.2"/>
    <row r="2331" ht="12.75" customHeight="1" x14ac:dyDescent="0.2"/>
    <row r="2332" ht="12.75" customHeight="1" x14ac:dyDescent="0.2"/>
    <row r="2333" ht="12.75" customHeight="1" x14ac:dyDescent="0.2"/>
    <row r="2334" ht="12.75" customHeight="1" x14ac:dyDescent="0.2"/>
    <row r="2335" ht="12.75" customHeight="1" x14ac:dyDescent="0.2"/>
    <row r="2336" ht="12.75" customHeight="1" x14ac:dyDescent="0.2"/>
    <row r="2337" ht="12.75" customHeight="1" x14ac:dyDescent="0.2"/>
    <row r="2338" ht="12.75" customHeight="1" x14ac:dyDescent="0.2"/>
    <row r="2339" ht="12.75" customHeight="1" x14ac:dyDescent="0.2"/>
    <row r="2340" ht="12.75" customHeight="1" x14ac:dyDescent="0.2"/>
    <row r="2341" ht="12.75" customHeight="1" x14ac:dyDescent="0.2"/>
    <row r="2342" ht="12.75" customHeight="1" x14ac:dyDescent="0.2"/>
    <row r="2343" ht="12.75" customHeight="1" x14ac:dyDescent="0.2"/>
    <row r="2344" ht="12.75" customHeight="1" x14ac:dyDescent="0.2"/>
    <row r="2345" ht="12.75" customHeight="1" x14ac:dyDescent="0.2"/>
    <row r="2346" ht="12.75" customHeight="1" x14ac:dyDescent="0.2"/>
    <row r="2347" ht="12.75" customHeight="1" x14ac:dyDescent="0.2"/>
    <row r="2348" ht="12.75" customHeight="1" x14ac:dyDescent="0.2"/>
    <row r="2349" ht="12.75" customHeight="1" x14ac:dyDescent="0.2"/>
    <row r="2350" ht="12.75" customHeight="1" x14ac:dyDescent="0.2"/>
    <row r="2351" ht="12.75" customHeight="1" x14ac:dyDescent="0.2"/>
    <row r="2352" ht="12.75" customHeight="1" x14ac:dyDescent="0.2"/>
    <row r="2353" ht="12.75" customHeight="1" x14ac:dyDescent="0.2"/>
    <row r="2354" ht="12.75" customHeight="1" x14ac:dyDescent="0.2"/>
    <row r="2355" ht="12.75" customHeight="1" x14ac:dyDescent="0.2"/>
    <row r="2356" ht="12.75" customHeight="1" x14ac:dyDescent="0.2"/>
    <row r="2357" ht="12.75" customHeight="1" x14ac:dyDescent="0.2"/>
    <row r="2358" ht="12.75" customHeight="1" x14ac:dyDescent="0.2"/>
    <row r="2359" ht="12.75" customHeight="1" x14ac:dyDescent="0.2"/>
    <row r="2360" ht="12.75" customHeight="1" x14ac:dyDescent="0.2"/>
    <row r="2361" ht="12.75" customHeight="1" x14ac:dyDescent="0.2"/>
    <row r="2362" ht="12.75" customHeight="1" x14ac:dyDescent="0.2"/>
    <row r="2363" ht="12.75" customHeight="1" x14ac:dyDescent="0.2"/>
    <row r="2364" ht="12.75" customHeight="1" x14ac:dyDescent="0.2"/>
    <row r="2365" ht="12.75" customHeight="1" x14ac:dyDescent="0.2"/>
    <row r="2366" ht="12.75" customHeight="1" x14ac:dyDescent="0.2"/>
    <row r="2367" ht="12.75" customHeight="1" x14ac:dyDescent="0.2"/>
    <row r="2368" ht="12.75" customHeight="1" x14ac:dyDescent="0.2"/>
    <row r="2369" ht="12.75" customHeight="1" x14ac:dyDescent="0.2"/>
    <row r="2370" ht="12.75" customHeight="1" x14ac:dyDescent="0.2"/>
    <row r="2371" ht="12.75" customHeight="1" x14ac:dyDescent="0.2"/>
    <row r="2372" ht="12.75" customHeight="1" x14ac:dyDescent="0.2"/>
    <row r="2373" ht="12.75" customHeight="1" x14ac:dyDescent="0.2"/>
    <row r="2374" ht="12.75" customHeight="1" x14ac:dyDescent="0.2"/>
    <row r="2375" ht="12.75" customHeight="1" x14ac:dyDescent="0.2"/>
    <row r="2376" ht="12.75" customHeight="1" x14ac:dyDescent="0.2"/>
    <row r="2377" ht="12.75" customHeight="1" x14ac:dyDescent="0.2"/>
    <row r="2378" ht="12.75" customHeight="1" x14ac:dyDescent="0.2"/>
    <row r="2379" ht="12.75" customHeight="1" x14ac:dyDescent="0.2"/>
    <row r="2380" ht="12.75" customHeight="1" x14ac:dyDescent="0.2"/>
    <row r="2381" ht="12.75" customHeight="1" x14ac:dyDescent="0.2"/>
    <row r="2382" ht="12.75" customHeight="1" x14ac:dyDescent="0.2"/>
    <row r="2383" ht="12.75" customHeight="1" x14ac:dyDescent="0.2"/>
    <row r="2384" ht="12.75" customHeight="1" x14ac:dyDescent="0.2"/>
    <row r="2385" ht="12.75" customHeight="1" x14ac:dyDescent="0.2"/>
    <row r="2386" ht="12.75" customHeight="1" x14ac:dyDescent="0.2"/>
    <row r="2387" ht="12.75" customHeight="1" x14ac:dyDescent="0.2"/>
    <row r="2388" ht="12.75" customHeight="1" x14ac:dyDescent="0.2"/>
    <row r="2389" ht="12.75" customHeight="1" x14ac:dyDescent="0.2"/>
    <row r="2390" ht="12.75" customHeight="1" x14ac:dyDescent="0.2"/>
    <row r="2391" ht="12.75" customHeight="1" x14ac:dyDescent="0.2"/>
    <row r="2392" ht="12.75" customHeight="1" x14ac:dyDescent="0.2"/>
    <row r="2393" ht="12.75" customHeight="1" x14ac:dyDescent="0.2"/>
    <row r="2394" ht="12.75" customHeight="1" x14ac:dyDescent="0.2"/>
    <row r="2395" ht="12.75" customHeight="1" x14ac:dyDescent="0.2"/>
    <row r="2396" ht="12.75" customHeight="1" x14ac:dyDescent="0.2"/>
    <row r="2397" ht="12.75" customHeight="1" x14ac:dyDescent="0.2"/>
    <row r="2398" ht="12.75" customHeight="1" x14ac:dyDescent="0.2"/>
    <row r="2399" ht="12.75" customHeight="1" x14ac:dyDescent="0.2"/>
    <row r="2400" ht="12.75" customHeight="1" x14ac:dyDescent="0.2"/>
    <row r="2401" ht="12.75" customHeight="1" x14ac:dyDescent="0.2"/>
    <row r="2402" ht="12.75" customHeight="1" x14ac:dyDescent="0.2"/>
    <row r="2403" ht="12.75" customHeight="1" x14ac:dyDescent="0.2"/>
    <row r="2404" ht="12.75" customHeight="1" x14ac:dyDescent="0.2"/>
    <row r="2405" ht="12.75" customHeight="1" x14ac:dyDescent="0.2"/>
    <row r="2406" ht="12.75" customHeight="1" x14ac:dyDescent="0.2"/>
    <row r="2407" ht="12.75" customHeight="1" x14ac:dyDescent="0.2"/>
    <row r="2408" ht="12.75" customHeight="1" x14ac:dyDescent="0.2"/>
    <row r="2409" ht="12.75" customHeight="1" x14ac:dyDescent="0.2"/>
    <row r="2410" ht="12.75" customHeight="1" x14ac:dyDescent="0.2"/>
    <row r="2411" ht="12.75" customHeight="1" x14ac:dyDescent="0.2"/>
    <row r="2412" ht="12.75" customHeight="1" x14ac:dyDescent="0.2"/>
    <row r="2413" ht="12.75" customHeight="1" x14ac:dyDescent="0.2"/>
    <row r="2414" ht="12.75" customHeight="1" x14ac:dyDescent="0.2"/>
    <row r="2415" ht="12.75" customHeight="1" x14ac:dyDescent="0.2"/>
    <row r="2416" ht="12.75" customHeight="1" x14ac:dyDescent="0.2"/>
    <row r="2417" ht="12.75" customHeight="1" x14ac:dyDescent="0.2"/>
    <row r="2418" ht="12.75" customHeight="1" x14ac:dyDescent="0.2"/>
    <row r="2419" ht="12.75" customHeight="1" x14ac:dyDescent="0.2"/>
    <row r="2420" ht="12.75" customHeight="1" x14ac:dyDescent="0.2"/>
    <row r="2421" ht="12.75" customHeight="1" x14ac:dyDescent="0.2"/>
    <row r="2422" ht="12.75" customHeight="1" x14ac:dyDescent="0.2"/>
    <row r="2423" ht="12.75" customHeight="1" x14ac:dyDescent="0.2"/>
    <row r="2424" ht="12.75" customHeight="1" x14ac:dyDescent="0.2"/>
    <row r="2425" ht="12.75" customHeight="1" x14ac:dyDescent="0.2"/>
    <row r="2426" ht="12.75" customHeight="1" x14ac:dyDescent="0.2"/>
    <row r="2427" ht="12.75" customHeight="1" x14ac:dyDescent="0.2"/>
    <row r="2428" ht="12.75" customHeight="1" x14ac:dyDescent="0.2"/>
    <row r="2429" ht="12.75" customHeight="1" x14ac:dyDescent="0.2"/>
    <row r="2430" ht="12.75" customHeight="1" x14ac:dyDescent="0.2"/>
    <row r="2431" ht="12.75" customHeight="1" x14ac:dyDescent="0.2"/>
    <row r="2432" ht="12.75" customHeight="1" x14ac:dyDescent="0.2"/>
    <row r="2433" ht="12.75" customHeight="1" x14ac:dyDescent="0.2"/>
    <row r="2434" ht="12.75" customHeight="1" x14ac:dyDescent="0.2"/>
    <row r="2435" ht="12.75" customHeight="1" x14ac:dyDescent="0.2"/>
    <row r="2436" ht="12.75" customHeight="1" x14ac:dyDescent="0.2"/>
    <row r="2437" ht="12.75" customHeight="1" x14ac:dyDescent="0.2"/>
    <row r="2438" ht="12.75" customHeight="1" x14ac:dyDescent="0.2"/>
    <row r="2439" ht="12.75" customHeight="1" x14ac:dyDescent="0.2"/>
    <row r="2440" ht="12.75" customHeight="1" x14ac:dyDescent="0.2"/>
    <row r="2441" ht="12.75" customHeight="1" x14ac:dyDescent="0.2"/>
    <row r="2442" ht="12.75" customHeight="1" x14ac:dyDescent="0.2"/>
    <row r="2443" ht="12.75" customHeight="1" x14ac:dyDescent="0.2"/>
    <row r="2444" ht="12.75" customHeight="1" x14ac:dyDescent="0.2"/>
    <row r="2445" ht="12.75" customHeight="1" x14ac:dyDescent="0.2"/>
    <row r="2446" ht="12.75" customHeight="1" x14ac:dyDescent="0.2"/>
    <row r="2447" ht="12.75" customHeight="1" x14ac:dyDescent="0.2"/>
    <row r="2448" ht="12.75" customHeight="1" x14ac:dyDescent="0.2"/>
    <row r="2449" ht="12.75" customHeight="1" x14ac:dyDescent="0.2"/>
    <row r="2450" ht="12.75" customHeight="1" x14ac:dyDescent="0.2"/>
    <row r="2451" ht="12.75" customHeight="1" x14ac:dyDescent="0.2"/>
    <row r="2452" ht="12.75" customHeight="1" x14ac:dyDescent="0.2"/>
    <row r="2453" ht="12.75" customHeight="1" x14ac:dyDescent="0.2"/>
    <row r="2454" ht="12.75" customHeight="1" x14ac:dyDescent="0.2"/>
    <row r="2455" ht="12.75" customHeight="1" x14ac:dyDescent="0.2"/>
    <row r="2456" ht="12.75" customHeight="1" x14ac:dyDescent="0.2"/>
    <row r="2457" ht="12.75" customHeight="1" x14ac:dyDescent="0.2"/>
    <row r="2458" ht="12.75" customHeight="1" x14ac:dyDescent="0.2"/>
    <row r="2459" ht="12.75" customHeight="1" x14ac:dyDescent="0.2"/>
    <row r="2460" ht="12.75" customHeight="1" x14ac:dyDescent="0.2"/>
    <row r="2461" ht="12.75" customHeight="1" x14ac:dyDescent="0.2"/>
    <row r="2462" ht="12.75" customHeight="1" x14ac:dyDescent="0.2"/>
    <row r="2463" ht="12.75" customHeight="1" x14ac:dyDescent="0.2"/>
    <row r="2464" ht="12.75" customHeight="1" x14ac:dyDescent="0.2"/>
    <row r="2465" ht="12.75" customHeight="1" x14ac:dyDescent="0.2"/>
    <row r="2466" ht="12.75" customHeight="1" x14ac:dyDescent="0.2"/>
    <row r="2467" ht="12.75" customHeight="1" x14ac:dyDescent="0.2"/>
    <row r="2468" ht="12.75" customHeight="1" x14ac:dyDescent="0.2"/>
    <row r="2469" ht="12.75" customHeight="1" x14ac:dyDescent="0.2"/>
    <row r="2470" ht="12.75" customHeight="1" x14ac:dyDescent="0.2"/>
    <row r="2471" ht="12.75" customHeight="1" x14ac:dyDescent="0.2"/>
    <row r="2472" ht="12.75" customHeight="1" x14ac:dyDescent="0.2"/>
    <row r="2473" ht="12.75" customHeight="1" x14ac:dyDescent="0.2"/>
    <row r="2474" ht="12.75" customHeight="1" x14ac:dyDescent="0.2"/>
    <row r="2475" ht="12.75" customHeight="1" x14ac:dyDescent="0.2"/>
    <row r="2476" ht="12.75" customHeight="1" x14ac:dyDescent="0.2"/>
    <row r="2477" ht="12.75" customHeight="1" x14ac:dyDescent="0.2"/>
    <row r="2478" ht="12.75" customHeight="1" x14ac:dyDescent="0.2"/>
    <row r="2479" ht="12.75" customHeight="1" x14ac:dyDescent="0.2"/>
    <row r="2480" ht="12.75" customHeight="1" x14ac:dyDescent="0.2"/>
    <row r="2481" ht="12.75" customHeight="1" x14ac:dyDescent="0.2"/>
    <row r="2482" ht="12.75" customHeight="1" x14ac:dyDescent="0.2"/>
    <row r="2483" ht="12.75" customHeight="1" x14ac:dyDescent="0.2"/>
    <row r="2484" ht="12.75" customHeight="1" x14ac:dyDescent="0.2"/>
    <row r="2485" ht="12.75" customHeight="1" x14ac:dyDescent="0.2"/>
    <row r="2486" ht="12.75" customHeight="1" x14ac:dyDescent="0.2"/>
    <row r="2487" ht="12.75" customHeight="1" x14ac:dyDescent="0.2"/>
    <row r="2488" ht="12.75" customHeight="1" x14ac:dyDescent="0.2"/>
    <row r="2489" ht="12.75" customHeight="1" x14ac:dyDescent="0.2"/>
    <row r="2490" ht="12.75" customHeight="1" x14ac:dyDescent="0.2"/>
    <row r="2491" ht="12.75" customHeight="1" x14ac:dyDescent="0.2"/>
    <row r="2492" ht="12.75" customHeight="1" x14ac:dyDescent="0.2"/>
    <row r="2493" ht="12.75" customHeight="1" x14ac:dyDescent="0.2"/>
    <row r="2494" ht="12.75" customHeight="1" x14ac:dyDescent="0.2"/>
    <row r="2495" ht="12.75" customHeight="1" x14ac:dyDescent="0.2"/>
    <row r="2496" ht="12.75" customHeight="1" x14ac:dyDescent="0.2"/>
    <row r="2497" ht="12.75" customHeight="1" x14ac:dyDescent="0.2"/>
    <row r="2498" ht="12.75" customHeight="1" x14ac:dyDescent="0.2"/>
    <row r="2499" ht="12.75" customHeight="1" x14ac:dyDescent="0.2"/>
    <row r="2500" ht="12.75" customHeight="1" x14ac:dyDescent="0.2"/>
    <row r="2501" ht="12.75" customHeight="1" x14ac:dyDescent="0.2"/>
    <row r="2502" ht="12.75" customHeight="1" x14ac:dyDescent="0.2"/>
    <row r="2503" ht="12.75" customHeight="1" x14ac:dyDescent="0.2"/>
    <row r="2504" ht="12.75" customHeight="1" x14ac:dyDescent="0.2"/>
    <row r="2505" ht="12.75" customHeight="1" x14ac:dyDescent="0.2"/>
    <row r="2506" ht="12.75" customHeight="1" x14ac:dyDescent="0.2"/>
    <row r="2507" ht="12.75" customHeight="1" x14ac:dyDescent="0.2"/>
    <row r="2508" ht="12.75" customHeight="1" x14ac:dyDescent="0.2"/>
    <row r="2509" ht="12.75" customHeight="1" x14ac:dyDescent="0.2"/>
    <row r="2510" ht="12.75" customHeight="1" x14ac:dyDescent="0.2"/>
    <row r="2511" ht="12.75" customHeight="1" x14ac:dyDescent="0.2"/>
    <row r="2512" ht="12.75" customHeight="1" x14ac:dyDescent="0.2"/>
    <row r="2513" ht="12.75" customHeight="1" x14ac:dyDescent="0.2"/>
    <row r="2514" ht="12.75" customHeight="1" x14ac:dyDescent="0.2"/>
    <row r="2515" ht="12.75" customHeight="1" x14ac:dyDescent="0.2"/>
    <row r="2516" ht="12.75" customHeight="1" x14ac:dyDescent="0.2"/>
    <row r="2517" ht="12.75" customHeight="1" x14ac:dyDescent="0.2"/>
    <row r="2518" ht="12.75" customHeight="1" x14ac:dyDescent="0.2"/>
    <row r="2519" ht="12.75" customHeight="1" x14ac:dyDescent="0.2"/>
    <row r="2520" ht="12.75" customHeight="1" x14ac:dyDescent="0.2"/>
    <row r="2521" ht="12.75" customHeight="1" x14ac:dyDescent="0.2"/>
    <row r="2522" ht="12.75" customHeight="1" x14ac:dyDescent="0.2"/>
    <row r="2523" ht="12.75" customHeight="1" x14ac:dyDescent="0.2"/>
    <row r="2524" ht="12.75" customHeight="1" x14ac:dyDescent="0.2"/>
    <row r="2525" ht="12.75" customHeight="1" x14ac:dyDescent="0.2"/>
    <row r="2526" ht="12.75" customHeight="1" x14ac:dyDescent="0.2"/>
    <row r="2527" ht="12.75" customHeight="1" x14ac:dyDescent="0.2"/>
    <row r="2528" ht="12.75" customHeight="1" x14ac:dyDescent="0.2"/>
    <row r="2529" ht="12.75" customHeight="1" x14ac:dyDescent="0.2"/>
    <row r="2530" ht="12.75" customHeight="1" x14ac:dyDescent="0.2"/>
    <row r="2531" ht="12.75" customHeight="1" x14ac:dyDescent="0.2"/>
    <row r="2532" ht="12.75" customHeight="1" x14ac:dyDescent="0.2"/>
    <row r="2533" ht="12.75" customHeight="1" x14ac:dyDescent="0.2"/>
    <row r="2534" ht="12.75" customHeight="1" x14ac:dyDescent="0.2"/>
    <row r="2535" ht="12.75" customHeight="1" x14ac:dyDescent="0.2"/>
    <row r="2536" ht="12.75" customHeight="1" x14ac:dyDescent="0.2"/>
    <row r="2537" ht="12.75" customHeight="1" x14ac:dyDescent="0.2"/>
    <row r="2538" ht="12.75" customHeight="1" x14ac:dyDescent="0.2"/>
    <row r="2539" ht="12.75" customHeight="1" x14ac:dyDescent="0.2"/>
    <row r="2540" ht="12.75" customHeight="1" x14ac:dyDescent="0.2"/>
    <row r="2541" ht="12.75" customHeight="1" x14ac:dyDescent="0.2"/>
    <row r="2542" ht="12.75" customHeight="1" x14ac:dyDescent="0.2"/>
    <row r="2543" ht="12.75" customHeight="1" x14ac:dyDescent="0.2"/>
    <row r="2544" ht="12.75" customHeight="1" x14ac:dyDescent="0.2"/>
    <row r="2545" ht="12.75" customHeight="1" x14ac:dyDescent="0.2"/>
    <row r="2546" ht="12.75" customHeight="1" x14ac:dyDescent="0.2"/>
    <row r="2547" ht="12.75" customHeight="1" x14ac:dyDescent="0.2"/>
    <row r="2548" ht="12.75" customHeight="1" x14ac:dyDescent="0.2"/>
    <row r="2549" ht="12.75" customHeight="1" x14ac:dyDescent="0.2"/>
    <row r="2550" ht="12.75" customHeight="1" x14ac:dyDescent="0.2"/>
    <row r="2551" ht="12.75" customHeight="1" x14ac:dyDescent="0.2"/>
    <row r="2552" ht="12.75" customHeight="1" x14ac:dyDescent="0.2"/>
    <row r="2553" ht="12.75" customHeight="1" x14ac:dyDescent="0.2"/>
    <row r="2554" ht="12.75" customHeight="1" x14ac:dyDescent="0.2"/>
    <row r="2555" ht="12.75" customHeight="1" x14ac:dyDescent="0.2"/>
    <row r="2556" ht="12.75" customHeight="1" x14ac:dyDescent="0.2"/>
    <row r="2557" ht="12.75" customHeight="1" x14ac:dyDescent="0.2"/>
    <row r="2558" ht="12.75" customHeight="1" x14ac:dyDescent="0.2"/>
    <row r="2559" ht="12.75" customHeight="1" x14ac:dyDescent="0.2"/>
    <row r="2560" ht="12.75" customHeight="1" x14ac:dyDescent="0.2"/>
    <row r="2561" ht="12.75" customHeight="1" x14ac:dyDescent="0.2"/>
    <row r="2562" ht="12.75" customHeight="1" x14ac:dyDescent="0.2"/>
    <row r="2563" ht="12.75" customHeight="1" x14ac:dyDescent="0.2"/>
    <row r="2564" ht="12.75" customHeight="1" x14ac:dyDescent="0.2"/>
    <row r="2565" ht="12.75" customHeight="1" x14ac:dyDescent="0.2"/>
    <row r="2566" ht="12.75" customHeight="1" x14ac:dyDescent="0.2"/>
    <row r="2567" ht="12.75" customHeight="1" x14ac:dyDescent="0.2"/>
    <row r="2568" ht="12.75" customHeight="1" x14ac:dyDescent="0.2"/>
    <row r="2569" ht="12.75" customHeight="1" x14ac:dyDescent="0.2"/>
    <row r="2570" ht="12.75" customHeight="1" x14ac:dyDescent="0.2"/>
    <row r="2571" ht="12.75" customHeight="1" x14ac:dyDescent="0.2"/>
    <row r="2572" ht="12.75" customHeight="1" x14ac:dyDescent="0.2"/>
    <row r="2573" ht="12.75" customHeight="1" x14ac:dyDescent="0.2"/>
    <row r="2574" ht="12.75" customHeight="1" x14ac:dyDescent="0.2"/>
    <row r="2575" ht="12.75" customHeight="1" x14ac:dyDescent="0.2"/>
    <row r="2576" ht="12.75" customHeight="1" x14ac:dyDescent="0.2"/>
    <row r="2577" ht="12.75" customHeight="1" x14ac:dyDescent="0.2"/>
    <row r="2578" ht="12.75" customHeight="1" x14ac:dyDescent="0.2"/>
    <row r="2579" ht="12.75" customHeight="1" x14ac:dyDescent="0.2"/>
    <row r="2580" ht="12.75" customHeight="1" x14ac:dyDescent="0.2"/>
    <row r="2581" ht="12.75" customHeight="1" x14ac:dyDescent="0.2"/>
    <row r="2582" ht="12.75" customHeight="1" x14ac:dyDescent="0.2"/>
    <row r="2583" ht="12.75" customHeight="1" x14ac:dyDescent="0.2"/>
    <row r="2584" ht="12.75" customHeight="1" x14ac:dyDescent="0.2"/>
    <row r="2585" ht="12.75" customHeight="1" x14ac:dyDescent="0.2"/>
    <row r="2586" ht="12.75" customHeight="1" x14ac:dyDescent="0.2"/>
    <row r="2587" ht="12.75" customHeight="1" x14ac:dyDescent="0.2"/>
    <row r="2588" ht="12.75" customHeight="1" x14ac:dyDescent="0.2"/>
    <row r="2589" ht="12.75" customHeight="1" x14ac:dyDescent="0.2"/>
    <row r="2590" ht="12.75" customHeight="1" x14ac:dyDescent="0.2"/>
    <row r="2591" ht="12.75" customHeight="1" x14ac:dyDescent="0.2"/>
    <row r="2592" ht="12.75" customHeight="1" x14ac:dyDescent="0.2"/>
    <row r="2593" ht="12.75" customHeight="1" x14ac:dyDescent="0.2"/>
    <row r="2594" ht="12.75" customHeight="1" x14ac:dyDescent="0.2"/>
    <row r="2595" ht="12.75" customHeight="1" x14ac:dyDescent="0.2"/>
    <row r="2596" ht="12.75" customHeight="1" x14ac:dyDescent="0.2"/>
    <row r="2597" ht="12.75" customHeight="1" x14ac:dyDescent="0.2"/>
    <row r="2598" ht="12.75" customHeight="1" x14ac:dyDescent="0.2"/>
    <row r="2599" ht="12.75" customHeight="1" x14ac:dyDescent="0.2"/>
    <row r="2600" ht="12.75" customHeight="1" x14ac:dyDescent="0.2"/>
    <row r="2601" ht="12.75" customHeight="1" x14ac:dyDescent="0.2"/>
    <row r="2602" ht="12.75" customHeight="1" x14ac:dyDescent="0.2"/>
    <row r="2603" ht="12.75" customHeight="1" x14ac:dyDescent="0.2"/>
    <row r="2604" ht="12.75" customHeight="1" x14ac:dyDescent="0.2"/>
    <row r="2605" ht="12.75" customHeight="1" x14ac:dyDescent="0.2"/>
    <row r="2606" ht="12.75" customHeight="1" x14ac:dyDescent="0.2"/>
    <row r="2607" ht="12.75" customHeight="1" x14ac:dyDescent="0.2"/>
    <row r="2608" ht="12.75" customHeight="1" x14ac:dyDescent="0.2"/>
    <row r="2609" ht="12.75" customHeight="1" x14ac:dyDescent="0.2"/>
    <row r="2610" ht="12.75" customHeight="1" x14ac:dyDescent="0.2"/>
    <row r="2611" ht="12.75" customHeight="1" x14ac:dyDescent="0.2"/>
    <row r="2612" ht="12.75" customHeight="1" x14ac:dyDescent="0.2"/>
    <row r="2613" ht="12.75" customHeight="1" x14ac:dyDescent="0.2"/>
    <row r="2614" ht="12.75" customHeight="1" x14ac:dyDescent="0.2"/>
    <row r="2615" ht="12.75" customHeight="1" x14ac:dyDescent="0.2"/>
    <row r="2616" ht="12.75" customHeight="1" x14ac:dyDescent="0.2"/>
    <row r="2617" ht="12.75" customHeight="1" x14ac:dyDescent="0.2"/>
    <row r="2618" ht="12.75" customHeight="1" x14ac:dyDescent="0.2"/>
    <row r="2619" ht="12.75" customHeight="1" x14ac:dyDescent="0.2"/>
    <row r="2620" ht="12.75" customHeight="1" x14ac:dyDescent="0.2"/>
    <row r="2621" ht="12.75" customHeight="1" x14ac:dyDescent="0.2"/>
    <row r="2622" ht="12.75" customHeight="1" x14ac:dyDescent="0.2"/>
    <row r="2623" ht="12.75" customHeight="1" x14ac:dyDescent="0.2"/>
    <row r="2624" ht="12.75" customHeight="1" x14ac:dyDescent="0.2"/>
    <row r="2625" ht="12.75" customHeight="1" x14ac:dyDescent="0.2"/>
    <row r="2626" ht="12.75" customHeight="1" x14ac:dyDescent="0.2"/>
    <row r="2627" ht="12.75" customHeight="1" x14ac:dyDescent="0.2"/>
    <row r="2628" ht="12.75" customHeight="1" x14ac:dyDescent="0.2"/>
    <row r="2629" ht="12.75" customHeight="1" x14ac:dyDescent="0.2"/>
    <row r="2630" ht="12.75" customHeight="1" x14ac:dyDescent="0.2"/>
    <row r="2631" ht="12.75" customHeight="1" x14ac:dyDescent="0.2"/>
    <row r="2632" ht="12.75" customHeight="1" x14ac:dyDescent="0.2"/>
    <row r="2633" ht="12.75" customHeight="1" x14ac:dyDescent="0.2"/>
    <row r="2634" ht="12.75" customHeight="1" x14ac:dyDescent="0.2"/>
    <row r="2635" ht="12.75" customHeight="1" x14ac:dyDescent="0.2"/>
    <row r="2636" ht="12.75" customHeight="1" x14ac:dyDescent="0.2"/>
    <row r="2637" ht="12.75" customHeight="1" x14ac:dyDescent="0.2"/>
    <row r="2638" ht="12.75" customHeight="1" x14ac:dyDescent="0.2"/>
    <row r="2639" ht="12.75" customHeight="1" x14ac:dyDescent="0.2"/>
    <row r="2640" ht="12.75" customHeight="1" x14ac:dyDescent="0.2"/>
    <row r="2641" ht="12.75" customHeight="1" x14ac:dyDescent="0.2"/>
    <row r="2642" ht="12.75" customHeight="1" x14ac:dyDescent="0.2"/>
    <row r="2643" ht="12.75" customHeight="1" x14ac:dyDescent="0.2"/>
    <row r="2644" ht="12.75" customHeight="1" x14ac:dyDescent="0.2"/>
    <row r="2645" ht="12.75" customHeight="1" x14ac:dyDescent="0.2"/>
    <row r="2646" ht="12.75" customHeight="1" x14ac:dyDescent="0.2"/>
    <row r="2647" ht="12.75" customHeight="1" x14ac:dyDescent="0.2"/>
    <row r="2648" ht="12.75" customHeight="1" x14ac:dyDescent="0.2"/>
    <row r="2649" ht="12.75" customHeight="1" x14ac:dyDescent="0.2"/>
    <row r="2650" ht="12.75" customHeight="1" x14ac:dyDescent="0.2"/>
    <row r="2651" ht="12.75" customHeight="1" x14ac:dyDescent="0.2"/>
    <row r="2652" ht="12.75" customHeight="1" x14ac:dyDescent="0.2"/>
    <row r="2653" ht="12.75" customHeight="1" x14ac:dyDescent="0.2"/>
    <row r="2654" ht="12.75" customHeight="1" x14ac:dyDescent="0.2"/>
    <row r="2655" ht="12.75" customHeight="1" x14ac:dyDescent="0.2"/>
    <row r="2656" ht="12.75" customHeight="1" x14ac:dyDescent="0.2"/>
    <row r="2657" ht="12.75" customHeight="1" x14ac:dyDescent="0.2"/>
    <row r="2658" ht="12.75" customHeight="1" x14ac:dyDescent="0.2"/>
    <row r="2659" ht="12.75" customHeight="1" x14ac:dyDescent="0.2"/>
    <row r="2660" ht="12.75" customHeight="1" x14ac:dyDescent="0.2"/>
    <row r="2661" ht="12.75" customHeight="1" x14ac:dyDescent="0.2"/>
    <row r="2662" ht="12.75" customHeight="1" x14ac:dyDescent="0.2"/>
    <row r="2663" ht="12.75" customHeight="1" x14ac:dyDescent="0.2"/>
    <row r="2664" ht="12.75" customHeight="1" x14ac:dyDescent="0.2"/>
    <row r="2665" ht="12.75" customHeight="1" x14ac:dyDescent="0.2"/>
    <row r="2666" ht="12.75" customHeight="1" x14ac:dyDescent="0.2"/>
    <row r="2667" ht="12.75" customHeight="1" x14ac:dyDescent="0.2"/>
    <row r="2668" ht="12.75" customHeight="1" x14ac:dyDescent="0.2"/>
    <row r="2669" ht="12.75" customHeight="1" x14ac:dyDescent="0.2"/>
    <row r="2670" ht="12.75" customHeight="1" x14ac:dyDescent="0.2"/>
    <row r="2671" ht="12.75" customHeight="1" x14ac:dyDescent="0.2"/>
    <row r="2672" ht="12.75" customHeight="1" x14ac:dyDescent="0.2"/>
    <row r="2673" ht="12.75" customHeight="1" x14ac:dyDescent="0.2"/>
    <row r="2674" ht="12.75" customHeight="1" x14ac:dyDescent="0.2"/>
    <row r="2675" ht="12.75" customHeight="1" x14ac:dyDescent="0.2"/>
    <row r="2676" ht="12.75" customHeight="1" x14ac:dyDescent="0.2"/>
    <row r="2677" ht="12.75" customHeight="1" x14ac:dyDescent="0.2"/>
    <row r="2678" ht="12.75" customHeight="1" x14ac:dyDescent="0.2"/>
    <row r="2679" ht="12.75" customHeight="1" x14ac:dyDescent="0.2"/>
    <row r="2680" ht="12.75" customHeight="1" x14ac:dyDescent="0.2"/>
    <row r="2681" ht="12.75" customHeight="1" x14ac:dyDescent="0.2"/>
    <row r="2682" ht="12.75" customHeight="1" x14ac:dyDescent="0.2"/>
    <row r="2683" ht="12.75" customHeight="1" x14ac:dyDescent="0.2"/>
    <row r="2684" ht="12.75" customHeight="1" x14ac:dyDescent="0.2"/>
    <row r="2685" ht="12.75" customHeight="1" x14ac:dyDescent="0.2"/>
    <row r="2686" ht="12.75" customHeight="1" x14ac:dyDescent="0.2"/>
    <row r="2687" ht="12.75" customHeight="1" x14ac:dyDescent="0.2"/>
    <row r="2688" ht="12.75" customHeight="1" x14ac:dyDescent="0.2"/>
    <row r="2689" ht="12.75" customHeight="1" x14ac:dyDescent="0.2"/>
    <row r="2690" ht="12.75" customHeight="1" x14ac:dyDescent="0.2"/>
    <row r="2691" ht="12.75" customHeight="1" x14ac:dyDescent="0.2"/>
    <row r="2692" ht="12.75" customHeight="1" x14ac:dyDescent="0.2"/>
    <row r="2693" ht="12.75" customHeight="1" x14ac:dyDescent="0.2"/>
    <row r="2694" ht="12.75" customHeight="1" x14ac:dyDescent="0.2"/>
    <row r="2695" ht="12.75" customHeight="1" x14ac:dyDescent="0.2"/>
    <row r="2696" ht="12.75" customHeight="1" x14ac:dyDescent="0.2"/>
    <row r="2697" ht="12.75" customHeight="1" x14ac:dyDescent="0.2"/>
    <row r="2698" ht="12.75" customHeight="1" x14ac:dyDescent="0.2"/>
    <row r="2699" ht="12.75" customHeight="1" x14ac:dyDescent="0.2"/>
    <row r="2700" ht="12.75" customHeight="1" x14ac:dyDescent="0.2"/>
    <row r="2701" ht="12.75" customHeight="1" x14ac:dyDescent="0.2"/>
    <row r="2702" ht="12.75" customHeight="1" x14ac:dyDescent="0.2"/>
    <row r="2703" ht="12.75" customHeight="1" x14ac:dyDescent="0.2"/>
    <row r="2704" ht="12.75" customHeight="1" x14ac:dyDescent="0.2"/>
    <row r="2705" ht="12.75" customHeight="1" x14ac:dyDescent="0.2"/>
    <row r="2706" ht="12.75" customHeight="1" x14ac:dyDescent="0.2"/>
    <row r="2707" ht="12.75" customHeight="1" x14ac:dyDescent="0.2"/>
    <row r="2708" ht="12.75" customHeight="1" x14ac:dyDescent="0.2"/>
    <row r="2709" ht="12.75" customHeight="1" x14ac:dyDescent="0.2"/>
    <row r="2710" ht="12.75" customHeight="1" x14ac:dyDescent="0.2"/>
    <row r="2711" ht="12.75" customHeight="1" x14ac:dyDescent="0.2"/>
    <row r="2712" ht="12.75" customHeight="1" x14ac:dyDescent="0.2"/>
    <row r="2713" ht="12.75" customHeight="1" x14ac:dyDescent="0.2"/>
    <row r="2714" ht="12.75" customHeight="1" x14ac:dyDescent="0.2"/>
    <row r="2715" ht="12.75" customHeight="1" x14ac:dyDescent="0.2"/>
    <row r="2716" ht="12.75" customHeight="1" x14ac:dyDescent="0.2"/>
    <row r="2717" ht="12.75" customHeight="1" x14ac:dyDescent="0.2"/>
    <row r="2718" ht="12.75" customHeight="1" x14ac:dyDescent="0.2"/>
    <row r="2719" ht="12.75" customHeight="1" x14ac:dyDescent="0.2"/>
    <row r="2720" ht="12.75" customHeight="1" x14ac:dyDescent="0.2"/>
    <row r="2721" ht="12.75" customHeight="1" x14ac:dyDescent="0.2"/>
    <row r="2722" ht="12.75" customHeight="1" x14ac:dyDescent="0.2"/>
    <row r="2723" ht="12.75" customHeight="1" x14ac:dyDescent="0.2"/>
    <row r="2724" ht="12.75" customHeight="1" x14ac:dyDescent="0.2"/>
    <row r="2725" ht="12.75" customHeight="1" x14ac:dyDescent="0.2"/>
    <row r="2726" ht="12.75" customHeight="1" x14ac:dyDescent="0.2"/>
    <row r="2727" ht="12.75" customHeight="1" x14ac:dyDescent="0.2"/>
    <row r="2728" ht="12.75" customHeight="1" x14ac:dyDescent="0.2"/>
    <row r="2729" ht="12.75" customHeight="1" x14ac:dyDescent="0.2"/>
    <row r="2730" ht="12.75" customHeight="1" x14ac:dyDescent="0.2"/>
    <row r="2731" ht="12.75" customHeight="1" x14ac:dyDescent="0.2"/>
    <row r="2732" ht="12.75" customHeight="1" x14ac:dyDescent="0.2"/>
    <row r="2733" ht="12.75" customHeight="1" x14ac:dyDescent="0.2"/>
    <row r="2734" ht="12.75" customHeight="1" x14ac:dyDescent="0.2"/>
    <row r="2735" ht="12.75" customHeight="1" x14ac:dyDescent="0.2"/>
    <row r="2736" ht="12.75" customHeight="1" x14ac:dyDescent="0.2"/>
    <row r="2737" ht="12.75" customHeight="1" x14ac:dyDescent="0.2"/>
    <row r="2738" ht="12.75" customHeight="1" x14ac:dyDescent="0.2"/>
    <row r="2739" ht="12.75" customHeight="1" x14ac:dyDescent="0.2"/>
    <row r="2740" ht="12.75" customHeight="1" x14ac:dyDescent="0.2"/>
    <row r="2741" ht="12.75" customHeight="1" x14ac:dyDescent="0.2"/>
    <row r="2742" ht="12.75" customHeight="1" x14ac:dyDescent="0.2"/>
    <row r="2743" ht="12.75" customHeight="1" x14ac:dyDescent="0.2"/>
    <row r="2744" ht="12.75" customHeight="1" x14ac:dyDescent="0.2"/>
    <row r="2745" ht="12.75" customHeight="1" x14ac:dyDescent="0.2"/>
    <row r="2746" ht="12.75" customHeight="1" x14ac:dyDescent="0.2"/>
    <row r="2747" ht="12.75" customHeight="1" x14ac:dyDescent="0.2"/>
    <row r="2748" ht="12.75" customHeight="1" x14ac:dyDescent="0.2"/>
    <row r="2749" ht="12.75" customHeight="1" x14ac:dyDescent="0.2"/>
    <row r="2750" ht="12.75" customHeight="1" x14ac:dyDescent="0.2"/>
    <row r="2751" ht="12.75" customHeight="1" x14ac:dyDescent="0.2"/>
    <row r="2752" ht="12.75" customHeight="1" x14ac:dyDescent="0.2"/>
    <row r="2753" ht="12.75" customHeight="1" x14ac:dyDescent="0.2"/>
    <row r="2754" ht="12.75" customHeight="1" x14ac:dyDescent="0.2"/>
    <row r="2755" ht="12.75" customHeight="1" x14ac:dyDescent="0.2"/>
    <row r="2756" ht="12.75" customHeight="1" x14ac:dyDescent="0.2"/>
    <row r="2757" ht="12.75" customHeight="1" x14ac:dyDescent="0.2"/>
    <row r="2758" ht="12.75" customHeight="1" x14ac:dyDescent="0.2"/>
    <row r="2759" ht="12.75" customHeight="1" x14ac:dyDescent="0.2"/>
    <row r="2760" ht="12.75" customHeight="1" x14ac:dyDescent="0.2"/>
    <row r="2761" ht="12.75" customHeight="1" x14ac:dyDescent="0.2"/>
    <row r="2762" ht="12.75" customHeight="1" x14ac:dyDescent="0.2"/>
    <row r="2763" ht="12.75" customHeight="1" x14ac:dyDescent="0.2"/>
    <row r="2764" ht="12.75" customHeight="1" x14ac:dyDescent="0.2"/>
    <row r="2765" ht="12.75" customHeight="1" x14ac:dyDescent="0.2"/>
    <row r="2766" ht="12.75" customHeight="1" x14ac:dyDescent="0.2"/>
    <row r="2767" ht="12.75" customHeight="1" x14ac:dyDescent="0.2"/>
    <row r="2768" ht="12.75" customHeight="1" x14ac:dyDescent="0.2"/>
    <row r="2769" ht="12.75" customHeight="1" x14ac:dyDescent="0.2"/>
    <row r="2770" ht="12.75" customHeight="1" x14ac:dyDescent="0.2"/>
    <row r="2771" ht="12.75" customHeight="1" x14ac:dyDescent="0.2"/>
    <row r="2772" ht="12.75" customHeight="1" x14ac:dyDescent="0.2"/>
    <row r="2773" ht="12.75" customHeight="1" x14ac:dyDescent="0.2"/>
    <row r="2774" ht="12.75" customHeight="1" x14ac:dyDescent="0.2"/>
    <row r="2775" ht="12.75" customHeight="1" x14ac:dyDescent="0.2"/>
    <row r="2776" ht="12.75" customHeight="1" x14ac:dyDescent="0.2"/>
    <row r="2777" ht="12.75" customHeight="1" x14ac:dyDescent="0.2"/>
    <row r="2778" ht="12.75" customHeight="1" x14ac:dyDescent="0.2"/>
    <row r="2779" ht="12.75" customHeight="1" x14ac:dyDescent="0.2"/>
    <row r="2780" ht="12.75" customHeight="1" x14ac:dyDescent="0.2"/>
    <row r="2781" ht="12.75" customHeight="1" x14ac:dyDescent="0.2"/>
    <row r="2782" ht="12.75" customHeight="1" x14ac:dyDescent="0.2"/>
    <row r="2783" ht="12.75" customHeight="1" x14ac:dyDescent="0.2"/>
    <row r="2784" ht="12.75" customHeight="1" x14ac:dyDescent="0.2"/>
    <row r="2785" ht="12.75" customHeight="1" x14ac:dyDescent="0.2"/>
    <row r="2786" ht="12.75" customHeight="1" x14ac:dyDescent="0.2"/>
    <row r="2787" ht="12.75" customHeight="1" x14ac:dyDescent="0.2"/>
    <row r="2788" ht="12.75" customHeight="1" x14ac:dyDescent="0.2"/>
    <row r="2789" ht="12.75" customHeight="1" x14ac:dyDescent="0.2"/>
    <row r="2790" ht="12.75" customHeight="1" x14ac:dyDescent="0.2"/>
    <row r="2791" ht="12.75" customHeight="1" x14ac:dyDescent="0.2"/>
    <row r="2792" ht="12.75" customHeight="1" x14ac:dyDescent="0.2"/>
    <row r="2793" ht="12.75" customHeight="1" x14ac:dyDescent="0.2"/>
    <row r="2794" ht="12.75" customHeight="1" x14ac:dyDescent="0.2"/>
    <row r="2795" ht="12.75" customHeight="1" x14ac:dyDescent="0.2"/>
    <row r="2796" ht="12.75" customHeight="1" x14ac:dyDescent="0.2"/>
    <row r="2797" ht="12.75" customHeight="1" x14ac:dyDescent="0.2"/>
    <row r="2798" ht="12.75" customHeight="1" x14ac:dyDescent="0.2"/>
    <row r="2799" ht="12.75" customHeight="1" x14ac:dyDescent="0.2"/>
    <row r="2800" ht="12.75" customHeight="1" x14ac:dyDescent="0.2"/>
    <row r="2801" ht="12.75" customHeight="1" x14ac:dyDescent="0.2"/>
    <row r="2802" ht="12.75" customHeight="1" x14ac:dyDescent="0.2"/>
    <row r="2803" ht="12.75" customHeight="1" x14ac:dyDescent="0.2"/>
    <row r="2804" ht="12.75" customHeight="1" x14ac:dyDescent="0.2"/>
    <row r="2805" ht="12.75" customHeight="1" x14ac:dyDescent="0.2"/>
    <row r="2806" ht="12.75" customHeight="1" x14ac:dyDescent="0.2"/>
    <row r="2807" ht="12.75" customHeight="1" x14ac:dyDescent="0.2"/>
    <row r="2808" ht="12.75" customHeight="1" x14ac:dyDescent="0.2"/>
    <row r="2809" ht="12.75" customHeight="1" x14ac:dyDescent="0.2"/>
    <row r="2810" ht="12.75" customHeight="1" x14ac:dyDescent="0.2"/>
    <row r="2811" ht="12.75" customHeight="1" x14ac:dyDescent="0.2"/>
    <row r="2812" ht="12.75" customHeight="1" x14ac:dyDescent="0.2"/>
    <row r="2813" ht="12.75" customHeight="1" x14ac:dyDescent="0.2"/>
    <row r="2814" ht="12.75" customHeight="1" x14ac:dyDescent="0.2"/>
    <row r="2815" ht="12.75" customHeight="1" x14ac:dyDescent="0.2"/>
    <row r="2816" ht="12.75" customHeight="1" x14ac:dyDescent="0.2"/>
    <row r="2817" ht="12.75" customHeight="1" x14ac:dyDescent="0.2"/>
    <row r="2818" ht="12.75" customHeight="1" x14ac:dyDescent="0.2"/>
    <row r="2819" ht="12.75" customHeight="1" x14ac:dyDescent="0.2"/>
    <row r="2820" ht="12.75" customHeight="1" x14ac:dyDescent="0.2"/>
    <row r="2821" ht="12.75" customHeight="1" x14ac:dyDescent="0.2"/>
    <row r="2822" ht="12.75" customHeight="1" x14ac:dyDescent="0.2"/>
    <row r="2823" ht="12.75" customHeight="1" x14ac:dyDescent="0.2"/>
    <row r="2824" ht="12.75" customHeight="1" x14ac:dyDescent="0.2"/>
    <row r="2825" ht="12.75" customHeight="1" x14ac:dyDescent="0.2"/>
    <row r="2826" ht="12.75" customHeight="1" x14ac:dyDescent="0.2"/>
    <row r="2827" ht="12.75" customHeight="1" x14ac:dyDescent="0.2"/>
    <row r="2828" ht="12.75" customHeight="1" x14ac:dyDescent="0.2"/>
    <row r="2829" ht="12.75" customHeight="1" x14ac:dyDescent="0.2"/>
    <row r="2830" ht="12.75" customHeight="1" x14ac:dyDescent="0.2"/>
    <row r="2831" ht="12.75" customHeight="1" x14ac:dyDescent="0.2"/>
    <row r="2832" ht="12.75" customHeight="1" x14ac:dyDescent="0.2"/>
    <row r="2833" ht="12.75" customHeight="1" x14ac:dyDescent="0.2"/>
    <row r="2834" ht="12.75" customHeight="1" x14ac:dyDescent="0.2"/>
    <row r="2835" ht="12.75" customHeight="1" x14ac:dyDescent="0.2"/>
    <row r="2836" ht="12.75" customHeight="1" x14ac:dyDescent="0.2"/>
    <row r="2837" ht="12.75" customHeight="1" x14ac:dyDescent="0.2"/>
    <row r="2838" ht="12.75" customHeight="1" x14ac:dyDescent="0.2"/>
    <row r="2839" ht="12.75" customHeight="1" x14ac:dyDescent="0.2"/>
    <row r="2840" ht="12.75" customHeight="1" x14ac:dyDescent="0.2"/>
    <row r="2841" ht="12.75" customHeight="1" x14ac:dyDescent="0.2"/>
    <row r="2842" ht="12.75" customHeight="1" x14ac:dyDescent="0.2"/>
    <row r="2843" ht="12.75" customHeight="1" x14ac:dyDescent="0.2"/>
    <row r="2844" ht="12.75" customHeight="1" x14ac:dyDescent="0.2"/>
    <row r="2845" ht="12.75" customHeight="1" x14ac:dyDescent="0.2"/>
    <row r="2846" ht="12.75" customHeight="1" x14ac:dyDescent="0.2"/>
    <row r="2847" ht="12.75" customHeight="1" x14ac:dyDescent="0.2"/>
    <row r="2848" ht="12.75" customHeight="1" x14ac:dyDescent="0.2"/>
    <row r="2849" ht="12.75" customHeight="1" x14ac:dyDescent="0.2"/>
    <row r="2850" ht="12.75" customHeight="1" x14ac:dyDescent="0.2"/>
    <row r="2851" ht="12.75" customHeight="1" x14ac:dyDescent="0.2"/>
    <row r="2852" ht="12.75" customHeight="1" x14ac:dyDescent="0.2"/>
    <row r="2853" ht="12.75" customHeight="1" x14ac:dyDescent="0.2"/>
    <row r="2854" ht="12.75" customHeight="1" x14ac:dyDescent="0.2"/>
    <row r="2855" ht="12.75" customHeight="1" x14ac:dyDescent="0.2"/>
    <row r="2856" ht="12.75" customHeight="1" x14ac:dyDescent="0.2"/>
    <row r="2857" ht="12.75" customHeight="1" x14ac:dyDescent="0.2"/>
    <row r="2858" ht="12.75" customHeight="1" x14ac:dyDescent="0.2"/>
    <row r="2859" ht="12.75" customHeight="1" x14ac:dyDescent="0.2"/>
    <row r="2860" ht="12.75" customHeight="1" x14ac:dyDescent="0.2"/>
    <row r="2861" ht="12.75" customHeight="1" x14ac:dyDescent="0.2"/>
    <row r="2862" ht="12.75" customHeight="1" x14ac:dyDescent="0.2"/>
    <row r="2863" ht="12.75" customHeight="1" x14ac:dyDescent="0.2"/>
    <row r="2864" ht="12.75" customHeight="1" x14ac:dyDescent="0.2"/>
    <row r="2865" ht="12.75" customHeight="1" x14ac:dyDescent="0.2"/>
    <row r="2866" ht="12.75" customHeight="1" x14ac:dyDescent="0.2"/>
    <row r="2867" ht="12.75" customHeight="1" x14ac:dyDescent="0.2"/>
    <row r="2868" ht="12.75" customHeight="1" x14ac:dyDescent="0.2"/>
    <row r="2869" ht="12.75" customHeight="1" x14ac:dyDescent="0.2"/>
    <row r="2870" ht="12.75" customHeight="1" x14ac:dyDescent="0.2"/>
    <row r="2871" ht="12.75" customHeight="1" x14ac:dyDescent="0.2"/>
    <row r="2872" ht="12.75" customHeight="1" x14ac:dyDescent="0.2"/>
    <row r="2873" ht="12.75" customHeight="1" x14ac:dyDescent="0.2"/>
    <row r="2874" ht="12.75" customHeight="1" x14ac:dyDescent="0.2"/>
    <row r="2875" ht="12.75" customHeight="1" x14ac:dyDescent="0.2"/>
    <row r="2876" ht="12.75" customHeight="1" x14ac:dyDescent="0.2"/>
    <row r="2877" ht="12.75" customHeight="1" x14ac:dyDescent="0.2"/>
    <row r="2878" ht="12.75" customHeight="1" x14ac:dyDescent="0.2"/>
    <row r="2879" ht="12.75" customHeight="1" x14ac:dyDescent="0.2"/>
    <row r="2880" ht="12.75" customHeight="1" x14ac:dyDescent="0.2"/>
    <row r="2881" ht="12.75" customHeight="1" x14ac:dyDescent="0.2"/>
    <row r="2882" ht="12.75" customHeight="1" x14ac:dyDescent="0.2"/>
    <row r="2883" ht="12.75" customHeight="1" x14ac:dyDescent="0.2"/>
    <row r="2884" ht="12.75" customHeight="1" x14ac:dyDescent="0.2"/>
    <row r="2885" ht="12.75" customHeight="1" x14ac:dyDescent="0.2"/>
    <row r="2886" ht="12.75" customHeight="1" x14ac:dyDescent="0.2"/>
    <row r="2887" ht="12.75" customHeight="1" x14ac:dyDescent="0.2"/>
    <row r="2888" ht="12.75" customHeight="1" x14ac:dyDescent="0.2"/>
    <row r="2889" ht="12.75" customHeight="1" x14ac:dyDescent="0.2"/>
    <row r="2890" ht="12.75" customHeight="1" x14ac:dyDescent="0.2"/>
    <row r="2891" ht="12.75" customHeight="1" x14ac:dyDescent="0.2"/>
    <row r="2892" ht="12.75" customHeight="1" x14ac:dyDescent="0.2"/>
    <row r="2893" ht="12.75" customHeight="1" x14ac:dyDescent="0.2"/>
    <row r="2894" ht="12.75" customHeight="1" x14ac:dyDescent="0.2"/>
    <row r="2895" ht="12.75" customHeight="1" x14ac:dyDescent="0.2"/>
    <row r="2896" ht="12.75" customHeight="1" x14ac:dyDescent="0.2"/>
    <row r="2897" ht="12.75" customHeight="1" x14ac:dyDescent="0.2"/>
    <row r="2898" ht="12.75" customHeight="1" x14ac:dyDescent="0.2"/>
    <row r="2899" ht="12.75" customHeight="1" x14ac:dyDescent="0.2"/>
    <row r="2900" ht="12.75" customHeight="1" x14ac:dyDescent="0.2"/>
    <row r="2901" ht="12.75" customHeight="1" x14ac:dyDescent="0.2"/>
    <row r="2902" ht="12.75" customHeight="1" x14ac:dyDescent="0.2"/>
    <row r="2903" ht="12.75" customHeight="1" x14ac:dyDescent="0.2"/>
    <row r="2904" ht="12.75" customHeight="1" x14ac:dyDescent="0.2"/>
    <row r="2905" ht="12.75" customHeight="1" x14ac:dyDescent="0.2"/>
    <row r="2906" ht="12.75" customHeight="1" x14ac:dyDescent="0.2"/>
    <row r="2907" ht="12.75" customHeight="1" x14ac:dyDescent="0.2"/>
    <row r="2908" ht="12.75" customHeight="1" x14ac:dyDescent="0.2"/>
    <row r="2909" ht="12.75" customHeight="1" x14ac:dyDescent="0.2"/>
    <row r="2910" ht="12.75" customHeight="1" x14ac:dyDescent="0.2"/>
    <row r="2911" ht="12.75" customHeight="1" x14ac:dyDescent="0.2"/>
    <row r="2912" ht="12.75" customHeight="1" x14ac:dyDescent="0.2"/>
    <row r="2913" ht="12.75" customHeight="1" x14ac:dyDescent="0.2"/>
    <row r="2914" ht="12.75" customHeight="1" x14ac:dyDescent="0.2"/>
    <row r="2915" ht="12.75" customHeight="1" x14ac:dyDescent="0.2"/>
    <row r="2916" ht="12.75" customHeight="1" x14ac:dyDescent="0.2"/>
    <row r="2917" ht="12.75" customHeight="1" x14ac:dyDescent="0.2"/>
    <row r="2918" ht="12.75" customHeight="1" x14ac:dyDescent="0.2"/>
    <row r="2919" ht="12.75" customHeight="1" x14ac:dyDescent="0.2"/>
    <row r="2920" ht="12.75" customHeight="1" x14ac:dyDescent="0.2"/>
    <row r="2921" ht="12.75" customHeight="1" x14ac:dyDescent="0.2"/>
    <row r="2922" ht="12.75" customHeight="1" x14ac:dyDescent="0.2"/>
    <row r="2923" ht="12.75" customHeight="1" x14ac:dyDescent="0.2"/>
    <row r="2924" ht="12.75" customHeight="1" x14ac:dyDescent="0.2"/>
    <row r="2925" ht="12.75" customHeight="1" x14ac:dyDescent="0.2"/>
    <row r="2926" ht="12.75" customHeight="1" x14ac:dyDescent="0.2"/>
    <row r="2927" ht="12.75" customHeight="1" x14ac:dyDescent="0.2"/>
    <row r="2928" ht="12.75" customHeight="1" x14ac:dyDescent="0.2"/>
    <row r="2929" ht="12.75" customHeight="1" x14ac:dyDescent="0.2"/>
    <row r="2930" ht="12.75" customHeight="1" x14ac:dyDescent="0.2"/>
    <row r="2931" ht="12.75" customHeight="1" x14ac:dyDescent="0.2"/>
    <row r="2932" ht="12.75" customHeight="1" x14ac:dyDescent="0.2"/>
    <row r="2933" ht="12.75" customHeight="1" x14ac:dyDescent="0.2"/>
    <row r="2934" ht="12.75" customHeight="1" x14ac:dyDescent="0.2"/>
    <row r="2935" ht="12.75" customHeight="1" x14ac:dyDescent="0.2"/>
    <row r="2936" ht="12.75" customHeight="1" x14ac:dyDescent="0.2"/>
    <row r="2937" ht="12.75" customHeight="1" x14ac:dyDescent="0.2"/>
    <row r="2938" ht="12.75" customHeight="1" x14ac:dyDescent="0.2"/>
    <row r="2939" ht="12.75" customHeight="1" x14ac:dyDescent="0.2"/>
    <row r="2940" ht="12.75" customHeight="1" x14ac:dyDescent="0.2"/>
    <row r="2941" ht="12.75" customHeight="1" x14ac:dyDescent="0.2"/>
    <row r="2942" ht="12.75" customHeight="1" x14ac:dyDescent="0.2"/>
    <row r="2943" ht="12.75" customHeight="1" x14ac:dyDescent="0.2"/>
    <row r="2944" ht="12.75" customHeight="1" x14ac:dyDescent="0.2"/>
    <row r="2945" ht="12.75" customHeight="1" x14ac:dyDescent="0.2"/>
    <row r="2946" ht="12.75" customHeight="1" x14ac:dyDescent="0.2"/>
    <row r="2947" ht="12.75" customHeight="1" x14ac:dyDescent="0.2"/>
    <row r="2948" ht="12.75" customHeight="1" x14ac:dyDescent="0.2"/>
    <row r="2949" ht="12.75" customHeight="1" x14ac:dyDescent="0.2"/>
    <row r="2950" ht="12.75" customHeight="1" x14ac:dyDescent="0.2"/>
    <row r="2951" ht="12.75" customHeight="1" x14ac:dyDescent="0.2"/>
    <row r="2952" ht="12.75" customHeight="1" x14ac:dyDescent="0.2"/>
    <row r="2953" ht="12.75" customHeight="1" x14ac:dyDescent="0.2"/>
    <row r="2954" ht="12.75" customHeight="1" x14ac:dyDescent="0.2"/>
    <row r="2955" ht="12.75" customHeight="1" x14ac:dyDescent="0.2"/>
    <row r="2956" ht="12.75" customHeight="1" x14ac:dyDescent="0.2"/>
    <row r="2957" ht="12.75" customHeight="1" x14ac:dyDescent="0.2"/>
    <row r="2958" ht="12.75" customHeight="1" x14ac:dyDescent="0.2"/>
    <row r="2959" ht="12.75" customHeight="1" x14ac:dyDescent="0.2"/>
    <row r="2960" ht="12.75" customHeight="1" x14ac:dyDescent="0.2"/>
    <row r="2961" ht="12.75" customHeight="1" x14ac:dyDescent="0.2"/>
    <row r="2962" ht="12.75" customHeight="1" x14ac:dyDescent="0.2"/>
    <row r="2963" ht="12.75" customHeight="1" x14ac:dyDescent="0.2"/>
    <row r="2964" ht="12.75" customHeight="1" x14ac:dyDescent="0.2"/>
    <row r="2965" ht="12.75" customHeight="1" x14ac:dyDescent="0.2"/>
    <row r="2966" ht="12.75" customHeight="1" x14ac:dyDescent="0.2"/>
    <row r="2967" ht="12.75" customHeight="1" x14ac:dyDescent="0.2"/>
    <row r="2968" ht="12.75" customHeight="1" x14ac:dyDescent="0.2"/>
    <row r="2969" ht="12.75" customHeight="1" x14ac:dyDescent="0.2"/>
    <row r="2970" ht="12.75" customHeight="1" x14ac:dyDescent="0.2"/>
    <row r="2971" ht="12.75" customHeight="1" x14ac:dyDescent="0.2"/>
    <row r="2972" ht="12.75" customHeight="1" x14ac:dyDescent="0.2"/>
    <row r="2973" ht="12.75" customHeight="1" x14ac:dyDescent="0.2"/>
    <row r="2974" ht="12.75" customHeight="1" x14ac:dyDescent="0.2"/>
    <row r="2975" ht="12.75" customHeight="1" x14ac:dyDescent="0.2"/>
    <row r="2976" ht="12.75" customHeight="1" x14ac:dyDescent="0.2"/>
    <row r="2977" ht="12.75" customHeight="1" x14ac:dyDescent="0.2"/>
    <row r="2978" ht="12.75" customHeight="1" x14ac:dyDescent="0.2"/>
    <row r="2979" ht="12.75" customHeight="1" x14ac:dyDescent="0.2"/>
    <row r="2980" ht="12.75" customHeight="1" x14ac:dyDescent="0.2"/>
    <row r="2981" ht="12.75" customHeight="1" x14ac:dyDescent="0.2"/>
    <row r="2982" ht="12.75" customHeight="1" x14ac:dyDescent="0.2"/>
    <row r="2983" ht="12.75" customHeight="1" x14ac:dyDescent="0.2"/>
    <row r="2984" ht="12.75" customHeight="1" x14ac:dyDescent="0.2"/>
    <row r="2985" ht="12.75" customHeight="1" x14ac:dyDescent="0.2"/>
    <row r="2986" ht="12.75" customHeight="1" x14ac:dyDescent="0.2"/>
    <row r="2987" ht="12.75" customHeight="1" x14ac:dyDescent="0.2"/>
    <row r="2988" ht="12.75" customHeight="1" x14ac:dyDescent="0.2"/>
    <row r="2989" ht="12.75" customHeight="1" x14ac:dyDescent="0.2"/>
    <row r="2990" ht="12.75" customHeight="1" x14ac:dyDescent="0.2"/>
    <row r="2991" ht="12.75" customHeight="1" x14ac:dyDescent="0.2"/>
    <row r="2992" ht="12.75" customHeight="1" x14ac:dyDescent="0.2"/>
    <row r="2993" ht="12.75" customHeight="1" x14ac:dyDescent="0.2"/>
    <row r="2994" ht="12.75" customHeight="1" x14ac:dyDescent="0.2"/>
    <row r="2995" ht="12.75" customHeight="1" x14ac:dyDescent="0.2"/>
    <row r="2996" ht="12.75" customHeight="1" x14ac:dyDescent="0.2"/>
    <row r="2997" ht="12.75" customHeight="1" x14ac:dyDescent="0.2"/>
    <row r="2998" ht="12.75" customHeight="1" x14ac:dyDescent="0.2"/>
    <row r="2999" ht="12.75" customHeight="1" x14ac:dyDescent="0.2"/>
    <row r="3000" ht="12.75" customHeight="1" x14ac:dyDescent="0.2"/>
    <row r="3001" ht="12.75" customHeight="1" x14ac:dyDescent="0.2"/>
    <row r="3002" ht="12.75" customHeight="1" x14ac:dyDescent="0.2"/>
    <row r="3003" ht="12.75" customHeight="1" x14ac:dyDescent="0.2"/>
    <row r="3004" ht="12.75" customHeight="1" x14ac:dyDescent="0.2"/>
    <row r="3005" ht="12.75" customHeight="1" x14ac:dyDescent="0.2"/>
    <row r="3006" ht="12.75" customHeight="1" x14ac:dyDescent="0.2"/>
    <row r="3007" ht="12.75" customHeight="1" x14ac:dyDescent="0.2"/>
    <row r="3008" ht="12.75" customHeight="1" x14ac:dyDescent="0.2"/>
    <row r="3009" ht="12.75" customHeight="1" x14ac:dyDescent="0.2"/>
    <row r="3010" ht="12.75" customHeight="1" x14ac:dyDescent="0.2"/>
    <row r="3011" ht="12.75" customHeight="1" x14ac:dyDescent="0.2"/>
    <row r="3012" ht="12.75" customHeight="1" x14ac:dyDescent="0.2"/>
    <row r="3013" ht="12.75" customHeight="1" x14ac:dyDescent="0.2"/>
    <row r="3014" ht="12.75" customHeight="1" x14ac:dyDescent="0.2"/>
    <row r="3015" ht="12.75" customHeight="1" x14ac:dyDescent="0.2"/>
    <row r="3016" ht="12.75" customHeight="1" x14ac:dyDescent="0.2"/>
    <row r="3017" ht="12.75" customHeight="1" x14ac:dyDescent="0.2"/>
    <row r="3018" ht="12.75" customHeight="1" x14ac:dyDescent="0.2"/>
    <row r="3019" ht="12.75" customHeight="1" x14ac:dyDescent="0.2"/>
    <row r="3020" ht="12.75" customHeight="1" x14ac:dyDescent="0.2"/>
    <row r="3021" ht="12.75" customHeight="1" x14ac:dyDescent="0.2"/>
    <row r="3022" ht="12.75" customHeight="1" x14ac:dyDescent="0.2"/>
    <row r="3023" ht="12.75" customHeight="1" x14ac:dyDescent="0.2"/>
    <row r="3024" ht="12.75" customHeight="1" x14ac:dyDescent="0.2"/>
    <row r="3025" ht="12.75" customHeight="1" x14ac:dyDescent="0.2"/>
    <row r="3026" ht="12.75" customHeight="1" x14ac:dyDescent="0.2"/>
    <row r="3027" ht="12.75" customHeight="1" x14ac:dyDescent="0.2"/>
    <row r="3028" ht="12.75" customHeight="1" x14ac:dyDescent="0.2"/>
    <row r="3029" ht="12.75" customHeight="1" x14ac:dyDescent="0.2"/>
    <row r="3030" ht="12.75" customHeight="1" x14ac:dyDescent="0.2"/>
    <row r="3031" ht="12.75" customHeight="1" x14ac:dyDescent="0.2"/>
    <row r="3032" ht="12.75" customHeight="1" x14ac:dyDescent="0.2"/>
    <row r="3033" ht="12.75" customHeight="1" x14ac:dyDescent="0.2"/>
    <row r="3034" ht="12.75" customHeight="1" x14ac:dyDescent="0.2"/>
    <row r="3035" ht="12.75" customHeight="1" x14ac:dyDescent="0.2"/>
    <row r="3036" ht="12.75" customHeight="1" x14ac:dyDescent="0.2"/>
    <row r="3037" ht="12.75" customHeight="1" x14ac:dyDescent="0.2"/>
    <row r="3038" ht="12.75" customHeight="1" x14ac:dyDescent="0.2"/>
    <row r="3039" ht="12.75" customHeight="1" x14ac:dyDescent="0.2"/>
    <row r="3040" ht="12.75" customHeight="1" x14ac:dyDescent="0.2"/>
    <row r="3041" ht="12.75" customHeight="1" x14ac:dyDescent="0.2"/>
    <row r="3042" ht="12.75" customHeight="1" x14ac:dyDescent="0.2"/>
    <row r="3043" ht="12.75" customHeight="1" x14ac:dyDescent="0.2"/>
    <row r="3044" ht="12.75" customHeight="1" x14ac:dyDescent="0.2"/>
    <row r="3045" ht="12.75" customHeight="1" x14ac:dyDescent="0.2"/>
    <row r="3046" ht="12.75" customHeight="1" x14ac:dyDescent="0.2"/>
    <row r="3047" ht="12.75" customHeight="1" x14ac:dyDescent="0.2"/>
    <row r="3048" ht="12.75" customHeight="1" x14ac:dyDescent="0.2"/>
    <row r="3049" ht="12.75" customHeight="1" x14ac:dyDescent="0.2"/>
    <row r="3050" ht="12.75" customHeight="1" x14ac:dyDescent="0.2"/>
    <row r="3051" ht="12.75" customHeight="1" x14ac:dyDescent="0.2"/>
    <row r="3052" ht="12.75" customHeight="1" x14ac:dyDescent="0.2"/>
    <row r="3053" ht="12.75" customHeight="1" x14ac:dyDescent="0.2"/>
    <row r="3054" ht="12.75" customHeight="1" x14ac:dyDescent="0.2"/>
    <row r="3055" ht="12.75" customHeight="1" x14ac:dyDescent="0.2"/>
    <row r="3056" ht="12.75" customHeight="1" x14ac:dyDescent="0.2"/>
    <row r="3057" ht="12.75" customHeight="1" x14ac:dyDescent="0.2"/>
    <row r="3058" ht="12.75" customHeight="1" x14ac:dyDescent="0.2"/>
    <row r="3059" ht="12.75" customHeight="1" x14ac:dyDescent="0.2"/>
    <row r="3060" ht="12.75" customHeight="1" x14ac:dyDescent="0.2"/>
    <row r="3061" ht="12.75" customHeight="1" x14ac:dyDescent="0.2"/>
    <row r="3062" ht="12.75" customHeight="1" x14ac:dyDescent="0.2"/>
    <row r="3063" ht="12.75" customHeight="1" x14ac:dyDescent="0.2"/>
    <row r="3064" ht="12.75" customHeight="1" x14ac:dyDescent="0.2"/>
    <row r="3065" ht="12.75" customHeight="1" x14ac:dyDescent="0.2"/>
    <row r="3066" ht="12.75" customHeight="1" x14ac:dyDescent="0.2"/>
    <row r="3067" ht="12.75" customHeight="1" x14ac:dyDescent="0.2"/>
    <row r="3068" ht="12.75" customHeight="1" x14ac:dyDescent="0.2"/>
    <row r="3069" ht="12.75" customHeight="1" x14ac:dyDescent="0.2"/>
    <row r="3070" ht="12.75" customHeight="1" x14ac:dyDescent="0.2"/>
    <row r="3071" ht="12.75" customHeight="1" x14ac:dyDescent="0.2"/>
    <row r="3072" ht="12.75" customHeight="1" x14ac:dyDescent="0.2"/>
    <row r="3073" ht="12.75" customHeight="1" x14ac:dyDescent="0.2"/>
    <row r="3074" ht="12.75" customHeight="1" x14ac:dyDescent="0.2"/>
    <row r="3075" ht="12.75" customHeight="1" x14ac:dyDescent="0.2"/>
    <row r="3076" ht="12.75" customHeight="1" x14ac:dyDescent="0.2"/>
    <row r="3077" ht="12.75" customHeight="1" x14ac:dyDescent="0.2"/>
    <row r="3078" ht="12.75" customHeight="1" x14ac:dyDescent="0.2"/>
    <row r="3079" ht="12.75" customHeight="1" x14ac:dyDescent="0.2"/>
    <row r="3080" ht="12.75" customHeight="1" x14ac:dyDescent="0.2"/>
    <row r="3081" ht="12.75" customHeight="1" x14ac:dyDescent="0.2"/>
    <row r="3082" ht="12.75" customHeight="1" x14ac:dyDescent="0.2"/>
    <row r="3083" ht="12.75" customHeight="1" x14ac:dyDescent="0.2"/>
    <row r="3084" ht="12.75" customHeight="1" x14ac:dyDescent="0.2"/>
    <row r="3085" ht="12.75" customHeight="1" x14ac:dyDescent="0.2"/>
    <row r="3086" ht="12.75" customHeight="1" x14ac:dyDescent="0.2"/>
    <row r="3087" ht="12.75" customHeight="1" x14ac:dyDescent="0.2"/>
    <row r="3088" ht="12.75" customHeight="1" x14ac:dyDescent="0.2"/>
    <row r="3089" ht="12.75" customHeight="1" x14ac:dyDescent="0.2"/>
    <row r="3090" ht="12.75" customHeight="1" x14ac:dyDescent="0.2"/>
    <row r="3091" ht="12.75" customHeight="1" x14ac:dyDescent="0.2"/>
    <row r="3092" ht="12.75" customHeight="1" x14ac:dyDescent="0.2"/>
    <row r="3093" ht="12.75" customHeight="1" x14ac:dyDescent="0.2"/>
    <row r="3094" ht="12.75" customHeight="1" x14ac:dyDescent="0.2"/>
    <row r="3095" ht="12.75" customHeight="1" x14ac:dyDescent="0.2"/>
    <row r="3096" ht="12.75" customHeight="1" x14ac:dyDescent="0.2"/>
    <row r="3097" ht="12.75" customHeight="1" x14ac:dyDescent="0.2"/>
    <row r="3098" ht="12.75" customHeight="1" x14ac:dyDescent="0.2"/>
    <row r="3099" ht="12.75" customHeight="1" x14ac:dyDescent="0.2"/>
    <row r="3100" ht="12.75" customHeight="1" x14ac:dyDescent="0.2"/>
    <row r="3101" ht="12.75" customHeight="1" x14ac:dyDescent="0.2"/>
    <row r="3102" ht="12.75" customHeight="1" x14ac:dyDescent="0.2"/>
    <row r="3103" ht="12.75" customHeight="1" x14ac:dyDescent="0.2"/>
    <row r="3104" ht="12.75" customHeight="1" x14ac:dyDescent="0.2"/>
    <row r="3105" ht="12.75" customHeight="1" x14ac:dyDescent="0.2"/>
    <row r="3106" ht="12.75" customHeight="1" x14ac:dyDescent="0.2"/>
    <row r="3107" ht="12.75" customHeight="1" x14ac:dyDescent="0.2"/>
    <row r="3108" ht="12.75" customHeight="1" x14ac:dyDescent="0.2"/>
    <row r="3109" ht="12.75" customHeight="1" x14ac:dyDescent="0.2"/>
    <row r="3110" ht="12.75" customHeight="1" x14ac:dyDescent="0.2"/>
    <row r="3111" ht="12.75" customHeight="1" x14ac:dyDescent="0.2"/>
    <row r="3112" ht="12.75" customHeight="1" x14ac:dyDescent="0.2"/>
    <row r="3113" ht="12.75" customHeight="1" x14ac:dyDescent="0.2"/>
    <row r="3114" ht="12.75" customHeight="1" x14ac:dyDescent="0.2"/>
    <row r="3115" ht="12.75" customHeight="1" x14ac:dyDescent="0.2"/>
    <row r="3116" ht="12.75" customHeight="1" x14ac:dyDescent="0.2"/>
    <row r="3117" ht="12.75" customHeight="1" x14ac:dyDescent="0.2"/>
    <row r="3118" ht="12.75" customHeight="1" x14ac:dyDescent="0.2"/>
    <row r="3119" ht="12.75" customHeight="1" x14ac:dyDescent="0.2"/>
    <row r="3120" ht="12.75" customHeight="1" x14ac:dyDescent="0.2"/>
    <row r="3121" ht="12.75" customHeight="1" x14ac:dyDescent="0.2"/>
    <row r="3122" ht="12.75" customHeight="1" x14ac:dyDescent="0.2"/>
    <row r="3123" ht="12.75" customHeight="1" x14ac:dyDescent="0.2"/>
    <row r="3124" ht="12.75" customHeight="1" x14ac:dyDescent="0.2"/>
    <row r="3125" ht="12.75" customHeight="1" x14ac:dyDescent="0.2"/>
    <row r="3126" ht="12.75" customHeight="1" x14ac:dyDescent="0.2"/>
    <row r="3127" ht="12.75" customHeight="1" x14ac:dyDescent="0.2"/>
    <row r="3128" ht="12.75" customHeight="1" x14ac:dyDescent="0.2"/>
    <row r="3129" ht="12.75" customHeight="1" x14ac:dyDescent="0.2"/>
    <row r="3130" ht="12.75" customHeight="1" x14ac:dyDescent="0.2"/>
    <row r="3131" ht="12.75" customHeight="1" x14ac:dyDescent="0.2"/>
    <row r="3132" ht="12.75" customHeight="1" x14ac:dyDescent="0.2"/>
    <row r="3133" ht="12.75" customHeight="1" x14ac:dyDescent="0.2"/>
    <row r="3134" ht="12.75" customHeight="1" x14ac:dyDescent="0.2"/>
    <row r="3135" ht="12.75" customHeight="1" x14ac:dyDescent="0.2"/>
    <row r="3136" ht="12.75" customHeight="1" x14ac:dyDescent="0.2"/>
    <row r="3137" ht="12.75" customHeight="1" x14ac:dyDescent="0.2"/>
    <row r="3138" ht="12.75" customHeight="1" x14ac:dyDescent="0.2"/>
    <row r="3139" ht="12.75" customHeight="1" x14ac:dyDescent="0.2"/>
    <row r="3140" ht="12.75" customHeight="1" x14ac:dyDescent="0.2"/>
    <row r="3141" ht="12.75" customHeight="1" x14ac:dyDescent="0.2"/>
    <row r="3142" ht="12.75" customHeight="1" x14ac:dyDescent="0.2"/>
    <row r="3143" ht="12.75" customHeight="1" x14ac:dyDescent="0.2"/>
    <row r="3144" ht="12.75" customHeight="1" x14ac:dyDescent="0.2"/>
    <row r="3145" ht="12.75" customHeight="1" x14ac:dyDescent="0.2"/>
    <row r="3146" ht="12.75" customHeight="1" x14ac:dyDescent="0.2"/>
    <row r="3147" ht="12.75" customHeight="1" x14ac:dyDescent="0.2"/>
    <row r="3148" ht="12.75" customHeight="1" x14ac:dyDescent="0.2"/>
    <row r="3149" ht="12.75" customHeight="1" x14ac:dyDescent="0.2"/>
    <row r="3150" ht="12.75" customHeight="1" x14ac:dyDescent="0.2"/>
    <row r="3151" ht="12.75" customHeight="1" x14ac:dyDescent="0.2"/>
    <row r="3152" ht="12.75" customHeight="1" x14ac:dyDescent="0.2"/>
    <row r="3153" ht="12.75" customHeight="1" x14ac:dyDescent="0.2"/>
    <row r="3154" ht="12.75" customHeight="1" x14ac:dyDescent="0.2"/>
    <row r="3155" ht="12.75" customHeight="1" x14ac:dyDescent="0.2"/>
    <row r="3156" ht="12.75" customHeight="1" x14ac:dyDescent="0.2"/>
    <row r="3157" ht="12.75" customHeight="1" x14ac:dyDescent="0.2"/>
    <row r="3158" ht="12.75" customHeight="1" x14ac:dyDescent="0.2"/>
    <row r="3159" ht="12.75" customHeight="1" x14ac:dyDescent="0.2"/>
    <row r="3160" ht="12.75" customHeight="1" x14ac:dyDescent="0.2"/>
    <row r="3161" ht="12.75" customHeight="1" x14ac:dyDescent="0.2"/>
    <row r="3162" ht="12.75" customHeight="1" x14ac:dyDescent="0.2"/>
    <row r="3163" ht="12.75" customHeight="1" x14ac:dyDescent="0.2"/>
    <row r="3164" ht="12.75" customHeight="1" x14ac:dyDescent="0.2"/>
    <row r="3165" ht="12.75" customHeight="1" x14ac:dyDescent="0.2"/>
    <row r="3166" ht="12.75" customHeight="1" x14ac:dyDescent="0.2"/>
    <row r="3167" ht="12.75" customHeight="1" x14ac:dyDescent="0.2"/>
    <row r="3168" ht="12.75" customHeight="1" x14ac:dyDescent="0.2"/>
    <row r="3169" ht="12.75" customHeight="1" x14ac:dyDescent="0.2"/>
    <row r="3170" ht="12.75" customHeight="1" x14ac:dyDescent="0.2"/>
    <row r="3171" ht="12.75" customHeight="1" x14ac:dyDescent="0.2"/>
    <row r="3172" ht="12.75" customHeight="1" x14ac:dyDescent="0.2"/>
    <row r="3173" ht="12.75" customHeight="1" x14ac:dyDescent="0.2"/>
    <row r="3174" ht="12.75" customHeight="1" x14ac:dyDescent="0.2"/>
    <row r="3175" ht="12.75" customHeight="1" x14ac:dyDescent="0.2"/>
    <row r="3176" ht="12.75" customHeight="1" x14ac:dyDescent="0.2"/>
    <row r="3177" ht="12.75" customHeight="1" x14ac:dyDescent="0.2"/>
    <row r="3178" ht="12.75" customHeight="1" x14ac:dyDescent="0.2"/>
    <row r="3179" ht="12.75" customHeight="1" x14ac:dyDescent="0.2"/>
    <row r="3180" ht="12.75" customHeight="1" x14ac:dyDescent="0.2"/>
    <row r="3181" ht="12.75" customHeight="1" x14ac:dyDescent="0.2"/>
    <row r="3182" ht="12.75" customHeight="1" x14ac:dyDescent="0.2"/>
    <row r="3183" ht="12.75" customHeight="1" x14ac:dyDescent="0.2"/>
    <row r="3184" ht="12.75" customHeight="1" x14ac:dyDescent="0.2"/>
    <row r="3185" ht="12.75" customHeight="1" x14ac:dyDescent="0.2"/>
    <row r="3186" ht="12.75" customHeight="1" x14ac:dyDescent="0.2"/>
    <row r="3187" ht="12.75" customHeight="1" x14ac:dyDescent="0.2"/>
    <row r="3188" ht="12.75" customHeight="1" x14ac:dyDescent="0.2"/>
    <row r="3189" ht="12.75" customHeight="1" x14ac:dyDescent="0.2"/>
    <row r="3190" ht="12.75" customHeight="1" x14ac:dyDescent="0.2"/>
    <row r="3191" ht="12.75" customHeight="1" x14ac:dyDescent="0.2"/>
    <row r="3192" ht="12.75" customHeight="1" x14ac:dyDescent="0.2"/>
    <row r="3193" ht="12.75" customHeight="1" x14ac:dyDescent="0.2"/>
    <row r="3194" ht="12.75" customHeight="1" x14ac:dyDescent="0.2"/>
    <row r="3195" ht="12.75" customHeight="1" x14ac:dyDescent="0.2"/>
    <row r="3196" ht="12.75" customHeight="1" x14ac:dyDescent="0.2"/>
    <row r="3197" ht="12.75" customHeight="1" x14ac:dyDescent="0.2"/>
    <row r="3198" ht="12.75" customHeight="1" x14ac:dyDescent="0.2"/>
    <row r="3199" ht="12.75" customHeight="1" x14ac:dyDescent="0.2"/>
    <row r="3200" ht="12.75" customHeight="1" x14ac:dyDescent="0.2"/>
    <row r="3201" ht="12.75" customHeight="1" x14ac:dyDescent="0.2"/>
    <row r="3202" ht="12.75" customHeight="1" x14ac:dyDescent="0.2"/>
    <row r="3203" ht="12.75" customHeight="1" x14ac:dyDescent="0.2"/>
    <row r="3204" ht="12.75" customHeight="1" x14ac:dyDescent="0.2"/>
    <row r="3205" ht="12.75" customHeight="1" x14ac:dyDescent="0.2"/>
    <row r="3206" ht="12.75" customHeight="1" x14ac:dyDescent="0.2"/>
    <row r="3207" ht="12.75" customHeight="1" x14ac:dyDescent="0.2"/>
    <row r="3208" ht="12.75" customHeight="1" x14ac:dyDescent="0.2"/>
    <row r="3209" ht="12.75" customHeight="1" x14ac:dyDescent="0.2"/>
    <row r="3210" ht="12.75" customHeight="1" x14ac:dyDescent="0.2"/>
    <row r="3211" ht="12.75" customHeight="1" x14ac:dyDescent="0.2"/>
    <row r="3212" ht="12.75" customHeight="1" x14ac:dyDescent="0.2"/>
    <row r="3213" ht="12.75" customHeight="1" x14ac:dyDescent="0.2"/>
    <row r="3214" ht="12.75" customHeight="1" x14ac:dyDescent="0.2"/>
    <row r="3215" ht="12.75" customHeight="1" x14ac:dyDescent="0.2"/>
    <row r="3216" ht="12.75" customHeight="1" x14ac:dyDescent="0.2"/>
    <row r="3217" ht="12.75" customHeight="1" x14ac:dyDescent="0.2"/>
    <row r="3218" ht="12.75" customHeight="1" x14ac:dyDescent="0.2"/>
    <row r="3219" ht="12.75" customHeight="1" x14ac:dyDescent="0.2"/>
    <row r="3220" ht="12.75" customHeight="1" x14ac:dyDescent="0.2"/>
    <row r="3221" ht="12.75" customHeight="1" x14ac:dyDescent="0.2"/>
    <row r="3222" ht="12.75" customHeight="1" x14ac:dyDescent="0.2"/>
    <row r="3223" ht="12.75" customHeight="1" x14ac:dyDescent="0.2"/>
    <row r="3224" ht="12.75" customHeight="1" x14ac:dyDescent="0.2"/>
    <row r="3225" ht="12.75" customHeight="1" x14ac:dyDescent="0.2"/>
    <row r="3226" ht="12.75" customHeight="1" x14ac:dyDescent="0.2"/>
    <row r="3227" ht="12.75" customHeight="1" x14ac:dyDescent="0.2"/>
    <row r="3228" ht="12.75" customHeight="1" x14ac:dyDescent="0.2"/>
    <row r="3229" ht="12.75" customHeight="1" x14ac:dyDescent="0.2"/>
    <row r="3230" ht="12.75" customHeight="1" x14ac:dyDescent="0.2"/>
    <row r="3231" ht="12.75" customHeight="1" x14ac:dyDescent="0.2"/>
    <row r="3232" ht="12.75" customHeight="1" x14ac:dyDescent="0.2"/>
    <row r="3233" ht="12.75" customHeight="1" x14ac:dyDescent="0.2"/>
    <row r="3234" ht="12.75" customHeight="1" x14ac:dyDescent="0.2"/>
    <row r="3235" ht="12.75" customHeight="1" x14ac:dyDescent="0.2"/>
    <row r="3236" ht="12.75" customHeight="1" x14ac:dyDescent="0.2"/>
    <row r="3237" ht="12.75" customHeight="1" x14ac:dyDescent="0.2"/>
    <row r="3238" ht="12.75" customHeight="1" x14ac:dyDescent="0.2"/>
    <row r="3239" ht="12.75" customHeight="1" x14ac:dyDescent="0.2"/>
    <row r="3240" ht="12.75" customHeight="1" x14ac:dyDescent="0.2"/>
    <row r="3241" ht="12.75" customHeight="1" x14ac:dyDescent="0.2"/>
    <row r="3242" ht="12.75" customHeight="1" x14ac:dyDescent="0.2"/>
    <row r="3243" ht="12.75" customHeight="1" x14ac:dyDescent="0.2"/>
    <row r="3244" ht="12.75" customHeight="1" x14ac:dyDescent="0.2"/>
    <row r="3245" ht="12.75" customHeight="1" x14ac:dyDescent="0.2"/>
    <row r="3246" ht="12.75" customHeight="1" x14ac:dyDescent="0.2"/>
    <row r="3247" ht="12.75" customHeight="1" x14ac:dyDescent="0.2"/>
    <row r="3248" ht="12.75" customHeight="1" x14ac:dyDescent="0.2"/>
    <row r="3249" ht="12.75" customHeight="1" x14ac:dyDescent="0.2"/>
    <row r="3250" ht="12.75" customHeight="1" x14ac:dyDescent="0.2"/>
    <row r="3251" ht="12.75" customHeight="1" x14ac:dyDescent="0.2"/>
    <row r="3252" ht="12.75" customHeight="1" x14ac:dyDescent="0.2"/>
    <row r="3253" ht="12.75" customHeight="1" x14ac:dyDescent="0.2"/>
    <row r="3254" ht="12.75" customHeight="1" x14ac:dyDescent="0.2"/>
    <row r="3255" ht="12.75" customHeight="1" x14ac:dyDescent="0.2"/>
    <row r="3256" ht="12.75" customHeight="1" x14ac:dyDescent="0.2"/>
    <row r="3257" ht="12.75" customHeight="1" x14ac:dyDescent="0.2"/>
    <row r="3258" ht="12.75" customHeight="1" x14ac:dyDescent="0.2"/>
    <row r="3259" ht="12.75" customHeight="1" x14ac:dyDescent="0.2"/>
    <row r="3260" ht="12.75" customHeight="1" x14ac:dyDescent="0.2"/>
    <row r="3261" ht="12.75" customHeight="1" x14ac:dyDescent="0.2"/>
    <row r="3262" ht="12.75" customHeight="1" x14ac:dyDescent="0.2"/>
    <row r="3263" ht="12.75" customHeight="1" x14ac:dyDescent="0.2"/>
    <row r="3264" ht="12.75" customHeight="1" x14ac:dyDescent="0.2"/>
    <row r="3265" ht="12.75" customHeight="1" x14ac:dyDescent="0.2"/>
    <row r="3266" ht="12.75" customHeight="1" x14ac:dyDescent="0.2"/>
    <row r="3267" ht="12.75" customHeight="1" x14ac:dyDescent="0.2"/>
    <row r="3268" ht="12.75" customHeight="1" x14ac:dyDescent="0.2"/>
    <row r="3269" ht="12.75" customHeight="1" x14ac:dyDescent="0.2"/>
    <row r="3270" ht="12.75" customHeight="1" x14ac:dyDescent="0.2"/>
    <row r="3271" ht="12.75" customHeight="1" x14ac:dyDescent="0.2"/>
    <row r="3272" ht="12.75" customHeight="1" x14ac:dyDescent="0.2"/>
    <row r="3273" ht="12.75" customHeight="1" x14ac:dyDescent="0.2"/>
    <row r="3274" ht="12.75" customHeight="1" x14ac:dyDescent="0.2"/>
    <row r="3275" ht="12.75" customHeight="1" x14ac:dyDescent="0.2"/>
    <row r="3276" ht="12.75" customHeight="1" x14ac:dyDescent="0.2"/>
    <row r="3277" ht="12.75" customHeight="1" x14ac:dyDescent="0.2"/>
    <row r="3278" ht="12.75" customHeight="1" x14ac:dyDescent="0.2"/>
    <row r="3279" ht="12.75" customHeight="1" x14ac:dyDescent="0.2"/>
    <row r="3280" ht="12.75" customHeight="1" x14ac:dyDescent="0.2"/>
    <row r="3281" ht="12.75" customHeight="1" x14ac:dyDescent="0.2"/>
    <row r="3282" ht="12.75" customHeight="1" x14ac:dyDescent="0.2"/>
    <row r="3283" ht="12.75" customHeight="1" x14ac:dyDescent="0.2"/>
    <row r="3284" ht="12.75" customHeight="1" x14ac:dyDescent="0.2"/>
    <row r="3285" ht="12.75" customHeight="1" x14ac:dyDescent="0.2"/>
    <row r="3286" ht="12.75" customHeight="1" x14ac:dyDescent="0.2"/>
    <row r="3287" ht="12.75" customHeight="1" x14ac:dyDescent="0.2"/>
    <row r="3288" ht="12.75" customHeight="1" x14ac:dyDescent="0.2"/>
    <row r="3289" ht="12.75" customHeight="1" x14ac:dyDescent="0.2"/>
    <row r="3290" ht="12.75" customHeight="1" x14ac:dyDescent="0.2"/>
    <row r="3291" ht="12.75" customHeight="1" x14ac:dyDescent="0.2"/>
    <row r="3292" ht="12.75" customHeight="1" x14ac:dyDescent="0.2"/>
    <row r="3293" ht="12.75" customHeight="1" x14ac:dyDescent="0.2"/>
    <row r="3294" ht="12.75" customHeight="1" x14ac:dyDescent="0.2"/>
    <row r="3295" ht="12.75" customHeight="1" x14ac:dyDescent="0.2"/>
    <row r="3296" ht="12.75" customHeight="1" x14ac:dyDescent="0.2"/>
    <row r="3297" ht="12.75" customHeight="1" x14ac:dyDescent="0.2"/>
    <row r="3298" ht="12.75" customHeight="1" x14ac:dyDescent="0.2"/>
    <row r="3299" ht="12.75" customHeight="1" x14ac:dyDescent="0.2"/>
    <row r="3300" ht="12.75" customHeight="1" x14ac:dyDescent="0.2"/>
    <row r="3301" ht="12.75" customHeight="1" x14ac:dyDescent="0.2"/>
    <row r="3302" ht="12.75" customHeight="1" x14ac:dyDescent="0.2"/>
    <row r="3303" ht="12.75" customHeight="1" x14ac:dyDescent="0.2"/>
    <row r="3304" ht="12.75" customHeight="1" x14ac:dyDescent="0.2"/>
    <row r="3305" ht="12.75" customHeight="1" x14ac:dyDescent="0.2"/>
    <row r="3306" ht="12.75" customHeight="1" x14ac:dyDescent="0.2"/>
    <row r="3307" ht="12.75" customHeight="1" x14ac:dyDescent="0.2"/>
    <row r="3308" ht="12.75" customHeight="1" x14ac:dyDescent="0.2"/>
    <row r="3309" ht="12.75" customHeight="1" x14ac:dyDescent="0.2"/>
    <row r="3310" ht="12.75" customHeight="1" x14ac:dyDescent="0.2"/>
    <row r="3311" ht="12.75" customHeight="1" x14ac:dyDescent="0.2"/>
    <row r="3312" ht="12.75" customHeight="1" x14ac:dyDescent="0.2"/>
    <row r="3313" ht="12.75" customHeight="1" x14ac:dyDescent="0.2"/>
    <row r="3314" ht="12.75" customHeight="1" x14ac:dyDescent="0.2"/>
    <row r="3315" ht="12.75" customHeight="1" x14ac:dyDescent="0.2"/>
    <row r="3316" ht="12.75" customHeight="1" x14ac:dyDescent="0.2"/>
    <row r="3317" ht="12.75" customHeight="1" x14ac:dyDescent="0.2"/>
    <row r="3318" ht="12.75" customHeight="1" x14ac:dyDescent="0.2"/>
    <row r="3319" ht="12.75" customHeight="1" x14ac:dyDescent="0.2"/>
    <row r="3320" ht="12.75" customHeight="1" x14ac:dyDescent="0.2"/>
    <row r="3321" ht="12.75" customHeight="1" x14ac:dyDescent="0.2"/>
    <row r="3322" ht="12.75" customHeight="1" x14ac:dyDescent="0.2"/>
    <row r="3323" ht="12.75" customHeight="1" x14ac:dyDescent="0.2"/>
    <row r="3324" ht="12.75" customHeight="1" x14ac:dyDescent="0.2"/>
    <row r="3325" ht="12.75" customHeight="1" x14ac:dyDescent="0.2"/>
    <row r="3326" ht="12.75" customHeight="1" x14ac:dyDescent="0.2"/>
    <row r="3327" ht="12.75" customHeight="1" x14ac:dyDescent="0.2"/>
    <row r="3328" ht="12.75" customHeight="1" x14ac:dyDescent="0.2"/>
    <row r="3329" ht="12.75" customHeight="1" x14ac:dyDescent="0.2"/>
    <row r="3330" ht="12.75" customHeight="1" x14ac:dyDescent="0.2"/>
    <row r="3331" ht="12.75" customHeight="1" x14ac:dyDescent="0.2"/>
    <row r="3332" ht="12.75" customHeight="1" x14ac:dyDescent="0.2"/>
    <row r="3333" ht="12.75" customHeight="1" x14ac:dyDescent="0.2"/>
    <row r="3334" ht="12.75" customHeight="1" x14ac:dyDescent="0.2"/>
    <row r="3335" ht="12.75" customHeight="1" x14ac:dyDescent="0.2"/>
    <row r="3336" ht="12.75" customHeight="1" x14ac:dyDescent="0.2"/>
    <row r="3337" ht="12.75" customHeight="1" x14ac:dyDescent="0.2"/>
    <row r="3338" ht="12.75" customHeight="1" x14ac:dyDescent="0.2"/>
    <row r="3339" ht="12.75" customHeight="1" x14ac:dyDescent="0.2"/>
    <row r="3340" ht="12.75" customHeight="1" x14ac:dyDescent="0.2"/>
    <row r="3341" ht="12.75" customHeight="1" x14ac:dyDescent="0.2"/>
    <row r="3342" ht="12.75" customHeight="1" x14ac:dyDescent="0.2"/>
    <row r="3343" ht="12.75" customHeight="1" x14ac:dyDescent="0.2"/>
    <row r="3344" ht="12.75" customHeight="1" x14ac:dyDescent="0.2"/>
    <row r="3345" ht="12.75" customHeight="1" x14ac:dyDescent="0.2"/>
    <row r="3346" ht="12.75" customHeight="1" x14ac:dyDescent="0.2"/>
    <row r="3347" ht="12.75" customHeight="1" x14ac:dyDescent="0.2"/>
    <row r="3348" ht="12.75" customHeight="1" x14ac:dyDescent="0.2"/>
    <row r="3349" ht="12.75" customHeight="1" x14ac:dyDescent="0.2"/>
    <row r="3350" ht="12.75" customHeight="1" x14ac:dyDescent="0.2"/>
    <row r="3351" ht="12.75" customHeight="1" x14ac:dyDescent="0.2"/>
    <row r="3352" ht="12.75" customHeight="1" x14ac:dyDescent="0.2"/>
    <row r="3353" ht="12.75" customHeight="1" x14ac:dyDescent="0.2"/>
    <row r="3354" ht="12.75" customHeight="1" x14ac:dyDescent="0.2"/>
    <row r="3355" ht="12.75" customHeight="1" x14ac:dyDescent="0.2"/>
    <row r="3356" ht="12.75" customHeight="1" x14ac:dyDescent="0.2"/>
    <row r="3357" ht="12.75" customHeight="1" x14ac:dyDescent="0.2"/>
    <row r="3358" ht="12.75" customHeight="1" x14ac:dyDescent="0.2"/>
    <row r="3359" ht="12.75" customHeight="1" x14ac:dyDescent="0.2"/>
    <row r="3360" ht="12.75" customHeight="1" x14ac:dyDescent="0.2"/>
    <row r="3361" ht="12.75" customHeight="1" x14ac:dyDescent="0.2"/>
    <row r="3362" ht="12.75" customHeight="1" x14ac:dyDescent="0.2"/>
    <row r="3363" ht="12.75" customHeight="1" x14ac:dyDescent="0.2"/>
    <row r="3364" ht="12.75" customHeight="1" x14ac:dyDescent="0.2"/>
    <row r="3365" ht="12.75" customHeight="1" x14ac:dyDescent="0.2"/>
    <row r="3366" ht="12.75" customHeight="1" x14ac:dyDescent="0.2"/>
    <row r="3367" ht="12.75" customHeight="1" x14ac:dyDescent="0.2"/>
    <row r="3368" ht="12.75" customHeight="1" x14ac:dyDescent="0.2"/>
    <row r="3369" ht="12.75" customHeight="1" x14ac:dyDescent="0.2"/>
    <row r="3370" ht="12.75" customHeight="1" x14ac:dyDescent="0.2"/>
    <row r="3371" ht="12.75" customHeight="1" x14ac:dyDescent="0.2"/>
    <row r="3372" ht="12.75" customHeight="1" x14ac:dyDescent="0.2"/>
    <row r="3373" ht="12.75" customHeight="1" x14ac:dyDescent="0.2"/>
    <row r="3374" ht="12.75" customHeight="1" x14ac:dyDescent="0.2"/>
    <row r="3375" ht="12.75" customHeight="1" x14ac:dyDescent="0.2"/>
    <row r="3376" ht="12.75" customHeight="1" x14ac:dyDescent="0.2"/>
    <row r="3377" ht="12.75" customHeight="1" x14ac:dyDescent="0.2"/>
    <row r="3378" ht="12.75" customHeight="1" x14ac:dyDescent="0.2"/>
    <row r="3379" ht="12.75" customHeight="1" x14ac:dyDescent="0.2"/>
    <row r="3380" ht="12.75" customHeight="1" x14ac:dyDescent="0.2"/>
    <row r="3381" ht="12.75" customHeight="1" x14ac:dyDescent="0.2"/>
    <row r="3382" ht="12.75" customHeight="1" x14ac:dyDescent="0.2"/>
    <row r="3383" ht="12.75" customHeight="1" x14ac:dyDescent="0.2"/>
    <row r="3384" ht="12.75" customHeight="1" x14ac:dyDescent="0.2"/>
    <row r="3385" ht="12.75" customHeight="1" x14ac:dyDescent="0.2"/>
    <row r="3386" ht="12.75" customHeight="1" x14ac:dyDescent="0.2"/>
    <row r="3387" ht="12.75" customHeight="1" x14ac:dyDescent="0.2"/>
    <row r="3388" ht="12.75" customHeight="1" x14ac:dyDescent="0.2"/>
    <row r="3389" ht="12.75" customHeight="1" x14ac:dyDescent="0.2"/>
    <row r="3390" ht="12.75" customHeight="1" x14ac:dyDescent="0.2"/>
    <row r="3391" ht="12.75" customHeight="1" x14ac:dyDescent="0.2"/>
    <row r="3392" ht="12.75" customHeight="1" x14ac:dyDescent="0.2"/>
    <row r="3393" ht="12.75" customHeight="1" x14ac:dyDescent="0.2"/>
    <row r="3394" ht="12.75" customHeight="1" x14ac:dyDescent="0.2"/>
    <row r="3395" ht="12.75" customHeight="1" x14ac:dyDescent="0.2"/>
    <row r="3396" ht="12.75" customHeight="1" x14ac:dyDescent="0.2"/>
    <row r="3397" ht="12.75" customHeight="1" x14ac:dyDescent="0.2"/>
    <row r="3398" ht="12.75" customHeight="1" x14ac:dyDescent="0.2"/>
    <row r="3399" ht="12.75" customHeight="1" x14ac:dyDescent="0.2"/>
    <row r="3400" ht="12.75" customHeight="1" x14ac:dyDescent="0.2"/>
    <row r="3401" ht="12.75" customHeight="1" x14ac:dyDescent="0.2"/>
    <row r="3402" ht="12.75" customHeight="1" x14ac:dyDescent="0.2"/>
    <row r="3403" ht="12.75" customHeight="1" x14ac:dyDescent="0.2"/>
    <row r="3404" ht="12.75" customHeight="1" x14ac:dyDescent="0.2"/>
    <row r="3405" ht="12.75" customHeight="1" x14ac:dyDescent="0.2"/>
    <row r="3406" ht="12.75" customHeight="1" x14ac:dyDescent="0.2"/>
    <row r="3407" ht="12.75" customHeight="1" x14ac:dyDescent="0.2"/>
    <row r="3408" ht="12.75" customHeight="1" x14ac:dyDescent="0.2"/>
    <row r="3409" ht="12.75" customHeight="1" x14ac:dyDescent="0.2"/>
    <row r="3410" ht="12.75" customHeight="1" x14ac:dyDescent="0.2"/>
    <row r="3411" ht="12.75" customHeight="1" x14ac:dyDescent="0.2"/>
    <row r="3412" ht="12.75" customHeight="1" x14ac:dyDescent="0.2"/>
    <row r="3413" ht="12.75" customHeight="1" x14ac:dyDescent="0.2"/>
    <row r="3414" ht="12.75" customHeight="1" x14ac:dyDescent="0.2"/>
    <row r="3415" ht="12.75" customHeight="1" x14ac:dyDescent="0.2"/>
    <row r="3416" ht="12.75" customHeight="1" x14ac:dyDescent="0.2"/>
    <row r="3417" ht="12.75" customHeight="1" x14ac:dyDescent="0.2"/>
    <row r="3418" ht="12.75" customHeight="1" x14ac:dyDescent="0.2"/>
    <row r="3419" ht="12.75" customHeight="1" x14ac:dyDescent="0.2"/>
    <row r="3420" ht="12.75" customHeight="1" x14ac:dyDescent="0.2"/>
    <row r="3421" ht="12.75" customHeight="1" x14ac:dyDescent="0.2"/>
    <row r="3422" ht="12.75" customHeight="1" x14ac:dyDescent="0.2"/>
    <row r="3423" ht="12.75" customHeight="1" x14ac:dyDescent="0.2"/>
    <row r="3424" ht="12.75" customHeight="1" x14ac:dyDescent="0.2"/>
    <row r="3425" ht="12.75" customHeight="1" x14ac:dyDescent="0.2"/>
    <row r="3426" ht="12.75" customHeight="1" x14ac:dyDescent="0.2"/>
    <row r="3427" ht="12.75" customHeight="1" x14ac:dyDescent="0.2"/>
    <row r="3428" ht="12.75" customHeight="1" x14ac:dyDescent="0.2"/>
    <row r="3429" ht="12.75" customHeight="1" x14ac:dyDescent="0.2"/>
    <row r="3430" ht="12.75" customHeight="1" x14ac:dyDescent="0.2"/>
    <row r="3431" ht="12.75" customHeight="1" x14ac:dyDescent="0.2"/>
    <row r="3432" ht="12.75" customHeight="1" x14ac:dyDescent="0.2"/>
    <row r="3433" ht="12.75" customHeight="1" x14ac:dyDescent="0.2"/>
    <row r="3434" ht="12.75" customHeight="1" x14ac:dyDescent="0.2"/>
    <row r="3435" ht="12.75" customHeight="1" x14ac:dyDescent="0.2"/>
    <row r="3436" ht="12.75" customHeight="1" x14ac:dyDescent="0.2"/>
    <row r="3437" ht="12.75" customHeight="1" x14ac:dyDescent="0.2"/>
    <row r="3438" ht="12.75" customHeight="1" x14ac:dyDescent="0.2"/>
    <row r="3439" ht="12.75" customHeight="1" x14ac:dyDescent="0.2"/>
    <row r="3440" ht="12.75" customHeight="1" x14ac:dyDescent="0.2"/>
    <row r="3441" ht="12.75" customHeight="1" x14ac:dyDescent="0.2"/>
    <row r="3442" ht="12.75" customHeight="1" x14ac:dyDescent="0.2"/>
    <row r="3443" ht="12.75" customHeight="1" x14ac:dyDescent="0.2"/>
    <row r="3444" ht="12.75" customHeight="1" x14ac:dyDescent="0.2"/>
    <row r="3445" ht="12.75" customHeight="1" x14ac:dyDescent="0.2"/>
    <row r="3446" ht="12.75" customHeight="1" x14ac:dyDescent="0.2"/>
    <row r="3447" ht="12.75" customHeight="1" x14ac:dyDescent="0.2"/>
    <row r="3448" ht="12.75" customHeight="1" x14ac:dyDescent="0.2"/>
    <row r="3449" ht="12.75" customHeight="1" x14ac:dyDescent="0.2"/>
    <row r="3450" ht="12.75" customHeight="1" x14ac:dyDescent="0.2"/>
    <row r="3451" ht="12.75" customHeight="1" x14ac:dyDescent="0.2"/>
    <row r="3452" ht="12.75" customHeight="1" x14ac:dyDescent="0.2"/>
    <row r="3453" ht="12.75" customHeight="1" x14ac:dyDescent="0.2"/>
    <row r="3454" ht="12.75" customHeight="1" x14ac:dyDescent="0.2"/>
    <row r="3455" ht="12.75" customHeight="1" x14ac:dyDescent="0.2"/>
    <row r="3456" ht="12.75" customHeight="1" x14ac:dyDescent="0.2"/>
    <row r="3457" ht="12.75" customHeight="1" x14ac:dyDescent="0.2"/>
    <row r="3458" ht="12.75" customHeight="1" x14ac:dyDescent="0.2"/>
    <row r="3459" ht="12.75" customHeight="1" x14ac:dyDescent="0.2"/>
    <row r="3460" ht="12.75" customHeight="1" x14ac:dyDescent="0.2"/>
    <row r="3461" ht="12.75" customHeight="1" x14ac:dyDescent="0.2"/>
    <row r="3462" ht="12.75" customHeight="1" x14ac:dyDescent="0.2"/>
    <row r="3463" ht="12.75" customHeight="1" x14ac:dyDescent="0.2"/>
    <row r="3464" ht="12.75" customHeight="1" x14ac:dyDescent="0.2"/>
    <row r="3465" ht="12.75" customHeight="1" x14ac:dyDescent="0.2"/>
    <row r="3466" ht="12.75" customHeight="1" x14ac:dyDescent="0.2"/>
    <row r="3467" ht="12.75" customHeight="1" x14ac:dyDescent="0.2"/>
    <row r="3468" ht="12.75" customHeight="1" x14ac:dyDescent="0.2"/>
    <row r="3469" ht="12.75" customHeight="1" x14ac:dyDescent="0.2"/>
    <row r="3470" ht="12.75" customHeight="1" x14ac:dyDescent="0.2"/>
    <row r="3471" ht="12.75" customHeight="1" x14ac:dyDescent="0.2"/>
    <row r="3472" ht="12.75" customHeight="1" x14ac:dyDescent="0.2"/>
    <row r="3473" ht="12.75" customHeight="1" x14ac:dyDescent="0.2"/>
    <row r="3474" ht="12.75" customHeight="1" x14ac:dyDescent="0.2"/>
    <row r="3475" ht="12.75" customHeight="1" x14ac:dyDescent="0.2"/>
    <row r="3476" ht="12.75" customHeight="1" x14ac:dyDescent="0.2"/>
    <row r="3477" ht="12.75" customHeight="1" x14ac:dyDescent="0.2"/>
    <row r="3478" ht="12.75" customHeight="1" x14ac:dyDescent="0.2"/>
    <row r="3479" ht="12.75" customHeight="1" x14ac:dyDescent="0.2"/>
    <row r="3480" ht="12.75" customHeight="1" x14ac:dyDescent="0.2"/>
    <row r="3481" ht="12.75" customHeight="1" x14ac:dyDescent="0.2"/>
    <row r="3482" ht="12.75" customHeight="1" x14ac:dyDescent="0.2"/>
    <row r="3483" ht="12.75" customHeight="1" x14ac:dyDescent="0.2"/>
    <row r="3484" ht="12.75" customHeight="1" x14ac:dyDescent="0.2"/>
    <row r="3485" ht="12.75" customHeight="1" x14ac:dyDescent="0.2"/>
    <row r="3486" ht="12.75" customHeight="1" x14ac:dyDescent="0.2"/>
    <row r="3487" ht="12.75" customHeight="1" x14ac:dyDescent="0.2"/>
    <row r="3488" ht="12.75" customHeight="1" x14ac:dyDescent="0.2"/>
    <row r="3489" ht="12.75" customHeight="1" x14ac:dyDescent="0.2"/>
    <row r="3490" ht="12.75" customHeight="1" x14ac:dyDescent="0.2"/>
    <row r="3491" ht="12.75" customHeight="1" x14ac:dyDescent="0.2"/>
    <row r="3492" ht="12.75" customHeight="1" x14ac:dyDescent="0.2"/>
    <row r="3493" ht="12.75" customHeight="1" x14ac:dyDescent="0.2"/>
    <row r="3494" ht="12.75" customHeight="1" x14ac:dyDescent="0.2"/>
    <row r="3495" ht="12.75" customHeight="1" x14ac:dyDescent="0.2"/>
    <row r="3496" ht="12.75" customHeight="1" x14ac:dyDescent="0.2"/>
    <row r="3497" ht="12.75" customHeight="1" x14ac:dyDescent="0.2"/>
    <row r="3498" ht="12.75" customHeight="1" x14ac:dyDescent="0.2"/>
    <row r="3499" ht="12.75" customHeight="1" x14ac:dyDescent="0.2"/>
    <row r="3500" ht="12.75" customHeight="1" x14ac:dyDescent="0.2"/>
    <row r="3501" ht="12.75" customHeight="1" x14ac:dyDescent="0.2"/>
    <row r="3502" ht="12.75" customHeight="1" x14ac:dyDescent="0.2"/>
    <row r="3503" ht="12.75" customHeight="1" x14ac:dyDescent="0.2"/>
    <row r="3504" ht="12.75" customHeight="1" x14ac:dyDescent="0.2"/>
    <row r="3505" ht="12.75" customHeight="1" x14ac:dyDescent="0.2"/>
    <row r="3506" ht="12.75" customHeight="1" x14ac:dyDescent="0.2"/>
    <row r="3507" ht="12.75" customHeight="1" x14ac:dyDescent="0.2"/>
    <row r="3508" ht="12.75" customHeight="1" x14ac:dyDescent="0.2"/>
    <row r="3509" ht="12.75" customHeight="1" x14ac:dyDescent="0.2"/>
    <row r="3510" ht="12.75" customHeight="1" x14ac:dyDescent="0.2"/>
    <row r="3511" ht="12.75" customHeight="1" x14ac:dyDescent="0.2"/>
    <row r="3512" ht="12.75" customHeight="1" x14ac:dyDescent="0.2"/>
    <row r="3513" ht="12.75" customHeight="1" x14ac:dyDescent="0.2"/>
    <row r="3514" ht="12.75" customHeight="1" x14ac:dyDescent="0.2"/>
    <row r="3515" ht="12.75" customHeight="1" x14ac:dyDescent="0.2"/>
    <row r="3516" ht="12.75" customHeight="1" x14ac:dyDescent="0.2"/>
    <row r="3517" ht="12.75" customHeight="1" x14ac:dyDescent="0.2"/>
    <row r="3518" ht="12.75" customHeight="1" x14ac:dyDescent="0.2"/>
    <row r="3519" ht="12.75" customHeight="1" x14ac:dyDescent="0.2"/>
    <row r="3520" ht="12.75" customHeight="1" x14ac:dyDescent="0.2"/>
    <row r="3521" ht="12.75" customHeight="1" x14ac:dyDescent="0.2"/>
    <row r="3522" ht="12.75" customHeight="1" x14ac:dyDescent="0.2"/>
    <row r="3523" ht="12.75" customHeight="1" x14ac:dyDescent="0.2"/>
    <row r="3524" ht="12.75" customHeight="1" x14ac:dyDescent="0.2"/>
    <row r="3525" ht="12.75" customHeight="1" x14ac:dyDescent="0.2"/>
    <row r="3526" ht="12.75" customHeight="1" x14ac:dyDescent="0.2"/>
    <row r="3527" ht="12.75" customHeight="1" x14ac:dyDescent="0.2"/>
    <row r="3528" ht="12.75" customHeight="1" x14ac:dyDescent="0.2"/>
    <row r="3529" ht="12.75" customHeight="1" x14ac:dyDescent="0.2"/>
    <row r="3530" ht="12.75" customHeight="1" x14ac:dyDescent="0.2"/>
    <row r="3531" ht="12.75" customHeight="1" x14ac:dyDescent="0.2"/>
    <row r="3532" ht="12.75" customHeight="1" x14ac:dyDescent="0.2"/>
    <row r="3533" ht="12.75" customHeight="1" x14ac:dyDescent="0.2"/>
    <row r="3534" ht="12.75" customHeight="1" x14ac:dyDescent="0.2"/>
    <row r="3535" ht="12.75" customHeight="1" x14ac:dyDescent="0.2"/>
    <row r="3536" ht="12.75" customHeight="1" x14ac:dyDescent="0.2"/>
    <row r="3537" ht="12.75" customHeight="1" x14ac:dyDescent="0.2"/>
    <row r="3538" ht="12.75" customHeight="1" x14ac:dyDescent="0.2"/>
    <row r="3539" ht="12.75" customHeight="1" x14ac:dyDescent="0.2"/>
    <row r="3540" ht="12.75" customHeight="1" x14ac:dyDescent="0.2"/>
    <row r="3541" ht="12.75" customHeight="1" x14ac:dyDescent="0.2"/>
    <row r="3542" ht="12.75" customHeight="1" x14ac:dyDescent="0.2"/>
    <row r="3543" ht="12.75" customHeight="1" x14ac:dyDescent="0.2"/>
    <row r="3544" ht="12.75" customHeight="1" x14ac:dyDescent="0.2"/>
    <row r="3545" ht="12.75" customHeight="1" x14ac:dyDescent="0.2"/>
    <row r="3546" ht="12.75" customHeight="1" x14ac:dyDescent="0.2"/>
    <row r="3547" ht="12.75" customHeight="1" x14ac:dyDescent="0.2"/>
    <row r="3548" ht="12.75" customHeight="1" x14ac:dyDescent="0.2"/>
    <row r="3549" ht="12.75" customHeight="1" x14ac:dyDescent="0.2"/>
    <row r="3550" ht="12.75" customHeight="1" x14ac:dyDescent="0.2"/>
    <row r="3551" ht="12.75" customHeight="1" x14ac:dyDescent="0.2"/>
    <row r="3552" ht="12.75" customHeight="1" x14ac:dyDescent="0.2"/>
    <row r="3553" ht="12.75" customHeight="1" x14ac:dyDescent="0.2"/>
    <row r="3554" ht="12.75" customHeight="1" x14ac:dyDescent="0.2"/>
    <row r="3555" ht="12.75" customHeight="1" x14ac:dyDescent="0.2"/>
    <row r="3556" ht="12.75" customHeight="1" x14ac:dyDescent="0.2"/>
    <row r="3557" ht="12.75" customHeight="1" x14ac:dyDescent="0.2"/>
    <row r="3558" ht="12.75" customHeight="1" x14ac:dyDescent="0.2"/>
    <row r="3559" ht="12.75" customHeight="1" x14ac:dyDescent="0.2"/>
    <row r="3560" ht="12.75" customHeight="1" x14ac:dyDescent="0.2"/>
    <row r="3561" ht="12.75" customHeight="1" x14ac:dyDescent="0.2"/>
    <row r="3562" ht="12.75" customHeight="1" x14ac:dyDescent="0.2"/>
    <row r="3563" ht="12.75" customHeight="1" x14ac:dyDescent="0.2"/>
    <row r="3564" ht="12.75" customHeight="1" x14ac:dyDescent="0.2"/>
    <row r="3565" ht="12.75" customHeight="1" x14ac:dyDescent="0.2"/>
    <row r="3566" ht="12.75" customHeight="1" x14ac:dyDescent="0.2"/>
    <row r="3567" ht="12.75" customHeight="1" x14ac:dyDescent="0.2"/>
    <row r="3568" ht="12.75" customHeight="1" x14ac:dyDescent="0.2"/>
    <row r="3569" ht="12.75" customHeight="1" x14ac:dyDescent="0.2"/>
    <row r="3570" ht="12.75" customHeight="1" x14ac:dyDescent="0.2"/>
    <row r="3571" ht="12.75" customHeight="1" x14ac:dyDescent="0.2"/>
    <row r="3572" ht="12.75" customHeight="1" x14ac:dyDescent="0.2"/>
    <row r="3573" ht="12.75" customHeight="1" x14ac:dyDescent="0.2"/>
    <row r="3574" ht="12.75" customHeight="1" x14ac:dyDescent="0.2"/>
    <row r="3575" ht="12.75" customHeight="1" x14ac:dyDescent="0.2"/>
    <row r="3576" ht="12.75" customHeight="1" x14ac:dyDescent="0.2"/>
    <row r="3577" ht="12.75" customHeight="1" x14ac:dyDescent="0.2"/>
    <row r="3578" ht="12.75" customHeight="1" x14ac:dyDescent="0.2"/>
    <row r="3579" ht="12.75" customHeight="1" x14ac:dyDescent="0.2"/>
    <row r="3580" ht="12.75" customHeight="1" x14ac:dyDescent="0.2"/>
    <row r="3581" ht="12.75" customHeight="1" x14ac:dyDescent="0.2"/>
    <row r="3582" ht="12.75" customHeight="1" x14ac:dyDescent="0.2"/>
    <row r="3583" ht="12.75" customHeight="1" x14ac:dyDescent="0.2"/>
    <row r="3584" ht="12.75" customHeight="1" x14ac:dyDescent="0.2"/>
    <row r="3585" ht="12.75" customHeight="1" x14ac:dyDescent="0.2"/>
    <row r="3586" ht="12.75" customHeight="1" x14ac:dyDescent="0.2"/>
    <row r="3587" ht="12.75" customHeight="1" x14ac:dyDescent="0.2"/>
    <row r="3588" ht="12.75" customHeight="1" x14ac:dyDescent="0.2"/>
    <row r="3589" ht="12.75" customHeight="1" x14ac:dyDescent="0.2"/>
    <row r="3590" ht="12.75" customHeight="1" x14ac:dyDescent="0.2"/>
    <row r="3591" ht="12.75" customHeight="1" x14ac:dyDescent="0.2"/>
    <row r="3592" ht="12.75" customHeight="1" x14ac:dyDescent="0.2"/>
    <row r="3593" ht="12.75" customHeight="1" x14ac:dyDescent="0.2"/>
    <row r="3594" ht="12.75" customHeight="1" x14ac:dyDescent="0.2"/>
    <row r="3595" ht="12.75" customHeight="1" x14ac:dyDescent="0.2"/>
    <row r="3596" ht="12.75" customHeight="1" x14ac:dyDescent="0.2"/>
    <row r="3597" ht="12.75" customHeight="1" x14ac:dyDescent="0.2"/>
    <row r="3598" ht="12.75" customHeight="1" x14ac:dyDescent="0.2"/>
    <row r="3599" ht="12.75" customHeight="1" x14ac:dyDescent="0.2"/>
    <row r="3600" ht="12.75" customHeight="1" x14ac:dyDescent="0.2"/>
    <row r="3601" ht="12.75" customHeight="1" x14ac:dyDescent="0.2"/>
    <row r="3602" ht="12.75" customHeight="1" x14ac:dyDescent="0.2"/>
    <row r="3603" ht="12.75" customHeight="1" x14ac:dyDescent="0.2"/>
    <row r="3604" ht="12.75" customHeight="1" x14ac:dyDescent="0.2"/>
    <row r="3605" ht="12.75" customHeight="1" x14ac:dyDescent="0.2"/>
    <row r="3606" ht="12.75" customHeight="1" x14ac:dyDescent="0.2"/>
    <row r="3607" ht="12.75" customHeight="1" x14ac:dyDescent="0.2"/>
    <row r="3608" ht="12.75" customHeight="1" x14ac:dyDescent="0.2"/>
    <row r="3609" ht="12.75" customHeight="1" x14ac:dyDescent="0.2"/>
    <row r="3610" ht="12.75" customHeight="1" x14ac:dyDescent="0.2"/>
    <row r="3611" ht="12.75" customHeight="1" x14ac:dyDescent="0.2"/>
    <row r="3612" ht="12.75" customHeight="1" x14ac:dyDescent="0.2"/>
    <row r="3613" ht="12.75" customHeight="1" x14ac:dyDescent="0.2"/>
    <row r="3614" ht="12.75" customHeight="1" x14ac:dyDescent="0.2"/>
    <row r="3615" ht="12.75" customHeight="1" x14ac:dyDescent="0.2"/>
    <row r="3616" ht="12.75" customHeight="1" x14ac:dyDescent="0.2"/>
    <row r="3617" ht="12.75" customHeight="1" x14ac:dyDescent="0.2"/>
    <row r="3618" ht="12.75" customHeight="1" x14ac:dyDescent="0.2"/>
    <row r="3619" ht="12.75" customHeight="1" x14ac:dyDescent="0.2"/>
    <row r="3620" ht="12.75" customHeight="1" x14ac:dyDescent="0.2"/>
    <row r="3621" ht="12.75" customHeight="1" x14ac:dyDescent="0.2"/>
    <row r="3622" ht="12.75" customHeight="1" x14ac:dyDescent="0.2"/>
    <row r="3623" ht="12.75" customHeight="1" x14ac:dyDescent="0.2"/>
    <row r="3624" ht="12.75" customHeight="1" x14ac:dyDescent="0.2"/>
    <row r="3625" ht="12.75" customHeight="1" x14ac:dyDescent="0.2"/>
    <row r="3626" ht="12.75" customHeight="1" x14ac:dyDescent="0.2"/>
    <row r="3627" ht="12.75" customHeight="1" x14ac:dyDescent="0.2"/>
    <row r="3628" ht="12.75" customHeight="1" x14ac:dyDescent="0.2"/>
    <row r="3629" ht="12.75" customHeight="1" x14ac:dyDescent="0.2"/>
    <row r="3630" ht="12.75" customHeight="1" x14ac:dyDescent="0.2"/>
    <row r="3631" ht="12.75" customHeight="1" x14ac:dyDescent="0.2"/>
    <row r="3632" ht="12.75" customHeight="1" x14ac:dyDescent="0.2"/>
    <row r="3633" ht="12.75" customHeight="1" x14ac:dyDescent="0.2"/>
    <row r="3634" ht="12.75" customHeight="1" x14ac:dyDescent="0.2"/>
    <row r="3635" ht="12.75" customHeight="1" x14ac:dyDescent="0.2"/>
    <row r="3636" ht="12.75" customHeight="1" x14ac:dyDescent="0.2"/>
    <row r="3637" ht="12.75" customHeight="1" x14ac:dyDescent="0.2"/>
    <row r="3638" ht="12.75" customHeight="1" x14ac:dyDescent="0.2"/>
    <row r="3639" ht="12.75" customHeight="1" x14ac:dyDescent="0.2"/>
    <row r="3640" ht="12.75" customHeight="1" x14ac:dyDescent="0.2"/>
    <row r="3641" ht="12.75" customHeight="1" x14ac:dyDescent="0.2"/>
    <row r="3642" ht="12.75" customHeight="1" x14ac:dyDescent="0.2"/>
    <row r="3643" ht="12.75" customHeight="1" x14ac:dyDescent="0.2"/>
    <row r="3644" ht="12.75" customHeight="1" x14ac:dyDescent="0.2"/>
    <row r="3645" ht="12.75" customHeight="1" x14ac:dyDescent="0.2"/>
    <row r="3646" ht="12.75" customHeight="1" x14ac:dyDescent="0.2"/>
    <row r="3647" ht="12.75" customHeight="1" x14ac:dyDescent="0.2"/>
    <row r="3648" ht="12.75" customHeight="1" x14ac:dyDescent="0.2"/>
    <row r="3649" ht="12.75" customHeight="1" x14ac:dyDescent="0.2"/>
    <row r="3650" ht="12.75" customHeight="1" x14ac:dyDescent="0.2"/>
    <row r="3651" ht="12.75" customHeight="1" x14ac:dyDescent="0.2"/>
    <row r="3652" ht="12.75" customHeight="1" x14ac:dyDescent="0.2"/>
    <row r="3653" ht="12.75" customHeight="1" x14ac:dyDescent="0.2"/>
    <row r="3654" ht="12.75" customHeight="1" x14ac:dyDescent="0.2"/>
    <row r="3655" ht="12.75" customHeight="1" x14ac:dyDescent="0.2"/>
    <row r="3656" ht="12.75" customHeight="1" x14ac:dyDescent="0.2"/>
    <row r="3657" ht="12.75" customHeight="1" x14ac:dyDescent="0.2"/>
    <row r="3658" ht="12.75" customHeight="1" x14ac:dyDescent="0.2"/>
    <row r="3659" ht="12.75" customHeight="1" x14ac:dyDescent="0.2"/>
    <row r="3660" ht="12.75" customHeight="1" x14ac:dyDescent="0.2"/>
    <row r="3661" ht="12.75" customHeight="1" x14ac:dyDescent="0.2"/>
    <row r="3662" ht="12.75" customHeight="1" x14ac:dyDescent="0.2"/>
    <row r="3663" ht="12.75" customHeight="1" x14ac:dyDescent="0.2"/>
    <row r="3664" ht="12.75" customHeight="1" x14ac:dyDescent="0.2"/>
    <row r="3665" ht="12.75" customHeight="1" x14ac:dyDescent="0.2"/>
    <row r="3666" ht="12.75" customHeight="1" x14ac:dyDescent="0.2"/>
    <row r="3667" ht="12.75" customHeight="1" x14ac:dyDescent="0.2"/>
    <row r="3668" ht="12.75" customHeight="1" x14ac:dyDescent="0.2"/>
    <row r="3669" ht="12.75" customHeight="1" x14ac:dyDescent="0.2"/>
    <row r="3670" ht="12.75" customHeight="1" x14ac:dyDescent="0.2"/>
    <row r="3671" ht="12.75" customHeight="1" x14ac:dyDescent="0.2"/>
    <row r="3672" ht="12.75" customHeight="1" x14ac:dyDescent="0.2"/>
    <row r="3673" ht="12.75" customHeight="1" x14ac:dyDescent="0.2"/>
    <row r="3674" ht="12.75" customHeight="1" x14ac:dyDescent="0.2"/>
    <row r="3675" ht="12.75" customHeight="1" x14ac:dyDescent="0.2"/>
    <row r="3676" ht="12.75" customHeight="1" x14ac:dyDescent="0.2"/>
    <row r="3677" ht="12.75" customHeight="1" x14ac:dyDescent="0.2"/>
    <row r="3678" ht="12.75" customHeight="1" x14ac:dyDescent="0.2"/>
    <row r="3679" ht="12.75" customHeight="1" x14ac:dyDescent="0.2"/>
    <row r="3680" ht="12.75" customHeight="1" x14ac:dyDescent="0.2"/>
    <row r="3681" ht="12.75" customHeight="1" x14ac:dyDescent="0.2"/>
    <row r="3682" ht="12.75" customHeight="1" x14ac:dyDescent="0.2"/>
    <row r="3683" ht="12.75" customHeight="1" x14ac:dyDescent="0.2"/>
    <row r="3684" ht="12.75" customHeight="1" x14ac:dyDescent="0.2"/>
    <row r="3685" ht="12.75" customHeight="1" x14ac:dyDescent="0.2"/>
    <row r="3686" ht="12.75" customHeight="1" x14ac:dyDescent="0.2"/>
    <row r="3687" ht="12.75" customHeight="1" x14ac:dyDescent="0.2"/>
    <row r="3688" ht="12.75" customHeight="1" x14ac:dyDescent="0.2"/>
    <row r="3689" ht="12.75" customHeight="1" x14ac:dyDescent="0.2"/>
    <row r="3690" ht="12.75" customHeight="1" x14ac:dyDescent="0.2"/>
    <row r="3691" ht="12.75" customHeight="1" x14ac:dyDescent="0.2"/>
    <row r="3692" ht="12.75" customHeight="1" x14ac:dyDescent="0.2"/>
    <row r="3693" ht="12.75" customHeight="1" x14ac:dyDescent="0.2"/>
    <row r="3694" ht="12.75" customHeight="1" x14ac:dyDescent="0.2"/>
    <row r="3695" ht="12.75" customHeight="1" x14ac:dyDescent="0.2"/>
    <row r="3696" ht="12.75" customHeight="1" x14ac:dyDescent="0.2"/>
    <row r="3697" ht="12.75" customHeight="1" x14ac:dyDescent="0.2"/>
    <row r="3698" ht="12.75" customHeight="1" x14ac:dyDescent="0.2"/>
    <row r="3699" ht="12.75" customHeight="1" x14ac:dyDescent="0.2"/>
    <row r="3700" ht="12.75" customHeight="1" x14ac:dyDescent="0.2"/>
    <row r="3701" ht="12.75" customHeight="1" x14ac:dyDescent="0.2"/>
    <row r="3702" ht="12.75" customHeight="1" x14ac:dyDescent="0.2"/>
    <row r="3703" ht="12.75" customHeight="1" x14ac:dyDescent="0.2"/>
    <row r="3704" ht="12.75" customHeight="1" x14ac:dyDescent="0.2"/>
    <row r="3705" ht="12.75" customHeight="1" x14ac:dyDescent="0.2"/>
    <row r="3706" ht="12.75" customHeight="1" x14ac:dyDescent="0.2"/>
    <row r="3707" ht="12.75" customHeight="1" x14ac:dyDescent="0.2"/>
    <row r="3708" ht="12.75" customHeight="1" x14ac:dyDescent="0.2"/>
    <row r="3709" ht="12.75" customHeight="1" x14ac:dyDescent="0.2"/>
    <row r="3710" ht="12.75" customHeight="1" x14ac:dyDescent="0.2"/>
    <row r="3711" ht="12.75" customHeight="1" x14ac:dyDescent="0.2"/>
    <row r="3712" ht="12.75" customHeight="1" x14ac:dyDescent="0.2"/>
    <row r="3713" ht="12.75" customHeight="1" x14ac:dyDescent="0.2"/>
    <row r="3714" ht="12.75" customHeight="1" x14ac:dyDescent="0.2"/>
    <row r="3715" ht="12.75" customHeight="1" x14ac:dyDescent="0.2"/>
    <row r="3716" ht="12.75" customHeight="1" x14ac:dyDescent="0.2"/>
    <row r="3717" ht="12.75" customHeight="1" x14ac:dyDescent="0.2"/>
    <row r="3718" ht="12.75" customHeight="1" x14ac:dyDescent="0.2"/>
    <row r="3719" ht="12.75" customHeight="1" x14ac:dyDescent="0.2"/>
    <row r="3720" ht="12.75" customHeight="1" x14ac:dyDescent="0.2"/>
    <row r="3721" ht="12.75" customHeight="1" x14ac:dyDescent="0.2"/>
    <row r="3722" ht="12.75" customHeight="1" x14ac:dyDescent="0.2"/>
    <row r="3723" ht="12.75" customHeight="1" x14ac:dyDescent="0.2"/>
    <row r="3724" ht="12.75" customHeight="1" x14ac:dyDescent="0.2"/>
    <row r="3725" ht="12.75" customHeight="1" x14ac:dyDescent="0.2"/>
    <row r="3726" ht="12.75" customHeight="1" x14ac:dyDescent="0.2"/>
    <row r="3727" ht="12.75" customHeight="1" x14ac:dyDescent="0.2"/>
    <row r="3728" ht="12.75" customHeight="1" x14ac:dyDescent="0.2"/>
    <row r="3729" ht="12.75" customHeight="1" x14ac:dyDescent="0.2"/>
    <row r="3730" ht="12.75" customHeight="1" x14ac:dyDescent="0.2"/>
    <row r="3731" ht="12.75" customHeight="1" x14ac:dyDescent="0.2"/>
    <row r="3732" ht="12.75" customHeight="1" x14ac:dyDescent="0.2"/>
    <row r="3733" ht="12.75" customHeight="1" x14ac:dyDescent="0.2"/>
    <row r="3734" ht="12.75" customHeight="1" x14ac:dyDescent="0.2"/>
    <row r="3735" ht="12.75" customHeight="1" x14ac:dyDescent="0.2"/>
    <row r="3736" ht="12.75" customHeight="1" x14ac:dyDescent="0.2"/>
    <row r="3737" ht="12.75" customHeight="1" x14ac:dyDescent="0.2"/>
    <row r="3738" ht="12.75" customHeight="1" x14ac:dyDescent="0.2"/>
    <row r="3739" ht="12.75" customHeight="1" x14ac:dyDescent="0.2"/>
    <row r="3740" ht="12.75" customHeight="1" x14ac:dyDescent="0.2"/>
    <row r="3741" ht="12.75" customHeight="1" x14ac:dyDescent="0.2"/>
    <row r="3742" ht="12.75" customHeight="1" x14ac:dyDescent="0.2"/>
    <row r="3743" ht="12.75" customHeight="1" x14ac:dyDescent="0.2"/>
    <row r="3744" ht="12.75" customHeight="1" x14ac:dyDescent="0.2"/>
    <row r="3745" ht="12.75" customHeight="1" x14ac:dyDescent="0.2"/>
    <row r="3746" ht="12.75" customHeight="1" x14ac:dyDescent="0.2"/>
    <row r="3747" ht="12.75" customHeight="1" x14ac:dyDescent="0.2"/>
    <row r="3748" ht="12.75" customHeight="1" x14ac:dyDescent="0.2"/>
    <row r="3749" ht="12.75" customHeight="1" x14ac:dyDescent="0.2"/>
    <row r="3750" ht="12.75" customHeight="1" x14ac:dyDescent="0.2"/>
    <row r="3751" ht="12.75" customHeight="1" x14ac:dyDescent="0.2"/>
    <row r="3752" ht="12.75" customHeight="1" x14ac:dyDescent="0.2"/>
    <row r="3753" ht="12.75" customHeight="1" x14ac:dyDescent="0.2"/>
    <row r="3754" ht="12.75" customHeight="1" x14ac:dyDescent="0.2"/>
    <row r="3755" ht="12.75" customHeight="1" x14ac:dyDescent="0.2"/>
    <row r="3756" ht="12.75" customHeight="1" x14ac:dyDescent="0.2"/>
    <row r="3757" ht="12.75" customHeight="1" x14ac:dyDescent="0.2"/>
    <row r="3758" ht="12.75" customHeight="1" x14ac:dyDescent="0.2"/>
    <row r="3759" ht="12.75" customHeight="1" x14ac:dyDescent="0.2"/>
    <row r="3760" ht="12.75" customHeight="1" x14ac:dyDescent="0.2"/>
    <row r="3761" ht="12.75" customHeight="1" x14ac:dyDescent="0.2"/>
    <row r="3762" ht="12.75" customHeight="1" x14ac:dyDescent="0.2"/>
    <row r="3763" ht="12.75" customHeight="1" x14ac:dyDescent="0.2"/>
    <row r="3764" ht="12.75" customHeight="1" x14ac:dyDescent="0.2"/>
    <row r="3765" ht="12.75" customHeight="1" x14ac:dyDescent="0.2"/>
    <row r="3766" ht="12.75" customHeight="1" x14ac:dyDescent="0.2"/>
    <row r="3767" ht="12.75" customHeight="1" x14ac:dyDescent="0.2"/>
    <row r="3768" ht="12.75" customHeight="1" x14ac:dyDescent="0.2"/>
    <row r="3769" ht="12.75" customHeight="1" x14ac:dyDescent="0.2"/>
    <row r="3770" ht="12.75" customHeight="1" x14ac:dyDescent="0.2"/>
    <row r="3771" ht="12.75" customHeight="1" x14ac:dyDescent="0.2"/>
    <row r="3772" ht="12.75" customHeight="1" x14ac:dyDescent="0.2"/>
    <row r="3773" ht="12.75" customHeight="1" x14ac:dyDescent="0.2"/>
    <row r="3774" ht="12.75" customHeight="1" x14ac:dyDescent="0.2"/>
    <row r="3775" ht="12.75" customHeight="1" x14ac:dyDescent="0.2"/>
    <row r="3776" ht="12.75" customHeight="1" x14ac:dyDescent="0.2"/>
    <row r="3777" ht="12.75" customHeight="1" x14ac:dyDescent="0.2"/>
    <row r="3778" ht="12.75" customHeight="1" x14ac:dyDescent="0.2"/>
    <row r="3779" ht="12.75" customHeight="1" x14ac:dyDescent="0.2"/>
    <row r="3780" ht="12.75" customHeight="1" x14ac:dyDescent="0.2"/>
    <row r="3781" ht="12.75" customHeight="1" x14ac:dyDescent="0.2"/>
    <row r="3782" ht="12.75" customHeight="1" x14ac:dyDescent="0.2"/>
    <row r="3783" ht="12.75" customHeight="1" x14ac:dyDescent="0.2"/>
    <row r="3784" ht="12.75" customHeight="1" x14ac:dyDescent="0.2"/>
    <row r="3785" ht="12.75" customHeight="1" x14ac:dyDescent="0.2"/>
    <row r="3786" ht="12.75" customHeight="1" x14ac:dyDescent="0.2"/>
    <row r="3787" ht="12.75" customHeight="1" x14ac:dyDescent="0.2"/>
    <row r="3788" ht="12.75" customHeight="1" x14ac:dyDescent="0.2"/>
    <row r="3789" ht="12.75" customHeight="1" x14ac:dyDescent="0.2"/>
    <row r="3790" ht="12.75" customHeight="1" x14ac:dyDescent="0.2"/>
    <row r="3791" ht="12.75" customHeight="1" x14ac:dyDescent="0.2"/>
    <row r="3792" ht="12.75" customHeight="1" x14ac:dyDescent="0.2"/>
    <row r="3793" ht="12.75" customHeight="1" x14ac:dyDescent="0.2"/>
    <row r="3794" ht="12.75" customHeight="1" x14ac:dyDescent="0.2"/>
    <row r="3795" ht="12.75" customHeight="1" x14ac:dyDescent="0.2"/>
    <row r="3796" ht="12.75" customHeight="1" x14ac:dyDescent="0.2"/>
    <row r="3797" ht="12.75" customHeight="1" x14ac:dyDescent="0.2"/>
    <row r="3798" ht="12.75" customHeight="1" x14ac:dyDescent="0.2"/>
    <row r="3799" ht="12.75" customHeight="1" x14ac:dyDescent="0.2"/>
    <row r="3800" ht="12.75" customHeight="1" x14ac:dyDescent="0.2"/>
    <row r="3801" ht="12.75" customHeight="1" x14ac:dyDescent="0.2"/>
    <row r="3802" ht="12.75" customHeight="1" x14ac:dyDescent="0.2"/>
    <row r="3803" ht="12.75" customHeight="1" x14ac:dyDescent="0.2"/>
    <row r="3804" ht="12.75" customHeight="1" x14ac:dyDescent="0.2"/>
    <row r="3805" ht="12.75" customHeight="1" x14ac:dyDescent="0.2"/>
    <row r="3806" ht="12.75" customHeight="1" x14ac:dyDescent="0.2"/>
    <row r="3807" ht="12.75" customHeight="1" x14ac:dyDescent="0.2"/>
    <row r="3808" ht="12.75" customHeight="1" x14ac:dyDescent="0.2"/>
    <row r="3809" ht="12.75" customHeight="1" x14ac:dyDescent="0.2"/>
    <row r="3810" ht="12.75" customHeight="1" x14ac:dyDescent="0.2"/>
    <row r="3811" ht="12.75" customHeight="1" x14ac:dyDescent="0.2"/>
    <row r="3812" ht="12.75" customHeight="1" x14ac:dyDescent="0.2"/>
    <row r="3813" ht="12.75" customHeight="1" x14ac:dyDescent="0.2"/>
    <row r="3814" ht="12.75" customHeight="1" x14ac:dyDescent="0.2"/>
    <row r="3815" ht="12.75" customHeight="1" x14ac:dyDescent="0.2"/>
    <row r="3816" ht="12.75" customHeight="1" x14ac:dyDescent="0.2"/>
    <row r="3817" ht="12.75" customHeight="1" x14ac:dyDescent="0.2"/>
    <row r="3818" ht="12.75" customHeight="1" x14ac:dyDescent="0.2"/>
    <row r="3819" ht="12.75" customHeight="1" x14ac:dyDescent="0.2"/>
    <row r="3820" ht="12.75" customHeight="1" x14ac:dyDescent="0.2"/>
    <row r="3821" ht="12.75" customHeight="1" x14ac:dyDescent="0.2"/>
    <row r="3822" ht="12.75" customHeight="1" x14ac:dyDescent="0.2"/>
    <row r="3823" ht="12.75" customHeight="1" x14ac:dyDescent="0.2"/>
    <row r="3824" ht="12.75" customHeight="1" x14ac:dyDescent="0.2"/>
    <row r="3825" ht="12.75" customHeight="1" x14ac:dyDescent="0.2"/>
    <row r="3826" ht="12.75" customHeight="1" x14ac:dyDescent="0.2"/>
    <row r="3827" ht="12.75" customHeight="1" x14ac:dyDescent="0.2"/>
    <row r="3828" ht="12.75" customHeight="1" x14ac:dyDescent="0.2"/>
    <row r="3829" ht="12.75" customHeight="1" x14ac:dyDescent="0.2"/>
    <row r="3830" ht="12.75" customHeight="1" x14ac:dyDescent="0.2"/>
    <row r="3831" ht="12.75" customHeight="1" x14ac:dyDescent="0.2"/>
    <row r="3832" ht="12.75" customHeight="1" x14ac:dyDescent="0.2"/>
    <row r="3833" ht="12.75" customHeight="1" x14ac:dyDescent="0.2"/>
    <row r="3834" ht="12.75" customHeight="1" x14ac:dyDescent="0.2"/>
    <row r="3835" ht="12.75" customHeight="1" x14ac:dyDescent="0.2"/>
    <row r="3836" ht="12.75" customHeight="1" x14ac:dyDescent="0.2"/>
    <row r="3837" ht="12.75" customHeight="1" x14ac:dyDescent="0.2"/>
    <row r="3838" ht="12.75" customHeight="1" x14ac:dyDescent="0.2"/>
    <row r="3839" ht="12.75" customHeight="1" x14ac:dyDescent="0.2"/>
    <row r="3840" ht="12.75" customHeight="1" x14ac:dyDescent="0.2"/>
    <row r="3841" ht="12.75" customHeight="1" x14ac:dyDescent="0.2"/>
    <row r="3842" ht="12.75" customHeight="1" x14ac:dyDescent="0.2"/>
    <row r="3843" ht="12.75" customHeight="1" x14ac:dyDescent="0.2"/>
    <row r="3844" ht="12.75" customHeight="1" x14ac:dyDescent="0.2"/>
    <row r="3845" ht="12.75" customHeight="1" x14ac:dyDescent="0.2"/>
    <row r="3846" ht="12.75" customHeight="1" x14ac:dyDescent="0.2"/>
    <row r="3847" ht="12.75" customHeight="1" x14ac:dyDescent="0.2"/>
    <row r="3848" ht="12.75" customHeight="1" x14ac:dyDescent="0.2"/>
    <row r="3849" ht="12.75" customHeight="1" x14ac:dyDescent="0.2"/>
    <row r="3850" ht="12.75" customHeight="1" x14ac:dyDescent="0.2"/>
    <row r="3851" ht="12.75" customHeight="1" x14ac:dyDescent="0.2"/>
    <row r="3852" ht="12.75" customHeight="1" x14ac:dyDescent="0.2"/>
    <row r="3853" ht="12.75" customHeight="1" x14ac:dyDescent="0.2"/>
    <row r="3854" ht="12.75" customHeight="1" x14ac:dyDescent="0.2"/>
    <row r="3855" ht="12.75" customHeight="1" x14ac:dyDescent="0.2"/>
    <row r="3856" ht="12.75" customHeight="1" x14ac:dyDescent="0.2"/>
    <row r="3857" ht="12.75" customHeight="1" x14ac:dyDescent="0.2"/>
    <row r="3858" ht="12.75" customHeight="1" x14ac:dyDescent="0.2"/>
    <row r="3859" ht="12.75" customHeight="1" x14ac:dyDescent="0.2"/>
    <row r="3860" ht="12.75" customHeight="1" x14ac:dyDescent="0.2"/>
    <row r="3861" ht="12.75" customHeight="1" x14ac:dyDescent="0.2"/>
    <row r="3862" ht="12.75" customHeight="1" x14ac:dyDescent="0.2"/>
    <row r="3863" ht="12.75" customHeight="1" x14ac:dyDescent="0.2"/>
    <row r="3864" ht="12.75" customHeight="1" x14ac:dyDescent="0.2"/>
    <row r="3865" ht="12.75" customHeight="1" x14ac:dyDescent="0.2"/>
    <row r="3866" ht="12.75" customHeight="1" x14ac:dyDescent="0.2"/>
    <row r="3867" ht="12.75" customHeight="1" x14ac:dyDescent="0.2"/>
    <row r="3868" ht="12.75" customHeight="1" x14ac:dyDescent="0.2"/>
    <row r="3869" ht="12.75" customHeight="1" x14ac:dyDescent="0.2"/>
    <row r="3870" ht="12.75" customHeight="1" x14ac:dyDescent="0.2"/>
    <row r="3871" ht="12.75" customHeight="1" x14ac:dyDescent="0.2"/>
    <row r="3872" ht="12.75" customHeight="1" x14ac:dyDescent="0.2"/>
    <row r="3873" ht="12.75" customHeight="1" x14ac:dyDescent="0.2"/>
    <row r="3874" ht="12.75" customHeight="1" x14ac:dyDescent="0.2"/>
    <row r="3875" ht="12.75" customHeight="1" x14ac:dyDescent="0.2"/>
    <row r="3876" ht="12.75" customHeight="1" x14ac:dyDescent="0.2"/>
    <row r="3877" ht="12.75" customHeight="1" x14ac:dyDescent="0.2"/>
    <row r="3878" ht="12.75" customHeight="1" x14ac:dyDescent="0.2"/>
    <row r="3879" ht="12.75" customHeight="1" x14ac:dyDescent="0.2"/>
    <row r="3880" ht="12.75" customHeight="1" x14ac:dyDescent="0.2"/>
    <row r="3881" ht="12.75" customHeight="1" x14ac:dyDescent="0.2"/>
    <row r="3882" ht="12.75" customHeight="1" x14ac:dyDescent="0.2"/>
    <row r="3883" ht="12.75" customHeight="1" x14ac:dyDescent="0.2"/>
    <row r="3884" ht="12.75" customHeight="1" x14ac:dyDescent="0.2"/>
    <row r="3885" ht="12.75" customHeight="1" x14ac:dyDescent="0.2"/>
    <row r="3886" ht="12.75" customHeight="1" x14ac:dyDescent="0.2"/>
    <row r="3887" ht="12.75" customHeight="1" x14ac:dyDescent="0.2"/>
    <row r="3888" ht="12.75" customHeight="1" x14ac:dyDescent="0.2"/>
    <row r="3889" ht="12.75" customHeight="1" x14ac:dyDescent="0.2"/>
    <row r="3890" ht="12.75" customHeight="1" x14ac:dyDescent="0.2"/>
    <row r="3891" ht="12.75" customHeight="1" x14ac:dyDescent="0.2"/>
    <row r="3892" ht="12.75" customHeight="1" x14ac:dyDescent="0.2"/>
    <row r="3893" ht="12.75" customHeight="1" x14ac:dyDescent="0.2"/>
    <row r="3894" ht="12.75" customHeight="1" x14ac:dyDescent="0.2"/>
    <row r="3895" ht="12.75" customHeight="1" x14ac:dyDescent="0.2"/>
    <row r="3896" ht="12.75" customHeight="1" x14ac:dyDescent="0.2"/>
    <row r="3897" ht="12.75" customHeight="1" x14ac:dyDescent="0.2"/>
    <row r="3898" ht="12.75" customHeight="1" x14ac:dyDescent="0.2"/>
    <row r="3899" ht="12.75" customHeight="1" x14ac:dyDescent="0.2"/>
    <row r="3900" ht="12.75" customHeight="1" x14ac:dyDescent="0.2"/>
    <row r="3901" ht="12.75" customHeight="1" x14ac:dyDescent="0.2"/>
    <row r="3902" ht="12.75" customHeight="1" x14ac:dyDescent="0.2"/>
    <row r="3903" ht="12.75" customHeight="1" x14ac:dyDescent="0.2"/>
    <row r="3904" ht="12.75" customHeight="1" x14ac:dyDescent="0.2"/>
    <row r="3905" ht="12.75" customHeight="1" x14ac:dyDescent="0.2"/>
    <row r="3906" ht="12.75" customHeight="1" x14ac:dyDescent="0.2"/>
    <row r="3907" ht="12.75" customHeight="1" x14ac:dyDescent="0.2"/>
    <row r="3908" ht="12.75" customHeight="1" x14ac:dyDescent="0.2"/>
    <row r="3909" ht="12.75" customHeight="1" x14ac:dyDescent="0.2"/>
    <row r="3910" ht="12.75" customHeight="1" x14ac:dyDescent="0.2"/>
    <row r="3911" ht="12.75" customHeight="1" x14ac:dyDescent="0.2"/>
    <row r="3912" ht="12.75" customHeight="1" x14ac:dyDescent="0.2"/>
    <row r="3913" ht="12.75" customHeight="1" x14ac:dyDescent="0.2"/>
    <row r="3914" ht="12.75" customHeight="1" x14ac:dyDescent="0.2"/>
    <row r="3915" ht="12.75" customHeight="1" x14ac:dyDescent="0.2"/>
    <row r="3916" ht="12.75" customHeight="1" x14ac:dyDescent="0.2"/>
    <row r="3917" ht="12.75" customHeight="1" x14ac:dyDescent="0.2"/>
    <row r="3918" ht="12.75" customHeight="1" x14ac:dyDescent="0.2"/>
    <row r="3919" ht="12.75" customHeight="1" x14ac:dyDescent="0.2"/>
    <row r="3920" ht="12.75" customHeight="1" x14ac:dyDescent="0.2"/>
    <row r="3921" ht="12.75" customHeight="1" x14ac:dyDescent="0.2"/>
    <row r="3922" ht="12.75" customHeight="1" x14ac:dyDescent="0.2"/>
    <row r="3923" ht="12.75" customHeight="1" x14ac:dyDescent="0.2"/>
    <row r="3924" ht="12.75" customHeight="1" x14ac:dyDescent="0.2"/>
    <row r="3925" ht="12.75" customHeight="1" x14ac:dyDescent="0.2"/>
    <row r="3926" ht="12.75" customHeight="1" x14ac:dyDescent="0.2"/>
    <row r="3927" ht="12.75" customHeight="1" x14ac:dyDescent="0.2"/>
    <row r="3928" ht="12.75" customHeight="1" x14ac:dyDescent="0.2"/>
    <row r="3929" ht="12.75" customHeight="1" x14ac:dyDescent="0.2"/>
    <row r="3930" ht="12.75" customHeight="1" x14ac:dyDescent="0.2"/>
    <row r="3931" ht="12.75" customHeight="1" x14ac:dyDescent="0.2"/>
    <row r="3932" ht="12.75" customHeight="1" x14ac:dyDescent="0.2"/>
    <row r="3933" ht="12.75" customHeight="1" x14ac:dyDescent="0.2"/>
    <row r="3934" ht="12.75" customHeight="1" x14ac:dyDescent="0.2"/>
    <row r="3935" ht="12.75" customHeight="1" x14ac:dyDescent="0.2"/>
    <row r="3936" ht="12.75" customHeight="1" x14ac:dyDescent="0.2"/>
    <row r="3937" ht="12.75" customHeight="1" x14ac:dyDescent="0.2"/>
    <row r="3938" ht="12.75" customHeight="1" x14ac:dyDescent="0.2"/>
    <row r="3939" ht="12.75" customHeight="1" x14ac:dyDescent="0.2"/>
    <row r="3940" ht="12.75" customHeight="1" x14ac:dyDescent="0.2"/>
    <row r="3941" ht="12.75" customHeight="1" x14ac:dyDescent="0.2"/>
    <row r="3942" ht="12.75" customHeight="1" x14ac:dyDescent="0.2"/>
    <row r="3943" ht="12.75" customHeight="1" x14ac:dyDescent="0.2"/>
    <row r="3944" ht="12.75" customHeight="1" x14ac:dyDescent="0.2"/>
    <row r="3945" ht="12.75" customHeight="1" x14ac:dyDescent="0.2"/>
    <row r="3946" ht="12.75" customHeight="1" x14ac:dyDescent="0.2"/>
    <row r="3947" ht="12.75" customHeight="1" x14ac:dyDescent="0.2"/>
    <row r="3948" ht="12.75" customHeight="1" x14ac:dyDescent="0.2"/>
    <row r="3949" ht="12.75" customHeight="1" x14ac:dyDescent="0.2"/>
    <row r="3950" ht="12.75" customHeight="1" x14ac:dyDescent="0.2"/>
    <row r="3951" ht="12.75" customHeight="1" x14ac:dyDescent="0.2"/>
    <row r="3952" ht="12.75" customHeight="1" x14ac:dyDescent="0.2"/>
    <row r="3953" ht="12.75" customHeight="1" x14ac:dyDescent="0.2"/>
    <row r="3954" ht="12.75" customHeight="1" x14ac:dyDescent="0.2"/>
    <row r="3955" ht="12.75" customHeight="1" x14ac:dyDescent="0.2"/>
    <row r="3956" ht="12.75" customHeight="1" x14ac:dyDescent="0.2"/>
    <row r="3957" ht="12.75" customHeight="1" x14ac:dyDescent="0.2"/>
    <row r="3958" ht="12.75" customHeight="1" x14ac:dyDescent="0.2"/>
    <row r="3959" ht="12.75" customHeight="1" x14ac:dyDescent="0.2"/>
    <row r="3960" ht="12.75" customHeight="1" x14ac:dyDescent="0.2"/>
    <row r="3961" ht="12.75" customHeight="1" x14ac:dyDescent="0.2"/>
    <row r="3962" ht="12.75" customHeight="1" x14ac:dyDescent="0.2"/>
    <row r="3963" ht="12.75" customHeight="1" x14ac:dyDescent="0.2"/>
    <row r="3964" ht="12.75" customHeight="1" x14ac:dyDescent="0.2"/>
    <row r="3965" ht="12.75" customHeight="1" x14ac:dyDescent="0.2"/>
    <row r="3966" ht="12.75" customHeight="1" x14ac:dyDescent="0.2"/>
    <row r="3967" ht="12.75" customHeight="1" x14ac:dyDescent="0.2"/>
    <row r="3968" ht="12.75" customHeight="1" x14ac:dyDescent="0.2"/>
    <row r="3969" ht="12.75" customHeight="1" x14ac:dyDescent="0.2"/>
    <row r="3970" ht="12.75" customHeight="1" x14ac:dyDescent="0.2"/>
    <row r="3971" ht="12.75" customHeight="1" x14ac:dyDescent="0.2"/>
    <row r="3972" ht="12.75" customHeight="1" x14ac:dyDescent="0.2"/>
    <row r="3973" ht="12.75" customHeight="1" x14ac:dyDescent="0.2"/>
    <row r="3974" ht="12.75" customHeight="1" x14ac:dyDescent="0.2"/>
    <row r="3975" ht="12.75" customHeight="1" x14ac:dyDescent="0.2"/>
    <row r="3976" ht="12.75" customHeight="1" x14ac:dyDescent="0.2"/>
    <row r="3977" ht="12.75" customHeight="1" x14ac:dyDescent="0.2"/>
    <row r="3978" ht="12.75" customHeight="1" x14ac:dyDescent="0.2"/>
    <row r="3979" ht="12.75" customHeight="1" x14ac:dyDescent="0.2"/>
    <row r="3980" ht="12.75" customHeight="1" x14ac:dyDescent="0.2"/>
    <row r="3981" ht="12.75" customHeight="1" x14ac:dyDescent="0.2"/>
    <row r="3982" ht="12.75" customHeight="1" x14ac:dyDescent="0.2"/>
    <row r="3983" ht="12.75" customHeight="1" x14ac:dyDescent="0.2"/>
    <row r="3984" ht="12.75" customHeight="1" x14ac:dyDescent="0.2"/>
    <row r="3985" ht="12.75" customHeight="1" x14ac:dyDescent="0.2"/>
    <row r="3986" ht="12.75" customHeight="1" x14ac:dyDescent="0.2"/>
    <row r="3987" ht="12.75" customHeight="1" x14ac:dyDescent="0.2"/>
    <row r="3988" ht="12.75" customHeight="1" x14ac:dyDescent="0.2"/>
    <row r="3989" ht="12.75" customHeight="1" x14ac:dyDescent="0.2"/>
    <row r="3990" ht="12.75" customHeight="1" x14ac:dyDescent="0.2"/>
    <row r="3991" ht="12.75" customHeight="1" x14ac:dyDescent="0.2"/>
    <row r="3992" ht="12.75" customHeight="1" x14ac:dyDescent="0.2"/>
    <row r="3993" ht="12.75" customHeight="1" x14ac:dyDescent="0.2"/>
    <row r="3994" ht="12.75" customHeight="1" x14ac:dyDescent="0.2"/>
    <row r="3995" ht="12.75" customHeight="1" x14ac:dyDescent="0.2"/>
    <row r="3996" ht="12.75" customHeight="1" x14ac:dyDescent="0.2"/>
    <row r="3997" ht="12.75" customHeight="1" x14ac:dyDescent="0.2"/>
    <row r="3998" ht="12.75" customHeight="1" x14ac:dyDescent="0.2"/>
    <row r="3999" ht="12.75" customHeight="1" x14ac:dyDescent="0.2"/>
    <row r="4000" ht="12.75" customHeight="1" x14ac:dyDescent="0.2"/>
    <row r="4001" ht="12.75" customHeight="1" x14ac:dyDescent="0.2"/>
    <row r="4002" ht="12.75" customHeight="1" x14ac:dyDescent="0.2"/>
    <row r="4003" ht="12.75" customHeight="1" x14ac:dyDescent="0.2"/>
    <row r="4004" ht="12.75" customHeight="1" x14ac:dyDescent="0.2"/>
    <row r="4005" ht="12.75" customHeight="1" x14ac:dyDescent="0.2"/>
    <row r="4006" ht="12.75" customHeight="1" x14ac:dyDescent="0.2"/>
    <row r="4007" ht="12.75" customHeight="1" x14ac:dyDescent="0.2"/>
    <row r="4008" ht="12.75" customHeight="1" x14ac:dyDescent="0.2"/>
    <row r="4009" ht="12.75" customHeight="1" x14ac:dyDescent="0.2"/>
    <row r="4010" ht="12.75" customHeight="1" x14ac:dyDescent="0.2"/>
    <row r="4011" ht="12.75" customHeight="1" x14ac:dyDescent="0.2"/>
    <row r="4012" ht="12.75" customHeight="1" x14ac:dyDescent="0.2"/>
    <row r="4013" ht="12.75" customHeight="1" x14ac:dyDescent="0.2"/>
    <row r="4014" ht="12.75" customHeight="1" x14ac:dyDescent="0.2"/>
    <row r="4015" ht="12.75" customHeight="1" x14ac:dyDescent="0.2"/>
    <row r="4016" ht="12.75" customHeight="1" x14ac:dyDescent="0.2"/>
    <row r="4017" ht="12.75" customHeight="1" x14ac:dyDescent="0.2"/>
    <row r="4018" ht="12.75" customHeight="1" x14ac:dyDescent="0.2"/>
    <row r="4019" ht="12.75" customHeight="1" x14ac:dyDescent="0.2"/>
    <row r="4020" ht="12.75" customHeight="1" x14ac:dyDescent="0.2"/>
    <row r="4021" ht="12.75" customHeight="1" x14ac:dyDescent="0.2"/>
    <row r="4022" ht="12.75" customHeight="1" x14ac:dyDescent="0.2"/>
    <row r="4023" ht="12.75" customHeight="1" x14ac:dyDescent="0.2"/>
    <row r="4024" ht="12.75" customHeight="1" x14ac:dyDescent="0.2"/>
    <row r="4025" ht="12.75" customHeight="1" x14ac:dyDescent="0.2"/>
    <row r="4026" ht="12.75" customHeight="1" x14ac:dyDescent="0.2"/>
    <row r="4027" ht="12.75" customHeight="1" x14ac:dyDescent="0.2"/>
    <row r="4028" ht="12.75" customHeight="1" x14ac:dyDescent="0.2"/>
    <row r="4029" ht="12.75" customHeight="1" x14ac:dyDescent="0.2"/>
    <row r="4030" ht="12.75" customHeight="1" x14ac:dyDescent="0.2"/>
    <row r="4031" ht="12.75" customHeight="1" x14ac:dyDescent="0.2"/>
    <row r="4032" ht="12.75" customHeight="1" x14ac:dyDescent="0.2"/>
    <row r="4033" ht="12.75" customHeight="1" x14ac:dyDescent="0.2"/>
    <row r="4034" ht="12.75" customHeight="1" x14ac:dyDescent="0.2"/>
    <row r="4035" ht="12.75" customHeight="1" x14ac:dyDescent="0.2"/>
    <row r="4036" ht="12.75" customHeight="1" x14ac:dyDescent="0.2"/>
    <row r="4037" ht="12.75" customHeight="1" x14ac:dyDescent="0.2"/>
    <row r="4038" ht="12.75" customHeight="1" x14ac:dyDescent="0.2"/>
    <row r="4039" ht="12.75" customHeight="1" x14ac:dyDescent="0.2"/>
    <row r="4040" ht="12.75" customHeight="1" x14ac:dyDescent="0.2"/>
    <row r="4041" ht="12.75" customHeight="1" x14ac:dyDescent="0.2"/>
    <row r="4042" ht="12.75" customHeight="1" x14ac:dyDescent="0.2"/>
    <row r="4043" ht="12.75" customHeight="1" x14ac:dyDescent="0.2"/>
    <row r="4044" ht="12.75" customHeight="1" x14ac:dyDescent="0.2"/>
    <row r="4045" ht="12.75" customHeight="1" x14ac:dyDescent="0.2"/>
    <row r="4046" ht="12.75" customHeight="1" x14ac:dyDescent="0.2"/>
    <row r="4047" ht="12.75" customHeight="1" x14ac:dyDescent="0.2"/>
    <row r="4048" ht="12.75" customHeight="1" x14ac:dyDescent="0.2"/>
    <row r="4049" ht="12.75" customHeight="1" x14ac:dyDescent="0.2"/>
    <row r="4050" ht="12.75" customHeight="1" x14ac:dyDescent="0.2"/>
    <row r="4051" ht="12.75" customHeight="1" x14ac:dyDescent="0.2"/>
    <row r="4052" ht="12.75" customHeight="1" x14ac:dyDescent="0.2"/>
    <row r="4053" ht="12.75" customHeight="1" x14ac:dyDescent="0.2"/>
    <row r="4054" ht="12.75" customHeight="1" x14ac:dyDescent="0.2"/>
    <row r="4055" ht="12.75" customHeight="1" x14ac:dyDescent="0.2"/>
    <row r="4056" ht="12.75" customHeight="1" x14ac:dyDescent="0.2"/>
    <row r="4057" ht="12.75" customHeight="1" x14ac:dyDescent="0.2"/>
    <row r="4058" ht="12.75" customHeight="1" x14ac:dyDescent="0.2"/>
    <row r="4059" ht="12.75" customHeight="1" x14ac:dyDescent="0.2"/>
    <row r="4060" ht="12.75" customHeight="1" x14ac:dyDescent="0.2"/>
    <row r="4061" ht="12.75" customHeight="1" x14ac:dyDescent="0.2"/>
    <row r="4062" ht="12.75" customHeight="1" x14ac:dyDescent="0.2"/>
    <row r="4063" ht="12.75" customHeight="1" x14ac:dyDescent="0.2"/>
    <row r="4064" ht="12.75" customHeight="1" x14ac:dyDescent="0.2"/>
    <row r="4065" ht="12.75" customHeight="1" x14ac:dyDescent="0.2"/>
    <row r="4066" ht="12.75" customHeight="1" x14ac:dyDescent="0.2"/>
    <row r="4067" ht="12.75" customHeight="1" x14ac:dyDescent="0.2"/>
    <row r="4068" ht="12.75" customHeight="1" x14ac:dyDescent="0.2"/>
    <row r="4069" ht="12.75" customHeight="1" x14ac:dyDescent="0.2"/>
    <row r="4070" ht="12.75" customHeight="1" x14ac:dyDescent="0.2"/>
    <row r="4071" ht="12.75" customHeight="1" x14ac:dyDescent="0.2"/>
    <row r="4072" ht="12.75" customHeight="1" x14ac:dyDescent="0.2"/>
    <row r="4073" ht="12.75" customHeight="1" x14ac:dyDescent="0.2"/>
    <row r="4074" ht="12.75" customHeight="1" x14ac:dyDescent="0.2"/>
    <row r="4075" ht="12.75" customHeight="1" x14ac:dyDescent="0.2"/>
    <row r="4076" ht="12.75" customHeight="1" x14ac:dyDescent="0.2"/>
    <row r="4077" ht="12.75" customHeight="1" x14ac:dyDescent="0.2"/>
    <row r="4078" ht="12.75" customHeight="1" x14ac:dyDescent="0.2"/>
    <row r="4079" ht="12.75" customHeight="1" x14ac:dyDescent="0.2"/>
    <row r="4080" ht="12.75" customHeight="1" x14ac:dyDescent="0.2"/>
    <row r="4081" ht="12.75" customHeight="1" x14ac:dyDescent="0.2"/>
    <row r="4082" ht="12.75" customHeight="1" x14ac:dyDescent="0.2"/>
    <row r="4083" ht="12.75" customHeight="1" x14ac:dyDescent="0.2"/>
    <row r="4084" ht="12.75" customHeight="1" x14ac:dyDescent="0.2"/>
    <row r="4085" ht="12.75" customHeight="1" x14ac:dyDescent="0.2"/>
    <row r="4086" ht="12.75" customHeight="1" x14ac:dyDescent="0.2"/>
    <row r="4087" ht="12.75" customHeight="1" x14ac:dyDescent="0.2"/>
    <row r="4088" ht="12.75" customHeight="1" x14ac:dyDescent="0.2"/>
    <row r="4089" ht="12.75" customHeight="1" x14ac:dyDescent="0.2"/>
    <row r="4090" ht="12.75" customHeight="1" x14ac:dyDescent="0.2"/>
    <row r="4091" ht="12.75" customHeight="1" x14ac:dyDescent="0.2"/>
    <row r="4092" ht="12.75" customHeight="1" x14ac:dyDescent="0.2"/>
    <row r="4093" ht="12.75" customHeight="1" x14ac:dyDescent="0.2"/>
    <row r="4094" ht="12.75" customHeight="1" x14ac:dyDescent="0.2"/>
    <row r="4095" ht="12.75" customHeight="1" x14ac:dyDescent="0.2"/>
    <row r="4096" ht="12.75" customHeight="1" x14ac:dyDescent="0.2"/>
    <row r="4097" ht="12.75" customHeight="1" x14ac:dyDescent="0.2"/>
    <row r="4098" ht="12.75" customHeight="1" x14ac:dyDescent="0.2"/>
    <row r="4099" ht="12.75" customHeight="1" x14ac:dyDescent="0.2"/>
    <row r="4100" ht="12.75" customHeight="1" x14ac:dyDescent="0.2"/>
    <row r="4101" ht="12.75" customHeight="1" x14ac:dyDescent="0.2"/>
    <row r="4102" ht="12.75" customHeight="1" x14ac:dyDescent="0.2"/>
    <row r="4103" ht="12.75" customHeight="1" x14ac:dyDescent="0.2"/>
    <row r="4104" ht="12.75" customHeight="1" x14ac:dyDescent="0.2"/>
    <row r="4105" ht="12.75" customHeight="1" x14ac:dyDescent="0.2"/>
    <row r="4106" ht="12.75" customHeight="1" x14ac:dyDescent="0.2"/>
    <row r="4107" ht="12.75" customHeight="1" x14ac:dyDescent="0.2"/>
    <row r="4108" ht="12.75" customHeight="1" x14ac:dyDescent="0.2"/>
    <row r="4109" ht="12.75" customHeight="1" x14ac:dyDescent="0.2"/>
    <row r="4110" ht="12.75" customHeight="1" x14ac:dyDescent="0.2"/>
    <row r="4111" ht="12.75" customHeight="1" x14ac:dyDescent="0.2"/>
    <row r="4112" ht="12.75" customHeight="1" x14ac:dyDescent="0.2"/>
    <row r="4113" ht="12.75" customHeight="1" x14ac:dyDescent="0.2"/>
    <row r="4114" ht="12.75" customHeight="1" x14ac:dyDescent="0.2"/>
    <row r="4115" ht="12.75" customHeight="1" x14ac:dyDescent="0.2"/>
    <row r="4116" ht="12.75" customHeight="1" x14ac:dyDescent="0.2"/>
    <row r="4117" ht="12.75" customHeight="1" x14ac:dyDescent="0.2"/>
    <row r="4118" ht="12.75" customHeight="1" x14ac:dyDescent="0.2"/>
    <row r="4119" ht="12.75" customHeight="1" x14ac:dyDescent="0.2"/>
    <row r="4120" ht="12.75" customHeight="1" x14ac:dyDescent="0.2"/>
    <row r="4121" ht="12.75" customHeight="1" x14ac:dyDescent="0.2"/>
    <row r="4122" ht="12.75" customHeight="1" x14ac:dyDescent="0.2"/>
    <row r="4123" ht="12.75" customHeight="1" x14ac:dyDescent="0.2"/>
    <row r="4124" ht="12.75" customHeight="1" x14ac:dyDescent="0.2"/>
    <row r="4125" ht="12.75" customHeight="1" x14ac:dyDescent="0.2"/>
    <row r="4126" ht="12.75" customHeight="1" x14ac:dyDescent="0.2"/>
    <row r="4127" ht="12.75" customHeight="1" x14ac:dyDescent="0.2"/>
    <row r="4128" ht="12.75" customHeight="1" x14ac:dyDescent="0.2"/>
    <row r="4129" ht="12.75" customHeight="1" x14ac:dyDescent="0.2"/>
    <row r="4130" ht="12.75" customHeight="1" x14ac:dyDescent="0.2"/>
    <row r="4131" ht="12.75" customHeight="1" x14ac:dyDescent="0.2"/>
    <row r="4132" ht="12.75" customHeight="1" x14ac:dyDescent="0.2"/>
    <row r="4133" ht="12.75" customHeight="1" x14ac:dyDescent="0.2"/>
    <row r="4134" ht="12.75" customHeight="1" x14ac:dyDescent="0.2"/>
    <row r="4135" ht="12.75" customHeight="1" x14ac:dyDescent="0.2"/>
    <row r="4136" ht="12.75" customHeight="1" x14ac:dyDescent="0.2"/>
    <row r="4137" ht="12.75" customHeight="1" x14ac:dyDescent="0.2"/>
    <row r="4138" ht="12.75" customHeight="1" x14ac:dyDescent="0.2"/>
    <row r="4139" ht="12.75" customHeight="1" x14ac:dyDescent="0.2"/>
    <row r="4140" ht="12.75" customHeight="1" x14ac:dyDescent="0.2"/>
    <row r="4141" ht="12.75" customHeight="1" x14ac:dyDescent="0.2"/>
    <row r="4142" ht="12.75" customHeight="1" x14ac:dyDescent="0.2"/>
    <row r="4143" ht="12.75" customHeight="1" x14ac:dyDescent="0.2"/>
    <row r="4144" ht="12.75" customHeight="1" x14ac:dyDescent="0.2"/>
    <row r="4145" ht="12.75" customHeight="1" x14ac:dyDescent="0.2"/>
    <row r="4146" ht="12.75" customHeight="1" x14ac:dyDescent="0.2"/>
    <row r="4147" ht="12.75" customHeight="1" x14ac:dyDescent="0.2"/>
    <row r="4148" ht="12.75" customHeight="1" x14ac:dyDescent="0.2"/>
    <row r="4149" ht="12.75" customHeight="1" x14ac:dyDescent="0.2"/>
    <row r="4150" ht="12.75" customHeight="1" x14ac:dyDescent="0.2"/>
    <row r="4151" ht="12.75" customHeight="1" x14ac:dyDescent="0.2"/>
    <row r="4152" ht="12.75" customHeight="1" x14ac:dyDescent="0.2"/>
    <row r="4153" ht="12.75" customHeight="1" x14ac:dyDescent="0.2"/>
    <row r="4154" ht="12.75" customHeight="1" x14ac:dyDescent="0.2"/>
    <row r="4155" ht="12.75" customHeight="1" x14ac:dyDescent="0.2"/>
    <row r="4156" ht="12.75" customHeight="1" x14ac:dyDescent="0.2"/>
    <row r="4157" ht="12.75" customHeight="1" x14ac:dyDescent="0.2"/>
    <row r="4158" ht="12.75" customHeight="1" x14ac:dyDescent="0.2"/>
    <row r="4159" ht="12.75" customHeight="1" x14ac:dyDescent="0.2"/>
    <row r="4160" ht="12.75" customHeight="1" x14ac:dyDescent="0.2"/>
    <row r="4161" ht="12.75" customHeight="1" x14ac:dyDescent="0.2"/>
    <row r="4162" ht="12.75" customHeight="1" x14ac:dyDescent="0.2"/>
    <row r="4163" ht="12.75" customHeight="1" x14ac:dyDescent="0.2"/>
    <row r="4164" ht="12.75" customHeight="1" x14ac:dyDescent="0.2"/>
    <row r="4165" ht="12.75" customHeight="1" x14ac:dyDescent="0.2"/>
    <row r="4166" ht="12.75" customHeight="1" x14ac:dyDescent="0.2"/>
    <row r="4167" ht="12.75" customHeight="1" x14ac:dyDescent="0.2"/>
    <row r="4168" ht="12.75" customHeight="1" x14ac:dyDescent="0.2"/>
    <row r="4169" ht="12.75" customHeight="1" x14ac:dyDescent="0.2"/>
    <row r="4170" ht="12.75" customHeight="1" x14ac:dyDescent="0.2"/>
    <row r="4171" ht="12.75" customHeight="1" x14ac:dyDescent="0.2"/>
    <row r="4172" ht="12.75" customHeight="1" x14ac:dyDescent="0.2"/>
    <row r="4173" ht="12.75" customHeight="1" x14ac:dyDescent="0.2"/>
    <row r="4174" ht="12.75" customHeight="1" x14ac:dyDescent="0.2"/>
    <row r="4175" ht="12.75" customHeight="1" x14ac:dyDescent="0.2"/>
    <row r="4176" ht="12.75" customHeight="1" x14ac:dyDescent="0.2"/>
    <row r="4177" ht="12.75" customHeight="1" x14ac:dyDescent="0.2"/>
    <row r="4178" ht="12.75" customHeight="1" x14ac:dyDescent="0.2"/>
    <row r="4179" ht="12.75" customHeight="1" x14ac:dyDescent="0.2"/>
    <row r="4180" ht="12.75" customHeight="1" x14ac:dyDescent="0.2"/>
    <row r="4181" ht="12.75" customHeight="1" x14ac:dyDescent="0.2"/>
    <row r="4182" ht="12.75" customHeight="1" x14ac:dyDescent="0.2"/>
    <row r="4183" ht="12.75" customHeight="1" x14ac:dyDescent="0.2"/>
    <row r="4184" ht="12.75" customHeight="1" x14ac:dyDescent="0.2"/>
    <row r="4185" ht="12.75" customHeight="1" x14ac:dyDescent="0.2"/>
    <row r="4186" ht="12.75" customHeight="1" x14ac:dyDescent="0.2"/>
    <row r="4187" ht="12.75" customHeight="1" x14ac:dyDescent="0.2"/>
    <row r="4188" ht="12.75" customHeight="1" x14ac:dyDescent="0.2"/>
    <row r="4189" ht="12.75" customHeight="1" x14ac:dyDescent="0.2"/>
    <row r="4190" ht="12.75" customHeight="1" x14ac:dyDescent="0.2"/>
    <row r="4191" ht="12.75" customHeight="1" x14ac:dyDescent="0.2"/>
    <row r="4192" ht="12.75" customHeight="1" x14ac:dyDescent="0.2"/>
    <row r="4193" ht="12.75" customHeight="1" x14ac:dyDescent="0.2"/>
    <row r="4194" ht="12.75" customHeight="1" x14ac:dyDescent="0.2"/>
    <row r="4195" ht="12.75" customHeight="1" x14ac:dyDescent="0.2"/>
    <row r="4196" ht="12.75" customHeight="1" x14ac:dyDescent="0.2"/>
    <row r="4197" ht="12.75" customHeight="1" x14ac:dyDescent="0.2"/>
    <row r="4198" ht="12.75" customHeight="1" x14ac:dyDescent="0.2"/>
    <row r="4199" ht="12.75" customHeight="1" x14ac:dyDescent="0.2"/>
    <row r="4200" ht="12.75" customHeight="1" x14ac:dyDescent="0.2"/>
    <row r="4201" ht="12.75" customHeight="1" x14ac:dyDescent="0.2"/>
    <row r="4202" ht="12.75" customHeight="1" x14ac:dyDescent="0.2"/>
    <row r="4203" ht="12.75" customHeight="1" x14ac:dyDescent="0.2"/>
    <row r="4204" ht="12.75" customHeight="1" x14ac:dyDescent="0.2"/>
    <row r="4205" ht="12.75" customHeight="1" x14ac:dyDescent="0.2"/>
    <row r="4206" ht="12.75" customHeight="1" x14ac:dyDescent="0.2"/>
    <row r="4207" ht="12.75" customHeight="1" x14ac:dyDescent="0.2"/>
    <row r="4208" ht="12.75" customHeight="1" x14ac:dyDescent="0.2"/>
    <row r="4209" ht="12.75" customHeight="1" x14ac:dyDescent="0.2"/>
    <row r="4210" ht="12.75" customHeight="1" x14ac:dyDescent="0.2"/>
    <row r="4211" ht="12.75" customHeight="1" x14ac:dyDescent="0.2"/>
    <row r="4212" ht="12.75" customHeight="1" x14ac:dyDescent="0.2"/>
    <row r="4213" ht="12.75" customHeight="1" x14ac:dyDescent="0.2"/>
    <row r="4214" ht="12.75" customHeight="1" x14ac:dyDescent="0.2"/>
    <row r="4215" ht="12.75" customHeight="1" x14ac:dyDescent="0.2"/>
    <row r="4216" ht="12.75" customHeight="1" x14ac:dyDescent="0.2"/>
    <row r="4217" ht="12.75" customHeight="1" x14ac:dyDescent="0.2"/>
    <row r="4218" ht="12.75" customHeight="1" x14ac:dyDescent="0.2"/>
    <row r="4219" ht="12.75" customHeight="1" x14ac:dyDescent="0.2"/>
    <row r="4220" ht="12.75" customHeight="1" x14ac:dyDescent="0.2"/>
    <row r="4221" ht="12.75" customHeight="1" x14ac:dyDescent="0.2"/>
    <row r="4222" ht="12.75" customHeight="1" x14ac:dyDescent="0.2"/>
    <row r="4223" ht="12.75" customHeight="1" x14ac:dyDescent="0.2"/>
    <row r="4224" ht="12.75" customHeight="1" x14ac:dyDescent="0.2"/>
    <row r="4225" ht="12.75" customHeight="1" x14ac:dyDescent="0.2"/>
    <row r="4226" ht="12.75" customHeight="1" x14ac:dyDescent="0.2"/>
    <row r="4227" ht="12.75" customHeight="1" x14ac:dyDescent="0.2"/>
    <row r="4228" ht="12.75" customHeight="1" x14ac:dyDescent="0.2"/>
    <row r="4229" ht="12.75" customHeight="1" x14ac:dyDescent="0.2"/>
    <row r="4230" ht="12.75" customHeight="1" x14ac:dyDescent="0.2"/>
    <row r="4231" ht="12.75" customHeight="1" x14ac:dyDescent="0.2"/>
    <row r="4232" ht="12.75" customHeight="1" x14ac:dyDescent="0.2"/>
    <row r="4233" ht="12.75" customHeight="1" x14ac:dyDescent="0.2"/>
    <row r="4234" ht="12.75" customHeight="1" x14ac:dyDescent="0.2"/>
    <row r="4235" ht="12.75" customHeight="1" x14ac:dyDescent="0.2"/>
    <row r="4236" ht="12.75" customHeight="1" x14ac:dyDescent="0.2"/>
    <row r="4237" ht="12.75" customHeight="1" x14ac:dyDescent="0.2"/>
    <row r="4238" ht="12.75" customHeight="1" x14ac:dyDescent="0.2"/>
    <row r="4239" ht="12.75" customHeight="1" x14ac:dyDescent="0.2"/>
    <row r="4240" ht="12.75" customHeight="1" x14ac:dyDescent="0.2"/>
    <row r="4241" ht="12.75" customHeight="1" x14ac:dyDescent="0.2"/>
    <row r="4242" ht="12.75" customHeight="1" x14ac:dyDescent="0.2"/>
    <row r="4243" ht="12.75" customHeight="1" x14ac:dyDescent="0.2"/>
    <row r="4244" ht="12.75" customHeight="1" x14ac:dyDescent="0.2"/>
    <row r="4245" ht="12.75" customHeight="1" x14ac:dyDescent="0.2"/>
    <row r="4246" ht="12.75" customHeight="1" x14ac:dyDescent="0.2"/>
    <row r="4247" ht="12.75" customHeight="1" x14ac:dyDescent="0.2"/>
    <row r="4248" ht="12.75" customHeight="1" x14ac:dyDescent="0.2"/>
    <row r="4249" ht="12.75" customHeight="1" x14ac:dyDescent="0.2"/>
    <row r="4250" ht="12.75" customHeight="1" x14ac:dyDescent="0.2"/>
    <row r="4251" ht="12.75" customHeight="1" x14ac:dyDescent="0.2"/>
    <row r="4252" ht="12.75" customHeight="1" x14ac:dyDescent="0.2"/>
    <row r="4253" ht="12.75" customHeight="1" x14ac:dyDescent="0.2"/>
    <row r="4254" ht="12.75" customHeight="1" x14ac:dyDescent="0.2"/>
    <row r="4255" ht="12.75" customHeight="1" x14ac:dyDescent="0.2"/>
    <row r="4256" ht="12.75" customHeight="1" x14ac:dyDescent="0.2"/>
    <row r="4257" ht="12.75" customHeight="1" x14ac:dyDescent="0.2"/>
    <row r="4258" ht="12.75" customHeight="1" x14ac:dyDescent="0.2"/>
    <row r="4259" ht="12.75" customHeight="1" x14ac:dyDescent="0.2"/>
    <row r="4260" ht="12.75" customHeight="1" x14ac:dyDescent="0.2"/>
    <row r="4261" ht="12.75" customHeight="1" x14ac:dyDescent="0.2"/>
    <row r="4262" ht="12.75" customHeight="1" x14ac:dyDescent="0.2"/>
    <row r="4263" ht="12.75" customHeight="1" x14ac:dyDescent="0.2"/>
    <row r="4264" ht="12.75" customHeight="1" x14ac:dyDescent="0.2"/>
    <row r="4265" ht="12.75" customHeight="1" x14ac:dyDescent="0.2"/>
    <row r="4266" ht="12.75" customHeight="1" x14ac:dyDescent="0.2"/>
    <row r="4267" ht="12.75" customHeight="1" x14ac:dyDescent="0.2"/>
    <row r="4268" ht="12.75" customHeight="1" x14ac:dyDescent="0.2"/>
    <row r="4269" ht="12.75" customHeight="1" x14ac:dyDescent="0.2"/>
    <row r="4270" ht="12.75" customHeight="1" x14ac:dyDescent="0.2"/>
    <row r="4271" ht="12.75" customHeight="1" x14ac:dyDescent="0.2"/>
    <row r="4272" ht="12.75" customHeight="1" x14ac:dyDescent="0.2"/>
    <row r="4273" ht="12.75" customHeight="1" x14ac:dyDescent="0.2"/>
    <row r="4274" ht="12.75" customHeight="1" x14ac:dyDescent="0.2"/>
    <row r="4275" ht="12.75" customHeight="1" x14ac:dyDescent="0.2"/>
    <row r="4276" ht="12.75" customHeight="1" x14ac:dyDescent="0.2"/>
    <row r="4277" ht="12.75" customHeight="1" x14ac:dyDescent="0.2"/>
    <row r="4278" ht="12.75" customHeight="1" x14ac:dyDescent="0.2"/>
    <row r="4279" ht="12.75" customHeight="1" x14ac:dyDescent="0.2"/>
    <row r="4280" ht="12.75" customHeight="1" x14ac:dyDescent="0.2"/>
    <row r="4281" ht="12.75" customHeight="1" x14ac:dyDescent="0.2"/>
    <row r="4282" ht="12.75" customHeight="1" x14ac:dyDescent="0.2"/>
    <row r="4283" ht="12.75" customHeight="1" x14ac:dyDescent="0.2"/>
    <row r="4284" ht="12.75" customHeight="1" x14ac:dyDescent="0.2"/>
    <row r="4285" ht="12.75" customHeight="1" x14ac:dyDescent="0.2"/>
    <row r="4286" ht="12.75" customHeight="1" x14ac:dyDescent="0.2"/>
    <row r="4287" ht="12.75" customHeight="1" x14ac:dyDescent="0.2"/>
    <row r="4288" ht="12.75" customHeight="1" x14ac:dyDescent="0.2"/>
    <row r="4289" ht="12.75" customHeight="1" x14ac:dyDescent="0.2"/>
    <row r="4290" ht="12.75" customHeight="1" x14ac:dyDescent="0.2"/>
    <row r="4291" ht="12.75" customHeight="1" x14ac:dyDescent="0.2"/>
    <row r="4292" ht="12.75" customHeight="1" x14ac:dyDescent="0.2"/>
    <row r="4293" ht="12.75" customHeight="1" x14ac:dyDescent="0.2"/>
    <row r="4294" ht="12.75" customHeight="1" x14ac:dyDescent="0.2"/>
    <row r="4295" ht="12.75" customHeight="1" x14ac:dyDescent="0.2"/>
    <row r="4296" ht="12.75" customHeight="1" x14ac:dyDescent="0.2"/>
    <row r="4297" ht="12.75" customHeight="1" x14ac:dyDescent="0.2"/>
    <row r="4298" ht="12.75" customHeight="1" x14ac:dyDescent="0.2"/>
    <row r="4299" ht="12.75" customHeight="1" x14ac:dyDescent="0.2"/>
    <row r="4300" ht="12.75" customHeight="1" x14ac:dyDescent="0.2"/>
    <row r="4301" ht="12.75" customHeight="1" x14ac:dyDescent="0.2"/>
    <row r="4302" ht="12.75" customHeight="1" x14ac:dyDescent="0.2"/>
    <row r="4303" ht="12.75" customHeight="1" x14ac:dyDescent="0.2"/>
    <row r="4304" ht="12.75" customHeight="1" x14ac:dyDescent="0.2"/>
    <row r="4305" ht="12.75" customHeight="1" x14ac:dyDescent="0.2"/>
    <row r="4306" ht="12.75" customHeight="1" x14ac:dyDescent="0.2"/>
    <row r="4307" ht="12.75" customHeight="1" x14ac:dyDescent="0.2"/>
    <row r="4308" ht="12.75" customHeight="1" x14ac:dyDescent="0.2"/>
    <row r="4309" ht="12.75" customHeight="1" x14ac:dyDescent="0.2"/>
    <row r="4310" ht="12.75" customHeight="1" x14ac:dyDescent="0.2"/>
    <row r="4311" ht="12.75" customHeight="1" x14ac:dyDescent="0.2"/>
    <row r="4312" ht="12.75" customHeight="1" x14ac:dyDescent="0.2"/>
    <row r="4313" ht="12.75" customHeight="1" x14ac:dyDescent="0.2"/>
    <row r="4314" ht="12.75" customHeight="1" x14ac:dyDescent="0.2"/>
    <row r="4315" ht="12.75" customHeight="1" x14ac:dyDescent="0.2"/>
    <row r="4316" ht="12.75" customHeight="1" x14ac:dyDescent="0.2"/>
    <row r="4317" ht="12.75" customHeight="1" x14ac:dyDescent="0.2"/>
    <row r="4318" ht="12.75" customHeight="1" x14ac:dyDescent="0.2"/>
    <row r="4319" ht="12.75" customHeight="1" x14ac:dyDescent="0.2"/>
    <row r="4320" ht="12.75" customHeight="1" x14ac:dyDescent="0.2"/>
    <row r="4321" ht="12.75" customHeight="1" x14ac:dyDescent="0.2"/>
    <row r="4322" ht="12.75" customHeight="1" x14ac:dyDescent="0.2"/>
    <row r="4323" ht="12.75" customHeight="1" x14ac:dyDescent="0.2"/>
    <row r="4324" ht="12.75" customHeight="1" x14ac:dyDescent="0.2"/>
    <row r="4325" ht="12.75" customHeight="1" x14ac:dyDescent="0.2"/>
    <row r="4326" ht="12.75" customHeight="1" x14ac:dyDescent="0.2"/>
    <row r="4327" ht="12.75" customHeight="1" x14ac:dyDescent="0.2"/>
    <row r="4328" ht="12.75" customHeight="1" x14ac:dyDescent="0.2"/>
    <row r="4329" ht="12.75" customHeight="1" x14ac:dyDescent="0.2"/>
    <row r="4330" ht="12.75" customHeight="1" x14ac:dyDescent="0.2"/>
    <row r="4331" ht="12.75" customHeight="1" x14ac:dyDescent="0.2"/>
    <row r="4332" ht="12.75" customHeight="1" x14ac:dyDescent="0.2"/>
    <row r="4333" ht="12.75" customHeight="1" x14ac:dyDescent="0.2"/>
    <row r="4334" ht="12.75" customHeight="1" x14ac:dyDescent="0.2"/>
    <row r="4335" ht="12.75" customHeight="1" x14ac:dyDescent="0.2"/>
    <row r="4336" ht="12.75" customHeight="1" x14ac:dyDescent="0.2"/>
    <row r="4337" ht="12.75" customHeight="1" x14ac:dyDescent="0.2"/>
    <row r="4338" ht="12.75" customHeight="1" x14ac:dyDescent="0.2"/>
    <row r="4339" ht="12.75" customHeight="1" x14ac:dyDescent="0.2"/>
    <row r="4340" ht="12.75" customHeight="1" x14ac:dyDescent="0.2"/>
    <row r="4341" ht="12.75" customHeight="1" x14ac:dyDescent="0.2"/>
    <row r="4342" ht="12.75" customHeight="1" x14ac:dyDescent="0.2"/>
    <row r="4343" ht="12.75" customHeight="1" x14ac:dyDescent="0.2"/>
    <row r="4344" ht="12.75" customHeight="1" x14ac:dyDescent="0.2"/>
    <row r="4345" ht="12.75" customHeight="1" x14ac:dyDescent="0.2"/>
    <row r="4346" ht="12.75" customHeight="1" x14ac:dyDescent="0.2"/>
    <row r="4347" ht="12.75" customHeight="1" x14ac:dyDescent="0.2"/>
    <row r="4348" ht="12.75" customHeight="1" x14ac:dyDescent="0.2"/>
    <row r="4349" ht="12.75" customHeight="1" x14ac:dyDescent="0.2"/>
    <row r="4350" ht="12.75" customHeight="1" x14ac:dyDescent="0.2"/>
    <row r="4351" ht="12.75" customHeight="1" x14ac:dyDescent="0.2"/>
    <row r="4352" ht="12.75" customHeight="1" x14ac:dyDescent="0.2"/>
    <row r="4353" ht="12.75" customHeight="1" x14ac:dyDescent="0.2"/>
    <row r="4354" ht="12.75" customHeight="1" x14ac:dyDescent="0.2"/>
    <row r="4355" ht="12.75" customHeight="1" x14ac:dyDescent="0.2"/>
    <row r="4356" ht="12.75" customHeight="1" x14ac:dyDescent="0.2"/>
    <row r="4357" ht="12.75" customHeight="1" x14ac:dyDescent="0.2"/>
    <row r="4358" ht="12.75" customHeight="1" x14ac:dyDescent="0.2"/>
    <row r="4359" ht="12.75" customHeight="1" x14ac:dyDescent="0.2"/>
    <row r="4360" ht="12.75" customHeight="1" x14ac:dyDescent="0.2"/>
    <row r="4361" ht="12.75" customHeight="1" x14ac:dyDescent="0.2"/>
    <row r="4362" ht="12.75" customHeight="1" x14ac:dyDescent="0.2"/>
    <row r="4363" ht="12.75" customHeight="1" x14ac:dyDescent="0.2"/>
    <row r="4364" ht="12.75" customHeight="1" x14ac:dyDescent="0.2"/>
    <row r="4365" ht="12.75" customHeight="1" x14ac:dyDescent="0.2"/>
    <row r="4366" ht="12.75" customHeight="1" x14ac:dyDescent="0.2"/>
    <row r="4367" ht="12.75" customHeight="1" x14ac:dyDescent="0.2"/>
    <row r="4368" ht="12.75" customHeight="1" x14ac:dyDescent="0.2"/>
    <row r="4369" ht="12.75" customHeight="1" x14ac:dyDescent="0.2"/>
    <row r="4370" ht="12.75" customHeight="1" x14ac:dyDescent="0.2"/>
    <row r="4371" ht="12.75" customHeight="1" x14ac:dyDescent="0.2"/>
    <row r="4372" ht="12.75" customHeight="1" x14ac:dyDescent="0.2"/>
    <row r="4373" ht="12.75" customHeight="1" x14ac:dyDescent="0.2"/>
    <row r="4374" ht="12.75" customHeight="1" x14ac:dyDescent="0.2"/>
    <row r="4375" ht="12.75" customHeight="1" x14ac:dyDescent="0.2"/>
    <row r="4376" ht="12.75" customHeight="1" x14ac:dyDescent="0.2"/>
    <row r="4377" ht="12.75" customHeight="1" x14ac:dyDescent="0.2"/>
    <row r="4378" ht="12.75" customHeight="1" x14ac:dyDescent="0.2"/>
    <row r="4379" ht="12.75" customHeight="1" x14ac:dyDescent="0.2"/>
    <row r="4380" ht="12.75" customHeight="1" x14ac:dyDescent="0.2"/>
    <row r="4381" ht="12.75" customHeight="1" x14ac:dyDescent="0.2"/>
    <row r="4382" ht="12.75" customHeight="1" x14ac:dyDescent="0.2"/>
    <row r="4383" ht="12.75" customHeight="1" x14ac:dyDescent="0.2"/>
    <row r="4384" ht="12.75" customHeight="1" x14ac:dyDescent="0.2"/>
    <row r="4385" ht="12.75" customHeight="1" x14ac:dyDescent="0.2"/>
    <row r="4386" ht="12.75" customHeight="1" x14ac:dyDescent="0.2"/>
    <row r="4387" ht="12.75" customHeight="1" x14ac:dyDescent="0.2"/>
    <row r="4388" ht="12.75" customHeight="1" x14ac:dyDescent="0.2"/>
    <row r="4389" ht="12.75" customHeight="1" x14ac:dyDescent="0.2"/>
    <row r="4390" ht="12.75" customHeight="1" x14ac:dyDescent="0.2"/>
    <row r="4391" ht="12.75" customHeight="1" x14ac:dyDescent="0.2"/>
    <row r="4392" ht="12.75" customHeight="1" x14ac:dyDescent="0.2"/>
    <row r="4393" ht="12.75" customHeight="1" x14ac:dyDescent="0.2"/>
    <row r="4394" ht="12.75" customHeight="1" x14ac:dyDescent="0.2"/>
    <row r="4395" ht="12.75" customHeight="1" x14ac:dyDescent="0.2"/>
    <row r="4396" ht="12.75" customHeight="1" x14ac:dyDescent="0.2"/>
    <row r="4397" ht="12.75" customHeight="1" x14ac:dyDescent="0.2"/>
    <row r="4398" ht="12.75" customHeight="1" x14ac:dyDescent="0.2"/>
    <row r="4399" ht="12.75" customHeight="1" x14ac:dyDescent="0.2"/>
    <row r="4400" ht="12.75" customHeight="1" x14ac:dyDescent="0.2"/>
    <row r="4401" ht="12.75" customHeight="1" x14ac:dyDescent="0.2"/>
    <row r="4402" ht="12.75" customHeight="1" x14ac:dyDescent="0.2"/>
    <row r="4403" ht="12.75" customHeight="1" x14ac:dyDescent="0.2"/>
    <row r="4404" ht="12.75" customHeight="1" x14ac:dyDescent="0.2"/>
    <row r="4405" ht="12.75" customHeight="1" x14ac:dyDescent="0.2"/>
    <row r="4406" ht="12.75" customHeight="1" x14ac:dyDescent="0.2"/>
    <row r="4407" ht="12.75" customHeight="1" x14ac:dyDescent="0.2"/>
    <row r="4408" ht="12.75" customHeight="1" x14ac:dyDescent="0.2"/>
    <row r="4409" ht="12.75" customHeight="1" x14ac:dyDescent="0.2"/>
    <row r="4410" ht="12.75" customHeight="1" x14ac:dyDescent="0.2"/>
    <row r="4411" ht="12.75" customHeight="1" x14ac:dyDescent="0.2"/>
    <row r="4412" ht="12.75" customHeight="1" x14ac:dyDescent="0.2"/>
    <row r="4413" ht="12.75" customHeight="1" x14ac:dyDescent="0.2"/>
    <row r="4414" ht="12.75" customHeight="1" x14ac:dyDescent="0.2"/>
    <row r="4415" ht="12.75" customHeight="1" x14ac:dyDescent="0.2"/>
    <row r="4416" ht="12.75" customHeight="1" x14ac:dyDescent="0.2"/>
    <row r="4417" ht="12.75" customHeight="1" x14ac:dyDescent="0.2"/>
    <row r="4418" ht="12.75" customHeight="1" x14ac:dyDescent="0.2"/>
    <row r="4419" ht="12.75" customHeight="1" x14ac:dyDescent="0.2"/>
    <row r="4420" ht="12.75" customHeight="1" x14ac:dyDescent="0.2"/>
    <row r="4421" ht="12.75" customHeight="1" x14ac:dyDescent="0.2"/>
    <row r="4422" ht="12.75" customHeight="1" x14ac:dyDescent="0.2"/>
    <row r="4423" ht="12.75" customHeight="1" x14ac:dyDescent="0.2"/>
    <row r="4424" ht="12.75" customHeight="1" x14ac:dyDescent="0.2"/>
    <row r="4425" ht="12.75" customHeight="1" x14ac:dyDescent="0.2"/>
    <row r="4426" ht="12.75" customHeight="1" x14ac:dyDescent="0.2"/>
    <row r="4427" ht="12.75" customHeight="1" x14ac:dyDescent="0.2"/>
    <row r="4428" ht="12.75" customHeight="1" x14ac:dyDescent="0.2"/>
    <row r="4429" ht="12.75" customHeight="1" x14ac:dyDescent="0.2"/>
    <row r="4430" ht="12.75" customHeight="1" x14ac:dyDescent="0.2"/>
    <row r="4431" ht="12.75" customHeight="1" x14ac:dyDescent="0.2"/>
    <row r="4432" ht="12.75" customHeight="1" x14ac:dyDescent="0.2"/>
    <row r="4433" ht="12.75" customHeight="1" x14ac:dyDescent="0.2"/>
    <row r="4434" ht="12.75" customHeight="1" x14ac:dyDescent="0.2"/>
    <row r="4435" ht="12.75" customHeight="1" x14ac:dyDescent="0.2"/>
    <row r="4436" ht="12.75" customHeight="1" x14ac:dyDescent="0.2"/>
    <row r="4437" ht="12.75" customHeight="1" x14ac:dyDescent="0.2"/>
    <row r="4438" ht="12.75" customHeight="1" x14ac:dyDescent="0.2"/>
    <row r="4439" ht="12.75" customHeight="1" x14ac:dyDescent="0.2"/>
    <row r="4440" ht="12.75" customHeight="1" x14ac:dyDescent="0.2"/>
    <row r="4441" ht="12.75" customHeight="1" x14ac:dyDescent="0.2"/>
    <row r="4442" ht="12.75" customHeight="1" x14ac:dyDescent="0.2"/>
    <row r="4443" ht="12.75" customHeight="1" x14ac:dyDescent="0.2"/>
    <row r="4444" ht="12.75" customHeight="1" x14ac:dyDescent="0.2"/>
    <row r="4445" ht="12.75" customHeight="1" x14ac:dyDescent="0.2"/>
    <row r="4446" ht="12.75" customHeight="1" x14ac:dyDescent="0.2"/>
    <row r="4447" ht="12.75" customHeight="1" x14ac:dyDescent="0.2"/>
    <row r="4448" ht="12.75" customHeight="1" x14ac:dyDescent="0.2"/>
    <row r="4449" ht="12.75" customHeight="1" x14ac:dyDescent="0.2"/>
    <row r="4450" ht="12.75" customHeight="1" x14ac:dyDescent="0.2"/>
    <row r="4451" ht="12.75" customHeight="1" x14ac:dyDescent="0.2"/>
    <row r="4452" ht="12.75" customHeight="1" x14ac:dyDescent="0.2"/>
    <row r="4453" ht="12.75" customHeight="1" x14ac:dyDescent="0.2"/>
    <row r="4454" ht="12.75" customHeight="1" x14ac:dyDescent="0.2"/>
    <row r="4455" ht="12.75" customHeight="1" x14ac:dyDescent="0.2"/>
    <row r="4456" ht="12.75" customHeight="1" x14ac:dyDescent="0.2"/>
    <row r="4457" ht="12.75" customHeight="1" x14ac:dyDescent="0.2"/>
    <row r="4458" ht="12.75" customHeight="1" x14ac:dyDescent="0.2"/>
    <row r="4459" ht="12.75" customHeight="1" x14ac:dyDescent="0.2"/>
    <row r="4460" ht="12.75" customHeight="1" x14ac:dyDescent="0.2"/>
    <row r="4461" ht="12.75" customHeight="1" x14ac:dyDescent="0.2"/>
    <row r="4462" ht="12.75" customHeight="1" x14ac:dyDescent="0.2"/>
    <row r="4463" ht="12.75" customHeight="1" x14ac:dyDescent="0.2"/>
    <row r="4464" ht="12.75" customHeight="1" x14ac:dyDescent="0.2"/>
    <row r="4465" ht="12.75" customHeight="1" x14ac:dyDescent="0.2"/>
    <row r="4466" ht="12.75" customHeight="1" x14ac:dyDescent="0.2"/>
    <row r="4467" ht="12.75" customHeight="1" x14ac:dyDescent="0.2"/>
    <row r="4468" ht="12.75" customHeight="1" x14ac:dyDescent="0.2"/>
    <row r="4469" ht="12.75" customHeight="1" x14ac:dyDescent="0.2"/>
    <row r="4470" ht="12.75" customHeight="1" x14ac:dyDescent="0.2"/>
    <row r="4471" ht="12.75" customHeight="1" x14ac:dyDescent="0.2"/>
    <row r="4472" ht="12.75" customHeight="1" x14ac:dyDescent="0.2"/>
    <row r="4473" ht="12.75" customHeight="1" x14ac:dyDescent="0.2"/>
    <row r="4474" ht="12.75" customHeight="1" x14ac:dyDescent="0.2"/>
    <row r="4475" ht="12.75" customHeight="1" x14ac:dyDescent="0.2"/>
    <row r="4476" ht="12.75" customHeight="1" x14ac:dyDescent="0.2"/>
    <row r="4477" ht="12.75" customHeight="1" x14ac:dyDescent="0.2"/>
    <row r="4478" ht="12.75" customHeight="1" x14ac:dyDescent="0.2"/>
    <row r="4479" ht="12.75" customHeight="1" x14ac:dyDescent="0.2"/>
    <row r="4480" ht="12.75" customHeight="1" x14ac:dyDescent="0.2"/>
    <row r="4481" ht="12.75" customHeight="1" x14ac:dyDescent="0.2"/>
    <row r="4482" ht="12.75" customHeight="1" x14ac:dyDescent="0.2"/>
    <row r="4483" ht="12.75" customHeight="1" x14ac:dyDescent="0.2"/>
    <row r="4484" ht="12.75" customHeight="1" x14ac:dyDescent="0.2"/>
    <row r="4485" ht="12.75" customHeight="1" x14ac:dyDescent="0.2"/>
    <row r="4486" ht="12.75" customHeight="1" x14ac:dyDescent="0.2"/>
    <row r="4487" ht="12.75" customHeight="1" x14ac:dyDescent="0.2"/>
    <row r="4488" ht="12.75" customHeight="1" x14ac:dyDescent="0.2"/>
    <row r="4489" ht="12.75" customHeight="1" x14ac:dyDescent="0.2"/>
    <row r="4490" ht="12.75" customHeight="1" x14ac:dyDescent="0.2"/>
    <row r="4491" ht="12.75" customHeight="1" x14ac:dyDescent="0.2"/>
    <row r="4492" ht="12.75" customHeight="1" x14ac:dyDescent="0.2"/>
    <row r="4493" ht="12.75" customHeight="1" x14ac:dyDescent="0.2"/>
    <row r="4494" ht="12.75" customHeight="1" x14ac:dyDescent="0.2"/>
    <row r="4495" ht="12.75" customHeight="1" x14ac:dyDescent="0.2"/>
    <row r="4496" ht="12.75" customHeight="1" x14ac:dyDescent="0.2"/>
    <row r="4497" ht="12.75" customHeight="1" x14ac:dyDescent="0.2"/>
    <row r="4498" ht="12.75" customHeight="1" x14ac:dyDescent="0.2"/>
    <row r="4499" ht="12.75" customHeight="1" x14ac:dyDescent="0.2"/>
    <row r="4500" ht="12.75" customHeight="1" x14ac:dyDescent="0.2"/>
    <row r="4501" ht="12.75" customHeight="1" x14ac:dyDescent="0.2"/>
    <row r="4502" ht="12.75" customHeight="1" x14ac:dyDescent="0.2"/>
    <row r="4503" ht="12.75" customHeight="1" x14ac:dyDescent="0.2"/>
    <row r="4504" ht="12.75" customHeight="1" x14ac:dyDescent="0.2"/>
    <row r="4505" ht="12.75" customHeight="1" x14ac:dyDescent="0.2"/>
    <row r="4506" ht="12.75" customHeight="1" x14ac:dyDescent="0.2"/>
    <row r="4507" ht="12.75" customHeight="1" x14ac:dyDescent="0.2"/>
    <row r="4508" ht="12.75" customHeight="1" x14ac:dyDescent="0.2"/>
    <row r="4509" ht="12.75" customHeight="1" x14ac:dyDescent="0.2"/>
    <row r="4510" ht="12.75" customHeight="1" x14ac:dyDescent="0.2"/>
    <row r="4511" ht="12.75" customHeight="1" x14ac:dyDescent="0.2"/>
    <row r="4512" ht="12.75" customHeight="1" x14ac:dyDescent="0.2"/>
    <row r="4513" ht="12.75" customHeight="1" x14ac:dyDescent="0.2"/>
    <row r="4514" ht="12.75" customHeight="1" x14ac:dyDescent="0.2"/>
    <row r="4515" ht="12.75" customHeight="1" x14ac:dyDescent="0.2"/>
    <row r="4516" ht="12.75" customHeight="1" x14ac:dyDescent="0.2"/>
    <row r="4517" ht="12.75" customHeight="1" x14ac:dyDescent="0.2"/>
    <row r="4518" ht="12.75" customHeight="1" x14ac:dyDescent="0.2"/>
    <row r="4519" ht="12.75" customHeight="1" x14ac:dyDescent="0.2"/>
    <row r="4520" ht="12.75" customHeight="1" x14ac:dyDescent="0.2"/>
    <row r="4521" ht="12.75" customHeight="1" x14ac:dyDescent="0.2"/>
    <row r="4522" ht="12.75" customHeight="1" x14ac:dyDescent="0.2"/>
    <row r="4523" ht="12.75" customHeight="1" x14ac:dyDescent="0.2"/>
    <row r="4524" ht="12.75" customHeight="1" x14ac:dyDescent="0.2"/>
    <row r="4525" ht="12.75" customHeight="1" x14ac:dyDescent="0.2"/>
    <row r="4526" ht="12.75" customHeight="1" x14ac:dyDescent="0.2"/>
    <row r="4527" ht="12.75" customHeight="1" x14ac:dyDescent="0.2"/>
    <row r="4528" ht="12.75" customHeight="1" x14ac:dyDescent="0.2"/>
    <row r="4529" ht="12.75" customHeight="1" x14ac:dyDescent="0.2"/>
    <row r="4530" ht="12.75" customHeight="1" x14ac:dyDescent="0.2"/>
    <row r="4531" ht="12.75" customHeight="1" x14ac:dyDescent="0.2"/>
    <row r="4532" ht="12.75" customHeight="1" x14ac:dyDescent="0.2"/>
    <row r="4533" ht="12.75" customHeight="1" x14ac:dyDescent="0.2"/>
    <row r="4534" ht="12.75" customHeight="1" x14ac:dyDescent="0.2"/>
    <row r="4535" ht="12.75" customHeight="1" x14ac:dyDescent="0.2"/>
    <row r="4536" ht="12.75" customHeight="1" x14ac:dyDescent="0.2"/>
    <row r="4537" ht="12.75" customHeight="1" x14ac:dyDescent="0.2"/>
    <row r="4538" ht="12.75" customHeight="1" x14ac:dyDescent="0.2"/>
    <row r="4539" ht="12.75" customHeight="1" x14ac:dyDescent="0.2"/>
    <row r="4540" ht="12.75" customHeight="1" x14ac:dyDescent="0.2"/>
    <row r="4541" ht="12.75" customHeight="1" x14ac:dyDescent="0.2"/>
    <row r="4542" ht="12.75" customHeight="1" x14ac:dyDescent="0.2"/>
    <row r="4543" ht="12.75" customHeight="1" x14ac:dyDescent="0.2"/>
    <row r="4544" ht="12.75" customHeight="1" x14ac:dyDescent="0.2"/>
    <row r="4545" ht="12.75" customHeight="1" x14ac:dyDescent="0.2"/>
    <row r="4546" ht="12.75" customHeight="1" x14ac:dyDescent="0.2"/>
    <row r="4547" ht="12.75" customHeight="1" x14ac:dyDescent="0.2"/>
    <row r="4548" ht="12.75" customHeight="1" x14ac:dyDescent="0.2"/>
    <row r="4549" ht="12.75" customHeight="1" x14ac:dyDescent="0.2"/>
    <row r="4550" ht="12.75" customHeight="1" x14ac:dyDescent="0.2"/>
    <row r="4551" ht="12.75" customHeight="1" x14ac:dyDescent="0.2"/>
    <row r="4552" ht="12.75" customHeight="1" x14ac:dyDescent="0.2"/>
    <row r="4553" ht="12.75" customHeight="1" x14ac:dyDescent="0.2"/>
    <row r="4554" ht="12.75" customHeight="1" x14ac:dyDescent="0.2"/>
    <row r="4555" ht="12.75" customHeight="1" x14ac:dyDescent="0.2"/>
    <row r="4556" ht="12.75" customHeight="1" x14ac:dyDescent="0.2"/>
    <row r="4557" ht="12.75" customHeight="1" x14ac:dyDescent="0.2"/>
    <row r="4558" ht="12.75" customHeight="1" x14ac:dyDescent="0.2"/>
    <row r="4559" ht="12.75" customHeight="1" x14ac:dyDescent="0.2"/>
    <row r="4560" ht="12.75" customHeight="1" x14ac:dyDescent="0.2"/>
    <row r="4561" ht="12.75" customHeight="1" x14ac:dyDescent="0.2"/>
    <row r="4562" ht="12.75" customHeight="1" x14ac:dyDescent="0.2"/>
    <row r="4563" ht="12.75" customHeight="1" x14ac:dyDescent="0.2"/>
    <row r="4564" ht="12.75" customHeight="1" x14ac:dyDescent="0.2"/>
    <row r="4565" ht="12.75" customHeight="1" x14ac:dyDescent="0.2"/>
    <row r="4566" ht="12.75" customHeight="1" x14ac:dyDescent="0.2"/>
    <row r="4567" ht="12.75" customHeight="1" x14ac:dyDescent="0.2"/>
    <row r="4568" ht="12.75" customHeight="1" x14ac:dyDescent="0.2"/>
    <row r="4569" ht="12.75" customHeight="1" x14ac:dyDescent="0.2"/>
    <row r="4570" ht="12.75" customHeight="1" x14ac:dyDescent="0.2"/>
    <row r="4571" ht="12.75" customHeight="1" x14ac:dyDescent="0.2"/>
    <row r="4572" ht="12.75" customHeight="1" x14ac:dyDescent="0.2"/>
    <row r="4573" ht="12.75" customHeight="1" x14ac:dyDescent="0.2"/>
    <row r="4574" ht="12.75" customHeight="1" x14ac:dyDescent="0.2"/>
    <row r="4575" ht="12.75" customHeight="1" x14ac:dyDescent="0.2"/>
    <row r="4576" ht="12.75" customHeight="1" x14ac:dyDescent="0.2"/>
    <row r="4577" ht="12.75" customHeight="1" x14ac:dyDescent="0.2"/>
    <row r="4578" ht="12.75" customHeight="1" x14ac:dyDescent="0.2"/>
    <row r="4579" ht="12.75" customHeight="1" x14ac:dyDescent="0.2"/>
    <row r="4580" ht="12.75" customHeight="1" x14ac:dyDescent="0.2"/>
    <row r="4581" ht="12.75" customHeight="1" x14ac:dyDescent="0.2"/>
    <row r="4582" ht="12.75" customHeight="1" x14ac:dyDescent="0.2"/>
    <row r="4583" ht="12.75" customHeight="1" x14ac:dyDescent="0.2"/>
    <row r="4584" ht="12.75" customHeight="1" x14ac:dyDescent="0.2"/>
    <row r="4585" ht="12.75" customHeight="1" x14ac:dyDescent="0.2"/>
    <row r="4586" ht="12.75" customHeight="1" x14ac:dyDescent="0.2"/>
    <row r="4587" ht="12.75" customHeight="1" x14ac:dyDescent="0.2"/>
    <row r="4588" ht="12.75" customHeight="1" x14ac:dyDescent="0.2"/>
    <row r="4589" ht="12.75" customHeight="1" x14ac:dyDescent="0.2"/>
    <row r="4590" ht="12.75" customHeight="1" x14ac:dyDescent="0.2"/>
    <row r="4591" ht="12.75" customHeight="1" x14ac:dyDescent="0.2"/>
    <row r="4592" ht="12.75" customHeight="1" x14ac:dyDescent="0.2"/>
    <row r="4593" ht="12.75" customHeight="1" x14ac:dyDescent="0.2"/>
    <row r="4594" ht="12.75" customHeight="1" x14ac:dyDescent="0.2"/>
    <row r="4595" ht="12.75" customHeight="1" x14ac:dyDescent="0.2"/>
    <row r="4596" ht="12.75" customHeight="1" x14ac:dyDescent="0.2"/>
    <row r="4597" ht="12.75" customHeight="1" x14ac:dyDescent="0.2"/>
    <row r="4598" ht="12.75" customHeight="1" x14ac:dyDescent="0.2"/>
    <row r="4599" ht="12.75" customHeight="1" x14ac:dyDescent="0.2"/>
    <row r="4600" ht="12.75" customHeight="1" x14ac:dyDescent="0.2"/>
    <row r="4601" ht="12.75" customHeight="1" x14ac:dyDescent="0.2"/>
    <row r="4602" ht="12.75" customHeight="1" x14ac:dyDescent="0.2"/>
    <row r="4603" ht="12.75" customHeight="1" x14ac:dyDescent="0.2"/>
    <row r="4604" ht="12.75" customHeight="1" x14ac:dyDescent="0.2"/>
    <row r="4605" ht="12.75" customHeight="1" x14ac:dyDescent="0.2"/>
    <row r="4606" ht="12.75" customHeight="1" x14ac:dyDescent="0.2"/>
    <row r="4607" ht="12.75" customHeight="1" x14ac:dyDescent="0.2"/>
    <row r="4608" ht="12.75" customHeight="1" x14ac:dyDescent="0.2"/>
    <row r="4609" ht="12.75" customHeight="1" x14ac:dyDescent="0.2"/>
    <row r="4610" ht="12.75" customHeight="1" x14ac:dyDescent="0.2"/>
    <row r="4611" ht="12.75" customHeight="1" x14ac:dyDescent="0.2"/>
    <row r="4612" ht="12.75" customHeight="1" x14ac:dyDescent="0.2"/>
    <row r="4613" ht="12.75" customHeight="1" x14ac:dyDescent="0.2"/>
    <row r="4614" ht="12.75" customHeight="1" x14ac:dyDescent="0.2"/>
    <row r="4615" ht="12.75" customHeight="1" x14ac:dyDescent="0.2"/>
    <row r="4616" ht="12.75" customHeight="1" x14ac:dyDescent="0.2"/>
    <row r="4617" ht="12.75" customHeight="1" x14ac:dyDescent="0.2"/>
    <row r="4618" ht="12.75" customHeight="1" x14ac:dyDescent="0.2"/>
    <row r="4619" ht="12.75" customHeight="1" x14ac:dyDescent="0.2"/>
    <row r="4620" ht="12.75" customHeight="1" x14ac:dyDescent="0.2"/>
    <row r="4621" ht="12.75" customHeight="1" x14ac:dyDescent="0.2"/>
    <row r="4622" ht="12.75" customHeight="1" x14ac:dyDescent="0.2"/>
    <row r="4623" ht="12.75" customHeight="1" x14ac:dyDescent="0.2"/>
    <row r="4624" ht="12.75" customHeight="1" x14ac:dyDescent="0.2"/>
    <row r="4625" ht="12.75" customHeight="1" x14ac:dyDescent="0.2"/>
    <row r="4626" ht="12.75" customHeight="1" x14ac:dyDescent="0.2"/>
    <row r="4627" ht="12.75" customHeight="1" x14ac:dyDescent="0.2"/>
    <row r="4628" ht="12.75" customHeight="1" x14ac:dyDescent="0.2"/>
    <row r="4629" ht="12.75" customHeight="1" x14ac:dyDescent="0.2"/>
    <row r="4630" ht="12.75" customHeight="1" x14ac:dyDescent="0.2"/>
    <row r="4631" ht="12.75" customHeight="1" x14ac:dyDescent="0.2"/>
    <row r="4632" ht="12.75" customHeight="1" x14ac:dyDescent="0.2"/>
    <row r="4633" ht="12.75" customHeight="1" x14ac:dyDescent="0.2"/>
    <row r="4634" ht="12.75" customHeight="1" x14ac:dyDescent="0.2"/>
    <row r="4635" ht="12.75" customHeight="1" x14ac:dyDescent="0.2"/>
    <row r="4636" ht="12.75" customHeight="1" x14ac:dyDescent="0.2"/>
    <row r="4637" ht="12.75" customHeight="1" x14ac:dyDescent="0.2"/>
    <row r="4638" ht="12.75" customHeight="1" x14ac:dyDescent="0.2"/>
    <row r="4639" ht="12.75" customHeight="1" x14ac:dyDescent="0.2"/>
    <row r="4640" ht="12.75" customHeight="1" x14ac:dyDescent="0.2"/>
    <row r="4641" ht="12.75" customHeight="1" x14ac:dyDescent="0.2"/>
    <row r="4642" ht="12.75" customHeight="1" x14ac:dyDescent="0.2"/>
    <row r="4643" ht="12.75" customHeight="1" x14ac:dyDescent="0.2"/>
    <row r="4644" ht="12.75" customHeight="1" x14ac:dyDescent="0.2"/>
    <row r="4645" ht="12.75" customHeight="1" x14ac:dyDescent="0.2"/>
    <row r="4646" ht="12.75" customHeight="1" x14ac:dyDescent="0.2"/>
    <row r="4647" ht="12.75" customHeight="1" x14ac:dyDescent="0.2"/>
    <row r="4648" ht="12.75" customHeight="1" x14ac:dyDescent="0.2"/>
    <row r="4649" ht="12.75" customHeight="1" x14ac:dyDescent="0.2"/>
    <row r="4650" ht="12.75" customHeight="1" x14ac:dyDescent="0.2"/>
    <row r="4651" ht="12.75" customHeight="1" x14ac:dyDescent="0.2"/>
    <row r="4652" ht="12.75" customHeight="1" x14ac:dyDescent="0.2"/>
    <row r="4653" ht="12.75" customHeight="1" x14ac:dyDescent="0.2"/>
    <row r="4654" ht="12.75" customHeight="1" x14ac:dyDescent="0.2"/>
    <row r="4655" ht="12.75" customHeight="1" x14ac:dyDescent="0.2"/>
    <row r="4656" ht="12.75" customHeight="1" x14ac:dyDescent="0.2"/>
    <row r="4657" ht="12.75" customHeight="1" x14ac:dyDescent="0.2"/>
    <row r="4658" ht="12.75" customHeight="1" x14ac:dyDescent="0.2"/>
    <row r="4659" ht="12.75" customHeight="1" x14ac:dyDescent="0.2"/>
    <row r="4660" ht="12.75" customHeight="1" x14ac:dyDescent="0.2"/>
    <row r="4661" ht="12.75" customHeight="1" x14ac:dyDescent="0.2"/>
    <row r="4662" ht="12.75" customHeight="1" x14ac:dyDescent="0.2"/>
    <row r="4663" ht="12.75" customHeight="1" x14ac:dyDescent="0.2"/>
    <row r="4664" ht="12.75" customHeight="1" x14ac:dyDescent="0.2"/>
    <row r="4665" ht="12.75" customHeight="1" x14ac:dyDescent="0.2"/>
    <row r="4666" ht="12.75" customHeight="1" x14ac:dyDescent="0.2"/>
    <row r="4667" ht="12.75" customHeight="1" x14ac:dyDescent="0.2"/>
    <row r="4668" ht="12.75" customHeight="1" x14ac:dyDescent="0.2"/>
    <row r="4669" ht="12.75" customHeight="1" x14ac:dyDescent="0.2"/>
    <row r="4670" ht="12.75" customHeight="1" x14ac:dyDescent="0.2"/>
    <row r="4671" ht="12.75" customHeight="1" x14ac:dyDescent="0.2"/>
    <row r="4672" ht="12.75" customHeight="1" x14ac:dyDescent="0.2"/>
    <row r="4673" ht="12.75" customHeight="1" x14ac:dyDescent="0.2"/>
    <row r="4674" ht="12.75" customHeight="1" x14ac:dyDescent="0.2"/>
    <row r="4675" ht="12.75" customHeight="1" x14ac:dyDescent="0.2"/>
    <row r="4676" ht="12.75" customHeight="1" x14ac:dyDescent="0.2"/>
    <row r="4677" ht="12.75" customHeight="1" x14ac:dyDescent="0.2"/>
    <row r="4678" ht="12.75" customHeight="1" x14ac:dyDescent="0.2"/>
    <row r="4679" ht="12.75" customHeight="1" x14ac:dyDescent="0.2"/>
    <row r="4680" ht="12.75" customHeight="1" x14ac:dyDescent="0.2"/>
    <row r="4681" ht="12.75" customHeight="1" x14ac:dyDescent="0.2"/>
    <row r="4682" ht="12.75" customHeight="1" x14ac:dyDescent="0.2"/>
    <row r="4683" ht="12.75" customHeight="1" x14ac:dyDescent="0.2"/>
    <row r="4684" ht="12.75" customHeight="1" x14ac:dyDescent="0.2"/>
    <row r="4685" ht="12.75" customHeight="1" x14ac:dyDescent="0.2"/>
    <row r="4686" ht="12.75" customHeight="1" x14ac:dyDescent="0.2"/>
    <row r="4687" ht="12.75" customHeight="1" x14ac:dyDescent="0.2"/>
    <row r="4688" ht="12.75" customHeight="1" x14ac:dyDescent="0.2"/>
    <row r="4689" ht="12.75" customHeight="1" x14ac:dyDescent="0.2"/>
    <row r="4690" ht="12.75" customHeight="1" x14ac:dyDescent="0.2"/>
    <row r="4691" ht="12.75" customHeight="1" x14ac:dyDescent="0.2"/>
    <row r="4692" ht="12.75" customHeight="1" x14ac:dyDescent="0.2"/>
    <row r="4693" ht="12.75" customHeight="1" x14ac:dyDescent="0.2"/>
    <row r="4694" ht="12.75" customHeight="1" x14ac:dyDescent="0.2"/>
    <row r="4695" ht="12.75" customHeight="1" x14ac:dyDescent="0.2"/>
    <row r="4696" ht="12.75" customHeight="1" x14ac:dyDescent="0.2"/>
    <row r="4697" ht="12.75" customHeight="1" x14ac:dyDescent="0.2"/>
    <row r="4698" ht="12.75" customHeight="1" x14ac:dyDescent="0.2"/>
    <row r="4699" ht="12.75" customHeight="1" x14ac:dyDescent="0.2"/>
    <row r="4700" ht="12.75" customHeight="1" x14ac:dyDescent="0.2"/>
    <row r="4701" ht="12.75" customHeight="1" x14ac:dyDescent="0.2"/>
    <row r="4702" ht="12.75" customHeight="1" x14ac:dyDescent="0.2"/>
    <row r="4703" ht="12.75" customHeight="1" x14ac:dyDescent="0.2"/>
    <row r="4704" ht="12.75" customHeight="1" x14ac:dyDescent="0.2"/>
    <row r="4705" ht="12.75" customHeight="1" x14ac:dyDescent="0.2"/>
    <row r="4706" ht="12.75" customHeight="1" x14ac:dyDescent="0.2"/>
    <row r="4707" ht="12.75" customHeight="1" x14ac:dyDescent="0.2"/>
    <row r="4708" ht="12.75" customHeight="1" x14ac:dyDescent="0.2"/>
    <row r="4709" ht="12.75" customHeight="1" x14ac:dyDescent="0.2"/>
    <row r="4710" ht="12.75" customHeight="1" x14ac:dyDescent="0.2"/>
    <row r="4711" ht="12.75" customHeight="1" x14ac:dyDescent="0.2"/>
    <row r="4712" ht="12.75" customHeight="1" x14ac:dyDescent="0.2"/>
    <row r="4713" ht="12.75" customHeight="1" x14ac:dyDescent="0.2"/>
    <row r="4714" ht="12.75" customHeight="1" x14ac:dyDescent="0.2"/>
    <row r="4715" ht="12.75" customHeight="1" x14ac:dyDescent="0.2"/>
    <row r="4716" ht="12.75" customHeight="1" x14ac:dyDescent="0.2"/>
    <row r="4717" ht="12.75" customHeight="1" x14ac:dyDescent="0.2"/>
    <row r="4718" ht="12.75" customHeight="1" x14ac:dyDescent="0.2"/>
    <row r="4719" ht="12.75" customHeight="1" x14ac:dyDescent="0.2"/>
    <row r="4720" ht="12.75" customHeight="1" x14ac:dyDescent="0.2"/>
    <row r="4721" ht="12.75" customHeight="1" x14ac:dyDescent="0.2"/>
    <row r="4722" ht="12.75" customHeight="1" x14ac:dyDescent="0.2"/>
    <row r="4723" ht="12.75" customHeight="1" x14ac:dyDescent="0.2"/>
    <row r="4724" ht="12.75" customHeight="1" x14ac:dyDescent="0.2"/>
    <row r="4725" ht="12.75" customHeight="1" x14ac:dyDescent="0.2"/>
    <row r="4726" ht="12.75" customHeight="1" x14ac:dyDescent="0.2"/>
    <row r="4727" ht="12.75" customHeight="1" x14ac:dyDescent="0.2"/>
    <row r="4728" ht="12.75" customHeight="1" x14ac:dyDescent="0.2"/>
    <row r="4729" ht="12.75" customHeight="1" x14ac:dyDescent="0.2"/>
    <row r="4730" ht="12.75" customHeight="1" x14ac:dyDescent="0.2"/>
    <row r="4731" ht="12.75" customHeight="1" x14ac:dyDescent="0.2"/>
    <row r="4732" ht="12.75" customHeight="1" x14ac:dyDescent="0.2"/>
    <row r="4733" ht="12.75" customHeight="1" x14ac:dyDescent="0.2"/>
    <row r="4734" ht="12.75" customHeight="1" x14ac:dyDescent="0.2"/>
    <row r="4735" ht="12.75" customHeight="1" x14ac:dyDescent="0.2"/>
    <row r="4736" ht="12.75" customHeight="1" x14ac:dyDescent="0.2"/>
    <row r="4737" ht="12.75" customHeight="1" x14ac:dyDescent="0.2"/>
    <row r="4738" ht="12.75" customHeight="1" x14ac:dyDescent="0.2"/>
    <row r="4739" ht="12.75" customHeight="1" x14ac:dyDescent="0.2"/>
    <row r="4740" ht="12.75" customHeight="1" x14ac:dyDescent="0.2"/>
    <row r="4741" ht="12.75" customHeight="1" x14ac:dyDescent="0.2"/>
    <row r="4742" ht="12.75" customHeight="1" x14ac:dyDescent="0.2"/>
    <row r="4743" ht="12.75" customHeight="1" x14ac:dyDescent="0.2"/>
    <row r="4744" ht="12.75" customHeight="1" x14ac:dyDescent="0.2"/>
    <row r="4745" ht="12.75" customHeight="1" x14ac:dyDescent="0.2"/>
    <row r="4746" ht="12.75" customHeight="1" x14ac:dyDescent="0.2"/>
    <row r="4747" ht="12.75" customHeight="1" x14ac:dyDescent="0.2"/>
    <row r="4748" ht="12.75" customHeight="1" x14ac:dyDescent="0.2"/>
    <row r="4749" ht="12.75" customHeight="1" x14ac:dyDescent="0.2"/>
    <row r="4750" ht="12.75" customHeight="1" x14ac:dyDescent="0.2"/>
    <row r="4751" ht="12.75" customHeight="1" x14ac:dyDescent="0.2"/>
    <row r="4752" ht="12.75" customHeight="1" x14ac:dyDescent="0.2"/>
    <row r="4753" ht="12.75" customHeight="1" x14ac:dyDescent="0.2"/>
    <row r="4754" ht="12.75" customHeight="1" x14ac:dyDescent="0.2"/>
    <row r="4755" ht="12.75" customHeight="1" x14ac:dyDescent="0.2"/>
    <row r="4756" ht="12.75" customHeight="1" x14ac:dyDescent="0.2"/>
    <row r="4757" ht="12.75" customHeight="1" x14ac:dyDescent="0.2"/>
    <row r="4758" ht="12.75" customHeight="1" x14ac:dyDescent="0.2"/>
    <row r="4759" ht="12.75" customHeight="1" x14ac:dyDescent="0.2"/>
    <row r="4760" ht="12.75" customHeight="1" x14ac:dyDescent="0.2"/>
    <row r="4761" ht="12.75" customHeight="1" x14ac:dyDescent="0.2"/>
    <row r="4762" ht="12.75" customHeight="1" x14ac:dyDescent="0.2"/>
    <row r="4763" ht="12.75" customHeight="1" x14ac:dyDescent="0.2"/>
    <row r="4764" ht="12.75" customHeight="1" x14ac:dyDescent="0.2"/>
    <row r="4765" ht="12.75" customHeight="1" x14ac:dyDescent="0.2"/>
    <row r="4766" ht="12.75" customHeight="1" x14ac:dyDescent="0.2"/>
    <row r="4767" ht="12.75" customHeight="1" x14ac:dyDescent="0.2"/>
    <row r="4768" ht="12.75" customHeight="1" x14ac:dyDescent="0.2"/>
    <row r="4769" ht="12.75" customHeight="1" x14ac:dyDescent="0.2"/>
    <row r="4770" ht="12.75" customHeight="1" x14ac:dyDescent="0.2"/>
    <row r="4771" ht="12.75" customHeight="1" x14ac:dyDescent="0.2"/>
    <row r="4772" ht="12.75" customHeight="1" x14ac:dyDescent="0.2"/>
    <row r="4773" ht="12.75" customHeight="1" x14ac:dyDescent="0.2"/>
    <row r="4774" ht="12.75" customHeight="1" x14ac:dyDescent="0.2"/>
    <row r="4775" ht="12.75" customHeight="1" x14ac:dyDescent="0.2"/>
    <row r="4776" ht="12.75" customHeight="1" x14ac:dyDescent="0.2"/>
    <row r="4777" ht="12.75" customHeight="1" x14ac:dyDescent="0.2"/>
    <row r="4778" ht="12.75" customHeight="1" x14ac:dyDescent="0.2"/>
    <row r="4779" ht="12.75" customHeight="1" x14ac:dyDescent="0.2"/>
    <row r="4780" ht="12.75" customHeight="1" x14ac:dyDescent="0.2"/>
    <row r="4781" ht="12.75" customHeight="1" x14ac:dyDescent="0.2"/>
    <row r="4782" ht="12.75" customHeight="1" x14ac:dyDescent="0.2"/>
    <row r="4783" ht="12.75" customHeight="1" x14ac:dyDescent="0.2"/>
    <row r="4784" ht="12.75" customHeight="1" x14ac:dyDescent="0.2"/>
    <row r="4785" ht="12.75" customHeight="1" x14ac:dyDescent="0.2"/>
    <row r="4786" ht="12.75" customHeight="1" x14ac:dyDescent="0.2"/>
    <row r="4787" ht="12.75" customHeight="1" x14ac:dyDescent="0.2"/>
    <row r="4788" ht="12.75" customHeight="1" x14ac:dyDescent="0.2"/>
    <row r="4789" ht="12.75" customHeight="1" x14ac:dyDescent="0.2"/>
    <row r="4790" ht="12.75" customHeight="1" x14ac:dyDescent="0.2"/>
    <row r="4791" ht="12.75" customHeight="1" x14ac:dyDescent="0.2"/>
    <row r="4792" ht="12.75" customHeight="1" x14ac:dyDescent="0.2"/>
    <row r="4793" ht="12.75" customHeight="1" x14ac:dyDescent="0.2"/>
    <row r="4794" ht="12.75" customHeight="1" x14ac:dyDescent="0.2"/>
    <row r="4795" ht="12.75" customHeight="1" x14ac:dyDescent="0.2"/>
    <row r="4796" ht="12.75" customHeight="1" x14ac:dyDescent="0.2"/>
    <row r="4797" ht="12.75" customHeight="1" x14ac:dyDescent="0.2"/>
    <row r="4798" ht="12.75" customHeight="1" x14ac:dyDescent="0.2"/>
    <row r="4799" ht="12.75" customHeight="1" x14ac:dyDescent="0.2"/>
    <row r="4800" ht="12.75" customHeight="1" x14ac:dyDescent="0.2"/>
    <row r="4801" ht="12.75" customHeight="1" x14ac:dyDescent="0.2"/>
    <row r="4802" ht="12.75" customHeight="1" x14ac:dyDescent="0.2"/>
    <row r="4803" ht="12.75" customHeight="1" x14ac:dyDescent="0.2"/>
    <row r="4804" ht="12.75" customHeight="1" x14ac:dyDescent="0.2"/>
    <row r="4805" ht="12.75" customHeight="1" x14ac:dyDescent="0.2"/>
    <row r="4806" ht="12.75" customHeight="1" x14ac:dyDescent="0.2"/>
    <row r="4807" ht="12.75" customHeight="1" x14ac:dyDescent="0.2"/>
    <row r="4808" ht="12.75" customHeight="1" x14ac:dyDescent="0.2"/>
    <row r="4809" ht="12.75" customHeight="1" x14ac:dyDescent="0.2"/>
    <row r="4810" ht="12.75" customHeight="1" x14ac:dyDescent="0.2"/>
    <row r="4811" ht="12.75" customHeight="1" x14ac:dyDescent="0.2"/>
    <row r="4812" ht="12.75" customHeight="1" x14ac:dyDescent="0.2"/>
    <row r="4813" ht="12.75" customHeight="1" x14ac:dyDescent="0.2"/>
    <row r="4814" ht="12.75" customHeight="1" x14ac:dyDescent="0.2"/>
    <row r="4815" ht="12.75" customHeight="1" x14ac:dyDescent="0.2"/>
    <row r="4816" ht="12.75" customHeight="1" x14ac:dyDescent="0.2"/>
    <row r="4817" ht="12.75" customHeight="1" x14ac:dyDescent="0.2"/>
    <row r="4818" ht="12.75" customHeight="1" x14ac:dyDescent="0.2"/>
    <row r="4819" ht="12.75" customHeight="1" x14ac:dyDescent="0.2"/>
    <row r="4820" ht="12.75" customHeight="1" x14ac:dyDescent="0.2"/>
    <row r="4821" ht="12.75" customHeight="1" x14ac:dyDescent="0.2"/>
    <row r="4822" ht="12.75" customHeight="1" x14ac:dyDescent="0.2"/>
    <row r="4823" ht="12.75" customHeight="1" x14ac:dyDescent="0.2"/>
    <row r="4824" ht="12.75" customHeight="1" x14ac:dyDescent="0.2"/>
    <row r="4825" ht="12.75" customHeight="1" x14ac:dyDescent="0.2"/>
    <row r="4826" ht="12.75" customHeight="1" x14ac:dyDescent="0.2"/>
    <row r="4827" ht="12.75" customHeight="1" x14ac:dyDescent="0.2"/>
    <row r="4828" ht="12.75" customHeight="1" x14ac:dyDescent="0.2"/>
    <row r="4829" ht="12.75" customHeight="1" x14ac:dyDescent="0.2"/>
    <row r="4830" ht="12.75" customHeight="1" x14ac:dyDescent="0.2"/>
    <row r="4831" ht="12.75" customHeight="1" x14ac:dyDescent="0.2"/>
    <row r="4832" ht="12.75" customHeight="1" x14ac:dyDescent="0.2"/>
    <row r="4833" ht="12.75" customHeight="1" x14ac:dyDescent="0.2"/>
    <row r="4834" ht="12.75" customHeight="1" x14ac:dyDescent="0.2"/>
    <row r="4835" ht="12.75" customHeight="1" x14ac:dyDescent="0.2"/>
    <row r="4836" ht="12.75" customHeight="1" x14ac:dyDescent="0.2"/>
    <row r="4837" ht="12.75" customHeight="1" x14ac:dyDescent="0.2"/>
    <row r="4838" ht="12.75" customHeight="1" x14ac:dyDescent="0.2"/>
    <row r="4839" ht="12.75" customHeight="1" x14ac:dyDescent="0.2"/>
    <row r="4840" ht="12.75" customHeight="1" x14ac:dyDescent="0.2"/>
    <row r="4841" ht="12.75" customHeight="1" x14ac:dyDescent="0.2"/>
    <row r="4842" ht="12.75" customHeight="1" x14ac:dyDescent="0.2"/>
    <row r="4843" ht="12.75" customHeight="1" x14ac:dyDescent="0.2"/>
    <row r="4844" ht="12.75" customHeight="1" x14ac:dyDescent="0.2"/>
    <row r="4845" ht="12.75" customHeight="1" x14ac:dyDescent="0.2"/>
    <row r="4846" ht="12.75" customHeight="1" x14ac:dyDescent="0.2"/>
    <row r="4847" ht="12.75" customHeight="1" x14ac:dyDescent="0.2"/>
    <row r="4848" ht="12.75" customHeight="1" x14ac:dyDescent="0.2"/>
    <row r="4849" ht="12.75" customHeight="1" x14ac:dyDescent="0.2"/>
    <row r="4850" ht="12.75" customHeight="1" x14ac:dyDescent="0.2"/>
    <row r="4851" ht="12.75" customHeight="1" x14ac:dyDescent="0.2"/>
    <row r="4852" ht="12.75" customHeight="1" x14ac:dyDescent="0.2"/>
    <row r="4853" ht="12.75" customHeight="1" x14ac:dyDescent="0.2"/>
    <row r="4854" ht="12.75" customHeight="1" x14ac:dyDescent="0.2"/>
    <row r="4855" ht="12.75" customHeight="1" x14ac:dyDescent="0.2"/>
    <row r="4856" ht="12.75" customHeight="1" x14ac:dyDescent="0.2"/>
    <row r="4857" ht="12.75" customHeight="1" x14ac:dyDescent="0.2"/>
    <row r="4858" ht="12.75" customHeight="1" x14ac:dyDescent="0.2"/>
    <row r="4859" ht="12.75" customHeight="1" x14ac:dyDescent="0.2"/>
    <row r="4860" ht="12.75" customHeight="1" x14ac:dyDescent="0.2"/>
    <row r="4861" ht="12.75" customHeight="1" x14ac:dyDescent="0.2"/>
    <row r="4862" ht="12.75" customHeight="1" x14ac:dyDescent="0.2"/>
    <row r="4863" ht="12.75" customHeight="1" x14ac:dyDescent="0.2"/>
    <row r="4864" ht="12.75" customHeight="1" x14ac:dyDescent="0.2"/>
    <row r="4865" ht="12.75" customHeight="1" x14ac:dyDescent="0.2"/>
    <row r="4866" ht="12.75" customHeight="1" x14ac:dyDescent="0.2"/>
    <row r="4867" ht="12.75" customHeight="1" x14ac:dyDescent="0.2"/>
    <row r="4868" ht="12.75" customHeight="1" x14ac:dyDescent="0.2"/>
    <row r="4869" ht="12.75" customHeight="1" x14ac:dyDescent="0.2"/>
    <row r="4870" ht="12.75" customHeight="1" x14ac:dyDescent="0.2"/>
    <row r="4871" ht="12.75" customHeight="1" x14ac:dyDescent="0.2"/>
    <row r="4872" ht="12.75" customHeight="1" x14ac:dyDescent="0.2"/>
    <row r="4873" ht="12.75" customHeight="1" x14ac:dyDescent="0.2"/>
    <row r="4874" ht="12.75" customHeight="1" x14ac:dyDescent="0.2"/>
    <row r="4875" ht="12.75" customHeight="1" x14ac:dyDescent="0.2"/>
    <row r="4876" ht="12.75" customHeight="1" x14ac:dyDescent="0.2"/>
    <row r="4877" ht="12.75" customHeight="1" x14ac:dyDescent="0.2"/>
    <row r="4878" ht="12.75" customHeight="1" x14ac:dyDescent="0.2"/>
    <row r="4879" ht="12.75" customHeight="1" x14ac:dyDescent="0.2"/>
    <row r="4880" ht="12.75" customHeight="1" x14ac:dyDescent="0.2"/>
    <row r="4881" ht="12.75" customHeight="1" x14ac:dyDescent="0.2"/>
    <row r="4882" ht="12.75" customHeight="1" x14ac:dyDescent="0.2"/>
    <row r="4883" ht="12.75" customHeight="1" x14ac:dyDescent="0.2"/>
    <row r="4884" ht="12.75" customHeight="1" x14ac:dyDescent="0.2"/>
    <row r="4885" ht="12.75" customHeight="1" x14ac:dyDescent="0.2"/>
    <row r="4886" ht="12.75" customHeight="1" x14ac:dyDescent="0.2"/>
    <row r="4887" ht="12.75" customHeight="1" x14ac:dyDescent="0.2"/>
    <row r="4888" ht="12.75" customHeight="1" x14ac:dyDescent="0.2"/>
    <row r="4889" ht="12.75" customHeight="1" x14ac:dyDescent="0.2"/>
    <row r="4890" ht="12.75" customHeight="1" x14ac:dyDescent="0.2"/>
    <row r="4891" ht="12.75" customHeight="1" x14ac:dyDescent="0.2"/>
    <row r="4892" ht="12.75" customHeight="1" x14ac:dyDescent="0.2"/>
    <row r="4893" ht="12.75" customHeight="1" x14ac:dyDescent="0.2"/>
    <row r="4894" ht="12.75" customHeight="1" x14ac:dyDescent="0.2"/>
    <row r="4895" ht="12.75" customHeight="1" x14ac:dyDescent="0.2"/>
    <row r="4896" ht="12.75" customHeight="1" x14ac:dyDescent="0.2"/>
    <row r="4897" ht="12.75" customHeight="1" x14ac:dyDescent="0.2"/>
    <row r="4898" ht="12.75" customHeight="1" x14ac:dyDescent="0.2"/>
    <row r="4899" ht="12.75" customHeight="1" x14ac:dyDescent="0.2"/>
    <row r="4900" ht="12.75" customHeight="1" x14ac:dyDescent="0.2"/>
    <row r="4901" ht="12.75" customHeight="1" x14ac:dyDescent="0.2"/>
    <row r="4902" ht="12.75" customHeight="1" x14ac:dyDescent="0.2"/>
    <row r="4903" ht="12.75" customHeight="1" x14ac:dyDescent="0.2"/>
    <row r="4904" ht="12.75" customHeight="1" x14ac:dyDescent="0.2"/>
    <row r="4905" ht="12.75" customHeight="1" x14ac:dyDescent="0.2"/>
    <row r="4906" ht="12.75" customHeight="1" x14ac:dyDescent="0.2"/>
    <row r="4907" ht="12.75" customHeight="1" x14ac:dyDescent="0.2"/>
    <row r="4908" ht="12.75" customHeight="1" x14ac:dyDescent="0.2"/>
    <row r="4909" ht="12.75" customHeight="1" x14ac:dyDescent="0.2"/>
    <row r="4910" ht="12.75" customHeight="1" x14ac:dyDescent="0.2"/>
    <row r="4911" ht="12.75" customHeight="1" x14ac:dyDescent="0.2"/>
    <row r="4912" ht="12.75" customHeight="1" x14ac:dyDescent="0.2"/>
    <row r="4913" ht="12.75" customHeight="1" x14ac:dyDescent="0.2"/>
    <row r="4914" ht="12.75" customHeight="1" x14ac:dyDescent="0.2"/>
    <row r="4915" ht="12.75" customHeight="1" x14ac:dyDescent="0.2"/>
    <row r="4916" ht="12.75" customHeight="1" x14ac:dyDescent="0.2"/>
    <row r="4917" ht="12.75" customHeight="1" x14ac:dyDescent="0.2"/>
    <row r="4918" ht="12.75" customHeight="1" x14ac:dyDescent="0.2"/>
    <row r="4919" ht="12.75" customHeight="1" x14ac:dyDescent="0.2"/>
    <row r="4920" ht="12.75" customHeight="1" x14ac:dyDescent="0.2"/>
    <row r="4921" ht="12.75" customHeight="1" x14ac:dyDescent="0.2"/>
    <row r="4922" ht="12.75" customHeight="1" x14ac:dyDescent="0.2"/>
    <row r="4923" ht="12.75" customHeight="1" x14ac:dyDescent="0.2"/>
    <row r="4924" ht="12.75" customHeight="1" x14ac:dyDescent="0.2"/>
    <row r="4925" ht="12.75" customHeight="1" x14ac:dyDescent="0.2"/>
    <row r="4926" ht="12.75" customHeight="1" x14ac:dyDescent="0.2"/>
    <row r="4927" ht="12.75" customHeight="1" x14ac:dyDescent="0.2"/>
    <row r="4928" ht="12.75" customHeight="1" x14ac:dyDescent="0.2"/>
    <row r="4929" ht="12.75" customHeight="1" x14ac:dyDescent="0.2"/>
    <row r="4930" ht="12.75" customHeight="1" x14ac:dyDescent="0.2"/>
    <row r="4931" ht="12.75" customHeight="1" x14ac:dyDescent="0.2"/>
    <row r="4932" ht="12.75" customHeight="1" x14ac:dyDescent="0.2"/>
    <row r="4933" ht="12.75" customHeight="1" x14ac:dyDescent="0.2"/>
    <row r="4934" ht="12.75" customHeight="1" x14ac:dyDescent="0.2"/>
    <row r="4935" ht="12.75" customHeight="1" x14ac:dyDescent="0.2"/>
    <row r="4936" ht="12.75" customHeight="1" x14ac:dyDescent="0.2"/>
    <row r="4937" ht="12.75" customHeight="1" x14ac:dyDescent="0.2"/>
    <row r="4938" ht="12.75" customHeight="1" x14ac:dyDescent="0.2"/>
    <row r="4939" ht="12.75" customHeight="1" x14ac:dyDescent="0.2"/>
    <row r="4940" ht="12.75" customHeight="1" x14ac:dyDescent="0.2"/>
    <row r="4941" ht="12.75" customHeight="1" x14ac:dyDescent="0.2"/>
    <row r="4942" ht="12.75" customHeight="1" x14ac:dyDescent="0.2"/>
    <row r="4943" ht="12.75" customHeight="1" x14ac:dyDescent="0.2"/>
    <row r="4944" ht="12.75" customHeight="1" x14ac:dyDescent="0.2"/>
    <row r="4945" ht="12.75" customHeight="1" x14ac:dyDescent="0.2"/>
    <row r="4946" ht="12.75" customHeight="1" x14ac:dyDescent="0.2"/>
    <row r="4947" ht="12.75" customHeight="1" x14ac:dyDescent="0.2"/>
    <row r="4948" ht="12.75" customHeight="1" x14ac:dyDescent="0.2"/>
    <row r="4949" ht="12.75" customHeight="1" x14ac:dyDescent="0.2"/>
    <row r="4950" ht="12.75" customHeight="1" x14ac:dyDescent="0.2"/>
    <row r="4951" ht="12.75" customHeight="1" x14ac:dyDescent="0.2"/>
    <row r="4952" ht="12.75" customHeight="1" x14ac:dyDescent="0.2"/>
    <row r="4953" ht="12.75" customHeight="1" x14ac:dyDescent="0.2"/>
    <row r="4954" ht="12.75" customHeight="1" x14ac:dyDescent="0.2"/>
    <row r="4955" ht="12.75" customHeight="1" x14ac:dyDescent="0.2"/>
    <row r="4956" ht="12.75" customHeight="1" x14ac:dyDescent="0.2"/>
    <row r="4957" ht="12.75" customHeight="1" x14ac:dyDescent="0.2"/>
    <row r="4958" ht="12.75" customHeight="1" x14ac:dyDescent="0.2"/>
    <row r="4959" ht="12.75" customHeight="1" x14ac:dyDescent="0.2"/>
    <row r="4960" ht="12.75" customHeight="1" x14ac:dyDescent="0.2"/>
    <row r="4961" ht="12.75" customHeight="1" x14ac:dyDescent="0.2"/>
    <row r="4962" ht="12.75" customHeight="1" x14ac:dyDescent="0.2"/>
    <row r="4963" ht="12.75" customHeight="1" x14ac:dyDescent="0.2"/>
    <row r="4964" ht="12.75" customHeight="1" x14ac:dyDescent="0.2"/>
    <row r="4965" ht="12.75" customHeight="1" x14ac:dyDescent="0.2"/>
    <row r="4966" ht="12.75" customHeight="1" x14ac:dyDescent="0.2"/>
    <row r="4967" ht="12.75" customHeight="1" x14ac:dyDescent="0.2"/>
    <row r="4968" ht="12.75" customHeight="1" x14ac:dyDescent="0.2"/>
    <row r="4969" ht="12.75" customHeight="1" x14ac:dyDescent="0.2"/>
    <row r="4970" ht="12.75" customHeight="1" x14ac:dyDescent="0.2"/>
    <row r="4971" ht="12.75" customHeight="1" x14ac:dyDescent="0.2"/>
    <row r="4972" ht="12.75" customHeight="1" x14ac:dyDescent="0.2"/>
    <row r="4973" ht="12.75" customHeight="1" x14ac:dyDescent="0.2"/>
    <row r="4974" ht="12.75" customHeight="1" x14ac:dyDescent="0.2"/>
    <row r="4975" ht="12.75" customHeight="1" x14ac:dyDescent="0.2"/>
    <row r="4976" ht="12.75" customHeight="1" x14ac:dyDescent="0.2"/>
    <row r="4977" ht="12.75" customHeight="1" x14ac:dyDescent="0.2"/>
    <row r="4978" ht="12.75" customHeight="1" x14ac:dyDescent="0.2"/>
    <row r="4979" ht="12.75" customHeight="1" x14ac:dyDescent="0.2"/>
    <row r="4980" ht="12.75" customHeight="1" x14ac:dyDescent="0.2"/>
    <row r="4981" ht="12.75" customHeight="1" x14ac:dyDescent="0.2"/>
    <row r="4982" ht="12.75" customHeight="1" x14ac:dyDescent="0.2"/>
    <row r="4983" ht="12.75" customHeight="1" x14ac:dyDescent="0.2"/>
    <row r="4984" ht="12.75" customHeight="1" x14ac:dyDescent="0.2"/>
    <row r="4985" ht="12.75" customHeight="1" x14ac:dyDescent="0.2"/>
    <row r="4986" ht="12.75" customHeight="1" x14ac:dyDescent="0.2"/>
    <row r="4987" ht="12.75" customHeight="1" x14ac:dyDescent="0.2"/>
    <row r="4988" ht="12.75" customHeight="1" x14ac:dyDescent="0.2"/>
    <row r="4989" ht="12.75" customHeight="1" x14ac:dyDescent="0.2"/>
    <row r="4990" ht="12.75" customHeight="1" x14ac:dyDescent="0.2"/>
    <row r="4991" ht="12.75" customHeight="1" x14ac:dyDescent="0.2"/>
    <row r="4992" ht="12.75" customHeight="1" x14ac:dyDescent="0.2"/>
    <row r="4993" ht="12.75" customHeight="1" x14ac:dyDescent="0.2"/>
    <row r="4994" ht="12.75" customHeight="1" x14ac:dyDescent="0.2"/>
    <row r="4995" ht="12.75" customHeight="1" x14ac:dyDescent="0.2"/>
    <row r="4996" ht="12.75" customHeight="1" x14ac:dyDescent="0.2"/>
    <row r="4997" ht="12.75" customHeight="1" x14ac:dyDescent="0.2"/>
    <row r="4998" ht="12.75" customHeight="1" x14ac:dyDescent="0.2"/>
    <row r="4999" ht="12.75" customHeight="1" x14ac:dyDescent="0.2"/>
    <row r="5000" ht="12.75" customHeight="1" x14ac:dyDescent="0.2"/>
    <row r="5001" ht="12.75" customHeight="1" x14ac:dyDescent="0.2"/>
    <row r="5002" ht="12.75" customHeight="1" x14ac:dyDescent="0.2"/>
    <row r="5003" ht="12.75" customHeight="1" x14ac:dyDescent="0.2"/>
    <row r="5004" ht="12.75" customHeight="1" x14ac:dyDescent="0.2"/>
    <row r="5005" ht="12.75" customHeight="1" x14ac:dyDescent="0.2"/>
    <row r="5006" ht="12.75" customHeight="1" x14ac:dyDescent="0.2"/>
    <row r="5007" ht="12.75" customHeight="1" x14ac:dyDescent="0.2"/>
    <row r="5008" ht="12.75" customHeight="1" x14ac:dyDescent="0.2"/>
    <row r="5009" ht="12.75" customHeight="1" x14ac:dyDescent="0.2"/>
    <row r="5010" ht="12.75" customHeight="1" x14ac:dyDescent="0.2"/>
    <row r="5011" ht="12.75" customHeight="1" x14ac:dyDescent="0.2"/>
    <row r="5012" ht="12.75" customHeight="1" x14ac:dyDescent="0.2"/>
    <row r="5013" ht="12.75" customHeight="1" x14ac:dyDescent="0.2"/>
    <row r="5014" ht="12.75" customHeight="1" x14ac:dyDescent="0.2"/>
    <row r="5015" ht="12.75" customHeight="1" x14ac:dyDescent="0.2"/>
    <row r="5016" ht="12.75" customHeight="1" x14ac:dyDescent="0.2"/>
    <row r="5017" ht="12.75" customHeight="1" x14ac:dyDescent="0.2"/>
    <row r="5018" ht="12.75" customHeight="1" x14ac:dyDescent="0.2"/>
    <row r="5019" ht="12.75" customHeight="1" x14ac:dyDescent="0.2"/>
    <row r="5020" ht="12.75" customHeight="1" x14ac:dyDescent="0.2"/>
    <row r="5021" ht="12.75" customHeight="1" x14ac:dyDescent="0.2"/>
    <row r="5022" ht="12.75" customHeight="1" x14ac:dyDescent="0.2"/>
    <row r="5023" ht="12.75" customHeight="1" x14ac:dyDescent="0.2"/>
    <row r="5024" ht="12.75" customHeight="1" x14ac:dyDescent="0.2"/>
    <row r="5025" ht="12.75" customHeight="1" x14ac:dyDescent="0.2"/>
    <row r="5026" ht="12.75" customHeight="1" x14ac:dyDescent="0.2"/>
    <row r="5027" ht="12.75" customHeight="1" x14ac:dyDescent="0.2"/>
    <row r="5028" ht="12.75" customHeight="1" x14ac:dyDescent="0.2"/>
    <row r="5029" ht="12.75" customHeight="1" x14ac:dyDescent="0.2"/>
    <row r="5030" ht="12.75" customHeight="1" x14ac:dyDescent="0.2"/>
    <row r="5031" ht="12.75" customHeight="1" x14ac:dyDescent="0.2"/>
    <row r="5032" ht="12.75" customHeight="1" x14ac:dyDescent="0.2"/>
    <row r="5033" ht="12.75" customHeight="1" x14ac:dyDescent="0.2"/>
    <row r="5034" ht="12.75" customHeight="1" x14ac:dyDescent="0.2"/>
    <row r="5035" ht="12.75" customHeight="1" x14ac:dyDescent="0.2"/>
    <row r="5036" ht="12.75" customHeight="1" x14ac:dyDescent="0.2"/>
    <row r="5037" ht="12.75" customHeight="1" x14ac:dyDescent="0.2"/>
    <row r="5038" ht="12.75" customHeight="1" x14ac:dyDescent="0.2"/>
    <row r="5039" ht="12.75" customHeight="1" x14ac:dyDescent="0.2"/>
    <row r="5040" ht="12.75" customHeight="1" x14ac:dyDescent="0.2"/>
    <row r="5041" ht="12.75" customHeight="1" x14ac:dyDescent="0.2"/>
    <row r="5042" ht="12.75" customHeight="1" x14ac:dyDescent="0.2"/>
    <row r="5043" ht="12.75" customHeight="1" x14ac:dyDescent="0.2"/>
    <row r="5044" ht="12.75" customHeight="1" x14ac:dyDescent="0.2"/>
    <row r="5045" ht="12.75" customHeight="1" x14ac:dyDescent="0.2"/>
    <row r="5046" ht="12.75" customHeight="1" x14ac:dyDescent="0.2"/>
    <row r="5047" ht="12.75" customHeight="1" x14ac:dyDescent="0.2"/>
    <row r="5048" ht="12.75" customHeight="1" x14ac:dyDescent="0.2"/>
    <row r="5049" ht="12.75" customHeight="1" x14ac:dyDescent="0.2"/>
    <row r="5050" ht="12.75" customHeight="1" x14ac:dyDescent="0.2"/>
    <row r="5051" ht="12.75" customHeight="1" x14ac:dyDescent="0.2"/>
    <row r="5052" ht="12.75" customHeight="1" x14ac:dyDescent="0.2"/>
    <row r="5053" ht="12.75" customHeight="1" x14ac:dyDescent="0.2"/>
    <row r="5054" ht="12.75" customHeight="1" x14ac:dyDescent="0.2"/>
    <row r="5055" ht="12.75" customHeight="1" x14ac:dyDescent="0.2"/>
    <row r="5056" ht="12.75" customHeight="1" x14ac:dyDescent="0.2"/>
    <row r="5057" ht="12.75" customHeight="1" x14ac:dyDescent="0.2"/>
    <row r="5058" ht="12.75" customHeight="1" x14ac:dyDescent="0.2"/>
    <row r="5059" ht="12.75" customHeight="1" x14ac:dyDescent="0.2"/>
    <row r="5060" ht="12.75" customHeight="1" x14ac:dyDescent="0.2"/>
    <row r="5061" ht="12.75" customHeight="1" x14ac:dyDescent="0.2"/>
    <row r="5062" ht="12.75" customHeight="1" x14ac:dyDescent="0.2"/>
    <row r="5063" ht="12.75" customHeight="1" x14ac:dyDescent="0.2"/>
    <row r="5064" ht="12.75" customHeight="1" x14ac:dyDescent="0.2"/>
    <row r="5065" ht="12.75" customHeight="1" x14ac:dyDescent="0.2"/>
    <row r="5066" ht="12.75" customHeight="1" x14ac:dyDescent="0.2"/>
    <row r="5067" ht="12.75" customHeight="1" x14ac:dyDescent="0.2"/>
    <row r="5068" ht="12.75" customHeight="1" x14ac:dyDescent="0.2"/>
    <row r="5069" ht="12.75" customHeight="1" x14ac:dyDescent="0.2"/>
    <row r="5070" ht="12.75" customHeight="1" x14ac:dyDescent="0.2"/>
    <row r="5071" ht="12.75" customHeight="1" x14ac:dyDescent="0.2"/>
    <row r="5072" ht="12.75" customHeight="1" x14ac:dyDescent="0.2"/>
    <row r="5073" ht="12.75" customHeight="1" x14ac:dyDescent="0.2"/>
    <row r="5074" ht="12.75" customHeight="1" x14ac:dyDescent="0.2"/>
    <row r="5075" ht="12.75" customHeight="1" x14ac:dyDescent="0.2"/>
    <row r="5076" ht="12.75" customHeight="1" x14ac:dyDescent="0.2"/>
    <row r="5077" ht="12.75" customHeight="1" x14ac:dyDescent="0.2"/>
    <row r="5078" ht="12.75" customHeight="1" x14ac:dyDescent="0.2"/>
    <row r="5079" ht="12.75" customHeight="1" x14ac:dyDescent="0.2"/>
    <row r="5080" ht="12.75" customHeight="1" x14ac:dyDescent="0.2"/>
    <row r="5081" ht="12.75" customHeight="1" x14ac:dyDescent="0.2"/>
    <row r="5082" ht="12.75" customHeight="1" x14ac:dyDescent="0.2"/>
    <row r="5083" ht="12.75" customHeight="1" x14ac:dyDescent="0.2"/>
    <row r="5084" ht="12.75" customHeight="1" x14ac:dyDescent="0.2"/>
    <row r="5085" ht="12.75" customHeight="1" x14ac:dyDescent="0.2"/>
    <row r="5086" ht="12.75" customHeight="1" x14ac:dyDescent="0.2"/>
    <row r="5087" ht="12.75" customHeight="1" x14ac:dyDescent="0.2"/>
    <row r="5088" ht="12.75" customHeight="1" x14ac:dyDescent="0.2"/>
    <row r="5089" ht="12.75" customHeight="1" x14ac:dyDescent="0.2"/>
    <row r="5090" ht="12.75" customHeight="1" x14ac:dyDescent="0.2"/>
    <row r="5091" ht="12.75" customHeight="1" x14ac:dyDescent="0.2"/>
    <row r="5092" ht="12.75" customHeight="1" x14ac:dyDescent="0.2"/>
    <row r="5093" ht="12.75" customHeight="1" x14ac:dyDescent="0.2"/>
    <row r="5094" ht="12.75" customHeight="1" x14ac:dyDescent="0.2"/>
    <row r="5095" ht="12.75" customHeight="1" x14ac:dyDescent="0.2"/>
    <row r="5096" ht="12.75" customHeight="1" x14ac:dyDescent="0.2"/>
    <row r="5097" ht="12.75" customHeight="1" x14ac:dyDescent="0.2"/>
    <row r="5098" ht="12.75" customHeight="1" x14ac:dyDescent="0.2"/>
    <row r="5099" ht="12.75" customHeight="1" x14ac:dyDescent="0.2"/>
    <row r="5100" ht="12.75" customHeight="1" x14ac:dyDescent="0.2"/>
    <row r="5101" ht="12.75" customHeight="1" x14ac:dyDescent="0.2"/>
    <row r="5102" ht="12.75" customHeight="1" x14ac:dyDescent="0.2"/>
    <row r="5103" ht="12.75" customHeight="1" x14ac:dyDescent="0.2"/>
    <row r="5104" ht="12.75" customHeight="1" x14ac:dyDescent="0.2"/>
    <row r="5105" ht="12.75" customHeight="1" x14ac:dyDescent="0.2"/>
    <row r="5106" ht="12.75" customHeight="1" x14ac:dyDescent="0.2"/>
    <row r="5107" ht="12.75" customHeight="1" x14ac:dyDescent="0.2"/>
    <row r="5108" ht="12.75" customHeight="1" x14ac:dyDescent="0.2"/>
    <row r="5109" ht="12.75" customHeight="1" x14ac:dyDescent="0.2"/>
    <row r="5110" ht="12.75" customHeight="1" x14ac:dyDescent="0.2"/>
    <row r="5111" ht="12.75" customHeight="1" x14ac:dyDescent="0.2"/>
    <row r="5112" ht="12.75" customHeight="1" x14ac:dyDescent="0.2"/>
    <row r="5113" ht="12.75" customHeight="1" x14ac:dyDescent="0.2"/>
    <row r="5114" ht="12.75" customHeight="1" x14ac:dyDescent="0.2"/>
    <row r="5115" ht="12.75" customHeight="1" x14ac:dyDescent="0.2"/>
    <row r="5116" ht="12.75" customHeight="1" x14ac:dyDescent="0.2"/>
    <row r="5117" ht="12.75" customHeight="1" x14ac:dyDescent="0.2"/>
    <row r="5118" ht="12.75" customHeight="1" x14ac:dyDescent="0.2"/>
    <row r="5119" ht="12.75" customHeight="1" x14ac:dyDescent="0.2"/>
    <row r="5120" ht="12.75" customHeight="1" x14ac:dyDescent="0.2"/>
    <row r="5121" ht="12.75" customHeight="1" x14ac:dyDescent="0.2"/>
    <row r="5122" ht="12.75" customHeight="1" x14ac:dyDescent="0.2"/>
    <row r="5123" ht="12.75" customHeight="1" x14ac:dyDescent="0.2"/>
    <row r="5124" ht="12.75" customHeight="1" x14ac:dyDescent="0.2"/>
    <row r="5125" ht="12.75" customHeight="1" x14ac:dyDescent="0.2"/>
    <row r="5126" ht="12.75" customHeight="1" x14ac:dyDescent="0.2"/>
    <row r="5127" ht="12.75" customHeight="1" x14ac:dyDescent="0.2"/>
    <row r="5128" ht="12.75" customHeight="1" x14ac:dyDescent="0.2"/>
    <row r="5129" ht="12.75" customHeight="1" x14ac:dyDescent="0.2"/>
    <row r="5130" ht="12.75" customHeight="1" x14ac:dyDescent="0.2"/>
    <row r="5131" ht="12.75" customHeight="1" x14ac:dyDescent="0.2"/>
    <row r="5132" ht="12.75" customHeight="1" x14ac:dyDescent="0.2"/>
    <row r="5133" ht="12.75" customHeight="1" x14ac:dyDescent="0.2"/>
    <row r="5134" ht="12.75" customHeight="1" x14ac:dyDescent="0.2"/>
    <row r="5135" ht="12.75" customHeight="1" x14ac:dyDescent="0.2"/>
    <row r="5136" ht="12.75" customHeight="1" x14ac:dyDescent="0.2"/>
    <row r="5137" ht="12.75" customHeight="1" x14ac:dyDescent="0.2"/>
    <row r="5138" ht="12.75" customHeight="1" x14ac:dyDescent="0.2"/>
    <row r="5139" ht="12.75" customHeight="1" x14ac:dyDescent="0.2"/>
    <row r="5140" ht="12.75" customHeight="1" x14ac:dyDescent="0.2"/>
    <row r="5141" ht="12.75" customHeight="1" x14ac:dyDescent="0.2"/>
    <row r="5142" ht="12.75" customHeight="1" x14ac:dyDescent="0.2"/>
    <row r="5143" ht="12.75" customHeight="1" x14ac:dyDescent="0.2"/>
    <row r="5144" ht="12.75" customHeight="1" x14ac:dyDescent="0.2"/>
    <row r="5145" ht="12.75" customHeight="1" x14ac:dyDescent="0.2"/>
    <row r="5146" ht="12.75" customHeight="1" x14ac:dyDescent="0.2"/>
    <row r="5147" ht="12.75" customHeight="1" x14ac:dyDescent="0.2"/>
    <row r="5148" ht="12.75" customHeight="1" x14ac:dyDescent="0.2"/>
    <row r="5149" ht="12.75" customHeight="1" x14ac:dyDescent="0.2"/>
    <row r="5150" ht="12.75" customHeight="1" x14ac:dyDescent="0.2"/>
    <row r="5151" ht="12.75" customHeight="1" x14ac:dyDescent="0.2"/>
    <row r="5152" ht="12.75" customHeight="1" x14ac:dyDescent="0.2"/>
    <row r="5153" ht="12.75" customHeight="1" x14ac:dyDescent="0.2"/>
    <row r="5154" ht="12.75" customHeight="1" x14ac:dyDescent="0.2"/>
    <row r="5155" ht="12.75" customHeight="1" x14ac:dyDescent="0.2"/>
    <row r="5156" ht="12.75" customHeight="1" x14ac:dyDescent="0.2"/>
    <row r="5157" ht="12.75" customHeight="1" x14ac:dyDescent="0.2"/>
    <row r="5158" ht="12.75" customHeight="1" x14ac:dyDescent="0.2"/>
    <row r="5159" ht="12.75" customHeight="1" x14ac:dyDescent="0.2"/>
    <row r="5160" ht="12.75" customHeight="1" x14ac:dyDescent="0.2"/>
    <row r="5161" ht="12.75" customHeight="1" x14ac:dyDescent="0.2"/>
    <row r="5162" ht="12.75" customHeight="1" x14ac:dyDescent="0.2"/>
    <row r="5163" ht="12.75" customHeight="1" x14ac:dyDescent="0.2"/>
    <row r="5164" ht="12.75" customHeight="1" x14ac:dyDescent="0.2"/>
    <row r="5165" ht="12.75" customHeight="1" x14ac:dyDescent="0.2"/>
    <row r="5166" ht="12.75" customHeight="1" x14ac:dyDescent="0.2"/>
    <row r="5167" ht="12.75" customHeight="1" x14ac:dyDescent="0.2"/>
    <row r="5168" ht="12.75" customHeight="1" x14ac:dyDescent="0.2"/>
    <row r="5169" ht="12.75" customHeight="1" x14ac:dyDescent="0.2"/>
    <row r="5170" ht="12.75" customHeight="1" x14ac:dyDescent="0.2"/>
    <row r="5171" ht="12.75" customHeight="1" x14ac:dyDescent="0.2"/>
    <row r="5172" ht="12.75" customHeight="1" x14ac:dyDescent="0.2"/>
    <row r="5173" ht="12.75" customHeight="1" x14ac:dyDescent="0.2"/>
    <row r="5174" ht="12.75" customHeight="1" x14ac:dyDescent="0.2"/>
    <row r="5175" ht="12.75" customHeight="1" x14ac:dyDescent="0.2"/>
    <row r="5176" ht="12.75" customHeight="1" x14ac:dyDescent="0.2"/>
    <row r="5177" ht="12.75" customHeight="1" x14ac:dyDescent="0.2"/>
    <row r="5178" ht="12.75" customHeight="1" x14ac:dyDescent="0.2"/>
    <row r="5179" ht="12.75" customHeight="1" x14ac:dyDescent="0.2"/>
    <row r="5180" ht="12.75" customHeight="1" x14ac:dyDescent="0.2"/>
    <row r="5181" ht="12.75" customHeight="1" x14ac:dyDescent="0.2"/>
    <row r="5182" ht="12.75" customHeight="1" x14ac:dyDescent="0.2"/>
    <row r="5183" ht="12.75" customHeight="1" x14ac:dyDescent="0.2"/>
    <row r="5184" ht="12.75" customHeight="1" x14ac:dyDescent="0.2"/>
    <row r="5185" ht="12.75" customHeight="1" x14ac:dyDescent="0.2"/>
    <row r="5186" ht="12.75" customHeight="1" x14ac:dyDescent="0.2"/>
    <row r="5187" ht="12.75" customHeight="1" x14ac:dyDescent="0.2"/>
    <row r="5188" ht="12.75" customHeight="1" x14ac:dyDescent="0.2"/>
    <row r="5189" ht="12.75" customHeight="1" x14ac:dyDescent="0.2"/>
    <row r="5190" ht="12.75" customHeight="1" x14ac:dyDescent="0.2"/>
    <row r="5191" ht="12.75" customHeight="1" x14ac:dyDescent="0.2"/>
    <row r="5192" ht="12.75" customHeight="1" x14ac:dyDescent="0.2"/>
    <row r="5193" ht="12.75" customHeight="1" x14ac:dyDescent="0.2"/>
    <row r="5194" ht="12.75" customHeight="1" x14ac:dyDescent="0.2"/>
    <row r="5195" ht="12.75" customHeight="1" x14ac:dyDescent="0.2"/>
    <row r="5196" ht="12.75" customHeight="1" x14ac:dyDescent="0.2"/>
    <row r="5197" ht="12.75" customHeight="1" x14ac:dyDescent="0.2"/>
    <row r="5198" ht="12.75" customHeight="1" x14ac:dyDescent="0.2"/>
    <row r="5199" ht="12.75" customHeight="1" x14ac:dyDescent="0.2"/>
    <row r="5200" ht="12.75" customHeight="1" x14ac:dyDescent="0.2"/>
    <row r="5201" ht="12.75" customHeight="1" x14ac:dyDescent="0.2"/>
    <row r="5202" ht="12.75" customHeight="1" x14ac:dyDescent="0.2"/>
    <row r="5203" ht="12.75" customHeight="1" x14ac:dyDescent="0.2"/>
    <row r="5204" ht="12.75" customHeight="1" x14ac:dyDescent="0.2"/>
    <row r="5205" ht="12.75" customHeight="1" x14ac:dyDescent="0.2"/>
    <row r="5206" ht="12.75" customHeight="1" x14ac:dyDescent="0.2"/>
    <row r="5207" ht="12.75" customHeight="1" x14ac:dyDescent="0.2"/>
    <row r="5208" ht="12.75" customHeight="1" x14ac:dyDescent="0.2"/>
    <row r="5209" ht="12.75" customHeight="1" x14ac:dyDescent="0.2"/>
    <row r="5210" ht="12.75" customHeight="1" x14ac:dyDescent="0.2"/>
    <row r="5211" ht="12.75" customHeight="1" x14ac:dyDescent="0.2"/>
    <row r="5212" ht="12.75" customHeight="1" x14ac:dyDescent="0.2"/>
    <row r="5213" ht="12.75" customHeight="1" x14ac:dyDescent="0.2"/>
    <row r="5214" ht="12.75" customHeight="1" x14ac:dyDescent="0.2"/>
    <row r="5215" ht="12.75" customHeight="1" x14ac:dyDescent="0.2"/>
    <row r="5216" ht="12.75" customHeight="1" x14ac:dyDescent="0.2"/>
    <row r="5217" ht="12.75" customHeight="1" x14ac:dyDescent="0.2"/>
    <row r="5218" ht="12.75" customHeight="1" x14ac:dyDescent="0.2"/>
    <row r="5219" ht="12.75" customHeight="1" x14ac:dyDescent="0.2"/>
    <row r="5220" ht="12.75" customHeight="1" x14ac:dyDescent="0.2"/>
    <row r="5221" ht="12.75" customHeight="1" x14ac:dyDescent="0.2"/>
    <row r="5222" ht="12.75" customHeight="1" x14ac:dyDescent="0.2"/>
    <row r="5223" ht="12.75" customHeight="1" x14ac:dyDescent="0.2"/>
    <row r="5224" ht="12.75" customHeight="1" x14ac:dyDescent="0.2"/>
    <row r="5225" ht="12.75" customHeight="1" x14ac:dyDescent="0.2"/>
    <row r="5226" ht="12.75" customHeight="1" x14ac:dyDescent="0.2"/>
    <row r="5227" ht="12.75" customHeight="1" x14ac:dyDescent="0.2"/>
    <row r="5228" ht="12.75" customHeight="1" x14ac:dyDescent="0.2"/>
    <row r="5229" ht="12.75" customHeight="1" x14ac:dyDescent="0.2"/>
    <row r="5230" ht="12.75" customHeight="1" x14ac:dyDescent="0.2"/>
    <row r="5231" ht="12.75" customHeight="1" x14ac:dyDescent="0.2"/>
    <row r="5232" ht="12.75" customHeight="1" x14ac:dyDescent="0.2"/>
    <row r="5233" ht="12.75" customHeight="1" x14ac:dyDescent="0.2"/>
    <row r="5234" ht="12.75" customHeight="1" x14ac:dyDescent="0.2"/>
    <row r="5235" ht="12.75" customHeight="1" x14ac:dyDescent="0.2"/>
    <row r="5236" ht="12.75" customHeight="1" x14ac:dyDescent="0.2"/>
    <row r="5237" ht="12.75" customHeight="1" x14ac:dyDescent="0.2"/>
    <row r="5238" ht="12.75" customHeight="1" x14ac:dyDescent="0.2"/>
    <row r="5239" ht="12.75" customHeight="1" x14ac:dyDescent="0.2"/>
    <row r="5240" ht="12.75" customHeight="1" x14ac:dyDescent="0.2"/>
    <row r="5241" ht="12.75" customHeight="1" x14ac:dyDescent="0.2"/>
    <row r="5242" ht="12.75" customHeight="1" x14ac:dyDescent="0.2"/>
    <row r="5243" ht="12.75" customHeight="1" x14ac:dyDescent="0.2"/>
    <row r="5244" ht="12.75" customHeight="1" x14ac:dyDescent="0.2"/>
    <row r="5245" ht="12.75" customHeight="1" x14ac:dyDescent="0.2"/>
    <row r="5246" ht="12.75" customHeight="1" x14ac:dyDescent="0.2"/>
    <row r="5247" ht="12.75" customHeight="1" x14ac:dyDescent="0.2"/>
    <row r="5248" ht="12.75" customHeight="1" x14ac:dyDescent="0.2"/>
    <row r="5249" ht="12.75" customHeight="1" x14ac:dyDescent="0.2"/>
    <row r="5250" ht="12.75" customHeight="1" x14ac:dyDescent="0.2"/>
    <row r="5251" ht="12.75" customHeight="1" x14ac:dyDescent="0.2"/>
    <row r="5252" ht="12.75" customHeight="1" x14ac:dyDescent="0.2"/>
    <row r="5253" ht="12.75" customHeight="1" x14ac:dyDescent="0.2"/>
    <row r="5254" ht="12.75" customHeight="1" x14ac:dyDescent="0.2"/>
    <row r="5255" ht="12.75" customHeight="1" x14ac:dyDescent="0.2"/>
    <row r="5256" ht="12.75" customHeight="1" x14ac:dyDescent="0.2"/>
    <row r="5257" ht="12.75" customHeight="1" x14ac:dyDescent="0.2"/>
    <row r="5258" ht="12.75" customHeight="1" x14ac:dyDescent="0.2"/>
    <row r="5259" ht="12.75" customHeight="1" x14ac:dyDescent="0.2"/>
    <row r="5260" ht="12.75" customHeight="1" x14ac:dyDescent="0.2"/>
    <row r="5261" ht="12.75" customHeight="1" x14ac:dyDescent="0.2"/>
    <row r="5262" ht="12.75" customHeight="1" x14ac:dyDescent="0.2"/>
    <row r="5263" ht="12.75" customHeight="1" x14ac:dyDescent="0.2"/>
    <row r="5264" ht="12.75" customHeight="1" x14ac:dyDescent="0.2"/>
    <row r="5265" ht="12.75" customHeight="1" x14ac:dyDescent="0.2"/>
    <row r="5266" ht="12.75" customHeight="1" x14ac:dyDescent="0.2"/>
    <row r="5267" ht="12.75" customHeight="1" x14ac:dyDescent="0.2"/>
    <row r="5268" ht="12.75" customHeight="1" x14ac:dyDescent="0.2"/>
    <row r="5269" ht="12.75" customHeight="1" x14ac:dyDescent="0.2"/>
    <row r="5270" ht="12.75" customHeight="1" x14ac:dyDescent="0.2"/>
    <row r="5271" ht="12.75" customHeight="1" x14ac:dyDescent="0.2"/>
    <row r="5272" ht="12.75" customHeight="1" x14ac:dyDescent="0.2"/>
    <row r="5273" ht="12.75" customHeight="1" x14ac:dyDescent="0.2"/>
    <row r="5274" ht="12.75" customHeight="1" x14ac:dyDescent="0.2"/>
    <row r="5275" ht="12.75" customHeight="1" x14ac:dyDescent="0.2"/>
    <row r="5276" ht="12.75" customHeight="1" x14ac:dyDescent="0.2"/>
    <row r="5277" ht="12.75" customHeight="1" x14ac:dyDescent="0.2"/>
    <row r="5278" ht="12.75" customHeight="1" x14ac:dyDescent="0.2"/>
    <row r="5279" ht="12.75" customHeight="1" x14ac:dyDescent="0.2"/>
    <row r="5280" ht="12.75" customHeight="1" x14ac:dyDescent="0.2"/>
    <row r="5281" ht="12.75" customHeight="1" x14ac:dyDescent="0.2"/>
    <row r="5282" ht="12.75" customHeight="1" x14ac:dyDescent="0.2"/>
    <row r="5283" ht="12.75" customHeight="1" x14ac:dyDescent="0.2"/>
    <row r="5284" ht="12.75" customHeight="1" x14ac:dyDescent="0.2"/>
    <row r="5285" ht="12.75" customHeight="1" x14ac:dyDescent="0.2"/>
    <row r="5286" ht="12.75" customHeight="1" x14ac:dyDescent="0.2"/>
    <row r="5287" ht="12.75" customHeight="1" x14ac:dyDescent="0.2"/>
    <row r="5288" ht="12.75" customHeight="1" x14ac:dyDescent="0.2"/>
    <row r="5289" ht="12.75" customHeight="1" x14ac:dyDescent="0.2"/>
    <row r="5290" ht="12.75" customHeight="1" x14ac:dyDescent="0.2"/>
    <row r="5291" ht="12.75" customHeight="1" x14ac:dyDescent="0.2"/>
    <row r="5292" ht="12.75" customHeight="1" x14ac:dyDescent="0.2"/>
    <row r="5293" ht="12.75" customHeight="1" x14ac:dyDescent="0.2"/>
    <row r="5294" ht="12.75" customHeight="1" x14ac:dyDescent="0.2"/>
    <row r="5295" ht="12.75" customHeight="1" x14ac:dyDescent="0.2"/>
    <row r="5296" ht="12.75" customHeight="1" x14ac:dyDescent="0.2"/>
    <row r="5297" ht="12.75" customHeight="1" x14ac:dyDescent="0.2"/>
    <row r="5298" ht="12.75" customHeight="1" x14ac:dyDescent="0.2"/>
    <row r="5299" ht="12.75" customHeight="1" x14ac:dyDescent="0.2"/>
    <row r="5300" ht="12.75" customHeight="1" x14ac:dyDescent="0.2"/>
    <row r="5301" ht="12.75" customHeight="1" x14ac:dyDescent="0.2"/>
    <row r="5302" ht="12.75" customHeight="1" x14ac:dyDescent="0.2"/>
    <row r="5303" ht="12.75" customHeight="1" x14ac:dyDescent="0.2"/>
    <row r="5304" ht="12.75" customHeight="1" x14ac:dyDescent="0.2"/>
    <row r="5305" ht="12.75" customHeight="1" x14ac:dyDescent="0.2"/>
    <row r="5306" ht="12.75" customHeight="1" x14ac:dyDescent="0.2"/>
    <row r="5307" ht="12.75" customHeight="1" x14ac:dyDescent="0.2"/>
    <row r="5308" ht="12.75" customHeight="1" x14ac:dyDescent="0.2"/>
    <row r="5309" ht="12.75" customHeight="1" x14ac:dyDescent="0.2"/>
    <row r="5310" ht="12.75" customHeight="1" x14ac:dyDescent="0.2"/>
    <row r="5311" ht="12.75" customHeight="1" x14ac:dyDescent="0.2"/>
    <row r="5312" ht="12.75" customHeight="1" x14ac:dyDescent="0.2"/>
    <row r="5313" ht="12.75" customHeight="1" x14ac:dyDescent="0.2"/>
    <row r="5314" ht="12.75" customHeight="1" x14ac:dyDescent="0.2"/>
    <row r="5315" ht="12.75" customHeight="1" x14ac:dyDescent="0.2"/>
    <row r="5316" ht="12.75" customHeight="1" x14ac:dyDescent="0.2"/>
    <row r="5317" ht="12.75" customHeight="1" x14ac:dyDescent="0.2"/>
    <row r="5318" ht="12.75" customHeight="1" x14ac:dyDescent="0.2"/>
    <row r="5319" ht="12.75" customHeight="1" x14ac:dyDescent="0.2"/>
    <row r="5320" ht="12.75" customHeight="1" x14ac:dyDescent="0.2"/>
    <row r="5321" ht="12.75" customHeight="1" x14ac:dyDescent="0.2"/>
    <row r="5322" ht="12.75" customHeight="1" x14ac:dyDescent="0.2"/>
    <row r="5323" ht="12.75" customHeight="1" x14ac:dyDescent="0.2"/>
    <row r="5324" ht="12.75" customHeight="1" x14ac:dyDescent="0.2"/>
    <row r="5325" ht="12.75" customHeight="1" x14ac:dyDescent="0.2"/>
    <row r="5326" ht="12.75" customHeight="1" x14ac:dyDescent="0.2"/>
    <row r="5327" ht="12.75" customHeight="1" x14ac:dyDescent="0.2"/>
    <row r="5328" ht="12.75" customHeight="1" x14ac:dyDescent="0.2"/>
    <row r="5329" ht="12.75" customHeight="1" x14ac:dyDescent="0.2"/>
    <row r="5330" ht="12.75" customHeight="1" x14ac:dyDescent="0.2"/>
    <row r="5331" ht="12.75" customHeight="1" x14ac:dyDescent="0.2"/>
    <row r="5332" ht="12.75" customHeight="1" x14ac:dyDescent="0.2"/>
    <row r="5333" ht="12.75" customHeight="1" x14ac:dyDescent="0.2"/>
    <row r="5334" ht="12.75" customHeight="1" x14ac:dyDescent="0.2"/>
    <row r="5335" ht="12.75" customHeight="1" x14ac:dyDescent="0.2"/>
    <row r="5336" ht="12.75" customHeight="1" x14ac:dyDescent="0.2"/>
    <row r="5337" ht="12.75" customHeight="1" x14ac:dyDescent="0.2"/>
    <row r="5338" ht="12.75" customHeight="1" x14ac:dyDescent="0.2"/>
    <row r="5339" ht="12.75" customHeight="1" x14ac:dyDescent="0.2"/>
    <row r="5340" ht="12.75" customHeight="1" x14ac:dyDescent="0.2"/>
    <row r="5341" ht="12.75" customHeight="1" x14ac:dyDescent="0.2"/>
    <row r="5342" ht="12.75" customHeight="1" x14ac:dyDescent="0.2"/>
    <row r="5343" ht="12.75" customHeight="1" x14ac:dyDescent="0.2"/>
    <row r="5344" ht="12.75" customHeight="1" x14ac:dyDescent="0.2"/>
    <row r="5345" ht="12.75" customHeight="1" x14ac:dyDescent="0.2"/>
    <row r="5346" ht="12.75" customHeight="1" x14ac:dyDescent="0.2"/>
    <row r="5347" ht="12.75" customHeight="1" x14ac:dyDescent="0.2"/>
    <row r="5348" ht="12.75" customHeight="1" x14ac:dyDescent="0.2"/>
    <row r="5349" ht="12.75" customHeight="1" x14ac:dyDescent="0.2"/>
    <row r="5350" ht="12.75" customHeight="1" x14ac:dyDescent="0.2"/>
    <row r="5351" ht="12.75" customHeight="1" x14ac:dyDescent="0.2"/>
    <row r="5352" ht="12.75" customHeight="1" x14ac:dyDescent="0.2"/>
    <row r="5353" ht="12.75" customHeight="1" x14ac:dyDescent="0.2"/>
    <row r="5354" ht="12.75" customHeight="1" x14ac:dyDescent="0.2"/>
    <row r="5355" ht="12.75" customHeight="1" x14ac:dyDescent="0.2"/>
    <row r="5356" ht="12.75" customHeight="1" x14ac:dyDescent="0.2"/>
    <row r="5357" ht="12.75" customHeight="1" x14ac:dyDescent="0.2"/>
    <row r="5358" ht="12.75" customHeight="1" x14ac:dyDescent="0.2"/>
    <row r="5359" ht="12.75" customHeight="1" x14ac:dyDescent="0.2"/>
    <row r="5360" ht="12.75" customHeight="1" x14ac:dyDescent="0.2"/>
    <row r="5361" ht="12.75" customHeight="1" x14ac:dyDescent="0.2"/>
    <row r="5362" ht="12.75" customHeight="1" x14ac:dyDescent="0.2"/>
    <row r="5363" ht="12.75" customHeight="1" x14ac:dyDescent="0.2"/>
    <row r="5364" ht="12.75" customHeight="1" x14ac:dyDescent="0.2"/>
    <row r="5365" ht="12.75" customHeight="1" x14ac:dyDescent="0.2"/>
    <row r="5366" ht="12.75" customHeight="1" x14ac:dyDescent="0.2"/>
    <row r="5367" ht="12.75" customHeight="1" x14ac:dyDescent="0.2"/>
    <row r="5368" ht="12.75" customHeight="1" x14ac:dyDescent="0.2"/>
    <row r="5369" ht="12.75" customHeight="1" x14ac:dyDescent="0.2"/>
    <row r="5370" ht="12.75" customHeight="1" x14ac:dyDescent="0.2"/>
    <row r="5371" ht="12.75" customHeight="1" x14ac:dyDescent="0.2"/>
    <row r="5372" ht="12.75" customHeight="1" x14ac:dyDescent="0.2"/>
    <row r="5373" ht="12.75" customHeight="1" x14ac:dyDescent="0.2"/>
    <row r="5374" ht="12.75" customHeight="1" x14ac:dyDescent="0.2"/>
    <row r="5375" ht="12.75" customHeight="1" x14ac:dyDescent="0.2"/>
    <row r="5376" ht="12.75" customHeight="1" x14ac:dyDescent="0.2"/>
    <row r="5377" ht="12.75" customHeight="1" x14ac:dyDescent="0.2"/>
    <row r="5378" ht="12.75" customHeight="1" x14ac:dyDescent="0.2"/>
    <row r="5379" ht="12.75" customHeight="1" x14ac:dyDescent="0.2"/>
    <row r="5380" ht="12.75" customHeight="1" x14ac:dyDescent="0.2"/>
    <row r="5381" ht="12.75" customHeight="1" x14ac:dyDescent="0.2"/>
    <row r="5382" ht="12.75" customHeight="1" x14ac:dyDescent="0.2"/>
    <row r="5383" ht="12.75" customHeight="1" x14ac:dyDescent="0.2"/>
    <row r="5384" ht="12.75" customHeight="1" x14ac:dyDescent="0.2"/>
    <row r="5385" ht="12.75" customHeight="1" x14ac:dyDescent="0.2"/>
    <row r="5386" ht="12.75" customHeight="1" x14ac:dyDescent="0.2"/>
    <row r="5387" ht="12.75" customHeight="1" x14ac:dyDescent="0.2"/>
    <row r="5388" ht="12.75" customHeight="1" x14ac:dyDescent="0.2"/>
    <row r="5389" ht="12.75" customHeight="1" x14ac:dyDescent="0.2"/>
    <row r="5390" ht="12.75" customHeight="1" x14ac:dyDescent="0.2"/>
    <row r="5391" ht="12.75" customHeight="1" x14ac:dyDescent="0.2"/>
    <row r="5392" ht="12.75" customHeight="1" x14ac:dyDescent="0.2"/>
    <row r="5393" ht="12.75" customHeight="1" x14ac:dyDescent="0.2"/>
    <row r="5394" ht="12.75" customHeight="1" x14ac:dyDescent="0.2"/>
    <row r="5395" ht="12.75" customHeight="1" x14ac:dyDescent="0.2"/>
    <row r="5396" ht="12.75" customHeight="1" x14ac:dyDescent="0.2"/>
    <row r="5397" ht="12.75" customHeight="1" x14ac:dyDescent="0.2"/>
    <row r="5398" ht="12.75" customHeight="1" x14ac:dyDescent="0.2"/>
    <row r="5399" ht="12.75" customHeight="1" x14ac:dyDescent="0.2"/>
    <row r="5400" ht="12.75" customHeight="1" x14ac:dyDescent="0.2"/>
    <row r="5401" ht="12.75" customHeight="1" x14ac:dyDescent="0.2"/>
    <row r="5402" ht="12.75" customHeight="1" x14ac:dyDescent="0.2"/>
    <row r="5403" ht="12.75" customHeight="1" x14ac:dyDescent="0.2"/>
    <row r="5404" ht="12.75" customHeight="1" x14ac:dyDescent="0.2"/>
    <row r="5405" ht="12.75" customHeight="1" x14ac:dyDescent="0.2"/>
    <row r="5406" ht="12.75" customHeight="1" x14ac:dyDescent="0.2"/>
    <row r="5407" ht="12.75" customHeight="1" x14ac:dyDescent="0.2"/>
    <row r="5408" ht="12.75" customHeight="1" x14ac:dyDescent="0.2"/>
    <row r="5409" ht="12.75" customHeight="1" x14ac:dyDescent="0.2"/>
    <row r="5410" ht="12.75" customHeight="1" x14ac:dyDescent="0.2"/>
    <row r="5411" ht="12.75" customHeight="1" x14ac:dyDescent="0.2"/>
    <row r="5412" ht="12.75" customHeight="1" x14ac:dyDescent="0.2"/>
    <row r="5413" ht="12.75" customHeight="1" x14ac:dyDescent="0.2"/>
    <row r="5414" ht="12.75" customHeight="1" x14ac:dyDescent="0.2"/>
    <row r="5415" ht="12.75" customHeight="1" x14ac:dyDescent="0.2"/>
    <row r="5416" ht="12.75" customHeight="1" x14ac:dyDescent="0.2"/>
    <row r="5417" ht="12.75" customHeight="1" x14ac:dyDescent="0.2"/>
    <row r="5418" ht="12.75" customHeight="1" x14ac:dyDescent="0.2"/>
    <row r="5419" ht="12.75" customHeight="1" x14ac:dyDescent="0.2"/>
    <row r="5420" ht="12.75" customHeight="1" x14ac:dyDescent="0.2"/>
    <row r="5421" ht="12.75" customHeight="1" x14ac:dyDescent="0.2"/>
    <row r="5422" ht="12.75" customHeight="1" x14ac:dyDescent="0.2"/>
    <row r="5423" ht="12.75" customHeight="1" x14ac:dyDescent="0.2"/>
    <row r="5424" ht="12.75" customHeight="1" x14ac:dyDescent="0.2"/>
    <row r="5425" ht="12.75" customHeight="1" x14ac:dyDescent="0.2"/>
    <row r="5426" ht="12.75" customHeight="1" x14ac:dyDescent="0.2"/>
    <row r="5427" ht="12.75" customHeight="1" x14ac:dyDescent="0.2"/>
    <row r="5428" ht="12.75" customHeight="1" x14ac:dyDescent="0.2"/>
    <row r="5429" ht="12.75" customHeight="1" x14ac:dyDescent="0.2"/>
    <row r="5430" ht="12.75" customHeight="1" x14ac:dyDescent="0.2"/>
    <row r="5431" ht="12.75" customHeight="1" x14ac:dyDescent="0.2"/>
    <row r="5432" ht="12.75" customHeight="1" x14ac:dyDescent="0.2"/>
    <row r="5433" ht="12.75" customHeight="1" x14ac:dyDescent="0.2"/>
    <row r="5434" ht="12.75" customHeight="1" x14ac:dyDescent="0.2"/>
    <row r="5435" ht="12.75" customHeight="1" x14ac:dyDescent="0.2"/>
    <row r="5436" ht="12.75" customHeight="1" x14ac:dyDescent="0.2"/>
    <row r="5437" ht="12.75" customHeight="1" x14ac:dyDescent="0.2"/>
    <row r="5438" ht="12.75" customHeight="1" x14ac:dyDescent="0.2"/>
    <row r="5439" ht="12.75" customHeight="1" x14ac:dyDescent="0.2"/>
    <row r="5440" ht="12.75" customHeight="1" x14ac:dyDescent="0.2"/>
    <row r="5441" ht="12.75" customHeight="1" x14ac:dyDescent="0.2"/>
    <row r="5442" ht="12.75" customHeight="1" x14ac:dyDescent="0.2"/>
    <row r="5443" ht="12.75" customHeight="1" x14ac:dyDescent="0.2"/>
    <row r="5444" ht="12.75" customHeight="1" x14ac:dyDescent="0.2"/>
    <row r="5445" ht="12.75" customHeight="1" x14ac:dyDescent="0.2"/>
    <row r="5446" ht="12.75" customHeight="1" x14ac:dyDescent="0.2"/>
    <row r="5447" ht="12.75" customHeight="1" x14ac:dyDescent="0.2"/>
    <row r="5448" ht="12.75" customHeight="1" x14ac:dyDescent="0.2"/>
    <row r="5449" ht="12.75" customHeight="1" x14ac:dyDescent="0.2"/>
    <row r="5450" ht="12.75" customHeight="1" x14ac:dyDescent="0.2"/>
    <row r="5451" ht="12.75" customHeight="1" x14ac:dyDescent="0.2"/>
    <row r="5452" ht="12.75" customHeight="1" x14ac:dyDescent="0.2"/>
    <row r="5453" ht="12.75" customHeight="1" x14ac:dyDescent="0.2"/>
    <row r="5454" ht="12.75" customHeight="1" x14ac:dyDescent="0.2"/>
    <row r="5455" ht="12.75" customHeight="1" x14ac:dyDescent="0.2"/>
    <row r="5456" ht="12.75" customHeight="1" x14ac:dyDescent="0.2"/>
    <row r="5457" ht="12.75" customHeight="1" x14ac:dyDescent="0.2"/>
    <row r="5458" ht="12.75" customHeight="1" x14ac:dyDescent="0.2"/>
    <row r="5459" ht="12.75" customHeight="1" x14ac:dyDescent="0.2"/>
    <row r="5460" ht="12.75" customHeight="1" x14ac:dyDescent="0.2"/>
    <row r="5461" ht="12.75" customHeight="1" x14ac:dyDescent="0.2"/>
    <row r="5462" ht="12.75" customHeight="1" x14ac:dyDescent="0.2"/>
    <row r="5463" ht="12.75" customHeight="1" x14ac:dyDescent="0.2"/>
    <row r="5464" ht="12.75" customHeight="1" x14ac:dyDescent="0.2"/>
    <row r="5465" ht="12.75" customHeight="1" x14ac:dyDescent="0.2"/>
    <row r="5466" ht="12.75" customHeight="1" x14ac:dyDescent="0.2"/>
    <row r="5467" ht="12.75" customHeight="1" x14ac:dyDescent="0.2"/>
    <row r="5468" ht="12.75" customHeight="1" x14ac:dyDescent="0.2"/>
    <row r="5469" ht="12.75" customHeight="1" x14ac:dyDescent="0.2"/>
    <row r="5470" ht="12.75" customHeight="1" x14ac:dyDescent="0.2"/>
    <row r="5471" ht="12.75" customHeight="1" x14ac:dyDescent="0.2"/>
    <row r="5472" ht="12.75" customHeight="1" x14ac:dyDescent="0.2"/>
    <row r="5473" ht="12.75" customHeight="1" x14ac:dyDescent="0.2"/>
    <row r="5474" ht="12.75" customHeight="1" x14ac:dyDescent="0.2"/>
    <row r="5475" ht="12.75" customHeight="1" x14ac:dyDescent="0.2"/>
    <row r="5476" ht="12.75" customHeight="1" x14ac:dyDescent="0.2"/>
    <row r="5477" ht="12.75" customHeight="1" x14ac:dyDescent="0.2"/>
    <row r="5478" ht="12.75" customHeight="1" x14ac:dyDescent="0.2"/>
    <row r="5479" ht="12.75" customHeight="1" x14ac:dyDescent="0.2"/>
    <row r="5480" ht="12.75" customHeight="1" x14ac:dyDescent="0.2"/>
    <row r="5481" ht="12.75" customHeight="1" x14ac:dyDescent="0.2"/>
    <row r="5482" ht="12.75" customHeight="1" x14ac:dyDescent="0.2"/>
    <row r="5483" ht="12.75" customHeight="1" x14ac:dyDescent="0.2"/>
    <row r="5484" ht="12.75" customHeight="1" x14ac:dyDescent="0.2"/>
    <row r="5485" ht="12.75" customHeight="1" x14ac:dyDescent="0.2"/>
    <row r="5486" ht="12.75" customHeight="1" x14ac:dyDescent="0.2"/>
    <row r="5487" ht="12.75" customHeight="1" x14ac:dyDescent="0.2"/>
    <row r="5488" ht="12.75" customHeight="1" x14ac:dyDescent="0.2"/>
    <row r="5489" ht="12.75" customHeight="1" x14ac:dyDescent="0.2"/>
    <row r="5490" ht="12.75" customHeight="1" x14ac:dyDescent="0.2"/>
    <row r="5491" ht="12.75" customHeight="1" x14ac:dyDescent="0.2"/>
    <row r="5492" ht="12.75" customHeight="1" x14ac:dyDescent="0.2"/>
    <row r="5493" ht="12.75" customHeight="1" x14ac:dyDescent="0.2"/>
    <row r="5494" ht="12.75" customHeight="1" x14ac:dyDescent="0.2"/>
    <row r="5495" ht="12.75" customHeight="1" x14ac:dyDescent="0.2"/>
    <row r="5496" ht="12.75" customHeight="1" x14ac:dyDescent="0.2"/>
    <row r="5497" ht="12.75" customHeight="1" x14ac:dyDescent="0.2"/>
    <row r="5498" ht="12.75" customHeight="1" x14ac:dyDescent="0.2"/>
    <row r="5499" ht="12.75" customHeight="1" x14ac:dyDescent="0.2"/>
    <row r="5500" ht="12.75" customHeight="1" x14ac:dyDescent="0.2"/>
    <row r="5501" ht="12.75" customHeight="1" x14ac:dyDescent="0.2"/>
    <row r="5502" ht="12.75" customHeight="1" x14ac:dyDescent="0.2"/>
    <row r="5503" ht="12.75" customHeight="1" x14ac:dyDescent="0.2"/>
    <row r="5504" ht="12.75" customHeight="1" x14ac:dyDescent="0.2"/>
    <row r="5505" ht="12.75" customHeight="1" x14ac:dyDescent="0.2"/>
    <row r="5506" ht="12.75" customHeight="1" x14ac:dyDescent="0.2"/>
    <row r="5507" ht="12.75" customHeight="1" x14ac:dyDescent="0.2"/>
    <row r="5508" ht="12.75" customHeight="1" x14ac:dyDescent="0.2"/>
    <row r="5509" ht="12.75" customHeight="1" x14ac:dyDescent="0.2"/>
    <row r="5510" ht="12.75" customHeight="1" x14ac:dyDescent="0.2"/>
    <row r="5511" ht="12.75" customHeight="1" x14ac:dyDescent="0.2"/>
    <row r="5512" ht="12.75" customHeight="1" x14ac:dyDescent="0.2"/>
    <row r="5513" ht="12.75" customHeight="1" x14ac:dyDescent="0.2"/>
    <row r="5514" ht="12.75" customHeight="1" x14ac:dyDescent="0.2"/>
    <row r="5515" ht="12.75" customHeight="1" x14ac:dyDescent="0.2"/>
    <row r="5516" ht="12.75" customHeight="1" x14ac:dyDescent="0.2"/>
    <row r="5517" ht="12.75" customHeight="1" x14ac:dyDescent="0.2"/>
    <row r="5518" ht="12.75" customHeight="1" x14ac:dyDescent="0.2"/>
    <row r="5519" ht="12.75" customHeight="1" x14ac:dyDescent="0.2"/>
    <row r="5520" ht="12.75" customHeight="1" x14ac:dyDescent="0.2"/>
    <row r="5521" ht="12.75" customHeight="1" x14ac:dyDescent="0.2"/>
    <row r="5522" ht="12.75" customHeight="1" x14ac:dyDescent="0.2"/>
    <row r="5523" ht="12.75" customHeight="1" x14ac:dyDescent="0.2"/>
    <row r="5524" ht="12.75" customHeight="1" x14ac:dyDescent="0.2"/>
    <row r="5525" ht="12.75" customHeight="1" x14ac:dyDescent="0.2"/>
    <row r="5526" ht="12.75" customHeight="1" x14ac:dyDescent="0.2"/>
    <row r="5527" ht="12.75" customHeight="1" x14ac:dyDescent="0.2"/>
    <row r="5528" ht="12.75" customHeight="1" x14ac:dyDescent="0.2"/>
    <row r="5529" ht="12.75" customHeight="1" x14ac:dyDescent="0.2"/>
    <row r="5530" ht="12.75" customHeight="1" x14ac:dyDescent="0.2"/>
    <row r="5531" ht="12.75" customHeight="1" x14ac:dyDescent="0.2"/>
    <row r="5532" ht="12.75" customHeight="1" x14ac:dyDescent="0.2"/>
    <row r="5533" ht="12.75" customHeight="1" x14ac:dyDescent="0.2"/>
    <row r="5534" ht="12.75" customHeight="1" x14ac:dyDescent="0.2"/>
    <row r="5535" ht="12.75" customHeight="1" x14ac:dyDescent="0.2"/>
    <row r="5536" ht="12.75" customHeight="1" x14ac:dyDescent="0.2"/>
    <row r="5537" ht="12.75" customHeight="1" x14ac:dyDescent="0.2"/>
    <row r="5538" ht="12.75" customHeight="1" x14ac:dyDescent="0.2"/>
    <row r="5539" ht="12.75" customHeight="1" x14ac:dyDescent="0.2"/>
    <row r="5540" ht="12.75" customHeight="1" x14ac:dyDescent="0.2"/>
    <row r="5541" ht="12.75" customHeight="1" x14ac:dyDescent="0.2"/>
    <row r="5542" ht="12.75" customHeight="1" x14ac:dyDescent="0.2"/>
    <row r="5543" ht="12.75" customHeight="1" x14ac:dyDescent="0.2"/>
    <row r="5544" ht="12.75" customHeight="1" x14ac:dyDescent="0.2"/>
    <row r="5545" ht="12.75" customHeight="1" x14ac:dyDescent="0.2"/>
    <row r="5546" ht="12.75" customHeight="1" x14ac:dyDescent="0.2"/>
    <row r="5547" ht="12.75" customHeight="1" x14ac:dyDescent="0.2"/>
    <row r="5548" ht="12.75" customHeight="1" x14ac:dyDescent="0.2"/>
    <row r="5549" ht="12.75" customHeight="1" x14ac:dyDescent="0.2"/>
    <row r="5550" ht="12.75" customHeight="1" x14ac:dyDescent="0.2"/>
    <row r="5551" ht="12.75" customHeight="1" x14ac:dyDescent="0.2"/>
    <row r="5552" ht="12.75" customHeight="1" x14ac:dyDescent="0.2"/>
    <row r="5553" ht="12.75" customHeight="1" x14ac:dyDescent="0.2"/>
    <row r="5554" ht="12.75" customHeight="1" x14ac:dyDescent="0.2"/>
    <row r="5555" ht="12.75" customHeight="1" x14ac:dyDescent="0.2"/>
    <row r="5556" ht="12.75" customHeight="1" x14ac:dyDescent="0.2"/>
    <row r="5557" ht="12.75" customHeight="1" x14ac:dyDescent="0.2"/>
    <row r="5558" ht="12.75" customHeight="1" x14ac:dyDescent="0.2"/>
    <row r="5559" ht="12.75" customHeight="1" x14ac:dyDescent="0.2"/>
    <row r="5560" ht="12.75" customHeight="1" x14ac:dyDescent="0.2"/>
    <row r="5561" ht="12.75" customHeight="1" x14ac:dyDescent="0.2"/>
    <row r="5562" ht="12.75" customHeight="1" x14ac:dyDescent="0.2"/>
    <row r="5563" ht="12.75" customHeight="1" x14ac:dyDescent="0.2"/>
    <row r="5564" ht="12.75" customHeight="1" x14ac:dyDescent="0.2"/>
    <row r="5565" ht="12.75" customHeight="1" x14ac:dyDescent="0.2"/>
    <row r="5566" ht="12.75" customHeight="1" x14ac:dyDescent="0.2"/>
    <row r="5567" ht="12.75" customHeight="1" x14ac:dyDescent="0.2"/>
    <row r="5568" ht="12.75" customHeight="1" x14ac:dyDescent="0.2"/>
    <row r="5569" ht="12.75" customHeight="1" x14ac:dyDescent="0.2"/>
    <row r="5570" ht="12.75" customHeight="1" x14ac:dyDescent="0.2"/>
    <row r="5571" ht="12.75" customHeight="1" x14ac:dyDescent="0.2"/>
    <row r="5572" ht="12.75" customHeight="1" x14ac:dyDescent="0.2"/>
    <row r="5573" ht="12.75" customHeight="1" x14ac:dyDescent="0.2"/>
    <row r="5574" ht="12.75" customHeight="1" x14ac:dyDescent="0.2"/>
    <row r="5575" ht="12.75" customHeight="1" x14ac:dyDescent="0.2"/>
    <row r="5576" ht="12.75" customHeight="1" x14ac:dyDescent="0.2"/>
    <row r="5577" ht="12.75" customHeight="1" x14ac:dyDescent="0.2"/>
    <row r="5578" ht="12.75" customHeight="1" x14ac:dyDescent="0.2"/>
    <row r="5579" ht="12.75" customHeight="1" x14ac:dyDescent="0.2"/>
    <row r="5580" ht="12.75" customHeight="1" x14ac:dyDescent="0.2"/>
    <row r="5581" ht="12.75" customHeight="1" x14ac:dyDescent="0.2"/>
    <row r="5582" ht="12.75" customHeight="1" x14ac:dyDescent="0.2"/>
    <row r="5583" ht="12.75" customHeight="1" x14ac:dyDescent="0.2"/>
    <row r="5584" ht="12.75" customHeight="1" x14ac:dyDescent="0.2"/>
    <row r="5585" ht="12.75" customHeight="1" x14ac:dyDescent="0.2"/>
    <row r="5586" ht="12.75" customHeight="1" x14ac:dyDescent="0.2"/>
    <row r="5587" ht="12.75" customHeight="1" x14ac:dyDescent="0.2"/>
    <row r="5588" ht="12.75" customHeight="1" x14ac:dyDescent="0.2"/>
    <row r="5589" ht="12.75" customHeight="1" x14ac:dyDescent="0.2"/>
    <row r="5590" ht="12.75" customHeight="1" x14ac:dyDescent="0.2"/>
    <row r="5591" ht="12.75" customHeight="1" x14ac:dyDescent="0.2"/>
    <row r="5592" ht="12.75" customHeight="1" x14ac:dyDescent="0.2"/>
    <row r="5593" ht="12.75" customHeight="1" x14ac:dyDescent="0.2"/>
    <row r="5594" ht="12.75" customHeight="1" x14ac:dyDescent="0.2"/>
    <row r="5595" ht="12.75" customHeight="1" x14ac:dyDescent="0.2"/>
    <row r="5596" ht="12.75" customHeight="1" x14ac:dyDescent="0.2"/>
    <row r="5597" ht="12.75" customHeight="1" x14ac:dyDescent="0.2"/>
    <row r="5598" ht="12.75" customHeight="1" x14ac:dyDescent="0.2"/>
    <row r="5599" ht="12.75" customHeight="1" x14ac:dyDescent="0.2"/>
    <row r="5600" ht="12.75" customHeight="1" x14ac:dyDescent="0.2"/>
    <row r="5601" ht="12.75" customHeight="1" x14ac:dyDescent="0.2"/>
    <row r="5602" ht="12.75" customHeight="1" x14ac:dyDescent="0.2"/>
    <row r="5603" ht="12.75" customHeight="1" x14ac:dyDescent="0.2"/>
    <row r="5604" ht="12.75" customHeight="1" x14ac:dyDescent="0.2"/>
    <row r="5605" ht="12.75" customHeight="1" x14ac:dyDescent="0.2"/>
    <row r="5606" ht="12.75" customHeight="1" x14ac:dyDescent="0.2"/>
    <row r="5607" ht="12.75" customHeight="1" x14ac:dyDescent="0.2"/>
    <row r="5608" ht="12.75" customHeight="1" x14ac:dyDescent="0.2"/>
    <row r="5609" ht="12.75" customHeight="1" x14ac:dyDescent="0.2"/>
    <row r="5610" ht="12.75" customHeight="1" x14ac:dyDescent="0.2"/>
    <row r="5611" ht="12.75" customHeight="1" x14ac:dyDescent="0.2"/>
    <row r="5612" ht="12.75" customHeight="1" x14ac:dyDescent="0.2"/>
    <row r="5613" ht="12.75" customHeight="1" x14ac:dyDescent="0.2"/>
    <row r="5614" ht="12.75" customHeight="1" x14ac:dyDescent="0.2"/>
    <row r="5615" ht="12.75" customHeight="1" x14ac:dyDescent="0.2"/>
    <row r="5616" ht="12.75" customHeight="1" x14ac:dyDescent="0.2"/>
    <row r="5617" ht="12.75" customHeight="1" x14ac:dyDescent="0.2"/>
    <row r="5618" ht="12.75" customHeight="1" x14ac:dyDescent="0.2"/>
    <row r="5619" ht="12.75" customHeight="1" x14ac:dyDescent="0.2"/>
    <row r="5620" ht="12.75" customHeight="1" x14ac:dyDescent="0.2"/>
    <row r="5621" ht="12.75" customHeight="1" x14ac:dyDescent="0.2"/>
    <row r="5622" ht="12.75" customHeight="1" x14ac:dyDescent="0.2"/>
    <row r="5623" ht="12.75" customHeight="1" x14ac:dyDescent="0.2"/>
    <row r="5624" ht="12.75" customHeight="1" x14ac:dyDescent="0.2"/>
    <row r="5625" ht="12.75" customHeight="1" x14ac:dyDescent="0.2"/>
    <row r="5626" ht="12.75" customHeight="1" x14ac:dyDescent="0.2"/>
    <row r="5627" ht="12.75" customHeight="1" x14ac:dyDescent="0.2"/>
    <row r="5628" ht="12.75" customHeight="1" x14ac:dyDescent="0.2"/>
    <row r="5629" ht="12.75" customHeight="1" x14ac:dyDescent="0.2"/>
    <row r="5630" ht="12.75" customHeight="1" x14ac:dyDescent="0.2"/>
    <row r="5631" ht="12.75" customHeight="1" x14ac:dyDescent="0.2"/>
    <row r="5632" ht="12.75" customHeight="1" x14ac:dyDescent="0.2"/>
    <row r="5633" ht="12.75" customHeight="1" x14ac:dyDescent="0.2"/>
    <row r="5634" ht="12.75" customHeight="1" x14ac:dyDescent="0.2"/>
    <row r="5635" ht="12.75" customHeight="1" x14ac:dyDescent="0.2"/>
    <row r="5636" ht="12.75" customHeight="1" x14ac:dyDescent="0.2"/>
    <row r="5637" ht="12.75" customHeight="1" x14ac:dyDescent="0.2"/>
    <row r="5638" ht="12.75" customHeight="1" x14ac:dyDescent="0.2"/>
    <row r="5639" ht="12.75" customHeight="1" x14ac:dyDescent="0.2"/>
    <row r="5640" ht="12.75" customHeight="1" x14ac:dyDescent="0.2"/>
    <row r="5641" ht="12.75" customHeight="1" x14ac:dyDescent="0.2"/>
    <row r="5642" ht="12.75" customHeight="1" x14ac:dyDescent="0.2"/>
    <row r="5643" ht="12.75" customHeight="1" x14ac:dyDescent="0.2"/>
    <row r="5644" ht="12.75" customHeight="1" x14ac:dyDescent="0.2"/>
    <row r="5645" ht="12.75" customHeight="1" x14ac:dyDescent="0.2"/>
    <row r="5646" ht="12.75" customHeight="1" x14ac:dyDescent="0.2"/>
    <row r="5647" ht="12.75" customHeight="1" x14ac:dyDescent="0.2"/>
    <row r="5648" ht="12.75" customHeight="1" x14ac:dyDescent="0.2"/>
    <row r="5649" ht="12.75" customHeight="1" x14ac:dyDescent="0.2"/>
    <row r="5650" ht="12.75" customHeight="1" x14ac:dyDescent="0.2"/>
    <row r="5651" ht="12.75" customHeight="1" x14ac:dyDescent="0.2"/>
    <row r="5652" ht="12.75" customHeight="1" x14ac:dyDescent="0.2"/>
    <row r="5653" ht="12.75" customHeight="1" x14ac:dyDescent="0.2"/>
    <row r="5654" ht="12.75" customHeight="1" x14ac:dyDescent="0.2"/>
    <row r="5655" ht="12.75" customHeight="1" x14ac:dyDescent="0.2"/>
    <row r="5656" ht="12.75" customHeight="1" x14ac:dyDescent="0.2"/>
    <row r="5657" ht="12.75" customHeight="1" x14ac:dyDescent="0.2"/>
    <row r="5658" ht="12.75" customHeight="1" x14ac:dyDescent="0.2"/>
    <row r="5659" ht="12.75" customHeight="1" x14ac:dyDescent="0.2"/>
    <row r="5660" ht="12.75" customHeight="1" x14ac:dyDescent="0.2"/>
    <row r="5661" ht="12.75" customHeight="1" x14ac:dyDescent="0.2"/>
    <row r="5662" ht="12.75" customHeight="1" x14ac:dyDescent="0.2"/>
    <row r="5663" ht="12.75" customHeight="1" x14ac:dyDescent="0.2"/>
    <row r="5664" ht="12.75" customHeight="1" x14ac:dyDescent="0.2"/>
    <row r="5665" ht="12.75" customHeight="1" x14ac:dyDescent="0.2"/>
    <row r="5666" ht="12.75" customHeight="1" x14ac:dyDescent="0.2"/>
    <row r="5667" ht="12.75" customHeight="1" x14ac:dyDescent="0.2"/>
    <row r="5668" ht="12.75" customHeight="1" x14ac:dyDescent="0.2"/>
    <row r="5669" ht="12.75" customHeight="1" x14ac:dyDescent="0.2"/>
    <row r="5670" ht="12.75" customHeight="1" x14ac:dyDescent="0.2"/>
    <row r="5671" ht="12.75" customHeight="1" x14ac:dyDescent="0.2"/>
    <row r="5672" ht="12.75" customHeight="1" x14ac:dyDescent="0.2"/>
    <row r="5673" ht="12.75" customHeight="1" x14ac:dyDescent="0.2"/>
    <row r="5674" ht="12.75" customHeight="1" x14ac:dyDescent="0.2"/>
    <row r="5675" ht="12.75" customHeight="1" x14ac:dyDescent="0.2"/>
    <row r="5676" ht="12.75" customHeight="1" x14ac:dyDescent="0.2"/>
    <row r="5677" ht="12.75" customHeight="1" x14ac:dyDescent="0.2"/>
    <row r="5678" ht="12.75" customHeight="1" x14ac:dyDescent="0.2"/>
    <row r="5679" ht="12.75" customHeight="1" x14ac:dyDescent="0.2"/>
    <row r="5680" ht="12.75" customHeight="1" x14ac:dyDescent="0.2"/>
    <row r="5681" ht="12.75" customHeight="1" x14ac:dyDescent="0.2"/>
    <row r="5682" ht="12.75" customHeight="1" x14ac:dyDescent="0.2"/>
    <row r="5683" ht="12.75" customHeight="1" x14ac:dyDescent="0.2"/>
    <row r="5684" ht="12.75" customHeight="1" x14ac:dyDescent="0.2"/>
    <row r="5685" ht="12.75" customHeight="1" x14ac:dyDescent="0.2"/>
    <row r="5686" ht="12.75" customHeight="1" x14ac:dyDescent="0.2"/>
    <row r="5687" ht="12.75" customHeight="1" x14ac:dyDescent="0.2"/>
    <row r="5688" ht="12.75" customHeight="1" x14ac:dyDescent="0.2"/>
    <row r="5689" ht="12.75" customHeight="1" x14ac:dyDescent="0.2"/>
    <row r="5690" ht="12.75" customHeight="1" x14ac:dyDescent="0.2"/>
    <row r="5691" ht="12.75" customHeight="1" x14ac:dyDescent="0.2"/>
    <row r="5692" ht="12.75" customHeight="1" x14ac:dyDescent="0.2"/>
    <row r="5693" ht="12.75" customHeight="1" x14ac:dyDescent="0.2"/>
    <row r="5694" ht="12.75" customHeight="1" x14ac:dyDescent="0.2"/>
    <row r="5695" ht="12.75" customHeight="1" x14ac:dyDescent="0.2"/>
    <row r="5696" ht="12.75" customHeight="1" x14ac:dyDescent="0.2"/>
    <row r="5697" ht="12.75" customHeight="1" x14ac:dyDescent="0.2"/>
    <row r="5698" ht="12.75" customHeight="1" x14ac:dyDescent="0.2"/>
    <row r="5699" ht="12.75" customHeight="1" x14ac:dyDescent="0.2"/>
    <row r="5700" ht="12.75" customHeight="1" x14ac:dyDescent="0.2"/>
    <row r="5701" ht="12.75" customHeight="1" x14ac:dyDescent="0.2"/>
    <row r="5702" ht="12.75" customHeight="1" x14ac:dyDescent="0.2"/>
    <row r="5703" ht="12.75" customHeight="1" x14ac:dyDescent="0.2"/>
    <row r="5704" ht="12.75" customHeight="1" x14ac:dyDescent="0.2"/>
    <row r="5705" ht="12.75" customHeight="1" x14ac:dyDescent="0.2"/>
    <row r="5706" ht="12.75" customHeight="1" x14ac:dyDescent="0.2"/>
    <row r="5707" ht="12.75" customHeight="1" x14ac:dyDescent="0.2"/>
    <row r="5708" ht="12.75" customHeight="1" x14ac:dyDescent="0.2"/>
    <row r="5709" ht="12.75" customHeight="1" x14ac:dyDescent="0.2"/>
    <row r="5710" ht="12.75" customHeight="1" x14ac:dyDescent="0.2"/>
    <row r="5711" ht="12.75" customHeight="1" x14ac:dyDescent="0.2"/>
    <row r="5712" ht="12.75" customHeight="1" x14ac:dyDescent="0.2"/>
    <row r="5713" ht="12.75" customHeight="1" x14ac:dyDescent="0.2"/>
    <row r="5714" ht="12.75" customHeight="1" x14ac:dyDescent="0.2"/>
    <row r="5715" ht="12.75" customHeight="1" x14ac:dyDescent="0.2"/>
    <row r="5716" ht="12.75" customHeight="1" x14ac:dyDescent="0.2"/>
    <row r="5717" ht="12.75" customHeight="1" x14ac:dyDescent="0.2"/>
    <row r="5718" ht="12.75" customHeight="1" x14ac:dyDescent="0.2"/>
    <row r="5719" ht="12.75" customHeight="1" x14ac:dyDescent="0.2"/>
    <row r="5720" ht="12.75" customHeight="1" x14ac:dyDescent="0.2"/>
    <row r="5721" ht="12.75" customHeight="1" x14ac:dyDescent="0.2"/>
    <row r="5722" ht="12.75" customHeight="1" x14ac:dyDescent="0.2"/>
    <row r="5723" ht="12.75" customHeight="1" x14ac:dyDescent="0.2"/>
    <row r="5724" ht="12.75" customHeight="1" x14ac:dyDescent="0.2"/>
    <row r="5725" ht="12.75" customHeight="1" x14ac:dyDescent="0.2"/>
    <row r="5726" ht="12.75" customHeight="1" x14ac:dyDescent="0.2"/>
    <row r="5727" ht="12.75" customHeight="1" x14ac:dyDescent="0.2"/>
    <row r="5728" ht="12.75" customHeight="1" x14ac:dyDescent="0.2"/>
    <row r="5729" ht="12.75" customHeight="1" x14ac:dyDescent="0.2"/>
    <row r="5730" ht="12.75" customHeight="1" x14ac:dyDescent="0.2"/>
    <row r="5731" ht="12.75" customHeight="1" x14ac:dyDescent="0.2"/>
    <row r="5732" ht="12.75" customHeight="1" x14ac:dyDescent="0.2"/>
    <row r="5733" ht="12.75" customHeight="1" x14ac:dyDescent="0.2"/>
    <row r="5734" ht="12.75" customHeight="1" x14ac:dyDescent="0.2"/>
    <row r="5735" ht="12.75" customHeight="1" x14ac:dyDescent="0.2"/>
    <row r="5736" ht="12.75" customHeight="1" x14ac:dyDescent="0.2"/>
    <row r="5737" ht="12.75" customHeight="1" x14ac:dyDescent="0.2"/>
    <row r="5738" ht="12.75" customHeight="1" x14ac:dyDescent="0.2"/>
    <row r="5739" ht="12.75" customHeight="1" x14ac:dyDescent="0.2"/>
    <row r="5740" ht="12.75" customHeight="1" x14ac:dyDescent="0.2"/>
    <row r="5741" ht="12.75" customHeight="1" x14ac:dyDescent="0.2"/>
    <row r="5742" ht="12.75" customHeight="1" x14ac:dyDescent="0.2"/>
    <row r="5743" ht="12.75" customHeight="1" x14ac:dyDescent="0.2"/>
    <row r="5744" ht="12.75" customHeight="1" x14ac:dyDescent="0.2"/>
    <row r="5745" ht="12.75" customHeight="1" x14ac:dyDescent="0.2"/>
    <row r="5746" ht="12.75" customHeight="1" x14ac:dyDescent="0.2"/>
    <row r="5747" ht="12.75" customHeight="1" x14ac:dyDescent="0.2"/>
    <row r="5748" ht="12.75" customHeight="1" x14ac:dyDescent="0.2"/>
    <row r="5749" ht="12.75" customHeight="1" x14ac:dyDescent="0.2"/>
    <row r="5750" ht="12.75" customHeight="1" x14ac:dyDescent="0.2"/>
    <row r="5751" ht="12.75" customHeight="1" x14ac:dyDescent="0.2"/>
    <row r="5752" ht="12.75" customHeight="1" x14ac:dyDescent="0.2"/>
    <row r="5753" ht="12.75" customHeight="1" x14ac:dyDescent="0.2"/>
    <row r="5754" ht="12.75" customHeight="1" x14ac:dyDescent="0.2"/>
    <row r="5755" ht="12.75" customHeight="1" x14ac:dyDescent="0.2"/>
    <row r="5756" ht="12.75" customHeight="1" x14ac:dyDescent="0.2"/>
    <row r="5757" ht="12.75" customHeight="1" x14ac:dyDescent="0.2"/>
    <row r="5758" ht="12.75" customHeight="1" x14ac:dyDescent="0.2"/>
    <row r="5759" ht="12.75" customHeight="1" x14ac:dyDescent="0.2"/>
    <row r="5760" ht="12.75" customHeight="1" x14ac:dyDescent="0.2"/>
    <row r="5761" ht="12.75" customHeight="1" x14ac:dyDescent="0.2"/>
    <row r="5762" ht="12.75" customHeight="1" x14ac:dyDescent="0.2"/>
    <row r="5763" ht="12.75" customHeight="1" x14ac:dyDescent="0.2"/>
    <row r="5764" ht="12.75" customHeight="1" x14ac:dyDescent="0.2"/>
    <row r="5765" ht="12.75" customHeight="1" x14ac:dyDescent="0.2"/>
    <row r="5766" ht="12.75" customHeight="1" x14ac:dyDescent="0.2"/>
    <row r="5767" ht="12.75" customHeight="1" x14ac:dyDescent="0.2"/>
    <row r="5768" ht="12.75" customHeight="1" x14ac:dyDescent="0.2"/>
    <row r="5769" ht="12.75" customHeight="1" x14ac:dyDescent="0.2"/>
    <row r="5770" ht="12.75" customHeight="1" x14ac:dyDescent="0.2"/>
    <row r="5771" ht="12.75" customHeight="1" x14ac:dyDescent="0.2"/>
    <row r="5772" ht="12.75" customHeight="1" x14ac:dyDescent="0.2"/>
    <row r="5773" ht="12.75" customHeight="1" x14ac:dyDescent="0.2"/>
    <row r="5774" ht="12.75" customHeight="1" x14ac:dyDescent="0.2"/>
    <row r="5775" ht="12.75" customHeight="1" x14ac:dyDescent="0.2"/>
    <row r="5776" ht="12.75" customHeight="1" x14ac:dyDescent="0.2"/>
    <row r="5777" ht="12.75" customHeight="1" x14ac:dyDescent="0.2"/>
    <row r="5778" ht="12.75" customHeight="1" x14ac:dyDescent="0.2"/>
    <row r="5779" ht="12.75" customHeight="1" x14ac:dyDescent="0.2"/>
    <row r="5780" ht="12.75" customHeight="1" x14ac:dyDescent="0.2"/>
    <row r="5781" ht="12.75" customHeight="1" x14ac:dyDescent="0.2"/>
    <row r="5782" ht="12.75" customHeight="1" x14ac:dyDescent="0.2"/>
    <row r="5783" ht="12.75" customHeight="1" x14ac:dyDescent="0.2"/>
    <row r="5784" ht="12.75" customHeight="1" x14ac:dyDescent="0.2"/>
    <row r="5785" ht="12.75" customHeight="1" x14ac:dyDescent="0.2"/>
    <row r="5786" ht="12.75" customHeight="1" x14ac:dyDescent="0.2"/>
    <row r="5787" ht="12.75" customHeight="1" x14ac:dyDescent="0.2"/>
    <row r="5788" ht="12.75" customHeight="1" x14ac:dyDescent="0.2"/>
    <row r="5789" ht="12.75" customHeight="1" x14ac:dyDescent="0.2"/>
    <row r="5790" ht="12.75" customHeight="1" x14ac:dyDescent="0.2"/>
    <row r="5791" ht="12.75" customHeight="1" x14ac:dyDescent="0.2"/>
    <row r="5792" ht="12.75" customHeight="1" x14ac:dyDescent="0.2"/>
    <row r="5793" ht="12.75" customHeight="1" x14ac:dyDescent="0.2"/>
    <row r="5794" ht="12.75" customHeight="1" x14ac:dyDescent="0.2"/>
    <row r="5795" ht="12.75" customHeight="1" x14ac:dyDescent="0.2"/>
    <row r="5796" ht="12.75" customHeight="1" x14ac:dyDescent="0.2"/>
    <row r="5797" ht="12.75" customHeight="1" x14ac:dyDescent="0.2"/>
    <row r="5798" ht="12.75" customHeight="1" x14ac:dyDescent="0.2"/>
    <row r="5799" ht="12.75" customHeight="1" x14ac:dyDescent="0.2"/>
    <row r="5800" ht="12.75" customHeight="1" x14ac:dyDescent="0.2"/>
    <row r="5801" ht="12.75" customHeight="1" x14ac:dyDescent="0.2"/>
    <row r="5802" ht="12.75" customHeight="1" x14ac:dyDescent="0.2"/>
    <row r="5803" ht="12.75" customHeight="1" x14ac:dyDescent="0.2"/>
    <row r="5804" ht="12.75" customHeight="1" x14ac:dyDescent="0.2"/>
    <row r="5805" ht="12.75" customHeight="1" x14ac:dyDescent="0.2"/>
    <row r="5806" ht="12.75" customHeight="1" x14ac:dyDescent="0.2"/>
    <row r="5807" ht="12.75" customHeight="1" x14ac:dyDescent="0.2"/>
    <row r="5808" ht="12.75" customHeight="1" x14ac:dyDescent="0.2"/>
    <row r="5809" ht="12.75" customHeight="1" x14ac:dyDescent="0.2"/>
    <row r="5810" ht="12.75" customHeight="1" x14ac:dyDescent="0.2"/>
    <row r="5811" ht="12.75" customHeight="1" x14ac:dyDescent="0.2"/>
    <row r="5812" ht="12.75" customHeight="1" x14ac:dyDescent="0.2"/>
    <row r="5813" ht="12.75" customHeight="1" x14ac:dyDescent="0.2"/>
    <row r="5814" ht="12.75" customHeight="1" x14ac:dyDescent="0.2"/>
    <row r="5815" ht="12.75" customHeight="1" x14ac:dyDescent="0.2"/>
    <row r="5816" ht="12.75" customHeight="1" x14ac:dyDescent="0.2"/>
    <row r="5817" ht="12.75" customHeight="1" x14ac:dyDescent="0.2"/>
    <row r="5818" ht="12.75" customHeight="1" x14ac:dyDescent="0.2"/>
    <row r="5819" ht="12.75" customHeight="1" x14ac:dyDescent="0.2"/>
    <row r="5820" ht="12.75" customHeight="1" x14ac:dyDescent="0.2"/>
    <row r="5821" ht="12.75" customHeight="1" x14ac:dyDescent="0.2"/>
    <row r="5822" ht="12.75" customHeight="1" x14ac:dyDescent="0.2"/>
    <row r="5823" ht="12.75" customHeight="1" x14ac:dyDescent="0.2"/>
    <row r="5824" ht="12.75" customHeight="1" x14ac:dyDescent="0.2"/>
    <row r="5825" ht="12.75" customHeight="1" x14ac:dyDescent="0.2"/>
    <row r="5826" ht="12.75" customHeight="1" x14ac:dyDescent="0.2"/>
    <row r="5827" ht="12.75" customHeight="1" x14ac:dyDescent="0.2"/>
    <row r="5828" ht="12.75" customHeight="1" x14ac:dyDescent="0.2"/>
    <row r="5829" ht="12.75" customHeight="1" x14ac:dyDescent="0.2"/>
    <row r="5830" ht="12.75" customHeight="1" x14ac:dyDescent="0.2"/>
    <row r="5831" ht="12.75" customHeight="1" x14ac:dyDescent="0.2"/>
    <row r="5832" ht="12.75" customHeight="1" x14ac:dyDescent="0.2"/>
    <row r="5833" ht="12.75" customHeight="1" x14ac:dyDescent="0.2"/>
    <row r="5834" ht="12.75" customHeight="1" x14ac:dyDescent="0.2"/>
    <row r="5835" ht="12.75" customHeight="1" x14ac:dyDescent="0.2"/>
    <row r="5836" ht="12.75" customHeight="1" x14ac:dyDescent="0.2"/>
    <row r="5837" ht="12.75" customHeight="1" x14ac:dyDescent="0.2"/>
    <row r="5838" ht="12.75" customHeight="1" x14ac:dyDescent="0.2"/>
    <row r="5839" ht="12.75" customHeight="1" x14ac:dyDescent="0.2"/>
    <row r="5840" ht="12.75" customHeight="1" x14ac:dyDescent="0.2"/>
    <row r="5841" ht="12.75" customHeight="1" x14ac:dyDescent="0.2"/>
    <row r="5842" ht="12.75" customHeight="1" x14ac:dyDescent="0.2"/>
    <row r="5843" ht="12.75" customHeight="1" x14ac:dyDescent="0.2"/>
    <row r="5844" ht="12.75" customHeight="1" x14ac:dyDescent="0.2"/>
    <row r="5845" ht="12.75" customHeight="1" x14ac:dyDescent="0.2"/>
    <row r="5846" ht="12.75" customHeight="1" x14ac:dyDescent="0.2"/>
    <row r="5847" ht="12.75" customHeight="1" x14ac:dyDescent="0.2"/>
    <row r="5848" ht="12.75" customHeight="1" x14ac:dyDescent="0.2"/>
    <row r="5849" ht="12.75" customHeight="1" x14ac:dyDescent="0.2"/>
    <row r="5850" ht="12.75" customHeight="1" x14ac:dyDescent="0.2"/>
    <row r="5851" ht="12.75" customHeight="1" x14ac:dyDescent="0.2"/>
    <row r="5852" ht="12.75" customHeight="1" x14ac:dyDescent="0.2"/>
    <row r="5853" ht="12.75" customHeight="1" x14ac:dyDescent="0.2"/>
    <row r="5854" ht="12.75" customHeight="1" x14ac:dyDescent="0.2"/>
    <row r="5855" ht="12.75" customHeight="1" x14ac:dyDescent="0.2"/>
    <row r="5856" ht="12.75" customHeight="1" x14ac:dyDescent="0.2"/>
    <row r="5857" ht="12.75" customHeight="1" x14ac:dyDescent="0.2"/>
    <row r="5858" ht="12.75" customHeight="1" x14ac:dyDescent="0.2"/>
    <row r="5859" ht="12.75" customHeight="1" x14ac:dyDescent="0.2"/>
    <row r="5860" ht="12.75" customHeight="1" x14ac:dyDescent="0.2"/>
    <row r="5861" ht="12.75" customHeight="1" x14ac:dyDescent="0.2"/>
    <row r="5862" ht="12.75" customHeight="1" x14ac:dyDescent="0.2"/>
    <row r="5863" ht="12.75" customHeight="1" x14ac:dyDescent="0.2"/>
    <row r="5864" ht="12.75" customHeight="1" x14ac:dyDescent="0.2"/>
    <row r="5865" ht="12.75" customHeight="1" x14ac:dyDescent="0.2"/>
    <row r="5866" ht="12.75" customHeight="1" x14ac:dyDescent="0.2"/>
    <row r="5867" ht="12.75" customHeight="1" x14ac:dyDescent="0.2"/>
    <row r="5868" ht="12.75" customHeight="1" x14ac:dyDescent="0.2"/>
    <row r="5869" ht="12.75" customHeight="1" x14ac:dyDescent="0.2"/>
    <row r="5870" ht="12.75" customHeight="1" x14ac:dyDescent="0.2"/>
    <row r="5871" ht="12.75" customHeight="1" x14ac:dyDescent="0.2"/>
    <row r="5872" ht="12.75" customHeight="1" x14ac:dyDescent="0.2"/>
    <row r="5873" ht="12.75" customHeight="1" x14ac:dyDescent="0.2"/>
    <row r="5874" ht="12.75" customHeight="1" x14ac:dyDescent="0.2"/>
    <row r="5875" ht="12.75" customHeight="1" x14ac:dyDescent="0.2"/>
    <row r="5876" ht="12.75" customHeight="1" x14ac:dyDescent="0.2"/>
    <row r="5877" ht="12.75" customHeight="1" x14ac:dyDescent="0.2"/>
    <row r="5878" ht="12.75" customHeight="1" x14ac:dyDescent="0.2"/>
    <row r="5879" ht="12.75" customHeight="1" x14ac:dyDescent="0.2"/>
    <row r="5880" ht="12.75" customHeight="1" x14ac:dyDescent="0.2"/>
    <row r="5881" ht="12.75" customHeight="1" x14ac:dyDescent="0.2"/>
    <row r="5882" ht="12.75" customHeight="1" x14ac:dyDescent="0.2"/>
    <row r="5883" ht="12.75" customHeight="1" x14ac:dyDescent="0.2"/>
    <row r="5884" ht="12.75" customHeight="1" x14ac:dyDescent="0.2"/>
    <row r="5885" ht="12.75" customHeight="1" x14ac:dyDescent="0.2"/>
    <row r="5886" ht="12.75" customHeight="1" x14ac:dyDescent="0.2"/>
    <row r="5887" ht="12.75" customHeight="1" x14ac:dyDescent="0.2"/>
    <row r="5888" ht="12.75" customHeight="1" x14ac:dyDescent="0.2"/>
    <row r="5889" ht="12.75" customHeight="1" x14ac:dyDescent="0.2"/>
    <row r="5890" ht="12.75" customHeight="1" x14ac:dyDescent="0.2"/>
    <row r="5891" ht="12.75" customHeight="1" x14ac:dyDescent="0.2"/>
    <row r="5892" ht="12.75" customHeight="1" x14ac:dyDescent="0.2"/>
    <row r="5893" ht="12.75" customHeight="1" x14ac:dyDescent="0.2"/>
    <row r="5894" ht="12.75" customHeight="1" x14ac:dyDescent="0.2"/>
    <row r="5895" ht="12.75" customHeight="1" x14ac:dyDescent="0.2"/>
    <row r="5896" ht="12.75" customHeight="1" x14ac:dyDescent="0.2"/>
    <row r="5897" ht="12.75" customHeight="1" x14ac:dyDescent="0.2"/>
    <row r="5898" ht="12.75" customHeight="1" x14ac:dyDescent="0.2"/>
    <row r="5899" ht="12.75" customHeight="1" x14ac:dyDescent="0.2"/>
    <row r="5900" ht="12.75" customHeight="1" x14ac:dyDescent="0.2"/>
    <row r="5901" ht="12.75" customHeight="1" x14ac:dyDescent="0.2"/>
    <row r="5902" ht="12.75" customHeight="1" x14ac:dyDescent="0.2"/>
    <row r="5903" ht="12.75" customHeight="1" x14ac:dyDescent="0.2"/>
    <row r="5904" ht="12.75" customHeight="1" x14ac:dyDescent="0.2"/>
    <row r="5905" ht="12.75" customHeight="1" x14ac:dyDescent="0.2"/>
    <row r="5906" ht="12.75" customHeight="1" x14ac:dyDescent="0.2"/>
    <row r="5907" ht="12.75" customHeight="1" x14ac:dyDescent="0.2"/>
    <row r="5908" ht="12.75" customHeight="1" x14ac:dyDescent="0.2"/>
    <row r="5909" ht="12.75" customHeight="1" x14ac:dyDescent="0.2"/>
    <row r="5910" ht="12.75" customHeight="1" x14ac:dyDescent="0.2"/>
    <row r="5911" ht="12.75" customHeight="1" x14ac:dyDescent="0.2"/>
    <row r="5912" ht="12.75" customHeight="1" x14ac:dyDescent="0.2"/>
    <row r="5913" ht="12.75" customHeight="1" x14ac:dyDescent="0.2"/>
    <row r="5914" ht="12.75" customHeight="1" x14ac:dyDescent="0.2"/>
    <row r="5915" ht="12.75" customHeight="1" x14ac:dyDescent="0.2"/>
    <row r="5916" ht="12.75" customHeight="1" x14ac:dyDescent="0.2"/>
    <row r="5917" ht="12.75" customHeight="1" x14ac:dyDescent="0.2"/>
    <row r="5918" ht="12.75" customHeight="1" x14ac:dyDescent="0.2"/>
    <row r="5919" ht="12.75" customHeight="1" x14ac:dyDescent="0.2"/>
    <row r="5920" ht="12.75" customHeight="1" x14ac:dyDescent="0.2"/>
    <row r="5921" ht="12.75" customHeight="1" x14ac:dyDescent="0.2"/>
    <row r="5922" ht="12.75" customHeight="1" x14ac:dyDescent="0.2"/>
    <row r="5923" ht="12.75" customHeight="1" x14ac:dyDescent="0.2"/>
    <row r="5924" ht="12.75" customHeight="1" x14ac:dyDescent="0.2"/>
    <row r="5925" ht="12.75" customHeight="1" x14ac:dyDescent="0.2"/>
    <row r="5926" ht="12.75" customHeight="1" x14ac:dyDescent="0.2"/>
    <row r="5927" ht="12.75" customHeight="1" x14ac:dyDescent="0.2"/>
    <row r="5928" ht="12.75" customHeight="1" x14ac:dyDescent="0.2"/>
    <row r="5929" ht="12.75" customHeight="1" x14ac:dyDescent="0.2"/>
    <row r="5930" ht="12.75" customHeight="1" x14ac:dyDescent="0.2"/>
    <row r="5931" ht="12.75" customHeight="1" x14ac:dyDescent="0.2"/>
    <row r="5932" ht="12.75" customHeight="1" x14ac:dyDescent="0.2"/>
    <row r="5933" ht="12.75" customHeight="1" x14ac:dyDescent="0.2"/>
    <row r="5934" ht="12.75" customHeight="1" x14ac:dyDescent="0.2"/>
    <row r="5935" ht="12.75" customHeight="1" x14ac:dyDescent="0.2"/>
    <row r="5936" ht="12.75" customHeight="1" x14ac:dyDescent="0.2"/>
    <row r="5937" ht="12.75" customHeight="1" x14ac:dyDescent="0.2"/>
    <row r="5938" ht="12.75" customHeight="1" x14ac:dyDescent="0.2"/>
    <row r="5939" ht="12.75" customHeight="1" x14ac:dyDescent="0.2"/>
    <row r="5940" ht="12.75" customHeight="1" x14ac:dyDescent="0.2"/>
    <row r="5941" ht="12.75" customHeight="1" x14ac:dyDescent="0.2"/>
    <row r="5942" ht="12.75" customHeight="1" x14ac:dyDescent="0.2"/>
    <row r="5943" ht="12.75" customHeight="1" x14ac:dyDescent="0.2"/>
    <row r="5944" ht="12.75" customHeight="1" x14ac:dyDescent="0.2"/>
    <row r="5945" ht="12.75" customHeight="1" x14ac:dyDescent="0.2"/>
    <row r="5946" ht="12.75" customHeight="1" x14ac:dyDescent="0.2"/>
    <row r="5947" ht="12.75" customHeight="1" x14ac:dyDescent="0.2"/>
    <row r="5948" ht="12.75" customHeight="1" x14ac:dyDescent="0.2"/>
    <row r="5949" ht="12.75" customHeight="1" x14ac:dyDescent="0.2"/>
    <row r="5950" ht="12.75" customHeight="1" x14ac:dyDescent="0.2"/>
    <row r="5951" ht="12.75" customHeight="1" x14ac:dyDescent="0.2"/>
    <row r="5952" ht="12.75" customHeight="1" x14ac:dyDescent="0.2"/>
    <row r="5953" ht="12.75" customHeight="1" x14ac:dyDescent="0.2"/>
    <row r="5954" ht="12.75" customHeight="1" x14ac:dyDescent="0.2"/>
    <row r="5955" ht="12.75" customHeight="1" x14ac:dyDescent="0.2"/>
    <row r="5956" ht="12.75" customHeight="1" x14ac:dyDescent="0.2"/>
    <row r="5957" ht="12.75" customHeight="1" x14ac:dyDescent="0.2"/>
    <row r="5958" ht="12.75" customHeight="1" x14ac:dyDescent="0.2"/>
    <row r="5959" ht="12.75" customHeight="1" x14ac:dyDescent="0.2"/>
    <row r="5960" ht="12.75" customHeight="1" x14ac:dyDescent="0.2"/>
    <row r="5961" ht="12.75" customHeight="1" x14ac:dyDescent="0.2"/>
    <row r="5962" ht="12.75" customHeight="1" x14ac:dyDescent="0.2"/>
    <row r="5963" ht="12.75" customHeight="1" x14ac:dyDescent="0.2"/>
    <row r="5964" ht="12.75" customHeight="1" x14ac:dyDescent="0.2"/>
    <row r="5965" ht="12.75" customHeight="1" x14ac:dyDescent="0.2"/>
    <row r="5966" ht="12.75" customHeight="1" x14ac:dyDescent="0.2"/>
    <row r="5967" ht="12.75" customHeight="1" x14ac:dyDescent="0.2"/>
    <row r="5968" ht="12.75" customHeight="1" x14ac:dyDescent="0.2"/>
    <row r="5969" ht="12.75" customHeight="1" x14ac:dyDescent="0.2"/>
    <row r="5970" ht="12.75" customHeight="1" x14ac:dyDescent="0.2"/>
    <row r="5971" ht="12.75" customHeight="1" x14ac:dyDescent="0.2"/>
    <row r="5972" ht="12.75" customHeight="1" x14ac:dyDescent="0.2"/>
    <row r="5973" ht="12.75" customHeight="1" x14ac:dyDescent="0.2"/>
    <row r="5974" ht="12.75" customHeight="1" x14ac:dyDescent="0.2"/>
    <row r="5975" ht="12.75" customHeight="1" x14ac:dyDescent="0.2"/>
    <row r="5976" ht="12.75" customHeight="1" x14ac:dyDescent="0.2"/>
    <row r="5977" ht="12.75" customHeight="1" x14ac:dyDescent="0.2"/>
    <row r="5978" ht="12.75" customHeight="1" x14ac:dyDescent="0.2"/>
    <row r="5979" ht="12.75" customHeight="1" x14ac:dyDescent="0.2"/>
    <row r="5980" ht="12.75" customHeight="1" x14ac:dyDescent="0.2"/>
    <row r="5981" ht="12.75" customHeight="1" x14ac:dyDescent="0.2"/>
    <row r="5982" ht="12.75" customHeight="1" x14ac:dyDescent="0.2"/>
    <row r="5983" ht="12.75" customHeight="1" x14ac:dyDescent="0.2"/>
    <row r="5984" ht="12.75" customHeight="1" x14ac:dyDescent="0.2"/>
    <row r="5985" ht="12.75" customHeight="1" x14ac:dyDescent="0.2"/>
    <row r="5986" ht="12.75" customHeight="1" x14ac:dyDescent="0.2"/>
    <row r="5987" ht="12.75" customHeight="1" x14ac:dyDescent="0.2"/>
    <row r="5988" ht="12.75" customHeight="1" x14ac:dyDescent="0.2"/>
    <row r="5989" ht="12.75" customHeight="1" x14ac:dyDescent="0.2"/>
    <row r="5990" ht="12.75" customHeight="1" x14ac:dyDescent="0.2"/>
    <row r="5991" ht="12.75" customHeight="1" x14ac:dyDescent="0.2"/>
    <row r="5992" ht="12.75" customHeight="1" x14ac:dyDescent="0.2"/>
    <row r="5993" ht="12.75" customHeight="1" x14ac:dyDescent="0.2"/>
    <row r="5994" ht="12.75" customHeight="1" x14ac:dyDescent="0.2"/>
    <row r="5995" ht="12.75" customHeight="1" x14ac:dyDescent="0.2"/>
    <row r="5996" ht="12.75" customHeight="1" x14ac:dyDescent="0.2"/>
    <row r="5997" ht="12.75" customHeight="1" x14ac:dyDescent="0.2"/>
    <row r="5998" ht="12.75" customHeight="1" x14ac:dyDescent="0.2"/>
    <row r="5999" ht="12.75" customHeight="1" x14ac:dyDescent="0.2"/>
    <row r="6000" ht="12.75" customHeight="1" x14ac:dyDescent="0.2"/>
    <row r="6001" ht="12.75" customHeight="1" x14ac:dyDescent="0.2"/>
    <row r="6002" ht="12.75" customHeight="1" x14ac:dyDescent="0.2"/>
    <row r="6003" ht="12.75" customHeight="1" x14ac:dyDescent="0.2"/>
    <row r="6004" ht="12.75" customHeight="1" x14ac:dyDescent="0.2"/>
    <row r="6005" ht="12.75" customHeight="1" x14ac:dyDescent="0.2"/>
    <row r="6006" ht="12.75" customHeight="1" x14ac:dyDescent="0.2"/>
    <row r="6007" ht="12.75" customHeight="1" x14ac:dyDescent="0.2"/>
    <row r="6008" ht="12.75" customHeight="1" x14ac:dyDescent="0.2"/>
    <row r="6009" ht="12.75" customHeight="1" x14ac:dyDescent="0.2"/>
    <row r="6010" ht="12.75" customHeight="1" x14ac:dyDescent="0.2"/>
    <row r="6011" ht="12.75" customHeight="1" x14ac:dyDescent="0.2"/>
    <row r="6012" ht="12.75" customHeight="1" x14ac:dyDescent="0.2"/>
    <row r="6013" ht="12.75" customHeight="1" x14ac:dyDescent="0.2"/>
    <row r="6014" ht="12.75" customHeight="1" x14ac:dyDescent="0.2"/>
    <row r="6015" ht="12.75" customHeight="1" x14ac:dyDescent="0.2"/>
    <row r="6016" ht="12.75" customHeight="1" x14ac:dyDescent="0.2"/>
    <row r="6017" ht="12.75" customHeight="1" x14ac:dyDescent="0.2"/>
    <row r="6018" ht="12.75" customHeight="1" x14ac:dyDescent="0.2"/>
    <row r="6019" ht="12.75" customHeight="1" x14ac:dyDescent="0.2"/>
    <row r="6020" ht="12.75" customHeight="1" x14ac:dyDescent="0.2"/>
    <row r="6021" ht="12.75" customHeight="1" x14ac:dyDescent="0.2"/>
    <row r="6022" ht="12.75" customHeight="1" x14ac:dyDescent="0.2"/>
    <row r="6023" ht="12.75" customHeight="1" x14ac:dyDescent="0.2"/>
    <row r="6024" ht="12.75" customHeight="1" x14ac:dyDescent="0.2"/>
    <row r="6025" ht="12.75" customHeight="1" x14ac:dyDescent="0.2"/>
    <row r="6026" ht="12.75" customHeight="1" x14ac:dyDescent="0.2"/>
    <row r="6027" ht="12.75" customHeight="1" x14ac:dyDescent="0.2"/>
    <row r="6028" ht="12.75" customHeight="1" x14ac:dyDescent="0.2"/>
    <row r="6029" ht="12.75" customHeight="1" x14ac:dyDescent="0.2"/>
    <row r="6030" ht="12.75" customHeight="1" x14ac:dyDescent="0.2"/>
    <row r="6031" ht="12.75" customHeight="1" x14ac:dyDescent="0.2"/>
    <row r="6032" ht="12.75" customHeight="1" x14ac:dyDescent="0.2"/>
    <row r="6033" ht="12.75" customHeight="1" x14ac:dyDescent="0.2"/>
    <row r="6034" ht="12.75" customHeight="1" x14ac:dyDescent="0.2"/>
    <row r="6035" ht="12.75" customHeight="1" x14ac:dyDescent="0.2"/>
    <row r="6036" ht="12.75" customHeight="1" x14ac:dyDescent="0.2"/>
    <row r="6037" ht="12.75" customHeight="1" x14ac:dyDescent="0.2"/>
    <row r="6038" ht="12.75" customHeight="1" x14ac:dyDescent="0.2"/>
    <row r="6039" ht="12.75" customHeight="1" x14ac:dyDescent="0.2"/>
    <row r="6040" ht="12.75" customHeight="1" x14ac:dyDescent="0.2"/>
    <row r="6041" ht="12.75" customHeight="1" x14ac:dyDescent="0.2"/>
    <row r="6042" ht="12.75" customHeight="1" x14ac:dyDescent="0.2"/>
    <row r="6043" ht="12.75" customHeight="1" x14ac:dyDescent="0.2"/>
    <row r="6044" ht="12.75" customHeight="1" x14ac:dyDescent="0.2"/>
    <row r="6045" ht="12.75" customHeight="1" x14ac:dyDescent="0.2"/>
    <row r="6046" ht="12.75" customHeight="1" x14ac:dyDescent="0.2"/>
    <row r="6047" ht="12.75" customHeight="1" x14ac:dyDescent="0.2"/>
    <row r="6048" ht="12.75" customHeight="1" x14ac:dyDescent="0.2"/>
    <row r="6049" ht="12.75" customHeight="1" x14ac:dyDescent="0.2"/>
    <row r="6050" ht="12.75" customHeight="1" x14ac:dyDescent="0.2"/>
    <row r="6051" ht="12.75" customHeight="1" x14ac:dyDescent="0.2"/>
    <row r="6052" ht="12.75" customHeight="1" x14ac:dyDescent="0.2"/>
    <row r="6053" ht="12.75" customHeight="1" x14ac:dyDescent="0.2"/>
    <row r="6054" ht="12.75" customHeight="1" x14ac:dyDescent="0.2"/>
    <row r="6055" ht="12.75" customHeight="1" x14ac:dyDescent="0.2"/>
    <row r="6056" ht="12.75" customHeight="1" x14ac:dyDescent="0.2"/>
    <row r="6057" ht="12.75" customHeight="1" x14ac:dyDescent="0.2"/>
    <row r="6058" ht="12.75" customHeight="1" x14ac:dyDescent="0.2"/>
    <row r="6059" ht="12.75" customHeight="1" x14ac:dyDescent="0.2"/>
    <row r="6060" ht="12.75" customHeight="1" x14ac:dyDescent="0.2"/>
    <row r="6061" ht="12.75" customHeight="1" x14ac:dyDescent="0.2"/>
    <row r="6062" ht="12.75" customHeight="1" x14ac:dyDescent="0.2"/>
    <row r="6063" ht="12.75" customHeight="1" x14ac:dyDescent="0.2"/>
    <row r="6064" ht="12.75" customHeight="1" x14ac:dyDescent="0.2"/>
    <row r="6065" ht="12.75" customHeight="1" x14ac:dyDescent="0.2"/>
    <row r="6066" ht="12.75" customHeight="1" x14ac:dyDescent="0.2"/>
    <row r="6067" ht="12.75" customHeight="1" x14ac:dyDescent="0.2"/>
    <row r="6068" ht="12.75" customHeight="1" x14ac:dyDescent="0.2"/>
    <row r="6069" ht="12.75" customHeight="1" x14ac:dyDescent="0.2"/>
    <row r="6070" ht="12.75" customHeight="1" x14ac:dyDescent="0.2"/>
    <row r="6071" ht="12.75" customHeight="1" x14ac:dyDescent="0.2"/>
    <row r="6072" ht="12.75" customHeight="1" x14ac:dyDescent="0.2"/>
    <row r="6073" ht="12.75" customHeight="1" x14ac:dyDescent="0.2"/>
    <row r="6074" ht="12.75" customHeight="1" x14ac:dyDescent="0.2"/>
    <row r="6075" ht="12.75" customHeight="1" x14ac:dyDescent="0.2"/>
    <row r="6076" ht="12.75" customHeight="1" x14ac:dyDescent="0.2"/>
    <row r="6077" ht="12.75" customHeight="1" x14ac:dyDescent="0.2"/>
    <row r="6078" ht="12.75" customHeight="1" x14ac:dyDescent="0.2"/>
    <row r="6079" ht="12.75" customHeight="1" x14ac:dyDescent="0.2"/>
    <row r="6080" ht="12.75" customHeight="1" x14ac:dyDescent="0.2"/>
    <row r="6081" ht="12.75" customHeight="1" x14ac:dyDescent="0.2"/>
    <row r="6082" ht="12.75" customHeight="1" x14ac:dyDescent="0.2"/>
    <row r="6083" ht="12.75" customHeight="1" x14ac:dyDescent="0.2"/>
    <row r="6084" ht="12.75" customHeight="1" x14ac:dyDescent="0.2"/>
    <row r="6085" ht="12.75" customHeight="1" x14ac:dyDescent="0.2"/>
    <row r="6086" ht="12.75" customHeight="1" x14ac:dyDescent="0.2"/>
    <row r="6087" ht="12.75" customHeight="1" x14ac:dyDescent="0.2"/>
    <row r="6088" ht="12.75" customHeight="1" x14ac:dyDescent="0.2"/>
    <row r="6089" ht="12.75" customHeight="1" x14ac:dyDescent="0.2"/>
    <row r="6090" ht="12.75" customHeight="1" x14ac:dyDescent="0.2"/>
    <row r="6091" ht="12.75" customHeight="1" x14ac:dyDescent="0.2"/>
    <row r="6092" ht="12.75" customHeight="1" x14ac:dyDescent="0.2"/>
    <row r="6093" ht="12.75" customHeight="1" x14ac:dyDescent="0.2"/>
    <row r="6094" ht="12.75" customHeight="1" x14ac:dyDescent="0.2"/>
    <row r="6095" ht="12.75" customHeight="1" x14ac:dyDescent="0.2"/>
    <row r="6096" ht="12.75" customHeight="1" x14ac:dyDescent="0.2"/>
    <row r="6097" ht="12.75" customHeight="1" x14ac:dyDescent="0.2"/>
    <row r="6098" ht="12.75" customHeight="1" x14ac:dyDescent="0.2"/>
    <row r="6099" ht="12.75" customHeight="1" x14ac:dyDescent="0.2"/>
    <row r="6100" ht="12.75" customHeight="1" x14ac:dyDescent="0.2"/>
    <row r="6101" ht="12.75" customHeight="1" x14ac:dyDescent="0.2"/>
    <row r="6102" ht="12.75" customHeight="1" x14ac:dyDescent="0.2"/>
    <row r="6103" ht="12.75" customHeight="1" x14ac:dyDescent="0.2"/>
    <row r="6104" ht="12.75" customHeight="1" x14ac:dyDescent="0.2"/>
    <row r="6105" ht="12.75" customHeight="1" x14ac:dyDescent="0.2"/>
    <row r="6106" ht="12.75" customHeight="1" x14ac:dyDescent="0.2"/>
    <row r="6107" ht="12.75" customHeight="1" x14ac:dyDescent="0.2"/>
    <row r="6108" ht="12.75" customHeight="1" x14ac:dyDescent="0.2"/>
    <row r="6109" ht="12.75" customHeight="1" x14ac:dyDescent="0.2"/>
    <row r="6110" ht="12.75" customHeight="1" x14ac:dyDescent="0.2"/>
    <row r="6111" ht="12.75" customHeight="1" x14ac:dyDescent="0.2"/>
    <row r="6112" ht="12.75" customHeight="1" x14ac:dyDescent="0.2"/>
    <row r="6113" ht="12.75" customHeight="1" x14ac:dyDescent="0.2"/>
    <row r="6114" ht="12.75" customHeight="1" x14ac:dyDescent="0.2"/>
    <row r="6115" ht="12.75" customHeight="1" x14ac:dyDescent="0.2"/>
    <row r="6116" ht="12.75" customHeight="1" x14ac:dyDescent="0.2"/>
    <row r="6117" ht="12.75" customHeight="1" x14ac:dyDescent="0.2"/>
    <row r="6118" ht="12.75" customHeight="1" x14ac:dyDescent="0.2"/>
    <row r="6119" ht="12.75" customHeight="1" x14ac:dyDescent="0.2"/>
    <row r="6120" ht="12.75" customHeight="1" x14ac:dyDescent="0.2"/>
    <row r="6121" ht="12.75" customHeight="1" x14ac:dyDescent="0.2"/>
    <row r="6122" ht="12.75" customHeight="1" x14ac:dyDescent="0.2"/>
    <row r="6123" ht="12.75" customHeight="1" x14ac:dyDescent="0.2"/>
    <row r="6124" ht="12.75" customHeight="1" x14ac:dyDescent="0.2"/>
    <row r="6125" ht="12.75" customHeight="1" x14ac:dyDescent="0.2"/>
    <row r="6126" ht="12.75" customHeight="1" x14ac:dyDescent="0.2"/>
    <row r="6127" ht="12.75" customHeight="1" x14ac:dyDescent="0.2"/>
    <row r="6128" ht="12.75" customHeight="1" x14ac:dyDescent="0.2"/>
    <row r="6129" ht="12.75" customHeight="1" x14ac:dyDescent="0.2"/>
    <row r="6130" ht="12.75" customHeight="1" x14ac:dyDescent="0.2"/>
    <row r="6131" ht="12.75" customHeight="1" x14ac:dyDescent="0.2"/>
    <row r="6132" ht="12.75" customHeight="1" x14ac:dyDescent="0.2"/>
    <row r="6133" ht="12.75" customHeight="1" x14ac:dyDescent="0.2"/>
    <row r="6134" ht="12.75" customHeight="1" x14ac:dyDescent="0.2"/>
    <row r="6135" ht="12.75" customHeight="1" x14ac:dyDescent="0.2"/>
    <row r="6136" ht="12.75" customHeight="1" x14ac:dyDescent="0.2"/>
    <row r="6137" ht="12.75" customHeight="1" x14ac:dyDescent="0.2"/>
    <row r="6138" ht="12.75" customHeight="1" x14ac:dyDescent="0.2"/>
    <row r="6139" ht="12.75" customHeight="1" x14ac:dyDescent="0.2"/>
    <row r="6140" ht="12.75" customHeight="1" x14ac:dyDescent="0.2"/>
    <row r="6141" ht="12.75" customHeight="1" x14ac:dyDescent="0.2"/>
    <row r="6142" ht="12.75" customHeight="1" x14ac:dyDescent="0.2"/>
    <row r="6143" ht="12.75" customHeight="1" x14ac:dyDescent="0.2"/>
    <row r="6144" ht="12.75" customHeight="1" x14ac:dyDescent="0.2"/>
    <row r="6145" ht="12.75" customHeight="1" x14ac:dyDescent="0.2"/>
    <row r="6146" ht="12.75" customHeight="1" x14ac:dyDescent="0.2"/>
    <row r="6147" ht="12.75" customHeight="1" x14ac:dyDescent="0.2"/>
    <row r="6148" ht="12.75" customHeight="1" x14ac:dyDescent="0.2"/>
    <row r="6149" ht="12.75" customHeight="1" x14ac:dyDescent="0.2"/>
    <row r="6150" ht="12.75" customHeight="1" x14ac:dyDescent="0.2"/>
    <row r="6151" ht="12.75" customHeight="1" x14ac:dyDescent="0.2"/>
    <row r="6152" ht="12.75" customHeight="1" x14ac:dyDescent="0.2"/>
    <row r="6153" ht="12.75" customHeight="1" x14ac:dyDescent="0.2"/>
    <row r="6154" ht="12.75" customHeight="1" x14ac:dyDescent="0.2"/>
    <row r="6155" ht="12.75" customHeight="1" x14ac:dyDescent="0.2"/>
    <row r="6156" ht="12.75" customHeight="1" x14ac:dyDescent="0.2"/>
    <row r="6157" ht="12.75" customHeight="1" x14ac:dyDescent="0.2"/>
    <row r="6158" ht="12.75" customHeight="1" x14ac:dyDescent="0.2"/>
    <row r="6159" ht="12.75" customHeight="1" x14ac:dyDescent="0.2"/>
    <row r="6160" ht="12.75" customHeight="1" x14ac:dyDescent="0.2"/>
    <row r="6161" ht="12.75" customHeight="1" x14ac:dyDescent="0.2"/>
    <row r="6162" ht="12.75" customHeight="1" x14ac:dyDescent="0.2"/>
    <row r="6163" ht="12.75" customHeight="1" x14ac:dyDescent="0.2"/>
    <row r="6164" ht="12.75" customHeight="1" x14ac:dyDescent="0.2"/>
    <row r="6165" ht="12.75" customHeight="1" x14ac:dyDescent="0.2"/>
    <row r="6166" ht="12.75" customHeight="1" x14ac:dyDescent="0.2"/>
    <row r="6167" ht="12.75" customHeight="1" x14ac:dyDescent="0.2"/>
    <row r="6168" ht="12.75" customHeight="1" x14ac:dyDescent="0.2"/>
    <row r="6169" ht="12.75" customHeight="1" x14ac:dyDescent="0.2"/>
    <row r="6170" ht="12.75" customHeight="1" x14ac:dyDescent="0.2"/>
    <row r="6171" ht="12.75" customHeight="1" x14ac:dyDescent="0.2"/>
    <row r="6172" ht="12.75" customHeight="1" x14ac:dyDescent="0.2"/>
    <row r="6173" ht="12.75" customHeight="1" x14ac:dyDescent="0.2"/>
    <row r="6174" ht="12.75" customHeight="1" x14ac:dyDescent="0.2"/>
    <row r="6175" ht="12.75" customHeight="1" x14ac:dyDescent="0.2"/>
    <row r="6176" ht="12.75" customHeight="1" x14ac:dyDescent="0.2"/>
    <row r="6177" ht="12.75" customHeight="1" x14ac:dyDescent="0.2"/>
    <row r="6178" ht="12.75" customHeight="1" x14ac:dyDescent="0.2"/>
    <row r="6179" ht="12.75" customHeight="1" x14ac:dyDescent="0.2"/>
    <row r="6180" ht="12.75" customHeight="1" x14ac:dyDescent="0.2"/>
    <row r="6181" ht="12.75" customHeight="1" x14ac:dyDescent="0.2"/>
    <row r="6182" ht="12.75" customHeight="1" x14ac:dyDescent="0.2"/>
    <row r="6183" ht="12.75" customHeight="1" x14ac:dyDescent="0.2"/>
    <row r="6184" ht="12.75" customHeight="1" x14ac:dyDescent="0.2"/>
    <row r="6185" ht="12.75" customHeight="1" x14ac:dyDescent="0.2"/>
    <row r="6186" ht="12.75" customHeight="1" x14ac:dyDescent="0.2"/>
    <row r="6187" ht="12.75" customHeight="1" x14ac:dyDescent="0.2"/>
    <row r="6188" ht="12.75" customHeight="1" x14ac:dyDescent="0.2"/>
    <row r="6189" ht="12.75" customHeight="1" x14ac:dyDescent="0.2"/>
    <row r="6190" ht="12.75" customHeight="1" x14ac:dyDescent="0.2"/>
    <row r="6191" ht="12.75" customHeight="1" x14ac:dyDescent="0.2"/>
    <row r="6192" ht="12.75" customHeight="1" x14ac:dyDescent="0.2"/>
    <row r="6193" ht="12.75" customHeight="1" x14ac:dyDescent="0.2"/>
    <row r="6194" ht="12.75" customHeight="1" x14ac:dyDescent="0.2"/>
    <row r="6195" ht="12.75" customHeight="1" x14ac:dyDescent="0.2"/>
    <row r="6196" ht="12.75" customHeight="1" x14ac:dyDescent="0.2"/>
    <row r="6197" ht="12.75" customHeight="1" x14ac:dyDescent="0.2"/>
    <row r="6198" ht="12.75" customHeight="1" x14ac:dyDescent="0.2"/>
    <row r="6199" ht="12.75" customHeight="1" x14ac:dyDescent="0.2"/>
    <row r="6200" ht="12.75" customHeight="1" x14ac:dyDescent="0.2"/>
    <row r="6201" ht="12.75" customHeight="1" x14ac:dyDescent="0.2"/>
    <row r="6202" ht="12.75" customHeight="1" x14ac:dyDescent="0.2"/>
    <row r="6203" ht="12.75" customHeight="1" x14ac:dyDescent="0.2"/>
    <row r="6204" ht="12.75" customHeight="1" x14ac:dyDescent="0.2"/>
    <row r="6205" ht="12.75" customHeight="1" x14ac:dyDescent="0.2"/>
    <row r="6206" ht="12.75" customHeight="1" x14ac:dyDescent="0.2"/>
    <row r="6207" ht="12.75" customHeight="1" x14ac:dyDescent="0.2"/>
    <row r="6208" ht="12.75" customHeight="1" x14ac:dyDescent="0.2"/>
    <row r="6209" ht="12.75" customHeight="1" x14ac:dyDescent="0.2"/>
    <row r="6210" ht="12.75" customHeight="1" x14ac:dyDescent="0.2"/>
    <row r="6211" ht="12.75" customHeight="1" x14ac:dyDescent="0.2"/>
    <row r="6212" ht="12.75" customHeight="1" x14ac:dyDescent="0.2"/>
    <row r="6213" ht="12.75" customHeight="1" x14ac:dyDescent="0.2"/>
    <row r="6214" ht="12.75" customHeight="1" x14ac:dyDescent="0.2"/>
    <row r="6215" ht="12.75" customHeight="1" x14ac:dyDescent="0.2"/>
    <row r="6216" ht="12.75" customHeight="1" x14ac:dyDescent="0.2"/>
    <row r="6217" ht="12.75" customHeight="1" x14ac:dyDescent="0.2"/>
    <row r="6218" ht="12.75" customHeight="1" x14ac:dyDescent="0.2"/>
    <row r="6219" ht="12.75" customHeight="1" x14ac:dyDescent="0.2"/>
    <row r="6220" ht="12.75" customHeight="1" x14ac:dyDescent="0.2"/>
    <row r="6221" ht="12.75" customHeight="1" x14ac:dyDescent="0.2"/>
    <row r="6222" ht="12.75" customHeight="1" x14ac:dyDescent="0.2"/>
    <row r="6223" ht="12.75" customHeight="1" x14ac:dyDescent="0.2"/>
    <row r="6224" ht="12.75" customHeight="1" x14ac:dyDescent="0.2"/>
    <row r="6225" ht="12.75" customHeight="1" x14ac:dyDescent="0.2"/>
    <row r="6226" ht="12.75" customHeight="1" x14ac:dyDescent="0.2"/>
    <row r="6227" ht="12.75" customHeight="1" x14ac:dyDescent="0.2"/>
    <row r="6228" ht="12.75" customHeight="1" x14ac:dyDescent="0.2"/>
    <row r="6229" ht="12.75" customHeight="1" x14ac:dyDescent="0.2"/>
    <row r="6230" ht="12.75" customHeight="1" x14ac:dyDescent="0.2"/>
    <row r="6231" ht="12.75" customHeight="1" x14ac:dyDescent="0.2"/>
    <row r="6232" ht="12.75" customHeight="1" x14ac:dyDescent="0.2"/>
    <row r="6233" ht="12.75" customHeight="1" x14ac:dyDescent="0.2"/>
    <row r="6234" ht="12.75" customHeight="1" x14ac:dyDescent="0.2"/>
    <row r="6235" ht="12.75" customHeight="1" x14ac:dyDescent="0.2"/>
    <row r="6236" ht="12.75" customHeight="1" x14ac:dyDescent="0.2"/>
    <row r="6237" ht="12.75" customHeight="1" x14ac:dyDescent="0.2"/>
    <row r="6238" ht="12.75" customHeight="1" x14ac:dyDescent="0.2"/>
    <row r="6239" ht="12.75" customHeight="1" x14ac:dyDescent="0.2"/>
    <row r="6240" ht="12.75" customHeight="1" x14ac:dyDescent="0.2"/>
    <row r="6241" ht="12.75" customHeight="1" x14ac:dyDescent="0.2"/>
    <row r="6242" ht="12.75" customHeight="1" x14ac:dyDescent="0.2"/>
    <row r="6243" ht="12.75" customHeight="1" x14ac:dyDescent="0.2"/>
    <row r="6244" ht="12.75" customHeight="1" x14ac:dyDescent="0.2"/>
    <row r="6245" ht="12.75" customHeight="1" x14ac:dyDescent="0.2"/>
    <row r="6246" ht="12.75" customHeight="1" x14ac:dyDescent="0.2"/>
    <row r="6247" ht="12.75" customHeight="1" x14ac:dyDescent="0.2"/>
    <row r="6248" ht="12.75" customHeight="1" x14ac:dyDescent="0.2"/>
    <row r="6249" ht="12.75" customHeight="1" x14ac:dyDescent="0.2"/>
    <row r="6250" ht="12.75" customHeight="1" x14ac:dyDescent="0.2"/>
    <row r="6251" ht="12.75" customHeight="1" x14ac:dyDescent="0.2"/>
    <row r="6252" ht="12.75" customHeight="1" x14ac:dyDescent="0.2"/>
    <row r="6253" ht="12.75" customHeight="1" x14ac:dyDescent="0.2"/>
    <row r="6254" ht="12.75" customHeight="1" x14ac:dyDescent="0.2"/>
    <row r="6255" ht="12.75" customHeight="1" x14ac:dyDescent="0.2"/>
    <row r="6256" ht="12.75" customHeight="1" x14ac:dyDescent="0.2"/>
    <row r="6257" ht="12.75" customHeight="1" x14ac:dyDescent="0.2"/>
    <row r="6258" ht="12.75" customHeight="1" x14ac:dyDescent="0.2"/>
    <row r="6259" ht="12.75" customHeight="1" x14ac:dyDescent="0.2"/>
    <row r="6260" ht="12.75" customHeight="1" x14ac:dyDescent="0.2"/>
    <row r="6261" ht="12.75" customHeight="1" x14ac:dyDescent="0.2"/>
    <row r="6262" ht="12.75" customHeight="1" x14ac:dyDescent="0.2"/>
    <row r="6263" ht="12.75" customHeight="1" x14ac:dyDescent="0.2"/>
    <row r="6264" ht="12.75" customHeight="1" x14ac:dyDescent="0.2"/>
    <row r="6265" ht="12.75" customHeight="1" x14ac:dyDescent="0.2"/>
    <row r="6266" ht="12.75" customHeight="1" x14ac:dyDescent="0.2"/>
    <row r="6267" ht="12.75" customHeight="1" x14ac:dyDescent="0.2"/>
    <row r="6268" ht="12.75" customHeight="1" x14ac:dyDescent="0.2"/>
    <row r="6269" ht="12.75" customHeight="1" x14ac:dyDescent="0.2"/>
    <row r="6270" ht="12.75" customHeight="1" x14ac:dyDescent="0.2"/>
    <row r="6271" ht="12.75" customHeight="1" x14ac:dyDescent="0.2"/>
    <row r="6272" ht="12.75" customHeight="1" x14ac:dyDescent="0.2"/>
    <row r="6273" ht="12.75" customHeight="1" x14ac:dyDescent="0.2"/>
    <row r="6274" ht="12.75" customHeight="1" x14ac:dyDescent="0.2"/>
    <row r="6275" ht="12.75" customHeight="1" x14ac:dyDescent="0.2"/>
    <row r="6276" ht="12.75" customHeight="1" x14ac:dyDescent="0.2"/>
    <row r="6277" ht="12.75" customHeight="1" x14ac:dyDescent="0.2"/>
    <row r="6278" ht="12.75" customHeight="1" x14ac:dyDescent="0.2"/>
    <row r="6279" ht="12.75" customHeight="1" x14ac:dyDescent="0.2"/>
    <row r="6280" ht="12.75" customHeight="1" x14ac:dyDescent="0.2"/>
    <row r="6281" ht="12.75" customHeight="1" x14ac:dyDescent="0.2"/>
    <row r="6282" ht="12.75" customHeight="1" x14ac:dyDescent="0.2"/>
    <row r="6283" ht="12.75" customHeight="1" x14ac:dyDescent="0.2"/>
    <row r="6284" ht="12.75" customHeight="1" x14ac:dyDescent="0.2"/>
    <row r="6285" ht="12.75" customHeight="1" x14ac:dyDescent="0.2"/>
    <row r="6286" ht="12.75" customHeight="1" x14ac:dyDescent="0.2"/>
    <row r="6287" ht="12.75" customHeight="1" x14ac:dyDescent="0.2"/>
    <row r="6288" ht="12.75" customHeight="1" x14ac:dyDescent="0.2"/>
    <row r="6289" ht="12.75" customHeight="1" x14ac:dyDescent="0.2"/>
    <row r="6290" ht="12.75" customHeight="1" x14ac:dyDescent="0.2"/>
    <row r="6291" ht="12.75" customHeight="1" x14ac:dyDescent="0.2"/>
    <row r="6292" ht="12.75" customHeight="1" x14ac:dyDescent="0.2"/>
    <row r="6293" ht="12.75" customHeight="1" x14ac:dyDescent="0.2"/>
    <row r="6294" ht="12.75" customHeight="1" x14ac:dyDescent="0.2"/>
    <row r="6295" ht="12.75" customHeight="1" x14ac:dyDescent="0.2"/>
    <row r="6296" ht="12.75" customHeight="1" x14ac:dyDescent="0.2"/>
    <row r="6297" ht="12.75" customHeight="1" x14ac:dyDescent="0.2"/>
    <row r="6298" ht="12.75" customHeight="1" x14ac:dyDescent="0.2"/>
    <row r="6299" ht="12.75" customHeight="1" x14ac:dyDescent="0.2"/>
    <row r="6300" ht="12.75" customHeight="1" x14ac:dyDescent="0.2"/>
    <row r="6301" ht="12.75" customHeight="1" x14ac:dyDescent="0.2"/>
    <row r="6302" ht="12.75" customHeight="1" x14ac:dyDescent="0.2"/>
    <row r="6303" ht="12.75" customHeight="1" x14ac:dyDescent="0.2"/>
    <row r="6304" ht="12.75" customHeight="1" x14ac:dyDescent="0.2"/>
    <row r="6305" ht="12.75" customHeight="1" x14ac:dyDescent="0.2"/>
    <row r="6306" ht="12.75" customHeight="1" x14ac:dyDescent="0.2"/>
    <row r="6307" ht="12.75" customHeight="1" x14ac:dyDescent="0.2"/>
    <row r="6308" ht="12.75" customHeight="1" x14ac:dyDescent="0.2"/>
    <row r="6309" ht="12.75" customHeight="1" x14ac:dyDescent="0.2"/>
    <row r="6310" ht="12.75" customHeight="1" x14ac:dyDescent="0.2"/>
    <row r="6311" ht="12.75" customHeight="1" x14ac:dyDescent="0.2"/>
    <row r="6312" ht="12.75" customHeight="1" x14ac:dyDescent="0.2"/>
    <row r="6313" ht="12.75" customHeight="1" x14ac:dyDescent="0.2"/>
    <row r="6314" ht="12.75" customHeight="1" x14ac:dyDescent="0.2"/>
    <row r="6315" ht="12.75" customHeight="1" x14ac:dyDescent="0.2"/>
    <row r="6316" ht="12.75" customHeight="1" x14ac:dyDescent="0.2"/>
    <row r="6317" ht="12.75" customHeight="1" x14ac:dyDescent="0.2"/>
    <row r="6318" ht="12.75" customHeight="1" x14ac:dyDescent="0.2"/>
    <row r="6319" ht="12.75" customHeight="1" x14ac:dyDescent="0.2"/>
    <row r="6320" ht="12.75" customHeight="1" x14ac:dyDescent="0.2"/>
    <row r="6321" ht="12.75" customHeight="1" x14ac:dyDescent="0.2"/>
    <row r="6322" ht="12.75" customHeight="1" x14ac:dyDescent="0.2"/>
    <row r="6323" ht="12.75" customHeight="1" x14ac:dyDescent="0.2"/>
    <row r="6324" ht="12.75" customHeight="1" x14ac:dyDescent="0.2"/>
    <row r="6325" ht="12.75" customHeight="1" x14ac:dyDescent="0.2"/>
    <row r="6326" ht="12.75" customHeight="1" x14ac:dyDescent="0.2"/>
    <row r="6327" ht="12.75" customHeight="1" x14ac:dyDescent="0.2"/>
    <row r="6328" ht="12.75" customHeight="1" x14ac:dyDescent="0.2"/>
    <row r="6329" ht="12.75" customHeight="1" x14ac:dyDescent="0.2"/>
    <row r="6330" ht="12.75" customHeight="1" x14ac:dyDescent="0.2"/>
    <row r="6331" ht="12.75" customHeight="1" x14ac:dyDescent="0.2"/>
    <row r="6332" ht="12.75" customHeight="1" x14ac:dyDescent="0.2"/>
    <row r="6333" ht="12.75" customHeight="1" x14ac:dyDescent="0.2"/>
    <row r="6334" ht="12.75" customHeight="1" x14ac:dyDescent="0.2"/>
    <row r="6335" ht="12.75" customHeight="1" x14ac:dyDescent="0.2"/>
    <row r="6336" ht="12.75" customHeight="1" x14ac:dyDescent="0.2"/>
    <row r="6337" ht="12.75" customHeight="1" x14ac:dyDescent="0.2"/>
    <row r="6338" ht="12.75" customHeight="1" x14ac:dyDescent="0.2"/>
    <row r="6339" ht="12.75" customHeight="1" x14ac:dyDescent="0.2"/>
    <row r="6340" ht="12.75" customHeight="1" x14ac:dyDescent="0.2"/>
    <row r="6341" ht="12.75" customHeight="1" x14ac:dyDescent="0.2"/>
    <row r="6342" ht="12.75" customHeight="1" x14ac:dyDescent="0.2"/>
    <row r="6343" ht="12.75" customHeight="1" x14ac:dyDescent="0.2"/>
    <row r="6344" ht="12.75" customHeight="1" x14ac:dyDescent="0.2"/>
    <row r="6345" ht="12.75" customHeight="1" x14ac:dyDescent="0.2"/>
    <row r="6346" ht="12.75" customHeight="1" x14ac:dyDescent="0.2"/>
    <row r="6347" ht="12.75" customHeight="1" x14ac:dyDescent="0.2"/>
    <row r="6348" ht="12.75" customHeight="1" x14ac:dyDescent="0.2"/>
    <row r="6349" ht="12.75" customHeight="1" x14ac:dyDescent="0.2"/>
    <row r="6350" ht="12.75" customHeight="1" x14ac:dyDescent="0.2"/>
    <row r="6351" ht="12.75" customHeight="1" x14ac:dyDescent="0.2"/>
    <row r="6352" ht="12.75" customHeight="1" x14ac:dyDescent="0.2"/>
    <row r="6353" ht="12.75" customHeight="1" x14ac:dyDescent="0.2"/>
    <row r="6354" ht="12.75" customHeight="1" x14ac:dyDescent="0.2"/>
    <row r="6355" ht="12.75" customHeight="1" x14ac:dyDescent="0.2"/>
    <row r="6356" ht="12.75" customHeight="1" x14ac:dyDescent="0.2"/>
    <row r="6357" ht="12.75" customHeight="1" x14ac:dyDescent="0.2"/>
    <row r="6358" ht="12.75" customHeight="1" x14ac:dyDescent="0.2"/>
    <row r="6359" ht="12.75" customHeight="1" x14ac:dyDescent="0.2"/>
    <row r="6360" ht="12.75" customHeight="1" x14ac:dyDescent="0.2"/>
    <row r="6361" ht="12.75" customHeight="1" x14ac:dyDescent="0.2"/>
    <row r="6362" ht="12.75" customHeight="1" x14ac:dyDescent="0.2"/>
    <row r="6363" ht="12.75" customHeight="1" x14ac:dyDescent="0.2"/>
    <row r="6364" ht="12.75" customHeight="1" x14ac:dyDescent="0.2"/>
    <row r="6365" ht="12.75" customHeight="1" x14ac:dyDescent="0.2"/>
    <row r="6366" ht="12.75" customHeight="1" x14ac:dyDescent="0.2"/>
    <row r="6367" ht="12.75" customHeight="1" x14ac:dyDescent="0.2"/>
    <row r="6368" ht="12.75" customHeight="1" x14ac:dyDescent="0.2"/>
    <row r="6369" ht="12.75" customHeight="1" x14ac:dyDescent="0.2"/>
    <row r="6370" ht="12.75" customHeight="1" x14ac:dyDescent="0.2"/>
    <row r="6371" ht="12.75" customHeight="1" x14ac:dyDescent="0.2"/>
    <row r="6372" ht="12.75" customHeight="1" x14ac:dyDescent="0.2"/>
    <row r="6373" ht="12.75" customHeight="1" x14ac:dyDescent="0.2"/>
    <row r="6374" ht="12.75" customHeight="1" x14ac:dyDescent="0.2"/>
    <row r="6375" ht="12.75" customHeight="1" x14ac:dyDescent="0.2"/>
    <row r="6376" ht="12.75" customHeight="1" x14ac:dyDescent="0.2"/>
    <row r="6377" ht="12.75" customHeight="1" x14ac:dyDescent="0.2"/>
    <row r="6378" ht="12.75" customHeight="1" x14ac:dyDescent="0.2"/>
    <row r="6379" ht="12.75" customHeight="1" x14ac:dyDescent="0.2"/>
    <row r="6380" ht="12.75" customHeight="1" x14ac:dyDescent="0.2"/>
    <row r="6381" ht="12.75" customHeight="1" x14ac:dyDescent="0.2"/>
    <row r="6382" ht="12.75" customHeight="1" x14ac:dyDescent="0.2"/>
    <row r="6383" ht="12.75" customHeight="1" x14ac:dyDescent="0.2"/>
    <row r="6384" ht="12.75" customHeight="1" x14ac:dyDescent="0.2"/>
    <row r="6385" ht="12.75" customHeight="1" x14ac:dyDescent="0.2"/>
    <row r="6386" ht="12.75" customHeight="1" x14ac:dyDescent="0.2"/>
    <row r="6387" ht="12.75" customHeight="1" x14ac:dyDescent="0.2"/>
    <row r="6388" ht="12.75" customHeight="1" x14ac:dyDescent="0.2"/>
    <row r="6389" ht="12.75" customHeight="1" x14ac:dyDescent="0.2"/>
    <row r="6390" ht="12.75" customHeight="1" x14ac:dyDescent="0.2"/>
    <row r="6391" ht="12.75" customHeight="1" x14ac:dyDescent="0.2"/>
    <row r="6392" ht="12.75" customHeight="1" x14ac:dyDescent="0.2"/>
    <row r="6393" ht="12.75" customHeight="1" x14ac:dyDescent="0.2"/>
    <row r="6394" ht="12.75" customHeight="1" x14ac:dyDescent="0.2"/>
    <row r="6395" ht="12.75" customHeight="1" x14ac:dyDescent="0.2"/>
    <row r="6396" ht="12.75" customHeight="1" x14ac:dyDescent="0.2"/>
    <row r="6397" ht="12.75" customHeight="1" x14ac:dyDescent="0.2"/>
    <row r="6398" ht="12.75" customHeight="1" x14ac:dyDescent="0.2"/>
    <row r="6399" ht="12.75" customHeight="1" x14ac:dyDescent="0.2"/>
    <row r="6400" ht="12.75" customHeight="1" x14ac:dyDescent="0.2"/>
    <row r="6401" ht="12.75" customHeight="1" x14ac:dyDescent="0.2"/>
    <row r="6402" ht="12.75" customHeight="1" x14ac:dyDescent="0.2"/>
    <row r="6403" ht="12.75" customHeight="1" x14ac:dyDescent="0.2"/>
    <row r="6404" ht="12.75" customHeight="1" x14ac:dyDescent="0.2"/>
    <row r="6405" ht="12.75" customHeight="1" x14ac:dyDescent="0.2"/>
    <row r="6406" ht="12.75" customHeight="1" x14ac:dyDescent="0.2"/>
    <row r="6407" ht="12.75" customHeight="1" x14ac:dyDescent="0.2"/>
    <row r="6408" ht="12.75" customHeight="1" x14ac:dyDescent="0.2"/>
    <row r="6409" ht="12.75" customHeight="1" x14ac:dyDescent="0.2"/>
    <row r="6410" ht="12.75" customHeight="1" x14ac:dyDescent="0.2"/>
    <row r="6411" ht="12.75" customHeight="1" x14ac:dyDescent="0.2"/>
    <row r="6412" ht="12.75" customHeight="1" x14ac:dyDescent="0.2"/>
    <row r="6413" ht="12.75" customHeight="1" x14ac:dyDescent="0.2"/>
    <row r="6414" ht="12.75" customHeight="1" x14ac:dyDescent="0.2"/>
    <row r="6415" ht="12.75" customHeight="1" x14ac:dyDescent="0.2"/>
    <row r="6416" ht="12.75" customHeight="1" x14ac:dyDescent="0.2"/>
    <row r="6417" ht="12.75" customHeight="1" x14ac:dyDescent="0.2"/>
    <row r="6418" ht="12.75" customHeight="1" x14ac:dyDescent="0.2"/>
    <row r="6419" ht="12.75" customHeight="1" x14ac:dyDescent="0.2"/>
    <row r="6420" ht="12.75" customHeight="1" x14ac:dyDescent="0.2"/>
    <row r="6421" ht="12.75" customHeight="1" x14ac:dyDescent="0.2"/>
    <row r="6422" ht="12.75" customHeight="1" x14ac:dyDescent="0.2"/>
    <row r="6423" ht="12.75" customHeight="1" x14ac:dyDescent="0.2"/>
    <row r="6424" ht="12.75" customHeight="1" x14ac:dyDescent="0.2"/>
    <row r="6425" ht="12.75" customHeight="1" x14ac:dyDescent="0.2"/>
    <row r="6426" ht="12.75" customHeight="1" x14ac:dyDescent="0.2"/>
    <row r="6427" ht="12.75" customHeight="1" x14ac:dyDescent="0.2"/>
    <row r="6428" ht="12.75" customHeight="1" x14ac:dyDescent="0.2"/>
    <row r="6429" ht="12.75" customHeight="1" x14ac:dyDescent="0.2"/>
    <row r="6430" ht="12.75" customHeight="1" x14ac:dyDescent="0.2"/>
    <row r="6431" ht="12.75" customHeight="1" x14ac:dyDescent="0.2"/>
    <row r="6432" ht="12.75" customHeight="1" x14ac:dyDescent="0.2"/>
    <row r="6433" ht="12.75" customHeight="1" x14ac:dyDescent="0.2"/>
    <row r="6434" ht="12.75" customHeight="1" x14ac:dyDescent="0.2"/>
    <row r="6435" ht="12.75" customHeight="1" x14ac:dyDescent="0.2"/>
    <row r="6436" ht="12.75" customHeight="1" x14ac:dyDescent="0.2"/>
    <row r="6437" ht="12.75" customHeight="1" x14ac:dyDescent="0.2"/>
    <row r="6438" ht="12.75" customHeight="1" x14ac:dyDescent="0.2"/>
    <row r="6439" ht="12.75" customHeight="1" x14ac:dyDescent="0.2"/>
    <row r="6440" ht="12.75" customHeight="1" x14ac:dyDescent="0.2"/>
    <row r="6441" ht="12.75" customHeight="1" x14ac:dyDescent="0.2"/>
    <row r="6442" ht="12.75" customHeight="1" x14ac:dyDescent="0.2"/>
    <row r="6443" ht="12.75" customHeight="1" x14ac:dyDescent="0.2"/>
    <row r="6444" ht="12.75" customHeight="1" x14ac:dyDescent="0.2"/>
    <row r="6445" ht="12.75" customHeight="1" x14ac:dyDescent="0.2"/>
    <row r="6446" ht="12.75" customHeight="1" x14ac:dyDescent="0.2"/>
    <row r="6447" ht="12.75" customHeight="1" x14ac:dyDescent="0.2"/>
    <row r="6448" ht="12.75" customHeight="1" x14ac:dyDescent="0.2"/>
    <row r="6449" ht="12.75" customHeight="1" x14ac:dyDescent="0.2"/>
    <row r="6450" ht="12.75" customHeight="1" x14ac:dyDescent="0.2"/>
    <row r="6451" ht="12.75" customHeight="1" x14ac:dyDescent="0.2"/>
    <row r="6452" ht="12.75" customHeight="1" x14ac:dyDescent="0.2"/>
    <row r="6453" ht="12.75" customHeight="1" x14ac:dyDescent="0.2"/>
    <row r="6454" ht="12.75" customHeight="1" x14ac:dyDescent="0.2"/>
    <row r="6455" ht="12.75" customHeight="1" x14ac:dyDescent="0.2"/>
    <row r="6456" ht="12.75" customHeight="1" x14ac:dyDescent="0.2"/>
    <row r="6457" ht="12.75" customHeight="1" x14ac:dyDescent="0.2"/>
    <row r="6458" ht="12.75" customHeight="1" x14ac:dyDescent="0.2"/>
    <row r="6459" ht="12.75" customHeight="1" x14ac:dyDescent="0.2"/>
    <row r="6460" ht="12.75" customHeight="1" x14ac:dyDescent="0.2"/>
    <row r="6461" ht="12.75" customHeight="1" x14ac:dyDescent="0.2"/>
    <row r="6462" ht="12.75" customHeight="1" x14ac:dyDescent="0.2"/>
    <row r="6463" ht="12.75" customHeight="1" x14ac:dyDescent="0.2"/>
    <row r="6464" ht="12.75" customHeight="1" x14ac:dyDescent="0.2"/>
    <row r="6465" ht="12.75" customHeight="1" x14ac:dyDescent="0.2"/>
    <row r="6466" ht="12.75" customHeight="1" x14ac:dyDescent="0.2"/>
    <row r="6467" ht="12.75" customHeight="1" x14ac:dyDescent="0.2"/>
    <row r="6468" ht="12.75" customHeight="1" x14ac:dyDescent="0.2"/>
    <row r="6469" ht="12.75" customHeight="1" x14ac:dyDescent="0.2"/>
    <row r="6470" ht="12.75" customHeight="1" x14ac:dyDescent="0.2"/>
    <row r="6471" ht="12.75" customHeight="1" x14ac:dyDescent="0.2"/>
    <row r="6472" ht="12.75" customHeight="1" x14ac:dyDescent="0.2"/>
    <row r="6473" ht="12.75" customHeight="1" x14ac:dyDescent="0.2"/>
    <row r="6474" ht="12.75" customHeight="1" x14ac:dyDescent="0.2"/>
    <row r="6475" ht="12.75" customHeight="1" x14ac:dyDescent="0.2"/>
    <row r="6476" ht="12.75" customHeight="1" x14ac:dyDescent="0.2"/>
    <row r="6477" ht="12.75" customHeight="1" x14ac:dyDescent="0.2"/>
    <row r="6478" ht="12.75" customHeight="1" x14ac:dyDescent="0.2"/>
    <row r="6479" ht="12.75" customHeight="1" x14ac:dyDescent="0.2"/>
    <row r="6480" ht="12.75" customHeight="1" x14ac:dyDescent="0.2"/>
    <row r="6481" ht="12.75" customHeight="1" x14ac:dyDescent="0.2"/>
    <row r="6482" ht="12.75" customHeight="1" x14ac:dyDescent="0.2"/>
    <row r="6483" ht="12.75" customHeight="1" x14ac:dyDescent="0.2"/>
    <row r="6484" ht="12.75" customHeight="1" x14ac:dyDescent="0.2"/>
    <row r="6485" ht="12.75" customHeight="1" x14ac:dyDescent="0.2"/>
    <row r="6486" ht="12.75" customHeight="1" x14ac:dyDescent="0.2"/>
    <row r="6487" ht="12.75" customHeight="1" x14ac:dyDescent="0.2"/>
    <row r="6488" ht="12.75" customHeight="1" x14ac:dyDescent="0.2"/>
    <row r="6489" ht="12.75" customHeight="1" x14ac:dyDescent="0.2"/>
    <row r="6490" ht="12.75" customHeight="1" x14ac:dyDescent="0.2"/>
    <row r="6491" ht="12.75" customHeight="1" x14ac:dyDescent="0.2"/>
    <row r="6492" ht="12.75" customHeight="1" x14ac:dyDescent="0.2"/>
    <row r="6493" ht="12.75" customHeight="1" x14ac:dyDescent="0.2"/>
    <row r="6494" ht="12.75" customHeight="1" x14ac:dyDescent="0.2"/>
    <row r="6495" ht="12.75" customHeight="1" x14ac:dyDescent="0.2"/>
    <row r="6496" ht="12.75" customHeight="1" x14ac:dyDescent="0.2"/>
    <row r="6497" ht="12.75" customHeight="1" x14ac:dyDescent="0.2"/>
    <row r="6498" ht="12.75" customHeight="1" x14ac:dyDescent="0.2"/>
    <row r="6499" ht="12.75" customHeight="1" x14ac:dyDescent="0.2"/>
    <row r="6500" ht="12.75" customHeight="1" x14ac:dyDescent="0.2"/>
    <row r="6501" ht="12.75" customHeight="1" x14ac:dyDescent="0.2"/>
    <row r="6502" ht="12.75" customHeight="1" x14ac:dyDescent="0.2"/>
    <row r="6503" ht="12.75" customHeight="1" x14ac:dyDescent="0.2"/>
    <row r="6504" ht="12.75" customHeight="1" x14ac:dyDescent="0.2"/>
    <row r="6505" ht="12.75" customHeight="1" x14ac:dyDescent="0.2"/>
    <row r="6506" ht="12.75" customHeight="1" x14ac:dyDescent="0.2"/>
    <row r="6507" ht="12.75" customHeight="1" x14ac:dyDescent="0.2"/>
    <row r="6508" ht="12.75" customHeight="1" x14ac:dyDescent="0.2"/>
    <row r="6509" ht="12.75" customHeight="1" x14ac:dyDescent="0.2"/>
    <row r="6510" ht="12.75" customHeight="1" x14ac:dyDescent="0.2"/>
    <row r="6511" ht="12.75" customHeight="1" x14ac:dyDescent="0.2"/>
    <row r="6512" ht="12.75" customHeight="1" x14ac:dyDescent="0.2"/>
    <row r="6513" ht="12.75" customHeight="1" x14ac:dyDescent="0.2"/>
    <row r="6514" ht="12.75" customHeight="1" x14ac:dyDescent="0.2"/>
    <row r="6515" ht="12.75" customHeight="1" x14ac:dyDescent="0.2"/>
    <row r="6516" ht="12.75" customHeight="1" x14ac:dyDescent="0.2"/>
    <row r="6517" ht="12.75" customHeight="1" x14ac:dyDescent="0.2"/>
    <row r="6518" ht="12.75" customHeight="1" x14ac:dyDescent="0.2"/>
    <row r="6519" ht="12.75" customHeight="1" x14ac:dyDescent="0.2"/>
    <row r="6520" ht="12.75" customHeight="1" x14ac:dyDescent="0.2"/>
    <row r="6521" ht="12.75" customHeight="1" x14ac:dyDescent="0.2"/>
    <row r="6522" ht="12.75" customHeight="1" x14ac:dyDescent="0.2"/>
    <row r="6523" ht="12.75" customHeight="1" x14ac:dyDescent="0.2"/>
    <row r="6524" ht="12.75" customHeight="1" x14ac:dyDescent="0.2"/>
    <row r="6525" ht="12.75" customHeight="1" x14ac:dyDescent="0.2"/>
    <row r="6526" ht="12.75" customHeight="1" x14ac:dyDescent="0.2"/>
    <row r="6527" ht="12.75" customHeight="1" x14ac:dyDescent="0.2"/>
    <row r="6528" ht="12.75" customHeight="1" x14ac:dyDescent="0.2"/>
    <row r="6529" ht="12.75" customHeight="1" x14ac:dyDescent="0.2"/>
    <row r="6530" ht="12.75" customHeight="1" x14ac:dyDescent="0.2"/>
    <row r="6531" ht="12.75" customHeight="1" x14ac:dyDescent="0.2"/>
    <row r="6532" ht="12.75" customHeight="1" x14ac:dyDescent="0.2"/>
    <row r="6533" ht="12.75" customHeight="1" x14ac:dyDescent="0.2"/>
    <row r="6534" ht="12.75" customHeight="1" x14ac:dyDescent="0.2"/>
    <row r="6535" ht="12.75" customHeight="1" x14ac:dyDescent="0.2"/>
    <row r="6536" ht="12.75" customHeight="1" x14ac:dyDescent="0.2"/>
    <row r="6537" ht="12.75" customHeight="1" x14ac:dyDescent="0.2"/>
    <row r="6538" ht="12.75" customHeight="1" x14ac:dyDescent="0.2"/>
    <row r="6539" ht="12.75" customHeight="1" x14ac:dyDescent="0.2"/>
    <row r="6540" ht="12.75" customHeight="1" x14ac:dyDescent="0.2"/>
    <row r="6541" ht="12.75" customHeight="1" x14ac:dyDescent="0.2"/>
    <row r="6542" ht="12.75" customHeight="1" x14ac:dyDescent="0.2"/>
    <row r="6543" ht="12.75" customHeight="1" x14ac:dyDescent="0.2"/>
    <row r="6544" ht="12.75" customHeight="1" x14ac:dyDescent="0.2"/>
    <row r="6545" ht="12.75" customHeight="1" x14ac:dyDescent="0.2"/>
    <row r="6546" ht="12.75" customHeight="1" x14ac:dyDescent="0.2"/>
    <row r="6547" ht="12.75" customHeight="1" x14ac:dyDescent="0.2"/>
    <row r="6548" ht="12.75" customHeight="1" x14ac:dyDescent="0.2"/>
    <row r="6549" ht="12.75" customHeight="1" x14ac:dyDescent="0.2"/>
    <row r="6550" ht="12.75" customHeight="1" x14ac:dyDescent="0.2"/>
    <row r="6551" ht="12.75" customHeight="1" x14ac:dyDescent="0.2"/>
    <row r="6552" ht="12.75" customHeight="1" x14ac:dyDescent="0.2"/>
    <row r="6553" ht="12.75" customHeight="1" x14ac:dyDescent="0.2"/>
    <row r="6554" ht="12.75" customHeight="1" x14ac:dyDescent="0.2"/>
    <row r="6555" ht="12.75" customHeight="1" x14ac:dyDescent="0.2"/>
    <row r="6556" ht="12.75" customHeight="1" x14ac:dyDescent="0.2"/>
    <row r="6557" ht="12.75" customHeight="1" x14ac:dyDescent="0.2"/>
    <row r="6558" ht="12.75" customHeight="1" x14ac:dyDescent="0.2"/>
    <row r="6559" ht="12.75" customHeight="1" x14ac:dyDescent="0.2"/>
    <row r="6560" ht="12.75" customHeight="1" x14ac:dyDescent="0.2"/>
    <row r="6561" ht="12.75" customHeight="1" x14ac:dyDescent="0.2"/>
    <row r="6562" ht="12.75" customHeight="1" x14ac:dyDescent="0.2"/>
    <row r="6563" ht="12.75" customHeight="1" x14ac:dyDescent="0.2"/>
    <row r="6564" ht="12.75" customHeight="1" x14ac:dyDescent="0.2"/>
    <row r="6565" ht="12.75" customHeight="1" x14ac:dyDescent="0.2"/>
    <row r="6566" ht="12.75" customHeight="1" x14ac:dyDescent="0.2"/>
    <row r="6567" ht="12.75" customHeight="1" x14ac:dyDescent="0.2"/>
    <row r="6568" ht="12.75" customHeight="1" x14ac:dyDescent="0.2"/>
    <row r="6569" ht="12.75" customHeight="1" x14ac:dyDescent="0.2"/>
    <row r="6570" ht="12.75" customHeight="1" x14ac:dyDescent="0.2"/>
    <row r="6571" ht="12.75" customHeight="1" x14ac:dyDescent="0.2"/>
    <row r="6572" ht="12.75" customHeight="1" x14ac:dyDescent="0.2"/>
    <row r="6573" ht="12.75" customHeight="1" x14ac:dyDescent="0.2"/>
    <row r="6574" ht="12.75" customHeight="1" x14ac:dyDescent="0.2"/>
    <row r="6575" ht="12.75" customHeight="1" x14ac:dyDescent="0.2"/>
    <row r="6576" ht="12.75" customHeight="1" x14ac:dyDescent="0.2"/>
    <row r="6577" ht="12.75" customHeight="1" x14ac:dyDescent="0.2"/>
    <row r="6578" ht="12.75" customHeight="1" x14ac:dyDescent="0.2"/>
    <row r="6579" ht="12.75" customHeight="1" x14ac:dyDescent="0.2"/>
    <row r="6580" ht="12.75" customHeight="1" x14ac:dyDescent="0.2"/>
    <row r="6581" ht="12.75" customHeight="1" x14ac:dyDescent="0.2"/>
    <row r="6582" ht="12.75" customHeight="1" x14ac:dyDescent="0.2"/>
    <row r="6583" ht="12.75" customHeight="1" x14ac:dyDescent="0.2"/>
    <row r="6584" ht="12.75" customHeight="1" x14ac:dyDescent="0.2"/>
    <row r="6585" ht="12.75" customHeight="1" x14ac:dyDescent="0.2"/>
    <row r="6586" ht="12.75" customHeight="1" x14ac:dyDescent="0.2"/>
    <row r="6587" ht="12.75" customHeight="1" x14ac:dyDescent="0.2"/>
    <row r="6588" ht="12.75" customHeight="1" x14ac:dyDescent="0.2"/>
    <row r="6589" ht="12.75" customHeight="1" x14ac:dyDescent="0.2"/>
    <row r="6590" ht="12.75" customHeight="1" x14ac:dyDescent="0.2"/>
    <row r="6591" ht="12.75" customHeight="1" x14ac:dyDescent="0.2"/>
    <row r="6592" ht="12.75" customHeight="1" x14ac:dyDescent="0.2"/>
    <row r="6593" ht="12.75" customHeight="1" x14ac:dyDescent="0.2"/>
    <row r="6594" ht="12.75" customHeight="1" x14ac:dyDescent="0.2"/>
    <row r="6595" ht="12.75" customHeight="1" x14ac:dyDescent="0.2"/>
    <row r="6596" ht="12.75" customHeight="1" x14ac:dyDescent="0.2"/>
    <row r="6597" ht="12.75" customHeight="1" x14ac:dyDescent="0.2"/>
    <row r="6598" ht="12.75" customHeight="1" x14ac:dyDescent="0.2"/>
    <row r="6599" ht="12.75" customHeight="1" x14ac:dyDescent="0.2"/>
    <row r="6600" ht="12.75" customHeight="1" x14ac:dyDescent="0.2"/>
    <row r="6601" ht="12.75" customHeight="1" x14ac:dyDescent="0.2"/>
    <row r="6602" ht="12.75" customHeight="1" x14ac:dyDescent="0.2"/>
    <row r="6603" ht="12.75" customHeight="1" x14ac:dyDescent="0.2"/>
    <row r="6604" ht="12.75" customHeight="1" x14ac:dyDescent="0.2"/>
    <row r="6605" ht="12.75" customHeight="1" x14ac:dyDescent="0.2"/>
    <row r="6606" ht="12.75" customHeight="1" x14ac:dyDescent="0.2"/>
    <row r="6607" ht="12.75" customHeight="1" x14ac:dyDescent="0.2"/>
    <row r="6608" ht="12.75" customHeight="1" x14ac:dyDescent="0.2"/>
    <row r="6609" ht="12.75" customHeight="1" x14ac:dyDescent="0.2"/>
    <row r="6610" ht="12.75" customHeight="1" x14ac:dyDescent="0.2"/>
    <row r="6611" ht="12.75" customHeight="1" x14ac:dyDescent="0.2"/>
    <row r="6612" ht="12.75" customHeight="1" x14ac:dyDescent="0.2"/>
    <row r="6613" ht="12.75" customHeight="1" x14ac:dyDescent="0.2"/>
    <row r="6614" ht="12.75" customHeight="1" x14ac:dyDescent="0.2"/>
    <row r="6615" ht="12.75" customHeight="1" x14ac:dyDescent="0.2"/>
    <row r="6616" ht="12.75" customHeight="1" x14ac:dyDescent="0.2"/>
    <row r="6617" ht="12.75" customHeight="1" x14ac:dyDescent="0.2"/>
    <row r="6618" ht="12.75" customHeight="1" x14ac:dyDescent="0.2"/>
    <row r="6619" ht="12.75" customHeight="1" x14ac:dyDescent="0.2"/>
    <row r="6620" ht="12.75" customHeight="1" x14ac:dyDescent="0.2"/>
    <row r="6621" ht="12.75" customHeight="1" x14ac:dyDescent="0.2"/>
    <row r="6622" ht="12.75" customHeight="1" x14ac:dyDescent="0.2"/>
    <row r="6623" ht="12.75" customHeight="1" x14ac:dyDescent="0.2"/>
    <row r="6624" ht="12.75" customHeight="1" x14ac:dyDescent="0.2"/>
    <row r="6625" ht="12.75" customHeight="1" x14ac:dyDescent="0.2"/>
    <row r="6626" ht="12.75" customHeight="1" x14ac:dyDescent="0.2"/>
    <row r="6627" ht="12.75" customHeight="1" x14ac:dyDescent="0.2"/>
    <row r="6628" ht="12.75" customHeight="1" x14ac:dyDescent="0.2"/>
    <row r="6629" ht="12.75" customHeight="1" x14ac:dyDescent="0.2"/>
    <row r="6630" ht="12.75" customHeight="1" x14ac:dyDescent="0.2"/>
    <row r="6631" ht="12.75" customHeight="1" x14ac:dyDescent="0.2"/>
    <row r="6632" ht="12.75" customHeight="1" x14ac:dyDescent="0.2"/>
    <row r="6633" ht="12.75" customHeight="1" x14ac:dyDescent="0.2"/>
    <row r="6634" ht="12.75" customHeight="1" x14ac:dyDescent="0.2"/>
    <row r="6635" ht="12.75" customHeight="1" x14ac:dyDescent="0.2"/>
    <row r="6636" ht="12.75" customHeight="1" x14ac:dyDescent="0.2"/>
    <row r="6637" ht="12.75" customHeight="1" x14ac:dyDescent="0.2"/>
    <row r="6638" ht="12.75" customHeight="1" x14ac:dyDescent="0.2"/>
    <row r="6639" ht="12.75" customHeight="1" x14ac:dyDescent="0.2"/>
    <row r="6640" ht="12.75" customHeight="1" x14ac:dyDescent="0.2"/>
    <row r="6641" ht="12.75" customHeight="1" x14ac:dyDescent="0.2"/>
    <row r="6642" ht="12.75" customHeight="1" x14ac:dyDescent="0.2"/>
    <row r="6643" ht="12.75" customHeight="1" x14ac:dyDescent="0.2"/>
    <row r="6644" ht="12.75" customHeight="1" x14ac:dyDescent="0.2"/>
    <row r="6645" ht="12.75" customHeight="1" x14ac:dyDescent="0.2"/>
    <row r="6646" ht="12.75" customHeight="1" x14ac:dyDescent="0.2"/>
    <row r="6647" ht="12.75" customHeight="1" x14ac:dyDescent="0.2"/>
    <row r="6648" ht="12.75" customHeight="1" x14ac:dyDescent="0.2"/>
    <row r="6649" ht="12.75" customHeight="1" x14ac:dyDescent="0.2"/>
    <row r="6650" ht="12.75" customHeight="1" x14ac:dyDescent="0.2"/>
    <row r="6651" ht="12.75" customHeight="1" x14ac:dyDescent="0.2"/>
    <row r="6652" ht="12.75" customHeight="1" x14ac:dyDescent="0.2"/>
    <row r="6653" ht="12.75" customHeight="1" x14ac:dyDescent="0.2"/>
    <row r="6654" ht="12.75" customHeight="1" x14ac:dyDescent="0.2"/>
    <row r="6655" ht="12.75" customHeight="1" x14ac:dyDescent="0.2"/>
    <row r="6656" ht="12.75" customHeight="1" x14ac:dyDescent="0.2"/>
    <row r="6657" ht="12.75" customHeight="1" x14ac:dyDescent="0.2"/>
    <row r="6658" ht="12.75" customHeight="1" x14ac:dyDescent="0.2"/>
    <row r="6659" ht="12.75" customHeight="1" x14ac:dyDescent="0.2"/>
    <row r="6660" ht="12.75" customHeight="1" x14ac:dyDescent="0.2"/>
    <row r="6661" ht="12.75" customHeight="1" x14ac:dyDescent="0.2"/>
    <row r="6662" ht="12.75" customHeight="1" x14ac:dyDescent="0.2"/>
    <row r="6663" ht="12.75" customHeight="1" x14ac:dyDescent="0.2"/>
    <row r="6664" ht="12.75" customHeight="1" x14ac:dyDescent="0.2"/>
    <row r="6665" ht="12.75" customHeight="1" x14ac:dyDescent="0.2"/>
    <row r="6666" ht="12.75" customHeight="1" x14ac:dyDescent="0.2"/>
    <row r="6667" ht="12.75" customHeight="1" x14ac:dyDescent="0.2"/>
    <row r="6668" ht="12.75" customHeight="1" x14ac:dyDescent="0.2"/>
    <row r="6669" ht="12.75" customHeight="1" x14ac:dyDescent="0.2"/>
    <row r="6670" ht="12.75" customHeight="1" x14ac:dyDescent="0.2"/>
    <row r="6671" ht="12.75" customHeight="1" x14ac:dyDescent="0.2"/>
    <row r="6672" ht="12.75" customHeight="1" x14ac:dyDescent="0.2"/>
    <row r="6673" ht="12.75" customHeight="1" x14ac:dyDescent="0.2"/>
    <row r="6674" ht="12.75" customHeight="1" x14ac:dyDescent="0.2"/>
    <row r="6675" ht="12.75" customHeight="1" x14ac:dyDescent="0.2"/>
    <row r="6676" ht="12.75" customHeight="1" x14ac:dyDescent="0.2"/>
    <row r="6677" ht="12.75" customHeight="1" x14ac:dyDescent="0.2"/>
    <row r="6678" ht="12.75" customHeight="1" x14ac:dyDescent="0.2"/>
    <row r="6679" ht="12.75" customHeight="1" x14ac:dyDescent="0.2"/>
    <row r="6680" ht="12.75" customHeight="1" x14ac:dyDescent="0.2"/>
    <row r="6681" ht="12.75" customHeight="1" x14ac:dyDescent="0.2"/>
    <row r="6682" ht="12.75" customHeight="1" x14ac:dyDescent="0.2"/>
    <row r="6683" ht="12.75" customHeight="1" x14ac:dyDescent="0.2"/>
    <row r="6684" ht="12.75" customHeight="1" x14ac:dyDescent="0.2"/>
    <row r="6685" ht="12.75" customHeight="1" x14ac:dyDescent="0.2"/>
    <row r="6686" ht="12.75" customHeight="1" x14ac:dyDescent="0.2"/>
    <row r="6687" ht="12.75" customHeight="1" x14ac:dyDescent="0.2"/>
    <row r="6688" ht="12.75" customHeight="1" x14ac:dyDescent="0.2"/>
    <row r="6689" ht="12.75" customHeight="1" x14ac:dyDescent="0.2"/>
    <row r="6690" ht="12.75" customHeight="1" x14ac:dyDescent="0.2"/>
    <row r="6691" ht="12.75" customHeight="1" x14ac:dyDescent="0.2"/>
    <row r="6692" ht="12.75" customHeight="1" x14ac:dyDescent="0.2"/>
    <row r="6693" ht="12.75" customHeight="1" x14ac:dyDescent="0.2"/>
    <row r="6694" ht="12.75" customHeight="1" x14ac:dyDescent="0.2"/>
    <row r="6695" ht="12.75" customHeight="1" x14ac:dyDescent="0.2"/>
    <row r="6696" ht="12.75" customHeight="1" x14ac:dyDescent="0.2"/>
    <row r="6697" ht="12.75" customHeight="1" x14ac:dyDescent="0.2"/>
    <row r="6698" ht="12.75" customHeight="1" x14ac:dyDescent="0.2"/>
    <row r="6699" ht="12.75" customHeight="1" x14ac:dyDescent="0.2"/>
    <row r="6700" ht="12.75" customHeight="1" x14ac:dyDescent="0.2"/>
    <row r="6701" ht="12.75" customHeight="1" x14ac:dyDescent="0.2"/>
    <row r="6702" ht="12.75" customHeight="1" x14ac:dyDescent="0.2"/>
    <row r="6703" ht="12.75" customHeight="1" x14ac:dyDescent="0.2"/>
    <row r="6704" ht="12.75" customHeight="1" x14ac:dyDescent="0.2"/>
    <row r="6705" ht="12.75" customHeight="1" x14ac:dyDescent="0.2"/>
    <row r="6706" ht="12.75" customHeight="1" x14ac:dyDescent="0.2"/>
    <row r="6707" ht="12.75" customHeight="1" x14ac:dyDescent="0.2"/>
    <row r="6708" ht="12.75" customHeight="1" x14ac:dyDescent="0.2"/>
    <row r="6709" ht="12.75" customHeight="1" x14ac:dyDescent="0.2"/>
    <row r="6710" ht="12.75" customHeight="1" x14ac:dyDescent="0.2"/>
    <row r="6711" ht="12.75" customHeight="1" x14ac:dyDescent="0.2"/>
    <row r="6712" ht="12.75" customHeight="1" x14ac:dyDescent="0.2"/>
    <row r="6713" ht="12.75" customHeight="1" x14ac:dyDescent="0.2"/>
    <row r="6714" ht="12.75" customHeight="1" x14ac:dyDescent="0.2"/>
    <row r="6715" ht="12.75" customHeight="1" x14ac:dyDescent="0.2"/>
    <row r="6716" ht="12.75" customHeight="1" x14ac:dyDescent="0.2"/>
    <row r="6717" ht="12.75" customHeight="1" x14ac:dyDescent="0.2"/>
    <row r="6718" ht="12.75" customHeight="1" x14ac:dyDescent="0.2"/>
    <row r="6719" ht="12.75" customHeight="1" x14ac:dyDescent="0.2"/>
    <row r="6720" ht="12.75" customHeight="1" x14ac:dyDescent="0.2"/>
    <row r="6721" ht="12.75" customHeight="1" x14ac:dyDescent="0.2"/>
    <row r="6722" ht="12.75" customHeight="1" x14ac:dyDescent="0.2"/>
    <row r="6723" ht="12.75" customHeight="1" x14ac:dyDescent="0.2"/>
    <row r="6724" ht="12.75" customHeight="1" x14ac:dyDescent="0.2"/>
    <row r="6725" ht="12.75" customHeight="1" x14ac:dyDescent="0.2"/>
    <row r="6726" ht="12.75" customHeight="1" x14ac:dyDescent="0.2"/>
    <row r="6727" ht="12.75" customHeight="1" x14ac:dyDescent="0.2"/>
    <row r="6728" ht="12.75" customHeight="1" x14ac:dyDescent="0.2"/>
    <row r="6729" ht="12.75" customHeight="1" x14ac:dyDescent="0.2"/>
    <row r="6730" ht="12.75" customHeight="1" x14ac:dyDescent="0.2"/>
    <row r="6731" ht="12.75" customHeight="1" x14ac:dyDescent="0.2"/>
    <row r="6732" ht="12.75" customHeight="1" x14ac:dyDescent="0.2"/>
    <row r="6733" ht="12.75" customHeight="1" x14ac:dyDescent="0.2"/>
    <row r="6734" ht="12.75" customHeight="1" x14ac:dyDescent="0.2"/>
    <row r="6735" ht="12.75" customHeight="1" x14ac:dyDescent="0.2"/>
    <row r="6736" ht="12.75" customHeight="1" x14ac:dyDescent="0.2"/>
    <row r="6737" ht="12.75" customHeight="1" x14ac:dyDescent="0.2"/>
    <row r="6738" ht="12.75" customHeight="1" x14ac:dyDescent="0.2"/>
    <row r="6739" ht="12.75" customHeight="1" x14ac:dyDescent="0.2"/>
    <row r="6740" ht="12.75" customHeight="1" x14ac:dyDescent="0.2"/>
    <row r="6741" ht="12.75" customHeight="1" x14ac:dyDescent="0.2"/>
    <row r="6742" ht="12.75" customHeight="1" x14ac:dyDescent="0.2"/>
    <row r="6743" ht="12.75" customHeight="1" x14ac:dyDescent="0.2"/>
    <row r="6744" ht="12.75" customHeight="1" x14ac:dyDescent="0.2"/>
    <row r="6745" ht="12.75" customHeight="1" x14ac:dyDescent="0.2"/>
    <row r="6746" ht="12.75" customHeight="1" x14ac:dyDescent="0.2"/>
    <row r="6747" ht="12.75" customHeight="1" x14ac:dyDescent="0.2"/>
    <row r="6748" ht="12.75" customHeight="1" x14ac:dyDescent="0.2"/>
    <row r="6749" ht="12.75" customHeight="1" x14ac:dyDescent="0.2"/>
    <row r="6750" ht="12.75" customHeight="1" x14ac:dyDescent="0.2"/>
    <row r="6751" ht="12.75" customHeight="1" x14ac:dyDescent="0.2"/>
    <row r="6752" ht="12.75" customHeight="1" x14ac:dyDescent="0.2"/>
    <row r="6753" ht="12.75" customHeight="1" x14ac:dyDescent="0.2"/>
    <row r="6754" ht="12.75" customHeight="1" x14ac:dyDescent="0.2"/>
    <row r="6755" ht="12.75" customHeight="1" x14ac:dyDescent="0.2"/>
    <row r="6756" ht="12.75" customHeight="1" x14ac:dyDescent="0.2"/>
    <row r="6757" ht="12.75" customHeight="1" x14ac:dyDescent="0.2"/>
    <row r="6758" ht="12.75" customHeight="1" x14ac:dyDescent="0.2"/>
    <row r="6759" ht="12.75" customHeight="1" x14ac:dyDescent="0.2"/>
    <row r="6760" ht="12.75" customHeight="1" x14ac:dyDescent="0.2"/>
    <row r="6761" ht="12.75" customHeight="1" x14ac:dyDescent="0.2"/>
    <row r="6762" ht="12.75" customHeight="1" x14ac:dyDescent="0.2"/>
    <row r="6763" ht="12.75" customHeight="1" x14ac:dyDescent="0.2"/>
    <row r="6764" ht="12.75" customHeight="1" x14ac:dyDescent="0.2"/>
    <row r="6765" ht="12.75" customHeight="1" x14ac:dyDescent="0.2"/>
    <row r="6766" ht="12.75" customHeight="1" x14ac:dyDescent="0.2"/>
    <row r="6767" ht="12.75" customHeight="1" x14ac:dyDescent="0.2"/>
    <row r="6768" ht="12.75" customHeight="1" x14ac:dyDescent="0.2"/>
    <row r="6769" ht="12.75" customHeight="1" x14ac:dyDescent="0.2"/>
    <row r="6770" ht="12.75" customHeight="1" x14ac:dyDescent="0.2"/>
    <row r="6771" ht="12.75" customHeight="1" x14ac:dyDescent="0.2"/>
    <row r="6772" ht="12.75" customHeight="1" x14ac:dyDescent="0.2"/>
    <row r="6773" ht="12.75" customHeight="1" x14ac:dyDescent="0.2"/>
    <row r="6774" ht="12.75" customHeight="1" x14ac:dyDescent="0.2"/>
    <row r="6775" ht="12.75" customHeight="1" x14ac:dyDescent="0.2"/>
    <row r="6776" ht="12.75" customHeight="1" x14ac:dyDescent="0.2"/>
    <row r="6777" ht="12.75" customHeight="1" x14ac:dyDescent="0.2"/>
    <row r="6778" ht="12.75" customHeight="1" x14ac:dyDescent="0.2"/>
    <row r="6779" ht="12.75" customHeight="1" x14ac:dyDescent="0.2"/>
    <row r="6780" ht="12.75" customHeight="1" x14ac:dyDescent="0.2"/>
    <row r="6781" ht="12.75" customHeight="1" x14ac:dyDescent="0.2"/>
    <row r="6782" ht="12.75" customHeight="1" x14ac:dyDescent="0.2"/>
    <row r="6783" ht="12.75" customHeight="1" x14ac:dyDescent="0.2"/>
    <row r="6784" ht="12.75" customHeight="1" x14ac:dyDescent="0.2"/>
    <row r="6785" ht="12.75" customHeight="1" x14ac:dyDescent="0.2"/>
    <row r="6786" ht="12.75" customHeight="1" x14ac:dyDescent="0.2"/>
    <row r="6787" ht="12.75" customHeight="1" x14ac:dyDescent="0.2"/>
    <row r="6788" ht="12.75" customHeight="1" x14ac:dyDescent="0.2"/>
    <row r="6789" ht="12.75" customHeight="1" x14ac:dyDescent="0.2"/>
    <row r="6790" ht="12.75" customHeight="1" x14ac:dyDescent="0.2"/>
    <row r="6791" ht="12.75" customHeight="1" x14ac:dyDescent="0.2"/>
    <row r="6792" ht="12.75" customHeight="1" x14ac:dyDescent="0.2"/>
    <row r="6793" ht="12.75" customHeight="1" x14ac:dyDescent="0.2"/>
    <row r="6794" ht="12.75" customHeight="1" x14ac:dyDescent="0.2"/>
    <row r="6795" ht="12.75" customHeight="1" x14ac:dyDescent="0.2"/>
    <row r="6796" ht="12.75" customHeight="1" x14ac:dyDescent="0.2"/>
    <row r="6797" ht="12.75" customHeight="1" x14ac:dyDescent="0.2"/>
    <row r="6798" ht="12.75" customHeight="1" x14ac:dyDescent="0.2"/>
    <row r="6799" ht="12.75" customHeight="1" x14ac:dyDescent="0.2"/>
    <row r="6800" ht="12.75" customHeight="1" x14ac:dyDescent="0.2"/>
    <row r="6801" ht="12.75" customHeight="1" x14ac:dyDescent="0.2"/>
    <row r="6802" ht="12.75" customHeight="1" x14ac:dyDescent="0.2"/>
    <row r="6803" ht="12.75" customHeight="1" x14ac:dyDescent="0.2"/>
    <row r="6804" ht="12.75" customHeight="1" x14ac:dyDescent="0.2"/>
    <row r="6805" ht="12.75" customHeight="1" x14ac:dyDescent="0.2"/>
    <row r="6806" ht="12.75" customHeight="1" x14ac:dyDescent="0.2"/>
    <row r="6807" ht="12.75" customHeight="1" x14ac:dyDescent="0.2"/>
    <row r="6808" ht="12.75" customHeight="1" x14ac:dyDescent="0.2"/>
    <row r="6809" ht="12.75" customHeight="1" x14ac:dyDescent="0.2"/>
    <row r="6810" ht="12.75" customHeight="1" x14ac:dyDescent="0.2"/>
    <row r="6811" ht="12.75" customHeight="1" x14ac:dyDescent="0.2"/>
    <row r="6812" ht="12.75" customHeight="1" x14ac:dyDescent="0.2"/>
    <row r="6813" ht="12.75" customHeight="1" x14ac:dyDescent="0.2"/>
    <row r="6814" ht="12.75" customHeight="1" x14ac:dyDescent="0.2"/>
    <row r="6815" ht="12.75" customHeight="1" x14ac:dyDescent="0.2"/>
    <row r="6816" ht="12.75" customHeight="1" x14ac:dyDescent="0.2"/>
    <row r="6817" ht="12.75" customHeight="1" x14ac:dyDescent="0.2"/>
    <row r="6818" ht="12.75" customHeight="1" x14ac:dyDescent="0.2"/>
    <row r="6819" ht="12.75" customHeight="1" x14ac:dyDescent="0.2"/>
    <row r="6820" ht="12.75" customHeight="1" x14ac:dyDescent="0.2"/>
    <row r="6821" ht="12.75" customHeight="1" x14ac:dyDescent="0.2"/>
    <row r="6822" ht="12.75" customHeight="1" x14ac:dyDescent="0.2"/>
    <row r="6823" ht="12.75" customHeight="1" x14ac:dyDescent="0.2"/>
    <row r="6824" ht="12.75" customHeight="1" x14ac:dyDescent="0.2"/>
    <row r="6825" ht="12.75" customHeight="1" x14ac:dyDescent="0.2"/>
    <row r="6826" ht="12.75" customHeight="1" x14ac:dyDescent="0.2"/>
    <row r="6827" ht="12.75" customHeight="1" x14ac:dyDescent="0.2"/>
    <row r="6828" ht="12.75" customHeight="1" x14ac:dyDescent="0.2"/>
    <row r="6829" ht="12.75" customHeight="1" x14ac:dyDescent="0.2"/>
    <row r="6830" ht="12.75" customHeight="1" x14ac:dyDescent="0.2"/>
    <row r="6831" ht="12.75" customHeight="1" x14ac:dyDescent="0.2"/>
    <row r="6832" ht="12.75" customHeight="1" x14ac:dyDescent="0.2"/>
    <row r="6833" ht="12.75" customHeight="1" x14ac:dyDescent="0.2"/>
    <row r="6834" ht="12.75" customHeight="1" x14ac:dyDescent="0.2"/>
    <row r="6835" ht="12.75" customHeight="1" x14ac:dyDescent="0.2"/>
    <row r="6836" ht="12.75" customHeight="1" x14ac:dyDescent="0.2"/>
    <row r="6837" ht="12.75" customHeight="1" x14ac:dyDescent="0.2"/>
    <row r="6838" ht="12.75" customHeight="1" x14ac:dyDescent="0.2"/>
    <row r="6839" ht="12.75" customHeight="1" x14ac:dyDescent="0.2"/>
    <row r="6840" ht="12.75" customHeight="1" x14ac:dyDescent="0.2"/>
    <row r="6841" ht="12.75" customHeight="1" x14ac:dyDescent="0.2"/>
    <row r="6842" ht="12.75" customHeight="1" x14ac:dyDescent="0.2"/>
    <row r="6843" ht="12.75" customHeight="1" x14ac:dyDescent="0.2"/>
    <row r="6844" ht="12.75" customHeight="1" x14ac:dyDescent="0.2"/>
    <row r="6845" ht="12.75" customHeight="1" x14ac:dyDescent="0.2"/>
    <row r="6846" ht="12.75" customHeight="1" x14ac:dyDescent="0.2"/>
    <row r="6847" ht="12.75" customHeight="1" x14ac:dyDescent="0.2"/>
    <row r="6848" ht="12.75" customHeight="1" x14ac:dyDescent="0.2"/>
    <row r="6849" ht="12.75" customHeight="1" x14ac:dyDescent="0.2"/>
    <row r="6850" ht="12.75" customHeight="1" x14ac:dyDescent="0.2"/>
    <row r="6851" ht="12.75" customHeight="1" x14ac:dyDescent="0.2"/>
    <row r="6852" ht="12.75" customHeight="1" x14ac:dyDescent="0.2"/>
    <row r="6853" ht="12.75" customHeight="1" x14ac:dyDescent="0.2"/>
    <row r="6854" ht="12.75" customHeight="1" x14ac:dyDescent="0.2"/>
    <row r="6855" ht="12.75" customHeight="1" x14ac:dyDescent="0.2"/>
    <row r="6856" ht="12.75" customHeight="1" x14ac:dyDescent="0.2"/>
    <row r="6857" ht="12.75" customHeight="1" x14ac:dyDescent="0.2"/>
    <row r="6858" ht="12.75" customHeight="1" x14ac:dyDescent="0.2"/>
    <row r="6859" ht="12.75" customHeight="1" x14ac:dyDescent="0.2"/>
    <row r="6860" ht="12.75" customHeight="1" x14ac:dyDescent="0.2"/>
    <row r="6861" ht="12.75" customHeight="1" x14ac:dyDescent="0.2"/>
    <row r="6862" ht="12.75" customHeight="1" x14ac:dyDescent="0.2"/>
    <row r="6863" ht="12.75" customHeight="1" x14ac:dyDescent="0.2"/>
    <row r="6864" ht="12.75" customHeight="1" x14ac:dyDescent="0.2"/>
    <row r="6865" ht="12.75" customHeight="1" x14ac:dyDescent="0.2"/>
    <row r="6866" ht="12.75" customHeight="1" x14ac:dyDescent="0.2"/>
    <row r="6867" ht="12.75" customHeight="1" x14ac:dyDescent="0.2"/>
    <row r="6868" ht="12.75" customHeight="1" x14ac:dyDescent="0.2"/>
    <row r="6869" ht="12.75" customHeight="1" x14ac:dyDescent="0.2"/>
    <row r="6870" ht="12.75" customHeight="1" x14ac:dyDescent="0.2"/>
    <row r="6871" ht="12.75" customHeight="1" x14ac:dyDescent="0.2"/>
    <row r="6872" ht="12.75" customHeight="1" x14ac:dyDescent="0.2"/>
    <row r="6873" ht="12.75" customHeight="1" x14ac:dyDescent="0.2"/>
    <row r="6874" ht="12.75" customHeight="1" x14ac:dyDescent="0.2"/>
    <row r="6875" ht="12.75" customHeight="1" x14ac:dyDescent="0.2"/>
    <row r="6876" ht="12.75" customHeight="1" x14ac:dyDescent="0.2"/>
    <row r="6877" ht="12.75" customHeight="1" x14ac:dyDescent="0.2"/>
    <row r="6878" ht="12.75" customHeight="1" x14ac:dyDescent="0.2"/>
    <row r="6879" ht="12.75" customHeight="1" x14ac:dyDescent="0.2"/>
    <row r="6880" ht="12.75" customHeight="1" x14ac:dyDescent="0.2"/>
    <row r="6881" ht="12.75" customHeight="1" x14ac:dyDescent="0.2"/>
    <row r="6882" ht="12.75" customHeight="1" x14ac:dyDescent="0.2"/>
    <row r="6883" ht="12.75" customHeight="1" x14ac:dyDescent="0.2"/>
    <row r="6884" ht="12.75" customHeight="1" x14ac:dyDescent="0.2"/>
    <row r="6885" ht="12.75" customHeight="1" x14ac:dyDescent="0.2"/>
    <row r="6886" ht="12.75" customHeight="1" x14ac:dyDescent="0.2"/>
    <row r="6887" ht="12.75" customHeight="1" x14ac:dyDescent="0.2"/>
    <row r="6888" ht="12.75" customHeight="1" x14ac:dyDescent="0.2"/>
    <row r="6889" ht="12.75" customHeight="1" x14ac:dyDescent="0.2"/>
    <row r="6890" ht="12.75" customHeight="1" x14ac:dyDescent="0.2"/>
    <row r="6891" ht="12.75" customHeight="1" x14ac:dyDescent="0.2"/>
    <row r="6892" ht="12.75" customHeight="1" x14ac:dyDescent="0.2"/>
    <row r="6893" ht="12.75" customHeight="1" x14ac:dyDescent="0.2"/>
    <row r="6894" ht="12.75" customHeight="1" x14ac:dyDescent="0.2"/>
    <row r="6895" ht="12.75" customHeight="1" x14ac:dyDescent="0.2"/>
    <row r="6896" ht="12.75" customHeight="1" x14ac:dyDescent="0.2"/>
    <row r="6897" ht="12.75" customHeight="1" x14ac:dyDescent="0.2"/>
    <row r="6898" ht="12.75" customHeight="1" x14ac:dyDescent="0.2"/>
    <row r="6899" ht="12.75" customHeight="1" x14ac:dyDescent="0.2"/>
    <row r="6900" ht="12.75" customHeight="1" x14ac:dyDescent="0.2"/>
    <row r="6901" ht="12.75" customHeight="1" x14ac:dyDescent="0.2"/>
    <row r="6902" ht="12.75" customHeight="1" x14ac:dyDescent="0.2"/>
    <row r="6903" ht="12.75" customHeight="1" x14ac:dyDescent="0.2"/>
    <row r="6904" ht="12.75" customHeight="1" x14ac:dyDescent="0.2"/>
    <row r="6905" ht="12.75" customHeight="1" x14ac:dyDescent="0.2"/>
    <row r="6906" ht="12.75" customHeight="1" x14ac:dyDescent="0.2"/>
    <row r="6907" ht="12.75" customHeight="1" x14ac:dyDescent="0.2"/>
    <row r="6908" ht="12.75" customHeight="1" x14ac:dyDescent="0.2"/>
    <row r="6909" ht="12.75" customHeight="1" x14ac:dyDescent="0.2"/>
    <row r="6910" ht="12.75" customHeight="1" x14ac:dyDescent="0.2"/>
    <row r="6911" ht="12.75" customHeight="1" x14ac:dyDescent="0.2"/>
    <row r="6912" ht="12.75" customHeight="1" x14ac:dyDescent="0.2"/>
    <row r="6913" ht="12.75" customHeight="1" x14ac:dyDescent="0.2"/>
    <row r="6914" ht="12.75" customHeight="1" x14ac:dyDescent="0.2"/>
    <row r="6915" ht="12.75" customHeight="1" x14ac:dyDescent="0.2"/>
    <row r="6916" ht="12.75" customHeight="1" x14ac:dyDescent="0.2"/>
    <row r="6917" ht="12.75" customHeight="1" x14ac:dyDescent="0.2"/>
    <row r="6918" ht="12.75" customHeight="1" x14ac:dyDescent="0.2"/>
    <row r="6919" ht="12.75" customHeight="1" x14ac:dyDescent="0.2"/>
    <row r="6920" ht="12.75" customHeight="1" x14ac:dyDescent="0.2"/>
    <row r="6921" ht="12.75" customHeight="1" x14ac:dyDescent="0.2"/>
    <row r="6922" ht="12.75" customHeight="1" x14ac:dyDescent="0.2"/>
    <row r="6923" ht="12.75" customHeight="1" x14ac:dyDescent="0.2"/>
    <row r="6924" ht="12.75" customHeight="1" x14ac:dyDescent="0.2"/>
    <row r="6925" ht="12.75" customHeight="1" x14ac:dyDescent="0.2"/>
    <row r="6926" ht="12.75" customHeight="1" x14ac:dyDescent="0.2"/>
    <row r="6927" ht="12.75" customHeight="1" x14ac:dyDescent="0.2"/>
    <row r="6928" ht="12.75" customHeight="1" x14ac:dyDescent="0.2"/>
    <row r="6929" ht="12.75" customHeight="1" x14ac:dyDescent="0.2"/>
    <row r="6930" ht="12.75" customHeight="1" x14ac:dyDescent="0.2"/>
    <row r="6931" ht="12.75" customHeight="1" x14ac:dyDescent="0.2"/>
    <row r="6932" ht="12.75" customHeight="1" x14ac:dyDescent="0.2"/>
    <row r="6933" ht="12.75" customHeight="1" x14ac:dyDescent="0.2"/>
    <row r="6934" ht="12.75" customHeight="1" x14ac:dyDescent="0.2"/>
    <row r="6935" ht="12.75" customHeight="1" x14ac:dyDescent="0.2"/>
    <row r="6936" ht="12.75" customHeight="1" x14ac:dyDescent="0.2"/>
    <row r="6937" ht="12.75" customHeight="1" x14ac:dyDescent="0.2"/>
    <row r="6938" ht="12.75" customHeight="1" x14ac:dyDescent="0.2"/>
    <row r="6939" ht="12.75" customHeight="1" x14ac:dyDescent="0.2"/>
    <row r="6940" ht="12.75" customHeight="1" x14ac:dyDescent="0.2"/>
    <row r="6941" ht="12.75" customHeight="1" x14ac:dyDescent="0.2"/>
    <row r="6942" ht="12.75" customHeight="1" x14ac:dyDescent="0.2"/>
    <row r="6943" ht="12.75" customHeight="1" x14ac:dyDescent="0.2"/>
    <row r="6944" ht="12.75" customHeight="1" x14ac:dyDescent="0.2"/>
    <row r="6945" ht="12.75" customHeight="1" x14ac:dyDescent="0.2"/>
    <row r="6946" ht="12.75" customHeight="1" x14ac:dyDescent="0.2"/>
    <row r="6947" ht="12.75" customHeight="1" x14ac:dyDescent="0.2"/>
    <row r="6948" ht="12.75" customHeight="1" x14ac:dyDescent="0.2"/>
    <row r="6949" ht="12.75" customHeight="1" x14ac:dyDescent="0.2"/>
    <row r="6950" ht="12.75" customHeight="1" x14ac:dyDescent="0.2"/>
    <row r="6951" ht="12.75" customHeight="1" x14ac:dyDescent="0.2"/>
    <row r="6952" ht="12.75" customHeight="1" x14ac:dyDescent="0.2"/>
    <row r="6953" ht="12.75" customHeight="1" x14ac:dyDescent="0.2"/>
    <row r="6954" ht="12.75" customHeight="1" x14ac:dyDescent="0.2"/>
    <row r="6955" ht="12.75" customHeight="1" x14ac:dyDescent="0.2"/>
    <row r="6956" ht="12.75" customHeight="1" x14ac:dyDescent="0.2"/>
    <row r="6957" ht="12.75" customHeight="1" x14ac:dyDescent="0.2"/>
    <row r="6958" ht="12.75" customHeight="1" x14ac:dyDescent="0.2"/>
    <row r="6959" ht="12.75" customHeight="1" x14ac:dyDescent="0.2"/>
    <row r="6960" ht="12.75" customHeight="1" x14ac:dyDescent="0.2"/>
    <row r="6961" ht="12.75" customHeight="1" x14ac:dyDescent="0.2"/>
    <row r="6962" ht="12.75" customHeight="1" x14ac:dyDescent="0.2"/>
    <row r="6963" ht="12.75" customHeight="1" x14ac:dyDescent="0.2"/>
    <row r="6964" ht="12.75" customHeight="1" x14ac:dyDescent="0.2"/>
    <row r="6965" ht="12.75" customHeight="1" x14ac:dyDescent="0.2"/>
    <row r="6966" ht="12.75" customHeight="1" x14ac:dyDescent="0.2"/>
    <row r="6967" ht="12.75" customHeight="1" x14ac:dyDescent="0.2"/>
    <row r="6968" ht="12.75" customHeight="1" x14ac:dyDescent="0.2"/>
    <row r="6969" ht="12.75" customHeight="1" x14ac:dyDescent="0.2"/>
    <row r="6970" ht="12.75" customHeight="1" x14ac:dyDescent="0.2"/>
    <row r="6971" ht="12.75" customHeight="1" x14ac:dyDescent="0.2"/>
    <row r="6972" ht="12.75" customHeight="1" x14ac:dyDescent="0.2"/>
    <row r="6973" ht="12.75" customHeight="1" x14ac:dyDescent="0.2"/>
    <row r="6974" ht="12.75" customHeight="1" x14ac:dyDescent="0.2"/>
    <row r="6975" ht="12.75" customHeight="1" x14ac:dyDescent="0.2"/>
    <row r="6976" ht="12.75" customHeight="1" x14ac:dyDescent="0.2"/>
    <row r="6977" ht="12.75" customHeight="1" x14ac:dyDescent="0.2"/>
    <row r="6978" ht="12.75" customHeight="1" x14ac:dyDescent="0.2"/>
    <row r="6979" ht="12.75" customHeight="1" x14ac:dyDescent="0.2"/>
    <row r="6980" ht="12.75" customHeight="1" x14ac:dyDescent="0.2"/>
    <row r="6981" ht="12.75" customHeight="1" x14ac:dyDescent="0.2"/>
    <row r="6982" ht="12.75" customHeight="1" x14ac:dyDescent="0.2"/>
    <row r="6983" ht="12.75" customHeight="1" x14ac:dyDescent="0.2"/>
    <row r="6984" ht="12.75" customHeight="1" x14ac:dyDescent="0.2"/>
    <row r="6985" ht="12.75" customHeight="1" x14ac:dyDescent="0.2"/>
    <row r="6986" ht="12.75" customHeight="1" x14ac:dyDescent="0.2"/>
    <row r="6987" ht="12.75" customHeight="1" x14ac:dyDescent="0.2"/>
    <row r="6988" ht="12.75" customHeight="1" x14ac:dyDescent="0.2"/>
    <row r="6989" ht="12.75" customHeight="1" x14ac:dyDescent="0.2"/>
    <row r="6990" ht="12.75" customHeight="1" x14ac:dyDescent="0.2"/>
    <row r="6991" ht="12.75" customHeight="1" x14ac:dyDescent="0.2"/>
    <row r="6992" ht="12.75" customHeight="1" x14ac:dyDescent="0.2"/>
    <row r="6993" ht="12.75" customHeight="1" x14ac:dyDescent="0.2"/>
    <row r="6994" ht="12.75" customHeight="1" x14ac:dyDescent="0.2"/>
    <row r="6995" ht="12.75" customHeight="1" x14ac:dyDescent="0.2"/>
    <row r="6996" ht="12.75" customHeight="1" x14ac:dyDescent="0.2"/>
    <row r="6997" ht="12.75" customHeight="1" x14ac:dyDescent="0.2"/>
    <row r="6998" ht="12.75" customHeight="1" x14ac:dyDescent="0.2"/>
    <row r="6999" ht="12.75" customHeight="1" x14ac:dyDescent="0.2"/>
    <row r="7000" ht="12.75" customHeight="1" x14ac:dyDescent="0.2"/>
    <row r="7001" ht="12.75" customHeight="1" x14ac:dyDescent="0.2"/>
    <row r="7002" ht="12.75" customHeight="1" x14ac:dyDescent="0.2"/>
    <row r="7003" ht="12.75" customHeight="1" x14ac:dyDescent="0.2"/>
    <row r="7004" ht="12.75" customHeight="1" x14ac:dyDescent="0.2"/>
    <row r="7005" ht="12.75" customHeight="1" x14ac:dyDescent="0.2"/>
    <row r="7006" ht="12.75" customHeight="1" x14ac:dyDescent="0.2"/>
    <row r="7007" ht="12.75" customHeight="1" x14ac:dyDescent="0.2"/>
    <row r="7008" ht="12.75" customHeight="1" x14ac:dyDescent="0.2"/>
    <row r="7009" ht="12.75" customHeight="1" x14ac:dyDescent="0.2"/>
    <row r="7010" ht="12.75" customHeight="1" x14ac:dyDescent="0.2"/>
    <row r="7011" ht="12.75" customHeight="1" x14ac:dyDescent="0.2"/>
    <row r="7012" ht="12.75" customHeight="1" x14ac:dyDescent="0.2"/>
    <row r="7013" ht="12.75" customHeight="1" x14ac:dyDescent="0.2"/>
    <row r="7014" ht="12.75" customHeight="1" x14ac:dyDescent="0.2"/>
    <row r="7015" ht="12.75" customHeight="1" x14ac:dyDescent="0.2"/>
    <row r="7016" ht="12.75" customHeight="1" x14ac:dyDescent="0.2"/>
    <row r="7017" ht="12.75" customHeight="1" x14ac:dyDescent="0.2"/>
    <row r="7018" ht="12.75" customHeight="1" x14ac:dyDescent="0.2"/>
    <row r="7019" ht="12.75" customHeight="1" x14ac:dyDescent="0.2"/>
    <row r="7020" ht="12.75" customHeight="1" x14ac:dyDescent="0.2"/>
    <row r="7021" ht="12.75" customHeight="1" x14ac:dyDescent="0.2"/>
    <row r="7022" ht="12.75" customHeight="1" x14ac:dyDescent="0.2"/>
    <row r="7023" ht="12.75" customHeight="1" x14ac:dyDescent="0.2"/>
    <row r="7024" ht="12.75" customHeight="1" x14ac:dyDescent="0.2"/>
    <row r="7025" ht="12.75" customHeight="1" x14ac:dyDescent="0.2"/>
    <row r="7026" ht="12.75" customHeight="1" x14ac:dyDescent="0.2"/>
    <row r="7027" ht="12.75" customHeight="1" x14ac:dyDescent="0.2"/>
    <row r="7028" ht="12.75" customHeight="1" x14ac:dyDescent="0.2"/>
    <row r="7029" ht="12.75" customHeight="1" x14ac:dyDescent="0.2"/>
    <row r="7030" ht="12.75" customHeight="1" x14ac:dyDescent="0.2"/>
    <row r="7031" ht="12.75" customHeight="1" x14ac:dyDescent="0.2"/>
    <row r="7032" ht="12.75" customHeight="1" x14ac:dyDescent="0.2"/>
    <row r="7033" ht="12.75" customHeight="1" x14ac:dyDescent="0.2"/>
    <row r="7034" ht="12.75" customHeight="1" x14ac:dyDescent="0.2"/>
    <row r="7035" ht="12.75" customHeight="1" x14ac:dyDescent="0.2"/>
    <row r="7036" ht="12.75" customHeight="1" x14ac:dyDescent="0.2"/>
    <row r="7037" ht="12.75" customHeight="1" x14ac:dyDescent="0.2"/>
    <row r="7038" ht="12.75" customHeight="1" x14ac:dyDescent="0.2"/>
    <row r="7039" ht="12.75" customHeight="1" x14ac:dyDescent="0.2"/>
    <row r="7040" ht="12.75" customHeight="1" x14ac:dyDescent="0.2"/>
    <row r="7041" ht="12.75" customHeight="1" x14ac:dyDescent="0.2"/>
    <row r="7042" ht="12.75" customHeight="1" x14ac:dyDescent="0.2"/>
    <row r="7043" ht="12.75" customHeight="1" x14ac:dyDescent="0.2"/>
    <row r="7044" ht="12.75" customHeight="1" x14ac:dyDescent="0.2"/>
    <row r="7045" ht="12.75" customHeight="1" x14ac:dyDescent="0.2"/>
    <row r="7046" ht="12.75" customHeight="1" x14ac:dyDescent="0.2"/>
    <row r="7047" ht="12.75" customHeight="1" x14ac:dyDescent="0.2"/>
    <row r="7048" ht="12.75" customHeight="1" x14ac:dyDescent="0.2"/>
    <row r="7049" ht="12.75" customHeight="1" x14ac:dyDescent="0.2"/>
    <row r="7050" ht="12.75" customHeight="1" x14ac:dyDescent="0.2"/>
    <row r="7051" ht="12.75" customHeight="1" x14ac:dyDescent="0.2"/>
    <row r="7052" ht="12.75" customHeight="1" x14ac:dyDescent="0.2"/>
    <row r="7053" ht="12.75" customHeight="1" x14ac:dyDescent="0.2"/>
    <row r="7054" ht="12.75" customHeight="1" x14ac:dyDescent="0.2"/>
    <row r="7055" ht="12.75" customHeight="1" x14ac:dyDescent="0.2"/>
    <row r="7056" ht="12.75" customHeight="1" x14ac:dyDescent="0.2"/>
    <row r="7057" ht="12.75" customHeight="1" x14ac:dyDescent="0.2"/>
    <row r="7058" ht="12.75" customHeight="1" x14ac:dyDescent="0.2"/>
    <row r="7059" ht="12.75" customHeight="1" x14ac:dyDescent="0.2"/>
    <row r="7060" ht="12.75" customHeight="1" x14ac:dyDescent="0.2"/>
    <row r="7061" ht="12.75" customHeight="1" x14ac:dyDescent="0.2"/>
    <row r="7062" ht="12.75" customHeight="1" x14ac:dyDescent="0.2"/>
    <row r="7063" ht="12.75" customHeight="1" x14ac:dyDescent="0.2"/>
    <row r="7064" ht="12.75" customHeight="1" x14ac:dyDescent="0.2"/>
    <row r="7065" ht="12.75" customHeight="1" x14ac:dyDescent="0.2"/>
    <row r="7066" ht="12.75" customHeight="1" x14ac:dyDescent="0.2"/>
    <row r="7067" ht="12.75" customHeight="1" x14ac:dyDescent="0.2"/>
    <row r="7068" ht="12.75" customHeight="1" x14ac:dyDescent="0.2"/>
    <row r="7069" ht="12.75" customHeight="1" x14ac:dyDescent="0.2"/>
    <row r="7070" ht="12.75" customHeight="1" x14ac:dyDescent="0.2"/>
    <row r="7071" ht="12.75" customHeight="1" x14ac:dyDescent="0.2"/>
    <row r="7072" ht="12.75" customHeight="1" x14ac:dyDescent="0.2"/>
    <row r="7073" ht="12.75" customHeight="1" x14ac:dyDescent="0.2"/>
    <row r="7074" ht="12.75" customHeight="1" x14ac:dyDescent="0.2"/>
    <row r="7075" ht="12.75" customHeight="1" x14ac:dyDescent="0.2"/>
    <row r="7076" ht="12.75" customHeight="1" x14ac:dyDescent="0.2"/>
    <row r="7077" ht="12.75" customHeight="1" x14ac:dyDescent="0.2"/>
    <row r="7078" ht="12.75" customHeight="1" x14ac:dyDescent="0.2"/>
    <row r="7079" ht="12.75" customHeight="1" x14ac:dyDescent="0.2"/>
    <row r="7080" ht="12.75" customHeight="1" x14ac:dyDescent="0.2"/>
    <row r="7081" ht="12.75" customHeight="1" x14ac:dyDescent="0.2"/>
    <row r="7082" ht="12.75" customHeight="1" x14ac:dyDescent="0.2"/>
    <row r="7083" ht="12.75" customHeight="1" x14ac:dyDescent="0.2"/>
    <row r="7084" ht="12.75" customHeight="1" x14ac:dyDescent="0.2"/>
    <row r="7085" ht="12.75" customHeight="1" x14ac:dyDescent="0.2"/>
    <row r="7086" ht="12.75" customHeight="1" x14ac:dyDescent="0.2"/>
    <row r="7087" ht="12.75" customHeight="1" x14ac:dyDescent="0.2"/>
    <row r="7088" ht="12.75" customHeight="1" x14ac:dyDescent="0.2"/>
    <row r="7089" ht="12.75" customHeight="1" x14ac:dyDescent="0.2"/>
    <row r="7090" ht="12.75" customHeight="1" x14ac:dyDescent="0.2"/>
    <row r="7091" ht="12.75" customHeight="1" x14ac:dyDescent="0.2"/>
    <row r="7092" ht="12.75" customHeight="1" x14ac:dyDescent="0.2"/>
    <row r="7093" ht="12.75" customHeight="1" x14ac:dyDescent="0.2"/>
    <row r="7094" ht="12.75" customHeight="1" x14ac:dyDescent="0.2"/>
    <row r="7095" ht="12.75" customHeight="1" x14ac:dyDescent="0.2"/>
    <row r="7096" ht="12.75" customHeight="1" x14ac:dyDescent="0.2"/>
    <row r="7097" ht="12.75" customHeight="1" x14ac:dyDescent="0.2"/>
    <row r="7098" ht="12.75" customHeight="1" x14ac:dyDescent="0.2"/>
    <row r="7099" ht="12.75" customHeight="1" x14ac:dyDescent="0.2"/>
    <row r="7100" ht="12.75" customHeight="1" x14ac:dyDescent="0.2"/>
    <row r="7101" ht="12.75" customHeight="1" x14ac:dyDescent="0.2"/>
    <row r="7102" ht="12.75" customHeight="1" x14ac:dyDescent="0.2"/>
    <row r="7103" ht="12.75" customHeight="1" x14ac:dyDescent="0.2"/>
    <row r="7104" ht="12.75" customHeight="1" x14ac:dyDescent="0.2"/>
    <row r="7105" ht="12.75" customHeight="1" x14ac:dyDescent="0.2"/>
    <row r="7106" ht="12.75" customHeight="1" x14ac:dyDescent="0.2"/>
    <row r="7107" ht="12.75" customHeight="1" x14ac:dyDescent="0.2"/>
    <row r="7108" ht="12.75" customHeight="1" x14ac:dyDescent="0.2"/>
    <row r="7109" ht="12.75" customHeight="1" x14ac:dyDescent="0.2"/>
    <row r="7110" ht="12.75" customHeight="1" x14ac:dyDescent="0.2"/>
    <row r="7111" ht="12.75" customHeight="1" x14ac:dyDescent="0.2"/>
    <row r="7112" ht="12.75" customHeight="1" x14ac:dyDescent="0.2"/>
    <row r="7113" ht="12.75" customHeight="1" x14ac:dyDescent="0.2"/>
    <row r="7114" ht="12.75" customHeight="1" x14ac:dyDescent="0.2"/>
    <row r="7115" ht="12.75" customHeight="1" x14ac:dyDescent="0.2"/>
    <row r="7116" ht="12.75" customHeight="1" x14ac:dyDescent="0.2"/>
    <row r="7117" ht="12.75" customHeight="1" x14ac:dyDescent="0.2"/>
    <row r="7118" ht="12.75" customHeight="1" x14ac:dyDescent="0.2"/>
    <row r="7119" ht="12.75" customHeight="1" x14ac:dyDescent="0.2"/>
    <row r="7120" ht="12.75" customHeight="1" x14ac:dyDescent="0.2"/>
    <row r="7121" ht="12.75" customHeight="1" x14ac:dyDescent="0.2"/>
    <row r="7122" ht="12.75" customHeight="1" x14ac:dyDescent="0.2"/>
    <row r="7123" ht="12.75" customHeight="1" x14ac:dyDescent="0.2"/>
    <row r="7124" ht="12.75" customHeight="1" x14ac:dyDescent="0.2"/>
    <row r="7125" ht="12.75" customHeight="1" x14ac:dyDescent="0.2"/>
    <row r="7126" ht="12.75" customHeight="1" x14ac:dyDescent="0.2"/>
    <row r="7127" ht="12.75" customHeight="1" x14ac:dyDescent="0.2"/>
    <row r="7128" ht="12.75" customHeight="1" x14ac:dyDescent="0.2"/>
    <row r="7129" ht="12.75" customHeight="1" x14ac:dyDescent="0.2"/>
    <row r="7130" ht="12.75" customHeight="1" x14ac:dyDescent="0.2"/>
    <row r="7131" ht="12.75" customHeight="1" x14ac:dyDescent="0.2"/>
    <row r="7132" ht="12.75" customHeight="1" x14ac:dyDescent="0.2"/>
    <row r="7133" ht="12.75" customHeight="1" x14ac:dyDescent="0.2"/>
    <row r="7134" ht="12.75" customHeight="1" x14ac:dyDescent="0.2"/>
    <row r="7135" ht="12.75" customHeight="1" x14ac:dyDescent="0.2"/>
    <row r="7136" ht="12.75" customHeight="1" x14ac:dyDescent="0.2"/>
    <row r="7137" ht="12.75" customHeight="1" x14ac:dyDescent="0.2"/>
    <row r="7138" ht="12.75" customHeight="1" x14ac:dyDescent="0.2"/>
    <row r="7139" ht="12.75" customHeight="1" x14ac:dyDescent="0.2"/>
    <row r="7140" ht="12.75" customHeight="1" x14ac:dyDescent="0.2"/>
    <row r="7141" ht="12.75" customHeight="1" x14ac:dyDescent="0.2"/>
    <row r="7142" ht="12.75" customHeight="1" x14ac:dyDescent="0.2"/>
    <row r="7143" ht="12.75" customHeight="1" x14ac:dyDescent="0.2"/>
    <row r="7144" ht="12.75" customHeight="1" x14ac:dyDescent="0.2"/>
    <row r="7145" ht="12.75" customHeight="1" x14ac:dyDescent="0.2"/>
    <row r="7146" ht="12.75" customHeight="1" x14ac:dyDescent="0.2"/>
    <row r="7147" ht="12.75" customHeight="1" x14ac:dyDescent="0.2"/>
    <row r="7148" ht="12.75" customHeight="1" x14ac:dyDescent="0.2"/>
    <row r="7149" ht="12.75" customHeight="1" x14ac:dyDescent="0.2"/>
    <row r="7150" ht="12.75" customHeight="1" x14ac:dyDescent="0.2"/>
    <row r="7151" ht="12.75" customHeight="1" x14ac:dyDescent="0.2"/>
    <row r="7152" ht="12.75" customHeight="1" x14ac:dyDescent="0.2"/>
    <row r="7153" ht="12.75" customHeight="1" x14ac:dyDescent="0.2"/>
    <row r="7154" ht="12.75" customHeight="1" x14ac:dyDescent="0.2"/>
    <row r="7155" ht="12.75" customHeight="1" x14ac:dyDescent="0.2"/>
    <row r="7156" ht="12.75" customHeight="1" x14ac:dyDescent="0.2"/>
    <row r="7157" ht="12.75" customHeight="1" x14ac:dyDescent="0.2"/>
    <row r="7158" ht="12.75" customHeight="1" x14ac:dyDescent="0.2"/>
    <row r="7159" ht="12.75" customHeight="1" x14ac:dyDescent="0.2"/>
    <row r="7160" ht="12.75" customHeight="1" x14ac:dyDescent="0.2"/>
    <row r="7161" ht="12.75" customHeight="1" x14ac:dyDescent="0.2"/>
    <row r="7162" ht="12.75" customHeight="1" x14ac:dyDescent="0.2"/>
    <row r="7163" ht="12.75" customHeight="1" x14ac:dyDescent="0.2"/>
    <row r="7164" ht="12.75" customHeight="1" x14ac:dyDescent="0.2"/>
    <row r="7165" ht="12.75" customHeight="1" x14ac:dyDescent="0.2"/>
    <row r="7166" ht="12.75" customHeight="1" x14ac:dyDescent="0.2"/>
    <row r="7167" ht="12.75" customHeight="1" x14ac:dyDescent="0.2"/>
    <row r="7168" ht="12.75" customHeight="1" x14ac:dyDescent="0.2"/>
    <row r="7169" ht="12.75" customHeight="1" x14ac:dyDescent="0.2"/>
    <row r="7170" ht="12.75" customHeight="1" x14ac:dyDescent="0.2"/>
    <row r="7171" ht="12.75" customHeight="1" x14ac:dyDescent="0.2"/>
    <row r="7172" ht="12.75" customHeight="1" x14ac:dyDescent="0.2"/>
    <row r="7173" ht="12.75" customHeight="1" x14ac:dyDescent="0.2"/>
    <row r="7174" ht="12.75" customHeight="1" x14ac:dyDescent="0.2"/>
    <row r="7175" ht="12.75" customHeight="1" x14ac:dyDescent="0.2"/>
    <row r="7176" ht="12.75" customHeight="1" x14ac:dyDescent="0.2"/>
    <row r="7177" ht="12.75" customHeight="1" x14ac:dyDescent="0.2"/>
    <row r="7178" ht="12.75" customHeight="1" x14ac:dyDescent="0.2"/>
    <row r="7179" ht="12.75" customHeight="1" x14ac:dyDescent="0.2"/>
    <row r="7180" ht="12.75" customHeight="1" x14ac:dyDescent="0.2"/>
    <row r="7181" ht="12.75" customHeight="1" x14ac:dyDescent="0.2"/>
    <row r="7182" ht="12.75" customHeight="1" x14ac:dyDescent="0.2"/>
    <row r="7183" ht="12.75" customHeight="1" x14ac:dyDescent="0.2"/>
    <row r="7184" ht="12.75" customHeight="1" x14ac:dyDescent="0.2"/>
    <row r="7185" ht="12.75" customHeight="1" x14ac:dyDescent="0.2"/>
    <row r="7186" ht="12.75" customHeight="1" x14ac:dyDescent="0.2"/>
    <row r="7187" ht="12.75" customHeight="1" x14ac:dyDescent="0.2"/>
    <row r="7188" ht="12.75" customHeight="1" x14ac:dyDescent="0.2"/>
    <row r="7189" ht="12.75" customHeight="1" x14ac:dyDescent="0.2"/>
    <row r="7190" ht="12.75" customHeight="1" x14ac:dyDescent="0.2"/>
    <row r="7191" ht="12.75" customHeight="1" x14ac:dyDescent="0.2"/>
    <row r="7192" ht="12.75" customHeight="1" x14ac:dyDescent="0.2"/>
    <row r="7193" ht="12.75" customHeight="1" x14ac:dyDescent="0.2"/>
    <row r="7194" ht="12.75" customHeight="1" x14ac:dyDescent="0.2"/>
    <row r="7195" ht="12.75" customHeight="1" x14ac:dyDescent="0.2"/>
    <row r="7196" ht="12.75" customHeight="1" x14ac:dyDescent="0.2"/>
    <row r="7197" ht="12.75" customHeight="1" x14ac:dyDescent="0.2"/>
    <row r="7198" ht="12.75" customHeight="1" x14ac:dyDescent="0.2"/>
    <row r="7199" ht="12.75" customHeight="1" x14ac:dyDescent="0.2"/>
    <row r="7200" ht="12.75" customHeight="1" x14ac:dyDescent="0.2"/>
    <row r="7201" ht="12.75" customHeight="1" x14ac:dyDescent="0.2"/>
    <row r="7202" ht="12.75" customHeight="1" x14ac:dyDescent="0.2"/>
    <row r="7203" ht="12.75" customHeight="1" x14ac:dyDescent="0.2"/>
    <row r="7204" ht="12.75" customHeight="1" x14ac:dyDescent="0.2"/>
    <row r="7205" ht="12.75" customHeight="1" x14ac:dyDescent="0.2"/>
    <row r="7206" ht="12.75" customHeight="1" x14ac:dyDescent="0.2"/>
    <row r="7207" ht="12.75" customHeight="1" x14ac:dyDescent="0.2"/>
    <row r="7208" ht="12.75" customHeight="1" x14ac:dyDescent="0.2"/>
    <row r="7209" ht="12.75" customHeight="1" x14ac:dyDescent="0.2"/>
    <row r="7210" ht="12.75" customHeight="1" x14ac:dyDescent="0.2"/>
    <row r="7211" ht="12.75" customHeight="1" x14ac:dyDescent="0.2"/>
    <row r="7212" ht="12.75" customHeight="1" x14ac:dyDescent="0.2"/>
    <row r="7213" ht="12.75" customHeight="1" x14ac:dyDescent="0.2"/>
    <row r="7214" ht="12.75" customHeight="1" x14ac:dyDescent="0.2"/>
    <row r="7215" ht="12.75" customHeight="1" x14ac:dyDescent="0.2"/>
    <row r="7216" ht="12.75" customHeight="1" x14ac:dyDescent="0.2"/>
    <row r="7217" ht="12.75" customHeight="1" x14ac:dyDescent="0.2"/>
    <row r="7218" ht="12.75" customHeight="1" x14ac:dyDescent="0.2"/>
    <row r="7219" ht="12.75" customHeight="1" x14ac:dyDescent="0.2"/>
    <row r="7220" ht="12.75" customHeight="1" x14ac:dyDescent="0.2"/>
    <row r="7221" ht="12.75" customHeight="1" x14ac:dyDescent="0.2"/>
    <row r="7222" ht="12.75" customHeight="1" x14ac:dyDescent="0.2"/>
    <row r="7223" ht="12.75" customHeight="1" x14ac:dyDescent="0.2"/>
    <row r="7224" ht="12.75" customHeight="1" x14ac:dyDescent="0.2"/>
    <row r="7225" ht="12.75" customHeight="1" x14ac:dyDescent="0.2"/>
    <row r="7226" ht="12.75" customHeight="1" x14ac:dyDescent="0.2"/>
    <row r="7227" ht="12.75" customHeight="1" x14ac:dyDescent="0.2"/>
    <row r="7228" ht="12.75" customHeight="1" x14ac:dyDescent="0.2"/>
    <row r="7229" ht="12.75" customHeight="1" x14ac:dyDescent="0.2"/>
    <row r="7230" ht="12.75" customHeight="1" x14ac:dyDescent="0.2"/>
    <row r="7231" ht="12.75" customHeight="1" x14ac:dyDescent="0.2"/>
    <row r="7232" ht="12.75" customHeight="1" x14ac:dyDescent="0.2"/>
    <row r="7233" ht="12.75" customHeight="1" x14ac:dyDescent="0.2"/>
    <row r="7234" ht="12.75" customHeight="1" x14ac:dyDescent="0.2"/>
    <row r="7235" ht="12.75" customHeight="1" x14ac:dyDescent="0.2"/>
    <row r="7236" ht="12.75" customHeight="1" x14ac:dyDescent="0.2"/>
    <row r="7237" ht="12.75" customHeight="1" x14ac:dyDescent="0.2"/>
    <row r="7238" ht="12.75" customHeight="1" x14ac:dyDescent="0.2"/>
    <row r="7239" ht="12.75" customHeight="1" x14ac:dyDescent="0.2"/>
    <row r="7240" ht="12.75" customHeight="1" x14ac:dyDescent="0.2"/>
    <row r="7241" ht="12.75" customHeight="1" x14ac:dyDescent="0.2"/>
    <row r="7242" ht="12.75" customHeight="1" x14ac:dyDescent="0.2"/>
    <row r="7243" ht="12.75" customHeight="1" x14ac:dyDescent="0.2"/>
    <row r="7244" ht="12.75" customHeight="1" x14ac:dyDescent="0.2"/>
    <row r="7245" ht="12.75" customHeight="1" x14ac:dyDescent="0.2"/>
    <row r="7246" ht="12.75" customHeight="1" x14ac:dyDescent="0.2"/>
    <row r="7247" ht="12.75" customHeight="1" x14ac:dyDescent="0.2"/>
    <row r="7248" ht="12.75" customHeight="1" x14ac:dyDescent="0.2"/>
    <row r="7249" ht="12.75" customHeight="1" x14ac:dyDescent="0.2"/>
    <row r="7250" ht="12.75" customHeight="1" x14ac:dyDescent="0.2"/>
    <row r="7251" ht="12.75" customHeight="1" x14ac:dyDescent="0.2"/>
    <row r="7252" ht="12.75" customHeight="1" x14ac:dyDescent="0.2"/>
    <row r="7253" ht="12.75" customHeight="1" x14ac:dyDescent="0.2"/>
    <row r="7254" ht="12.75" customHeight="1" x14ac:dyDescent="0.2"/>
    <row r="7255" ht="12.75" customHeight="1" x14ac:dyDescent="0.2"/>
    <row r="7256" ht="12.75" customHeight="1" x14ac:dyDescent="0.2"/>
    <row r="7257" ht="12.75" customHeight="1" x14ac:dyDescent="0.2"/>
    <row r="7258" ht="12.75" customHeight="1" x14ac:dyDescent="0.2"/>
    <row r="7259" ht="12.75" customHeight="1" x14ac:dyDescent="0.2"/>
    <row r="7260" ht="12.75" customHeight="1" x14ac:dyDescent="0.2"/>
    <row r="7261" ht="12.75" customHeight="1" x14ac:dyDescent="0.2"/>
    <row r="7262" ht="12.75" customHeight="1" x14ac:dyDescent="0.2"/>
    <row r="7263" ht="12.75" customHeight="1" x14ac:dyDescent="0.2"/>
    <row r="7264" ht="12.75" customHeight="1" x14ac:dyDescent="0.2"/>
    <row r="7265" ht="12.75" customHeight="1" x14ac:dyDescent="0.2"/>
    <row r="7266" ht="12.75" customHeight="1" x14ac:dyDescent="0.2"/>
    <row r="7267" ht="12.75" customHeight="1" x14ac:dyDescent="0.2"/>
    <row r="7268" ht="12.75" customHeight="1" x14ac:dyDescent="0.2"/>
    <row r="7269" ht="12.75" customHeight="1" x14ac:dyDescent="0.2"/>
    <row r="7270" ht="12.75" customHeight="1" x14ac:dyDescent="0.2"/>
    <row r="7271" ht="12.75" customHeight="1" x14ac:dyDescent="0.2"/>
    <row r="7272" ht="12.75" customHeight="1" x14ac:dyDescent="0.2"/>
    <row r="7273" ht="12.75" customHeight="1" x14ac:dyDescent="0.2"/>
    <row r="7274" ht="12.75" customHeight="1" x14ac:dyDescent="0.2"/>
    <row r="7275" ht="12.75" customHeight="1" x14ac:dyDescent="0.2"/>
    <row r="7276" ht="12.75" customHeight="1" x14ac:dyDescent="0.2"/>
    <row r="7277" ht="12.75" customHeight="1" x14ac:dyDescent="0.2"/>
    <row r="7278" ht="12.75" customHeight="1" x14ac:dyDescent="0.2"/>
    <row r="7279" ht="12.75" customHeight="1" x14ac:dyDescent="0.2"/>
    <row r="7280" ht="12.75" customHeight="1" x14ac:dyDescent="0.2"/>
    <row r="7281" ht="12.75" customHeight="1" x14ac:dyDescent="0.2"/>
    <row r="7282" ht="12.75" customHeight="1" x14ac:dyDescent="0.2"/>
    <row r="7283" ht="12.75" customHeight="1" x14ac:dyDescent="0.2"/>
    <row r="7284" ht="12.75" customHeight="1" x14ac:dyDescent="0.2"/>
    <row r="7285" ht="12.75" customHeight="1" x14ac:dyDescent="0.2"/>
    <row r="7286" ht="12.75" customHeight="1" x14ac:dyDescent="0.2"/>
    <row r="7287" ht="12.75" customHeight="1" x14ac:dyDescent="0.2"/>
    <row r="7288" ht="12.75" customHeight="1" x14ac:dyDescent="0.2"/>
    <row r="7289" ht="12.75" customHeight="1" x14ac:dyDescent="0.2"/>
    <row r="7290" ht="12.75" customHeight="1" x14ac:dyDescent="0.2"/>
    <row r="7291" ht="12.75" customHeight="1" x14ac:dyDescent="0.2"/>
    <row r="7292" ht="12.75" customHeight="1" x14ac:dyDescent="0.2"/>
    <row r="7293" ht="12.75" customHeight="1" x14ac:dyDescent="0.2"/>
    <row r="7294" ht="12.75" customHeight="1" x14ac:dyDescent="0.2"/>
    <row r="7295" ht="12.75" customHeight="1" x14ac:dyDescent="0.2"/>
    <row r="7296" ht="12.75" customHeight="1" x14ac:dyDescent="0.2"/>
    <row r="7297" ht="12.75" customHeight="1" x14ac:dyDescent="0.2"/>
    <row r="7298" ht="12.75" customHeight="1" x14ac:dyDescent="0.2"/>
    <row r="7299" ht="12.75" customHeight="1" x14ac:dyDescent="0.2"/>
    <row r="7300" ht="12.75" customHeight="1" x14ac:dyDescent="0.2"/>
    <row r="7301" ht="12.75" customHeight="1" x14ac:dyDescent="0.2"/>
    <row r="7302" ht="12.75" customHeight="1" x14ac:dyDescent="0.2"/>
    <row r="7303" ht="12.75" customHeight="1" x14ac:dyDescent="0.2"/>
    <row r="7304" ht="12.75" customHeight="1" x14ac:dyDescent="0.2"/>
    <row r="7305" ht="12.75" customHeight="1" x14ac:dyDescent="0.2"/>
    <row r="7306" ht="12.75" customHeight="1" x14ac:dyDescent="0.2"/>
    <row r="7307" ht="12.75" customHeight="1" x14ac:dyDescent="0.2"/>
    <row r="7308" ht="12.75" customHeight="1" x14ac:dyDescent="0.2"/>
    <row r="7309" ht="12.75" customHeight="1" x14ac:dyDescent="0.2"/>
    <row r="7310" ht="12.75" customHeight="1" x14ac:dyDescent="0.2"/>
    <row r="7311" ht="12.75" customHeight="1" x14ac:dyDescent="0.2"/>
    <row r="7312" ht="12.75" customHeight="1" x14ac:dyDescent="0.2"/>
    <row r="7313" ht="12.75" customHeight="1" x14ac:dyDescent="0.2"/>
    <row r="7314" ht="12.75" customHeight="1" x14ac:dyDescent="0.2"/>
    <row r="7315" ht="12.75" customHeight="1" x14ac:dyDescent="0.2"/>
    <row r="7316" ht="12.75" customHeight="1" x14ac:dyDescent="0.2"/>
    <row r="7317" ht="12.75" customHeight="1" x14ac:dyDescent="0.2"/>
    <row r="7318" ht="12.75" customHeight="1" x14ac:dyDescent="0.2"/>
    <row r="7319" ht="12.75" customHeight="1" x14ac:dyDescent="0.2"/>
    <row r="7320" ht="12.75" customHeight="1" x14ac:dyDescent="0.2"/>
    <row r="7321" ht="12.75" customHeight="1" x14ac:dyDescent="0.2"/>
    <row r="7322" ht="12.75" customHeight="1" x14ac:dyDescent="0.2"/>
    <row r="7323" ht="12.75" customHeight="1" x14ac:dyDescent="0.2"/>
    <row r="7324" ht="12.75" customHeight="1" x14ac:dyDescent="0.2"/>
    <row r="7325" ht="12.75" customHeight="1" x14ac:dyDescent="0.2"/>
    <row r="7326" ht="12.75" customHeight="1" x14ac:dyDescent="0.2"/>
    <row r="7327" ht="12.75" customHeight="1" x14ac:dyDescent="0.2"/>
    <row r="7328" ht="12.75" customHeight="1" x14ac:dyDescent="0.2"/>
    <row r="7329" ht="12.75" customHeight="1" x14ac:dyDescent="0.2"/>
    <row r="7330" ht="12.75" customHeight="1" x14ac:dyDescent="0.2"/>
    <row r="7331" ht="12.75" customHeight="1" x14ac:dyDescent="0.2"/>
    <row r="7332" ht="12.75" customHeight="1" x14ac:dyDescent="0.2"/>
    <row r="7333" ht="12.75" customHeight="1" x14ac:dyDescent="0.2"/>
    <row r="7334" ht="12.75" customHeight="1" x14ac:dyDescent="0.2"/>
    <row r="7335" ht="12.75" customHeight="1" x14ac:dyDescent="0.2"/>
    <row r="7336" ht="12.75" customHeight="1" x14ac:dyDescent="0.2"/>
    <row r="7337" ht="12.75" customHeight="1" x14ac:dyDescent="0.2"/>
    <row r="7338" ht="12.75" customHeight="1" x14ac:dyDescent="0.2"/>
    <row r="7339" ht="12.75" customHeight="1" x14ac:dyDescent="0.2"/>
    <row r="7340" ht="12.75" customHeight="1" x14ac:dyDescent="0.2"/>
    <row r="7341" ht="12.75" customHeight="1" x14ac:dyDescent="0.2"/>
    <row r="7342" ht="12.75" customHeight="1" x14ac:dyDescent="0.2"/>
    <row r="7343" ht="12.75" customHeight="1" x14ac:dyDescent="0.2"/>
    <row r="7344" ht="12.75" customHeight="1" x14ac:dyDescent="0.2"/>
    <row r="7345" ht="12.75" customHeight="1" x14ac:dyDescent="0.2"/>
    <row r="7346" ht="12.75" customHeight="1" x14ac:dyDescent="0.2"/>
    <row r="7347" ht="12.75" customHeight="1" x14ac:dyDescent="0.2"/>
    <row r="7348" ht="12.75" customHeight="1" x14ac:dyDescent="0.2"/>
    <row r="7349" ht="12.75" customHeight="1" x14ac:dyDescent="0.2"/>
    <row r="7350" ht="12.75" customHeight="1" x14ac:dyDescent="0.2"/>
    <row r="7351" ht="12.75" customHeight="1" x14ac:dyDescent="0.2"/>
    <row r="7352" ht="12.75" customHeight="1" x14ac:dyDescent="0.2"/>
    <row r="7353" ht="12.75" customHeight="1" x14ac:dyDescent="0.2"/>
    <row r="7354" ht="12.75" customHeight="1" x14ac:dyDescent="0.2"/>
    <row r="7355" ht="12.75" customHeight="1" x14ac:dyDescent="0.2"/>
    <row r="7356" ht="12.75" customHeight="1" x14ac:dyDescent="0.2"/>
    <row r="7357" ht="12.75" customHeight="1" x14ac:dyDescent="0.2"/>
    <row r="7358" ht="12.75" customHeight="1" x14ac:dyDescent="0.2"/>
    <row r="7359" ht="12.75" customHeight="1" x14ac:dyDescent="0.2"/>
    <row r="7360" ht="12.75" customHeight="1" x14ac:dyDescent="0.2"/>
    <row r="7361" ht="12.75" customHeight="1" x14ac:dyDescent="0.2"/>
    <row r="7362" ht="12.75" customHeight="1" x14ac:dyDescent="0.2"/>
    <row r="7363" ht="12.75" customHeight="1" x14ac:dyDescent="0.2"/>
    <row r="7364" ht="12.75" customHeight="1" x14ac:dyDescent="0.2"/>
    <row r="7365" ht="12.75" customHeight="1" x14ac:dyDescent="0.2"/>
    <row r="7366" ht="12.75" customHeight="1" x14ac:dyDescent="0.2"/>
    <row r="7367" ht="12.75" customHeight="1" x14ac:dyDescent="0.2"/>
    <row r="7368" ht="12.75" customHeight="1" x14ac:dyDescent="0.2"/>
    <row r="7369" ht="12.75" customHeight="1" x14ac:dyDescent="0.2"/>
    <row r="7370" ht="12.75" customHeight="1" x14ac:dyDescent="0.2"/>
    <row r="7371" ht="12.75" customHeight="1" x14ac:dyDescent="0.2"/>
    <row r="7372" ht="12.75" customHeight="1" x14ac:dyDescent="0.2"/>
    <row r="7373" ht="12.75" customHeight="1" x14ac:dyDescent="0.2"/>
    <row r="7374" ht="12.75" customHeight="1" x14ac:dyDescent="0.2"/>
    <row r="7375" ht="12.75" customHeight="1" x14ac:dyDescent="0.2"/>
    <row r="7376" ht="12.75" customHeight="1" x14ac:dyDescent="0.2"/>
    <row r="7377" ht="12.75" customHeight="1" x14ac:dyDescent="0.2"/>
    <row r="7378" ht="12.75" customHeight="1" x14ac:dyDescent="0.2"/>
    <row r="7379" ht="12.75" customHeight="1" x14ac:dyDescent="0.2"/>
    <row r="7380" ht="12.75" customHeight="1" x14ac:dyDescent="0.2"/>
    <row r="7381" ht="12.75" customHeight="1" x14ac:dyDescent="0.2"/>
    <row r="7382" ht="12.75" customHeight="1" x14ac:dyDescent="0.2"/>
    <row r="7383" ht="12.75" customHeight="1" x14ac:dyDescent="0.2"/>
    <row r="7384" ht="12.75" customHeight="1" x14ac:dyDescent="0.2"/>
    <row r="7385" ht="12.75" customHeight="1" x14ac:dyDescent="0.2"/>
    <row r="7386" ht="12.75" customHeight="1" x14ac:dyDescent="0.2"/>
    <row r="7387" ht="12.75" customHeight="1" x14ac:dyDescent="0.2"/>
    <row r="7388" ht="12.75" customHeight="1" x14ac:dyDescent="0.2"/>
    <row r="7389" ht="12.75" customHeight="1" x14ac:dyDescent="0.2"/>
    <row r="7390" ht="12.75" customHeight="1" x14ac:dyDescent="0.2"/>
    <row r="7391" ht="12.75" customHeight="1" x14ac:dyDescent="0.2"/>
    <row r="7392" ht="12.75" customHeight="1" x14ac:dyDescent="0.2"/>
    <row r="7393" ht="12.75" customHeight="1" x14ac:dyDescent="0.2"/>
    <row r="7394" ht="12.75" customHeight="1" x14ac:dyDescent="0.2"/>
    <row r="7395" ht="12.75" customHeight="1" x14ac:dyDescent="0.2"/>
    <row r="7396" ht="12.75" customHeight="1" x14ac:dyDescent="0.2"/>
    <row r="7397" ht="12.75" customHeight="1" x14ac:dyDescent="0.2"/>
    <row r="7398" ht="12.75" customHeight="1" x14ac:dyDescent="0.2"/>
    <row r="7399" ht="12.75" customHeight="1" x14ac:dyDescent="0.2"/>
    <row r="7400" ht="12.75" customHeight="1" x14ac:dyDescent="0.2"/>
    <row r="7401" ht="12.75" customHeight="1" x14ac:dyDescent="0.2"/>
    <row r="7402" ht="12.75" customHeight="1" x14ac:dyDescent="0.2"/>
    <row r="7403" ht="12.75" customHeight="1" x14ac:dyDescent="0.2"/>
    <row r="7404" ht="12.75" customHeight="1" x14ac:dyDescent="0.2"/>
    <row r="7405" ht="12.75" customHeight="1" x14ac:dyDescent="0.2"/>
    <row r="7406" ht="12.75" customHeight="1" x14ac:dyDescent="0.2"/>
    <row r="7407" ht="12.75" customHeight="1" x14ac:dyDescent="0.2"/>
    <row r="7408" ht="12.75" customHeight="1" x14ac:dyDescent="0.2"/>
    <row r="7409" ht="12.75" customHeight="1" x14ac:dyDescent="0.2"/>
    <row r="7410" ht="12.75" customHeight="1" x14ac:dyDescent="0.2"/>
    <row r="7411" ht="12.75" customHeight="1" x14ac:dyDescent="0.2"/>
    <row r="7412" ht="12.75" customHeight="1" x14ac:dyDescent="0.2"/>
    <row r="7413" ht="12.75" customHeight="1" x14ac:dyDescent="0.2"/>
    <row r="7414" ht="12.75" customHeight="1" x14ac:dyDescent="0.2"/>
    <row r="7415" ht="12.75" customHeight="1" x14ac:dyDescent="0.2"/>
    <row r="7416" ht="12.75" customHeight="1" x14ac:dyDescent="0.2"/>
    <row r="7417" ht="12.75" customHeight="1" x14ac:dyDescent="0.2"/>
    <row r="7418" ht="12.75" customHeight="1" x14ac:dyDescent="0.2"/>
    <row r="7419" ht="12.75" customHeight="1" x14ac:dyDescent="0.2"/>
    <row r="7420" ht="12.75" customHeight="1" x14ac:dyDescent="0.2"/>
    <row r="7421" ht="12.75" customHeight="1" x14ac:dyDescent="0.2"/>
    <row r="7422" ht="12.75" customHeight="1" x14ac:dyDescent="0.2"/>
    <row r="7423" ht="12.75" customHeight="1" x14ac:dyDescent="0.2"/>
    <row r="7424" ht="12.75" customHeight="1" x14ac:dyDescent="0.2"/>
    <row r="7425" ht="12.75" customHeight="1" x14ac:dyDescent="0.2"/>
    <row r="7426" ht="12.75" customHeight="1" x14ac:dyDescent="0.2"/>
    <row r="7427" ht="12.75" customHeight="1" x14ac:dyDescent="0.2"/>
    <row r="7428" ht="12.75" customHeight="1" x14ac:dyDescent="0.2"/>
    <row r="7429" ht="12.75" customHeight="1" x14ac:dyDescent="0.2"/>
    <row r="7430" ht="12.75" customHeight="1" x14ac:dyDescent="0.2"/>
    <row r="7431" ht="12.75" customHeight="1" x14ac:dyDescent="0.2"/>
    <row r="7432" ht="12.75" customHeight="1" x14ac:dyDescent="0.2"/>
    <row r="7433" ht="12.75" customHeight="1" x14ac:dyDescent="0.2"/>
    <row r="7434" ht="12.75" customHeight="1" x14ac:dyDescent="0.2"/>
    <row r="7435" ht="12.75" customHeight="1" x14ac:dyDescent="0.2"/>
    <row r="7436" ht="12.75" customHeight="1" x14ac:dyDescent="0.2"/>
    <row r="7437" ht="12.75" customHeight="1" x14ac:dyDescent="0.2"/>
    <row r="7438" ht="12.75" customHeight="1" x14ac:dyDescent="0.2"/>
    <row r="7439" ht="12.75" customHeight="1" x14ac:dyDescent="0.2"/>
    <row r="7440" ht="12.75" customHeight="1" x14ac:dyDescent="0.2"/>
    <row r="7441" ht="12.75" customHeight="1" x14ac:dyDescent="0.2"/>
    <row r="7442" ht="12.75" customHeight="1" x14ac:dyDescent="0.2"/>
    <row r="7443" ht="12.75" customHeight="1" x14ac:dyDescent="0.2"/>
    <row r="7444" ht="12.75" customHeight="1" x14ac:dyDescent="0.2"/>
    <row r="7445" ht="12.75" customHeight="1" x14ac:dyDescent="0.2"/>
    <row r="7446" ht="12.75" customHeight="1" x14ac:dyDescent="0.2"/>
    <row r="7447" ht="12.75" customHeight="1" x14ac:dyDescent="0.2"/>
    <row r="7448" ht="12.75" customHeight="1" x14ac:dyDescent="0.2"/>
    <row r="7449" ht="12.75" customHeight="1" x14ac:dyDescent="0.2"/>
    <row r="7450" ht="12.75" customHeight="1" x14ac:dyDescent="0.2"/>
    <row r="7451" ht="12.75" customHeight="1" x14ac:dyDescent="0.2"/>
    <row r="7452" ht="12.75" customHeight="1" x14ac:dyDescent="0.2"/>
    <row r="7453" ht="12.75" customHeight="1" x14ac:dyDescent="0.2"/>
    <row r="7454" ht="12.75" customHeight="1" x14ac:dyDescent="0.2"/>
    <row r="7455" ht="12.75" customHeight="1" x14ac:dyDescent="0.2"/>
    <row r="7456" ht="12.75" customHeight="1" x14ac:dyDescent="0.2"/>
    <row r="7457" ht="12.75" customHeight="1" x14ac:dyDescent="0.2"/>
    <row r="7458" ht="12.75" customHeight="1" x14ac:dyDescent="0.2"/>
    <row r="7459" ht="12.75" customHeight="1" x14ac:dyDescent="0.2"/>
    <row r="7460" ht="12.75" customHeight="1" x14ac:dyDescent="0.2"/>
    <row r="7461" ht="12.75" customHeight="1" x14ac:dyDescent="0.2"/>
    <row r="7462" ht="12.75" customHeight="1" x14ac:dyDescent="0.2"/>
    <row r="7463" ht="12.75" customHeight="1" x14ac:dyDescent="0.2"/>
    <row r="7464" ht="12.75" customHeight="1" x14ac:dyDescent="0.2"/>
    <row r="7465" ht="12.75" customHeight="1" x14ac:dyDescent="0.2"/>
    <row r="7466" ht="12.75" customHeight="1" x14ac:dyDescent="0.2"/>
    <row r="7467" ht="12.75" customHeight="1" x14ac:dyDescent="0.2"/>
    <row r="7468" ht="12.75" customHeight="1" x14ac:dyDescent="0.2"/>
    <row r="7469" ht="12.75" customHeight="1" x14ac:dyDescent="0.2"/>
    <row r="7470" ht="12.75" customHeight="1" x14ac:dyDescent="0.2"/>
    <row r="7471" ht="12.75" customHeight="1" x14ac:dyDescent="0.2"/>
    <row r="7472" ht="12.75" customHeight="1" x14ac:dyDescent="0.2"/>
    <row r="7473" ht="12.75" customHeight="1" x14ac:dyDescent="0.2"/>
    <row r="7474" ht="12.75" customHeight="1" x14ac:dyDescent="0.2"/>
    <row r="7475" ht="12.75" customHeight="1" x14ac:dyDescent="0.2"/>
    <row r="7476" ht="12.75" customHeight="1" x14ac:dyDescent="0.2"/>
    <row r="7477" ht="12.75" customHeight="1" x14ac:dyDescent="0.2"/>
    <row r="7478" ht="12.75" customHeight="1" x14ac:dyDescent="0.2"/>
    <row r="7479" ht="12.75" customHeight="1" x14ac:dyDescent="0.2"/>
    <row r="7480" ht="12.75" customHeight="1" x14ac:dyDescent="0.2"/>
    <row r="7481" ht="12.75" customHeight="1" x14ac:dyDescent="0.2"/>
    <row r="7482" ht="12.75" customHeight="1" x14ac:dyDescent="0.2"/>
    <row r="7483" ht="12.75" customHeight="1" x14ac:dyDescent="0.2"/>
    <row r="7484" ht="12.75" customHeight="1" x14ac:dyDescent="0.2"/>
    <row r="7485" ht="12.75" customHeight="1" x14ac:dyDescent="0.2"/>
    <row r="7486" ht="12.75" customHeight="1" x14ac:dyDescent="0.2"/>
    <row r="7487" ht="12.75" customHeight="1" x14ac:dyDescent="0.2"/>
    <row r="7488" ht="12.75" customHeight="1" x14ac:dyDescent="0.2"/>
    <row r="7489" ht="12.75" customHeight="1" x14ac:dyDescent="0.2"/>
    <row r="7490" ht="12.75" customHeight="1" x14ac:dyDescent="0.2"/>
    <row r="7491" ht="12.75" customHeight="1" x14ac:dyDescent="0.2"/>
    <row r="7492" ht="12.75" customHeight="1" x14ac:dyDescent="0.2"/>
    <row r="7493" ht="12.75" customHeight="1" x14ac:dyDescent="0.2"/>
    <row r="7494" ht="12.75" customHeight="1" x14ac:dyDescent="0.2"/>
    <row r="7495" ht="12.75" customHeight="1" x14ac:dyDescent="0.2"/>
    <row r="7496" ht="12.75" customHeight="1" x14ac:dyDescent="0.2"/>
    <row r="7497" ht="12.75" customHeight="1" x14ac:dyDescent="0.2"/>
    <row r="7498" ht="12.75" customHeight="1" x14ac:dyDescent="0.2"/>
    <row r="7499" ht="12.75" customHeight="1" x14ac:dyDescent="0.2"/>
    <row r="7500" ht="12.75" customHeight="1" x14ac:dyDescent="0.2"/>
    <row r="7501" ht="12.75" customHeight="1" x14ac:dyDescent="0.2"/>
    <row r="7502" ht="12.75" customHeight="1" x14ac:dyDescent="0.2"/>
    <row r="7503" ht="12.75" customHeight="1" x14ac:dyDescent="0.2"/>
    <row r="7504" ht="12.75" customHeight="1" x14ac:dyDescent="0.2"/>
    <row r="7505" ht="12.75" customHeight="1" x14ac:dyDescent="0.2"/>
    <row r="7506" ht="12.75" customHeight="1" x14ac:dyDescent="0.2"/>
    <row r="7507" ht="12.75" customHeight="1" x14ac:dyDescent="0.2"/>
    <row r="7508" ht="12.75" customHeight="1" x14ac:dyDescent="0.2"/>
    <row r="7509" ht="12.75" customHeight="1" x14ac:dyDescent="0.2"/>
    <row r="7510" ht="12.75" customHeight="1" x14ac:dyDescent="0.2"/>
    <row r="7511" ht="12.75" customHeight="1" x14ac:dyDescent="0.2"/>
    <row r="7512" ht="12.75" customHeight="1" x14ac:dyDescent="0.2"/>
    <row r="7513" ht="12.75" customHeight="1" x14ac:dyDescent="0.2"/>
    <row r="7514" ht="12.75" customHeight="1" x14ac:dyDescent="0.2"/>
    <row r="7515" ht="12.75" customHeight="1" x14ac:dyDescent="0.2"/>
    <row r="7516" ht="12.75" customHeight="1" x14ac:dyDescent="0.2"/>
    <row r="7517" ht="12.75" customHeight="1" x14ac:dyDescent="0.2"/>
    <row r="7518" ht="12.75" customHeight="1" x14ac:dyDescent="0.2"/>
    <row r="7519" ht="12.75" customHeight="1" x14ac:dyDescent="0.2"/>
    <row r="7520" ht="12.75" customHeight="1" x14ac:dyDescent="0.2"/>
    <row r="7521" ht="12.75" customHeight="1" x14ac:dyDescent="0.2"/>
    <row r="7522" ht="12.75" customHeight="1" x14ac:dyDescent="0.2"/>
    <row r="7523" ht="12.75" customHeight="1" x14ac:dyDescent="0.2"/>
    <row r="7524" ht="12.75" customHeight="1" x14ac:dyDescent="0.2"/>
    <row r="7525" ht="12.75" customHeight="1" x14ac:dyDescent="0.2"/>
    <row r="7526" ht="12.75" customHeight="1" x14ac:dyDescent="0.2"/>
    <row r="7527" ht="12.75" customHeight="1" x14ac:dyDescent="0.2"/>
    <row r="7528" ht="12.75" customHeight="1" x14ac:dyDescent="0.2"/>
    <row r="7529" ht="12.75" customHeight="1" x14ac:dyDescent="0.2"/>
    <row r="7530" ht="12.75" customHeight="1" x14ac:dyDescent="0.2"/>
    <row r="7531" ht="12.75" customHeight="1" x14ac:dyDescent="0.2"/>
    <row r="7532" ht="12.75" customHeight="1" x14ac:dyDescent="0.2"/>
    <row r="7533" ht="12.75" customHeight="1" x14ac:dyDescent="0.2"/>
    <row r="7534" ht="12.75" customHeight="1" x14ac:dyDescent="0.2"/>
    <row r="7535" ht="12.75" customHeight="1" x14ac:dyDescent="0.2"/>
    <row r="7536" ht="12.75" customHeight="1" x14ac:dyDescent="0.2"/>
    <row r="7537" ht="12.75" customHeight="1" x14ac:dyDescent="0.2"/>
    <row r="7538" ht="12.75" customHeight="1" x14ac:dyDescent="0.2"/>
    <row r="7539" ht="12.75" customHeight="1" x14ac:dyDescent="0.2"/>
    <row r="7540" ht="12.75" customHeight="1" x14ac:dyDescent="0.2"/>
    <row r="7541" ht="12.75" customHeight="1" x14ac:dyDescent="0.2"/>
    <row r="7542" ht="12.75" customHeight="1" x14ac:dyDescent="0.2"/>
    <row r="7543" ht="12.75" customHeight="1" x14ac:dyDescent="0.2"/>
    <row r="7544" ht="12.75" customHeight="1" x14ac:dyDescent="0.2"/>
    <row r="7545" ht="12.75" customHeight="1" x14ac:dyDescent="0.2"/>
    <row r="7546" ht="12.75" customHeight="1" x14ac:dyDescent="0.2"/>
    <row r="7547" ht="12.75" customHeight="1" x14ac:dyDescent="0.2"/>
    <row r="7548" ht="12.75" customHeight="1" x14ac:dyDescent="0.2"/>
    <row r="7549" ht="12.75" customHeight="1" x14ac:dyDescent="0.2"/>
    <row r="7550" ht="12.75" customHeight="1" x14ac:dyDescent="0.2"/>
    <row r="7551" ht="12.75" customHeight="1" x14ac:dyDescent="0.2"/>
    <row r="7552" ht="12.75" customHeight="1" x14ac:dyDescent="0.2"/>
    <row r="7553" ht="12.75" customHeight="1" x14ac:dyDescent="0.2"/>
    <row r="7554" ht="12.75" customHeight="1" x14ac:dyDescent="0.2"/>
    <row r="7555" ht="12.75" customHeight="1" x14ac:dyDescent="0.2"/>
    <row r="7556" ht="12.75" customHeight="1" x14ac:dyDescent="0.2"/>
    <row r="7557" ht="12.75" customHeight="1" x14ac:dyDescent="0.2"/>
    <row r="7558" ht="12.75" customHeight="1" x14ac:dyDescent="0.2"/>
    <row r="7559" ht="12.75" customHeight="1" x14ac:dyDescent="0.2"/>
    <row r="7560" ht="12.75" customHeight="1" x14ac:dyDescent="0.2"/>
    <row r="7561" ht="12.75" customHeight="1" x14ac:dyDescent="0.2"/>
    <row r="7562" ht="12.75" customHeight="1" x14ac:dyDescent="0.2"/>
    <row r="7563" ht="12.75" customHeight="1" x14ac:dyDescent="0.2"/>
    <row r="7564" ht="12.75" customHeight="1" x14ac:dyDescent="0.2"/>
    <row r="7565" ht="12.75" customHeight="1" x14ac:dyDescent="0.2"/>
    <row r="7566" ht="12.75" customHeight="1" x14ac:dyDescent="0.2"/>
    <row r="7567" ht="12.75" customHeight="1" x14ac:dyDescent="0.2"/>
    <row r="7568" ht="12.75" customHeight="1" x14ac:dyDescent="0.2"/>
    <row r="7569" ht="12.75" customHeight="1" x14ac:dyDescent="0.2"/>
    <row r="7570" ht="12.75" customHeight="1" x14ac:dyDescent="0.2"/>
    <row r="7571" ht="12.75" customHeight="1" x14ac:dyDescent="0.2"/>
    <row r="7572" ht="12.75" customHeight="1" x14ac:dyDescent="0.2"/>
    <row r="7573" ht="12.75" customHeight="1" x14ac:dyDescent="0.2"/>
    <row r="7574" ht="12.75" customHeight="1" x14ac:dyDescent="0.2"/>
    <row r="7575" ht="12.75" customHeight="1" x14ac:dyDescent="0.2"/>
    <row r="7576" ht="12.75" customHeight="1" x14ac:dyDescent="0.2"/>
    <row r="7577" ht="12.75" customHeight="1" x14ac:dyDescent="0.2"/>
    <row r="7578" ht="12.75" customHeight="1" x14ac:dyDescent="0.2"/>
    <row r="7579" ht="12.75" customHeight="1" x14ac:dyDescent="0.2"/>
    <row r="7580" ht="12.75" customHeight="1" x14ac:dyDescent="0.2"/>
    <row r="7581" ht="12.75" customHeight="1" x14ac:dyDescent="0.2"/>
    <row r="7582" ht="12.75" customHeight="1" x14ac:dyDescent="0.2"/>
    <row r="7583" ht="12.75" customHeight="1" x14ac:dyDescent="0.2"/>
    <row r="7584" ht="12.75" customHeight="1" x14ac:dyDescent="0.2"/>
    <row r="7585" ht="12.75" customHeight="1" x14ac:dyDescent="0.2"/>
    <row r="7586" ht="12.75" customHeight="1" x14ac:dyDescent="0.2"/>
    <row r="7587" ht="12.75" customHeight="1" x14ac:dyDescent="0.2"/>
    <row r="7588" ht="12.75" customHeight="1" x14ac:dyDescent="0.2"/>
    <row r="7589" ht="12.75" customHeight="1" x14ac:dyDescent="0.2"/>
    <row r="7590" ht="12.75" customHeight="1" x14ac:dyDescent="0.2"/>
    <row r="7591" ht="12.75" customHeight="1" x14ac:dyDescent="0.2"/>
    <row r="7592" ht="12.75" customHeight="1" x14ac:dyDescent="0.2"/>
    <row r="7593" ht="12.75" customHeight="1" x14ac:dyDescent="0.2"/>
    <row r="7594" ht="12.75" customHeight="1" x14ac:dyDescent="0.2"/>
    <row r="7595" ht="12.75" customHeight="1" x14ac:dyDescent="0.2"/>
    <row r="7596" ht="12.75" customHeight="1" x14ac:dyDescent="0.2"/>
    <row r="7597" ht="12.75" customHeight="1" x14ac:dyDescent="0.2"/>
    <row r="7598" ht="12.75" customHeight="1" x14ac:dyDescent="0.2"/>
    <row r="7599" ht="12.75" customHeight="1" x14ac:dyDescent="0.2"/>
    <row r="7600" ht="12.75" customHeight="1" x14ac:dyDescent="0.2"/>
    <row r="7601" ht="12.75" customHeight="1" x14ac:dyDescent="0.2"/>
    <row r="7602" ht="12.75" customHeight="1" x14ac:dyDescent="0.2"/>
    <row r="7603" ht="12.75" customHeight="1" x14ac:dyDescent="0.2"/>
    <row r="7604" ht="12.75" customHeight="1" x14ac:dyDescent="0.2"/>
    <row r="7605" ht="12.75" customHeight="1" x14ac:dyDescent="0.2"/>
    <row r="7606" ht="12.75" customHeight="1" x14ac:dyDescent="0.2"/>
    <row r="7607" ht="12.75" customHeight="1" x14ac:dyDescent="0.2"/>
    <row r="7608" ht="12.75" customHeight="1" x14ac:dyDescent="0.2"/>
    <row r="7609" ht="12.75" customHeight="1" x14ac:dyDescent="0.2"/>
    <row r="7610" ht="12.75" customHeight="1" x14ac:dyDescent="0.2"/>
    <row r="7611" ht="12.75" customHeight="1" x14ac:dyDescent="0.2"/>
    <row r="7612" ht="12.75" customHeight="1" x14ac:dyDescent="0.2"/>
    <row r="7613" ht="12.75" customHeight="1" x14ac:dyDescent="0.2"/>
    <row r="7614" ht="12.75" customHeight="1" x14ac:dyDescent="0.2"/>
    <row r="7615" ht="12.75" customHeight="1" x14ac:dyDescent="0.2"/>
    <row r="7616" ht="12.75" customHeight="1" x14ac:dyDescent="0.2"/>
    <row r="7617" ht="12.75" customHeight="1" x14ac:dyDescent="0.2"/>
    <row r="7618" ht="12.75" customHeight="1" x14ac:dyDescent="0.2"/>
    <row r="7619" ht="12.75" customHeight="1" x14ac:dyDescent="0.2"/>
    <row r="7620" ht="12.75" customHeight="1" x14ac:dyDescent="0.2"/>
    <row r="7621" ht="12.75" customHeight="1" x14ac:dyDescent="0.2"/>
    <row r="7622" ht="12.75" customHeight="1" x14ac:dyDescent="0.2"/>
    <row r="7623" ht="12.75" customHeight="1" x14ac:dyDescent="0.2"/>
    <row r="7624" ht="12.75" customHeight="1" x14ac:dyDescent="0.2"/>
    <row r="7625" ht="12.75" customHeight="1" x14ac:dyDescent="0.2"/>
    <row r="7626" ht="12.75" customHeight="1" x14ac:dyDescent="0.2"/>
    <row r="7627" ht="12.75" customHeight="1" x14ac:dyDescent="0.2"/>
    <row r="7628" ht="12.75" customHeight="1" x14ac:dyDescent="0.2"/>
    <row r="7629" ht="12.75" customHeight="1" x14ac:dyDescent="0.2"/>
    <row r="7630" ht="12.75" customHeight="1" x14ac:dyDescent="0.2"/>
    <row r="7631" ht="12.75" customHeight="1" x14ac:dyDescent="0.2"/>
    <row r="7632" ht="12.75" customHeight="1" x14ac:dyDescent="0.2"/>
    <row r="7633" ht="12.75" customHeight="1" x14ac:dyDescent="0.2"/>
    <row r="7634" ht="12.75" customHeight="1" x14ac:dyDescent="0.2"/>
    <row r="7635" ht="12.75" customHeight="1" x14ac:dyDescent="0.2"/>
    <row r="7636" ht="12.75" customHeight="1" x14ac:dyDescent="0.2"/>
    <row r="7637" ht="12.75" customHeight="1" x14ac:dyDescent="0.2"/>
    <row r="7638" ht="12.75" customHeight="1" x14ac:dyDescent="0.2"/>
    <row r="7639" ht="12.75" customHeight="1" x14ac:dyDescent="0.2"/>
    <row r="7640" ht="12.75" customHeight="1" x14ac:dyDescent="0.2"/>
    <row r="7641" ht="12.75" customHeight="1" x14ac:dyDescent="0.2"/>
    <row r="7642" ht="12.75" customHeight="1" x14ac:dyDescent="0.2"/>
    <row r="7643" ht="12.75" customHeight="1" x14ac:dyDescent="0.2"/>
    <row r="7644" ht="12.75" customHeight="1" x14ac:dyDescent="0.2"/>
    <row r="7645" ht="12.75" customHeight="1" x14ac:dyDescent="0.2"/>
    <row r="7646" ht="12.75" customHeight="1" x14ac:dyDescent="0.2"/>
    <row r="7647" ht="12.75" customHeight="1" x14ac:dyDescent="0.2"/>
    <row r="7648" ht="12.75" customHeight="1" x14ac:dyDescent="0.2"/>
    <row r="7649" ht="12.75" customHeight="1" x14ac:dyDescent="0.2"/>
    <row r="7650" ht="12.75" customHeight="1" x14ac:dyDescent="0.2"/>
    <row r="7651" ht="12.75" customHeight="1" x14ac:dyDescent="0.2"/>
    <row r="7652" ht="12.75" customHeight="1" x14ac:dyDescent="0.2"/>
    <row r="7653" ht="12.75" customHeight="1" x14ac:dyDescent="0.2"/>
    <row r="7654" ht="12.75" customHeight="1" x14ac:dyDescent="0.2"/>
    <row r="7655" ht="12.75" customHeight="1" x14ac:dyDescent="0.2"/>
    <row r="7656" ht="12.75" customHeight="1" x14ac:dyDescent="0.2"/>
    <row r="7657" ht="12.75" customHeight="1" x14ac:dyDescent="0.2"/>
    <row r="7658" ht="12.75" customHeight="1" x14ac:dyDescent="0.2"/>
    <row r="7659" ht="12.75" customHeight="1" x14ac:dyDescent="0.2"/>
    <row r="7660" ht="12.75" customHeight="1" x14ac:dyDescent="0.2"/>
    <row r="7661" ht="12.75" customHeight="1" x14ac:dyDescent="0.2"/>
    <row r="7662" ht="12.75" customHeight="1" x14ac:dyDescent="0.2"/>
    <row r="7663" ht="12.75" customHeight="1" x14ac:dyDescent="0.2"/>
    <row r="7664" ht="12.75" customHeight="1" x14ac:dyDescent="0.2"/>
    <row r="7665" ht="12.75" customHeight="1" x14ac:dyDescent="0.2"/>
    <row r="7666" ht="12.75" customHeight="1" x14ac:dyDescent="0.2"/>
    <row r="7667" ht="12.75" customHeight="1" x14ac:dyDescent="0.2"/>
    <row r="7668" ht="12.75" customHeight="1" x14ac:dyDescent="0.2"/>
    <row r="7669" ht="12.75" customHeight="1" x14ac:dyDescent="0.2"/>
    <row r="7670" ht="12.75" customHeight="1" x14ac:dyDescent="0.2"/>
    <row r="7671" ht="12.75" customHeight="1" x14ac:dyDescent="0.2"/>
    <row r="7672" ht="12.75" customHeight="1" x14ac:dyDescent="0.2"/>
    <row r="7673" ht="12.75" customHeight="1" x14ac:dyDescent="0.2"/>
    <row r="7674" ht="12.75" customHeight="1" x14ac:dyDescent="0.2"/>
    <row r="7675" ht="12.75" customHeight="1" x14ac:dyDescent="0.2"/>
    <row r="7676" ht="12.75" customHeight="1" x14ac:dyDescent="0.2"/>
    <row r="7677" ht="12.75" customHeight="1" x14ac:dyDescent="0.2"/>
    <row r="7678" ht="12.75" customHeight="1" x14ac:dyDescent="0.2"/>
    <row r="7679" ht="12.75" customHeight="1" x14ac:dyDescent="0.2"/>
    <row r="7680" ht="12.75" customHeight="1" x14ac:dyDescent="0.2"/>
    <row r="7681" ht="12.75" customHeight="1" x14ac:dyDescent="0.2"/>
    <row r="7682" ht="12.75" customHeight="1" x14ac:dyDescent="0.2"/>
    <row r="7683" ht="12.75" customHeight="1" x14ac:dyDescent="0.2"/>
    <row r="7684" ht="12.75" customHeight="1" x14ac:dyDescent="0.2"/>
    <row r="7685" ht="12.75" customHeight="1" x14ac:dyDescent="0.2"/>
    <row r="7686" ht="12.75" customHeight="1" x14ac:dyDescent="0.2"/>
    <row r="7687" ht="12.75" customHeight="1" x14ac:dyDescent="0.2"/>
    <row r="7688" ht="12.75" customHeight="1" x14ac:dyDescent="0.2"/>
    <row r="7689" ht="12.75" customHeight="1" x14ac:dyDescent="0.2"/>
    <row r="7690" ht="12.75" customHeight="1" x14ac:dyDescent="0.2"/>
    <row r="7691" ht="12.75" customHeight="1" x14ac:dyDescent="0.2"/>
    <row r="7692" ht="12.75" customHeight="1" x14ac:dyDescent="0.2"/>
    <row r="7693" ht="12.75" customHeight="1" x14ac:dyDescent="0.2"/>
    <row r="7694" ht="12.75" customHeight="1" x14ac:dyDescent="0.2"/>
    <row r="7695" ht="12.75" customHeight="1" x14ac:dyDescent="0.2"/>
    <row r="7696" ht="12.75" customHeight="1" x14ac:dyDescent="0.2"/>
    <row r="7697" ht="12.75" customHeight="1" x14ac:dyDescent="0.2"/>
    <row r="7698" ht="12.75" customHeight="1" x14ac:dyDescent="0.2"/>
    <row r="7699" ht="12.75" customHeight="1" x14ac:dyDescent="0.2"/>
    <row r="7700" ht="12.75" customHeight="1" x14ac:dyDescent="0.2"/>
    <row r="7701" ht="12.75" customHeight="1" x14ac:dyDescent="0.2"/>
    <row r="7702" ht="12.75" customHeight="1" x14ac:dyDescent="0.2"/>
    <row r="7703" ht="12.75" customHeight="1" x14ac:dyDescent="0.2"/>
    <row r="7704" ht="12.75" customHeight="1" x14ac:dyDescent="0.2"/>
    <row r="7705" ht="12.75" customHeight="1" x14ac:dyDescent="0.2"/>
    <row r="7706" ht="12.75" customHeight="1" x14ac:dyDescent="0.2"/>
    <row r="7707" ht="12.75" customHeight="1" x14ac:dyDescent="0.2"/>
    <row r="7708" ht="12.75" customHeight="1" x14ac:dyDescent="0.2"/>
    <row r="7709" ht="12.75" customHeight="1" x14ac:dyDescent="0.2"/>
    <row r="7710" ht="12.75" customHeight="1" x14ac:dyDescent="0.2"/>
    <row r="7711" ht="12.75" customHeight="1" x14ac:dyDescent="0.2"/>
    <row r="7712" ht="12.75" customHeight="1" x14ac:dyDescent="0.2"/>
    <row r="7713" ht="12.75" customHeight="1" x14ac:dyDescent="0.2"/>
    <row r="7714" ht="12.75" customHeight="1" x14ac:dyDescent="0.2"/>
    <row r="7715" ht="12.75" customHeight="1" x14ac:dyDescent="0.2"/>
    <row r="7716" ht="12.75" customHeight="1" x14ac:dyDescent="0.2"/>
    <row r="7717" ht="12.75" customHeight="1" x14ac:dyDescent="0.2"/>
    <row r="7718" ht="12.75" customHeight="1" x14ac:dyDescent="0.2"/>
    <row r="7719" ht="12.75" customHeight="1" x14ac:dyDescent="0.2"/>
    <row r="7720" ht="12.75" customHeight="1" x14ac:dyDescent="0.2"/>
    <row r="7721" ht="12.75" customHeight="1" x14ac:dyDescent="0.2"/>
    <row r="7722" ht="12.75" customHeight="1" x14ac:dyDescent="0.2"/>
    <row r="7723" ht="12.75" customHeight="1" x14ac:dyDescent="0.2"/>
    <row r="7724" ht="12.75" customHeight="1" x14ac:dyDescent="0.2"/>
    <row r="7725" ht="12.75" customHeight="1" x14ac:dyDescent="0.2"/>
    <row r="7726" ht="12.75" customHeight="1" x14ac:dyDescent="0.2"/>
    <row r="7727" ht="12.75" customHeight="1" x14ac:dyDescent="0.2"/>
    <row r="7728" ht="12.75" customHeight="1" x14ac:dyDescent="0.2"/>
    <row r="7729" ht="12.75" customHeight="1" x14ac:dyDescent="0.2"/>
    <row r="7730" ht="12.75" customHeight="1" x14ac:dyDescent="0.2"/>
    <row r="7731" ht="12.75" customHeight="1" x14ac:dyDescent="0.2"/>
    <row r="7732" ht="12.75" customHeight="1" x14ac:dyDescent="0.2"/>
    <row r="7733" ht="12.75" customHeight="1" x14ac:dyDescent="0.2"/>
    <row r="7734" ht="12.75" customHeight="1" x14ac:dyDescent="0.2"/>
    <row r="7735" ht="12.75" customHeight="1" x14ac:dyDescent="0.2"/>
    <row r="7736" ht="12.75" customHeight="1" x14ac:dyDescent="0.2"/>
    <row r="7737" ht="12.75" customHeight="1" x14ac:dyDescent="0.2"/>
    <row r="7738" ht="12.75" customHeight="1" x14ac:dyDescent="0.2"/>
    <row r="7739" ht="12.75" customHeight="1" x14ac:dyDescent="0.2"/>
    <row r="7740" ht="12.75" customHeight="1" x14ac:dyDescent="0.2"/>
    <row r="7741" ht="12.75" customHeight="1" x14ac:dyDescent="0.2"/>
    <row r="7742" ht="12.75" customHeight="1" x14ac:dyDescent="0.2"/>
    <row r="7743" ht="12.75" customHeight="1" x14ac:dyDescent="0.2"/>
    <row r="7744" ht="12.75" customHeight="1" x14ac:dyDescent="0.2"/>
    <row r="7745" ht="12.75" customHeight="1" x14ac:dyDescent="0.2"/>
    <row r="7746" ht="12.75" customHeight="1" x14ac:dyDescent="0.2"/>
    <row r="7747" ht="12.75" customHeight="1" x14ac:dyDescent="0.2"/>
    <row r="7748" ht="12.75" customHeight="1" x14ac:dyDescent="0.2"/>
    <row r="7749" ht="12.75" customHeight="1" x14ac:dyDescent="0.2"/>
    <row r="7750" ht="12.75" customHeight="1" x14ac:dyDescent="0.2"/>
    <row r="7751" ht="12.75" customHeight="1" x14ac:dyDescent="0.2"/>
    <row r="7752" ht="12.75" customHeight="1" x14ac:dyDescent="0.2"/>
    <row r="7753" ht="12.75" customHeight="1" x14ac:dyDescent="0.2"/>
    <row r="7754" ht="12.75" customHeight="1" x14ac:dyDescent="0.2"/>
    <row r="7755" ht="12.75" customHeight="1" x14ac:dyDescent="0.2"/>
    <row r="7756" ht="12.75" customHeight="1" x14ac:dyDescent="0.2"/>
    <row r="7757" ht="12.75" customHeight="1" x14ac:dyDescent="0.2"/>
    <row r="7758" ht="12.75" customHeight="1" x14ac:dyDescent="0.2"/>
    <row r="7759" ht="12.75" customHeight="1" x14ac:dyDescent="0.2"/>
    <row r="7760" ht="12.75" customHeight="1" x14ac:dyDescent="0.2"/>
    <row r="7761" ht="12.75" customHeight="1" x14ac:dyDescent="0.2"/>
    <row r="7762" ht="12.75" customHeight="1" x14ac:dyDescent="0.2"/>
    <row r="7763" ht="12.75" customHeight="1" x14ac:dyDescent="0.2"/>
    <row r="7764" ht="12.75" customHeight="1" x14ac:dyDescent="0.2"/>
    <row r="7765" ht="12.75" customHeight="1" x14ac:dyDescent="0.2"/>
    <row r="7766" ht="12.75" customHeight="1" x14ac:dyDescent="0.2"/>
    <row r="7767" ht="12.75" customHeight="1" x14ac:dyDescent="0.2"/>
    <row r="7768" ht="12.75" customHeight="1" x14ac:dyDescent="0.2"/>
    <row r="7769" ht="12.75" customHeight="1" x14ac:dyDescent="0.2"/>
    <row r="7770" ht="12.75" customHeight="1" x14ac:dyDescent="0.2"/>
    <row r="7771" ht="12.75" customHeight="1" x14ac:dyDescent="0.2"/>
    <row r="7772" ht="12.75" customHeight="1" x14ac:dyDescent="0.2"/>
    <row r="7773" ht="12.75" customHeight="1" x14ac:dyDescent="0.2"/>
    <row r="7774" ht="12.75" customHeight="1" x14ac:dyDescent="0.2"/>
    <row r="7775" ht="12.75" customHeight="1" x14ac:dyDescent="0.2"/>
    <row r="7776" ht="12.75" customHeight="1" x14ac:dyDescent="0.2"/>
    <row r="7777" ht="12.75" customHeight="1" x14ac:dyDescent="0.2"/>
    <row r="7778" ht="12.75" customHeight="1" x14ac:dyDescent="0.2"/>
    <row r="7779" ht="12.75" customHeight="1" x14ac:dyDescent="0.2"/>
    <row r="7780" ht="12.75" customHeight="1" x14ac:dyDescent="0.2"/>
    <row r="7781" ht="12.75" customHeight="1" x14ac:dyDescent="0.2"/>
    <row r="7782" ht="12.75" customHeight="1" x14ac:dyDescent="0.2"/>
    <row r="7783" ht="12.75" customHeight="1" x14ac:dyDescent="0.2"/>
    <row r="7784" ht="12.75" customHeight="1" x14ac:dyDescent="0.2"/>
    <row r="7785" ht="12.75" customHeight="1" x14ac:dyDescent="0.2"/>
    <row r="7786" ht="12.75" customHeight="1" x14ac:dyDescent="0.2"/>
    <row r="7787" ht="12.75" customHeight="1" x14ac:dyDescent="0.2"/>
    <row r="7788" ht="12.75" customHeight="1" x14ac:dyDescent="0.2"/>
    <row r="7789" ht="12.75" customHeight="1" x14ac:dyDescent="0.2"/>
    <row r="7790" ht="12.75" customHeight="1" x14ac:dyDescent="0.2"/>
    <row r="7791" ht="12.75" customHeight="1" x14ac:dyDescent="0.2"/>
    <row r="7792" ht="12.75" customHeight="1" x14ac:dyDescent="0.2"/>
    <row r="7793" ht="12.75" customHeight="1" x14ac:dyDescent="0.2"/>
    <row r="7794" ht="12.75" customHeight="1" x14ac:dyDescent="0.2"/>
    <row r="7795" ht="12.75" customHeight="1" x14ac:dyDescent="0.2"/>
    <row r="7796" ht="12.75" customHeight="1" x14ac:dyDescent="0.2"/>
    <row r="7797" ht="12.75" customHeight="1" x14ac:dyDescent="0.2"/>
    <row r="7798" ht="12.75" customHeight="1" x14ac:dyDescent="0.2"/>
    <row r="7799" ht="12.75" customHeight="1" x14ac:dyDescent="0.2"/>
    <row r="7800" ht="12.75" customHeight="1" x14ac:dyDescent="0.2"/>
    <row r="7801" ht="12.75" customHeight="1" x14ac:dyDescent="0.2"/>
    <row r="7802" ht="12.75" customHeight="1" x14ac:dyDescent="0.2"/>
    <row r="7803" ht="12.75" customHeight="1" x14ac:dyDescent="0.2"/>
    <row r="7804" ht="12.75" customHeight="1" x14ac:dyDescent="0.2"/>
    <row r="7805" ht="12.75" customHeight="1" x14ac:dyDescent="0.2"/>
    <row r="7806" ht="12.75" customHeight="1" x14ac:dyDescent="0.2"/>
    <row r="7807" ht="12.75" customHeight="1" x14ac:dyDescent="0.2"/>
    <row r="7808" ht="12.75" customHeight="1" x14ac:dyDescent="0.2"/>
    <row r="7809" ht="12.75" customHeight="1" x14ac:dyDescent="0.2"/>
    <row r="7810" ht="12.75" customHeight="1" x14ac:dyDescent="0.2"/>
    <row r="7811" ht="12.75" customHeight="1" x14ac:dyDescent="0.2"/>
    <row r="7812" ht="12.75" customHeight="1" x14ac:dyDescent="0.2"/>
    <row r="7813" ht="12.75" customHeight="1" x14ac:dyDescent="0.2"/>
    <row r="7814" ht="12.75" customHeight="1" x14ac:dyDescent="0.2"/>
    <row r="7815" ht="12.75" customHeight="1" x14ac:dyDescent="0.2"/>
    <row r="7816" ht="12.75" customHeight="1" x14ac:dyDescent="0.2"/>
    <row r="7817" ht="12.75" customHeight="1" x14ac:dyDescent="0.2"/>
    <row r="7818" ht="12.75" customHeight="1" x14ac:dyDescent="0.2"/>
    <row r="7819" ht="12.75" customHeight="1" x14ac:dyDescent="0.2"/>
    <row r="7820" ht="12.75" customHeight="1" x14ac:dyDescent="0.2"/>
    <row r="7821" ht="12.75" customHeight="1" x14ac:dyDescent="0.2"/>
    <row r="7822" ht="12.75" customHeight="1" x14ac:dyDescent="0.2"/>
    <row r="7823" ht="12.75" customHeight="1" x14ac:dyDescent="0.2"/>
    <row r="7824" ht="12.75" customHeight="1" x14ac:dyDescent="0.2"/>
    <row r="7825" ht="12.75" customHeight="1" x14ac:dyDescent="0.2"/>
    <row r="7826" ht="12.75" customHeight="1" x14ac:dyDescent="0.2"/>
    <row r="7827" ht="12.75" customHeight="1" x14ac:dyDescent="0.2"/>
    <row r="7828" ht="12.75" customHeight="1" x14ac:dyDescent="0.2"/>
    <row r="7829" ht="12.75" customHeight="1" x14ac:dyDescent="0.2"/>
    <row r="7830" ht="12.75" customHeight="1" x14ac:dyDescent="0.2"/>
    <row r="7831" ht="12.75" customHeight="1" x14ac:dyDescent="0.2"/>
    <row r="7832" ht="12.75" customHeight="1" x14ac:dyDescent="0.2"/>
    <row r="7833" ht="12.75" customHeight="1" x14ac:dyDescent="0.2"/>
    <row r="7834" ht="12.75" customHeight="1" x14ac:dyDescent="0.2"/>
    <row r="7835" ht="12.75" customHeight="1" x14ac:dyDescent="0.2"/>
    <row r="7836" ht="12.75" customHeight="1" x14ac:dyDescent="0.2"/>
    <row r="7837" ht="12.75" customHeight="1" x14ac:dyDescent="0.2"/>
    <row r="7838" ht="12.75" customHeight="1" x14ac:dyDescent="0.2"/>
    <row r="7839" ht="12.75" customHeight="1" x14ac:dyDescent="0.2"/>
    <row r="7840" ht="12.75" customHeight="1" x14ac:dyDescent="0.2"/>
    <row r="7841" ht="12.75" customHeight="1" x14ac:dyDescent="0.2"/>
    <row r="7842" ht="12.75" customHeight="1" x14ac:dyDescent="0.2"/>
    <row r="7843" ht="12.75" customHeight="1" x14ac:dyDescent="0.2"/>
    <row r="7844" ht="12.75" customHeight="1" x14ac:dyDescent="0.2"/>
    <row r="7845" ht="12.75" customHeight="1" x14ac:dyDescent="0.2"/>
    <row r="7846" ht="12.75" customHeight="1" x14ac:dyDescent="0.2"/>
    <row r="7847" ht="12.75" customHeight="1" x14ac:dyDescent="0.2"/>
    <row r="7848" ht="12.75" customHeight="1" x14ac:dyDescent="0.2"/>
    <row r="7849" ht="12.75" customHeight="1" x14ac:dyDescent="0.2"/>
    <row r="7850" ht="12.75" customHeight="1" x14ac:dyDescent="0.2"/>
    <row r="7851" ht="12.75" customHeight="1" x14ac:dyDescent="0.2"/>
    <row r="7852" ht="12.75" customHeight="1" x14ac:dyDescent="0.2"/>
    <row r="7853" ht="12.75" customHeight="1" x14ac:dyDescent="0.2"/>
    <row r="7854" ht="12.75" customHeight="1" x14ac:dyDescent="0.2"/>
    <row r="7855" ht="12.75" customHeight="1" x14ac:dyDescent="0.2"/>
    <row r="7856" ht="12.75" customHeight="1" x14ac:dyDescent="0.2"/>
    <row r="7857" ht="12.75" customHeight="1" x14ac:dyDescent="0.2"/>
    <row r="7858" ht="12.75" customHeight="1" x14ac:dyDescent="0.2"/>
    <row r="7859" ht="12.75" customHeight="1" x14ac:dyDescent="0.2"/>
    <row r="7860" ht="12.75" customHeight="1" x14ac:dyDescent="0.2"/>
    <row r="7861" ht="12.75" customHeight="1" x14ac:dyDescent="0.2"/>
    <row r="7862" ht="12.75" customHeight="1" x14ac:dyDescent="0.2"/>
    <row r="7863" ht="12.75" customHeight="1" x14ac:dyDescent="0.2"/>
    <row r="7864" ht="12.75" customHeight="1" x14ac:dyDescent="0.2"/>
    <row r="7865" ht="12.75" customHeight="1" x14ac:dyDescent="0.2"/>
    <row r="7866" ht="12.75" customHeight="1" x14ac:dyDescent="0.2"/>
    <row r="7867" ht="12.75" customHeight="1" x14ac:dyDescent="0.2"/>
    <row r="7868" ht="12.75" customHeight="1" x14ac:dyDescent="0.2"/>
    <row r="7869" ht="12.75" customHeight="1" x14ac:dyDescent="0.2"/>
    <row r="7870" ht="12.75" customHeight="1" x14ac:dyDescent="0.2"/>
    <row r="7871" ht="12.75" customHeight="1" x14ac:dyDescent="0.2"/>
    <row r="7872" ht="12.75" customHeight="1" x14ac:dyDescent="0.2"/>
    <row r="7873" ht="12.75" customHeight="1" x14ac:dyDescent="0.2"/>
    <row r="7874" ht="12.75" customHeight="1" x14ac:dyDescent="0.2"/>
    <row r="7875" ht="12.75" customHeight="1" x14ac:dyDescent="0.2"/>
    <row r="7876" ht="12.75" customHeight="1" x14ac:dyDescent="0.2"/>
    <row r="7877" ht="12.75" customHeight="1" x14ac:dyDescent="0.2"/>
    <row r="7878" ht="12.75" customHeight="1" x14ac:dyDescent="0.2"/>
    <row r="7879" ht="12.75" customHeight="1" x14ac:dyDescent="0.2"/>
    <row r="7880" ht="12.75" customHeight="1" x14ac:dyDescent="0.2"/>
    <row r="7881" ht="12.75" customHeight="1" x14ac:dyDescent="0.2"/>
    <row r="7882" ht="12.75" customHeight="1" x14ac:dyDescent="0.2"/>
    <row r="7883" ht="12.75" customHeight="1" x14ac:dyDescent="0.2"/>
    <row r="7884" ht="12.75" customHeight="1" x14ac:dyDescent="0.2"/>
    <row r="7885" ht="12.75" customHeight="1" x14ac:dyDescent="0.2"/>
    <row r="7886" ht="12.75" customHeight="1" x14ac:dyDescent="0.2"/>
    <row r="7887" ht="12.75" customHeight="1" x14ac:dyDescent="0.2"/>
    <row r="7888" ht="12.75" customHeight="1" x14ac:dyDescent="0.2"/>
    <row r="7889" ht="12.75" customHeight="1" x14ac:dyDescent="0.2"/>
    <row r="7890" ht="12.75" customHeight="1" x14ac:dyDescent="0.2"/>
    <row r="7891" ht="12.75" customHeight="1" x14ac:dyDescent="0.2"/>
    <row r="7892" ht="12.75" customHeight="1" x14ac:dyDescent="0.2"/>
    <row r="7893" ht="12.75" customHeight="1" x14ac:dyDescent="0.2"/>
    <row r="7894" ht="12.75" customHeight="1" x14ac:dyDescent="0.2"/>
    <row r="7895" ht="12.75" customHeight="1" x14ac:dyDescent="0.2"/>
    <row r="7896" ht="12.75" customHeight="1" x14ac:dyDescent="0.2"/>
    <row r="7897" ht="12.75" customHeight="1" x14ac:dyDescent="0.2"/>
    <row r="7898" ht="12.75" customHeight="1" x14ac:dyDescent="0.2"/>
    <row r="7899" ht="12.75" customHeight="1" x14ac:dyDescent="0.2"/>
    <row r="7900" ht="12.75" customHeight="1" x14ac:dyDescent="0.2"/>
    <row r="7901" ht="12.75" customHeight="1" x14ac:dyDescent="0.2"/>
    <row r="7902" ht="12.75" customHeight="1" x14ac:dyDescent="0.2"/>
    <row r="7903" ht="12.75" customHeight="1" x14ac:dyDescent="0.2"/>
    <row r="7904" ht="12.75" customHeight="1" x14ac:dyDescent="0.2"/>
    <row r="7905" ht="12.75" customHeight="1" x14ac:dyDescent="0.2"/>
    <row r="7906" ht="12.75" customHeight="1" x14ac:dyDescent="0.2"/>
    <row r="7907" ht="12.75" customHeight="1" x14ac:dyDescent="0.2"/>
    <row r="7908" ht="12.75" customHeight="1" x14ac:dyDescent="0.2"/>
    <row r="7909" ht="12.75" customHeight="1" x14ac:dyDescent="0.2"/>
    <row r="7910" ht="12.75" customHeight="1" x14ac:dyDescent="0.2"/>
    <row r="7911" ht="12.75" customHeight="1" x14ac:dyDescent="0.2"/>
    <row r="7912" ht="12.75" customHeight="1" x14ac:dyDescent="0.2"/>
    <row r="7913" ht="12.75" customHeight="1" x14ac:dyDescent="0.2"/>
    <row r="7914" ht="12.75" customHeight="1" x14ac:dyDescent="0.2"/>
    <row r="7915" ht="12.75" customHeight="1" x14ac:dyDescent="0.2"/>
    <row r="7916" ht="12.75" customHeight="1" x14ac:dyDescent="0.2"/>
    <row r="7917" ht="12.75" customHeight="1" x14ac:dyDescent="0.2"/>
    <row r="7918" ht="12.75" customHeight="1" x14ac:dyDescent="0.2"/>
    <row r="7919" ht="12.75" customHeight="1" x14ac:dyDescent="0.2"/>
    <row r="7920" ht="12.75" customHeight="1" x14ac:dyDescent="0.2"/>
    <row r="7921" ht="12.75" customHeight="1" x14ac:dyDescent="0.2"/>
    <row r="7922" ht="12.75" customHeight="1" x14ac:dyDescent="0.2"/>
    <row r="7923" ht="12.75" customHeight="1" x14ac:dyDescent="0.2"/>
    <row r="7924" ht="12.75" customHeight="1" x14ac:dyDescent="0.2"/>
    <row r="7925" ht="12.75" customHeight="1" x14ac:dyDescent="0.2"/>
    <row r="7926" ht="12.75" customHeight="1" x14ac:dyDescent="0.2"/>
    <row r="7927" ht="12.75" customHeight="1" x14ac:dyDescent="0.2"/>
    <row r="7928" ht="12.75" customHeight="1" x14ac:dyDescent="0.2"/>
    <row r="7929" ht="12.75" customHeight="1" x14ac:dyDescent="0.2"/>
    <row r="7930" ht="12.75" customHeight="1" x14ac:dyDescent="0.2"/>
    <row r="7931" ht="12.75" customHeight="1" x14ac:dyDescent="0.2"/>
    <row r="7932" ht="12.75" customHeight="1" x14ac:dyDescent="0.2"/>
    <row r="7933" ht="12.75" customHeight="1" x14ac:dyDescent="0.2"/>
    <row r="7934" ht="12.75" customHeight="1" x14ac:dyDescent="0.2"/>
    <row r="7935" ht="12.75" customHeight="1" x14ac:dyDescent="0.2"/>
    <row r="7936" ht="12.75" customHeight="1" x14ac:dyDescent="0.2"/>
    <row r="7937" ht="12.75" customHeight="1" x14ac:dyDescent="0.2"/>
    <row r="7938" ht="12.75" customHeight="1" x14ac:dyDescent="0.2"/>
    <row r="7939" ht="12.75" customHeight="1" x14ac:dyDescent="0.2"/>
    <row r="7940" ht="12.75" customHeight="1" x14ac:dyDescent="0.2"/>
    <row r="7941" ht="12.75" customHeight="1" x14ac:dyDescent="0.2"/>
    <row r="7942" ht="12.75" customHeight="1" x14ac:dyDescent="0.2"/>
    <row r="7943" ht="12.75" customHeight="1" x14ac:dyDescent="0.2"/>
    <row r="7944" ht="12.75" customHeight="1" x14ac:dyDescent="0.2"/>
    <row r="7945" ht="12.75" customHeight="1" x14ac:dyDescent="0.2"/>
    <row r="7946" ht="12.75" customHeight="1" x14ac:dyDescent="0.2"/>
    <row r="7947" ht="12.75" customHeight="1" x14ac:dyDescent="0.2"/>
    <row r="7948" ht="12.75" customHeight="1" x14ac:dyDescent="0.2"/>
    <row r="7949" ht="12.75" customHeight="1" x14ac:dyDescent="0.2"/>
    <row r="7950" ht="12.75" customHeight="1" x14ac:dyDescent="0.2"/>
    <row r="7951" ht="12.75" customHeight="1" x14ac:dyDescent="0.2"/>
    <row r="7952" ht="12.75" customHeight="1" x14ac:dyDescent="0.2"/>
    <row r="7953" ht="12.75" customHeight="1" x14ac:dyDescent="0.2"/>
    <row r="7954" ht="12.75" customHeight="1" x14ac:dyDescent="0.2"/>
    <row r="7955" ht="12.75" customHeight="1" x14ac:dyDescent="0.2"/>
    <row r="7956" ht="12.75" customHeight="1" x14ac:dyDescent="0.2"/>
    <row r="7957" ht="12.75" customHeight="1" x14ac:dyDescent="0.2"/>
    <row r="7958" ht="12.75" customHeight="1" x14ac:dyDescent="0.2"/>
    <row r="7959" ht="12.75" customHeight="1" x14ac:dyDescent="0.2"/>
    <row r="7960" ht="12.75" customHeight="1" x14ac:dyDescent="0.2"/>
    <row r="7961" ht="12.75" customHeight="1" x14ac:dyDescent="0.2"/>
    <row r="7962" ht="12.75" customHeight="1" x14ac:dyDescent="0.2"/>
    <row r="7963" ht="12.75" customHeight="1" x14ac:dyDescent="0.2"/>
    <row r="7964" ht="12.75" customHeight="1" x14ac:dyDescent="0.2"/>
    <row r="7965" ht="12.75" customHeight="1" x14ac:dyDescent="0.2"/>
    <row r="7966" ht="12.75" customHeight="1" x14ac:dyDescent="0.2"/>
    <row r="7967" ht="12.75" customHeight="1" x14ac:dyDescent="0.2"/>
    <row r="7968" ht="12.75" customHeight="1" x14ac:dyDescent="0.2"/>
    <row r="7969" ht="12.75" customHeight="1" x14ac:dyDescent="0.2"/>
    <row r="7970" ht="12.75" customHeight="1" x14ac:dyDescent="0.2"/>
    <row r="7971" ht="12.75" customHeight="1" x14ac:dyDescent="0.2"/>
    <row r="7972" ht="12.75" customHeight="1" x14ac:dyDescent="0.2"/>
    <row r="7973" ht="12.75" customHeight="1" x14ac:dyDescent="0.2"/>
    <row r="7974" ht="12.75" customHeight="1" x14ac:dyDescent="0.2"/>
    <row r="7975" ht="12.75" customHeight="1" x14ac:dyDescent="0.2"/>
    <row r="7976" ht="12.75" customHeight="1" x14ac:dyDescent="0.2"/>
    <row r="7977" ht="12.75" customHeight="1" x14ac:dyDescent="0.2"/>
    <row r="7978" ht="12.75" customHeight="1" x14ac:dyDescent="0.2"/>
    <row r="7979" ht="12.75" customHeight="1" x14ac:dyDescent="0.2"/>
    <row r="7980" ht="12.75" customHeight="1" x14ac:dyDescent="0.2"/>
    <row r="7981" ht="12.75" customHeight="1" x14ac:dyDescent="0.2"/>
    <row r="7982" ht="12.75" customHeight="1" x14ac:dyDescent="0.2"/>
    <row r="7983" ht="12.75" customHeight="1" x14ac:dyDescent="0.2"/>
    <row r="7984" ht="12.75" customHeight="1" x14ac:dyDescent="0.2"/>
    <row r="7985" ht="12.75" customHeight="1" x14ac:dyDescent="0.2"/>
    <row r="7986" ht="12.75" customHeight="1" x14ac:dyDescent="0.2"/>
    <row r="7987" ht="12.75" customHeight="1" x14ac:dyDescent="0.2"/>
    <row r="7988" ht="12.75" customHeight="1" x14ac:dyDescent="0.2"/>
    <row r="7989" ht="12.75" customHeight="1" x14ac:dyDescent="0.2"/>
    <row r="7990" ht="12.75" customHeight="1" x14ac:dyDescent="0.2"/>
    <row r="7991" ht="12.75" customHeight="1" x14ac:dyDescent="0.2"/>
    <row r="7992" ht="12.75" customHeight="1" x14ac:dyDescent="0.2"/>
    <row r="7993" ht="12.75" customHeight="1" x14ac:dyDescent="0.2"/>
    <row r="7994" ht="12.75" customHeight="1" x14ac:dyDescent="0.2"/>
    <row r="7995" ht="12.75" customHeight="1" x14ac:dyDescent="0.2"/>
    <row r="7996" ht="12.75" customHeight="1" x14ac:dyDescent="0.2"/>
    <row r="7997" ht="12.75" customHeight="1" x14ac:dyDescent="0.2"/>
    <row r="7998" ht="12.75" customHeight="1" x14ac:dyDescent="0.2"/>
    <row r="7999" ht="12.75" customHeight="1" x14ac:dyDescent="0.2"/>
    <row r="8000" ht="12.75" customHeight="1" x14ac:dyDescent="0.2"/>
    <row r="8001" ht="12.75" customHeight="1" x14ac:dyDescent="0.2"/>
    <row r="8002" ht="12.75" customHeight="1" x14ac:dyDescent="0.2"/>
    <row r="8003" ht="12.75" customHeight="1" x14ac:dyDescent="0.2"/>
    <row r="8004" ht="12.75" customHeight="1" x14ac:dyDescent="0.2"/>
    <row r="8005" ht="12.75" customHeight="1" x14ac:dyDescent="0.2"/>
    <row r="8006" ht="12.75" customHeight="1" x14ac:dyDescent="0.2"/>
    <row r="8007" ht="12.75" customHeight="1" x14ac:dyDescent="0.2"/>
    <row r="8008" ht="12.75" customHeight="1" x14ac:dyDescent="0.2"/>
    <row r="8009" ht="12.75" customHeight="1" x14ac:dyDescent="0.2"/>
    <row r="8010" ht="12.75" customHeight="1" x14ac:dyDescent="0.2"/>
    <row r="8011" ht="12.75" customHeight="1" x14ac:dyDescent="0.2"/>
    <row r="8012" ht="12.75" customHeight="1" x14ac:dyDescent="0.2"/>
    <row r="8013" ht="12.75" customHeight="1" x14ac:dyDescent="0.2"/>
    <row r="8014" ht="12.75" customHeight="1" x14ac:dyDescent="0.2"/>
    <row r="8015" ht="12.75" customHeight="1" x14ac:dyDescent="0.2"/>
    <row r="8016" ht="12.75" customHeight="1" x14ac:dyDescent="0.2"/>
    <row r="8017" ht="12.75" customHeight="1" x14ac:dyDescent="0.2"/>
    <row r="8018" ht="12.75" customHeight="1" x14ac:dyDescent="0.2"/>
    <row r="8019" ht="12.75" customHeight="1" x14ac:dyDescent="0.2"/>
    <row r="8020" ht="12.75" customHeight="1" x14ac:dyDescent="0.2"/>
    <row r="8021" ht="12.75" customHeight="1" x14ac:dyDescent="0.2"/>
    <row r="8022" ht="12.75" customHeight="1" x14ac:dyDescent="0.2"/>
    <row r="8023" ht="12.75" customHeight="1" x14ac:dyDescent="0.2"/>
    <row r="8024" ht="12.75" customHeight="1" x14ac:dyDescent="0.2"/>
    <row r="8025" ht="12.75" customHeight="1" x14ac:dyDescent="0.2"/>
    <row r="8026" ht="12.75" customHeight="1" x14ac:dyDescent="0.2"/>
    <row r="8027" ht="12.75" customHeight="1" x14ac:dyDescent="0.2"/>
    <row r="8028" ht="12.75" customHeight="1" x14ac:dyDescent="0.2"/>
    <row r="8029" ht="12.75" customHeight="1" x14ac:dyDescent="0.2"/>
    <row r="8030" ht="12.75" customHeight="1" x14ac:dyDescent="0.2"/>
    <row r="8031" ht="12.75" customHeight="1" x14ac:dyDescent="0.2"/>
    <row r="8032" ht="12.75" customHeight="1" x14ac:dyDescent="0.2"/>
    <row r="8033" ht="12.75" customHeight="1" x14ac:dyDescent="0.2"/>
    <row r="8034" ht="12.75" customHeight="1" x14ac:dyDescent="0.2"/>
    <row r="8035" ht="12.75" customHeight="1" x14ac:dyDescent="0.2"/>
    <row r="8036" ht="12.75" customHeight="1" x14ac:dyDescent="0.2"/>
    <row r="8037" ht="12.75" customHeight="1" x14ac:dyDescent="0.2"/>
    <row r="8038" ht="12.75" customHeight="1" x14ac:dyDescent="0.2"/>
    <row r="8039" ht="12.75" customHeight="1" x14ac:dyDescent="0.2"/>
    <row r="8040" ht="12.75" customHeight="1" x14ac:dyDescent="0.2"/>
    <row r="8041" ht="12.75" customHeight="1" x14ac:dyDescent="0.2"/>
    <row r="8042" ht="12.75" customHeight="1" x14ac:dyDescent="0.2"/>
    <row r="8043" ht="12.75" customHeight="1" x14ac:dyDescent="0.2"/>
    <row r="8044" ht="12.75" customHeight="1" x14ac:dyDescent="0.2"/>
    <row r="8045" ht="12.75" customHeight="1" x14ac:dyDescent="0.2"/>
    <row r="8046" ht="12.75" customHeight="1" x14ac:dyDescent="0.2"/>
    <row r="8047" ht="12.75" customHeight="1" x14ac:dyDescent="0.2"/>
    <row r="8048" ht="12.75" customHeight="1" x14ac:dyDescent="0.2"/>
    <row r="8049" ht="12.75" customHeight="1" x14ac:dyDescent="0.2"/>
    <row r="8050" ht="12.75" customHeight="1" x14ac:dyDescent="0.2"/>
    <row r="8051" ht="12.75" customHeight="1" x14ac:dyDescent="0.2"/>
    <row r="8052" ht="12.75" customHeight="1" x14ac:dyDescent="0.2"/>
    <row r="8053" ht="12.75" customHeight="1" x14ac:dyDescent="0.2"/>
    <row r="8054" ht="12.75" customHeight="1" x14ac:dyDescent="0.2"/>
    <row r="8055" ht="12.75" customHeight="1" x14ac:dyDescent="0.2"/>
    <row r="8056" ht="12.75" customHeight="1" x14ac:dyDescent="0.2"/>
    <row r="8057" ht="12.75" customHeight="1" x14ac:dyDescent="0.2"/>
    <row r="8058" ht="12.75" customHeight="1" x14ac:dyDescent="0.2"/>
    <row r="8059" ht="12.75" customHeight="1" x14ac:dyDescent="0.2"/>
    <row r="8060" ht="12.75" customHeight="1" x14ac:dyDescent="0.2"/>
    <row r="8061" ht="12.75" customHeight="1" x14ac:dyDescent="0.2"/>
    <row r="8062" ht="12.75" customHeight="1" x14ac:dyDescent="0.2"/>
    <row r="8063" ht="12.75" customHeight="1" x14ac:dyDescent="0.2"/>
    <row r="8064" ht="12.75" customHeight="1" x14ac:dyDescent="0.2"/>
    <row r="8065" ht="12.75" customHeight="1" x14ac:dyDescent="0.2"/>
    <row r="8066" ht="12.75" customHeight="1" x14ac:dyDescent="0.2"/>
    <row r="8067" ht="12.75" customHeight="1" x14ac:dyDescent="0.2"/>
    <row r="8068" ht="12.75" customHeight="1" x14ac:dyDescent="0.2"/>
    <row r="8069" ht="12.75" customHeight="1" x14ac:dyDescent="0.2"/>
    <row r="8070" ht="12.75" customHeight="1" x14ac:dyDescent="0.2"/>
    <row r="8071" ht="12.75" customHeight="1" x14ac:dyDescent="0.2"/>
    <row r="8072" ht="12.75" customHeight="1" x14ac:dyDescent="0.2"/>
    <row r="8073" ht="12.75" customHeight="1" x14ac:dyDescent="0.2"/>
    <row r="8074" ht="12.75" customHeight="1" x14ac:dyDescent="0.2"/>
    <row r="8075" ht="12.75" customHeight="1" x14ac:dyDescent="0.2"/>
    <row r="8076" ht="12.75" customHeight="1" x14ac:dyDescent="0.2"/>
    <row r="8077" ht="12.75" customHeight="1" x14ac:dyDescent="0.2"/>
    <row r="8078" ht="12.75" customHeight="1" x14ac:dyDescent="0.2"/>
    <row r="8079" ht="12.75" customHeight="1" x14ac:dyDescent="0.2"/>
    <row r="8080" ht="12.75" customHeight="1" x14ac:dyDescent="0.2"/>
    <row r="8081" ht="12.75" customHeight="1" x14ac:dyDescent="0.2"/>
    <row r="8082" ht="12.75" customHeight="1" x14ac:dyDescent="0.2"/>
    <row r="8083" ht="12.75" customHeight="1" x14ac:dyDescent="0.2"/>
    <row r="8084" ht="12.75" customHeight="1" x14ac:dyDescent="0.2"/>
    <row r="8085" ht="12.75" customHeight="1" x14ac:dyDescent="0.2"/>
    <row r="8086" ht="12.75" customHeight="1" x14ac:dyDescent="0.2"/>
    <row r="8087" ht="12.75" customHeight="1" x14ac:dyDescent="0.2"/>
    <row r="8088" ht="12.75" customHeight="1" x14ac:dyDescent="0.2"/>
    <row r="8089" ht="12.75" customHeight="1" x14ac:dyDescent="0.2"/>
    <row r="8090" ht="12.75" customHeight="1" x14ac:dyDescent="0.2"/>
    <row r="8091" ht="12.75" customHeight="1" x14ac:dyDescent="0.2"/>
    <row r="8092" ht="12.75" customHeight="1" x14ac:dyDescent="0.2"/>
    <row r="8093" ht="12.75" customHeight="1" x14ac:dyDescent="0.2"/>
    <row r="8094" ht="12.75" customHeight="1" x14ac:dyDescent="0.2"/>
    <row r="8095" ht="12.75" customHeight="1" x14ac:dyDescent="0.2"/>
    <row r="8096" ht="12.75" customHeight="1" x14ac:dyDescent="0.2"/>
    <row r="8097" ht="12.75" customHeight="1" x14ac:dyDescent="0.2"/>
    <row r="8098" ht="12.75" customHeight="1" x14ac:dyDescent="0.2"/>
    <row r="8099" ht="12.75" customHeight="1" x14ac:dyDescent="0.2"/>
    <row r="8100" ht="12.75" customHeight="1" x14ac:dyDescent="0.2"/>
    <row r="8101" ht="12.75" customHeight="1" x14ac:dyDescent="0.2"/>
    <row r="8102" ht="12.75" customHeight="1" x14ac:dyDescent="0.2"/>
    <row r="8103" ht="12.75" customHeight="1" x14ac:dyDescent="0.2"/>
    <row r="8104" ht="12.75" customHeight="1" x14ac:dyDescent="0.2"/>
    <row r="8105" ht="12.75" customHeight="1" x14ac:dyDescent="0.2"/>
    <row r="8106" ht="12.75" customHeight="1" x14ac:dyDescent="0.2"/>
    <row r="8107" ht="12.75" customHeight="1" x14ac:dyDescent="0.2"/>
    <row r="8108" ht="12.75" customHeight="1" x14ac:dyDescent="0.2"/>
    <row r="8109" ht="12.75" customHeight="1" x14ac:dyDescent="0.2"/>
    <row r="8110" ht="12.75" customHeight="1" x14ac:dyDescent="0.2"/>
    <row r="8111" ht="12.75" customHeight="1" x14ac:dyDescent="0.2"/>
    <row r="8112" ht="12.75" customHeight="1" x14ac:dyDescent="0.2"/>
    <row r="8113" ht="12.75" customHeight="1" x14ac:dyDescent="0.2"/>
    <row r="8114" ht="12.75" customHeight="1" x14ac:dyDescent="0.2"/>
    <row r="8115" ht="12.75" customHeight="1" x14ac:dyDescent="0.2"/>
    <row r="8116" ht="12.75" customHeight="1" x14ac:dyDescent="0.2"/>
    <row r="8117" ht="12.75" customHeight="1" x14ac:dyDescent="0.2"/>
    <row r="8118" ht="12.75" customHeight="1" x14ac:dyDescent="0.2"/>
    <row r="8119" ht="12.75" customHeight="1" x14ac:dyDescent="0.2"/>
    <row r="8120" ht="12.75" customHeight="1" x14ac:dyDescent="0.2"/>
    <row r="8121" ht="12.75" customHeight="1" x14ac:dyDescent="0.2"/>
    <row r="8122" ht="12.75" customHeight="1" x14ac:dyDescent="0.2"/>
    <row r="8123" ht="12.75" customHeight="1" x14ac:dyDescent="0.2"/>
    <row r="8124" ht="12.75" customHeight="1" x14ac:dyDescent="0.2"/>
    <row r="8125" ht="12.75" customHeight="1" x14ac:dyDescent="0.2"/>
    <row r="8126" ht="12.75" customHeight="1" x14ac:dyDescent="0.2"/>
    <row r="8127" ht="12.75" customHeight="1" x14ac:dyDescent="0.2"/>
    <row r="8128" ht="12.75" customHeight="1" x14ac:dyDescent="0.2"/>
    <row r="8129" ht="12.75" customHeight="1" x14ac:dyDescent="0.2"/>
    <row r="8130" ht="12.75" customHeight="1" x14ac:dyDescent="0.2"/>
    <row r="8131" ht="12.75" customHeight="1" x14ac:dyDescent="0.2"/>
    <row r="8132" ht="12.75" customHeight="1" x14ac:dyDescent="0.2"/>
    <row r="8133" ht="12.75" customHeight="1" x14ac:dyDescent="0.2"/>
    <row r="8134" ht="12.75" customHeight="1" x14ac:dyDescent="0.2"/>
    <row r="8135" ht="12.75" customHeight="1" x14ac:dyDescent="0.2"/>
    <row r="8136" ht="12.75" customHeight="1" x14ac:dyDescent="0.2"/>
    <row r="8137" ht="12.75" customHeight="1" x14ac:dyDescent="0.2"/>
    <row r="8138" ht="12.75" customHeight="1" x14ac:dyDescent="0.2"/>
    <row r="8139" ht="12.75" customHeight="1" x14ac:dyDescent="0.2"/>
    <row r="8140" ht="12.75" customHeight="1" x14ac:dyDescent="0.2"/>
    <row r="8141" ht="12.75" customHeight="1" x14ac:dyDescent="0.2"/>
    <row r="8142" ht="12.75" customHeight="1" x14ac:dyDescent="0.2"/>
    <row r="8143" ht="12.75" customHeight="1" x14ac:dyDescent="0.2"/>
    <row r="8144" ht="12.75" customHeight="1" x14ac:dyDescent="0.2"/>
    <row r="8145" ht="12.75" customHeight="1" x14ac:dyDescent="0.2"/>
    <row r="8146" ht="12.75" customHeight="1" x14ac:dyDescent="0.2"/>
    <row r="8147" ht="12.75" customHeight="1" x14ac:dyDescent="0.2"/>
    <row r="8148" ht="12.75" customHeight="1" x14ac:dyDescent="0.2"/>
    <row r="8149" ht="12.75" customHeight="1" x14ac:dyDescent="0.2"/>
    <row r="8150" ht="12.75" customHeight="1" x14ac:dyDescent="0.2"/>
    <row r="8151" ht="12.75" customHeight="1" x14ac:dyDescent="0.2"/>
    <row r="8152" ht="12.75" customHeight="1" x14ac:dyDescent="0.2"/>
    <row r="8153" ht="12.75" customHeight="1" x14ac:dyDescent="0.2"/>
    <row r="8154" ht="12.75" customHeight="1" x14ac:dyDescent="0.2"/>
    <row r="8155" ht="12.75" customHeight="1" x14ac:dyDescent="0.2"/>
    <row r="8156" ht="12.75" customHeight="1" x14ac:dyDescent="0.2"/>
    <row r="8157" ht="12.75" customHeight="1" x14ac:dyDescent="0.2"/>
    <row r="8158" ht="12.75" customHeight="1" x14ac:dyDescent="0.2"/>
    <row r="8159" ht="12.75" customHeight="1" x14ac:dyDescent="0.2"/>
    <row r="8160" ht="12.75" customHeight="1" x14ac:dyDescent="0.2"/>
    <row r="8161" ht="12.75" customHeight="1" x14ac:dyDescent="0.2"/>
    <row r="8162" ht="12.75" customHeight="1" x14ac:dyDescent="0.2"/>
    <row r="8163" ht="12.75" customHeight="1" x14ac:dyDescent="0.2"/>
    <row r="8164" ht="12.75" customHeight="1" x14ac:dyDescent="0.2"/>
    <row r="8165" ht="12.75" customHeight="1" x14ac:dyDescent="0.2"/>
    <row r="8166" ht="12.75" customHeight="1" x14ac:dyDescent="0.2"/>
    <row r="8167" ht="12.75" customHeight="1" x14ac:dyDescent="0.2"/>
    <row r="8168" ht="12.75" customHeight="1" x14ac:dyDescent="0.2"/>
    <row r="8169" ht="12.75" customHeight="1" x14ac:dyDescent="0.2"/>
    <row r="8170" ht="12.75" customHeight="1" x14ac:dyDescent="0.2"/>
    <row r="8171" ht="12.75" customHeight="1" x14ac:dyDescent="0.2"/>
    <row r="8172" ht="12.75" customHeight="1" x14ac:dyDescent="0.2"/>
    <row r="8173" ht="12.75" customHeight="1" x14ac:dyDescent="0.2"/>
    <row r="8174" ht="12.75" customHeight="1" x14ac:dyDescent="0.2"/>
    <row r="8175" ht="12.75" customHeight="1" x14ac:dyDescent="0.2"/>
    <row r="8176" ht="12.75" customHeight="1" x14ac:dyDescent="0.2"/>
    <row r="8177" ht="12.75" customHeight="1" x14ac:dyDescent="0.2"/>
    <row r="8178" ht="12.75" customHeight="1" x14ac:dyDescent="0.2"/>
    <row r="8179" ht="12.75" customHeight="1" x14ac:dyDescent="0.2"/>
    <row r="8180" ht="12.75" customHeight="1" x14ac:dyDescent="0.2"/>
    <row r="8181" ht="12.75" customHeight="1" x14ac:dyDescent="0.2"/>
    <row r="8182" ht="12.75" customHeight="1" x14ac:dyDescent="0.2"/>
    <row r="8183" ht="12.75" customHeight="1" x14ac:dyDescent="0.2"/>
    <row r="8184" ht="12.75" customHeight="1" x14ac:dyDescent="0.2"/>
    <row r="8185" ht="12.75" customHeight="1" x14ac:dyDescent="0.2"/>
    <row r="8186" ht="12.75" customHeight="1" x14ac:dyDescent="0.2"/>
    <row r="8187" ht="12.75" customHeight="1" x14ac:dyDescent="0.2"/>
    <row r="8188" ht="12.75" customHeight="1" x14ac:dyDescent="0.2"/>
    <row r="8189" ht="12.75" customHeight="1" x14ac:dyDescent="0.2"/>
    <row r="8190" ht="12.75" customHeight="1" x14ac:dyDescent="0.2"/>
    <row r="8191" ht="12.75" customHeight="1" x14ac:dyDescent="0.2"/>
    <row r="8192" ht="12.75" customHeight="1" x14ac:dyDescent="0.2"/>
    <row r="8193" ht="12.75" customHeight="1" x14ac:dyDescent="0.2"/>
    <row r="8194" ht="12.75" customHeight="1" x14ac:dyDescent="0.2"/>
    <row r="8195" ht="12.75" customHeight="1" x14ac:dyDescent="0.2"/>
    <row r="8196" ht="12.75" customHeight="1" x14ac:dyDescent="0.2"/>
    <row r="8197" ht="12.75" customHeight="1" x14ac:dyDescent="0.2"/>
    <row r="8198" ht="12.75" customHeight="1" x14ac:dyDescent="0.2"/>
    <row r="8199" ht="12.75" customHeight="1" x14ac:dyDescent="0.2"/>
    <row r="8200" ht="12.75" customHeight="1" x14ac:dyDescent="0.2"/>
    <row r="8201" ht="12.75" customHeight="1" x14ac:dyDescent="0.2"/>
    <row r="8202" ht="12.75" customHeight="1" x14ac:dyDescent="0.2"/>
    <row r="8203" ht="12.75" customHeight="1" x14ac:dyDescent="0.2"/>
    <row r="8204" ht="12.75" customHeight="1" x14ac:dyDescent="0.2"/>
    <row r="8205" ht="12.75" customHeight="1" x14ac:dyDescent="0.2"/>
    <row r="8206" ht="12.75" customHeight="1" x14ac:dyDescent="0.2"/>
    <row r="8207" ht="12.75" customHeight="1" x14ac:dyDescent="0.2"/>
    <row r="8208" ht="12.75" customHeight="1" x14ac:dyDescent="0.2"/>
    <row r="8209" ht="12.75" customHeight="1" x14ac:dyDescent="0.2"/>
    <row r="8210" ht="12.75" customHeight="1" x14ac:dyDescent="0.2"/>
    <row r="8211" ht="12.75" customHeight="1" x14ac:dyDescent="0.2"/>
    <row r="8212" ht="12.75" customHeight="1" x14ac:dyDescent="0.2"/>
    <row r="8213" ht="12.75" customHeight="1" x14ac:dyDescent="0.2"/>
    <row r="8214" ht="12.75" customHeight="1" x14ac:dyDescent="0.2"/>
    <row r="8215" ht="12.75" customHeight="1" x14ac:dyDescent="0.2"/>
    <row r="8216" ht="12.75" customHeight="1" x14ac:dyDescent="0.2"/>
    <row r="8217" ht="12.75" customHeight="1" x14ac:dyDescent="0.2"/>
    <row r="8218" ht="12.75" customHeight="1" x14ac:dyDescent="0.2"/>
    <row r="8219" ht="12.75" customHeight="1" x14ac:dyDescent="0.2"/>
    <row r="8220" ht="12.75" customHeight="1" x14ac:dyDescent="0.2"/>
    <row r="8221" ht="12.75" customHeight="1" x14ac:dyDescent="0.2"/>
    <row r="8222" ht="12.75" customHeight="1" x14ac:dyDescent="0.2"/>
    <row r="8223" ht="12.75" customHeight="1" x14ac:dyDescent="0.2"/>
    <row r="8224" ht="12.75" customHeight="1" x14ac:dyDescent="0.2"/>
    <row r="8225" ht="12.75" customHeight="1" x14ac:dyDescent="0.2"/>
    <row r="8226" ht="12.75" customHeight="1" x14ac:dyDescent="0.2"/>
    <row r="8227" ht="12.75" customHeight="1" x14ac:dyDescent="0.2"/>
    <row r="8228" ht="12.75" customHeight="1" x14ac:dyDescent="0.2"/>
    <row r="8229" ht="12.75" customHeight="1" x14ac:dyDescent="0.2"/>
    <row r="8230" ht="12.75" customHeight="1" x14ac:dyDescent="0.2"/>
    <row r="8231" ht="12.75" customHeight="1" x14ac:dyDescent="0.2"/>
    <row r="8232" ht="12.75" customHeight="1" x14ac:dyDescent="0.2"/>
    <row r="8233" ht="12.75" customHeight="1" x14ac:dyDescent="0.2"/>
    <row r="8234" ht="12.75" customHeight="1" x14ac:dyDescent="0.2"/>
    <row r="8235" ht="12.75" customHeight="1" x14ac:dyDescent="0.2"/>
    <row r="8236" ht="12.75" customHeight="1" x14ac:dyDescent="0.2"/>
    <row r="8237" ht="12.75" customHeight="1" x14ac:dyDescent="0.2"/>
    <row r="8238" ht="12.75" customHeight="1" x14ac:dyDescent="0.2"/>
    <row r="8239" ht="12.75" customHeight="1" x14ac:dyDescent="0.2"/>
    <row r="8240" ht="12.75" customHeight="1" x14ac:dyDescent="0.2"/>
    <row r="8241" ht="12.75" customHeight="1" x14ac:dyDescent="0.2"/>
    <row r="8242" ht="12.75" customHeight="1" x14ac:dyDescent="0.2"/>
    <row r="8243" ht="12.75" customHeight="1" x14ac:dyDescent="0.2"/>
    <row r="8244" ht="12.75" customHeight="1" x14ac:dyDescent="0.2"/>
    <row r="8245" ht="12.75" customHeight="1" x14ac:dyDescent="0.2"/>
    <row r="8246" ht="12.75" customHeight="1" x14ac:dyDescent="0.2"/>
    <row r="8247" ht="12.75" customHeight="1" x14ac:dyDescent="0.2"/>
    <row r="8248" ht="12.75" customHeight="1" x14ac:dyDescent="0.2"/>
    <row r="8249" ht="12.75" customHeight="1" x14ac:dyDescent="0.2"/>
    <row r="8250" ht="12.75" customHeight="1" x14ac:dyDescent="0.2"/>
    <row r="8251" ht="12.75" customHeight="1" x14ac:dyDescent="0.2"/>
    <row r="8252" ht="12.75" customHeight="1" x14ac:dyDescent="0.2"/>
    <row r="8253" ht="12.75" customHeight="1" x14ac:dyDescent="0.2"/>
    <row r="8254" ht="12.75" customHeight="1" x14ac:dyDescent="0.2"/>
    <row r="8255" ht="12.75" customHeight="1" x14ac:dyDescent="0.2"/>
    <row r="8256" ht="12.75" customHeight="1" x14ac:dyDescent="0.2"/>
    <row r="8257" ht="12.75" customHeight="1" x14ac:dyDescent="0.2"/>
    <row r="8258" ht="12.75" customHeight="1" x14ac:dyDescent="0.2"/>
    <row r="8259" ht="12.75" customHeight="1" x14ac:dyDescent="0.2"/>
    <row r="8260" ht="12.75" customHeight="1" x14ac:dyDescent="0.2"/>
    <row r="8261" ht="12.75" customHeight="1" x14ac:dyDescent="0.2"/>
    <row r="8262" ht="12.75" customHeight="1" x14ac:dyDescent="0.2"/>
    <row r="8263" ht="12.75" customHeight="1" x14ac:dyDescent="0.2"/>
    <row r="8264" ht="12.75" customHeight="1" x14ac:dyDescent="0.2"/>
    <row r="8265" ht="12.75" customHeight="1" x14ac:dyDescent="0.2"/>
    <row r="8266" ht="12.75" customHeight="1" x14ac:dyDescent="0.2"/>
    <row r="8267" ht="12.75" customHeight="1" x14ac:dyDescent="0.2"/>
    <row r="8268" ht="12.75" customHeight="1" x14ac:dyDescent="0.2"/>
    <row r="8269" ht="12.75" customHeight="1" x14ac:dyDescent="0.2"/>
    <row r="8270" ht="12.75" customHeight="1" x14ac:dyDescent="0.2"/>
    <row r="8271" ht="12.75" customHeight="1" x14ac:dyDescent="0.2"/>
    <row r="8272" ht="12.75" customHeight="1" x14ac:dyDescent="0.2"/>
    <row r="8273" ht="12.75" customHeight="1" x14ac:dyDescent="0.2"/>
    <row r="8274" ht="12.75" customHeight="1" x14ac:dyDescent="0.2"/>
    <row r="8275" ht="12.75" customHeight="1" x14ac:dyDescent="0.2"/>
    <row r="8276" ht="12.75" customHeight="1" x14ac:dyDescent="0.2"/>
    <row r="8277" ht="12.75" customHeight="1" x14ac:dyDescent="0.2"/>
    <row r="8278" ht="12.75" customHeight="1" x14ac:dyDescent="0.2"/>
    <row r="8279" ht="12.75" customHeight="1" x14ac:dyDescent="0.2"/>
    <row r="8280" ht="12.75" customHeight="1" x14ac:dyDescent="0.2"/>
    <row r="8281" ht="12.75" customHeight="1" x14ac:dyDescent="0.2"/>
    <row r="8282" ht="12.75" customHeight="1" x14ac:dyDescent="0.2"/>
    <row r="8283" ht="12.75" customHeight="1" x14ac:dyDescent="0.2"/>
    <row r="8284" ht="12.75" customHeight="1" x14ac:dyDescent="0.2"/>
    <row r="8285" ht="12.75" customHeight="1" x14ac:dyDescent="0.2"/>
    <row r="8286" ht="12.75" customHeight="1" x14ac:dyDescent="0.2"/>
    <row r="8287" ht="12.75" customHeight="1" x14ac:dyDescent="0.2"/>
    <row r="8288" ht="12.75" customHeight="1" x14ac:dyDescent="0.2"/>
    <row r="8289" ht="12.75" customHeight="1" x14ac:dyDescent="0.2"/>
    <row r="8290" ht="12.75" customHeight="1" x14ac:dyDescent="0.2"/>
    <row r="8291" ht="12.75" customHeight="1" x14ac:dyDescent="0.2"/>
    <row r="8292" ht="12.75" customHeight="1" x14ac:dyDescent="0.2"/>
    <row r="8293" ht="12.75" customHeight="1" x14ac:dyDescent="0.2"/>
    <row r="8294" ht="12.75" customHeight="1" x14ac:dyDescent="0.2"/>
    <row r="8295" ht="12.75" customHeight="1" x14ac:dyDescent="0.2"/>
    <row r="8296" ht="12.75" customHeight="1" x14ac:dyDescent="0.2"/>
    <row r="8297" ht="12.75" customHeight="1" x14ac:dyDescent="0.2"/>
    <row r="8298" ht="12.75" customHeight="1" x14ac:dyDescent="0.2"/>
    <row r="8299" ht="12.75" customHeight="1" x14ac:dyDescent="0.2"/>
    <row r="8300" ht="12.75" customHeight="1" x14ac:dyDescent="0.2"/>
    <row r="8301" ht="12.75" customHeight="1" x14ac:dyDescent="0.2"/>
    <row r="8302" ht="12.75" customHeight="1" x14ac:dyDescent="0.2"/>
    <row r="8303" ht="12.75" customHeight="1" x14ac:dyDescent="0.2"/>
    <row r="8304" ht="12.75" customHeight="1" x14ac:dyDescent="0.2"/>
    <row r="8305" ht="12.75" customHeight="1" x14ac:dyDescent="0.2"/>
    <row r="8306" ht="12.75" customHeight="1" x14ac:dyDescent="0.2"/>
    <row r="8307" ht="12.75" customHeight="1" x14ac:dyDescent="0.2"/>
    <row r="8308" ht="12.75" customHeight="1" x14ac:dyDescent="0.2"/>
    <row r="8309" ht="12.75" customHeight="1" x14ac:dyDescent="0.2"/>
    <row r="8310" ht="12.75" customHeight="1" x14ac:dyDescent="0.2"/>
    <row r="8311" ht="12.75" customHeight="1" x14ac:dyDescent="0.2"/>
    <row r="8312" ht="12.75" customHeight="1" x14ac:dyDescent="0.2"/>
    <row r="8313" ht="12.75" customHeight="1" x14ac:dyDescent="0.2"/>
    <row r="8314" ht="12.75" customHeight="1" x14ac:dyDescent="0.2"/>
    <row r="8315" ht="12.75" customHeight="1" x14ac:dyDescent="0.2"/>
    <row r="8316" ht="12.75" customHeight="1" x14ac:dyDescent="0.2"/>
    <row r="8317" ht="12.75" customHeight="1" x14ac:dyDescent="0.2"/>
    <row r="8318" ht="12.75" customHeight="1" x14ac:dyDescent="0.2"/>
    <row r="8319" ht="12.75" customHeight="1" x14ac:dyDescent="0.2"/>
    <row r="8320" ht="12.75" customHeight="1" x14ac:dyDescent="0.2"/>
    <row r="8321" ht="12.75" customHeight="1" x14ac:dyDescent="0.2"/>
    <row r="8322" ht="12.75" customHeight="1" x14ac:dyDescent="0.2"/>
    <row r="8323" ht="12.75" customHeight="1" x14ac:dyDescent="0.2"/>
    <row r="8324" ht="12.75" customHeight="1" x14ac:dyDescent="0.2"/>
    <row r="8325" ht="12.75" customHeight="1" x14ac:dyDescent="0.2"/>
    <row r="8326" ht="12.75" customHeight="1" x14ac:dyDescent="0.2"/>
    <row r="8327" ht="12.75" customHeight="1" x14ac:dyDescent="0.2"/>
    <row r="8328" ht="12.75" customHeight="1" x14ac:dyDescent="0.2"/>
    <row r="8329" ht="12.75" customHeight="1" x14ac:dyDescent="0.2"/>
    <row r="8330" ht="12.75" customHeight="1" x14ac:dyDescent="0.2"/>
    <row r="8331" ht="12.75" customHeight="1" x14ac:dyDescent="0.2"/>
    <row r="8332" ht="12.75" customHeight="1" x14ac:dyDescent="0.2"/>
    <row r="8333" ht="12.75" customHeight="1" x14ac:dyDescent="0.2"/>
    <row r="8334" ht="12.75" customHeight="1" x14ac:dyDescent="0.2"/>
    <row r="8335" ht="12.75" customHeight="1" x14ac:dyDescent="0.2"/>
    <row r="8336" ht="12.75" customHeight="1" x14ac:dyDescent="0.2"/>
    <row r="8337" ht="12.75" customHeight="1" x14ac:dyDescent="0.2"/>
    <row r="8338" ht="12.75" customHeight="1" x14ac:dyDescent="0.2"/>
    <row r="8339" ht="12.75" customHeight="1" x14ac:dyDescent="0.2"/>
    <row r="8340" ht="12.75" customHeight="1" x14ac:dyDescent="0.2"/>
    <row r="8341" ht="12.75" customHeight="1" x14ac:dyDescent="0.2"/>
    <row r="8342" ht="12.75" customHeight="1" x14ac:dyDescent="0.2"/>
    <row r="8343" ht="12.75" customHeight="1" x14ac:dyDescent="0.2"/>
    <row r="8344" ht="12.75" customHeight="1" x14ac:dyDescent="0.2"/>
    <row r="8345" ht="12.75" customHeight="1" x14ac:dyDescent="0.2"/>
    <row r="8346" ht="12.75" customHeight="1" x14ac:dyDescent="0.2"/>
    <row r="8347" ht="12.75" customHeight="1" x14ac:dyDescent="0.2"/>
    <row r="8348" ht="12.75" customHeight="1" x14ac:dyDescent="0.2"/>
    <row r="8349" ht="12.75" customHeight="1" x14ac:dyDescent="0.2"/>
    <row r="8350" ht="12.75" customHeight="1" x14ac:dyDescent="0.2"/>
    <row r="8351" ht="12.75" customHeight="1" x14ac:dyDescent="0.2"/>
    <row r="8352" ht="12.75" customHeight="1" x14ac:dyDescent="0.2"/>
    <row r="8353" ht="12.75" customHeight="1" x14ac:dyDescent="0.2"/>
    <row r="8354" ht="12.75" customHeight="1" x14ac:dyDescent="0.2"/>
    <row r="8355" ht="12.75" customHeight="1" x14ac:dyDescent="0.2"/>
    <row r="8356" ht="12.75" customHeight="1" x14ac:dyDescent="0.2"/>
    <row r="8357" ht="12.75" customHeight="1" x14ac:dyDescent="0.2"/>
    <row r="8358" ht="12.75" customHeight="1" x14ac:dyDescent="0.2"/>
    <row r="8359" ht="12.75" customHeight="1" x14ac:dyDescent="0.2"/>
    <row r="8360" ht="12.75" customHeight="1" x14ac:dyDescent="0.2"/>
    <row r="8361" ht="12.75" customHeight="1" x14ac:dyDescent="0.2"/>
    <row r="8362" ht="12.75" customHeight="1" x14ac:dyDescent="0.2"/>
    <row r="8363" ht="12.75" customHeight="1" x14ac:dyDescent="0.2"/>
    <row r="8364" ht="12.75" customHeight="1" x14ac:dyDescent="0.2"/>
    <row r="8365" ht="12.75" customHeight="1" x14ac:dyDescent="0.2"/>
    <row r="8366" ht="12.75" customHeight="1" x14ac:dyDescent="0.2"/>
    <row r="8367" ht="12.75" customHeight="1" x14ac:dyDescent="0.2"/>
    <row r="8368" ht="12.75" customHeight="1" x14ac:dyDescent="0.2"/>
    <row r="8369" ht="12.75" customHeight="1" x14ac:dyDescent="0.2"/>
    <row r="8370" ht="12.75" customHeight="1" x14ac:dyDescent="0.2"/>
    <row r="8371" ht="12.75" customHeight="1" x14ac:dyDescent="0.2"/>
    <row r="8372" ht="12.75" customHeight="1" x14ac:dyDescent="0.2"/>
    <row r="8373" ht="12.75" customHeight="1" x14ac:dyDescent="0.2"/>
    <row r="8374" ht="12.75" customHeight="1" x14ac:dyDescent="0.2"/>
    <row r="8375" ht="12.75" customHeight="1" x14ac:dyDescent="0.2"/>
    <row r="8376" ht="12.75" customHeight="1" x14ac:dyDescent="0.2"/>
    <row r="8377" ht="12.75" customHeight="1" x14ac:dyDescent="0.2"/>
    <row r="8378" ht="12.75" customHeight="1" x14ac:dyDescent="0.2"/>
    <row r="8379" ht="12.75" customHeight="1" x14ac:dyDescent="0.2"/>
    <row r="8380" ht="12.75" customHeight="1" x14ac:dyDescent="0.2"/>
    <row r="8381" ht="12.75" customHeight="1" x14ac:dyDescent="0.2"/>
    <row r="8382" ht="12.75" customHeight="1" x14ac:dyDescent="0.2"/>
    <row r="8383" ht="12.75" customHeight="1" x14ac:dyDescent="0.2"/>
    <row r="8384" ht="12.75" customHeight="1" x14ac:dyDescent="0.2"/>
    <row r="8385" ht="12.75" customHeight="1" x14ac:dyDescent="0.2"/>
    <row r="8386" ht="12.75" customHeight="1" x14ac:dyDescent="0.2"/>
    <row r="8387" ht="12.75" customHeight="1" x14ac:dyDescent="0.2"/>
    <row r="8388" ht="12.75" customHeight="1" x14ac:dyDescent="0.2"/>
    <row r="8389" ht="12.75" customHeight="1" x14ac:dyDescent="0.2"/>
    <row r="8390" ht="12.75" customHeight="1" x14ac:dyDescent="0.2"/>
    <row r="8391" ht="12.75" customHeight="1" x14ac:dyDescent="0.2"/>
    <row r="8392" ht="12.75" customHeight="1" x14ac:dyDescent="0.2"/>
    <row r="8393" ht="12.75" customHeight="1" x14ac:dyDescent="0.2"/>
    <row r="8394" ht="12.75" customHeight="1" x14ac:dyDescent="0.2"/>
    <row r="8395" ht="12.75" customHeight="1" x14ac:dyDescent="0.2"/>
    <row r="8396" ht="12.75" customHeight="1" x14ac:dyDescent="0.2"/>
    <row r="8397" ht="12.75" customHeight="1" x14ac:dyDescent="0.2"/>
    <row r="8398" ht="12.75" customHeight="1" x14ac:dyDescent="0.2"/>
    <row r="8399" ht="12.75" customHeight="1" x14ac:dyDescent="0.2"/>
    <row r="8400" ht="12.75" customHeight="1" x14ac:dyDescent="0.2"/>
    <row r="8401" ht="12.75" customHeight="1" x14ac:dyDescent="0.2"/>
    <row r="8402" ht="12.75" customHeight="1" x14ac:dyDescent="0.2"/>
    <row r="8403" ht="12.75" customHeight="1" x14ac:dyDescent="0.2"/>
    <row r="8404" ht="12.75" customHeight="1" x14ac:dyDescent="0.2"/>
    <row r="8405" ht="12.75" customHeight="1" x14ac:dyDescent="0.2"/>
    <row r="8406" ht="12.75" customHeight="1" x14ac:dyDescent="0.2"/>
    <row r="8407" ht="12.75" customHeight="1" x14ac:dyDescent="0.2"/>
    <row r="8408" ht="12.75" customHeight="1" x14ac:dyDescent="0.2"/>
    <row r="8409" ht="12.75" customHeight="1" x14ac:dyDescent="0.2"/>
    <row r="8410" ht="12.75" customHeight="1" x14ac:dyDescent="0.2"/>
    <row r="8411" ht="12.75" customHeight="1" x14ac:dyDescent="0.2"/>
    <row r="8412" ht="12.75" customHeight="1" x14ac:dyDescent="0.2"/>
    <row r="8413" ht="12.75" customHeight="1" x14ac:dyDescent="0.2"/>
    <row r="8414" ht="12.75" customHeight="1" x14ac:dyDescent="0.2"/>
    <row r="8415" ht="12.75" customHeight="1" x14ac:dyDescent="0.2"/>
    <row r="8416" ht="12.75" customHeight="1" x14ac:dyDescent="0.2"/>
    <row r="8417" ht="12.75" customHeight="1" x14ac:dyDescent="0.2"/>
    <row r="8418" ht="12.75" customHeight="1" x14ac:dyDescent="0.2"/>
    <row r="8419" ht="12.75" customHeight="1" x14ac:dyDescent="0.2"/>
    <row r="8420" ht="12.75" customHeight="1" x14ac:dyDescent="0.2"/>
    <row r="8421" ht="12.75" customHeight="1" x14ac:dyDescent="0.2"/>
    <row r="8422" ht="12.75" customHeight="1" x14ac:dyDescent="0.2"/>
    <row r="8423" ht="12.75" customHeight="1" x14ac:dyDescent="0.2"/>
    <row r="8424" ht="12.75" customHeight="1" x14ac:dyDescent="0.2"/>
    <row r="8425" ht="12.75" customHeight="1" x14ac:dyDescent="0.2"/>
    <row r="8426" ht="12.75" customHeight="1" x14ac:dyDescent="0.2"/>
    <row r="8427" ht="12.75" customHeight="1" x14ac:dyDescent="0.2"/>
    <row r="8428" ht="12.75" customHeight="1" x14ac:dyDescent="0.2"/>
    <row r="8429" ht="12.75" customHeight="1" x14ac:dyDescent="0.2"/>
    <row r="8430" ht="12.75" customHeight="1" x14ac:dyDescent="0.2"/>
    <row r="8431" ht="12.75" customHeight="1" x14ac:dyDescent="0.2"/>
    <row r="8432" ht="12.75" customHeight="1" x14ac:dyDescent="0.2"/>
    <row r="8433" ht="12.75" customHeight="1" x14ac:dyDescent="0.2"/>
    <row r="8434" ht="12.75" customHeight="1" x14ac:dyDescent="0.2"/>
    <row r="8435" ht="12.75" customHeight="1" x14ac:dyDescent="0.2"/>
    <row r="8436" ht="12.75" customHeight="1" x14ac:dyDescent="0.2"/>
    <row r="8437" ht="12.75" customHeight="1" x14ac:dyDescent="0.2"/>
    <row r="8438" ht="12.75" customHeight="1" x14ac:dyDescent="0.2"/>
    <row r="8439" ht="12.75" customHeight="1" x14ac:dyDescent="0.2"/>
    <row r="8440" ht="12.75" customHeight="1" x14ac:dyDescent="0.2"/>
    <row r="8441" ht="12.75" customHeight="1" x14ac:dyDescent="0.2"/>
    <row r="8442" ht="12.75" customHeight="1" x14ac:dyDescent="0.2"/>
    <row r="8443" ht="12.75" customHeight="1" x14ac:dyDescent="0.2"/>
    <row r="8444" ht="12.75" customHeight="1" x14ac:dyDescent="0.2"/>
    <row r="8445" ht="12.75" customHeight="1" x14ac:dyDescent="0.2"/>
    <row r="8446" ht="12.75" customHeight="1" x14ac:dyDescent="0.2"/>
    <row r="8447" ht="12.75" customHeight="1" x14ac:dyDescent="0.2"/>
    <row r="8448" ht="12.75" customHeight="1" x14ac:dyDescent="0.2"/>
    <row r="8449" ht="12.75" customHeight="1" x14ac:dyDescent="0.2"/>
    <row r="8450" ht="12.75" customHeight="1" x14ac:dyDescent="0.2"/>
    <row r="8451" ht="12.75" customHeight="1" x14ac:dyDescent="0.2"/>
    <row r="8452" ht="12.75" customHeight="1" x14ac:dyDescent="0.2"/>
    <row r="8453" ht="12.75" customHeight="1" x14ac:dyDescent="0.2"/>
    <row r="8454" ht="12.75" customHeight="1" x14ac:dyDescent="0.2"/>
    <row r="8455" ht="12.75" customHeight="1" x14ac:dyDescent="0.2"/>
    <row r="8456" ht="12.75" customHeight="1" x14ac:dyDescent="0.2"/>
    <row r="8457" ht="12.75" customHeight="1" x14ac:dyDescent="0.2"/>
    <row r="8458" ht="12.75" customHeight="1" x14ac:dyDescent="0.2"/>
    <row r="8459" ht="12.75" customHeight="1" x14ac:dyDescent="0.2"/>
    <row r="8460" ht="12.75" customHeight="1" x14ac:dyDescent="0.2"/>
    <row r="8461" ht="12.75" customHeight="1" x14ac:dyDescent="0.2"/>
    <row r="8462" ht="12.75" customHeight="1" x14ac:dyDescent="0.2"/>
    <row r="8463" ht="12.75" customHeight="1" x14ac:dyDescent="0.2"/>
    <row r="8464" ht="12.75" customHeight="1" x14ac:dyDescent="0.2"/>
    <row r="8465" ht="12.75" customHeight="1" x14ac:dyDescent="0.2"/>
    <row r="8466" ht="12.75" customHeight="1" x14ac:dyDescent="0.2"/>
    <row r="8467" ht="12.75" customHeight="1" x14ac:dyDescent="0.2"/>
    <row r="8468" ht="12.75" customHeight="1" x14ac:dyDescent="0.2"/>
    <row r="8469" ht="12.75" customHeight="1" x14ac:dyDescent="0.2"/>
    <row r="8470" ht="12.75" customHeight="1" x14ac:dyDescent="0.2"/>
    <row r="8471" ht="12.75" customHeight="1" x14ac:dyDescent="0.2"/>
    <row r="8472" ht="12.75" customHeight="1" x14ac:dyDescent="0.2"/>
    <row r="8473" ht="12.75" customHeight="1" x14ac:dyDescent="0.2"/>
    <row r="8474" ht="12.75" customHeight="1" x14ac:dyDescent="0.2"/>
    <row r="8475" ht="12.75" customHeight="1" x14ac:dyDescent="0.2"/>
    <row r="8476" ht="12.75" customHeight="1" x14ac:dyDescent="0.2"/>
    <row r="8477" ht="12.75" customHeight="1" x14ac:dyDescent="0.2"/>
    <row r="8478" ht="12.75" customHeight="1" x14ac:dyDescent="0.2"/>
    <row r="8479" ht="12.75" customHeight="1" x14ac:dyDescent="0.2"/>
    <row r="8480" ht="12.75" customHeight="1" x14ac:dyDescent="0.2"/>
    <row r="8481" ht="12.75" customHeight="1" x14ac:dyDescent="0.2"/>
    <row r="8482" ht="12.75" customHeight="1" x14ac:dyDescent="0.2"/>
    <row r="8483" ht="12.75" customHeight="1" x14ac:dyDescent="0.2"/>
    <row r="8484" ht="12.75" customHeight="1" x14ac:dyDescent="0.2"/>
    <row r="8485" ht="12.75" customHeight="1" x14ac:dyDescent="0.2"/>
    <row r="8486" ht="12.75" customHeight="1" x14ac:dyDescent="0.2"/>
    <row r="8487" ht="12.75" customHeight="1" x14ac:dyDescent="0.2"/>
    <row r="8488" ht="12.75" customHeight="1" x14ac:dyDescent="0.2"/>
    <row r="8489" ht="12.75" customHeight="1" x14ac:dyDescent="0.2"/>
    <row r="8490" ht="12.75" customHeight="1" x14ac:dyDescent="0.2"/>
    <row r="8491" ht="12.75" customHeight="1" x14ac:dyDescent="0.2"/>
    <row r="8492" ht="12.75" customHeight="1" x14ac:dyDescent="0.2"/>
    <row r="8493" ht="12.75" customHeight="1" x14ac:dyDescent="0.2"/>
    <row r="8494" ht="12.75" customHeight="1" x14ac:dyDescent="0.2"/>
    <row r="8495" ht="12.75" customHeight="1" x14ac:dyDescent="0.2"/>
    <row r="8496" ht="12.75" customHeight="1" x14ac:dyDescent="0.2"/>
    <row r="8497" ht="12.75" customHeight="1" x14ac:dyDescent="0.2"/>
    <row r="8498" ht="12.75" customHeight="1" x14ac:dyDescent="0.2"/>
    <row r="8499" ht="12.75" customHeight="1" x14ac:dyDescent="0.2"/>
    <row r="8500" ht="12.75" customHeight="1" x14ac:dyDescent="0.2"/>
    <row r="8501" ht="12.75" customHeight="1" x14ac:dyDescent="0.2"/>
    <row r="8502" ht="12.75" customHeight="1" x14ac:dyDescent="0.2"/>
    <row r="8503" ht="12.75" customHeight="1" x14ac:dyDescent="0.2"/>
    <row r="8504" ht="12.75" customHeight="1" x14ac:dyDescent="0.2"/>
    <row r="8505" ht="12.75" customHeight="1" x14ac:dyDescent="0.2"/>
    <row r="8506" ht="12.75" customHeight="1" x14ac:dyDescent="0.2"/>
    <row r="8507" ht="12.75" customHeight="1" x14ac:dyDescent="0.2"/>
    <row r="8508" ht="12.75" customHeight="1" x14ac:dyDescent="0.2"/>
    <row r="8509" ht="12.75" customHeight="1" x14ac:dyDescent="0.2"/>
    <row r="8510" ht="12.75" customHeight="1" x14ac:dyDescent="0.2"/>
    <row r="8511" ht="12.75" customHeight="1" x14ac:dyDescent="0.2"/>
    <row r="8512" ht="12.75" customHeight="1" x14ac:dyDescent="0.2"/>
    <row r="8513" ht="12.75" customHeight="1" x14ac:dyDescent="0.2"/>
    <row r="8514" ht="12.75" customHeight="1" x14ac:dyDescent="0.2"/>
    <row r="8515" ht="12.75" customHeight="1" x14ac:dyDescent="0.2"/>
    <row r="8516" ht="12.75" customHeight="1" x14ac:dyDescent="0.2"/>
    <row r="8517" ht="12.75" customHeight="1" x14ac:dyDescent="0.2"/>
    <row r="8518" ht="12.75" customHeight="1" x14ac:dyDescent="0.2"/>
    <row r="8519" ht="12.75" customHeight="1" x14ac:dyDescent="0.2"/>
    <row r="8520" ht="12.75" customHeight="1" x14ac:dyDescent="0.2"/>
    <row r="8521" ht="12.75" customHeight="1" x14ac:dyDescent="0.2"/>
    <row r="8522" ht="12.75" customHeight="1" x14ac:dyDescent="0.2"/>
    <row r="8523" ht="12.75" customHeight="1" x14ac:dyDescent="0.2"/>
    <row r="8524" ht="12.75" customHeight="1" x14ac:dyDescent="0.2"/>
    <row r="8525" ht="12.75" customHeight="1" x14ac:dyDescent="0.2"/>
    <row r="8526" ht="12.75" customHeight="1" x14ac:dyDescent="0.2"/>
    <row r="8527" ht="12.75" customHeight="1" x14ac:dyDescent="0.2"/>
    <row r="8528" ht="12.75" customHeight="1" x14ac:dyDescent="0.2"/>
    <row r="8529" ht="12.75" customHeight="1" x14ac:dyDescent="0.2"/>
    <row r="8530" ht="12.75" customHeight="1" x14ac:dyDescent="0.2"/>
    <row r="8531" ht="12.75" customHeight="1" x14ac:dyDescent="0.2"/>
    <row r="8532" ht="12.75" customHeight="1" x14ac:dyDescent="0.2"/>
    <row r="8533" ht="12.75" customHeight="1" x14ac:dyDescent="0.2"/>
    <row r="8534" ht="12.75" customHeight="1" x14ac:dyDescent="0.2"/>
    <row r="8535" ht="12.75" customHeight="1" x14ac:dyDescent="0.2"/>
    <row r="8536" ht="12.75" customHeight="1" x14ac:dyDescent="0.2"/>
    <row r="8537" ht="12.75" customHeight="1" x14ac:dyDescent="0.2"/>
    <row r="8538" ht="12.75" customHeight="1" x14ac:dyDescent="0.2"/>
    <row r="8539" ht="12.75" customHeight="1" x14ac:dyDescent="0.2"/>
    <row r="8540" ht="12.75" customHeight="1" x14ac:dyDescent="0.2"/>
    <row r="8541" ht="12.75" customHeight="1" x14ac:dyDescent="0.2"/>
    <row r="8542" ht="12.75" customHeight="1" x14ac:dyDescent="0.2"/>
    <row r="8543" ht="12.75" customHeight="1" x14ac:dyDescent="0.2"/>
    <row r="8544" ht="12.75" customHeight="1" x14ac:dyDescent="0.2"/>
    <row r="8545" ht="12.75" customHeight="1" x14ac:dyDescent="0.2"/>
    <row r="8546" ht="12.75" customHeight="1" x14ac:dyDescent="0.2"/>
    <row r="8547" ht="12.75" customHeight="1" x14ac:dyDescent="0.2"/>
    <row r="8548" ht="12.75" customHeight="1" x14ac:dyDescent="0.2"/>
    <row r="8549" ht="12.75" customHeight="1" x14ac:dyDescent="0.2"/>
    <row r="8550" ht="12.75" customHeight="1" x14ac:dyDescent="0.2"/>
    <row r="8551" ht="12.75" customHeight="1" x14ac:dyDescent="0.2"/>
    <row r="8552" ht="12.75" customHeight="1" x14ac:dyDescent="0.2"/>
    <row r="8553" ht="12.75" customHeight="1" x14ac:dyDescent="0.2"/>
    <row r="8554" ht="12.75" customHeight="1" x14ac:dyDescent="0.2"/>
    <row r="8555" ht="12.75" customHeight="1" x14ac:dyDescent="0.2"/>
    <row r="8556" ht="12.75" customHeight="1" x14ac:dyDescent="0.2"/>
    <row r="8557" ht="12.75" customHeight="1" x14ac:dyDescent="0.2"/>
    <row r="8558" ht="12.75" customHeight="1" x14ac:dyDescent="0.2"/>
    <row r="8559" ht="12.75" customHeight="1" x14ac:dyDescent="0.2"/>
    <row r="8560" ht="12.75" customHeight="1" x14ac:dyDescent="0.2"/>
    <row r="8561" ht="12.75" customHeight="1" x14ac:dyDescent="0.2"/>
    <row r="8562" ht="12.75" customHeight="1" x14ac:dyDescent="0.2"/>
    <row r="8563" ht="12.75" customHeight="1" x14ac:dyDescent="0.2"/>
    <row r="8564" ht="12.75" customHeight="1" x14ac:dyDescent="0.2"/>
    <row r="8565" ht="12.75" customHeight="1" x14ac:dyDescent="0.2"/>
    <row r="8566" ht="12.75" customHeight="1" x14ac:dyDescent="0.2"/>
    <row r="8567" ht="12.75" customHeight="1" x14ac:dyDescent="0.2"/>
    <row r="8568" ht="12.75" customHeight="1" x14ac:dyDescent="0.2"/>
    <row r="8569" ht="12.75" customHeight="1" x14ac:dyDescent="0.2"/>
    <row r="8570" ht="12.75" customHeight="1" x14ac:dyDescent="0.2"/>
    <row r="8571" ht="12.75" customHeight="1" x14ac:dyDescent="0.2"/>
    <row r="8572" ht="12.75" customHeight="1" x14ac:dyDescent="0.2"/>
    <row r="8573" ht="12.75" customHeight="1" x14ac:dyDescent="0.2"/>
    <row r="8574" ht="12.75" customHeight="1" x14ac:dyDescent="0.2"/>
    <row r="8575" ht="12.75" customHeight="1" x14ac:dyDescent="0.2"/>
    <row r="8576" ht="12.75" customHeight="1" x14ac:dyDescent="0.2"/>
    <row r="8577" ht="12.75" customHeight="1" x14ac:dyDescent="0.2"/>
    <row r="8578" ht="12.75" customHeight="1" x14ac:dyDescent="0.2"/>
    <row r="8579" ht="12.75" customHeight="1" x14ac:dyDescent="0.2"/>
    <row r="8580" ht="12.75" customHeight="1" x14ac:dyDescent="0.2"/>
    <row r="8581" ht="12.75" customHeight="1" x14ac:dyDescent="0.2"/>
    <row r="8582" ht="12.75" customHeight="1" x14ac:dyDescent="0.2"/>
    <row r="8583" ht="12.75" customHeight="1" x14ac:dyDescent="0.2"/>
    <row r="8584" ht="12.75" customHeight="1" x14ac:dyDescent="0.2"/>
    <row r="8585" ht="12.75" customHeight="1" x14ac:dyDescent="0.2"/>
    <row r="8586" ht="12.75" customHeight="1" x14ac:dyDescent="0.2"/>
    <row r="8587" ht="12.75" customHeight="1" x14ac:dyDescent="0.2"/>
    <row r="8588" ht="12.75" customHeight="1" x14ac:dyDescent="0.2"/>
    <row r="8589" ht="12.75" customHeight="1" x14ac:dyDescent="0.2"/>
    <row r="8590" ht="12.75" customHeight="1" x14ac:dyDescent="0.2"/>
    <row r="8591" ht="12.75" customHeight="1" x14ac:dyDescent="0.2"/>
    <row r="8592" ht="12.75" customHeight="1" x14ac:dyDescent="0.2"/>
    <row r="8593" ht="12.75" customHeight="1" x14ac:dyDescent="0.2"/>
    <row r="8594" ht="12.75" customHeight="1" x14ac:dyDescent="0.2"/>
    <row r="8595" ht="12.75" customHeight="1" x14ac:dyDescent="0.2"/>
    <row r="8596" ht="12.75" customHeight="1" x14ac:dyDescent="0.2"/>
    <row r="8597" ht="12.75" customHeight="1" x14ac:dyDescent="0.2"/>
    <row r="8598" ht="12.75" customHeight="1" x14ac:dyDescent="0.2"/>
    <row r="8599" ht="12.75" customHeight="1" x14ac:dyDescent="0.2"/>
    <row r="8600" ht="12.75" customHeight="1" x14ac:dyDescent="0.2"/>
    <row r="8601" ht="12.75" customHeight="1" x14ac:dyDescent="0.2"/>
    <row r="8602" ht="12.75" customHeight="1" x14ac:dyDescent="0.2"/>
    <row r="8603" ht="12.75" customHeight="1" x14ac:dyDescent="0.2"/>
    <row r="8604" ht="12.75" customHeight="1" x14ac:dyDescent="0.2"/>
    <row r="8605" ht="12.75" customHeight="1" x14ac:dyDescent="0.2"/>
    <row r="8606" ht="12.75" customHeight="1" x14ac:dyDescent="0.2"/>
    <row r="8607" ht="12.75" customHeight="1" x14ac:dyDescent="0.2"/>
    <row r="8608" ht="12.75" customHeight="1" x14ac:dyDescent="0.2"/>
    <row r="8609" ht="12.75" customHeight="1" x14ac:dyDescent="0.2"/>
    <row r="8610" ht="12.75" customHeight="1" x14ac:dyDescent="0.2"/>
    <row r="8611" ht="12.75" customHeight="1" x14ac:dyDescent="0.2"/>
    <row r="8612" ht="12.75" customHeight="1" x14ac:dyDescent="0.2"/>
    <row r="8613" ht="12.75" customHeight="1" x14ac:dyDescent="0.2"/>
    <row r="8614" ht="12.75" customHeight="1" x14ac:dyDescent="0.2"/>
    <row r="8615" ht="12.75" customHeight="1" x14ac:dyDescent="0.2"/>
    <row r="8616" ht="12.75" customHeight="1" x14ac:dyDescent="0.2"/>
    <row r="8617" ht="12.75" customHeight="1" x14ac:dyDescent="0.2"/>
    <row r="8618" ht="12.75" customHeight="1" x14ac:dyDescent="0.2"/>
    <row r="8619" ht="12.75" customHeight="1" x14ac:dyDescent="0.2"/>
    <row r="8620" ht="12.75" customHeight="1" x14ac:dyDescent="0.2"/>
    <row r="8621" ht="12.75" customHeight="1" x14ac:dyDescent="0.2"/>
    <row r="8622" ht="12.75" customHeight="1" x14ac:dyDescent="0.2"/>
    <row r="8623" ht="12.75" customHeight="1" x14ac:dyDescent="0.2"/>
    <row r="8624" ht="12.75" customHeight="1" x14ac:dyDescent="0.2"/>
    <row r="8625" ht="12.75" customHeight="1" x14ac:dyDescent="0.2"/>
    <row r="8626" ht="12.75" customHeight="1" x14ac:dyDescent="0.2"/>
    <row r="8627" ht="12.75" customHeight="1" x14ac:dyDescent="0.2"/>
    <row r="8628" ht="12.75" customHeight="1" x14ac:dyDescent="0.2"/>
    <row r="8629" ht="12.75" customHeight="1" x14ac:dyDescent="0.2"/>
    <row r="8630" ht="12.75" customHeight="1" x14ac:dyDescent="0.2"/>
    <row r="8631" ht="12.75" customHeight="1" x14ac:dyDescent="0.2"/>
    <row r="8632" ht="12.75" customHeight="1" x14ac:dyDescent="0.2"/>
    <row r="8633" ht="12.75" customHeight="1" x14ac:dyDescent="0.2"/>
    <row r="8634" ht="12.75" customHeight="1" x14ac:dyDescent="0.2"/>
    <row r="8635" ht="12.75" customHeight="1" x14ac:dyDescent="0.2"/>
    <row r="8636" ht="12.75" customHeight="1" x14ac:dyDescent="0.2"/>
    <row r="8637" ht="12.75" customHeight="1" x14ac:dyDescent="0.2"/>
    <row r="8638" ht="12.75" customHeight="1" x14ac:dyDescent="0.2"/>
    <row r="8639" ht="12.75" customHeight="1" x14ac:dyDescent="0.2"/>
    <row r="8640" ht="12.75" customHeight="1" x14ac:dyDescent="0.2"/>
    <row r="8641" ht="12.75" customHeight="1" x14ac:dyDescent="0.2"/>
    <row r="8642" ht="12.75" customHeight="1" x14ac:dyDescent="0.2"/>
    <row r="8643" ht="12.75" customHeight="1" x14ac:dyDescent="0.2"/>
    <row r="8644" ht="12.75" customHeight="1" x14ac:dyDescent="0.2"/>
    <row r="8645" ht="12.75" customHeight="1" x14ac:dyDescent="0.2"/>
    <row r="8646" ht="12.75" customHeight="1" x14ac:dyDescent="0.2"/>
    <row r="8647" ht="12.75" customHeight="1" x14ac:dyDescent="0.2"/>
    <row r="8648" ht="12.75" customHeight="1" x14ac:dyDescent="0.2"/>
    <row r="8649" ht="12.75" customHeight="1" x14ac:dyDescent="0.2"/>
    <row r="8650" ht="12.75" customHeight="1" x14ac:dyDescent="0.2"/>
    <row r="8651" ht="12.75" customHeight="1" x14ac:dyDescent="0.2"/>
    <row r="8652" ht="12.75" customHeight="1" x14ac:dyDescent="0.2"/>
    <row r="8653" ht="12.75" customHeight="1" x14ac:dyDescent="0.2"/>
    <row r="8654" ht="12.75" customHeight="1" x14ac:dyDescent="0.2"/>
    <row r="8655" ht="12.75" customHeight="1" x14ac:dyDescent="0.2"/>
    <row r="8656" ht="12.75" customHeight="1" x14ac:dyDescent="0.2"/>
    <row r="8657" ht="12.75" customHeight="1" x14ac:dyDescent="0.2"/>
    <row r="8658" ht="12.75" customHeight="1" x14ac:dyDescent="0.2"/>
    <row r="8659" ht="12.75" customHeight="1" x14ac:dyDescent="0.2"/>
    <row r="8660" ht="12.75" customHeight="1" x14ac:dyDescent="0.2"/>
    <row r="8661" ht="12.75" customHeight="1" x14ac:dyDescent="0.2"/>
    <row r="8662" ht="12.75" customHeight="1" x14ac:dyDescent="0.2"/>
    <row r="8663" ht="12.75" customHeight="1" x14ac:dyDescent="0.2"/>
    <row r="8664" ht="12.75" customHeight="1" x14ac:dyDescent="0.2"/>
    <row r="8665" ht="12.75" customHeight="1" x14ac:dyDescent="0.2"/>
    <row r="8666" ht="12.75" customHeight="1" x14ac:dyDescent="0.2"/>
    <row r="8667" ht="12.75" customHeight="1" x14ac:dyDescent="0.2"/>
    <row r="8668" ht="12.75" customHeight="1" x14ac:dyDescent="0.2"/>
    <row r="8669" ht="12.75" customHeight="1" x14ac:dyDescent="0.2"/>
    <row r="8670" ht="12.75" customHeight="1" x14ac:dyDescent="0.2"/>
    <row r="8671" ht="12.75" customHeight="1" x14ac:dyDescent="0.2"/>
    <row r="8672" ht="12.75" customHeight="1" x14ac:dyDescent="0.2"/>
    <row r="8673" ht="12.75" customHeight="1" x14ac:dyDescent="0.2"/>
    <row r="8674" ht="12.75" customHeight="1" x14ac:dyDescent="0.2"/>
    <row r="8675" ht="12.75" customHeight="1" x14ac:dyDescent="0.2"/>
    <row r="8676" ht="12.75" customHeight="1" x14ac:dyDescent="0.2"/>
    <row r="8677" ht="12.75" customHeight="1" x14ac:dyDescent="0.2"/>
    <row r="8678" ht="12.75" customHeight="1" x14ac:dyDescent="0.2"/>
    <row r="8679" ht="12.75" customHeight="1" x14ac:dyDescent="0.2"/>
    <row r="8680" ht="12.75" customHeight="1" x14ac:dyDescent="0.2"/>
    <row r="8681" ht="12.75" customHeight="1" x14ac:dyDescent="0.2"/>
    <row r="8682" ht="12.75" customHeight="1" x14ac:dyDescent="0.2"/>
    <row r="8683" ht="12.75" customHeight="1" x14ac:dyDescent="0.2"/>
    <row r="8684" ht="12.75" customHeight="1" x14ac:dyDescent="0.2"/>
    <row r="8685" ht="12.75" customHeight="1" x14ac:dyDescent="0.2"/>
    <row r="8686" ht="12.75" customHeight="1" x14ac:dyDescent="0.2"/>
    <row r="8687" ht="12.75" customHeight="1" x14ac:dyDescent="0.2"/>
    <row r="8688" ht="12.75" customHeight="1" x14ac:dyDescent="0.2"/>
    <row r="8689" ht="12.75" customHeight="1" x14ac:dyDescent="0.2"/>
    <row r="8690" ht="12.75" customHeight="1" x14ac:dyDescent="0.2"/>
    <row r="8691" ht="12.75" customHeight="1" x14ac:dyDescent="0.2"/>
    <row r="8692" ht="12.75" customHeight="1" x14ac:dyDescent="0.2"/>
    <row r="8693" ht="12.75" customHeight="1" x14ac:dyDescent="0.2"/>
    <row r="8694" ht="12.75" customHeight="1" x14ac:dyDescent="0.2"/>
    <row r="8695" ht="12.75" customHeight="1" x14ac:dyDescent="0.2"/>
    <row r="8696" ht="12.75" customHeight="1" x14ac:dyDescent="0.2"/>
    <row r="8697" ht="12.75" customHeight="1" x14ac:dyDescent="0.2"/>
    <row r="8698" ht="12.75" customHeight="1" x14ac:dyDescent="0.2"/>
    <row r="8699" ht="12.75" customHeight="1" x14ac:dyDescent="0.2"/>
    <row r="8700" ht="12.75" customHeight="1" x14ac:dyDescent="0.2"/>
    <row r="8701" ht="12.75" customHeight="1" x14ac:dyDescent="0.2"/>
    <row r="8702" ht="12.75" customHeight="1" x14ac:dyDescent="0.2"/>
    <row r="8703" ht="12.75" customHeight="1" x14ac:dyDescent="0.2"/>
    <row r="8704" ht="12.75" customHeight="1" x14ac:dyDescent="0.2"/>
    <row r="8705" ht="12.75" customHeight="1" x14ac:dyDescent="0.2"/>
    <row r="8706" ht="12.75" customHeight="1" x14ac:dyDescent="0.2"/>
    <row r="8707" ht="12.75" customHeight="1" x14ac:dyDescent="0.2"/>
    <row r="8708" ht="12.75" customHeight="1" x14ac:dyDescent="0.2"/>
    <row r="8709" ht="12.75" customHeight="1" x14ac:dyDescent="0.2"/>
    <row r="8710" ht="12.75" customHeight="1" x14ac:dyDescent="0.2"/>
    <row r="8711" ht="12.75" customHeight="1" x14ac:dyDescent="0.2"/>
    <row r="8712" ht="12.75" customHeight="1" x14ac:dyDescent="0.2"/>
    <row r="8713" ht="12.75" customHeight="1" x14ac:dyDescent="0.2"/>
    <row r="8714" ht="12.75" customHeight="1" x14ac:dyDescent="0.2"/>
    <row r="8715" ht="12.75" customHeight="1" x14ac:dyDescent="0.2"/>
    <row r="8716" ht="12.75" customHeight="1" x14ac:dyDescent="0.2"/>
    <row r="8717" ht="12.75" customHeight="1" x14ac:dyDescent="0.2"/>
    <row r="8718" ht="12.75" customHeight="1" x14ac:dyDescent="0.2"/>
    <row r="8719" ht="12.75" customHeight="1" x14ac:dyDescent="0.2"/>
    <row r="8720" ht="12.75" customHeight="1" x14ac:dyDescent="0.2"/>
    <row r="8721" ht="12.75" customHeight="1" x14ac:dyDescent="0.2"/>
    <row r="8722" ht="12.75" customHeight="1" x14ac:dyDescent="0.2"/>
    <row r="8723" ht="12.75" customHeight="1" x14ac:dyDescent="0.2"/>
    <row r="8724" ht="12.75" customHeight="1" x14ac:dyDescent="0.2"/>
    <row r="8725" ht="12.75" customHeight="1" x14ac:dyDescent="0.2"/>
    <row r="8726" ht="12.75" customHeight="1" x14ac:dyDescent="0.2"/>
    <row r="8727" ht="12.75" customHeight="1" x14ac:dyDescent="0.2"/>
    <row r="8728" ht="12.75" customHeight="1" x14ac:dyDescent="0.2"/>
    <row r="8729" ht="12.75" customHeight="1" x14ac:dyDescent="0.2"/>
    <row r="8730" ht="12.75" customHeight="1" x14ac:dyDescent="0.2"/>
    <row r="8731" ht="12.75" customHeight="1" x14ac:dyDescent="0.2"/>
    <row r="8732" ht="12.75" customHeight="1" x14ac:dyDescent="0.2"/>
    <row r="8733" ht="12.75" customHeight="1" x14ac:dyDescent="0.2"/>
    <row r="8734" ht="12.75" customHeight="1" x14ac:dyDescent="0.2"/>
    <row r="8735" ht="12.75" customHeight="1" x14ac:dyDescent="0.2"/>
    <row r="8736" ht="12.75" customHeight="1" x14ac:dyDescent="0.2"/>
    <row r="8737" ht="12.75" customHeight="1" x14ac:dyDescent="0.2"/>
    <row r="8738" ht="12.75" customHeight="1" x14ac:dyDescent="0.2"/>
    <row r="8739" ht="12.75" customHeight="1" x14ac:dyDescent="0.2"/>
    <row r="8740" ht="12.75" customHeight="1" x14ac:dyDescent="0.2"/>
    <row r="8741" ht="12.75" customHeight="1" x14ac:dyDescent="0.2"/>
    <row r="8742" ht="12.75" customHeight="1" x14ac:dyDescent="0.2"/>
    <row r="8743" ht="12.75" customHeight="1" x14ac:dyDescent="0.2"/>
    <row r="8744" ht="12.75" customHeight="1" x14ac:dyDescent="0.2"/>
    <row r="8745" ht="12.75" customHeight="1" x14ac:dyDescent="0.2"/>
    <row r="8746" ht="12.75" customHeight="1" x14ac:dyDescent="0.2"/>
    <row r="8747" ht="12.75" customHeight="1" x14ac:dyDescent="0.2"/>
    <row r="8748" ht="12.75" customHeight="1" x14ac:dyDescent="0.2"/>
    <row r="8749" ht="12.75" customHeight="1" x14ac:dyDescent="0.2"/>
    <row r="8750" ht="12.75" customHeight="1" x14ac:dyDescent="0.2"/>
    <row r="8751" ht="12.75" customHeight="1" x14ac:dyDescent="0.2"/>
    <row r="8752" ht="12.75" customHeight="1" x14ac:dyDescent="0.2"/>
    <row r="8753" ht="12.75" customHeight="1" x14ac:dyDescent="0.2"/>
    <row r="8754" ht="12.75" customHeight="1" x14ac:dyDescent="0.2"/>
    <row r="8755" ht="12.75" customHeight="1" x14ac:dyDescent="0.2"/>
    <row r="8756" ht="12.75" customHeight="1" x14ac:dyDescent="0.2"/>
    <row r="8757" ht="12.75" customHeight="1" x14ac:dyDescent="0.2"/>
    <row r="8758" ht="12.75" customHeight="1" x14ac:dyDescent="0.2"/>
    <row r="8759" ht="12.75" customHeight="1" x14ac:dyDescent="0.2"/>
    <row r="8760" ht="12.75" customHeight="1" x14ac:dyDescent="0.2"/>
    <row r="8761" ht="12.75" customHeight="1" x14ac:dyDescent="0.2"/>
    <row r="8762" ht="12.75" customHeight="1" x14ac:dyDescent="0.2"/>
    <row r="8763" ht="12.75" customHeight="1" x14ac:dyDescent="0.2"/>
    <row r="8764" ht="12.75" customHeight="1" x14ac:dyDescent="0.2"/>
    <row r="8765" ht="12.75" customHeight="1" x14ac:dyDescent="0.2"/>
    <row r="8766" ht="12.75" customHeight="1" x14ac:dyDescent="0.2"/>
    <row r="8767" ht="12.75" customHeight="1" x14ac:dyDescent="0.2"/>
    <row r="8768" ht="12.75" customHeight="1" x14ac:dyDescent="0.2"/>
    <row r="8769" ht="12.75" customHeight="1" x14ac:dyDescent="0.2"/>
    <row r="8770" ht="12.75" customHeight="1" x14ac:dyDescent="0.2"/>
    <row r="8771" ht="12.75" customHeight="1" x14ac:dyDescent="0.2"/>
    <row r="8772" ht="12.75" customHeight="1" x14ac:dyDescent="0.2"/>
    <row r="8773" ht="12.75" customHeight="1" x14ac:dyDescent="0.2"/>
    <row r="8774" ht="12.75" customHeight="1" x14ac:dyDescent="0.2"/>
    <row r="8775" ht="12.75" customHeight="1" x14ac:dyDescent="0.2"/>
    <row r="8776" ht="12.75" customHeight="1" x14ac:dyDescent="0.2"/>
    <row r="8777" ht="12.75" customHeight="1" x14ac:dyDescent="0.2"/>
    <row r="8778" ht="12.75" customHeight="1" x14ac:dyDescent="0.2"/>
    <row r="8779" ht="12.75" customHeight="1" x14ac:dyDescent="0.2"/>
    <row r="8780" ht="12.75" customHeight="1" x14ac:dyDescent="0.2"/>
    <row r="8781" ht="12.75" customHeight="1" x14ac:dyDescent="0.2"/>
    <row r="8782" ht="12.75" customHeight="1" x14ac:dyDescent="0.2"/>
    <row r="8783" ht="12.75" customHeight="1" x14ac:dyDescent="0.2"/>
    <row r="8784" ht="12.75" customHeight="1" x14ac:dyDescent="0.2"/>
    <row r="8785" ht="12.75" customHeight="1" x14ac:dyDescent="0.2"/>
    <row r="8786" ht="12.75" customHeight="1" x14ac:dyDescent="0.2"/>
    <row r="8787" ht="12.75" customHeight="1" x14ac:dyDescent="0.2"/>
    <row r="8788" ht="12.75" customHeight="1" x14ac:dyDescent="0.2"/>
    <row r="8789" ht="12.75" customHeight="1" x14ac:dyDescent="0.2"/>
    <row r="8790" ht="12.75" customHeight="1" x14ac:dyDescent="0.2"/>
    <row r="8791" ht="12.75" customHeight="1" x14ac:dyDescent="0.2"/>
    <row r="8792" ht="12.75" customHeight="1" x14ac:dyDescent="0.2"/>
    <row r="8793" ht="12.75" customHeight="1" x14ac:dyDescent="0.2"/>
    <row r="8794" ht="12.75" customHeight="1" x14ac:dyDescent="0.2"/>
    <row r="8795" ht="12.75" customHeight="1" x14ac:dyDescent="0.2"/>
    <row r="8796" ht="12.75" customHeight="1" x14ac:dyDescent="0.2"/>
    <row r="8797" ht="12.75" customHeight="1" x14ac:dyDescent="0.2"/>
    <row r="8798" ht="12.75" customHeight="1" x14ac:dyDescent="0.2"/>
    <row r="8799" ht="12.75" customHeight="1" x14ac:dyDescent="0.2"/>
    <row r="8800" ht="12.75" customHeight="1" x14ac:dyDescent="0.2"/>
    <row r="8801" ht="12.75" customHeight="1" x14ac:dyDescent="0.2"/>
    <row r="8802" ht="12.75" customHeight="1" x14ac:dyDescent="0.2"/>
    <row r="8803" ht="12.75" customHeight="1" x14ac:dyDescent="0.2"/>
    <row r="8804" ht="12.75" customHeight="1" x14ac:dyDescent="0.2"/>
    <row r="8805" ht="12.75" customHeight="1" x14ac:dyDescent="0.2"/>
    <row r="8806" ht="12.75" customHeight="1" x14ac:dyDescent="0.2"/>
    <row r="8807" ht="12.75" customHeight="1" x14ac:dyDescent="0.2"/>
    <row r="8808" ht="12.75" customHeight="1" x14ac:dyDescent="0.2"/>
    <row r="8809" ht="12.75" customHeight="1" x14ac:dyDescent="0.2"/>
    <row r="8810" ht="12.75" customHeight="1" x14ac:dyDescent="0.2"/>
    <row r="8811" ht="12.75" customHeight="1" x14ac:dyDescent="0.2"/>
    <row r="8812" ht="12.75" customHeight="1" x14ac:dyDescent="0.2"/>
    <row r="8813" ht="12.75" customHeight="1" x14ac:dyDescent="0.2"/>
    <row r="8814" ht="12.75" customHeight="1" x14ac:dyDescent="0.2"/>
    <row r="8815" ht="12.75" customHeight="1" x14ac:dyDescent="0.2"/>
    <row r="8816" ht="12.75" customHeight="1" x14ac:dyDescent="0.2"/>
    <row r="8817" ht="12.75" customHeight="1" x14ac:dyDescent="0.2"/>
    <row r="8818" ht="12.75" customHeight="1" x14ac:dyDescent="0.2"/>
    <row r="8819" ht="12.75" customHeight="1" x14ac:dyDescent="0.2"/>
    <row r="8820" ht="12.75" customHeight="1" x14ac:dyDescent="0.2"/>
    <row r="8821" ht="12.75" customHeight="1" x14ac:dyDescent="0.2"/>
    <row r="8822" ht="12.75" customHeight="1" x14ac:dyDescent="0.2"/>
    <row r="8823" ht="12.75" customHeight="1" x14ac:dyDescent="0.2"/>
    <row r="8824" ht="12.75" customHeight="1" x14ac:dyDescent="0.2"/>
    <row r="8825" ht="12.75" customHeight="1" x14ac:dyDescent="0.2"/>
    <row r="8826" ht="12.75" customHeight="1" x14ac:dyDescent="0.2"/>
    <row r="8827" ht="12.75" customHeight="1" x14ac:dyDescent="0.2"/>
    <row r="8828" ht="12.75" customHeight="1" x14ac:dyDescent="0.2"/>
    <row r="8829" ht="12.75" customHeight="1" x14ac:dyDescent="0.2"/>
    <row r="8830" ht="12.75" customHeight="1" x14ac:dyDescent="0.2"/>
    <row r="8831" ht="12.75" customHeight="1" x14ac:dyDescent="0.2"/>
    <row r="8832" ht="12.75" customHeight="1" x14ac:dyDescent="0.2"/>
    <row r="8833" ht="12.75" customHeight="1" x14ac:dyDescent="0.2"/>
    <row r="8834" ht="12.75" customHeight="1" x14ac:dyDescent="0.2"/>
    <row r="8835" ht="12.75" customHeight="1" x14ac:dyDescent="0.2"/>
    <row r="8836" ht="12.75" customHeight="1" x14ac:dyDescent="0.2"/>
    <row r="8837" ht="12.75" customHeight="1" x14ac:dyDescent="0.2"/>
    <row r="8838" ht="12.75" customHeight="1" x14ac:dyDescent="0.2"/>
    <row r="8839" ht="12.75" customHeight="1" x14ac:dyDescent="0.2"/>
    <row r="8840" ht="12.75" customHeight="1" x14ac:dyDescent="0.2"/>
    <row r="8841" ht="12.75" customHeight="1" x14ac:dyDescent="0.2"/>
    <row r="8842" ht="12.75" customHeight="1" x14ac:dyDescent="0.2"/>
    <row r="8843" ht="12.75" customHeight="1" x14ac:dyDescent="0.2"/>
    <row r="8844" ht="12.75" customHeight="1" x14ac:dyDescent="0.2"/>
    <row r="8845" ht="12.75" customHeight="1" x14ac:dyDescent="0.2"/>
    <row r="8846" ht="12.75" customHeight="1" x14ac:dyDescent="0.2"/>
    <row r="8847" ht="12.75" customHeight="1" x14ac:dyDescent="0.2"/>
    <row r="8848" ht="12.75" customHeight="1" x14ac:dyDescent="0.2"/>
    <row r="8849" ht="12.75" customHeight="1" x14ac:dyDescent="0.2"/>
    <row r="8850" ht="12.75" customHeight="1" x14ac:dyDescent="0.2"/>
    <row r="8851" ht="12.75" customHeight="1" x14ac:dyDescent="0.2"/>
    <row r="8852" ht="12.75" customHeight="1" x14ac:dyDescent="0.2"/>
    <row r="8853" ht="12.75" customHeight="1" x14ac:dyDescent="0.2"/>
    <row r="8854" ht="12.75" customHeight="1" x14ac:dyDescent="0.2"/>
    <row r="8855" ht="12.75" customHeight="1" x14ac:dyDescent="0.2"/>
    <row r="8856" ht="12.75" customHeight="1" x14ac:dyDescent="0.2"/>
    <row r="8857" ht="12.75" customHeight="1" x14ac:dyDescent="0.2"/>
    <row r="8858" ht="12.75" customHeight="1" x14ac:dyDescent="0.2"/>
    <row r="8859" ht="12.75" customHeight="1" x14ac:dyDescent="0.2"/>
    <row r="8860" ht="12.75" customHeight="1" x14ac:dyDescent="0.2"/>
    <row r="8861" ht="12.75" customHeight="1" x14ac:dyDescent="0.2"/>
    <row r="8862" ht="12.75" customHeight="1" x14ac:dyDescent="0.2"/>
    <row r="8863" ht="12.75" customHeight="1" x14ac:dyDescent="0.2"/>
    <row r="8864" ht="12.75" customHeight="1" x14ac:dyDescent="0.2"/>
    <row r="8865" ht="12.75" customHeight="1" x14ac:dyDescent="0.2"/>
    <row r="8866" ht="12.75" customHeight="1" x14ac:dyDescent="0.2"/>
    <row r="8867" ht="12.75" customHeight="1" x14ac:dyDescent="0.2"/>
    <row r="8868" ht="12.75" customHeight="1" x14ac:dyDescent="0.2"/>
    <row r="8869" ht="12.75" customHeight="1" x14ac:dyDescent="0.2"/>
    <row r="8870" ht="12.75" customHeight="1" x14ac:dyDescent="0.2"/>
    <row r="8871" ht="12.75" customHeight="1" x14ac:dyDescent="0.2"/>
    <row r="8872" ht="12.75" customHeight="1" x14ac:dyDescent="0.2"/>
    <row r="8873" ht="12.75" customHeight="1" x14ac:dyDescent="0.2"/>
    <row r="8874" ht="12.75" customHeight="1" x14ac:dyDescent="0.2"/>
    <row r="8875" ht="12.75" customHeight="1" x14ac:dyDescent="0.2"/>
    <row r="8876" ht="12.75" customHeight="1" x14ac:dyDescent="0.2"/>
    <row r="8877" ht="12.75" customHeight="1" x14ac:dyDescent="0.2"/>
    <row r="8878" ht="12.75" customHeight="1" x14ac:dyDescent="0.2"/>
    <row r="8879" ht="12.75" customHeight="1" x14ac:dyDescent="0.2"/>
    <row r="8880" ht="12.75" customHeight="1" x14ac:dyDescent="0.2"/>
    <row r="8881" ht="12.75" customHeight="1" x14ac:dyDescent="0.2"/>
    <row r="8882" ht="12.75" customHeight="1" x14ac:dyDescent="0.2"/>
    <row r="8883" ht="12.75" customHeight="1" x14ac:dyDescent="0.2"/>
    <row r="8884" ht="12.75" customHeight="1" x14ac:dyDescent="0.2"/>
    <row r="8885" ht="12.75" customHeight="1" x14ac:dyDescent="0.2"/>
    <row r="8886" ht="12.75" customHeight="1" x14ac:dyDescent="0.2"/>
    <row r="8887" ht="12.75" customHeight="1" x14ac:dyDescent="0.2"/>
    <row r="8888" ht="12.75" customHeight="1" x14ac:dyDescent="0.2"/>
    <row r="8889" ht="12.75" customHeight="1" x14ac:dyDescent="0.2"/>
    <row r="8890" ht="12.75" customHeight="1" x14ac:dyDescent="0.2"/>
    <row r="8891" ht="12.75" customHeight="1" x14ac:dyDescent="0.2"/>
    <row r="8892" ht="12.75" customHeight="1" x14ac:dyDescent="0.2"/>
    <row r="8893" ht="12.75" customHeight="1" x14ac:dyDescent="0.2"/>
    <row r="8894" ht="12.75" customHeight="1" x14ac:dyDescent="0.2"/>
    <row r="8895" ht="12.75" customHeight="1" x14ac:dyDescent="0.2"/>
    <row r="8896" ht="12.75" customHeight="1" x14ac:dyDescent="0.2"/>
    <row r="8897" ht="12.75" customHeight="1" x14ac:dyDescent="0.2"/>
    <row r="8898" ht="12.75" customHeight="1" x14ac:dyDescent="0.2"/>
    <row r="8899" ht="12.75" customHeight="1" x14ac:dyDescent="0.2"/>
    <row r="8900" ht="12.75" customHeight="1" x14ac:dyDescent="0.2"/>
    <row r="8901" ht="12.75" customHeight="1" x14ac:dyDescent="0.2"/>
    <row r="8902" ht="12.75" customHeight="1" x14ac:dyDescent="0.2"/>
    <row r="8903" ht="12.75" customHeight="1" x14ac:dyDescent="0.2"/>
    <row r="8904" ht="12.75" customHeight="1" x14ac:dyDescent="0.2"/>
    <row r="8905" ht="12.75" customHeight="1" x14ac:dyDescent="0.2"/>
    <row r="8906" ht="12.75" customHeight="1" x14ac:dyDescent="0.2"/>
    <row r="8907" ht="12.75" customHeight="1" x14ac:dyDescent="0.2"/>
    <row r="8908" ht="12.75" customHeight="1" x14ac:dyDescent="0.2"/>
    <row r="8909" ht="12.75" customHeight="1" x14ac:dyDescent="0.2"/>
    <row r="8910" ht="12.75" customHeight="1" x14ac:dyDescent="0.2"/>
    <row r="8911" ht="12.75" customHeight="1" x14ac:dyDescent="0.2"/>
    <row r="8912" ht="12.75" customHeight="1" x14ac:dyDescent="0.2"/>
    <row r="8913" ht="12.75" customHeight="1" x14ac:dyDescent="0.2"/>
    <row r="8914" ht="12.75" customHeight="1" x14ac:dyDescent="0.2"/>
    <row r="8915" ht="12.75" customHeight="1" x14ac:dyDescent="0.2"/>
    <row r="8916" ht="12.75" customHeight="1" x14ac:dyDescent="0.2"/>
    <row r="8917" ht="12.75" customHeight="1" x14ac:dyDescent="0.2"/>
    <row r="8918" ht="12.75" customHeight="1" x14ac:dyDescent="0.2"/>
    <row r="8919" ht="12.75" customHeight="1" x14ac:dyDescent="0.2"/>
    <row r="8920" ht="12.75" customHeight="1" x14ac:dyDescent="0.2"/>
    <row r="8921" ht="12.75" customHeight="1" x14ac:dyDescent="0.2"/>
    <row r="8922" ht="12.75" customHeight="1" x14ac:dyDescent="0.2"/>
    <row r="8923" ht="12.75" customHeight="1" x14ac:dyDescent="0.2"/>
    <row r="8924" ht="12.75" customHeight="1" x14ac:dyDescent="0.2"/>
    <row r="8925" ht="12.75" customHeight="1" x14ac:dyDescent="0.2"/>
    <row r="8926" ht="12.75" customHeight="1" x14ac:dyDescent="0.2"/>
    <row r="8927" ht="12.75" customHeight="1" x14ac:dyDescent="0.2"/>
    <row r="8928" ht="12.75" customHeight="1" x14ac:dyDescent="0.2"/>
    <row r="8929" ht="12.75" customHeight="1" x14ac:dyDescent="0.2"/>
    <row r="8930" ht="12.75" customHeight="1" x14ac:dyDescent="0.2"/>
    <row r="8931" ht="12.75" customHeight="1" x14ac:dyDescent="0.2"/>
    <row r="8932" ht="12.75" customHeight="1" x14ac:dyDescent="0.2"/>
    <row r="8933" ht="12.75" customHeight="1" x14ac:dyDescent="0.2"/>
    <row r="8934" ht="12.75" customHeight="1" x14ac:dyDescent="0.2"/>
    <row r="8935" ht="12.75" customHeight="1" x14ac:dyDescent="0.2"/>
    <row r="8936" ht="12.75" customHeight="1" x14ac:dyDescent="0.2"/>
    <row r="8937" ht="12.75" customHeight="1" x14ac:dyDescent="0.2"/>
    <row r="8938" ht="12.75" customHeight="1" x14ac:dyDescent="0.2"/>
    <row r="8939" ht="12.75" customHeight="1" x14ac:dyDescent="0.2"/>
    <row r="8940" ht="12.75" customHeight="1" x14ac:dyDescent="0.2"/>
    <row r="8941" ht="12.75" customHeight="1" x14ac:dyDescent="0.2"/>
    <row r="8942" ht="12.75" customHeight="1" x14ac:dyDescent="0.2"/>
    <row r="8943" ht="12.75" customHeight="1" x14ac:dyDescent="0.2"/>
    <row r="8944" ht="12.75" customHeight="1" x14ac:dyDescent="0.2"/>
    <row r="8945" ht="12.75" customHeight="1" x14ac:dyDescent="0.2"/>
    <row r="8946" ht="12.75" customHeight="1" x14ac:dyDescent="0.2"/>
    <row r="8947" ht="12.75" customHeight="1" x14ac:dyDescent="0.2"/>
    <row r="8948" ht="12.75" customHeight="1" x14ac:dyDescent="0.2"/>
    <row r="8949" ht="12.75" customHeight="1" x14ac:dyDescent="0.2"/>
    <row r="8950" ht="12.75" customHeight="1" x14ac:dyDescent="0.2"/>
    <row r="8951" ht="12.75" customHeight="1" x14ac:dyDescent="0.2"/>
    <row r="8952" ht="12.75" customHeight="1" x14ac:dyDescent="0.2"/>
    <row r="8953" ht="12.75" customHeight="1" x14ac:dyDescent="0.2"/>
    <row r="8954" ht="12.75" customHeight="1" x14ac:dyDescent="0.2"/>
    <row r="8955" ht="12.75" customHeight="1" x14ac:dyDescent="0.2"/>
    <row r="8956" ht="12.75" customHeight="1" x14ac:dyDescent="0.2"/>
    <row r="8957" ht="12.75" customHeight="1" x14ac:dyDescent="0.2"/>
    <row r="8958" ht="12.75" customHeight="1" x14ac:dyDescent="0.2"/>
    <row r="8959" ht="12.75" customHeight="1" x14ac:dyDescent="0.2"/>
    <row r="8960" ht="12.75" customHeight="1" x14ac:dyDescent="0.2"/>
    <row r="8961" ht="12.75" customHeight="1" x14ac:dyDescent="0.2"/>
    <row r="8962" ht="12.75" customHeight="1" x14ac:dyDescent="0.2"/>
    <row r="8963" ht="12.75" customHeight="1" x14ac:dyDescent="0.2"/>
    <row r="8964" ht="12.75" customHeight="1" x14ac:dyDescent="0.2"/>
    <row r="8965" ht="12.75" customHeight="1" x14ac:dyDescent="0.2"/>
    <row r="8966" ht="12.75" customHeight="1" x14ac:dyDescent="0.2"/>
    <row r="8967" ht="12.75" customHeight="1" x14ac:dyDescent="0.2"/>
    <row r="8968" ht="12.75" customHeight="1" x14ac:dyDescent="0.2"/>
    <row r="8969" ht="12.75" customHeight="1" x14ac:dyDescent="0.2"/>
    <row r="8970" ht="12.75" customHeight="1" x14ac:dyDescent="0.2"/>
    <row r="8971" ht="12.75" customHeight="1" x14ac:dyDescent="0.2"/>
    <row r="8972" ht="12.75" customHeight="1" x14ac:dyDescent="0.2"/>
    <row r="8973" ht="12.75" customHeight="1" x14ac:dyDescent="0.2"/>
    <row r="8974" ht="12.75" customHeight="1" x14ac:dyDescent="0.2"/>
    <row r="8975" ht="12.75" customHeight="1" x14ac:dyDescent="0.2"/>
    <row r="8976" ht="12.75" customHeight="1" x14ac:dyDescent="0.2"/>
    <row r="8977" ht="12.75" customHeight="1" x14ac:dyDescent="0.2"/>
    <row r="8978" ht="12.75" customHeight="1" x14ac:dyDescent="0.2"/>
    <row r="8979" ht="12.75" customHeight="1" x14ac:dyDescent="0.2"/>
    <row r="8980" ht="12.75" customHeight="1" x14ac:dyDescent="0.2"/>
    <row r="8981" ht="12.75" customHeight="1" x14ac:dyDescent="0.2"/>
    <row r="8982" ht="12.75" customHeight="1" x14ac:dyDescent="0.2"/>
    <row r="8983" ht="12.75" customHeight="1" x14ac:dyDescent="0.2"/>
    <row r="8984" ht="12.75" customHeight="1" x14ac:dyDescent="0.2"/>
    <row r="8985" ht="12.75" customHeight="1" x14ac:dyDescent="0.2"/>
    <row r="8986" ht="12.75" customHeight="1" x14ac:dyDescent="0.2"/>
    <row r="8987" ht="12.75" customHeight="1" x14ac:dyDescent="0.2"/>
    <row r="8988" ht="12.75" customHeight="1" x14ac:dyDescent="0.2"/>
    <row r="8989" ht="12.75" customHeight="1" x14ac:dyDescent="0.2"/>
    <row r="8990" ht="12.75" customHeight="1" x14ac:dyDescent="0.2"/>
    <row r="8991" ht="12.75" customHeight="1" x14ac:dyDescent="0.2"/>
    <row r="8992" ht="12.75" customHeight="1" x14ac:dyDescent="0.2"/>
    <row r="8993" ht="12.75" customHeight="1" x14ac:dyDescent="0.2"/>
    <row r="8994" ht="12.75" customHeight="1" x14ac:dyDescent="0.2"/>
    <row r="8995" ht="12.75" customHeight="1" x14ac:dyDescent="0.2"/>
    <row r="8996" ht="12.75" customHeight="1" x14ac:dyDescent="0.2"/>
    <row r="8997" ht="12.75" customHeight="1" x14ac:dyDescent="0.2"/>
    <row r="8998" ht="12.75" customHeight="1" x14ac:dyDescent="0.2"/>
    <row r="8999" ht="12.75" customHeight="1" x14ac:dyDescent="0.2"/>
    <row r="9000" ht="12.75" customHeight="1" x14ac:dyDescent="0.2"/>
    <row r="9001" ht="12.75" customHeight="1" x14ac:dyDescent="0.2"/>
    <row r="9002" ht="12.75" customHeight="1" x14ac:dyDescent="0.2"/>
    <row r="9003" ht="12.75" customHeight="1" x14ac:dyDescent="0.2"/>
    <row r="9004" ht="12.75" customHeight="1" x14ac:dyDescent="0.2"/>
    <row r="9005" ht="12.75" customHeight="1" x14ac:dyDescent="0.2"/>
    <row r="9006" ht="12.75" customHeight="1" x14ac:dyDescent="0.2"/>
    <row r="9007" ht="12.75" customHeight="1" x14ac:dyDescent="0.2"/>
    <row r="9008" ht="12.75" customHeight="1" x14ac:dyDescent="0.2"/>
    <row r="9009" ht="12.75" customHeight="1" x14ac:dyDescent="0.2"/>
    <row r="9010" ht="12.75" customHeight="1" x14ac:dyDescent="0.2"/>
    <row r="9011" ht="12.75" customHeight="1" x14ac:dyDescent="0.2"/>
    <row r="9012" ht="12.75" customHeight="1" x14ac:dyDescent="0.2"/>
    <row r="9013" ht="12.75" customHeight="1" x14ac:dyDescent="0.2"/>
    <row r="9014" ht="12.75" customHeight="1" x14ac:dyDescent="0.2"/>
    <row r="9015" ht="12.75" customHeight="1" x14ac:dyDescent="0.2"/>
    <row r="9016" ht="12.75" customHeight="1" x14ac:dyDescent="0.2"/>
    <row r="9017" ht="12.75" customHeight="1" x14ac:dyDescent="0.2"/>
    <row r="9018" ht="12.75" customHeight="1" x14ac:dyDescent="0.2"/>
    <row r="9019" ht="12.75" customHeight="1" x14ac:dyDescent="0.2"/>
    <row r="9020" ht="12.75" customHeight="1" x14ac:dyDescent="0.2"/>
    <row r="9021" ht="12.75" customHeight="1" x14ac:dyDescent="0.2"/>
    <row r="9022" ht="12.75" customHeight="1" x14ac:dyDescent="0.2"/>
    <row r="9023" ht="12.75" customHeight="1" x14ac:dyDescent="0.2"/>
    <row r="9024" ht="12.75" customHeight="1" x14ac:dyDescent="0.2"/>
    <row r="9025" ht="12.75" customHeight="1" x14ac:dyDescent="0.2"/>
    <row r="9026" ht="12.75" customHeight="1" x14ac:dyDescent="0.2"/>
    <row r="9027" ht="12.75" customHeight="1" x14ac:dyDescent="0.2"/>
    <row r="9028" ht="12.75" customHeight="1" x14ac:dyDescent="0.2"/>
    <row r="9029" ht="12.75" customHeight="1" x14ac:dyDescent="0.2"/>
    <row r="9030" ht="12.75" customHeight="1" x14ac:dyDescent="0.2"/>
    <row r="9031" ht="12.75" customHeight="1" x14ac:dyDescent="0.2"/>
    <row r="9032" ht="12.75" customHeight="1" x14ac:dyDescent="0.2"/>
    <row r="9033" ht="12.75" customHeight="1" x14ac:dyDescent="0.2"/>
    <row r="9034" ht="12.75" customHeight="1" x14ac:dyDescent="0.2"/>
    <row r="9035" ht="12.75" customHeight="1" x14ac:dyDescent="0.2"/>
    <row r="9036" ht="12.75" customHeight="1" x14ac:dyDescent="0.2"/>
    <row r="9037" ht="12.75" customHeight="1" x14ac:dyDescent="0.2"/>
    <row r="9038" ht="12.75" customHeight="1" x14ac:dyDescent="0.2"/>
    <row r="9039" ht="12.75" customHeight="1" x14ac:dyDescent="0.2"/>
    <row r="9040" ht="12.75" customHeight="1" x14ac:dyDescent="0.2"/>
    <row r="9041" ht="12.75" customHeight="1" x14ac:dyDescent="0.2"/>
    <row r="9042" ht="12.75" customHeight="1" x14ac:dyDescent="0.2"/>
    <row r="9043" ht="12.75" customHeight="1" x14ac:dyDescent="0.2"/>
    <row r="9044" ht="12.75" customHeight="1" x14ac:dyDescent="0.2"/>
    <row r="9045" ht="12.75" customHeight="1" x14ac:dyDescent="0.2"/>
    <row r="9046" ht="12.75" customHeight="1" x14ac:dyDescent="0.2"/>
    <row r="9047" ht="12.75" customHeight="1" x14ac:dyDescent="0.2"/>
    <row r="9048" ht="12.75" customHeight="1" x14ac:dyDescent="0.2"/>
    <row r="9049" ht="12.75" customHeight="1" x14ac:dyDescent="0.2"/>
    <row r="9050" ht="12.75" customHeight="1" x14ac:dyDescent="0.2"/>
    <row r="9051" ht="12.75" customHeight="1" x14ac:dyDescent="0.2"/>
    <row r="9052" ht="12.75" customHeight="1" x14ac:dyDescent="0.2"/>
    <row r="9053" ht="12.75" customHeight="1" x14ac:dyDescent="0.2"/>
    <row r="9054" ht="12.75" customHeight="1" x14ac:dyDescent="0.2"/>
    <row r="9055" ht="12.75" customHeight="1" x14ac:dyDescent="0.2"/>
    <row r="9056" ht="12.75" customHeight="1" x14ac:dyDescent="0.2"/>
    <row r="9057" ht="12.75" customHeight="1" x14ac:dyDescent="0.2"/>
    <row r="9058" ht="12.75" customHeight="1" x14ac:dyDescent="0.2"/>
    <row r="9059" ht="12.75" customHeight="1" x14ac:dyDescent="0.2"/>
    <row r="9060" ht="12.75" customHeight="1" x14ac:dyDescent="0.2"/>
    <row r="9061" ht="12.75" customHeight="1" x14ac:dyDescent="0.2"/>
    <row r="9062" ht="12.75" customHeight="1" x14ac:dyDescent="0.2"/>
    <row r="9063" ht="12.75" customHeight="1" x14ac:dyDescent="0.2"/>
    <row r="9064" ht="12.75" customHeight="1" x14ac:dyDescent="0.2"/>
    <row r="9065" ht="12.75" customHeight="1" x14ac:dyDescent="0.2"/>
    <row r="9066" ht="12.75" customHeight="1" x14ac:dyDescent="0.2"/>
    <row r="9067" ht="12.75" customHeight="1" x14ac:dyDescent="0.2"/>
    <row r="9068" ht="12.75" customHeight="1" x14ac:dyDescent="0.2"/>
    <row r="9069" ht="12.75" customHeight="1" x14ac:dyDescent="0.2"/>
    <row r="9070" ht="12.75" customHeight="1" x14ac:dyDescent="0.2"/>
    <row r="9071" ht="12.75" customHeight="1" x14ac:dyDescent="0.2"/>
    <row r="9072" ht="12.75" customHeight="1" x14ac:dyDescent="0.2"/>
    <row r="9073" ht="12.75" customHeight="1" x14ac:dyDescent="0.2"/>
    <row r="9074" ht="12.75" customHeight="1" x14ac:dyDescent="0.2"/>
    <row r="9075" ht="12.75" customHeight="1" x14ac:dyDescent="0.2"/>
    <row r="9076" ht="12.75" customHeight="1" x14ac:dyDescent="0.2"/>
    <row r="9077" ht="12.75" customHeight="1" x14ac:dyDescent="0.2"/>
    <row r="9078" ht="12.75" customHeight="1" x14ac:dyDescent="0.2"/>
    <row r="9079" ht="12.75" customHeight="1" x14ac:dyDescent="0.2"/>
    <row r="9080" ht="12.75" customHeight="1" x14ac:dyDescent="0.2"/>
    <row r="9081" ht="12.75" customHeight="1" x14ac:dyDescent="0.2"/>
    <row r="9082" ht="12.75" customHeight="1" x14ac:dyDescent="0.2"/>
    <row r="9083" ht="12.75" customHeight="1" x14ac:dyDescent="0.2"/>
    <row r="9084" ht="12.75" customHeight="1" x14ac:dyDescent="0.2"/>
    <row r="9085" ht="12.75" customHeight="1" x14ac:dyDescent="0.2"/>
    <row r="9086" ht="12.75" customHeight="1" x14ac:dyDescent="0.2"/>
    <row r="9087" ht="12.75" customHeight="1" x14ac:dyDescent="0.2"/>
    <row r="9088" ht="12.75" customHeight="1" x14ac:dyDescent="0.2"/>
    <row r="9089" ht="12.75" customHeight="1" x14ac:dyDescent="0.2"/>
    <row r="9090" ht="12.75" customHeight="1" x14ac:dyDescent="0.2"/>
    <row r="9091" ht="12.75" customHeight="1" x14ac:dyDescent="0.2"/>
    <row r="9092" ht="12.75" customHeight="1" x14ac:dyDescent="0.2"/>
    <row r="9093" ht="12.75" customHeight="1" x14ac:dyDescent="0.2"/>
    <row r="9094" ht="12.75" customHeight="1" x14ac:dyDescent="0.2"/>
    <row r="9095" ht="12.75" customHeight="1" x14ac:dyDescent="0.2"/>
    <row r="9096" ht="12.75" customHeight="1" x14ac:dyDescent="0.2"/>
    <row r="9097" ht="12.75" customHeight="1" x14ac:dyDescent="0.2"/>
    <row r="9098" ht="12.75" customHeight="1" x14ac:dyDescent="0.2"/>
    <row r="9099" ht="12.75" customHeight="1" x14ac:dyDescent="0.2"/>
    <row r="9100" ht="12.75" customHeight="1" x14ac:dyDescent="0.2"/>
    <row r="9101" ht="12.75" customHeight="1" x14ac:dyDescent="0.2"/>
    <row r="9102" ht="12.75" customHeight="1" x14ac:dyDescent="0.2"/>
    <row r="9103" ht="12.75" customHeight="1" x14ac:dyDescent="0.2"/>
    <row r="9104" ht="12.75" customHeight="1" x14ac:dyDescent="0.2"/>
    <row r="9105" ht="12.75" customHeight="1" x14ac:dyDescent="0.2"/>
    <row r="9106" ht="12.75" customHeight="1" x14ac:dyDescent="0.2"/>
    <row r="9107" ht="12.75" customHeight="1" x14ac:dyDescent="0.2"/>
    <row r="9108" ht="12.75" customHeight="1" x14ac:dyDescent="0.2"/>
    <row r="9109" ht="12.75" customHeight="1" x14ac:dyDescent="0.2"/>
    <row r="9110" ht="12.75" customHeight="1" x14ac:dyDescent="0.2"/>
    <row r="9111" ht="12.75" customHeight="1" x14ac:dyDescent="0.2"/>
    <row r="9112" ht="12.75" customHeight="1" x14ac:dyDescent="0.2"/>
    <row r="9113" ht="12.75" customHeight="1" x14ac:dyDescent="0.2"/>
    <row r="9114" ht="12.75" customHeight="1" x14ac:dyDescent="0.2"/>
    <row r="9115" ht="12.75" customHeight="1" x14ac:dyDescent="0.2"/>
    <row r="9116" ht="12.75" customHeight="1" x14ac:dyDescent="0.2"/>
    <row r="9117" ht="12.75" customHeight="1" x14ac:dyDescent="0.2"/>
    <row r="9118" ht="12.75" customHeight="1" x14ac:dyDescent="0.2"/>
    <row r="9119" ht="12.75" customHeight="1" x14ac:dyDescent="0.2"/>
    <row r="9120" ht="12.75" customHeight="1" x14ac:dyDescent="0.2"/>
    <row r="9121" ht="12.75" customHeight="1" x14ac:dyDescent="0.2"/>
    <row r="9122" ht="12.75" customHeight="1" x14ac:dyDescent="0.2"/>
    <row r="9123" ht="12.75" customHeight="1" x14ac:dyDescent="0.2"/>
    <row r="9124" ht="12.75" customHeight="1" x14ac:dyDescent="0.2"/>
    <row r="9125" ht="12.75" customHeight="1" x14ac:dyDescent="0.2"/>
    <row r="9126" ht="12.75" customHeight="1" x14ac:dyDescent="0.2"/>
    <row r="9127" ht="12.75" customHeight="1" x14ac:dyDescent="0.2"/>
    <row r="9128" ht="12.75" customHeight="1" x14ac:dyDescent="0.2"/>
    <row r="9129" ht="12.75" customHeight="1" x14ac:dyDescent="0.2"/>
    <row r="9130" ht="12.75" customHeight="1" x14ac:dyDescent="0.2"/>
    <row r="9131" ht="12.75" customHeight="1" x14ac:dyDescent="0.2"/>
    <row r="9132" ht="12.75" customHeight="1" x14ac:dyDescent="0.2"/>
    <row r="9133" ht="12.75" customHeight="1" x14ac:dyDescent="0.2"/>
    <row r="9134" ht="12.75" customHeight="1" x14ac:dyDescent="0.2"/>
    <row r="9135" ht="12.75" customHeight="1" x14ac:dyDescent="0.2"/>
    <row r="9136" ht="12.75" customHeight="1" x14ac:dyDescent="0.2"/>
    <row r="9137" ht="12.75" customHeight="1" x14ac:dyDescent="0.2"/>
    <row r="9138" ht="12.75" customHeight="1" x14ac:dyDescent="0.2"/>
    <row r="9139" ht="12.75" customHeight="1" x14ac:dyDescent="0.2"/>
    <row r="9140" ht="12.75" customHeight="1" x14ac:dyDescent="0.2"/>
    <row r="9141" ht="12.75" customHeight="1" x14ac:dyDescent="0.2"/>
    <row r="9142" ht="12.75" customHeight="1" x14ac:dyDescent="0.2"/>
    <row r="9143" ht="12.75" customHeight="1" x14ac:dyDescent="0.2"/>
    <row r="9144" ht="12.75" customHeight="1" x14ac:dyDescent="0.2"/>
    <row r="9145" ht="12.75" customHeight="1" x14ac:dyDescent="0.2"/>
    <row r="9146" ht="12.75" customHeight="1" x14ac:dyDescent="0.2"/>
    <row r="9147" ht="12.75" customHeight="1" x14ac:dyDescent="0.2"/>
    <row r="9148" ht="12.75" customHeight="1" x14ac:dyDescent="0.2"/>
    <row r="9149" ht="12.75" customHeight="1" x14ac:dyDescent="0.2"/>
    <row r="9150" ht="12.75" customHeight="1" x14ac:dyDescent="0.2"/>
    <row r="9151" ht="12.75" customHeight="1" x14ac:dyDescent="0.2"/>
    <row r="9152" ht="12.75" customHeight="1" x14ac:dyDescent="0.2"/>
    <row r="9153" ht="12.75" customHeight="1" x14ac:dyDescent="0.2"/>
    <row r="9154" ht="12.75" customHeight="1" x14ac:dyDescent="0.2"/>
    <row r="9155" ht="12.75" customHeight="1" x14ac:dyDescent="0.2"/>
    <row r="9156" ht="12.75" customHeight="1" x14ac:dyDescent="0.2"/>
    <row r="9157" ht="12.75" customHeight="1" x14ac:dyDescent="0.2"/>
    <row r="9158" ht="12.75" customHeight="1" x14ac:dyDescent="0.2"/>
    <row r="9159" ht="12.75" customHeight="1" x14ac:dyDescent="0.2"/>
    <row r="9160" ht="12.75" customHeight="1" x14ac:dyDescent="0.2"/>
    <row r="9161" ht="12.75" customHeight="1" x14ac:dyDescent="0.2"/>
    <row r="9162" ht="12.75" customHeight="1" x14ac:dyDescent="0.2"/>
    <row r="9163" ht="12.75" customHeight="1" x14ac:dyDescent="0.2"/>
    <row r="9164" ht="12.75" customHeight="1" x14ac:dyDescent="0.2"/>
    <row r="9165" ht="12.75" customHeight="1" x14ac:dyDescent="0.2"/>
    <row r="9166" ht="12.75" customHeight="1" x14ac:dyDescent="0.2"/>
    <row r="9167" ht="12.75" customHeight="1" x14ac:dyDescent="0.2"/>
    <row r="9168" ht="12.75" customHeight="1" x14ac:dyDescent="0.2"/>
    <row r="9169" ht="12.75" customHeight="1" x14ac:dyDescent="0.2"/>
    <row r="9170" ht="12.75" customHeight="1" x14ac:dyDescent="0.2"/>
    <row r="9171" ht="12.75" customHeight="1" x14ac:dyDescent="0.2"/>
    <row r="9172" ht="12.75" customHeight="1" x14ac:dyDescent="0.2"/>
    <row r="9173" ht="12.75" customHeight="1" x14ac:dyDescent="0.2"/>
    <row r="9174" ht="12.75" customHeight="1" x14ac:dyDescent="0.2"/>
    <row r="9175" ht="12.75" customHeight="1" x14ac:dyDescent="0.2"/>
    <row r="9176" ht="12.75" customHeight="1" x14ac:dyDescent="0.2"/>
    <row r="9177" ht="12.75" customHeight="1" x14ac:dyDescent="0.2"/>
    <row r="9178" ht="12.75" customHeight="1" x14ac:dyDescent="0.2"/>
    <row r="9179" ht="12.75" customHeight="1" x14ac:dyDescent="0.2"/>
    <row r="9180" ht="12.75" customHeight="1" x14ac:dyDescent="0.2"/>
    <row r="9181" ht="12.75" customHeight="1" x14ac:dyDescent="0.2"/>
    <row r="9182" ht="12.75" customHeight="1" x14ac:dyDescent="0.2"/>
    <row r="9183" ht="12.75" customHeight="1" x14ac:dyDescent="0.2"/>
    <row r="9184" ht="12.75" customHeight="1" x14ac:dyDescent="0.2"/>
    <row r="9185" ht="12.75" customHeight="1" x14ac:dyDescent="0.2"/>
    <row r="9186" ht="12.75" customHeight="1" x14ac:dyDescent="0.2"/>
    <row r="9187" ht="12.75" customHeight="1" x14ac:dyDescent="0.2"/>
    <row r="9188" ht="12.75" customHeight="1" x14ac:dyDescent="0.2"/>
    <row r="9189" ht="12.75" customHeight="1" x14ac:dyDescent="0.2"/>
    <row r="9190" ht="12.75" customHeight="1" x14ac:dyDescent="0.2"/>
    <row r="9191" ht="12.75" customHeight="1" x14ac:dyDescent="0.2"/>
    <row r="9192" ht="12.75" customHeight="1" x14ac:dyDescent="0.2"/>
    <row r="9193" ht="12.75" customHeight="1" x14ac:dyDescent="0.2"/>
    <row r="9194" ht="12.75" customHeight="1" x14ac:dyDescent="0.2"/>
    <row r="9195" ht="12.75" customHeight="1" x14ac:dyDescent="0.2"/>
    <row r="9196" ht="12.75" customHeight="1" x14ac:dyDescent="0.2"/>
    <row r="9197" ht="12.75" customHeight="1" x14ac:dyDescent="0.2"/>
    <row r="9198" ht="12.75" customHeight="1" x14ac:dyDescent="0.2"/>
    <row r="9199" ht="12.75" customHeight="1" x14ac:dyDescent="0.2"/>
    <row r="9200" ht="12.75" customHeight="1" x14ac:dyDescent="0.2"/>
    <row r="9201" ht="12.75" customHeight="1" x14ac:dyDescent="0.2"/>
    <row r="9202" ht="12.75" customHeight="1" x14ac:dyDescent="0.2"/>
    <row r="9203" ht="12.75" customHeight="1" x14ac:dyDescent="0.2"/>
    <row r="9204" ht="12.75" customHeight="1" x14ac:dyDescent="0.2"/>
    <row r="9205" ht="12.75" customHeight="1" x14ac:dyDescent="0.2"/>
    <row r="9206" ht="12.75" customHeight="1" x14ac:dyDescent="0.2"/>
    <row r="9207" ht="12.75" customHeight="1" x14ac:dyDescent="0.2"/>
    <row r="9208" ht="12.75" customHeight="1" x14ac:dyDescent="0.2"/>
    <row r="9209" ht="12.75" customHeight="1" x14ac:dyDescent="0.2"/>
    <row r="9210" ht="12.75" customHeight="1" x14ac:dyDescent="0.2"/>
    <row r="9211" ht="12.75" customHeight="1" x14ac:dyDescent="0.2"/>
    <row r="9212" ht="12.75" customHeight="1" x14ac:dyDescent="0.2"/>
    <row r="9213" ht="12.75" customHeight="1" x14ac:dyDescent="0.2"/>
    <row r="9214" ht="12.75" customHeight="1" x14ac:dyDescent="0.2"/>
    <row r="9215" ht="12.75" customHeight="1" x14ac:dyDescent="0.2"/>
    <row r="9216" ht="12.75" customHeight="1" x14ac:dyDescent="0.2"/>
    <row r="9217" ht="12.75" customHeight="1" x14ac:dyDescent="0.2"/>
    <row r="9218" ht="12.75" customHeight="1" x14ac:dyDescent="0.2"/>
    <row r="9219" ht="12.75" customHeight="1" x14ac:dyDescent="0.2"/>
    <row r="9220" ht="12.75" customHeight="1" x14ac:dyDescent="0.2"/>
    <row r="9221" ht="12.75" customHeight="1" x14ac:dyDescent="0.2"/>
    <row r="9222" ht="12.75" customHeight="1" x14ac:dyDescent="0.2"/>
    <row r="9223" ht="12.75" customHeight="1" x14ac:dyDescent="0.2"/>
    <row r="9224" ht="12.75" customHeight="1" x14ac:dyDescent="0.2"/>
    <row r="9225" ht="12.75" customHeight="1" x14ac:dyDescent="0.2"/>
    <row r="9226" ht="12.75" customHeight="1" x14ac:dyDescent="0.2"/>
    <row r="9227" ht="12.75" customHeight="1" x14ac:dyDescent="0.2"/>
    <row r="9228" ht="12.75" customHeight="1" x14ac:dyDescent="0.2"/>
    <row r="9229" ht="12.75" customHeight="1" x14ac:dyDescent="0.2"/>
    <row r="9230" ht="12.75" customHeight="1" x14ac:dyDescent="0.2"/>
    <row r="9231" ht="12.75" customHeight="1" x14ac:dyDescent="0.2"/>
    <row r="9232" ht="12.75" customHeight="1" x14ac:dyDescent="0.2"/>
    <row r="9233" ht="12.75" customHeight="1" x14ac:dyDescent="0.2"/>
    <row r="9234" ht="12.75" customHeight="1" x14ac:dyDescent="0.2"/>
    <row r="9235" ht="12.75" customHeight="1" x14ac:dyDescent="0.2"/>
    <row r="9236" ht="12.75" customHeight="1" x14ac:dyDescent="0.2"/>
    <row r="9237" ht="12.75" customHeight="1" x14ac:dyDescent="0.2"/>
    <row r="9238" ht="12.75" customHeight="1" x14ac:dyDescent="0.2"/>
    <row r="9239" ht="12.75" customHeight="1" x14ac:dyDescent="0.2"/>
    <row r="9240" ht="12.75" customHeight="1" x14ac:dyDescent="0.2"/>
    <row r="9241" ht="12.75" customHeight="1" x14ac:dyDescent="0.2"/>
    <row r="9242" ht="12.75" customHeight="1" x14ac:dyDescent="0.2"/>
    <row r="9243" ht="12.75" customHeight="1" x14ac:dyDescent="0.2"/>
    <row r="9244" ht="12.75" customHeight="1" x14ac:dyDescent="0.2"/>
    <row r="9245" ht="12.75" customHeight="1" x14ac:dyDescent="0.2"/>
    <row r="9246" ht="12.75" customHeight="1" x14ac:dyDescent="0.2"/>
    <row r="9247" ht="12.75" customHeight="1" x14ac:dyDescent="0.2"/>
    <row r="9248" ht="12.75" customHeight="1" x14ac:dyDescent="0.2"/>
    <row r="9249" ht="12.75" customHeight="1" x14ac:dyDescent="0.2"/>
    <row r="9250" ht="12.75" customHeight="1" x14ac:dyDescent="0.2"/>
    <row r="9251" ht="12.75" customHeight="1" x14ac:dyDescent="0.2"/>
    <row r="9252" ht="12.75" customHeight="1" x14ac:dyDescent="0.2"/>
    <row r="9253" ht="12.75" customHeight="1" x14ac:dyDescent="0.2"/>
    <row r="9254" ht="12.75" customHeight="1" x14ac:dyDescent="0.2"/>
    <row r="9255" ht="12.75" customHeight="1" x14ac:dyDescent="0.2"/>
    <row r="9256" ht="12.75" customHeight="1" x14ac:dyDescent="0.2"/>
    <row r="9257" ht="12.75" customHeight="1" x14ac:dyDescent="0.2"/>
    <row r="9258" ht="12.75" customHeight="1" x14ac:dyDescent="0.2"/>
    <row r="9259" ht="12.75" customHeight="1" x14ac:dyDescent="0.2"/>
    <row r="9260" ht="12.75" customHeight="1" x14ac:dyDescent="0.2"/>
    <row r="9261" ht="12.75" customHeight="1" x14ac:dyDescent="0.2"/>
    <row r="9262" ht="12.75" customHeight="1" x14ac:dyDescent="0.2"/>
    <row r="9263" ht="12.75" customHeight="1" x14ac:dyDescent="0.2"/>
    <row r="9264" ht="12.75" customHeight="1" x14ac:dyDescent="0.2"/>
    <row r="9265" ht="12.75" customHeight="1" x14ac:dyDescent="0.2"/>
    <row r="9266" ht="12.75" customHeight="1" x14ac:dyDescent="0.2"/>
    <row r="9267" ht="12.75" customHeight="1" x14ac:dyDescent="0.2"/>
    <row r="9268" ht="12.75" customHeight="1" x14ac:dyDescent="0.2"/>
    <row r="9269" ht="12.75" customHeight="1" x14ac:dyDescent="0.2"/>
    <row r="9270" ht="12.75" customHeight="1" x14ac:dyDescent="0.2"/>
    <row r="9271" ht="12.75" customHeight="1" x14ac:dyDescent="0.2"/>
    <row r="9272" ht="12.75" customHeight="1" x14ac:dyDescent="0.2"/>
    <row r="9273" ht="12.75" customHeight="1" x14ac:dyDescent="0.2"/>
    <row r="9274" ht="12.75" customHeight="1" x14ac:dyDescent="0.2"/>
    <row r="9275" ht="12.75" customHeight="1" x14ac:dyDescent="0.2"/>
    <row r="9276" ht="12.75" customHeight="1" x14ac:dyDescent="0.2"/>
    <row r="9277" ht="12.75" customHeight="1" x14ac:dyDescent="0.2"/>
    <row r="9278" ht="12.75" customHeight="1" x14ac:dyDescent="0.2"/>
    <row r="9279" ht="12.75" customHeight="1" x14ac:dyDescent="0.2"/>
    <row r="9280" ht="12.75" customHeight="1" x14ac:dyDescent="0.2"/>
    <row r="9281" ht="12.75" customHeight="1" x14ac:dyDescent="0.2"/>
    <row r="9282" ht="12.75" customHeight="1" x14ac:dyDescent="0.2"/>
    <row r="9283" ht="12.75" customHeight="1" x14ac:dyDescent="0.2"/>
    <row r="9284" ht="12.75" customHeight="1" x14ac:dyDescent="0.2"/>
    <row r="9285" ht="12.75" customHeight="1" x14ac:dyDescent="0.2"/>
    <row r="9286" ht="12.75" customHeight="1" x14ac:dyDescent="0.2"/>
    <row r="9287" ht="12.75" customHeight="1" x14ac:dyDescent="0.2"/>
    <row r="9288" ht="12.75" customHeight="1" x14ac:dyDescent="0.2"/>
    <row r="9289" ht="12.75" customHeight="1" x14ac:dyDescent="0.2"/>
    <row r="9290" ht="12.75" customHeight="1" x14ac:dyDescent="0.2"/>
    <row r="9291" ht="12.75" customHeight="1" x14ac:dyDescent="0.2"/>
    <row r="9292" ht="12.75" customHeight="1" x14ac:dyDescent="0.2"/>
    <row r="9293" ht="12.75" customHeight="1" x14ac:dyDescent="0.2"/>
    <row r="9294" ht="12.75" customHeight="1" x14ac:dyDescent="0.2"/>
    <row r="9295" ht="12.75" customHeight="1" x14ac:dyDescent="0.2"/>
    <row r="9296" ht="12.75" customHeight="1" x14ac:dyDescent="0.2"/>
    <row r="9297" ht="12.75" customHeight="1" x14ac:dyDescent="0.2"/>
    <row r="9298" ht="12.75" customHeight="1" x14ac:dyDescent="0.2"/>
    <row r="9299" ht="12.75" customHeight="1" x14ac:dyDescent="0.2"/>
    <row r="9300" ht="12.75" customHeight="1" x14ac:dyDescent="0.2"/>
    <row r="9301" ht="12.75" customHeight="1" x14ac:dyDescent="0.2"/>
    <row r="9302" ht="12.75" customHeight="1" x14ac:dyDescent="0.2"/>
    <row r="9303" ht="12.75" customHeight="1" x14ac:dyDescent="0.2"/>
    <row r="9304" ht="12.75" customHeight="1" x14ac:dyDescent="0.2"/>
    <row r="9305" ht="12.75" customHeight="1" x14ac:dyDescent="0.2"/>
    <row r="9306" ht="12.75" customHeight="1" x14ac:dyDescent="0.2"/>
    <row r="9307" ht="12.75" customHeight="1" x14ac:dyDescent="0.2"/>
    <row r="9308" ht="12.75" customHeight="1" x14ac:dyDescent="0.2"/>
    <row r="9309" ht="12.75" customHeight="1" x14ac:dyDescent="0.2"/>
    <row r="9310" ht="12.75" customHeight="1" x14ac:dyDescent="0.2"/>
    <row r="9311" ht="12.75" customHeight="1" x14ac:dyDescent="0.2"/>
    <row r="9312" ht="12.75" customHeight="1" x14ac:dyDescent="0.2"/>
    <row r="9313" ht="12.75" customHeight="1" x14ac:dyDescent="0.2"/>
    <row r="9314" ht="12.75" customHeight="1" x14ac:dyDescent="0.2"/>
    <row r="9315" ht="12.75" customHeight="1" x14ac:dyDescent="0.2"/>
    <row r="9316" ht="12.75" customHeight="1" x14ac:dyDescent="0.2"/>
    <row r="9317" ht="12.75" customHeight="1" x14ac:dyDescent="0.2"/>
    <row r="9318" ht="12.75" customHeight="1" x14ac:dyDescent="0.2"/>
    <row r="9319" ht="12.75" customHeight="1" x14ac:dyDescent="0.2"/>
    <row r="9320" ht="12.75" customHeight="1" x14ac:dyDescent="0.2"/>
    <row r="9321" ht="12.75" customHeight="1" x14ac:dyDescent="0.2"/>
    <row r="9322" ht="12.75" customHeight="1" x14ac:dyDescent="0.2"/>
    <row r="9323" ht="12.75" customHeight="1" x14ac:dyDescent="0.2"/>
    <row r="9324" ht="12.75" customHeight="1" x14ac:dyDescent="0.2"/>
    <row r="9325" ht="12.75" customHeight="1" x14ac:dyDescent="0.2"/>
    <row r="9326" ht="12.75" customHeight="1" x14ac:dyDescent="0.2"/>
    <row r="9327" ht="12.75" customHeight="1" x14ac:dyDescent="0.2"/>
    <row r="9328" ht="12.75" customHeight="1" x14ac:dyDescent="0.2"/>
    <row r="9329" ht="12.75" customHeight="1" x14ac:dyDescent="0.2"/>
    <row r="9330" ht="12.75" customHeight="1" x14ac:dyDescent="0.2"/>
    <row r="9331" ht="12.75" customHeight="1" x14ac:dyDescent="0.2"/>
    <row r="9332" ht="12.75" customHeight="1" x14ac:dyDescent="0.2"/>
    <row r="9333" ht="12.75" customHeight="1" x14ac:dyDescent="0.2"/>
    <row r="9334" ht="12.75" customHeight="1" x14ac:dyDescent="0.2"/>
    <row r="9335" ht="12.75" customHeight="1" x14ac:dyDescent="0.2"/>
    <row r="9336" ht="12.75" customHeight="1" x14ac:dyDescent="0.2"/>
    <row r="9337" ht="12.75" customHeight="1" x14ac:dyDescent="0.2"/>
    <row r="9338" ht="12.75" customHeight="1" x14ac:dyDescent="0.2"/>
    <row r="9339" ht="12.75" customHeight="1" x14ac:dyDescent="0.2"/>
    <row r="9340" ht="12.75" customHeight="1" x14ac:dyDescent="0.2"/>
    <row r="9341" ht="12.75" customHeight="1" x14ac:dyDescent="0.2"/>
    <row r="9342" ht="12.75" customHeight="1" x14ac:dyDescent="0.2"/>
    <row r="9343" ht="12.75" customHeight="1" x14ac:dyDescent="0.2"/>
    <row r="9344" ht="12.75" customHeight="1" x14ac:dyDescent="0.2"/>
    <row r="9345" ht="12.75" customHeight="1" x14ac:dyDescent="0.2"/>
    <row r="9346" ht="12.75" customHeight="1" x14ac:dyDescent="0.2"/>
    <row r="9347" ht="12.75" customHeight="1" x14ac:dyDescent="0.2"/>
    <row r="9348" ht="12.75" customHeight="1" x14ac:dyDescent="0.2"/>
    <row r="9349" ht="12.75" customHeight="1" x14ac:dyDescent="0.2"/>
    <row r="9350" ht="12.75" customHeight="1" x14ac:dyDescent="0.2"/>
    <row r="9351" ht="12.75" customHeight="1" x14ac:dyDescent="0.2"/>
    <row r="9352" ht="12.75" customHeight="1" x14ac:dyDescent="0.2"/>
    <row r="9353" ht="12.75" customHeight="1" x14ac:dyDescent="0.2"/>
    <row r="9354" ht="12.75" customHeight="1" x14ac:dyDescent="0.2"/>
    <row r="9355" ht="12.75" customHeight="1" x14ac:dyDescent="0.2"/>
    <row r="9356" ht="12.75" customHeight="1" x14ac:dyDescent="0.2"/>
    <row r="9357" ht="12.75" customHeight="1" x14ac:dyDescent="0.2"/>
    <row r="9358" ht="12.75" customHeight="1" x14ac:dyDescent="0.2"/>
    <row r="9359" ht="12.75" customHeight="1" x14ac:dyDescent="0.2"/>
    <row r="9360" ht="12.75" customHeight="1" x14ac:dyDescent="0.2"/>
    <row r="9361" ht="12.75" customHeight="1" x14ac:dyDescent="0.2"/>
    <row r="9362" ht="12.75" customHeight="1" x14ac:dyDescent="0.2"/>
    <row r="9363" ht="12.75" customHeight="1" x14ac:dyDescent="0.2"/>
    <row r="9364" ht="12.75" customHeight="1" x14ac:dyDescent="0.2"/>
    <row r="9365" ht="12.75" customHeight="1" x14ac:dyDescent="0.2"/>
    <row r="9366" ht="12.75" customHeight="1" x14ac:dyDescent="0.2"/>
    <row r="9367" ht="12.75" customHeight="1" x14ac:dyDescent="0.2"/>
    <row r="9368" ht="12.75" customHeight="1" x14ac:dyDescent="0.2"/>
    <row r="9369" ht="12.75" customHeight="1" x14ac:dyDescent="0.2"/>
    <row r="9370" ht="12.75" customHeight="1" x14ac:dyDescent="0.2"/>
    <row r="9371" ht="12.75" customHeight="1" x14ac:dyDescent="0.2"/>
    <row r="9372" ht="12.75" customHeight="1" x14ac:dyDescent="0.2"/>
    <row r="9373" ht="12.75" customHeight="1" x14ac:dyDescent="0.2"/>
    <row r="9374" ht="12.75" customHeight="1" x14ac:dyDescent="0.2"/>
    <row r="9375" ht="12.75" customHeight="1" x14ac:dyDescent="0.2"/>
    <row r="9376" ht="12.75" customHeight="1" x14ac:dyDescent="0.2"/>
    <row r="9377" ht="12.75" customHeight="1" x14ac:dyDescent="0.2"/>
    <row r="9378" ht="12.75" customHeight="1" x14ac:dyDescent="0.2"/>
    <row r="9379" ht="12.75" customHeight="1" x14ac:dyDescent="0.2"/>
    <row r="9380" ht="12.75" customHeight="1" x14ac:dyDescent="0.2"/>
    <row r="9381" ht="12.75" customHeight="1" x14ac:dyDescent="0.2"/>
    <row r="9382" ht="12.75" customHeight="1" x14ac:dyDescent="0.2"/>
    <row r="9383" ht="12.75" customHeight="1" x14ac:dyDescent="0.2"/>
    <row r="9384" ht="12.75" customHeight="1" x14ac:dyDescent="0.2"/>
    <row r="9385" ht="12.75" customHeight="1" x14ac:dyDescent="0.2"/>
    <row r="9386" ht="12.75" customHeight="1" x14ac:dyDescent="0.2"/>
    <row r="9387" ht="12.75" customHeight="1" x14ac:dyDescent="0.2"/>
    <row r="9388" ht="12.75" customHeight="1" x14ac:dyDescent="0.2"/>
    <row r="9389" ht="12.75" customHeight="1" x14ac:dyDescent="0.2"/>
    <row r="9390" ht="12.75" customHeight="1" x14ac:dyDescent="0.2"/>
    <row r="9391" ht="12.75" customHeight="1" x14ac:dyDescent="0.2"/>
    <row r="9392" ht="12.75" customHeight="1" x14ac:dyDescent="0.2"/>
    <row r="9393" ht="12.75" customHeight="1" x14ac:dyDescent="0.2"/>
    <row r="9394" ht="12.75" customHeight="1" x14ac:dyDescent="0.2"/>
    <row r="9395" ht="12.75" customHeight="1" x14ac:dyDescent="0.2"/>
    <row r="9396" ht="12.75" customHeight="1" x14ac:dyDescent="0.2"/>
    <row r="9397" ht="12.75" customHeight="1" x14ac:dyDescent="0.2"/>
    <row r="9398" ht="12.75" customHeight="1" x14ac:dyDescent="0.2"/>
    <row r="9399" ht="12.75" customHeight="1" x14ac:dyDescent="0.2"/>
    <row r="9400" ht="12.75" customHeight="1" x14ac:dyDescent="0.2"/>
    <row r="9401" ht="12.75" customHeight="1" x14ac:dyDescent="0.2"/>
    <row r="9402" ht="12.75" customHeight="1" x14ac:dyDescent="0.2"/>
    <row r="9403" ht="12.75" customHeight="1" x14ac:dyDescent="0.2"/>
    <row r="9404" ht="12.75" customHeight="1" x14ac:dyDescent="0.2"/>
    <row r="9405" ht="12.75" customHeight="1" x14ac:dyDescent="0.2"/>
    <row r="9406" ht="12.75" customHeight="1" x14ac:dyDescent="0.2"/>
    <row r="9407" ht="12.75" customHeight="1" x14ac:dyDescent="0.2"/>
    <row r="9408" ht="12.75" customHeight="1" x14ac:dyDescent="0.2"/>
    <row r="9409" ht="12.75" customHeight="1" x14ac:dyDescent="0.2"/>
    <row r="9410" ht="12.75" customHeight="1" x14ac:dyDescent="0.2"/>
    <row r="9411" ht="12.75" customHeight="1" x14ac:dyDescent="0.2"/>
    <row r="9412" ht="12.75" customHeight="1" x14ac:dyDescent="0.2"/>
    <row r="9413" ht="12.75" customHeight="1" x14ac:dyDescent="0.2"/>
    <row r="9414" ht="12.75" customHeight="1" x14ac:dyDescent="0.2"/>
    <row r="9415" ht="12.75" customHeight="1" x14ac:dyDescent="0.2"/>
    <row r="9416" ht="12.75" customHeight="1" x14ac:dyDescent="0.2"/>
    <row r="9417" ht="12.75" customHeight="1" x14ac:dyDescent="0.2"/>
    <row r="9418" ht="12.75" customHeight="1" x14ac:dyDescent="0.2"/>
    <row r="9419" ht="12.75" customHeight="1" x14ac:dyDescent="0.2"/>
    <row r="9420" ht="12.75" customHeight="1" x14ac:dyDescent="0.2"/>
    <row r="9421" ht="12.75" customHeight="1" x14ac:dyDescent="0.2"/>
    <row r="9422" ht="12.75" customHeight="1" x14ac:dyDescent="0.2"/>
    <row r="9423" ht="12.75" customHeight="1" x14ac:dyDescent="0.2"/>
    <row r="9424" ht="12.75" customHeight="1" x14ac:dyDescent="0.2"/>
    <row r="9425" ht="12.75" customHeight="1" x14ac:dyDescent="0.2"/>
    <row r="9426" ht="12.75" customHeight="1" x14ac:dyDescent="0.2"/>
    <row r="9427" ht="12.75" customHeight="1" x14ac:dyDescent="0.2"/>
    <row r="9428" ht="12.75" customHeight="1" x14ac:dyDescent="0.2"/>
    <row r="9429" ht="12.75" customHeight="1" x14ac:dyDescent="0.2"/>
    <row r="9430" ht="12.75" customHeight="1" x14ac:dyDescent="0.2"/>
    <row r="9431" ht="12.75" customHeight="1" x14ac:dyDescent="0.2"/>
    <row r="9432" ht="12.75" customHeight="1" x14ac:dyDescent="0.2"/>
    <row r="9433" ht="12.75" customHeight="1" x14ac:dyDescent="0.2"/>
    <row r="9434" ht="12.75" customHeight="1" x14ac:dyDescent="0.2"/>
    <row r="9435" ht="12.75" customHeight="1" x14ac:dyDescent="0.2"/>
    <row r="9436" ht="12.75" customHeight="1" x14ac:dyDescent="0.2"/>
    <row r="9437" ht="12.75" customHeight="1" x14ac:dyDescent="0.2"/>
    <row r="9438" ht="12.75" customHeight="1" x14ac:dyDescent="0.2"/>
    <row r="9439" ht="12.75" customHeight="1" x14ac:dyDescent="0.2"/>
    <row r="9440" ht="12.75" customHeight="1" x14ac:dyDescent="0.2"/>
    <row r="9441" ht="12.75" customHeight="1" x14ac:dyDescent="0.2"/>
    <row r="9442" ht="12.75" customHeight="1" x14ac:dyDescent="0.2"/>
    <row r="9443" ht="12.75" customHeight="1" x14ac:dyDescent="0.2"/>
    <row r="9444" ht="12.75" customHeight="1" x14ac:dyDescent="0.2"/>
    <row r="9445" ht="12.75" customHeight="1" x14ac:dyDescent="0.2"/>
    <row r="9446" ht="12.75" customHeight="1" x14ac:dyDescent="0.2"/>
    <row r="9447" ht="12.75" customHeight="1" x14ac:dyDescent="0.2"/>
    <row r="9448" ht="12.75" customHeight="1" x14ac:dyDescent="0.2"/>
    <row r="9449" ht="12.75" customHeight="1" x14ac:dyDescent="0.2"/>
    <row r="9450" ht="12.75" customHeight="1" x14ac:dyDescent="0.2"/>
    <row r="9451" ht="12.75" customHeight="1" x14ac:dyDescent="0.2"/>
    <row r="9452" ht="12.75" customHeight="1" x14ac:dyDescent="0.2"/>
    <row r="9453" ht="12.75" customHeight="1" x14ac:dyDescent="0.2"/>
    <row r="9454" ht="12.75" customHeight="1" x14ac:dyDescent="0.2"/>
    <row r="9455" ht="12.75" customHeight="1" x14ac:dyDescent="0.2"/>
    <row r="9456" ht="12.75" customHeight="1" x14ac:dyDescent="0.2"/>
    <row r="9457" ht="12.75" customHeight="1" x14ac:dyDescent="0.2"/>
    <row r="9458" ht="12.75" customHeight="1" x14ac:dyDescent="0.2"/>
    <row r="9459" ht="12.75" customHeight="1" x14ac:dyDescent="0.2"/>
    <row r="9460" ht="12.75" customHeight="1" x14ac:dyDescent="0.2"/>
    <row r="9461" ht="12.75" customHeight="1" x14ac:dyDescent="0.2"/>
    <row r="9462" ht="12.75" customHeight="1" x14ac:dyDescent="0.2"/>
    <row r="9463" ht="12.75" customHeight="1" x14ac:dyDescent="0.2"/>
    <row r="9464" ht="12.75" customHeight="1" x14ac:dyDescent="0.2"/>
    <row r="9465" ht="12.75" customHeight="1" x14ac:dyDescent="0.2"/>
    <row r="9466" ht="12.75" customHeight="1" x14ac:dyDescent="0.2"/>
    <row r="9467" ht="12.75" customHeight="1" x14ac:dyDescent="0.2"/>
    <row r="9468" ht="12.75" customHeight="1" x14ac:dyDescent="0.2"/>
    <row r="9469" ht="12.75" customHeight="1" x14ac:dyDescent="0.2"/>
    <row r="9470" ht="12.75" customHeight="1" x14ac:dyDescent="0.2"/>
    <row r="9471" ht="12.75" customHeight="1" x14ac:dyDescent="0.2"/>
    <row r="9472" ht="12.75" customHeight="1" x14ac:dyDescent="0.2"/>
    <row r="9473" ht="12.75" customHeight="1" x14ac:dyDescent="0.2"/>
    <row r="9474" ht="12.75" customHeight="1" x14ac:dyDescent="0.2"/>
    <row r="9475" ht="12.75" customHeight="1" x14ac:dyDescent="0.2"/>
    <row r="9476" ht="12.75" customHeight="1" x14ac:dyDescent="0.2"/>
    <row r="9477" ht="12.75" customHeight="1" x14ac:dyDescent="0.2"/>
    <row r="9478" ht="12.75" customHeight="1" x14ac:dyDescent="0.2"/>
    <row r="9479" ht="12.75" customHeight="1" x14ac:dyDescent="0.2"/>
    <row r="9480" ht="12.75" customHeight="1" x14ac:dyDescent="0.2"/>
    <row r="9481" ht="12.75" customHeight="1" x14ac:dyDescent="0.2"/>
    <row r="9482" ht="12.75" customHeight="1" x14ac:dyDescent="0.2"/>
    <row r="9483" ht="12.75" customHeight="1" x14ac:dyDescent="0.2"/>
    <row r="9484" ht="12.75" customHeight="1" x14ac:dyDescent="0.2"/>
    <row r="9485" ht="12.75" customHeight="1" x14ac:dyDescent="0.2"/>
    <row r="9486" ht="12.75" customHeight="1" x14ac:dyDescent="0.2"/>
    <row r="9487" ht="12.75" customHeight="1" x14ac:dyDescent="0.2"/>
    <row r="9488" ht="12.75" customHeight="1" x14ac:dyDescent="0.2"/>
    <row r="9489" ht="12.75" customHeight="1" x14ac:dyDescent="0.2"/>
    <row r="9490" ht="12.75" customHeight="1" x14ac:dyDescent="0.2"/>
    <row r="9491" ht="12.75" customHeight="1" x14ac:dyDescent="0.2"/>
    <row r="9492" ht="12.75" customHeight="1" x14ac:dyDescent="0.2"/>
    <row r="9493" ht="12.75" customHeight="1" x14ac:dyDescent="0.2"/>
    <row r="9494" ht="12.75" customHeight="1" x14ac:dyDescent="0.2"/>
    <row r="9495" ht="12.75" customHeight="1" x14ac:dyDescent="0.2"/>
    <row r="9496" ht="12.75" customHeight="1" x14ac:dyDescent="0.2"/>
    <row r="9497" ht="12.75" customHeight="1" x14ac:dyDescent="0.2"/>
    <row r="9498" ht="12.75" customHeight="1" x14ac:dyDescent="0.2"/>
    <row r="9499" ht="12.75" customHeight="1" x14ac:dyDescent="0.2"/>
    <row r="9500" ht="12.75" customHeight="1" x14ac:dyDescent="0.2"/>
    <row r="9501" ht="12.75" customHeight="1" x14ac:dyDescent="0.2"/>
    <row r="9502" ht="12.75" customHeight="1" x14ac:dyDescent="0.2"/>
    <row r="9503" ht="12.75" customHeight="1" x14ac:dyDescent="0.2"/>
    <row r="9504" ht="12.75" customHeight="1" x14ac:dyDescent="0.2"/>
    <row r="9505" ht="12.75" customHeight="1" x14ac:dyDescent="0.2"/>
    <row r="9506" ht="12.75" customHeight="1" x14ac:dyDescent="0.2"/>
    <row r="9507" ht="12.75" customHeight="1" x14ac:dyDescent="0.2"/>
    <row r="9508" ht="12.75" customHeight="1" x14ac:dyDescent="0.2"/>
    <row r="9509" ht="12.75" customHeight="1" x14ac:dyDescent="0.2"/>
    <row r="9510" ht="12.75" customHeight="1" x14ac:dyDescent="0.2"/>
    <row r="9511" ht="12.75" customHeight="1" x14ac:dyDescent="0.2"/>
    <row r="9512" ht="12.75" customHeight="1" x14ac:dyDescent="0.2"/>
    <row r="9513" ht="12.75" customHeight="1" x14ac:dyDescent="0.2"/>
    <row r="9514" ht="12.75" customHeight="1" x14ac:dyDescent="0.2"/>
    <row r="9515" ht="12.75" customHeight="1" x14ac:dyDescent="0.2"/>
    <row r="9516" ht="12.75" customHeight="1" x14ac:dyDescent="0.2"/>
    <row r="9517" ht="12.75" customHeight="1" x14ac:dyDescent="0.2"/>
    <row r="9518" ht="12.75" customHeight="1" x14ac:dyDescent="0.2"/>
    <row r="9519" ht="12.75" customHeight="1" x14ac:dyDescent="0.2"/>
    <row r="9520" ht="12.75" customHeight="1" x14ac:dyDescent="0.2"/>
    <row r="9521" ht="12.75" customHeight="1" x14ac:dyDescent="0.2"/>
    <row r="9522" ht="12.75" customHeight="1" x14ac:dyDescent="0.2"/>
    <row r="9523" ht="12.75" customHeight="1" x14ac:dyDescent="0.2"/>
    <row r="9524" ht="12.75" customHeight="1" x14ac:dyDescent="0.2"/>
    <row r="9525" ht="12.75" customHeight="1" x14ac:dyDescent="0.2"/>
    <row r="9526" ht="12.75" customHeight="1" x14ac:dyDescent="0.2"/>
    <row r="9527" ht="12.75" customHeight="1" x14ac:dyDescent="0.2"/>
    <row r="9528" ht="12.75" customHeight="1" x14ac:dyDescent="0.2"/>
    <row r="9529" ht="12.75" customHeight="1" x14ac:dyDescent="0.2"/>
    <row r="9530" ht="12.75" customHeight="1" x14ac:dyDescent="0.2"/>
    <row r="9531" ht="12.75" customHeight="1" x14ac:dyDescent="0.2"/>
    <row r="9532" ht="12.75" customHeight="1" x14ac:dyDescent="0.2"/>
    <row r="9533" ht="12.75" customHeight="1" x14ac:dyDescent="0.2"/>
    <row r="9534" ht="12.75" customHeight="1" x14ac:dyDescent="0.2"/>
    <row r="9535" ht="12.75" customHeight="1" x14ac:dyDescent="0.2"/>
    <row r="9536" ht="12.75" customHeight="1" x14ac:dyDescent="0.2"/>
    <row r="9537" ht="12.75" customHeight="1" x14ac:dyDescent="0.2"/>
    <row r="9538" ht="12.75" customHeight="1" x14ac:dyDescent="0.2"/>
    <row r="9539" ht="12.75" customHeight="1" x14ac:dyDescent="0.2"/>
    <row r="9540" ht="12.75" customHeight="1" x14ac:dyDescent="0.2"/>
    <row r="9541" ht="12.75" customHeight="1" x14ac:dyDescent="0.2"/>
    <row r="9542" ht="12.75" customHeight="1" x14ac:dyDescent="0.2"/>
    <row r="9543" ht="12.75" customHeight="1" x14ac:dyDescent="0.2"/>
    <row r="9544" ht="12.75" customHeight="1" x14ac:dyDescent="0.2"/>
    <row r="9545" ht="12.75" customHeight="1" x14ac:dyDescent="0.2"/>
    <row r="9546" ht="12.75" customHeight="1" x14ac:dyDescent="0.2"/>
    <row r="9547" ht="12.75" customHeight="1" x14ac:dyDescent="0.2"/>
    <row r="9548" ht="12.75" customHeight="1" x14ac:dyDescent="0.2"/>
    <row r="9549" ht="12.75" customHeight="1" x14ac:dyDescent="0.2"/>
    <row r="9550" ht="12.75" customHeight="1" x14ac:dyDescent="0.2"/>
    <row r="9551" ht="12.75" customHeight="1" x14ac:dyDescent="0.2"/>
    <row r="9552" ht="12.75" customHeight="1" x14ac:dyDescent="0.2"/>
    <row r="9553" ht="12.75" customHeight="1" x14ac:dyDescent="0.2"/>
    <row r="9554" ht="12.75" customHeight="1" x14ac:dyDescent="0.2"/>
    <row r="9555" ht="12.75" customHeight="1" x14ac:dyDescent="0.2"/>
    <row r="9556" ht="12.75" customHeight="1" x14ac:dyDescent="0.2"/>
    <row r="9557" ht="12.75" customHeight="1" x14ac:dyDescent="0.2"/>
    <row r="9558" ht="12.75" customHeight="1" x14ac:dyDescent="0.2"/>
    <row r="9559" ht="12.75" customHeight="1" x14ac:dyDescent="0.2"/>
    <row r="9560" ht="12.75" customHeight="1" x14ac:dyDescent="0.2"/>
    <row r="9561" ht="12.75" customHeight="1" x14ac:dyDescent="0.2"/>
    <row r="9562" ht="12.75" customHeight="1" x14ac:dyDescent="0.2"/>
    <row r="9563" ht="12.75" customHeight="1" x14ac:dyDescent="0.2"/>
    <row r="9564" ht="12.75" customHeight="1" x14ac:dyDescent="0.2"/>
    <row r="9565" ht="12.75" customHeight="1" x14ac:dyDescent="0.2"/>
    <row r="9566" ht="12.75" customHeight="1" x14ac:dyDescent="0.2"/>
    <row r="9567" ht="12.75" customHeight="1" x14ac:dyDescent="0.2"/>
    <row r="9568" ht="12.75" customHeight="1" x14ac:dyDescent="0.2"/>
    <row r="9569" ht="12.75" customHeight="1" x14ac:dyDescent="0.2"/>
    <row r="9570" ht="12.75" customHeight="1" x14ac:dyDescent="0.2"/>
    <row r="9571" ht="12.75" customHeight="1" x14ac:dyDescent="0.2"/>
    <row r="9572" ht="12.75" customHeight="1" x14ac:dyDescent="0.2"/>
    <row r="9573" ht="12.75" customHeight="1" x14ac:dyDescent="0.2"/>
    <row r="9574" ht="12.75" customHeight="1" x14ac:dyDescent="0.2"/>
    <row r="9575" ht="12.75" customHeight="1" x14ac:dyDescent="0.2"/>
    <row r="9576" ht="12.75" customHeight="1" x14ac:dyDescent="0.2"/>
    <row r="9577" ht="12.75" customHeight="1" x14ac:dyDescent="0.2"/>
    <row r="9578" ht="12.75" customHeight="1" x14ac:dyDescent="0.2"/>
    <row r="9579" ht="12.75" customHeight="1" x14ac:dyDescent="0.2"/>
    <row r="9580" ht="12.75" customHeight="1" x14ac:dyDescent="0.2"/>
    <row r="9581" ht="12.75" customHeight="1" x14ac:dyDescent="0.2"/>
    <row r="9582" ht="12.75" customHeight="1" x14ac:dyDescent="0.2"/>
    <row r="9583" ht="12.75" customHeight="1" x14ac:dyDescent="0.2"/>
    <row r="9584" ht="12.75" customHeight="1" x14ac:dyDescent="0.2"/>
    <row r="9585" ht="12.75" customHeight="1" x14ac:dyDescent="0.2"/>
    <row r="9586" ht="12.75" customHeight="1" x14ac:dyDescent="0.2"/>
    <row r="9587" ht="12.75" customHeight="1" x14ac:dyDescent="0.2"/>
    <row r="9588" ht="12.75" customHeight="1" x14ac:dyDescent="0.2"/>
    <row r="9589" ht="12.75" customHeight="1" x14ac:dyDescent="0.2"/>
    <row r="9590" ht="12.75" customHeight="1" x14ac:dyDescent="0.2"/>
    <row r="9591" ht="12.75" customHeight="1" x14ac:dyDescent="0.2"/>
    <row r="9592" ht="12.75" customHeight="1" x14ac:dyDescent="0.2"/>
    <row r="9593" ht="12.75" customHeight="1" x14ac:dyDescent="0.2"/>
    <row r="9594" ht="12.75" customHeight="1" x14ac:dyDescent="0.2"/>
    <row r="9595" ht="12.75" customHeight="1" x14ac:dyDescent="0.2"/>
    <row r="9596" ht="12.75" customHeight="1" x14ac:dyDescent="0.2"/>
    <row r="9597" ht="12.75" customHeight="1" x14ac:dyDescent="0.2"/>
    <row r="9598" ht="12.75" customHeight="1" x14ac:dyDescent="0.2"/>
    <row r="9599" ht="12.75" customHeight="1" x14ac:dyDescent="0.2"/>
    <row r="9600" ht="12.75" customHeight="1" x14ac:dyDescent="0.2"/>
    <row r="9601" ht="12.75" customHeight="1" x14ac:dyDescent="0.2"/>
    <row r="9602" ht="12.75" customHeight="1" x14ac:dyDescent="0.2"/>
    <row r="9603" ht="12.75" customHeight="1" x14ac:dyDescent="0.2"/>
    <row r="9604" ht="12.75" customHeight="1" x14ac:dyDescent="0.2"/>
    <row r="9605" ht="12.75" customHeight="1" x14ac:dyDescent="0.2"/>
    <row r="9606" ht="12.75" customHeight="1" x14ac:dyDescent="0.2"/>
    <row r="9607" ht="12.75" customHeight="1" x14ac:dyDescent="0.2"/>
    <row r="9608" ht="12.75" customHeight="1" x14ac:dyDescent="0.2"/>
    <row r="9609" ht="12.75" customHeight="1" x14ac:dyDescent="0.2"/>
    <row r="9610" ht="12.75" customHeight="1" x14ac:dyDescent="0.2"/>
    <row r="9611" ht="12.75" customHeight="1" x14ac:dyDescent="0.2"/>
    <row r="9612" ht="12.75" customHeight="1" x14ac:dyDescent="0.2"/>
    <row r="9613" ht="12.75" customHeight="1" x14ac:dyDescent="0.2"/>
    <row r="9614" ht="12.75" customHeight="1" x14ac:dyDescent="0.2"/>
    <row r="9615" ht="12.75" customHeight="1" x14ac:dyDescent="0.2"/>
    <row r="9616" ht="12.75" customHeight="1" x14ac:dyDescent="0.2"/>
    <row r="9617" ht="12.75" customHeight="1" x14ac:dyDescent="0.2"/>
    <row r="9618" ht="12.75" customHeight="1" x14ac:dyDescent="0.2"/>
    <row r="9619" ht="12.75" customHeight="1" x14ac:dyDescent="0.2"/>
    <row r="9620" ht="12.75" customHeight="1" x14ac:dyDescent="0.2"/>
    <row r="9621" ht="12.75" customHeight="1" x14ac:dyDescent="0.2"/>
    <row r="9622" ht="12.75" customHeight="1" x14ac:dyDescent="0.2"/>
    <row r="9623" ht="12.75" customHeight="1" x14ac:dyDescent="0.2"/>
    <row r="9624" ht="12.75" customHeight="1" x14ac:dyDescent="0.2"/>
    <row r="9625" ht="12.75" customHeight="1" x14ac:dyDescent="0.2"/>
    <row r="9626" ht="12.75" customHeight="1" x14ac:dyDescent="0.2"/>
    <row r="9627" ht="12.75" customHeight="1" x14ac:dyDescent="0.2"/>
    <row r="9628" ht="12.75" customHeight="1" x14ac:dyDescent="0.2"/>
    <row r="9629" ht="12.75" customHeight="1" x14ac:dyDescent="0.2"/>
    <row r="9630" ht="12.75" customHeight="1" x14ac:dyDescent="0.2"/>
    <row r="9631" ht="12.75" customHeight="1" x14ac:dyDescent="0.2"/>
    <row r="9632" ht="12.75" customHeight="1" x14ac:dyDescent="0.2"/>
    <row r="9633" ht="12.75" customHeight="1" x14ac:dyDescent="0.2"/>
    <row r="9634" ht="12.75" customHeight="1" x14ac:dyDescent="0.2"/>
    <row r="9635" ht="12.75" customHeight="1" x14ac:dyDescent="0.2"/>
    <row r="9636" ht="12.75" customHeight="1" x14ac:dyDescent="0.2"/>
    <row r="9637" ht="12.75" customHeight="1" x14ac:dyDescent="0.2"/>
    <row r="9638" ht="12.75" customHeight="1" x14ac:dyDescent="0.2"/>
    <row r="9639" ht="12.75" customHeight="1" x14ac:dyDescent="0.2"/>
    <row r="9640" ht="12.75" customHeight="1" x14ac:dyDescent="0.2"/>
    <row r="9641" ht="12.75" customHeight="1" x14ac:dyDescent="0.2"/>
    <row r="9642" ht="12.75" customHeight="1" x14ac:dyDescent="0.2"/>
    <row r="9643" ht="12.75" customHeight="1" x14ac:dyDescent="0.2"/>
    <row r="9644" ht="12.75" customHeight="1" x14ac:dyDescent="0.2"/>
    <row r="9645" ht="12.75" customHeight="1" x14ac:dyDescent="0.2"/>
    <row r="9646" ht="12.75" customHeight="1" x14ac:dyDescent="0.2"/>
    <row r="9647" ht="12.75" customHeight="1" x14ac:dyDescent="0.2"/>
    <row r="9648" ht="12.75" customHeight="1" x14ac:dyDescent="0.2"/>
    <row r="9649" ht="12.75" customHeight="1" x14ac:dyDescent="0.2"/>
    <row r="9650" ht="12.75" customHeight="1" x14ac:dyDescent="0.2"/>
    <row r="9651" ht="12.75" customHeight="1" x14ac:dyDescent="0.2"/>
    <row r="9652" ht="12.75" customHeight="1" x14ac:dyDescent="0.2"/>
    <row r="9653" ht="12.75" customHeight="1" x14ac:dyDescent="0.2"/>
    <row r="9654" ht="12.75" customHeight="1" x14ac:dyDescent="0.2"/>
    <row r="9655" ht="12.75" customHeight="1" x14ac:dyDescent="0.2"/>
    <row r="9656" ht="12.75" customHeight="1" x14ac:dyDescent="0.2"/>
    <row r="9657" ht="12.75" customHeight="1" x14ac:dyDescent="0.2"/>
    <row r="9658" ht="12.75" customHeight="1" x14ac:dyDescent="0.2"/>
    <row r="9659" ht="12.75" customHeight="1" x14ac:dyDescent="0.2"/>
    <row r="9660" ht="12.75" customHeight="1" x14ac:dyDescent="0.2"/>
    <row r="9661" ht="12.75" customHeight="1" x14ac:dyDescent="0.2"/>
    <row r="9662" ht="12.75" customHeight="1" x14ac:dyDescent="0.2"/>
    <row r="9663" ht="12.75" customHeight="1" x14ac:dyDescent="0.2"/>
    <row r="9664" ht="12.75" customHeight="1" x14ac:dyDescent="0.2"/>
    <row r="9665" ht="12.75" customHeight="1" x14ac:dyDescent="0.2"/>
    <row r="9666" ht="12.75" customHeight="1" x14ac:dyDescent="0.2"/>
    <row r="9667" ht="12.75" customHeight="1" x14ac:dyDescent="0.2"/>
    <row r="9668" ht="12.75" customHeight="1" x14ac:dyDescent="0.2"/>
    <row r="9669" ht="12.75" customHeight="1" x14ac:dyDescent="0.2"/>
    <row r="9670" ht="12.75" customHeight="1" x14ac:dyDescent="0.2"/>
    <row r="9671" ht="12.75" customHeight="1" x14ac:dyDescent="0.2"/>
    <row r="9672" ht="12.75" customHeight="1" x14ac:dyDescent="0.2"/>
    <row r="9673" ht="12.75" customHeight="1" x14ac:dyDescent="0.2"/>
    <row r="9674" ht="12.75" customHeight="1" x14ac:dyDescent="0.2"/>
    <row r="9675" ht="12.75" customHeight="1" x14ac:dyDescent="0.2"/>
    <row r="9676" ht="12.75" customHeight="1" x14ac:dyDescent="0.2"/>
    <row r="9677" ht="12.75" customHeight="1" x14ac:dyDescent="0.2"/>
    <row r="9678" ht="12.75" customHeight="1" x14ac:dyDescent="0.2"/>
    <row r="9679" ht="12.75" customHeight="1" x14ac:dyDescent="0.2"/>
    <row r="9680" ht="12.75" customHeight="1" x14ac:dyDescent="0.2"/>
    <row r="9681" ht="12.75" customHeight="1" x14ac:dyDescent="0.2"/>
    <row r="9682" ht="12.75" customHeight="1" x14ac:dyDescent="0.2"/>
    <row r="9683" ht="12.75" customHeight="1" x14ac:dyDescent="0.2"/>
    <row r="9684" ht="12.75" customHeight="1" x14ac:dyDescent="0.2"/>
    <row r="9685" ht="12.75" customHeight="1" x14ac:dyDescent="0.2"/>
    <row r="9686" ht="12.75" customHeight="1" x14ac:dyDescent="0.2"/>
    <row r="9687" ht="12.75" customHeight="1" x14ac:dyDescent="0.2"/>
    <row r="9688" ht="12.75" customHeight="1" x14ac:dyDescent="0.2"/>
    <row r="9689" ht="12.75" customHeight="1" x14ac:dyDescent="0.2"/>
    <row r="9690" ht="12.75" customHeight="1" x14ac:dyDescent="0.2"/>
    <row r="9691" ht="12.75" customHeight="1" x14ac:dyDescent="0.2"/>
    <row r="9692" ht="12.75" customHeight="1" x14ac:dyDescent="0.2"/>
    <row r="9693" ht="12.75" customHeight="1" x14ac:dyDescent="0.2"/>
    <row r="9694" ht="12.75" customHeight="1" x14ac:dyDescent="0.2"/>
    <row r="9695" ht="12.75" customHeight="1" x14ac:dyDescent="0.2"/>
    <row r="9696" ht="12.75" customHeight="1" x14ac:dyDescent="0.2"/>
    <row r="9697" ht="12.75" customHeight="1" x14ac:dyDescent="0.2"/>
    <row r="9698" ht="12.75" customHeight="1" x14ac:dyDescent="0.2"/>
    <row r="9699" ht="12.75" customHeight="1" x14ac:dyDescent="0.2"/>
    <row r="9700" ht="12.75" customHeight="1" x14ac:dyDescent="0.2"/>
    <row r="9701" ht="12.75" customHeight="1" x14ac:dyDescent="0.2"/>
    <row r="9702" ht="12.75" customHeight="1" x14ac:dyDescent="0.2"/>
    <row r="9703" ht="12.75" customHeight="1" x14ac:dyDescent="0.2"/>
    <row r="9704" ht="12.75" customHeight="1" x14ac:dyDescent="0.2"/>
    <row r="9705" ht="12.75" customHeight="1" x14ac:dyDescent="0.2"/>
    <row r="9706" ht="12.75" customHeight="1" x14ac:dyDescent="0.2"/>
    <row r="9707" ht="12.75" customHeight="1" x14ac:dyDescent="0.2"/>
    <row r="9708" ht="12.75" customHeight="1" x14ac:dyDescent="0.2"/>
    <row r="9709" ht="12.75" customHeight="1" x14ac:dyDescent="0.2"/>
    <row r="9710" ht="12.75" customHeight="1" x14ac:dyDescent="0.2"/>
    <row r="9711" ht="12.75" customHeight="1" x14ac:dyDescent="0.2"/>
    <row r="9712" ht="12.75" customHeight="1" x14ac:dyDescent="0.2"/>
    <row r="9713" ht="12.75" customHeight="1" x14ac:dyDescent="0.2"/>
    <row r="9714" ht="12.75" customHeight="1" x14ac:dyDescent="0.2"/>
    <row r="9715" ht="12.75" customHeight="1" x14ac:dyDescent="0.2"/>
    <row r="9716" ht="12.75" customHeight="1" x14ac:dyDescent="0.2"/>
    <row r="9717" ht="12.75" customHeight="1" x14ac:dyDescent="0.2"/>
    <row r="9718" ht="12.75" customHeight="1" x14ac:dyDescent="0.2"/>
    <row r="9719" ht="12.75" customHeight="1" x14ac:dyDescent="0.2"/>
    <row r="9720" ht="12.75" customHeight="1" x14ac:dyDescent="0.2"/>
    <row r="9721" ht="12.75" customHeight="1" x14ac:dyDescent="0.2"/>
    <row r="9722" ht="12.75" customHeight="1" x14ac:dyDescent="0.2"/>
    <row r="9723" ht="12.75" customHeight="1" x14ac:dyDescent="0.2"/>
    <row r="9724" ht="12.75" customHeight="1" x14ac:dyDescent="0.2"/>
    <row r="9725" ht="12.75" customHeight="1" x14ac:dyDescent="0.2"/>
    <row r="9726" ht="12.75" customHeight="1" x14ac:dyDescent="0.2"/>
    <row r="9727" ht="12.75" customHeight="1" x14ac:dyDescent="0.2"/>
    <row r="9728" ht="12.75" customHeight="1" x14ac:dyDescent="0.2"/>
    <row r="9729" ht="12.75" customHeight="1" x14ac:dyDescent="0.2"/>
    <row r="9730" ht="12.75" customHeight="1" x14ac:dyDescent="0.2"/>
    <row r="9731" ht="12.75" customHeight="1" x14ac:dyDescent="0.2"/>
    <row r="9732" ht="12.75" customHeight="1" x14ac:dyDescent="0.2"/>
    <row r="9733" ht="12.75" customHeight="1" x14ac:dyDescent="0.2"/>
    <row r="9734" ht="12.75" customHeight="1" x14ac:dyDescent="0.2"/>
    <row r="9735" ht="12.75" customHeight="1" x14ac:dyDescent="0.2"/>
    <row r="9736" ht="12.75" customHeight="1" x14ac:dyDescent="0.2"/>
    <row r="9737" ht="12.75" customHeight="1" x14ac:dyDescent="0.2"/>
    <row r="9738" ht="12.75" customHeight="1" x14ac:dyDescent="0.2"/>
    <row r="9739" ht="12.75" customHeight="1" x14ac:dyDescent="0.2"/>
    <row r="9740" ht="12.75" customHeight="1" x14ac:dyDescent="0.2"/>
    <row r="9741" ht="12.75" customHeight="1" x14ac:dyDescent="0.2"/>
    <row r="9742" ht="12.75" customHeight="1" x14ac:dyDescent="0.2"/>
    <row r="9743" ht="12.75" customHeight="1" x14ac:dyDescent="0.2"/>
    <row r="9744" ht="12.75" customHeight="1" x14ac:dyDescent="0.2"/>
    <row r="9745" ht="12.75" customHeight="1" x14ac:dyDescent="0.2"/>
    <row r="9746" ht="12.75" customHeight="1" x14ac:dyDescent="0.2"/>
    <row r="9747" ht="12.75" customHeight="1" x14ac:dyDescent="0.2"/>
    <row r="9748" ht="12.75" customHeight="1" x14ac:dyDescent="0.2"/>
    <row r="9749" ht="12.75" customHeight="1" x14ac:dyDescent="0.2"/>
    <row r="9750" ht="12.75" customHeight="1" x14ac:dyDescent="0.2"/>
    <row r="9751" ht="12.75" customHeight="1" x14ac:dyDescent="0.2"/>
    <row r="9752" ht="12.75" customHeight="1" x14ac:dyDescent="0.2"/>
    <row r="9753" ht="12.75" customHeight="1" x14ac:dyDescent="0.2"/>
    <row r="9754" ht="12.75" customHeight="1" x14ac:dyDescent="0.2"/>
    <row r="9755" ht="12.75" customHeight="1" x14ac:dyDescent="0.2"/>
    <row r="9756" ht="12.75" customHeight="1" x14ac:dyDescent="0.2"/>
    <row r="9757" ht="12.75" customHeight="1" x14ac:dyDescent="0.2"/>
    <row r="9758" ht="12.75" customHeight="1" x14ac:dyDescent="0.2"/>
    <row r="9759" ht="12.75" customHeight="1" x14ac:dyDescent="0.2"/>
    <row r="9760" ht="12.75" customHeight="1" x14ac:dyDescent="0.2"/>
    <row r="9761" ht="12.75" customHeight="1" x14ac:dyDescent="0.2"/>
    <row r="9762" ht="12.75" customHeight="1" x14ac:dyDescent="0.2"/>
    <row r="9763" ht="12.75" customHeight="1" x14ac:dyDescent="0.2"/>
    <row r="9764" ht="12.75" customHeight="1" x14ac:dyDescent="0.2"/>
    <row r="9765" ht="12.75" customHeight="1" x14ac:dyDescent="0.2"/>
    <row r="9766" ht="12.75" customHeight="1" x14ac:dyDescent="0.2"/>
    <row r="9767" ht="12.75" customHeight="1" x14ac:dyDescent="0.2"/>
    <row r="9768" ht="12.75" customHeight="1" x14ac:dyDescent="0.2"/>
    <row r="9769" ht="12.75" customHeight="1" x14ac:dyDescent="0.2"/>
    <row r="9770" ht="12.75" customHeight="1" x14ac:dyDescent="0.2"/>
    <row r="9771" ht="12.75" customHeight="1" x14ac:dyDescent="0.2"/>
    <row r="9772" ht="12.75" customHeight="1" x14ac:dyDescent="0.2"/>
    <row r="9773" ht="12.75" customHeight="1" x14ac:dyDescent="0.2"/>
    <row r="9774" ht="12.75" customHeight="1" x14ac:dyDescent="0.2"/>
    <row r="9775" ht="12.75" customHeight="1" x14ac:dyDescent="0.2"/>
    <row r="9776" ht="12.75" customHeight="1" x14ac:dyDescent="0.2"/>
    <row r="9777" ht="12.75" customHeight="1" x14ac:dyDescent="0.2"/>
    <row r="9778" ht="12.75" customHeight="1" x14ac:dyDescent="0.2"/>
    <row r="9779" ht="12.75" customHeight="1" x14ac:dyDescent="0.2"/>
    <row r="9780" ht="12.75" customHeight="1" x14ac:dyDescent="0.2"/>
    <row r="9781" ht="12.75" customHeight="1" x14ac:dyDescent="0.2"/>
    <row r="9782" ht="12.75" customHeight="1" x14ac:dyDescent="0.2"/>
    <row r="9783" ht="12.75" customHeight="1" x14ac:dyDescent="0.2"/>
    <row r="9784" ht="12.75" customHeight="1" x14ac:dyDescent="0.2"/>
    <row r="9785" ht="12.75" customHeight="1" x14ac:dyDescent="0.2"/>
    <row r="9786" ht="12.75" customHeight="1" x14ac:dyDescent="0.2"/>
    <row r="9787" ht="12.75" customHeight="1" x14ac:dyDescent="0.2"/>
    <row r="9788" ht="12.75" customHeight="1" x14ac:dyDescent="0.2"/>
    <row r="9789" ht="12.75" customHeight="1" x14ac:dyDescent="0.2"/>
    <row r="9790" ht="12.75" customHeight="1" x14ac:dyDescent="0.2"/>
    <row r="9791" ht="12.75" customHeight="1" x14ac:dyDescent="0.2"/>
    <row r="9792" ht="12.75" customHeight="1" x14ac:dyDescent="0.2"/>
    <row r="9793" ht="12.75" customHeight="1" x14ac:dyDescent="0.2"/>
    <row r="9794" ht="12.75" customHeight="1" x14ac:dyDescent="0.2"/>
    <row r="9795" ht="12.75" customHeight="1" x14ac:dyDescent="0.2"/>
    <row r="9796" ht="12.75" customHeight="1" x14ac:dyDescent="0.2"/>
    <row r="9797" ht="12.75" customHeight="1" x14ac:dyDescent="0.2"/>
    <row r="9798" ht="12.75" customHeight="1" x14ac:dyDescent="0.2"/>
    <row r="9799" ht="12.75" customHeight="1" x14ac:dyDescent="0.2"/>
    <row r="9800" ht="12.75" customHeight="1" x14ac:dyDescent="0.2"/>
    <row r="9801" ht="12.75" customHeight="1" x14ac:dyDescent="0.2"/>
    <row r="9802" ht="12.75" customHeight="1" x14ac:dyDescent="0.2"/>
    <row r="9803" ht="12.75" customHeight="1" x14ac:dyDescent="0.2"/>
    <row r="9804" ht="12.75" customHeight="1" x14ac:dyDescent="0.2"/>
    <row r="9805" ht="12.75" customHeight="1" x14ac:dyDescent="0.2"/>
    <row r="9806" ht="12.75" customHeight="1" x14ac:dyDescent="0.2"/>
    <row r="9807" ht="12.75" customHeight="1" x14ac:dyDescent="0.2"/>
    <row r="9808" ht="12.75" customHeight="1" x14ac:dyDescent="0.2"/>
    <row r="9809" ht="12.75" customHeight="1" x14ac:dyDescent="0.2"/>
    <row r="9810" ht="12.75" customHeight="1" x14ac:dyDescent="0.2"/>
    <row r="9811" ht="12.75" customHeight="1" x14ac:dyDescent="0.2"/>
    <row r="9812" ht="12.75" customHeight="1" x14ac:dyDescent="0.2"/>
    <row r="9813" ht="12.75" customHeight="1" x14ac:dyDescent="0.2"/>
    <row r="9814" ht="12.75" customHeight="1" x14ac:dyDescent="0.2"/>
    <row r="9815" ht="12.75" customHeight="1" x14ac:dyDescent="0.2"/>
    <row r="9816" ht="12.75" customHeight="1" x14ac:dyDescent="0.2"/>
    <row r="9817" ht="12.75" customHeight="1" x14ac:dyDescent="0.2"/>
    <row r="9818" ht="12.75" customHeight="1" x14ac:dyDescent="0.2"/>
    <row r="9819" ht="12.75" customHeight="1" x14ac:dyDescent="0.2"/>
    <row r="9820" ht="12.75" customHeight="1" x14ac:dyDescent="0.2"/>
    <row r="9821" ht="12.75" customHeight="1" x14ac:dyDescent="0.2"/>
    <row r="9822" ht="12.75" customHeight="1" x14ac:dyDescent="0.2"/>
    <row r="9823" ht="12.75" customHeight="1" x14ac:dyDescent="0.2"/>
    <row r="9824" ht="12.75" customHeight="1" x14ac:dyDescent="0.2"/>
    <row r="9825" ht="12.75" customHeight="1" x14ac:dyDescent="0.2"/>
    <row r="9826" ht="12.75" customHeight="1" x14ac:dyDescent="0.2"/>
    <row r="9827" ht="12.75" customHeight="1" x14ac:dyDescent="0.2"/>
    <row r="9828" ht="12.75" customHeight="1" x14ac:dyDescent="0.2"/>
    <row r="9829" ht="12.75" customHeight="1" x14ac:dyDescent="0.2"/>
    <row r="9830" ht="12.75" customHeight="1" x14ac:dyDescent="0.2"/>
    <row r="9831" ht="12.75" customHeight="1" x14ac:dyDescent="0.2"/>
    <row r="9832" ht="12.75" customHeight="1" x14ac:dyDescent="0.2"/>
    <row r="9833" ht="12.75" customHeight="1" x14ac:dyDescent="0.2"/>
    <row r="9834" ht="12.75" customHeight="1" x14ac:dyDescent="0.2"/>
    <row r="9835" ht="12.75" customHeight="1" x14ac:dyDescent="0.2"/>
    <row r="9836" ht="12.75" customHeight="1" x14ac:dyDescent="0.2"/>
    <row r="9837" ht="12.75" customHeight="1" x14ac:dyDescent="0.2"/>
    <row r="9838" ht="12.75" customHeight="1" x14ac:dyDescent="0.2"/>
    <row r="9839" ht="12.75" customHeight="1" x14ac:dyDescent="0.2"/>
    <row r="9840" ht="12.75" customHeight="1" x14ac:dyDescent="0.2"/>
    <row r="9841" ht="12.75" customHeight="1" x14ac:dyDescent="0.2"/>
    <row r="9842" ht="12.75" customHeight="1" x14ac:dyDescent="0.2"/>
    <row r="9843" ht="12.75" customHeight="1" x14ac:dyDescent="0.2"/>
    <row r="9844" ht="12.75" customHeight="1" x14ac:dyDescent="0.2"/>
    <row r="9845" ht="12.75" customHeight="1" x14ac:dyDescent="0.2"/>
    <row r="9846" ht="12.75" customHeight="1" x14ac:dyDescent="0.2"/>
    <row r="9847" ht="12.75" customHeight="1" x14ac:dyDescent="0.2"/>
    <row r="9848" ht="12.75" customHeight="1" x14ac:dyDescent="0.2"/>
    <row r="9849" ht="12.75" customHeight="1" x14ac:dyDescent="0.2"/>
    <row r="9850" ht="12.75" customHeight="1" x14ac:dyDescent="0.2"/>
    <row r="9851" ht="12.75" customHeight="1" x14ac:dyDescent="0.2"/>
    <row r="9852" ht="12.75" customHeight="1" x14ac:dyDescent="0.2"/>
    <row r="9853" ht="12.75" customHeight="1" x14ac:dyDescent="0.2"/>
    <row r="9854" ht="12.75" customHeight="1" x14ac:dyDescent="0.2"/>
    <row r="9855" ht="12.75" customHeight="1" x14ac:dyDescent="0.2"/>
    <row r="9856" ht="12.75" customHeight="1" x14ac:dyDescent="0.2"/>
    <row r="9857" ht="12.75" customHeight="1" x14ac:dyDescent="0.2"/>
    <row r="9858" ht="12.75" customHeight="1" x14ac:dyDescent="0.2"/>
    <row r="9859" ht="12.75" customHeight="1" x14ac:dyDescent="0.2"/>
    <row r="9860" ht="12.75" customHeight="1" x14ac:dyDescent="0.2"/>
    <row r="9861" ht="12.75" customHeight="1" x14ac:dyDescent="0.2"/>
    <row r="9862" ht="12.75" customHeight="1" x14ac:dyDescent="0.2"/>
    <row r="9863" ht="12.75" customHeight="1" x14ac:dyDescent="0.2"/>
    <row r="9864" ht="12.75" customHeight="1" x14ac:dyDescent="0.2"/>
    <row r="9865" ht="12.75" customHeight="1" x14ac:dyDescent="0.2"/>
    <row r="9866" ht="12.75" customHeight="1" x14ac:dyDescent="0.2"/>
    <row r="9867" ht="12.75" customHeight="1" x14ac:dyDescent="0.2"/>
    <row r="9868" ht="12.75" customHeight="1" x14ac:dyDescent="0.2"/>
    <row r="9869" ht="12.75" customHeight="1" x14ac:dyDescent="0.2"/>
    <row r="9870" ht="12.75" customHeight="1" x14ac:dyDescent="0.2"/>
    <row r="9871" ht="12.75" customHeight="1" x14ac:dyDescent="0.2"/>
    <row r="9872" ht="12.75" customHeight="1" x14ac:dyDescent="0.2"/>
    <row r="9873" ht="12.75" customHeight="1" x14ac:dyDescent="0.2"/>
    <row r="9874" ht="12.75" customHeight="1" x14ac:dyDescent="0.2"/>
    <row r="9875" ht="12.75" customHeight="1" x14ac:dyDescent="0.2"/>
    <row r="9876" ht="12.75" customHeight="1" x14ac:dyDescent="0.2"/>
    <row r="9877" ht="12.75" customHeight="1" x14ac:dyDescent="0.2"/>
    <row r="9878" ht="12.75" customHeight="1" x14ac:dyDescent="0.2"/>
    <row r="9879" ht="12.75" customHeight="1" x14ac:dyDescent="0.2"/>
    <row r="9880" ht="12.75" customHeight="1" x14ac:dyDescent="0.2"/>
    <row r="9881" ht="12.75" customHeight="1" x14ac:dyDescent="0.2"/>
    <row r="9882" ht="12.75" customHeight="1" x14ac:dyDescent="0.2"/>
    <row r="9883" ht="12.75" customHeight="1" x14ac:dyDescent="0.2"/>
    <row r="9884" ht="12.75" customHeight="1" x14ac:dyDescent="0.2"/>
    <row r="9885" ht="12.75" customHeight="1" x14ac:dyDescent="0.2"/>
    <row r="9886" ht="12.75" customHeight="1" x14ac:dyDescent="0.2"/>
    <row r="9887" ht="12.75" customHeight="1" x14ac:dyDescent="0.2"/>
    <row r="9888" ht="12.75" customHeight="1" x14ac:dyDescent="0.2"/>
    <row r="9889" ht="12.75" customHeight="1" x14ac:dyDescent="0.2"/>
    <row r="9890" ht="12.75" customHeight="1" x14ac:dyDescent="0.2"/>
    <row r="9891" ht="12.75" customHeight="1" x14ac:dyDescent="0.2"/>
    <row r="9892" ht="12.75" customHeight="1" x14ac:dyDescent="0.2"/>
    <row r="9893" ht="12.75" customHeight="1" x14ac:dyDescent="0.2"/>
    <row r="9894" ht="12.75" customHeight="1" x14ac:dyDescent="0.2"/>
    <row r="9895" ht="12.75" customHeight="1" x14ac:dyDescent="0.2"/>
    <row r="9896" ht="12.75" customHeight="1" x14ac:dyDescent="0.2"/>
    <row r="9897" ht="12.75" customHeight="1" x14ac:dyDescent="0.2"/>
    <row r="9898" ht="12.75" customHeight="1" x14ac:dyDescent="0.2"/>
    <row r="9899" ht="12.75" customHeight="1" x14ac:dyDescent="0.2"/>
    <row r="9900" ht="12.75" customHeight="1" x14ac:dyDescent="0.2"/>
    <row r="9901" ht="12.75" customHeight="1" x14ac:dyDescent="0.2"/>
    <row r="9902" ht="12.75" customHeight="1" x14ac:dyDescent="0.2"/>
    <row r="9903" ht="12.75" customHeight="1" x14ac:dyDescent="0.2"/>
    <row r="9904" ht="12.75" customHeight="1" x14ac:dyDescent="0.2"/>
    <row r="9905" ht="12.75" customHeight="1" x14ac:dyDescent="0.2"/>
    <row r="9906" ht="12.75" customHeight="1" x14ac:dyDescent="0.2"/>
    <row r="9907" ht="12.75" customHeight="1" x14ac:dyDescent="0.2"/>
    <row r="9908" ht="12.75" customHeight="1" x14ac:dyDescent="0.2"/>
    <row r="9909" ht="12.75" customHeight="1" x14ac:dyDescent="0.2"/>
    <row r="9910" ht="12.75" customHeight="1" x14ac:dyDescent="0.2"/>
    <row r="9911" ht="12.75" customHeight="1" x14ac:dyDescent="0.2"/>
    <row r="9912" ht="12.75" customHeight="1" x14ac:dyDescent="0.2"/>
    <row r="9913" ht="12.75" customHeight="1" x14ac:dyDescent="0.2"/>
    <row r="9914" ht="12.75" customHeight="1" x14ac:dyDescent="0.2"/>
    <row r="9915" ht="12.75" customHeight="1" x14ac:dyDescent="0.2"/>
    <row r="9916" ht="12.75" customHeight="1" x14ac:dyDescent="0.2"/>
    <row r="9917" ht="12.75" customHeight="1" x14ac:dyDescent="0.2"/>
    <row r="9918" ht="12.75" customHeight="1" x14ac:dyDescent="0.2"/>
    <row r="9919" ht="12.75" customHeight="1" x14ac:dyDescent="0.2"/>
    <row r="9920" ht="12.75" customHeight="1" x14ac:dyDescent="0.2"/>
    <row r="9921" ht="12.75" customHeight="1" x14ac:dyDescent="0.2"/>
    <row r="9922" ht="12.75" customHeight="1" x14ac:dyDescent="0.2"/>
    <row r="9923" ht="12.75" customHeight="1" x14ac:dyDescent="0.2"/>
    <row r="9924" ht="12.75" customHeight="1" x14ac:dyDescent="0.2"/>
    <row r="9925" ht="12.75" customHeight="1" x14ac:dyDescent="0.2"/>
    <row r="9926" ht="12.75" customHeight="1" x14ac:dyDescent="0.2"/>
    <row r="9927" ht="12.75" customHeight="1" x14ac:dyDescent="0.2"/>
    <row r="9928" ht="12.75" customHeight="1" x14ac:dyDescent="0.2"/>
    <row r="9929" ht="12.75" customHeight="1" x14ac:dyDescent="0.2"/>
    <row r="9930" ht="12.75" customHeight="1" x14ac:dyDescent="0.2"/>
    <row r="9931" ht="12.75" customHeight="1" x14ac:dyDescent="0.2"/>
    <row r="9932" ht="12.75" customHeight="1" x14ac:dyDescent="0.2"/>
    <row r="9933" ht="12.75" customHeight="1" x14ac:dyDescent="0.2"/>
    <row r="9934" ht="12.75" customHeight="1" x14ac:dyDescent="0.2"/>
    <row r="9935" ht="12.75" customHeight="1" x14ac:dyDescent="0.2"/>
    <row r="9936" ht="12.75" customHeight="1" x14ac:dyDescent="0.2"/>
    <row r="9937" ht="12.75" customHeight="1" x14ac:dyDescent="0.2"/>
    <row r="9938" ht="12.75" customHeight="1" x14ac:dyDescent="0.2"/>
    <row r="9939" ht="12.75" customHeight="1" x14ac:dyDescent="0.2"/>
    <row r="9940" ht="12.75" customHeight="1" x14ac:dyDescent="0.2"/>
    <row r="9941" ht="12.75" customHeight="1" x14ac:dyDescent="0.2"/>
    <row r="9942" ht="12.75" customHeight="1" x14ac:dyDescent="0.2"/>
    <row r="9943" ht="12.75" customHeight="1" x14ac:dyDescent="0.2"/>
    <row r="9944" ht="12.75" customHeight="1" x14ac:dyDescent="0.2"/>
    <row r="9945" ht="12.75" customHeight="1" x14ac:dyDescent="0.2"/>
    <row r="9946" ht="12.75" customHeight="1" x14ac:dyDescent="0.2"/>
    <row r="9947" ht="12.75" customHeight="1" x14ac:dyDescent="0.2"/>
    <row r="9948" ht="12.75" customHeight="1" x14ac:dyDescent="0.2"/>
    <row r="9949" ht="12.75" customHeight="1" x14ac:dyDescent="0.2"/>
    <row r="9950" ht="12.75" customHeight="1" x14ac:dyDescent="0.2"/>
    <row r="9951" ht="12.75" customHeight="1" x14ac:dyDescent="0.2"/>
    <row r="9952" ht="12.75" customHeight="1" x14ac:dyDescent="0.2"/>
    <row r="9953" ht="12.75" customHeight="1" x14ac:dyDescent="0.2"/>
    <row r="9954" ht="12.75" customHeight="1" x14ac:dyDescent="0.2"/>
    <row r="9955" ht="12.75" customHeight="1" x14ac:dyDescent="0.2"/>
    <row r="9956" ht="12.75" customHeight="1" x14ac:dyDescent="0.2"/>
    <row r="9957" ht="12.75" customHeight="1" x14ac:dyDescent="0.2"/>
    <row r="9958" ht="12.75" customHeight="1" x14ac:dyDescent="0.2"/>
    <row r="9959" ht="12.75" customHeight="1" x14ac:dyDescent="0.2"/>
    <row r="9960" ht="12.75" customHeight="1" x14ac:dyDescent="0.2"/>
    <row r="9961" ht="12.75" customHeight="1" x14ac:dyDescent="0.2"/>
    <row r="9962" ht="12.75" customHeight="1" x14ac:dyDescent="0.2"/>
    <row r="9963" ht="12.75" customHeight="1" x14ac:dyDescent="0.2"/>
    <row r="9964" ht="12.75" customHeight="1" x14ac:dyDescent="0.2"/>
    <row r="9965" ht="12.75" customHeight="1" x14ac:dyDescent="0.2"/>
    <row r="9966" ht="12.75" customHeight="1" x14ac:dyDescent="0.2"/>
    <row r="9967" ht="12.75" customHeight="1" x14ac:dyDescent="0.2"/>
    <row r="9968" ht="12.75" customHeight="1" x14ac:dyDescent="0.2"/>
    <row r="9969" ht="12.75" customHeight="1" x14ac:dyDescent="0.2"/>
    <row r="9970" ht="12.75" customHeight="1" x14ac:dyDescent="0.2"/>
    <row r="9971" ht="12.75" customHeight="1" x14ac:dyDescent="0.2"/>
    <row r="9972" ht="12.75" customHeight="1" x14ac:dyDescent="0.2"/>
    <row r="9973" ht="12.75" customHeight="1" x14ac:dyDescent="0.2"/>
    <row r="9974" ht="12.75" customHeight="1" x14ac:dyDescent="0.2"/>
    <row r="9975" ht="12.75" customHeight="1" x14ac:dyDescent="0.2"/>
    <row r="9976" ht="12.75" customHeight="1" x14ac:dyDescent="0.2"/>
    <row r="9977" ht="12.75" customHeight="1" x14ac:dyDescent="0.2"/>
    <row r="9978" ht="12.75" customHeight="1" x14ac:dyDescent="0.2"/>
    <row r="9979" ht="12.75" customHeight="1" x14ac:dyDescent="0.2"/>
    <row r="9980" ht="12.75" customHeight="1" x14ac:dyDescent="0.2"/>
    <row r="9981" ht="12.75" customHeight="1" x14ac:dyDescent="0.2"/>
    <row r="9982" ht="12.75" customHeight="1" x14ac:dyDescent="0.2"/>
    <row r="9983" ht="12.75" customHeight="1" x14ac:dyDescent="0.2"/>
    <row r="9984" ht="12.75" customHeight="1" x14ac:dyDescent="0.2"/>
    <row r="9985" ht="12.75" customHeight="1" x14ac:dyDescent="0.2"/>
    <row r="9986" ht="12.75" customHeight="1" x14ac:dyDescent="0.2"/>
    <row r="9987" ht="12.75" customHeight="1" x14ac:dyDescent="0.2"/>
    <row r="9988" ht="12.75" customHeight="1" x14ac:dyDescent="0.2"/>
    <row r="9989" ht="12.75" customHeight="1" x14ac:dyDescent="0.2"/>
    <row r="9990" ht="12.75" customHeight="1" x14ac:dyDescent="0.2"/>
    <row r="9991" ht="12.75" customHeight="1" x14ac:dyDescent="0.2"/>
    <row r="9992" ht="12.75" customHeight="1" x14ac:dyDescent="0.2"/>
    <row r="9993" ht="12.75" customHeight="1" x14ac:dyDescent="0.2"/>
    <row r="9994" ht="12.75" customHeight="1" x14ac:dyDescent="0.2"/>
    <row r="9995" ht="12.75" customHeight="1" x14ac:dyDescent="0.2"/>
    <row r="9996" ht="12.75" customHeight="1" x14ac:dyDescent="0.2"/>
    <row r="9997" ht="12.75" customHeight="1" x14ac:dyDescent="0.2"/>
    <row r="9998" ht="12.75" customHeight="1" x14ac:dyDescent="0.2"/>
    <row r="9999" ht="12.75" customHeight="1" x14ac:dyDescent="0.2"/>
    <row r="10000" ht="12.75" customHeight="1" x14ac:dyDescent="0.2"/>
    <row r="10001" ht="12.75" customHeight="1" x14ac:dyDescent="0.2"/>
    <row r="10002" ht="12.75" customHeight="1" x14ac:dyDescent="0.2"/>
    <row r="10003" ht="12.75" customHeight="1" x14ac:dyDescent="0.2"/>
    <row r="10004" ht="12.75" customHeight="1" x14ac:dyDescent="0.2"/>
    <row r="10005" ht="12.75" customHeight="1" x14ac:dyDescent="0.2"/>
    <row r="10006" ht="12.75" customHeight="1" x14ac:dyDescent="0.2"/>
    <row r="10007" ht="12.75" customHeight="1" x14ac:dyDescent="0.2"/>
    <row r="10008" ht="12.75" customHeight="1" x14ac:dyDescent="0.2"/>
    <row r="10009" ht="12.75" customHeight="1" x14ac:dyDescent="0.2"/>
    <row r="10010" ht="12.75" customHeight="1" x14ac:dyDescent="0.2"/>
    <row r="10011" ht="12.75" customHeight="1" x14ac:dyDescent="0.2"/>
    <row r="10012" ht="12.75" customHeight="1" x14ac:dyDescent="0.2"/>
    <row r="10013" ht="12.75" customHeight="1" x14ac:dyDescent="0.2"/>
    <row r="10014" ht="12.75" customHeight="1" x14ac:dyDescent="0.2"/>
    <row r="10015" ht="12.75" customHeight="1" x14ac:dyDescent="0.2"/>
    <row r="10016" ht="12.75" customHeight="1" x14ac:dyDescent="0.2"/>
    <row r="10017" ht="12.75" customHeight="1" x14ac:dyDescent="0.2"/>
    <row r="10018" ht="12.75" customHeight="1" x14ac:dyDescent="0.2"/>
    <row r="10019" ht="12.75" customHeight="1" x14ac:dyDescent="0.2"/>
    <row r="10020" ht="12.75" customHeight="1" x14ac:dyDescent="0.2"/>
    <row r="10021" ht="12.75" customHeight="1" x14ac:dyDescent="0.2"/>
    <row r="10022" ht="12.75" customHeight="1" x14ac:dyDescent="0.2"/>
    <row r="10023" ht="12.75" customHeight="1" x14ac:dyDescent="0.2"/>
    <row r="10024" ht="12.75" customHeight="1" x14ac:dyDescent="0.2"/>
    <row r="10025" ht="12.75" customHeight="1" x14ac:dyDescent="0.2"/>
    <row r="10026" ht="12.75" customHeight="1" x14ac:dyDescent="0.2"/>
    <row r="10027" ht="12.75" customHeight="1" x14ac:dyDescent="0.2"/>
    <row r="10028" ht="12.75" customHeight="1" x14ac:dyDescent="0.2"/>
    <row r="10029" ht="12.75" customHeight="1" x14ac:dyDescent="0.2"/>
    <row r="10030" ht="12.75" customHeight="1" x14ac:dyDescent="0.2"/>
    <row r="10031" ht="12.75" customHeight="1" x14ac:dyDescent="0.2"/>
    <row r="10032" ht="12.75" customHeight="1" x14ac:dyDescent="0.2"/>
    <row r="10033" ht="12.75" customHeight="1" x14ac:dyDescent="0.2"/>
    <row r="10034" ht="12.75" customHeight="1" x14ac:dyDescent="0.2"/>
    <row r="10035" ht="12.75" customHeight="1" x14ac:dyDescent="0.2"/>
    <row r="10036" ht="12.75" customHeight="1" x14ac:dyDescent="0.2"/>
    <row r="10037" ht="12.75" customHeight="1" x14ac:dyDescent="0.2"/>
    <row r="10038" ht="12.75" customHeight="1" x14ac:dyDescent="0.2"/>
    <row r="10039" ht="12.75" customHeight="1" x14ac:dyDescent="0.2"/>
    <row r="10040" ht="12.75" customHeight="1" x14ac:dyDescent="0.2"/>
    <row r="10041" ht="12.75" customHeight="1" x14ac:dyDescent="0.2"/>
    <row r="10042" ht="12.75" customHeight="1" x14ac:dyDescent="0.2"/>
    <row r="10043" ht="12.75" customHeight="1" x14ac:dyDescent="0.2"/>
    <row r="10044" ht="12.75" customHeight="1" x14ac:dyDescent="0.2"/>
    <row r="10045" ht="12.75" customHeight="1" x14ac:dyDescent="0.2"/>
    <row r="10046" ht="12.75" customHeight="1" x14ac:dyDescent="0.2"/>
    <row r="10047" ht="12.75" customHeight="1" x14ac:dyDescent="0.2"/>
    <row r="10048" ht="12.75" customHeight="1" x14ac:dyDescent="0.2"/>
    <row r="10049" ht="12.75" customHeight="1" x14ac:dyDescent="0.2"/>
    <row r="10050" ht="12.75" customHeight="1" x14ac:dyDescent="0.2"/>
    <row r="10051" ht="12.75" customHeight="1" x14ac:dyDescent="0.2"/>
    <row r="10052" ht="12.75" customHeight="1" x14ac:dyDescent="0.2"/>
    <row r="10053" ht="12.75" customHeight="1" x14ac:dyDescent="0.2"/>
    <row r="10054" ht="12.75" customHeight="1" x14ac:dyDescent="0.2"/>
    <row r="10055" ht="12.75" customHeight="1" x14ac:dyDescent="0.2"/>
    <row r="10056" ht="12.75" customHeight="1" x14ac:dyDescent="0.2"/>
    <row r="10057" ht="12.75" customHeight="1" x14ac:dyDescent="0.2"/>
    <row r="10058" ht="12.75" customHeight="1" x14ac:dyDescent="0.2"/>
    <row r="10059" ht="12.75" customHeight="1" x14ac:dyDescent="0.2"/>
    <row r="10060" ht="12.75" customHeight="1" x14ac:dyDescent="0.2"/>
    <row r="10061" ht="12.75" customHeight="1" x14ac:dyDescent="0.2"/>
    <row r="10062" ht="12.75" customHeight="1" x14ac:dyDescent="0.2"/>
    <row r="10063" ht="12.75" customHeight="1" x14ac:dyDescent="0.2"/>
    <row r="10064" ht="12.75" customHeight="1" x14ac:dyDescent="0.2"/>
    <row r="10065" ht="12.75" customHeight="1" x14ac:dyDescent="0.2"/>
    <row r="10066" ht="12.75" customHeight="1" x14ac:dyDescent="0.2"/>
    <row r="10067" ht="12.75" customHeight="1" x14ac:dyDescent="0.2"/>
    <row r="10068" ht="12.75" customHeight="1" x14ac:dyDescent="0.2"/>
    <row r="10069" ht="12.75" customHeight="1" x14ac:dyDescent="0.2"/>
    <row r="10070" ht="12.75" customHeight="1" x14ac:dyDescent="0.2"/>
    <row r="10071" ht="12.75" customHeight="1" x14ac:dyDescent="0.2"/>
    <row r="10072" ht="12.75" customHeight="1" x14ac:dyDescent="0.2"/>
    <row r="10073" ht="12.75" customHeight="1" x14ac:dyDescent="0.2"/>
    <row r="10074" ht="12.75" customHeight="1" x14ac:dyDescent="0.2"/>
    <row r="10075" ht="12.75" customHeight="1" x14ac:dyDescent="0.2"/>
    <row r="10076" ht="12.75" customHeight="1" x14ac:dyDescent="0.2"/>
    <row r="10077" ht="12.75" customHeight="1" x14ac:dyDescent="0.2"/>
    <row r="10078" ht="12.75" customHeight="1" x14ac:dyDescent="0.2"/>
    <row r="10079" ht="12.75" customHeight="1" x14ac:dyDescent="0.2"/>
    <row r="10080" ht="12.75" customHeight="1" x14ac:dyDescent="0.2"/>
    <row r="10081" ht="12.75" customHeight="1" x14ac:dyDescent="0.2"/>
    <row r="10082" ht="12.75" customHeight="1" x14ac:dyDescent="0.2"/>
    <row r="10083" ht="12.75" customHeight="1" x14ac:dyDescent="0.2"/>
    <row r="10084" ht="12.75" customHeight="1" x14ac:dyDescent="0.2"/>
    <row r="10085" ht="12.75" customHeight="1" x14ac:dyDescent="0.2"/>
    <row r="10086" ht="12.75" customHeight="1" x14ac:dyDescent="0.2"/>
    <row r="10087" ht="12.75" customHeight="1" x14ac:dyDescent="0.2"/>
    <row r="10088" ht="12.75" customHeight="1" x14ac:dyDescent="0.2"/>
    <row r="10089" ht="12.75" customHeight="1" x14ac:dyDescent="0.2"/>
    <row r="10090" ht="12.75" customHeight="1" x14ac:dyDescent="0.2"/>
    <row r="10091" ht="12.75" customHeight="1" x14ac:dyDescent="0.2"/>
    <row r="10092" ht="12.75" customHeight="1" x14ac:dyDescent="0.2"/>
    <row r="10093" ht="12.75" customHeight="1" x14ac:dyDescent="0.2"/>
    <row r="10094" ht="12.75" customHeight="1" x14ac:dyDescent="0.2"/>
    <row r="10095" ht="12.75" customHeight="1" x14ac:dyDescent="0.2"/>
    <row r="10096" ht="12.75" customHeight="1" x14ac:dyDescent="0.2"/>
    <row r="10097" ht="12.75" customHeight="1" x14ac:dyDescent="0.2"/>
    <row r="10098" ht="12.75" customHeight="1" x14ac:dyDescent="0.2"/>
    <row r="10099" ht="12.75" customHeight="1" x14ac:dyDescent="0.2"/>
    <row r="10100" ht="12.75" customHeight="1" x14ac:dyDescent="0.2"/>
    <row r="10101" ht="12.75" customHeight="1" x14ac:dyDescent="0.2"/>
    <row r="10102" ht="12.75" customHeight="1" x14ac:dyDescent="0.2"/>
    <row r="10103" ht="12.75" customHeight="1" x14ac:dyDescent="0.2"/>
    <row r="10104" ht="12.75" customHeight="1" x14ac:dyDescent="0.2"/>
    <row r="10105" ht="12.75" customHeight="1" x14ac:dyDescent="0.2"/>
    <row r="10106" ht="12.75" customHeight="1" x14ac:dyDescent="0.2"/>
    <row r="10107" ht="12.75" customHeight="1" x14ac:dyDescent="0.2"/>
    <row r="10108" ht="12.75" customHeight="1" x14ac:dyDescent="0.2"/>
    <row r="10109" ht="12.75" customHeight="1" x14ac:dyDescent="0.2"/>
    <row r="10110" ht="12.75" customHeight="1" x14ac:dyDescent="0.2"/>
    <row r="10111" ht="12.75" customHeight="1" x14ac:dyDescent="0.2"/>
    <row r="10112" ht="12.75" customHeight="1" x14ac:dyDescent="0.2"/>
    <row r="10113" ht="12.75" customHeight="1" x14ac:dyDescent="0.2"/>
    <row r="10114" ht="12.75" customHeight="1" x14ac:dyDescent="0.2"/>
    <row r="10115" ht="12.75" customHeight="1" x14ac:dyDescent="0.2"/>
    <row r="10116" ht="12.75" customHeight="1" x14ac:dyDescent="0.2"/>
    <row r="10117" ht="12.75" customHeight="1" x14ac:dyDescent="0.2"/>
    <row r="10118" ht="12.75" customHeight="1" x14ac:dyDescent="0.2"/>
    <row r="10119" ht="12.75" customHeight="1" x14ac:dyDescent="0.2"/>
    <row r="10120" ht="12.75" customHeight="1" x14ac:dyDescent="0.2"/>
    <row r="10121" ht="12.75" customHeight="1" x14ac:dyDescent="0.2"/>
    <row r="10122" ht="12.75" customHeight="1" x14ac:dyDescent="0.2"/>
    <row r="10123" ht="12.75" customHeight="1" x14ac:dyDescent="0.2"/>
    <row r="10124" ht="12.75" customHeight="1" x14ac:dyDescent="0.2"/>
    <row r="10125" ht="12.75" customHeight="1" x14ac:dyDescent="0.2"/>
    <row r="10126" ht="12.75" customHeight="1" x14ac:dyDescent="0.2"/>
    <row r="10127" ht="12.75" customHeight="1" x14ac:dyDescent="0.2"/>
    <row r="10128" ht="12.75" customHeight="1" x14ac:dyDescent="0.2"/>
    <row r="10129" ht="12.75" customHeight="1" x14ac:dyDescent="0.2"/>
    <row r="10130" ht="12.75" customHeight="1" x14ac:dyDescent="0.2"/>
    <row r="10131" ht="12.75" customHeight="1" x14ac:dyDescent="0.2"/>
    <row r="10132" ht="12.75" customHeight="1" x14ac:dyDescent="0.2"/>
    <row r="10133" ht="12.75" customHeight="1" x14ac:dyDescent="0.2"/>
    <row r="10134" ht="12.75" customHeight="1" x14ac:dyDescent="0.2"/>
    <row r="10135" ht="12.75" customHeight="1" x14ac:dyDescent="0.2"/>
    <row r="10136" ht="12.75" customHeight="1" x14ac:dyDescent="0.2"/>
    <row r="10137" ht="12.75" customHeight="1" x14ac:dyDescent="0.2"/>
    <row r="10138" ht="12.75" customHeight="1" x14ac:dyDescent="0.2"/>
    <row r="10139" ht="12.75" customHeight="1" x14ac:dyDescent="0.2"/>
    <row r="10140" ht="12.75" customHeight="1" x14ac:dyDescent="0.2"/>
    <row r="10141" ht="12.75" customHeight="1" x14ac:dyDescent="0.2"/>
    <row r="10142" ht="12.75" customHeight="1" x14ac:dyDescent="0.2"/>
    <row r="10143" ht="12.75" customHeight="1" x14ac:dyDescent="0.2"/>
    <row r="10144" ht="12.75" customHeight="1" x14ac:dyDescent="0.2"/>
    <row r="10145" ht="12.75" customHeight="1" x14ac:dyDescent="0.2"/>
    <row r="10146" ht="12.75" customHeight="1" x14ac:dyDescent="0.2"/>
    <row r="10147" ht="12.75" customHeight="1" x14ac:dyDescent="0.2"/>
    <row r="10148" ht="12.75" customHeight="1" x14ac:dyDescent="0.2"/>
    <row r="10149" ht="12.75" customHeight="1" x14ac:dyDescent="0.2"/>
    <row r="10150" ht="12.75" customHeight="1" x14ac:dyDescent="0.2"/>
    <row r="10151" ht="12.75" customHeight="1" x14ac:dyDescent="0.2"/>
    <row r="10152" ht="12.75" customHeight="1" x14ac:dyDescent="0.2"/>
    <row r="10153" ht="12.75" customHeight="1" x14ac:dyDescent="0.2"/>
    <row r="10154" ht="12.75" customHeight="1" x14ac:dyDescent="0.2"/>
    <row r="10155" ht="12.75" customHeight="1" x14ac:dyDescent="0.2"/>
    <row r="10156" ht="12.75" customHeight="1" x14ac:dyDescent="0.2"/>
    <row r="10157" ht="12.75" customHeight="1" x14ac:dyDescent="0.2"/>
    <row r="10158" ht="12.75" customHeight="1" x14ac:dyDescent="0.2"/>
    <row r="10159" ht="12.75" customHeight="1" x14ac:dyDescent="0.2"/>
    <row r="10160" ht="12.75" customHeight="1" x14ac:dyDescent="0.2"/>
    <row r="10161" ht="12.75" customHeight="1" x14ac:dyDescent="0.2"/>
    <row r="10162" ht="12.75" customHeight="1" x14ac:dyDescent="0.2"/>
    <row r="10163" ht="12.75" customHeight="1" x14ac:dyDescent="0.2"/>
    <row r="10164" ht="12.75" customHeight="1" x14ac:dyDescent="0.2"/>
    <row r="10165" ht="12.75" customHeight="1" x14ac:dyDescent="0.2"/>
    <row r="10166" ht="12.75" customHeight="1" x14ac:dyDescent="0.2"/>
    <row r="10167" ht="12.75" customHeight="1" x14ac:dyDescent="0.2"/>
    <row r="10168" ht="12.75" customHeight="1" x14ac:dyDescent="0.2"/>
    <row r="10169" ht="12.75" customHeight="1" x14ac:dyDescent="0.2"/>
    <row r="10170" ht="12.75" customHeight="1" x14ac:dyDescent="0.2"/>
    <row r="10171" ht="12.75" customHeight="1" x14ac:dyDescent="0.2"/>
    <row r="10172" ht="12.75" customHeight="1" x14ac:dyDescent="0.2"/>
    <row r="10173" ht="12.75" customHeight="1" x14ac:dyDescent="0.2"/>
    <row r="10174" ht="12.75" customHeight="1" x14ac:dyDescent="0.2"/>
    <row r="10175" ht="12.75" customHeight="1" x14ac:dyDescent="0.2"/>
    <row r="10176" ht="12.75" customHeight="1" x14ac:dyDescent="0.2"/>
    <row r="10177" ht="12.75" customHeight="1" x14ac:dyDescent="0.2"/>
    <row r="10178" ht="12.75" customHeight="1" x14ac:dyDescent="0.2"/>
    <row r="10179" ht="12.75" customHeight="1" x14ac:dyDescent="0.2"/>
    <row r="10180" ht="12.75" customHeight="1" x14ac:dyDescent="0.2"/>
    <row r="10181" ht="12.75" customHeight="1" x14ac:dyDescent="0.2"/>
    <row r="10182" ht="12.75" customHeight="1" x14ac:dyDescent="0.2"/>
    <row r="10183" ht="12.75" customHeight="1" x14ac:dyDescent="0.2"/>
    <row r="10184" ht="12.75" customHeight="1" x14ac:dyDescent="0.2"/>
    <row r="10185" ht="12.75" customHeight="1" x14ac:dyDescent="0.2"/>
    <row r="10186" ht="12.75" customHeight="1" x14ac:dyDescent="0.2"/>
    <row r="10187" ht="12.75" customHeight="1" x14ac:dyDescent="0.2"/>
    <row r="10188" ht="12.75" customHeight="1" x14ac:dyDescent="0.2"/>
    <row r="10189" ht="12.75" customHeight="1" x14ac:dyDescent="0.2"/>
    <row r="10190" ht="12.75" customHeight="1" x14ac:dyDescent="0.2"/>
    <row r="10191" ht="12.75" customHeight="1" x14ac:dyDescent="0.2"/>
    <row r="10192" ht="12.75" customHeight="1" x14ac:dyDescent="0.2"/>
    <row r="10193" ht="12.75" customHeight="1" x14ac:dyDescent="0.2"/>
    <row r="10194" ht="12.75" customHeight="1" x14ac:dyDescent="0.2"/>
    <row r="10195" ht="12.75" customHeight="1" x14ac:dyDescent="0.2"/>
    <row r="10196" ht="12.75" customHeight="1" x14ac:dyDescent="0.2"/>
    <row r="10197" ht="12.75" customHeight="1" x14ac:dyDescent="0.2"/>
    <row r="10198" ht="12.75" customHeight="1" x14ac:dyDescent="0.2"/>
    <row r="10199" ht="12.75" customHeight="1" x14ac:dyDescent="0.2"/>
    <row r="10200" ht="12.75" customHeight="1" x14ac:dyDescent="0.2"/>
    <row r="10201" ht="12.75" customHeight="1" x14ac:dyDescent="0.2"/>
    <row r="10202" ht="12.75" customHeight="1" x14ac:dyDescent="0.2"/>
    <row r="10203" ht="12.75" customHeight="1" x14ac:dyDescent="0.2"/>
    <row r="10204" ht="12.75" customHeight="1" x14ac:dyDescent="0.2"/>
    <row r="10205" ht="12.75" customHeight="1" x14ac:dyDescent="0.2"/>
    <row r="10206" ht="12.75" customHeight="1" x14ac:dyDescent="0.2"/>
    <row r="10207" ht="12.75" customHeight="1" x14ac:dyDescent="0.2"/>
    <row r="10208" ht="12.75" customHeight="1" x14ac:dyDescent="0.2"/>
    <row r="10209" ht="12.75" customHeight="1" x14ac:dyDescent="0.2"/>
    <row r="10210" ht="12.75" customHeight="1" x14ac:dyDescent="0.2"/>
    <row r="10211" ht="12.75" customHeight="1" x14ac:dyDescent="0.2"/>
    <row r="10212" ht="12.75" customHeight="1" x14ac:dyDescent="0.2"/>
    <row r="10213" ht="12.75" customHeight="1" x14ac:dyDescent="0.2"/>
    <row r="10214" ht="12.75" customHeight="1" x14ac:dyDescent="0.2"/>
    <row r="10215" ht="12.75" customHeight="1" x14ac:dyDescent="0.2"/>
    <row r="10216" ht="12.75" customHeight="1" x14ac:dyDescent="0.2"/>
    <row r="10217" ht="12.75" customHeight="1" x14ac:dyDescent="0.2"/>
    <row r="10218" ht="12.75" customHeight="1" x14ac:dyDescent="0.2"/>
    <row r="10219" ht="12.75" customHeight="1" x14ac:dyDescent="0.2"/>
    <row r="10220" ht="12.75" customHeight="1" x14ac:dyDescent="0.2"/>
    <row r="10221" ht="12.75" customHeight="1" x14ac:dyDescent="0.2"/>
    <row r="10222" ht="12.75" customHeight="1" x14ac:dyDescent="0.2"/>
    <row r="10223" ht="12.75" customHeight="1" x14ac:dyDescent="0.2"/>
    <row r="10224" ht="12.75" customHeight="1" x14ac:dyDescent="0.2"/>
    <row r="10225" ht="12.75" customHeight="1" x14ac:dyDescent="0.2"/>
    <row r="10226" ht="12.75" customHeight="1" x14ac:dyDescent="0.2"/>
    <row r="10227" ht="12.75" customHeight="1" x14ac:dyDescent="0.2"/>
    <row r="10228" ht="12.75" customHeight="1" x14ac:dyDescent="0.2"/>
    <row r="10229" ht="12.75" customHeight="1" x14ac:dyDescent="0.2"/>
    <row r="10230" ht="12.75" customHeight="1" x14ac:dyDescent="0.2"/>
    <row r="10231" ht="12.75" customHeight="1" x14ac:dyDescent="0.2"/>
    <row r="10232" ht="12.75" customHeight="1" x14ac:dyDescent="0.2"/>
    <row r="10233" ht="12.75" customHeight="1" x14ac:dyDescent="0.2"/>
    <row r="10234" ht="12.75" customHeight="1" x14ac:dyDescent="0.2"/>
    <row r="10235" ht="12.75" customHeight="1" x14ac:dyDescent="0.2"/>
    <row r="10236" ht="12.75" customHeight="1" x14ac:dyDescent="0.2"/>
    <row r="10237" ht="12.75" customHeight="1" x14ac:dyDescent="0.2"/>
    <row r="10238" ht="12.75" customHeight="1" x14ac:dyDescent="0.2"/>
    <row r="10239" ht="12.75" customHeight="1" x14ac:dyDescent="0.2"/>
    <row r="10240" ht="12.75" customHeight="1" x14ac:dyDescent="0.2"/>
    <row r="10241" ht="12.75" customHeight="1" x14ac:dyDescent="0.2"/>
    <row r="10242" ht="12.75" customHeight="1" x14ac:dyDescent="0.2"/>
    <row r="10243" ht="12.75" customHeight="1" x14ac:dyDescent="0.2"/>
    <row r="10244" ht="12.75" customHeight="1" x14ac:dyDescent="0.2"/>
    <row r="10245" ht="12.75" customHeight="1" x14ac:dyDescent="0.2"/>
    <row r="10246" ht="12.75" customHeight="1" x14ac:dyDescent="0.2"/>
    <row r="10247" ht="12.75" customHeight="1" x14ac:dyDescent="0.2"/>
    <row r="10248" ht="12.75" customHeight="1" x14ac:dyDescent="0.2"/>
    <row r="10249" ht="12.75" customHeight="1" x14ac:dyDescent="0.2"/>
    <row r="10250" ht="12.75" customHeight="1" x14ac:dyDescent="0.2"/>
    <row r="10251" ht="12.75" customHeight="1" x14ac:dyDescent="0.2"/>
    <row r="10252" ht="12.75" customHeight="1" x14ac:dyDescent="0.2"/>
    <row r="10253" ht="12.75" customHeight="1" x14ac:dyDescent="0.2"/>
    <row r="10254" ht="12.75" customHeight="1" x14ac:dyDescent="0.2"/>
    <row r="10255" ht="12.75" customHeight="1" x14ac:dyDescent="0.2"/>
    <row r="10256" ht="12.75" customHeight="1" x14ac:dyDescent="0.2"/>
    <row r="10257" ht="12.75" customHeight="1" x14ac:dyDescent="0.2"/>
    <row r="10258" ht="12.75" customHeight="1" x14ac:dyDescent="0.2"/>
    <row r="10259" ht="12.75" customHeight="1" x14ac:dyDescent="0.2"/>
    <row r="10260" ht="12.75" customHeight="1" x14ac:dyDescent="0.2"/>
    <row r="10261" ht="12.75" customHeight="1" x14ac:dyDescent="0.2"/>
    <row r="10262" ht="12.75" customHeight="1" x14ac:dyDescent="0.2"/>
    <row r="10263" ht="12.75" customHeight="1" x14ac:dyDescent="0.2"/>
    <row r="10264" ht="12.75" customHeight="1" x14ac:dyDescent="0.2"/>
    <row r="10265" ht="12.75" customHeight="1" x14ac:dyDescent="0.2"/>
    <row r="10266" ht="12.75" customHeight="1" x14ac:dyDescent="0.2"/>
    <row r="10267" ht="12.75" customHeight="1" x14ac:dyDescent="0.2"/>
    <row r="10268" ht="12.75" customHeight="1" x14ac:dyDescent="0.2"/>
    <row r="10269" ht="12.75" customHeight="1" x14ac:dyDescent="0.2"/>
    <row r="10270" ht="12.75" customHeight="1" x14ac:dyDescent="0.2"/>
    <row r="10271" ht="12.75" customHeight="1" x14ac:dyDescent="0.2"/>
    <row r="10272" ht="12.75" customHeight="1" x14ac:dyDescent="0.2"/>
    <row r="10273" ht="12.75" customHeight="1" x14ac:dyDescent="0.2"/>
    <row r="10274" ht="12.75" customHeight="1" x14ac:dyDescent="0.2"/>
    <row r="10275" ht="12.75" customHeight="1" x14ac:dyDescent="0.2"/>
    <row r="10276" ht="12.75" customHeight="1" x14ac:dyDescent="0.2"/>
    <row r="10277" ht="12.75" customHeight="1" x14ac:dyDescent="0.2"/>
    <row r="10278" ht="12.75" customHeight="1" x14ac:dyDescent="0.2"/>
    <row r="10279" ht="12.75" customHeight="1" x14ac:dyDescent="0.2"/>
    <row r="10280" ht="12.75" customHeight="1" x14ac:dyDescent="0.2"/>
    <row r="10281" ht="12.75" customHeight="1" x14ac:dyDescent="0.2"/>
    <row r="10282" ht="12.75" customHeight="1" x14ac:dyDescent="0.2"/>
    <row r="10283" ht="12.75" customHeight="1" x14ac:dyDescent="0.2"/>
    <row r="10284" ht="12.75" customHeight="1" x14ac:dyDescent="0.2"/>
    <row r="10285" ht="12.75" customHeight="1" x14ac:dyDescent="0.2"/>
    <row r="10286" ht="12.75" customHeight="1" x14ac:dyDescent="0.2"/>
    <row r="10287" ht="12.75" customHeight="1" x14ac:dyDescent="0.2"/>
    <row r="10288" ht="12.75" customHeight="1" x14ac:dyDescent="0.2"/>
    <row r="10289" ht="12.75" customHeight="1" x14ac:dyDescent="0.2"/>
    <row r="10290" ht="12.75" customHeight="1" x14ac:dyDescent="0.2"/>
    <row r="10291" ht="12.75" customHeight="1" x14ac:dyDescent="0.2"/>
    <row r="10292" ht="12.75" customHeight="1" x14ac:dyDescent="0.2"/>
    <row r="10293" ht="12.75" customHeight="1" x14ac:dyDescent="0.2"/>
    <row r="10294" ht="12.75" customHeight="1" x14ac:dyDescent="0.2"/>
    <row r="10295" ht="12.75" customHeight="1" x14ac:dyDescent="0.2"/>
    <row r="10296" ht="12.75" customHeight="1" x14ac:dyDescent="0.2"/>
    <row r="10297" ht="12.75" customHeight="1" x14ac:dyDescent="0.2"/>
    <row r="10298" ht="12.75" customHeight="1" x14ac:dyDescent="0.2"/>
    <row r="10299" ht="12.75" customHeight="1" x14ac:dyDescent="0.2"/>
    <row r="10300" ht="12.75" customHeight="1" x14ac:dyDescent="0.2"/>
    <row r="10301" ht="12.75" customHeight="1" x14ac:dyDescent="0.2"/>
    <row r="10302" ht="12.75" customHeight="1" x14ac:dyDescent="0.2"/>
    <row r="10303" ht="12.75" customHeight="1" x14ac:dyDescent="0.2"/>
    <row r="10304" ht="12.75" customHeight="1" x14ac:dyDescent="0.2"/>
    <row r="10305" ht="12.75" customHeight="1" x14ac:dyDescent="0.2"/>
    <row r="10306" ht="12.75" customHeight="1" x14ac:dyDescent="0.2"/>
    <row r="10307" ht="12.75" customHeight="1" x14ac:dyDescent="0.2"/>
    <row r="10308" ht="12.75" customHeight="1" x14ac:dyDescent="0.2"/>
    <row r="10309" ht="12.75" customHeight="1" x14ac:dyDescent="0.2"/>
    <row r="10310" ht="12.75" customHeight="1" x14ac:dyDescent="0.2"/>
    <row r="10311" ht="12.75" customHeight="1" x14ac:dyDescent="0.2"/>
    <row r="10312" ht="12.75" customHeight="1" x14ac:dyDescent="0.2"/>
    <row r="10313" ht="12.75" customHeight="1" x14ac:dyDescent="0.2"/>
    <row r="10314" ht="12.75" customHeight="1" x14ac:dyDescent="0.2"/>
    <row r="10315" ht="12.75" customHeight="1" x14ac:dyDescent="0.2"/>
    <row r="10316" ht="12.75" customHeight="1" x14ac:dyDescent="0.2"/>
    <row r="10317" ht="12.75" customHeight="1" x14ac:dyDescent="0.2"/>
    <row r="10318" ht="12.75" customHeight="1" x14ac:dyDescent="0.2"/>
    <row r="10319" ht="12.75" customHeight="1" x14ac:dyDescent="0.2"/>
    <row r="10320" ht="12.75" customHeight="1" x14ac:dyDescent="0.2"/>
    <row r="10321" ht="12.75" customHeight="1" x14ac:dyDescent="0.2"/>
    <row r="10322" ht="12.75" customHeight="1" x14ac:dyDescent="0.2"/>
    <row r="10323" ht="12.75" customHeight="1" x14ac:dyDescent="0.2"/>
    <row r="10324" ht="12.75" customHeight="1" x14ac:dyDescent="0.2"/>
    <row r="10325" ht="12.75" customHeight="1" x14ac:dyDescent="0.2"/>
    <row r="10326" ht="12.75" customHeight="1" x14ac:dyDescent="0.2"/>
    <row r="10327" ht="12.75" customHeight="1" x14ac:dyDescent="0.2"/>
    <row r="10328" ht="12.75" customHeight="1" x14ac:dyDescent="0.2"/>
    <row r="10329" ht="12.75" customHeight="1" x14ac:dyDescent="0.2"/>
    <row r="10330" ht="12.75" customHeight="1" x14ac:dyDescent="0.2"/>
    <row r="10331" ht="12.75" customHeight="1" x14ac:dyDescent="0.2"/>
    <row r="10332" ht="12.75" customHeight="1" x14ac:dyDescent="0.2"/>
    <row r="10333" ht="12.75" customHeight="1" x14ac:dyDescent="0.2"/>
    <row r="10334" ht="12.75" customHeight="1" x14ac:dyDescent="0.2"/>
    <row r="10335" ht="12.75" customHeight="1" x14ac:dyDescent="0.2"/>
    <row r="10336" ht="12.75" customHeight="1" x14ac:dyDescent="0.2"/>
    <row r="10337" ht="12.75" customHeight="1" x14ac:dyDescent="0.2"/>
    <row r="10338" ht="12.75" customHeight="1" x14ac:dyDescent="0.2"/>
    <row r="10339" ht="12.75" customHeight="1" x14ac:dyDescent="0.2"/>
    <row r="10340" ht="12.75" customHeight="1" x14ac:dyDescent="0.2"/>
    <row r="10341" ht="12.75" customHeight="1" x14ac:dyDescent="0.2"/>
    <row r="10342" ht="12.75" customHeight="1" x14ac:dyDescent="0.2"/>
    <row r="10343" ht="12.75" customHeight="1" x14ac:dyDescent="0.2"/>
    <row r="10344" ht="12.75" customHeight="1" x14ac:dyDescent="0.2"/>
    <row r="10345" ht="12.75" customHeight="1" x14ac:dyDescent="0.2"/>
    <row r="10346" ht="12.75" customHeight="1" x14ac:dyDescent="0.2"/>
    <row r="10347" ht="12.75" customHeight="1" x14ac:dyDescent="0.2"/>
    <row r="10348" ht="12.75" customHeight="1" x14ac:dyDescent="0.2"/>
    <row r="10349" ht="12.75" customHeight="1" x14ac:dyDescent="0.2"/>
    <row r="10350" ht="12.75" customHeight="1" x14ac:dyDescent="0.2"/>
    <row r="10351" ht="12.75" customHeight="1" x14ac:dyDescent="0.2"/>
    <row r="10352" ht="12.75" customHeight="1" x14ac:dyDescent="0.2"/>
    <row r="10353" ht="12.75" customHeight="1" x14ac:dyDescent="0.2"/>
    <row r="10354" ht="12.75" customHeight="1" x14ac:dyDescent="0.2"/>
    <row r="10355" ht="12.75" customHeight="1" x14ac:dyDescent="0.2"/>
    <row r="10356" ht="12.75" customHeight="1" x14ac:dyDescent="0.2"/>
    <row r="10357" ht="12.75" customHeight="1" x14ac:dyDescent="0.2"/>
    <row r="10358" ht="12.75" customHeight="1" x14ac:dyDescent="0.2"/>
    <row r="10359" ht="12.75" customHeight="1" x14ac:dyDescent="0.2"/>
    <row r="10360" ht="12.75" customHeight="1" x14ac:dyDescent="0.2"/>
    <row r="10361" ht="12.75" customHeight="1" x14ac:dyDescent="0.2"/>
    <row r="10362" ht="12.75" customHeight="1" x14ac:dyDescent="0.2"/>
    <row r="10363" ht="12.75" customHeight="1" x14ac:dyDescent="0.2"/>
    <row r="10364" ht="12.75" customHeight="1" x14ac:dyDescent="0.2"/>
    <row r="10365" ht="12.75" customHeight="1" x14ac:dyDescent="0.2"/>
    <row r="10366" ht="12.75" customHeight="1" x14ac:dyDescent="0.2"/>
    <row r="10367" ht="12.75" customHeight="1" x14ac:dyDescent="0.2"/>
    <row r="10368" ht="12.75" customHeight="1" x14ac:dyDescent="0.2"/>
    <row r="10369" ht="12.75" customHeight="1" x14ac:dyDescent="0.2"/>
    <row r="10370" ht="12.75" customHeight="1" x14ac:dyDescent="0.2"/>
    <row r="10371" ht="12.75" customHeight="1" x14ac:dyDescent="0.2"/>
    <row r="10372" ht="12.75" customHeight="1" x14ac:dyDescent="0.2"/>
    <row r="10373" ht="12.75" customHeight="1" x14ac:dyDescent="0.2"/>
    <row r="10374" ht="12.75" customHeight="1" x14ac:dyDescent="0.2"/>
    <row r="10375" ht="12.75" customHeight="1" x14ac:dyDescent="0.2"/>
    <row r="10376" ht="12.75" customHeight="1" x14ac:dyDescent="0.2"/>
    <row r="10377" ht="12.75" customHeight="1" x14ac:dyDescent="0.2"/>
    <row r="10378" ht="12.75" customHeight="1" x14ac:dyDescent="0.2"/>
    <row r="10379" ht="12.75" customHeight="1" x14ac:dyDescent="0.2"/>
    <row r="10380" ht="12.75" customHeight="1" x14ac:dyDescent="0.2"/>
    <row r="10381" ht="12.75" customHeight="1" x14ac:dyDescent="0.2"/>
    <row r="10382" ht="12.75" customHeight="1" x14ac:dyDescent="0.2"/>
    <row r="10383" ht="12.75" customHeight="1" x14ac:dyDescent="0.2"/>
    <row r="10384" ht="12.75" customHeight="1" x14ac:dyDescent="0.2"/>
    <row r="10385" ht="12.75" customHeight="1" x14ac:dyDescent="0.2"/>
    <row r="10386" ht="12.75" customHeight="1" x14ac:dyDescent="0.2"/>
    <row r="10387" ht="12.75" customHeight="1" x14ac:dyDescent="0.2"/>
    <row r="10388" ht="12.75" customHeight="1" x14ac:dyDescent="0.2"/>
    <row r="10389" ht="12.75" customHeight="1" x14ac:dyDescent="0.2"/>
    <row r="10390" ht="12.75" customHeight="1" x14ac:dyDescent="0.2"/>
    <row r="10391" ht="12.75" customHeight="1" x14ac:dyDescent="0.2"/>
    <row r="10392" ht="12.75" customHeight="1" x14ac:dyDescent="0.2"/>
    <row r="10393" ht="12.75" customHeight="1" x14ac:dyDescent="0.2"/>
    <row r="10394" ht="12.75" customHeight="1" x14ac:dyDescent="0.2"/>
    <row r="10395" ht="12.75" customHeight="1" x14ac:dyDescent="0.2"/>
    <row r="10396" ht="12.75" customHeight="1" x14ac:dyDescent="0.2"/>
    <row r="10397" ht="12.75" customHeight="1" x14ac:dyDescent="0.2"/>
    <row r="10398" ht="12.75" customHeight="1" x14ac:dyDescent="0.2"/>
    <row r="10399" ht="12.75" customHeight="1" x14ac:dyDescent="0.2"/>
    <row r="10400" ht="12.75" customHeight="1" x14ac:dyDescent="0.2"/>
    <row r="10401" ht="12.75" customHeight="1" x14ac:dyDescent="0.2"/>
    <row r="10402" ht="12.75" customHeight="1" x14ac:dyDescent="0.2"/>
    <row r="10403" ht="12.75" customHeight="1" x14ac:dyDescent="0.2"/>
    <row r="10404" ht="12.75" customHeight="1" x14ac:dyDescent="0.2"/>
    <row r="10405" ht="12.75" customHeight="1" x14ac:dyDescent="0.2"/>
    <row r="10406" ht="12.75" customHeight="1" x14ac:dyDescent="0.2"/>
    <row r="10407" ht="12.75" customHeight="1" x14ac:dyDescent="0.2"/>
    <row r="10408" ht="12.75" customHeight="1" x14ac:dyDescent="0.2"/>
    <row r="10409" ht="12.75" customHeight="1" x14ac:dyDescent="0.2"/>
    <row r="10410" ht="12.75" customHeight="1" x14ac:dyDescent="0.2"/>
    <row r="10411" ht="12.75" customHeight="1" x14ac:dyDescent="0.2"/>
    <row r="10412" ht="12.75" customHeight="1" x14ac:dyDescent="0.2"/>
    <row r="10413" ht="12.75" customHeight="1" x14ac:dyDescent="0.2"/>
    <row r="10414" ht="12.75" customHeight="1" x14ac:dyDescent="0.2"/>
    <row r="10415" ht="12.75" customHeight="1" x14ac:dyDescent="0.2"/>
    <row r="10416" ht="12.75" customHeight="1" x14ac:dyDescent="0.2"/>
    <row r="10417" ht="12.75" customHeight="1" x14ac:dyDescent="0.2"/>
    <row r="10418" ht="12.75" customHeight="1" x14ac:dyDescent="0.2"/>
    <row r="10419" ht="12.75" customHeight="1" x14ac:dyDescent="0.2"/>
    <row r="10420" ht="12.75" customHeight="1" x14ac:dyDescent="0.2"/>
    <row r="10421" ht="12.75" customHeight="1" x14ac:dyDescent="0.2"/>
    <row r="10422" ht="12.75" customHeight="1" x14ac:dyDescent="0.2"/>
    <row r="10423" ht="12.75" customHeight="1" x14ac:dyDescent="0.2"/>
    <row r="10424" ht="12.75" customHeight="1" x14ac:dyDescent="0.2"/>
    <row r="10425" ht="12.75" customHeight="1" x14ac:dyDescent="0.2"/>
    <row r="10426" ht="12.75" customHeight="1" x14ac:dyDescent="0.2"/>
    <row r="10427" ht="12.75" customHeight="1" x14ac:dyDescent="0.2"/>
    <row r="10428" ht="12.75" customHeight="1" x14ac:dyDescent="0.2"/>
    <row r="10429" ht="12.75" customHeight="1" x14ac:dyDescent="0.2"/>
    <row r="10430" ht="12.75" customHeight="1" x14ac:dyDescent="0.2"/>
    <row r="10431" ht="12.75" customHeight="1" x14ac:dyDescent="0.2"/>
    <row r="10432" ht="12.75" customHeight="1" x14ac:dyDescent="0.2"/>
    <row r="10433" ht="12.75" customHeight="1" x14ac:dyDescent="0.2"/>
    <row r="10434" ht="12.75" customHeight="1" x14ac:dyDescent="0.2"/>
    <row r="10435" ht="12.75" customHeight="1" x14ac:dyDescent="0.2"/>
    <row r="10436" ht="12.75" customHeight="1" x14ac:dyDescent="0.2"/>
    <row r="10437" ht="12.75" customHeight="1" x14ac:dyDescent="0.2"/>
    <row r="10438" ht="12.75" customHeight="1" x14ac:dyDescent="0.2"/>
    <row r="10439" ht="12.75" customHeight="1" x14ac:dyDescent="0.2"/>
    <row r="10440" ht="12.75" customHeight="1" x14ac:dyDescent="0.2"/>
    <row r="10441" ht="12.75" customHeight="1" x14ac:dyDescent="0.2"/>
    <row r="10442" ht="12.75" customHeight="1" x14ac:dyDescent="0.2"/>
    <row r="10443" ht="12.75" customHeight="1" x14ac:dyDescent="0.2"/>
    <row r="10444" ht="12.75" customHeight="1" x14ac:dyDescent="0.2"/>
    <row r="10445" ht="12.75" customHeight="1" x14ac:dyDescent="0.2"/>
    <row r="10446" ht="12.75" customHeight="1" x14ac:dyDescent="0.2"/>
    <row r="10447" ht="12.75" customHeight="1" x14ac:dyDescent="0.2"/>
    <row r="10448" ht="12.75" customHeight="1" x14ac:dyDescent="0.2"/>
    <row r="10449" ht="12.75" customHeight="1" x14ac:dyDescent="0.2"/>
    <row r="10450" ht="12.75" customHeight="1" x14ac:dyDescent="0.2"/>
    <row r="10451" ht="12.75" customHeight="1" x14ac:dyDescent="0.2"/>
    <row r="10452" ht="12.75" customHeight="1" x14ac:dyDescent="0.2"/>
    <row r="10453" ht="12.75" customHeight="1" x14ac:dyDescent="0.2"/>
    <row r="10454" ht="12.75" customHeight="1" x14ac:dyDescent="0.2"/>
    <row r="10455" ht="12.75" customHeight="1" x14ac:dyDescent="0.2"/>
    <row r="10456" ht="12.75" customHeight="1" x14ac:dyDescent="0.2"/>
    <row r="10457" ht="12.75" customHeight="1" x14ac:dyDescent="0.2"/>
    <row r="10458" ht="12.75" customHeight="1" x14ac:dyDescent="0.2"/>
    <row r="10459" ht="12.75" customHeight="1" x14ac:dyDescent="0.2"/>
    <row r="10460" ht="12.75" customHeight="1" x14ac:dyDescent="0.2"/>
    <row r="10461" ht="12.75" customHeight="1" x14ac:dyDescent="0.2"/>
    <row r="10462" ht="12.75" customHeight="1" x14ac:dyDescent="0.2"/>
    <row r="10463" ht="12.75" customHeight="1" x14ac:dyDescent="0.2"/>
    <row r="10464" ht="12.75" customHeight="1" x14ac:dyDescent="0.2"/>
    <row r="10465" ht="12.75" customHeight="1" x14ac:dyDescent="0.2"/>
    <row r="10466" ht="12.75" customHeight="1" x14ac:dyDescent="0.2"/>
    <row r="10467" ht="12.75" customHeight="1" x14ac:dyDescent="0.2"/>
    <row r="10468" ht="12.75" customHeight="1" x14ac:dyDescent="0.2"/>
    <row r="10469" ht="12.75" customHeight="1" x14ac:dyDescent="0.2"/>
    <row r="10470" ht="12.75" customHeight="1" x14ac:dyDescent="0.2"/>
    <row r="10471" ht="12.75" customHeight="1" x14ac:dyDescent="0.2"/>
    <row r="10472" ht="12.75" customHeight="1" x14ac:dyDescent="0.2"/>
    <row r="10473" ht="12.75" customHeight="1" x14ac:dyDescent="0.2"/>
    <row r="10474" ht="12.75" customHeight="1" x14ac:dyDescent="0.2"/>
    <row r="10475" ht="12.75" customHeight="1" x14ac:dyDescent="0.2"/>
    <row r="10476" ht="12.75" customHeight="1" x14ac:dyDescent="0.2"/>
    <row r="10477" ht="12.75" customHeight="1" x14ac:dyDescent="0.2"/>
    <row r="10478" ht="12.75" customHeight="1" x14ac:dyDescent="0.2"/>
    <row r="10479" ht="12.75" customHeight="1" x14ac:dyDescent="0.2"/>
    <row r="10480" ht="12.75" customHeight="1" x14ac:dyDescent="0.2"/>
    <row r="10481" ht="12.75" customHeight="1" x14ac:dyDescent="0.2"/>
    <row r="10482" ht="12.75" customHeight="1" x14ac:dyDescent="0.2"/>
    <row r="10483" ht="12.75" customHeight="1" x14ac:dyDescent="0.2"/>
    <row r="10484" ht="12.75" customHeight="1" x14ac:dyDescent="0.2"/>
    <row r="10485" ht="12.75" customHeight="1" x14ac:dyDescent="0.2"/>
    <row r="10486" ht="12.75" customHeight="1" x14ac:dyDescent="0.2"/>
    <row r="10487" ht="12.75" customHeight="1" x14ac:dyDescent="0.2"/>
    <row r="10488" ht="12.75" customHeight="1" x14ac:dyDescent="0.2"/>
    <row r="10489" ht="12.75" customHeight="1" x14ac:dyDescent="0.2"/>
    <row r="10490" ht="12.75" customHeight="1" x14ac:dyDescent="0.2"/>
    <row r="10491" ht="12.75" customHeight="1" x14ac:dyDescent="0.2"/>
    <row r="10492" ht="12.75" customHeight="1" x14ac:dyDescent="0.2"/>
    <row r="10493" ht="12.75" customHeight="1" x14ac:dyDescent="0.2"/>
    <row r="10494" ht="12.75" customHeight="1" x14ac:dyDescent="0.2"/>
    <row r="10495" ht="12.75" customHeight="1" x14ac:dyDescent="0.2"/>
    <row r="10496" ht="12.75" customHeight="1" x14ac:dyDescent="0.2"/>
    <row r="10497" ht="12.75" customHeight="1" x14ac:dyDescent="0.2"/>
    <row r="10498" ht="12.75" customHeight="1" x14ac:dyDescent="0.2"/>
    <row r="10499" ht="12.75" customHeight="1" x14ac:dyDescent="0.2"/>
    <row r="10500" ht="12.75" customHeight="1" x14ac:dyDescent="0.2"/>
    <row r="10501" ht="12.75" customHeight="1" x14ac:dyDescent="0.2"/>
    <row r="10502" ht="12.75" customHeight="1" x14ac:dyDescent="0.2"/>
    <row r="10503" ht="12.75" customHeight="1" x14ac:dyDescent="0.2"/>
    <row r="10504" ht="12.75" customHeight="1" x14ac:dyDescent="0.2"/>
    <row r="10505" ht="12.75" customHeight="1" x14ac:dyDescent="0.2"/>
    <row r="10506" ht="12.75" customHeight="1" x14ac:dyDescent="0.2"/>
    <row r="10507" ht="12.75" customHeight="1" x14ac:dyDescent="0.2"/>
    <row r="10508" ht="12.75" customHeight="1" x14ac:dyDescent="0.2"/>
    <row r="10509" ht="12.75" customHeight="1" x14ac:dyDescent="0.2"/>
    <row r="10510" ht="12.75" customHeight="1" x14ac:dyDescent="0.2"/>
    <row r="10511" ht="12.75" customHeight="1" x14ac:dyDescent="0.2"/>
    <row r="10512" ht="12.75" customHeight="1" x14ac:dyDescent="0.2"/>
    <row r="10513" ht="12.75" customHeight="1" x14ac:dyDescent="0.2"/>
    <row r="10514" ht="12.75" customHeight="1" x14ac:dyDescent="0.2"/>
    <row r="10515" ht="12.75" customHeight="1" x14ac:dyDescent="0.2"/>
    <row r="10516" ht="12.75" customHeight="1" x14ac:dyDescent="0.2"/>
    <row r="10517" ht="12.75" customHeight="1" x14ac:dyDescent="0.2"/>
    <row r="10518" ht="12.75" customHeight="1" x14ac:dyDescent="0.2"/>
    <row r="10519" ht="12.75" customHeight="1" x14ac:dyDescent="0.2"/>
    <row r="10520" ht="12.75" customHeight="1" x14ac:dyDescent="0.2"/>
    <row r="10521" ht="12.75" customHeight="1" x14ac:dyDescent="0.2"/>
    <row r="10522" ht="12.75" customHeight="1" x14ac:dyDescent="0.2"/>
    <row r="10523" ht="12.75" customHeight="1" x14ac:dyDescent="0.2"/>
    <row r="10524" ht="12.75" customHeight="1" x14ac:dyDescent="0.2"/>
    <row r="10525" ht="12.75" customHeight="1" x14ac:dyDescent="0.2"/>
    <row r="10526" ht="12.75" customHeight="1" x14ac:dyDescent="0.2"/>
    <row r="10527" ht="12.75" customHeight="1" x14ac:dyDescent="0.2"/>
    <row r="10528" ht="12.75" customHeight="1" x14ac:dyDescent="0.2"/>
    <row r="10529" ht="12.75" customHeight="1" x14ac:dyDescent="0.2"/>
    <row r="10530" ht="12.75" customHeight="1" x14ac:dyDescent="0.2"/>
    <row r="10531" ht="12.75" customHeight="1" x14ac:dyDescent="0.2"/>
    <row r="10532" ht="12.75" customHeight="1" x14ac:dyDescent="0.2"/>
    <row r="10533" ht="12.75" customHeight="1" x14ac:dyDescent="0.2"/>
    <row r="10534" ht="12.75" customHeight="1" x14ac:dyDescent="0.2"/>
    <row r="10535" ht="12.75" customHeight="1" x14ac:dyDescent="0.2"/>
    <row r="10536" ht="12.75" customHeight="1" x14ac:dyDescent="0.2"/>
    <row r="10537" ht="12.75" customHeight="1" x14ac:dyDescent="0.2"/>
    <row r="10538" ht="12.75" customHeight="1" x14ac:dyDescent="0.2"/>
    <row r="10539" ht="12.75" customHeight="1" x14ac:dyDescent="0.2"/>
    <row r="10540" ht="12.75" customHeight="1" x14ac:dyDescent="0.2"/>
    <row r="10541" ht="12.75" customHeight="1" x14ac:dyDescent="0.2"/>
    <row r="10542" ht="12.75" customHeight="1" x14ac:dyDescent="0.2"/>
    <row r="10543" ht="12.75" customHeight="1" x14ac:dyDescent="0.2"/>
    <row r="10544" ht="12.75" customHeight="1" x14ac:dyDescent="0.2"/>
    <row r="10545" ht="12.75" customHeight="1" x14ac:dyDescent="0.2"/>
    <row r="10546" ht="12.75" customHeight="1" x14ac:dyDescent="0.2"/>
    <row r="10547" ht="12.75" customHeight="1" x14ac:dyDescent="0.2"/>
    <row r="10548" ht="12.75" customHeight="1" x14ac:dyDescent="0.2"/>
    <row r="10549" ht="12.75" customHeight="1" x14ac:dyDescent="0.2"/>
    <row r="10550" ht="12.75" customHeight="1" x14ac:dyDescent="0.2"/>
    <row r="10551" ht="12.75" customHeight="1" x14ac:dyDescent="0.2"/>
    <row r="10552" ht="12.75" customHeight="1" x14ac:dyDescent="0.2"/>
    <row r="10553" ht="12.75" customHeight="1" x14ac:dyDescent="0.2"/>
    <row r="10554" ht="12.75" customHeight="1" x14ac:dyDescent="0.2"/>
    <row r="10555" ht="12.75" customHeight="1" x14ac:dyDescent="0.2"/>
    <row r="10556" ht="12.75" customHeight="1" x14ac:dyDescent="0.2"/>
    <row r="10557" ht="12.75" customHeight="1" x14ac:dyDescent="0.2"/>
    <row r="10558" ht="12.75" customHeight="1" x14ac:dyDescent="0.2"/>
    <row r="10559" ht="12.75" customHeight="1" x14ac:dyDescent="0.2"/>
    <row r="10560" ht="12.75" customHeight="1" x14ac:dyDescent="0.2"/>
    <row r="10561" ht="12.75" customHeight="1" x14ac:dyDescent="0.2"/>
    <row r="10562" ht="12.75" customHeight="1" x14ac:dyDescent="0.2"/>
    <row r="10563" ht="12.75" customHeight="1" x14ac:dyDescent="0.2"/>
    <row r="10564" ht="12.75" customHeight="1" x14ac:dyDescent="0.2"/>
    <row r="10565" ht="12.75" customHeight="1" x14ac:dyDescent="0.2"/>
    <row r="10566" ht="12.75" customHeight="1" x14ac:dyDescent="0.2"/>
    <row r="10567" ht="12.75" customHeight="1" x14ac:dyDescent="0.2"/>
    <row r="10568" ht="12.75" customHeight="1" x14ac:dyDescent="0.2"/>
    <row r="10569" ht="12.75" customHeight="1" x14ac:dyDescent="0.2"/>
    <row r="10570" ht="12.75" customHeight="1" x14ac:dyDescent="0.2"/>
    <row r="10571" ht="12.75" customHeight="1" x14ac:dyDescent="0.2"/>
    <row r="10572" ht="12.75" customHeight="1" x14ac:dyDescent="0.2"/>
    <row r="10573" ht="12.75" customHeight="1" x14ac:dyDescent="0.2"/>
    <row r="10574" ht="12.75" customHeight="1" x14ac:dyDescent="0.2"/>
    <row r="10575" ht="12.75" customHeight="1" x14ac:dyDescent="0.2"/>
    <row r="10576" ht="12.75" customHeight="1" x14ac:dyDescent="0.2"/>
    <row r="10577" ht="12.75" customHeight="1" x14ac:dyDescent="0.2"/>
    <row r="10578" ht="12.75" customHeight="1" x14ac:dyDescent="0.2"/>
    <row r="10579" ht="12.75" customHeight="1" x14ac:dyDescent="0.2"/>
    <row r="10580" ht="12.75" customHeight="1" x14ac:dyDescent="0.2"/>
    <row r="10581" ht="12.75" customHeight="1" x14ac:dyDescent="0.2"/>
    <row r="10582" ht="12.75" customHeight="1" x14ac:dyDescent="0.2"/>
    <row r="10583" ht="12.75" customHeight="1" x14ac:dyDescent="0.2"/>
    <row r="10584" ht="12.75" customHeight="1" x14ac:dyDescent="0.2"/>
    <row r="10585" ht="12.75" customHeight="1" x14ac:dyDescent="0.2"/>
    <row r="10586" ht="12.75" customHeight="1" x14ac:dyDescent="0.2"/>
    <row r="10587" ht="12.75" customHeight="1" x14ac:dyDescent="0.2"/>
    <row r="10588" ht="12.75" customHeight="1" x14ac:dyDescent="0.2"/>
    <row r="10589" ht="12.75" customHeight="1" x14ac:dyDescent="0.2"/>
    <row r="10590" ht="12.75" customHeight="1" x14ac:dyDescent="0.2"/>
    <row r="10591" ht="12.75" customHeight="1" x14ac:dyDescent="0.2"/>
    <row r="10592" ht="12.75" customHeight="1" x14ac:dyDescent="0.2"/>
    <row r="10593" ht="12.75" customHeight="1" x14ac:dyDescent="0.2"/>
    <row r="10594" ht="12.75" customHeight="1" x14ac:dyDescent="0.2"/>
    <row r="10595" ht="12.75" customHeight="1" x14ac:dyDescent="0.2"/>
    <row r="10596" ht="12.75" customHeight="1" x14ac:dyDescent="0.2"/>
    <row r="10597" ht="12.75" customHeight="1" x14ac:dyDescent="0.2"/>
    <row r="10598" ht="12.75" customHeight="1" x14ac:dyDescent="0.2"/>
    <row r="10599" ht="12.75" customHeight="1" x14ac:dyDescent="0.2"/>
    <row r="10600" ht="12.75" customHeight="1" x14ac:dyDescent="0.2"/>
    <row r="10601" ht="12.75" customHeight="1" x14ac:dyDescent="0.2"/>
    <row r="10602" ht="12.75" customHeight="1" x14ac:dyDescent="0.2"/>
    <row r="10603" ht="12.75" customHeight="1" x14ac:dyDescent="0.2"/>
    <row r="10604" ht="12.75" customHeight="1" x14ac:dyDescent="0.2"/>
    <row r="10605" ht="12.75" customHeight="1" x14ac:dyDescent="0.2"/>
    <row r="10606" ht="12.75" customHeight="1" x14ac:dyDescent="0.2"/>
    <row r="10607" ht="12.75" customHeight="1" x14ac:dyDescent="0.2"/>
    <row r="10608" ht="12.75" customHeight="1" x14ac:dyDescent="0.2"/>
    <row r="10609" ht="12.75" customHeight="1" x14ac:dyDescent="0.2"/>
    <row r="10610" ht="12.75" customHeight="1" x14ac:dyDescent="0.2"/>
    <row r="10611" ht="12.75" customHeight="1" x14ac:dyDescent="0.2"/>
    <row r="10612" ht="12.75" customHeight="1" x14ac:dyDescent="0.2"/>
    <row r="10613" ht="12.75" customHeight="1" x14ac:dyDescent="0.2"/>
    <row r="10614" ht="12.75" customHeight="1" x14ac:dyDescent="0.2"/>
    <row r="10615" ht="12.75" customHeight="1" x14ac:dyDescent="0.2"/>
    <row r="10616" ht="12.75" customHeight="1" x14ac:dyDescent="0.2"/>
    <row r="10617" ht="12.75" customHeight="1" x14ac:dyDescent="0.2"/>
    <row r="10618" ht="12.75" customHeight="1" x14ac:dyDescent="0.2"/>
    <row r="10619" ht="12.75" customHeight="1" x14ac:dyDescent="0.2"/>
    <row r="10620" ht="12.75" customHeight="1" x14ac:dyDescent="0.2"/>
    <row r="10621" ht="12.75" customHeight="1" x14ac:dyDescent="0.2"/>
    <row r="10622" ht="12.75" customHeight="1" x14ac:dyDescent="0.2"/>
    <row r="10623" ht="12.75" customHeight="1" x14ac:dyDescent="0.2"/>
    <row r="10624" ht="12.75" customHeight="1" x14ac:dyDescent="0.2"/>
    <row r="10625" ht="12.75" customHeight="1" x14ac:dyDescent="0.2"/>
    <row r="10626" ht="12.75" customHeight="1" x14ac:dyDescent="0.2"/>
    <row r="10627" ht="12.75" customHeight="1" x14ac:dyDescent="0.2"/>
    <row r="10628" ht="12.75" customHeight="1" x14ac:dyDescent="0.2"/>
    <row r="10629" ht="12.75" customHeight="1" x14ac:dyDescent="0.2"/>
    <row r="10630" ht="12.75" customHeight="1" x14ac:dyDescent="0.2"/>
    <row r="10631" ht="12.75" customHeight="1" x14ac:dyDescent="0.2"/>
    <row r="10632" ht="12.75" customHeight="1" x14ac:dyDescent="0.2"/>
    <row r="10633" ht="12.75" customHeight="1" x14ac:dyDescent="0.2"/>
    <row r="10634" ht="12.75" customHeight="1" x14ac:dyDescent="0.2"/>
    <row r="10635" ht="12.75" customHeight="1" x14ac:dyDescent="0.2"/>
    <row r="10636" ht="12.75" customHeight="1" x14ac:dyDescent="0.2"/>
    <row r="10637" ht="12.75" customHeight="1" x14ac:dyDescent="0.2"/>
    <row r="10638" ht="12.75" customHeight="1" x14ac:dyDescent="0.2"/>
    <row r="10639" ht="12.75" customHeight="1" x14ac:dyDescent="0.2"/>
    <row r="10640" ht="12.75" customHeight="1" x14ac:dyDescent="0.2"/>
    <row r="10641" ht="12.75" customHeight="1" x14ac:dyDescent="0.2"/>
    <row r="10642" ht="12.75" customHeight="1" x14ac:dyDescent="0.2"/>
    <row r="10643" ht="12.75" customHeight="1" x14ac:dyDescent="0.2"/>
    <row r="10644" ht="12.75" customHeight="1" x14ac:dyDescent="0.2"/>
    <row r="10645" ht="12.75" customHeight="1" x14ac:dyDescent="0.2"/>
    <row r="10646" ht="12.75" customHeight="1" x14ac:dyDescent="0.2"/>
    <row r="10647" ht="12.75" customHeight="1" x14ac:dyDescent="0.2"/>
    <row r="10648" ht="12.75" customHeight="1" x14ac:dyDescent="0.2"/>
    <row r="10649" ht="12.75" customHeight="1" x14ac:dyDescent="0.2"/>
    <row r="10650" ht="12.75" customHeight="1" x14ac:dyDescent="0.2"/>
    <row r="10651" ht="12.75" customHeight="1" x14ac:dyDescent="0.2"/>
    <row r="10652" ht="12.75" customHeight="1" x14ac:dyDescent="0.2"/>
    <row r="10653" ht="12.75" customHeight="1" x14ac:dyDescent="0.2"/>
    <row r="10654" ht="12.75" customHeight="1" x14ac:dyDescent="0.2"/>
    <row r="10655" ht="12.75" customHeight="1" x14ac:dyDescent="0.2"/>
    <row r="10656" ht="12.75" customHeight="1" x14ac:dyDescent="0.2"/>
    <row r="10657" ht="12.75" customHeight="1" x14ac:dyDescent="0.2"/>
    <row r="10658" ht="12.75" customHeight="1" x14ac:dyDescent="0.2"/>
    <row r="10659" ht="12.75" customHeight="1" x14ac:dyDescent="0.2"/>
    <row r="10660" ht="12.75" customHeight="1" x14ac:dyDescent="0.2"/>
    <row r="10661" ht="12.75" customHeight="1" x14ac:dyDescent="0.2"/>
    <row r="10662" ht="12.75" customHeight="1" x14ac:dyDescent="0.2"/>
    <row r="10663" ht="12.75" customHeight="1" x14ac:dyDescent="0.2"/>
    <row r="10664" ht="12.75" customHeight="1" x14ac:dyDescent="0.2"/>
    <row r="10665" ht="12.75" customHeight="1" x14ac:dyDescent="0.2"/>
    <row r="10666" ht="12.75" customHeight="1" x14ac:dyDescent="0.2"/>
    <row r="10667" ht="12.75" customHeight="1" x14ac:dyDescent="0.2"/>
    <row r="10668" ht="12.75" customHeight="1" x14ac:dyDescent="0.2"/>
    <row r="10669" ht="12.75" customHeight="1" x14ac:dyDescent="0.2"/>
    <row r="10670" ht="12.75" customHeight="1" x14ac:dyDescent="0.2"/>
    <row r="10671" ht="12.75" customHeight="1" x14ac:dyDescent="0.2"/>
    <row r="10672" ht="12.75" customHeight="1" x14ac:dyDescent="0.2"/>
    <row r="10673" ht="12.75" customHeight="1" x14ac:dyDescent="0.2"/>
    <row r="10674" ht="12.75" customHeight="1" x14ac:dyDescent="0.2"/>
    <row r="10675" ht="12.75" customHeight="1" x14ac:dyDescent="0.2"/>
    <row r="10676" ht="12.75" customHeight="1" x14ac:dyDescent="0.2"/>
    <row r="10677" ht="12.75" customHeight="1" x14ac:dyDescent="0.2"/>
    <row r="10678" ht="12.75" customHeight="1" x14ac:dyDescent="0.2"/>
    <row r="10679" ht="12.75" customHeight="1" x14ac:dyDescent="0.2"/>
    <row r="10680" ht="12.75" customHeight="1" x14ac:dyDescent="0.2"/>
    <row r="10681" ht="12.75" customHeight="1" x14ac:dyDescent="0.2"/>
    <row r="10682" ht="12.75" customHeight="1" x14ac:dyDescent="0.2"/>
    <row r="10683" ht="12.75" customHeight="1" x14ac:dyDescent="0.2"/>
    <row r="10684" ht="12.75" customHeight="1" x14ac:dyDescent="0.2"/>
    <row r="10685" ht="12.75" customHeight="1" x14ac:dyDescent="0.2"/>
    <row r="10686" ht="12.75" customHeight="1" x14ac:dyDescent="0.2"/>
    <row r="10687" ht="12.75" customHeight="1" x14ac:dyDescent="0.2"/>
    <row r="10688" ht="12.75" customHeight="1" x14ac:dyDescent="0.2"/>
    <row r="10689" ht="12.75" customHeight="1" x14ac:dyDescent="0.2"/>
    <row r="10690" ht="12.75" customHeight="1" x14ac:dyDescent="0.2"/>
    <row r="10691" ht="12.75" customHeight="1" x14ac:dyDescent="0.2"/>
    <row r="10692" ht="12.75" customHeight="1" x14ac:dyDescent="0.2"/>
    <row r="10693" ht="12.75" customHeight="1" x14ac:dyDescent="0.2"/>
    <row r="10694" ht="12.75" customHeight="1" x14ac:dyDescent="0.2"/>
    <row r="10695" ht="12.75" customHeight="1" x14ac:dyDescent="0.2"/>
    <row r="10696" ht="12.75" customHeight="1" x14ac:dyDescent="0.2"/>
    <row r="10697" ht="12.75" customHeight="1" x14ac:dyDescent="0.2"/>
    <row r="10698" ht="12.75" customHeight="1" x14ac:dyDescent="0.2"/>
    <row r="10699" ht="12.75" customHeight="1" x14ac:dyDescent="0.2"/>
    <row r="10700" ht="12.75" customHeight="1" x14ac:dyDescent="0.2"/>
    <row r="10701" ht="12.75" customHeight="1" x14ac:dyDescent="0.2"/>
    <row r="10702" ht="12.75" customHeight="1" x14ac:dyDescent="0.2"/>
    <row r="10703" ht="12.75" customHeight="1" x14ac:dyDescent="0.2"/>
    <row r="10704" ht="12.75" customHeight="1" x14ac:dyDescent="0.2"/>
    <row r="10705" ht="12.75" customHeight="1" x14ac:dyDescent="0.2"/>
    <row r="10706" ht="12.75" customHeight="1" x14ac:dyDescent="0.2"/>
    <row r="10707" ht="12.75" customHeight="1" x14ac:dyDescent="0.2"/>
    <row r="10708" ht="12.75" customHeight="1" x14ac:dyDescent="0.2"/>
    <row r="10709" ht="12.75" customHeight="1" x14ac:dyDescent="0.2"/>
    <row r="10710" ht="12.75" customHeight="1" x14ac:dyDescent="0.2"/>
    <row r="10711" ht="12.75" customHeight="1" x14ac:dyDescent="0.2"/>
    <row r="10712" ht="12.75" customHeight="1" x14ac:dyDescent="0.2"/>
    <row r="10713" ht="12.75" customHeight="1" x14ac:dyDescent="0.2"/>
    <row r="10714" ht="12.75" customHeight="1" x14ac:dyDescent="0.2"/>
    <row r="10715" ht="12.75" customHeight="1" x14ac:dyDescent="0.2"/>
    <row r="10716" ht="12.75" customHeight="1" x14ac:dyDescent="0.2"/>
    <row r="10717" ht="12.75" customHeight="1" x14ac:dyDescent="0.2"/>
    <row r="10718" ht="12.75" customHeight="1" x14ac:dyDescent="0.2"/>
    <row r="10719" ht="12.75" customHeight="1" x14ac:dyDescent="0.2"/>
    <row r="10720" ht="12.75" customHeight="1" x14ac:dyDescent="0.2"/>
    <row r="10721" ht="12.75" customHeight="1" x14ac:dyDescent="0.2"/>
    <row r="10722" ht="12.75" customHeight="1" x14ac:dyDescent="0.2"/>
    <row r="10723" ht="12.75" customHeight="1" x14ac:dyDescent="0.2"/>
    <row r="10724" ht="12.75" customHeight="1" x14ac:dyDescent="0.2"/>
    <row r="10725" ht="12.75" customHeight="1" x14ac:dyDescent="0.2"/>
    <row r="10726" ht="12.75" customHeight="1" x14ac:dyDescent="0.2"/>
    <row r="10727" ht="12.75" customHeight="1" x14ac:dyDescent="0.2"/>
    <row r="10728" ht="12.75" customHeight="1" x14ac:dyDescent="0.2"/>
    <row r="10729" ht="12.75" customHeight="1" x14ac:dyDescent="0.2"/>
    <row r="10730" ht="12.75" customHeight="1" x14ac:dyDescent="0.2"/>
    <row r="10731" ht="12.75" customHeight="1" x14ac:dyDescent="0.2"/>
    <row r="10732" ht="12.75" customHeight="1" x14ac:dyDescent="0.2"/>
    <row r="10733" ht="12.75" customHeight="1" x14ac:dyDescent="0.2"/>
    <row r="10734" ht="12.75" customHeight="1" x14ac:dyDescent="0.2"/>
    <row r="10735" ht="12.75" customHeight="1" x14ac:dyDescent="0.2"/>
    <row r="10736" ht="12.75" customHeight="1" x14ac:dyDescent="0.2"/>
    <row r="10737" ht="12.75" customHeight="1" x14ac:dyDescent="0.2"/>
    <row r="10738" ht="12.75" customHeight="1" x14ac:dyDescent="0.2"/>
    <row r="10739" ht="12.75" customHeight="1" x14ac:dyDescent="0.2"/>
    <row r="10740" ht="12.75" customHeight="1" x14ac:dyDescent="0.2"/>
    <row r="10741" ht="12.75" customHeight="1" x14ac:dyDescent="0.2"/>
    <row r="10742" ht="12.75" customHeight="1" x14ac:dyDescent="0.2"/>
    <row r="10743" ht="12.75" customHeight="1" x14ac:dyDescent="0.2"/>
    <row r="10744" ht="12.75" customHeight="1" x14ac:dyDescent="0.2"/>
    <row r="10745" ht="12.75" customHeight="1" x14ac:dyDescent="0.2"/>
    <row r="10746" ht="12.75" customHeight="1" x14ac:dyDescent="0.2"/>
    <row r="10747" ht="12.75" customHeight="1" x14ac:dyDescent="0.2"/>
    <row r="10748" ht="12.75" customHeight="1" x14ac:dyDescent="0.2"/>
    <row r="10749" ht="12.75" customHeight="1" x14ac:dyDescent="0.2"/>
    <row r="10750" ht="12.75" customHeight="1" x14ac:dyDescent="0.2"/>
    <row r="10751" ht="12.75" customHeight="1" x14ac:dyDescent="0.2"/>
    <row r="10752" ht="12.75" customHeight="1" x14ac:dyDescent="0.2"/>
    <row r="10753" ht="12.75" customHeight="1" x14ac:dyDescent="0.2"/>
    <row r="10754" ht="12.75" customHeight="1" x14ac:dyDescent="0.2"/>
    <row r="10755" ht="12.75" customHeight="1" x14ac:dyDescent="0.2"/>
    <row r="10756" ht="12.75" customHeight="1" x14ac:dyDescent="0.2"/>
    <row r="10757" ht="12.75" customHeight="1" x14ac:dyDescent="0.2"/>
    <row r="10758" ht="12.75" customHeight="1" x14ac:dyDescent="0.2"/>
    <row r="10759" ht="12.75" customHeight="1" x14ac:dyDescent="0.2"/>
    <row r="10760" ht="12.75" customHeight="1" x14ac:dyDescent="0.2"/>
    <row r="10761" ht="12.75" customHeight="1" x14ac:dyDescent="0.2"/>
    <row r="10762" ht="12.75" customHeight="1" x14ac:dyDescent="0.2"/>
    <row r="10763" ht="12.75" customHeight="1" x14ac:dyDescent="0.2"/>
    <row r="10764" ht="12.75" customHeight="1" x14ac:dyDescent="0.2"/>
    <row r="10765" ht="12.75" customHeight="1" x14ac:dyDescent="0.2"/>
    <row r="10766" ht="12.75" customHeight="1" x14ac:dyDescent="0.2"/>
    <row r="10767" ht="12.75" customHeight="1" x14ac:dyDescent="0.2"/>
    <row r="10768" ht="12.75" customHeight="1" x14ac:dyDescent="0.2"/>
    <row r="10769" ht="12.75" customHeight="1" x14ac:dyDescent="0.2"/>
    <row r="10770" ht="12.75" customHeight="1" x14ac:dyDescent="0.2"/>
    <row r="10771" ht="12.75" customHeight="1" x14ac:dyDescent="0.2"/>
    <row r="10772" ht="12.75" customHeight="1" x14ac:dyDescent="0.2"/>
    <row r="10773" ht="12.75" customHeight="1" x14ac:dyDescent="0.2"/>
    <row r="10774" ht="12.75" customHeight="1" x14ac:dyDescent="0.2"/>
    <row r="10775" ht="12.75" customHeight="1" x14ac:dyDescent="0.2"/>
    <row r="10776" ht="12.75" customHeight="1" x14ac:dyDescent="0.2"/>
    <row r="10777" ht="12.75" customHeight="1" x14ac:dyDescent="0.2"/>
    <row r="10778" ht="12.75" customHeight="1" x14ac:dyDescent="0.2"/>
    <row r="10779" ht="12.75" customHeight="1" x14ac:dyDescent="0.2"/>
    <row r="10780" ht="12.75" customHeight="1" x14ac:dyDescent="0.2"/>
    <row r="10781" ht="12.75" customHeight="1" x14ac:dyDescent="0.2"/>
    <row r="10782" ht="12.75" customHeight="1" x14ac:dyDescent="0.2"/>
    <row r="10783" ht="12.75" customHeight="1" x14ac:dyDescent="0.2"/>
    <row r="10784" ht="12.75" customHeight="1" x14ac:dyDescent="0.2"/>
    <row r="10785" ht="12.75" customHeight="1" x14ac:dyDescent="0.2"/>
    <row r="10786" ht="12.75" customHeight="1" x14ac:dyDescent="0.2"/>
    <row r="10787" ht="12.75" customHeight="1" x14ac:dyDescent="0.2"/>
    <row r="10788" ht="12.75" customHeight="1" x14ac:dyDescent="0.2"/>
    <row r="10789" ht="12.75" customHeight="1" x14ac:dyDescent="0.2"/>
    <row r="10790" ht="12.75" customHeight="1" x14ac:dyDescent="0.2"/>
    <row r="10791" ht="12.75" customHeight="1" x14ac:dyDescent="0.2"/>
    <row r="10792" ht="12.75" customHeight="1" x14ac:dyDescent="0.2"/>
    <row r="10793" ht="12.75" customHeight="1" x14ac:dyDescent="0.2"/>
    <row r="10794" ht="12.75" customHeight="1" x14ac:dyDescent="0.2"/>
    <row r="10795" ht="12.75" customHeight="1" x14ac:dyDescent="0.2"/>
    <row r="10796" ht="12.75" customHeight="1" x14ac:dyDescent="0.2"/>
    <row r="10797" ht="12.75" customHeight="1" x14ac:dyDescent="0.2"/>
    <row r="10798" ht="12.75" customHeight="1" x14ac:dyDescent="0.2"/>
    <row r="10799" ht="12.75" customHeight="1" x14ac:dyDescent="0.2"/>
    <row r="10800" ht="12.75" customHeight="1" x14ac:dyDescent="0.2"/>
    <row r="10801" ht="12.75" customHeight="1" x14ac:dyDescent="0.2"/>
    <row r="10802" ht="12.75" customHeight="1" x14ac:dyDescent="0.2"/>
    <row r="10803" ht="12.75" customHeight="1" x14ac:dyDescent="0.2"/>
    <row r="10804" ht="12.75" customHeight="1" x14ac:dyDescent="0.2"/>
    <row r="10805" ht="12.75" customHeight="1" x14ac:dyDescent="0.2"/>
    <row r="10806" ht="12.75" customHeight="1" x14ac:dyDescent="0.2"/>
    <row r="10807" ht="12.75" customHeight="1" x14ac:dyDescent="0.2"/>
    <row r="10808" ht="12.75" customHeight="1" x14ac:dyDescent="0.2"/>
    <row r="10809" ht="12.75" customHeight="1" x14ac:dyDescent="0.2"/>
    <row r="10810" ht="12.75" customHeight="1" x14ac:dyDescent="0.2"/>
    <row r="10811" ht="12.75" customHeight="1" x14ac:dyDescent="0.2"/>
    <row r="10812" ht="12.75" customHeight="1" x14ac:dyDescent="0.2"/>
    <row r="10813" ht="12.75" customHeight="1" x14ac:dyDescent="0.2"/>
    <row r="10814" ht="12.75" customHeight="1" x14ac:dyDescent="0.2"/>
    <row r="10815" ht="12.75" customHeight="1" x14ac:dyDescent="0.2"/>
    <row r="10816" ht="12.75" customHeight="1" x14ac:dyDescent="0.2"/>
    <row r="10817" ht="12.75" customHeight="1" x14ac:dyDescent="0.2"/>
    <row r="10818" ht="12.75" customHeight="1" x14ac:dyDescent="0.2"/>
    <row r="10819" ht="12.75" customHeight="1" x14ac:dyDescent="0.2"/>
    <row r="10820" ht="12.75" customHeight="1" x14ac:dyDescent="0.2"/>
    <row r="10821" ht="12.75" customHeight="1" x14ac:dyDescent="0.2"/>
    <row r="10822" ht="12.75" customHeight="1" x14ac:dyDescent="0.2"/>
    <row r="10823" ht="12.75" customHeight="1" x14ac:dyDescent="0.2"/>
    <row r="10824" ht="12.75" customHeight="1" x14ac:dyDescent="0.2"/>
    <row r="10825" ht="12.75" customHeight="1" x14ac:dyDescent="0.2"/>
    <row r="10826" ht="12.75" customHeight="1" x14ac:dyDescent="0.2"/>
    <row r="10827" ht="12.75" customHeight="1" x14ac:dyDescent="0.2"/>
    <row r="10828" ht="12.75" customHeight="1" x14ac:dyDescent="0.2"/>
    <row r="10829" ht="12.75" customHeight="1" x14ac:dyDescent="0.2"/>
    <row r="10830" ht="12.75" customHeight="1" x14ac:dyDescent="0.2"/>
    <row r="10831" ht="12.75" customHeight="1" x14ac:dyDescent="0.2"/>
    <row r="10832" ht="12.75" customHeight="1" x14ac:dyDescent="0.2"/>
    <row r="10833" ht="12.75" customHeight="1" x14ac:dyDescent="0.2"/>
    <row r="10834" ht="12.75" customHeight="1" x14ac:dyDescent="0.2"/>
    <row r="10835" ht="12.75" customHeight="1" x14ac:dyDescent="0.2"/>
    <row r="10836" ht="12.75" customHeight="1" x14ac:dyDescent="0.2"/>
    <row r="10837" ht="12.75" customHeight="1" x14ac:dyDescent="0.2"/>
    <row r="10838" ht="12.75" customHeight="1" x14ac:dyDescent="0.2"/>
    <row r="10839" ht="12.75" customHeight="1" x14ac:dyDescent="0.2"/>
    <row r="10840" ht="12.75" customHeight="1" x14ac:dyDescent="0.2"/>
    <row r="10841" ht="12.75" customHeight="1" x14ac:dyDescent="0.2"/>
    <row r="10842" ht="12.75" customHeight="1" x14ac:dyDescent="0.2"/>
    <row r="10843" ht="12.75" customHeight="1" x14ac:dyDescent="0.2"/>
    <row r="10844" ht="12.75" customHeight="1" x14ac:dyDescent="0.2"/>
    <row r="10845" ht="12.75" customHeight="1" x14ac:dyDescent="0.2"/>
    <row r="10846" ht="12.75" customHeight="1" x14ac:dyDescent="0.2"/>
    <row r="10847" ht="12.75" customHeight="1" x14ac:dyDescent="0.2"/>
    <row r="10848" ht="12.75" customHeight="1" x14ac:dyDescent="0.2"/>
    <row r="10849" ht="12.75" customHeight="1" x14ac:dyDescent="0.2"/>
    <row r="10850" ht="12.75" customHeight="1" x14ac:dyDescent="0.2"/>
    <row r="10851" ht="12.75" customHeight="1" x14ac:dyDescent="0.2"/>
    <row r="10852" ht="12.75" customHeight="1" x14ac:dyDescent="0.2"/>
    <row r="10853" ht="12.75" customHeight="1" x14ac:dyDescent="0.2"/>
    <row r="10854" ht="12.75" customHeight="1" x14ac:dyDescent="0.2"/>
    <row r="10855" ht="12.75" customHeight="1" x14ac:dyDescent="0.2"/>
    <row r="10856" ht="12.75" customHeight="1" x14ac:dyDescent="0.2"/>
    <row r="10857" ht="12.75" customHeight="1" x14ac:dyDescent="0.2"/>
    <row r="10858" ht="12.75" customHeight="1" x14ac:dyDescent="0.2"/>
    <row r="10859" ht="12.75" customHeight="1" x14ac:dyDescent="0.2"/>
    <row r="10860" ht="12.75" customHeight="1" x14ac:dyDescent="0.2"/>
    <row r="10861" ht="12.75" customHeight="1" x14ac:dyDescent="0.2"/>
    <row r="10862" ht="12.75" customHeight="1" x14ac:dyDescent="0.2"/>
    <row r="10863" ht="12.75" customHeight="1" x14ac:dyDescent="0.2"/>
    <row r="10864" ht="12.75" customHeight="1" x14ac:dyDescent="0.2"/>
    <row r="10865" ht="12.75" customHeight="1" x14ac:dyDescent="0.2"/>
    <row r="10866" ht="12.75" customHeight="1" x14ac:dyDescent="0.2"/>
    <row r="10867" ht="12.75" customHeight="1" x14ac:dyDescent="0.2"/>
    <row r="10868" ht="12.75" customHeight="1" x14ac:dyDescent="0.2"/>
    <row r="10869" ht="12.75" customHeight="1" x14ac:dyDescent="0.2"/>
    <row r="10870" ht="12.75" customHeight="1" x14ac:dyDescent="0.2"/>
    <row r="10871" ht="12.75" customHeight="1" x14ac:dyDescent="0.2"/>
    <row r="10872" ht="12.75" customHeight="1" x14ac:dyDescent="0.2"/>
    <row r="10873" ht="12.75" customHeight="1" x14ac:dyDescent="0.2"/>
    <row r="10874" ht="12.75" customHeight="1" x14ac:dyDescent="0.2"/>
    <row r="10875" ht="12.75" customHeight="1" x14ac:dyDescent="0.2"/>
    <row r="10876" ht="12.75" customHeight="1" x14ac:dyDescent="0.2"/>
    <row r="10877" ht="12.75" customHeight="1" x14ac:dyDescent="0.2"/>
    <row r="10878" ht="12.75" customHeight="1" x14ac:dyDescent="0.2"/>
    <row r="10879" ht="12.75" customHeight="1" x14ac:dyDescent="0.2"/>
    <row r="10880" ht="12.75" customHeight="1" x14ac:dyDescent="0.2"/>
    <row r="10881" ht="12.75" customHeight="1" x14ac:dyDescent="0.2"/>
    <row r="10882" ht="12.75" customHeight="1" x14ac:dyDescent="0.2"/>
    <row r="10883" ht="12.75" customHeight="1" x14ac:dyDescent="0.2"/>
    <row r="10884" ht="12.75" customHeight="1" x14ac:dyDescent="0.2"/>
    <row r="10885" ht="12.75" customHeight="1" x14ac:dyDescent="0.2"/>
    <row r="10886" ht="12.75" customHeight="1" x14ac:dyDescent="0.2"/>
    <row r="10887" ht="12.75" customHeight="1" x14ac:dyDescent="0.2"/>
    <row r="10888" ht="12.75" customHeight="1" x14ac:dyDescent="0.2"/>
    <row r="10889" ht="12.75" customHeight="1" x14ac:dyDescent="0.2"/>
    <row r="10890" ht="12.75" customHeight="1" x14ac:dyDescent="0.2"/>
    <row r="10891" ht="12.75" customHeight="1" x14ac:dyDescent="0.2"/>
    <row r="10892" ht="12.75" customHeight="1" x14ac:dyDescent="0.2"/>
    <row r="10893" ht="12.75" customHeight="1" x14ac:dyDescent="0.2"/>
    <row r="10894" ht="12.75" customHeight="1" x14ac:dyDescent="0.2"/>
    <row r="10895" ht="12.75" customHeight="1" x14ac:dyDescent="0.2"/>
    <row r="10896" ht="12.75" customHeight="1" x14ac:dyDescent="0.2"/>
    <row r="10897" ht="12.75" customHeight="1" x14ac:dyDescent="0.2"/>
    <row r="10898" ht="12.75" customHeight="1" x14ac:dyDescent="0.2"/>
    <row r="10899" ht="12.75" customHeight="1" x14ac:dyDescent="0.2"/>
    <row r="10900" ht="12.75" customHeight="1" x14ac:dyDescent="0.2"/>
    <row r="10901" ht="12.75" customHeight="1" x14ac:dyDescent="0.2"/>
    <row r="10902" ht="12.75" customHeight="1" x14ac:dyDescent="0.2"/>
    <row r="10903" ht="12.75" customHeight="1" x14ac:dyDescent="0.2"/>
    <row r="10904" ht="12.75" customHeight="1" x14ac:dyDescent="0.2"/>
    <row r="10905" ht="12.75" customHeight="1" x14ac:dyDescent="0.2"/>
    <row r="10906" ht="12.75" customHeight="1" x14ac:dyDescent="0.2"/>
    <row r="10907" ht="12.75" customHeight="1" x14ac:dyDescent="0.2"/>
    <row r="10908" ht="12.75" customHeight="1" x14ac:dyDescent="0.2"/>
    <row r="10909" ht="12.75" customHeight="1" x14ac:dyDescent="0.2"/>
    <row r="10910" ht="12.75" customHeight="1" x14ac:dyDescent="0.2"/>
    <row r="10911" ht="12.75" customHeight="1" x14ac:dyDescent="0.2"/>
    <row r="10912" ht="12.75" customHeight="1" x14ac:dyDescent="0.2"/>
    <row r="10913" ht="12.75" customHeight="1" x14ac:dyDescent="0.2"/>
    <row r="10914" ht="12.75" customHeight="1" x14ac:dyDescent="0.2"/>
    <row r="10915" ht="12.75" customHeight="1" x14ac:dyDescent="0.2"/>
    <row r="10916" ht="12.75" customHeight="1" x14ac:dyDescent="0.2"/>
    <row r="10917" ht="12.75" customHeight="1" x14ac:dyDescent="0.2"/>
    <row r="10918" ht="12.75" customHeight="1" x14ac:dyDescent="0.2"/>
    <row r="10919" ht="12.75" customHeight="1" x14ac:dyDescent="0.2"/>
    <row r="10920" ht="12.75" customHeight="1" x14ac:dyDescent="0.2"/>
    <row r="10921" ht="12.75" customHeight="1" x14ac:dyDescent="0.2"/>
    <row r="10922" ht="12.75" customHeight="1" x14ac:dyDescent="0.2"/>
    <row r="10923" ht="12.75" customHeight="1" x14ac:dyDescent="0.2"/>
    <row r="10924" ht="12.75" customHeight="1" x14ac:dyDescent="0.2"/>
    <row r="10925" ht="12.75" customHeight="1" x14ac:dyDescent="0.2"/>
    <row r="10926" ht="12.75" customHeight="1" x14ac:dyDescent="0.2"/>
    <row r="10927" ht="12.75" customHeight="1" x14ac:dyDescent="0.2"/>
    <row r="10928" ht="12.75" customHeight="1" x14ac:dyDescent="0.2"/>
    <row r="10929" ht="12.75" customHeight="1" x14ac:dyDescent="0.2"/>
    <row r="10930" ht="12.75" customHeight="1" x14ac:dyDescent="0.2"/>
    <row r="10931" ht="12.75" customHeight="1" x14ac:dyDescent="0.2"/>
    <row r="10932" ht="12.75" customHeight="1" x14ac:dyDescent="0.2"/>
    <row r="10933" ht="12.75" customHeight="1" x14ac:dyDescent="0.2"/>
    <row r="10934" ht="12.75" customHeight="1" x14ac:dyDescent="0.2"/>
    <row r="10935" ht="12.75" customHeight="1" x14ac:dyDescent="0.2"/>
    <row r="10936" ht="12.75" customHeight="1" x14ac:dyDescent="0.2"/>
    <row r="10937" ht="12.75" customHeight="1" x14ac:dyDescent="0.2"/>
    <row r="10938" ht="12.75" customHeight="1" x14ac:dyDescent="0.2"/>
    <row r="10939" ht="12.75" customHeight="1" x14ac:dyDescent="0.2"/>
    <row r="10940" ht="12.75" customHeight="1" x14ac:dyDescent="0.2"/>
    <row r="10941" ht="12.75" customHeight="1" x14ac:dyDescent="0.2"/>
    <row r="10942" ht="12.75" customHeight="1" x14ac:dyDescent="0.2"/>
    <row r="10943" ht="12.75" customHeight="1" x14ac:dyDescent="0.2"/>
    <row r="10944" ht="12.75" customHeight="1" x14ac:dyDescent="0.2"/>
    <row r="10945" ht="12.75" customHeight="1" x14ac:dyDescent="0.2"/>
    <row r="10946" ht="12.75" customHeight="1" x14ac:dyDescent="0.2"/>
    <row r="10947" ht="12.75" customHeight="1" x14ac:dyDescent="0.2"/>
    <row r="10948" ht="12.75" customHeight="1" x14ac:dyDescent="0.2"/>
    <row r="10949" ht="12.75" customHeight="1" x14ac:dyDescent="0.2"/>
    <row r="10950" ht="12.75" customHeight="1" x14ac:dyDescent="0.2"/>
    <row r="10951" ht="12.75" customHeight="1" x14ac:dyDescent="0.2"/>
    <row r="10952" ht="12.75" customHeight="1" x14ac:dyDescent="0.2"/>
    <row r="10953" ht="12.75" customHeight="1" x14ac:dyDescent="0.2"/>
    <row r="10954" ht="12.75" customHeight="1" x14ac:dyDescent="0.2"/>
    <row r="10955" ht="12.75" customHeight="1" x14ac:dyDescent="0.2"/>
    <row r="10956" ht="12.75" customHeight="1" x14ac:dyDescent="0.2"/>
    <row r="10957" ht="12.75" customHeight="1" x14ac:dyDescent="0.2"/>
    <row r="10958" ht="12.75" customHeight="1" x14ac:dyDescent="0.2"/>
    <row r="10959" ht="12.75" customHeight="1" x14ac:dyDescent="0.2"/>
    <row r="10960" ht="12.75" customHeight="1" x14ac:dyDescent="0.2"/>
    <row r="10961" ht="12.75" customHeight="1" x14ac:dyDescent="0.2"/>
    <row r="10962" ht="12.75" customHeight="1" x14ac:dyDescent="0.2"/>
    <row r="10963" ht="12.75" customHeight="1" x14ac:dyDescent="0.2"/>
    <row r="10964" ht="12.75" customHeight="1" x14ac:dyDescent="0.2"/>
    <row r="10965" ht="12.75" customHeight="1" x14ac:dyDescent="0.2"/>
    <row r="10966" ht="12.75" customHeight="1" x14ac:dyDescent="0.2"/>
    <row r="10967" ht="12.75" customHeight="1" x14ac:dyDescent="0.2"/>
    <row r="10968" ht="12.75" customHeight="1" x14ac:dyDescent="0.2"/>
    <row r="10969" ht="12.75" customHeight="1" x14ac:dyDescent="0.2"/>
    <row r="10970" ht="12.75" customHeight="1" x14ac:dyDescent="0.2"/>
    <row r="10971" ht="12.75" customHeight="1" x14ac:dyDescent="0.2"/>
    <row r="10972" ht="12.75" customHeight="1" x14ac:dyDescent="0.2"/>
    <row r="10973" ht="12.75" customHeight="1" x14ac:dyDescent="0.2"/>
    <row r="10974" ht="12.75" customHeight="1" x14ac:dyDescent="0.2"/>
    <row r="10975" ht="12.75" customHeight="1" x14ac:dyDescent="0.2"/>
    <row r="10976" ht="12.75" customHeight="1" x14ac:dyDescent="0.2"/>
    <row r="10977" ht="12.75" customHeight="1" x14ac:dyDescent="0.2"/>
    <row r="10978" ht="12.75" customHeight="1" x14ac:dyDescent="0.2"/>
    <row r="10979" ht="12.75" customHeight="1" x14ac:dyDescent="0.2"/>
    <row r="10980" ht="12.75" customHeight="1" x14ac:dyDescent="0.2"/>
    <row r="10981" ht="12.75" customHeight="1" x14ac:dyDescent="0.2"/>
    <row r="10982" ht="12.75" customHeight="1" x14ac:dyDescent="0.2"/>
    <row r="10983" ht="12.75" customHeight="1" x14ac:dyDescent="0.2"/>
    <row r="10984" ht="12.75" customHeight="1" x14ac:dyDescent="0.2"/>
    <row r="10985" ht="12.75" customHeight="1" x14ac:dyDescent="0.2"/>
    <row r="10986" ht="12.75" customHeight="1" x14ac:dyDescent="0.2"/>
    <row r="10987" ht="12.75" customHeight="1" x14ac:dyDescent="0.2"/>
    <row r="10988" ht="12.75" customHeight="1" x14ac:dyDescent="0.2"/>
    <row r="10989" ht="12.75" customHeight="1" x14ac:dyDescent="0.2"/>
    <row r="10990" ht="12.75" customHeight="1" x14ac:dyDescent="0.2"/>
    <row r="10991" ht="12.75" customHeight="1" x14ac:dyDescent="0.2"/>
    <row r="10992" ht="12.75" customHeight="1" x14ac:dyDescent="0.2"/>
    <row r="10993" ht="12.75" customHeight="1" x14ac:dyDescent="0.2"/>
    <row r="10994" ht="12.75" customHeight="1" x14ac:dyDescent="0.2"/>
    <row r="10995" ht="12.75" customHeight="1" x14ac:dyDescent="0.2"/>
    <row r="10996" ht="12.75" customHeight="1" x14ac:dyDescent="0.2"/>
    <row r="10997" ht="12.75" customHeight="1" x14ac:dyDescent="0.2"/>
    <row r="10998" ht="12.75" customHeight="1" x14ac:dyDescent="0.2"/>
    <row r="10999" ht="12.75" customHeight="1" x14ac:dyDescent="0.2"/>
    <row r="11000" ht="12.75" customHeight="1" x14ac:dyDescent="0.2"/>
    <row r="11001" ht="12.75" customHeight="1" x14ac:dyDescent="0.2"/>
    <row r="11002" ht="12.75" customHeight="1" x14ac:dyDescent="0.2"/>
    <row r="11003" ht="12.75" customHeight="1" x14ac:dyDescent="0.2"/>
    <row r="11004" ht="12.75" customHeight="1" x14ac:dyDescent="0.2"/>
    <row r="11005" ht="12.75" customHeight="1" x14ac:dyDescent="0.2"/>
    <row r="11006" ht="12.75" customHeight="1" x14ac:dyDescent="0.2"/>
    <row r="11007" ht="12.75" customHeight="1" x14ac:dyDescent="0.2"/>
    <row r="11008" ht="12.75" customHeight="1" x14ac:dyDescent="0.2"/>
    <row r="11009" ht="12.75" customHeight="1" x14ac:dyDescent="0.2"/>
    <row r="11010" ht="12.75" customHeight="1" x14ac:dyDescent="0.2"/>
    <row r="11011" ht="12.75" customHeight="1" x14ac:dyDescent="0.2"/>
    <row r="11012" ht="12.75" customHeight="1" x14ac:dyDescent="0.2"/>
    <row r="11013" ht="12.75" customHeight="1" x14ac:dyDescent="0.2"/>
    <row r="11014" ht="12.75" customHeight="1" x14ac:dyDescent="0.2"/>
    <row r="11015" ht="12.75" customHeight="1" x14ac:dyDescent="0.2"/>
    <row r="11016" ht="12.75" customHeight="1" x14ac:dyDescent="0.2"/>
    <row r="11017" ht="12.75" customHeight="1" x14ac:dyDescent="0.2"/>
    <row r="11018" ht="12.75" customHeight="1" x14ac:dyDescent="0.2"/>
    <row r="11019" ht="12.75" customHeight="1" x14ac:dyDescent="0.2"/>
    <row r="11020" ht="12.75" customHeight="1" x14ac:dyDescent="0.2"/>
    <row r="11021" ht="12.75" customHeight="1" x14ac:dyDescent="0.2"/>
    <row r="11022" ht="12.75" customHeight="1" x14ac:dyDescent="0.2"/>
    <row r="11023" ht="12.75" customHeight="1" x14ac:dyDescent="0.2"/>
    <row r="11024" ht="12.75" customHeight="1" x14ac:dyDescent="0.2"/>
    <row r="11025" ht="12.75" customHeight="1" x14ac:dyDescent="0.2"/>
    <row r="11026" ht="12.75" customHeight="1" x14ac:dyDescent="0.2"/>
    <row r="11027" ht="12.75" customHeight="1" x14ac:dyDescent="0.2"/>
    <row r="11028" ht="12.75" customHeight="1" x14ac:dyDescent="0.2"/>
    <row r="11029" ht="12.75" customHeight="1" x14ac:dyDescent="0.2"/>
    <row r="11030" ht="12.75" customHeight="1" x14ac:dyDescent="0.2"/>
    <row r="11031" ht="12.75" customHeight="1" x14ac:dyDescent="0.2"/>
    <row r="11032" ht="12.75" customHeight="1" x14ac:dyDescent="0.2"/>
    <row r="11033" ht="12.75" customHeight="1" x14ac:dyDescent="0.2"/>
    <row r="11034" ht="12.75" customHeight="1" x14ac:dyDescent="0.2"/>
    <row r="11035" ht="12.75" customHeight="1" x14ac:dyDescent="0.2"/>
    <row r="11036" ht="12.75" customHeight="1" x14ac:dyDescent="0.2"/>
    <row r="11037" ht="12.75" customHeight="1" x14ac:dyDescent="0.2"/>
    <row r="11038" ht="12.75" customHeight="1" x14ac:dyDescent="0.2"/>
    <row r="11039" ht="12.75" customHeight="1" x14ac:dyDescent="0.2"/>
    <row r="11040" ht="12.75" customHeight="1" x14ac:dyDescent="0.2"/>
    <row r="11041" ht="12.75" customHeight="1" x14ac:dyDescent="0.2"/>
    <row r="11042" ht="12.75" customHeight="1" x14ac:dyDescent="0.2"/>
    <row r="11043" ht="12.75" customHeight="1" x14ac:dyDescent="0.2"/>
    <row r="11044" ht="12.75" customHeight="1" x14ac:dyDescent="0.2"/>
    <row r="11045" ht="12.75" customHeight="1" x14ac:dyDescent="0.2"/>
    <row r="11046" ht="12.75" customHeight="1" x14ac:dyDescent="0.2"/>
    <row r="11047" ht="12.75" customHeight="1" x14ac:dyDescent="0.2"/>
    <row r="11048" ht="12.75" customHeight="1" x14ac:dyDescent="0.2"/>
    <row r="11049" ht="12.75" customHeight="1" x14ac:dyDescent="0.2"/>
    <row r="11050" ht="12.75" customHeight="1" x14ac:dyDescent="0.2"/>
    <row r="11051" ht="12.75" customHeight="1" x14ac:dyDescent="0.2"/>
    <row r="11052" ht="12.75" customHeight="1" x14ac:dyDescent="0.2"/>
    <row r="11053" ht="12.75" customHeight="1" x14ac:dyDescent="0.2"/>
    <row r="11054" ht="12.75" customHeight="1" x14ac:dyDescent="0.2"/>
    <row r="11055" ht="12.75" customHeight="1" x14ac:dyDescent="0.2"/>
    <row r="11056" ht="12.75" customHeight="1" x14ac:dyDescent="0.2"/>
    <row r="11057" ht="12.75" customHeight="1" x14ac:dyDescent="0.2"/>
    <row r="11058" ht="12.75" customHeight="1" x14ac:dyDescent="0.2"/>
    <row r="11059" ht="12.75" customHeight="1" x14ac:dyDescent="0.2"/>
    <row r="11060" ht="12.75" customHeight="1" x14ac:dyDescent="0.2"/>
    <row r="11061" ht="12.75" customHeight="1" x14ac:dyDescent="0.2"/>
    <row r="11062" ht="12.75" customHeight="1" x14ac:dyDescent="0.2"/>
    <row r="11063" ht="12.75" customHeight="1" x14ac:dyDescent="0.2"/>
    <row r="11064" ht="12.75" customHeight="1" x14ac:dyDescent="0.2"/>
    <row r="11065" ht="12.75" customHeight="1" x14ac:dyDescent="0.2"/>
    <row r="11066" ht="12.75" customHeight="1" x14ac:dyDescent="0.2"/>
    <row r="11067" ht="12.75" customHeight="1" x14ac:dyDescent="0.2"/>
    <row r="11068" ht="12.75" customHeight="1" x14ac:dyDescent="0.2"/>
    <row r="11069" ht="12.75" customHeight="1" x14ac:dyDescent="0.2"/>
    <row r="11070" ht="12.75" customHeight="1" x14ac:dyDescent="0.2"/>
    <row r="11071" ht="12.75" customHeight="1" x14ac:dyDescent="0.2"/>
    <row r="11072" ht="12.75" customHeight="1" x14ac:dyDescent="0.2"/>
    <row r="11073" ht="12.75" customHeight="1" x14ac:dyDescent="0.2"/>
    <row r="11074" ht="12.75" customHeight="1" x14ac:dyDescent="0.2"/>
    <row r="11075" ht="12.75" customHeight="1" x14ac:dyDescent="0.2"/>
    <row r="11076" ht="12.75" customHeight="1" x14ac:dyDescent="0.2"/>
    <row r="11077" ht="12.75" customHeight="1" x14ac:dyDescent="0.2"/>
    <row r="11078" ht="12.75" customHeight="1" x14ac:dyDescent="0.2"/>
    <row r="11079" ht="12.75" customHeight="1" x14ac:dyDescent="0.2"/>
    <row r="11080" ht="12.75" customHeight="1" x14ac:dyDescent="0.2"/>
    <row r="11081" ht="12.75" customHeight="1" x14ac:dyDescent="0.2"/>
    <row r="11082" ht="12.75" customHeight="1" x14ac:dyDescent="0.2"/>
    <row r="11083" ht="12.75" customHeight="1" x14ac:dyDescent="0.2"/>
    <row r="11084" ht="12.75" customHeight="1" x14ac:dyDescent="0.2"/>
    <row r="11085" ht="12.75" customHeight="1" x14ac:dyDescent="0.2"/>
    <row r="11086" ht="12.75" customHeight="1" x14ac:dyDescent="0.2"/>
    <row r="11087" ht="12.75" customHeight="1" x14ac:dyDescent="0.2"/>
    <row r="11088" ht="12.75" customHeight="1" x14ac:dyDescent="0.2"/>
    <row r="11089" ht="12.75" customHeight="1" x14ac:dyDescent="0.2"/>
    <row r="11090" ht="12.75" customHeight="1" x14ac:dyDescent="0.2"/>
    <row r="11091" ht="12.75" customHeight="1" x14ac:dyDescent="0.2"/>
    <row r="11092" ht="12.75" customHeight="1" x14ac:dyDescent="0.2"/>
    <row r="11093" ht="12.75" customHeight="1" x14ac:dyDescent="0.2"/>
    <row r="11094" ht="12.75" customHeight="1" x14ac:dyDescent="0.2"/>
    <row r="11095" ht="12.75" customHeight="1" x14ac:dyDescent="0.2"/>
    <row r="11096" ht="12.75" customHeight="1" x14ac:dyDescent="0.2"/>
    <row r="11097" ht="12.75" customHeight="1" x14ac:dyDescent="0.2"/>
    <row r="11098" ht="12.75" customHeight="1" x14ac:dyDescent="0.2"/>
    <row r="11099" ht="12.75" customHeight="1" x14ac:dyDescent="0.2"/>
    <row r="11100" ht="12.75" customHeight="1" x14ac:dyDescent="0.2"/>
    <row r="11101" ht="12.75" customHeight="1" x14ac:dyDescent="0.2"/>
    <row r="11102" ht="12.75" customHeight="1" x14ac:dyDescent="0.2"/>
    <row r="11103" ht="12.75" customHeight="1" x14ac:dyDescent="0.2"/>
    <row r="11104" ht="12.75" customHeight="1" x14ac:dyDescent="0.2"/>
    <row r="11105" ht="12.75" customHeight="1" x14ac:dyDescent="0.2"/>
    <row r="11106" ht="12.75" customHeight="1" x14ac:dyDescent="0.2"/>
    <row r="11107" ht="12.75" customHeight="1" x14ac:dyDescent="0.2"/>
    <row r="11108" ht="12.75" customHeight="1" x14ac:dyDescent="0.2"/>
    <row r="11109" ht="12.75" customHeight="1" x14ac:dyDescent="0.2"/>
    <row r="11110" ht="12.75" customHeight="1" x14ac:dyDescent="0.2"/>
    <row r="11111" ht="12.75" customHeight="1" x14ac:dyDescent="0.2"/>
    <row r="11112" ht="12.75" customHeight="1" x14ac:dyDescent="0.2"/>
    <row r="11113" ht="12.75" customHeight="1" x14ac:dyDescent="0.2"/>
    <row r="11114" ht="12.75" customHeight="1" x14ac:dyDescent="0.2"/>
    <row r="11115" ht="12.75" customHeight="1" x14ac:dyDescent="0.2"/>
    <row r="11116" ht="12.75" customHeight="1" x14ac:dyDescent="0.2"/>
    <row r="11117" ht="12.75" customHeight="1" x14ac:dyDescent="0.2"/>
    <row r="11118" ht="12.75" customHeight="1" x14ac:dyDescent="0.2"/>
    <row r="11119" ht="12.75" customHeight="1" x14ac:dyDescent="0.2"/>
    <row r="11120" ht="12.75" customHeight="1" x14ac:dyDescent="0.2"/>
    <row r="11121" ht="12.75" customHeight="1" x14ac:dyDescent="0.2"/>
    <row r="11122" ht="12.75" customHeight="1" x14ac:dyDescent="0.2"/>
    <row r="11123" ht="12.75" customHeight="1" x14ac:dyDescent="0.2"/>
    <row r="11124" ht="12.75" customHeight="1" x14ac:dyDescent="0.2"/>
    <row r="11125" ht="12.75" customHeight="1" x14ac:dyDescent="0.2"/>
    <row r="11126" ht="12.75" customHeight="1" x14ac:dyDescent="0.2"/>
    <row r="11127" ht="12.75" customHeight="1" x14ac:dyDescent="0.2"/>
    <row r="11128" ht="12.75" customHeight="1" x14ac:dyDescent="0.2"/>
    <row r="11129" ht="12.75" customHeight="1" x14ac:dyDescent="0.2"/>
    <row r="11130" ht="12.75" customHeight="1" x14ac:dyDescent="0.2"/>
    <row r="11131" ht="12.75" customHeight="1" x14ac:dyDescent="0.2"/>
    <row r="11132" ht="12.75" customHeight="1" x14ac:dyDescent="0.2"/>
    <row r="11133" ht="12.75" customHeight="1" x14ac:dyDescent="0.2"/>
    <row r="11134" ht="12.75" customHeight="1" x14ac:dyDescent="0.2"/>
    <row r="11135" ht="12.75" customHeight="1" x14ac:dyDescent="0.2"/>
    <row r="11136" ht="12.75" customHeight="1" x14ac:dyDescent="0.2"/>
    <row r="11137" ht="12.75" customHeight="1" x14ac:dyDescent="0.2"/>
    <row r="11138" ht="12.75" customHeight="1" x14ac:dyDescent="0.2"/>
    <row r="11139" ht="12.75" customHeight="1" x14ac:dyDescent="0.2"/>
    <row r="11140" ht="12.75" customHeight="1" x14ac:dyDescent="0.2"/>
    <row r="11141" ht="12.75" customHeight="1" x14ac:dyDescent="0.2"/>
    <row r="11142" ht="12.75" customHeight="1" x14ac:dyDescent="0.2"/>
    <row r="11143" ht="12.75" customHeight="1" x14ac:dyDescent="0.2"/>
    <row r="11144" ht="12.75" customHeight="1" x14ac:dyDescent="0.2"/>
    <row r="11145" ht="12.75" customHeight="1" x14ac:dyDescent="0.2"/>
    <row r="11146" ht="12.75" customHeight="1" x14ac:dyDescent="0.2"/>
    <row r="11147" ht="12.75" customHeight="1" x14ac:dyDescent="0.2"/>
    <row r="11148" ht="12.75" customHeight="1" x14ac:dyDescent="0.2"/>
    <row r="11149" ht="12.75" customHeight="1" x14ac:dyDescent="0.2"/>
    <row r="11150" ht="12.75" customHeight="1" x14ac:dyDescent="0.2"/>
    <row r="11151" ht="12.75" customHeight="1" x14ac:dyDescent="0.2"/>
    <row r="11152" ht="12.75" customHeight="1" x14ac:dyDescent="0.2"/>
    <row r="11153" ht="12.75" customHeight="1" x14ac:dyDescent="0.2"/>
    <row r="11154" ht="12.75" customHeight="1" x14ac:dyDescent="0.2"/>
    <row r="11155" ht="12.75" customHeight="1" x14ac:dyDescent="0.2"/>
    <row r="11156" ht="12.75" customHeight="1" x14ac:dyDescent="0.2"/>
    <row r="11157" ht="12.75" customHeight="1" x14ac:dyDescent="0.2"/>
    <row r="11158" ht="12.75" customHeight="1" x14ac:dyDescent="0.2"/>
    <row r="11159" ht="12.75" customHeight="1" x14ac:dyDescent="0.2"/>
    <row r="11160" ht="12.75" customHeight="1" x14ac:dyDescent="0.2"/>
    <row r="11161" ht="12.75" customHeight="1" x14ac:dyDescent="0.2"/>
    <row r="11162" ht="12.75" customHeight="1" x14ac:dyDescent="0.2"/>
    <row r="11163" ht="12.75" customHeight="1" x14ac:dyDescent="0.2"/>
    <row r="11164" ht="12.75" customHeight="1" x14ac:dyDescent="0.2"/>
    <row r="11165" ht="12.75" customHeight="1" x14ac:dyDescent="0.2"/>
    <row r="11166" ht="12.75" customHeight="1" x14ac:dyDescent="0.2"/>
    <row r="11167" ht="12.75" customHeight="1" x14ac:dyDescent="0.2"/>
    <row r="11168" ht="12.75" customHeight="1" x14ac:dyDescent="0.2"/>
    <row r="11169" ht="12.75" customHeight="1" x14ac:dyDescent="0.2"/>
    <row r="11170" ht="12.75" customHeight="1" x14ac:dyDescent="0.2"/>
    <row r="11171" ht="12.75" customHeight="1" x14ac:dyDescent="0.2"/>
    <row r="11172" ht="12.75" customHeight="1" x14ac:dyDescent="0.2"/>
    <row r="11173" ht="12.75" customHeight="1" x14ac:dyDescent="0.2"/>
    <row r="11174" ht="12.75" customHeight="1" x14ac:dyDescent="0.2"/>
    <row r="11175" ht="12.75" customHeight="1" x14ac:dyDescent="0.2"/>
    <row r="11176" ht="12.75" customHeight="1" x14ac:dyDescent="0.2"/>
    <row r="11177" ht="12.75" customHeight="1" x14ac:dyDescent="0.2"/>
    <row r="11178" ht="12.75" customHeight="1" x14ac:dyDescent="0.2"/>
    <row r="11179" ht="12.75" customHeight="1" x14ac:dyDescent="0.2"/>
    <row r="11180" ht="12.75" customHeight="1" x14ac:dyDescent="0.2"/>
    <row r="11181" ht="12.75" customHeight="1" x14ac:dyDescent="0.2"/>
    <row r="11182" ht="12.75" customHeight="1" x14ac:dyDescent="0.2"/>
    <row r="11183" ht="12.75" customHeight="1" x14ac:dyDescent="0.2"/>
    <row r="11184" ht="12.75" customHeight="1" x14ac:dyDescent="0.2"/>
    <row r="11185" ht="12.75" customHeight="1" x14ac:dyDescent="0.2"/>
    <row r="11186" ht="12.75" customHeight="1" x14ac:dyDescent="0.2"/>
    <row r="11187" ht="12.75" customHeight="1" x14ac:dyDescent="0.2"/>
    <row r="11188" ht="12.75" customHeight="1" x14ac:dyDescent="0.2"/>
    <row r="11189" ht="12.75" customHeight="1" x14ac:dyDescent="0.2"/>
    <row r="11190" ht="12.75" customHeight="1" x14ac:dyDescent="0.2"/>
    <row r="11191" ht="12.75" customHeight="1" x14ac:dyDescent="0.2"/>
    <row r="11192" ht="12.75" customHeight="1" x14ac:dyDescent="0.2"/>
    <row r="11193" ht="12.75" customHeight="1" x14ac:dyDescent="0.2"/>
    <row r="11194" ht="12.75" customHeight="1" x14ac:dyDescent="0.2"/>
    <row r="11195" ht="12.75" customHeight="1" x14ac:dyDescent="0.2"/>
    <row r="11196" ht="12.75" customHeight="1" x14ac:dyDescent="0.2"/>
    <row r="11197" ht="12.75" customHeight="1" x14ac:dyDescent="0.2"/>
    <row r="11198" ht="12.75" customHeight="1" x14ac:dyDescent="0.2"/>
    <row r="11199" ht="12.75" customHeight="1" x14ac:dyDescent="0.2"/>
    <row r="11200" ht="12.75" customHeight="1" x14ac:dyDescent="0.2"/>
    <row r="11201" ht="12.75" customHeight="1" x14ac:dyDescent="0.2"/>
    <row r="11202" ht="12.75" customHeight="1" x14ac:dyDescent="0.2"/>
    <row r="11203" ht="12.75" customHeight="1" x14ac:dyDescent="0.2"/>
    <row r="11204" ht="12.75" customHeight="1" x14ac:dyDescent="0.2"/>
    <row r="11205" ht="12.75" customHeight="1" x14ac:dyDescent="0.2"/>
    <row r="11206" ht="12.75" customHeight="1" x14ac:dyDescent="0.2"/>
    <row r="11207" ht="12.75" customHeight="1" x14ac:dyDescent="0.2"/>
    <row r="11208" ht="12.75" customHeight="1" x14ac:dyDescent="0.2"/>
    <row r="11209" ht="12.75" customHeight="1" x14ac:dyDescent="0.2"/>
    <row r="11210" ht="12.75" customHeight="1" x14ac:dyDescent="0.2"/>
    <row r="11211" ht="12.75" customHeight="1" x14ac:dyDescent="0.2"/>
    <row r="11212" ht="12.75" customHeight="1" x14ac:dyDescent="0.2"/>
    <row r="11213" ht="12.75" customHeight="1" x14ac:dyDescent="0.2"/>
    <row r="11214" ht="12.75" customHeight="1" x14ac:dyDescent="0.2"/>
    <row r="11215" ht="12.75" customHeight="1" x14ac:dyDescent="0.2"/>
    <row r="11216" ht="12.75" customHeight="1" x14ac:dyDescent="0.2"/>
    <row r="11217" ht="12.75" customHeight="1" x14ac:dyDescent="0.2"/>
    <row r="11218" ht="12.75" customHeight="1" x14ac:dyDescent="0.2"/>
    <row r="11219" ht="12.75" customHeight="1" x14ac:dyDescent="0.2"/>
    <row r="11220" ht="12.75" customHeight="1" x14ac:dyDescent="0.2"/>
    <row r="11221" ht="12.75" customHeight="1" x14ac:dyDescent="0.2"/>
    <row r="11222" ht="12.75" customHeight="1" x14ac:dyDescent="0.2"/>
    <row r="11223" ht="12.75" customHeight="1" x14ac:dyDescent="0.2"/>
    <row r="11224" ht="12.75" customHeight="1" x14ac:dyDescent="0.2"/>
    <row r="11225" ht="12.75" customHeight="1" x14ac:dyDescent="0.2"/>
    <row r="11226" ht="12.75" customHeight="1" x14ac:dyDescent="0.2"/>
    <row r="11227" ht="12.75" customHeight="1" x14ac:dyDescent="0.2"/>
    <row r="11228" ht="12.75" customHeight="1" x14ac:dyDescent="0.2"/>
    <row r="11229" ht="12.75" customHeight="1" x14ac:dyDescent="0.2"/>
    <row r="11230" ht="12.75" customHeight="1" x14ac:dyDescent="0.2"/>
    <row r="11231" ht="12.75" customHeight="1" x14ac:dyDescent="0.2"/>
    <row r="11232" ht="12.75" customHeight="1" x14ac:dyDescent="0.2"/>
    <row r="11233" ht="12.75" customHeight="1" x14ac:dyDescent="0.2"/>
    <row r="11234" ht="12.75" customHeight="1" x14ac:dyDescent="0.2"/>
    <row r="11235" ht="12.75" customHeight="1" x14ac:dyDescent="0.2"/>
    <row r="11236" ht="12.75" customHeight="1" x14ac:dyDescent="0.2"/>
    <row r="11237" ht="12.75" customHeight="1" x14ac:dyDescent="0.2"/>
    <row r="11238" ht="12.75" customHeight="1" x14ac:dyDescent="0.2"/>
    <row r="11239" ht="12.75" customHeight="1" x14ac:dyDescent="0.2"/>
    <row r="11240" ht="12.75" customHeight="1" x14ac:dyDescent="0.2"/>
    <row r="11241" ht="12.75" customHeight="1" x14ac:dyDescent="0.2"/>
    <row r="11242" ht="12.75" customHeight="1" x14ac:dyDescent="0.2"/>
    <row r="11243" ht="12.75" customHeight="1" x14ac:dyDescent="0.2"/>
    <row r="11244" ht="12.75" customHeight="1" x14ac:dyDescent="0.2"/>
    <row r="11245" ht="12.75" customHeight="1" x14ac:dyDescent="0.2"/>
    <row r="11246" ht="12.75" customHeight="1" x14ac:dyDescent="0.2"/>
    <row r="11247" ht="12.75" customHeight="1" x14ac:dyDescent="0.2"/>
    <row r="11248" ht="12.75" customHeight="1" x14ac:dyDescent="0.2"/>
    <row r="11249" ht="12.75" customHeight="1" x14ac:dyDescent="0.2"/>
    <row r="11250" ht="12.75" customHeight="1" x14ac:dyDescent="0.2"/>
    <row r="11251" ht="12.75" customHeight="1" x14ac:dyDescent="0.2"/>
    <row r="11252" ht="12.75" customHeight="1" x14ac:dyDescent="0.2"/>
    <row r="11253" ht="12.75" customHeight="1" x14ac:dyDescent="0.2"/>
    <row r="11254" ht="12.75" customHeight="1" x14ac:dyDescent="0.2"/>
    <row r="11255" ht="12.75" customHeight="1" x14ac:dyDescent="0.2"/>
    <row r="11256" ht="12.75" customHeight="1" x14ac:dyDescent="0.2"/>
    <row r="11257" ht="12.75" customHeight="1" x14ac:dyDescent="0.2"/>
    <row r="11258" ht="12.75" customHeight="1" x14ac:dyDescent="0.2"/>
    <row r="11259" ht="12.75" customHeight="1" x14ac:dyDescent="0.2"/>
    <row r="11260" ht="12.75" customHeight="1" x14ac:dyDescent="0.2"/>
    <row r="11261" ht="12.75" customHeight="1" x14ac:dyDescent="0.2"/>
    <row r="11262" ht="12.75" customHeight="1" x14ac:dyDescent="0.2"/>
    <row r="11263" ht="12.75" customHeight="1" x14ac:dyDescent="0.2"/>
    <row r="11264" ht="12.75" customHeight="1" x14ac:dyDescent="0.2"/>
    <row r="11265" ht="12.75" customHeight="1" x14ac:dyDescent="0.2"/>
    <row r="11266" ht="12.75" customHeight="1" x14ac:dyDescent="0.2"/>
    <row r="11267" ht="12.75" customHeight="1" x14ac:dyDescent="0.2"/>
    <row r="11268" ht="12.75" customHeight="1" x14ac:dyDescent="0.2"/>
    <row r="11269" ht="12.75" customHeight="1" x14ac:dyDescent="0.2"/>
    <row r="11270" ht="12.75" customHeight="1" x14ac:dyDescent="0.2"/>
    <row r="11271" ht="12.75" customHeight="1" x14ac:dyDescent="0.2"/>
    <row r="11272" ht="12.75" customHeight="1" x14ac:dyDescent="0.2"/>
    <row r="11273" ht="12.75" customHeight="1" x14ac:dyDescent="0.2"/>
    <row r="11274" ht="12.75" customHeight="1" x14ac:dyDescent="0.2"/>
    <row r="11275" ht="12.75" customHeight="1" x14ac:dyDescent="0.2"/>
    <row r="11276" ht="12.75" customHeight="1" x14ac:dyDescent="0.2"/>
    <row r="11277" ht="12.75" customHeight="1" x14ac:dyDescent="0.2"/>
    <row r="11278" ht="12.75" customHeight="1" x14ac:dyDescent="0.2"/>
    <row r="11279" ht="12.75" customHeight="1" x14ac:dyDescent="0.2"/>
    <row r="11280" ht="12.75" customHeight="1" x14ac:dyDescent="0.2"/>
    <row r="11281" ht="12.75" customHeight="1" x14ac:dyDescent="0.2"/>
    <row r="11282" ht="12.75" customHeight="1" x14ac:dyDescent="0.2"/>
    <row r="11283" ht="12.75" customHeight="1" x14ac:dyDescent="0.2"/>
    <row r="11284" ht="12.75" customHeight="1" x14ac:dyDescent="0.2"/>
    <row r="11285" ht="12.75" customHeight="1" x14ac:dyDescent="0.2"/>
    <row r="11286" ht="12.75" customHeight="1" x14ac:dyDescent="0.2"/>
    <row r="11287" ht="12.75" customHeight="1" x14ac:dyDescent="0.2"/>
    <row r="11288" ht="12.75" customHeight="1" x14ac:dyDescent="0.2"/>
    <row r="11289" ht="12.75" customHeight="1" x14ac:dyDescent="0.2"/>
    <row r="11290" ht="12.75" customHeight="1" x14ac:dyDescent="0.2"/>
    <row r="11291" ht="12.75" customHeight="1" x14ac:dyDescent="0.2"/>
    <row r="11292" ht="12.75" customHeight="1" x14ac:dyDescent="0.2"/>
    <row r="11293" ht="12.75" customHeight="1" x14ac:dyDescent="0.2"/>
    <row r="11294" ht="12.75" customHeight="1" x14ac:dyDescent="0.2"/>
    <row r="11295" ht="12.75" customHeight="1" x14ac:dyDescent="0.2"/>
    <row r="11296" ht="12.75" customHeight="1" x14ac:dyDescent="0.2"/>
    <row r="11297" ht="12.75" customHeight="1" x14ac:dyDescent="0.2"/>
    <row r="11298" ht="12.75" customHeight="1" x14ac:dyDescent="0.2"/>
    <row r="11299" ht="12.75" customHeight="1" x14ac:dyDescent="0.2"/>
    <row r="11300" ht="12.75" customHeight="1" x14ac:dyDescent="0.2"/>
    <row r="11301" ht="12.75" customHeight="1" x14ac:dyDescent="0.2"/>
    <row r="11302" ht="12.75" customHeight="1" x14ac:dyDescent="0.2"/>
    <row r="11303" ht="12.75" customHeight="1" x14ac:dyDescent="0.2"/>
    <row r="11304" ht="12.75" customHeight="1" x14ac:dyDescent="0.2"/>
    <row r="11305" ht="12.75" customHeight="1" x14ac:dyDescent="0.2"/>
    <row r="11306" ht="12.75" customHeight="1" x14ac:dyDescent="0.2"/>
    <row r="11307" ht="12.75" customHeight="1" x14ac:dyDescent="0.2"/>
    <row r="11308" ht="12.75" customHeight="1" x14ac:dyDescent="0.2"/>
    <row r="11309" ht="12.75" customHeight="1" x14ac:dyDescent="0.2"/>
    <row r="11310" ht="12.75" customHeight="1" x14ac:dyDescent="0.2"/>
    <row r="11311" ht="12.75" customHeight="1" x14ac:dyDescent="0.2"/>
    <row r="11312" ht="12.75" customHeight="1" x14ac:dyDescent="0.2"/>
    <row r="11313" ht="12.75" customHeight="1" x14ac:dyDescent="0.2"/>
    <row r="11314" ht="12.75" customHeight="1" x14ac:dyDescent="0.2"/>
    <row r="11315" ht="12.75" customHeight="1" x14ac:dyDescent="0.2"/>
    <row r="11316" ht="12.75" customHeight="1" x14ac:dyDescent="0.2"/>
    <row r="11317" ht="12.75" customHeight="1" x14ac:dyDescent="0.2"/>
    <row r="11318" ht="12.75" customHeight="1" x14ac:dyDescent="0.2"/>
    <row r="11319" ht="12.75" customHeight="1" x14ac:dyDescent="0.2"/>
    <row r="11320" ht="12.75" customHeight="1" x14ac:dyDescent="0.2"/>
    <row r="11321" ht="12.75" customHeight="1" x14ac:dyDescent="0.2"/>
    <row r="11322" ht="12.75" customHeight="1" x14ac:dyDescent="0.2"/>
    <row r="11323" ht="12.75" customHeight="1" x14ac:dyDescent="0.2"/>
    <row r="11324" ht="12.75" customHeight="1" x14ac:dyDescent="0.2"/>
    <row r="11325" ht="12.75" customHeight="1" x14ac:dyDescent="0.2"/>
    <row r="11326" ht="12.75" customHeight="1" x14ac:dyDescent="0.2"/>
    <row r="11327" ht="12.75" customHeight="1" x14ac:dyDescent="0.2"/>
    <row r="11328" ht="12.75" customHeight="1" x14ac:dyDescent="0.2"/>
    <row r="11329" ht="12.75" customHeight="1" x14ac:dyDescent="0.2"/>
    <row r="11330" ht="12.75" customHeight="1" x14ac:dyDescent="0.2"/>
    <row r="11331" ht="12.75" customHeight="1" x14ac:dyDescent="0.2"/>
    <row r="11332" ht="12.75" customHeight="1" x14ac:dyDescent="0.2"/>
    <row r="11333" ht="12.75" customHeight="1" x14ac:dyDescent="0.2"/>
    <row r="11334" ht="12.75" customHeight="1" x14ac:dyDescent="0.2"/>
    <row r="11335" ht="12.75" customHeight="1" x14ac:dyDescent="0.2"/>
    <row r="11336" ht="12.75" customHeight="1" x14ac:dyDescent="0.2"/>
    <row r="11337" ht="12.75" customHeight="1" x14ac:dyDescent="0.2"/>
    <row r="11338" ht="12.75" customHeight="1" x14ac:dyDescent="0.2"/>
    <row r="11339" ht="12.75" customHeight="1" x14ac:dyDescent="0.2"/>
    <row r="11340" ht="12.75" customHeight="1" x14ac:dyDescent="0.2"/>
    <row r="11341" ht="12.75" customHeight="1" x14ac:dyDescent="0.2"/>
    <row r="11342" ht="12.75" customHeight="1" x14ac:dyDescent="0.2"/>
    <row r="11343" ht="12.75" customHeight="1" x14ac:dyDescent="0.2"/>
    <row r="11344" ht="12.75" customHeight="1" x14ac:dyDescent="0.2"/>
    <row r="11345" ht="12.75" customHeight="1" x14ac:dyDescent="0.2"/>
    <row r="11346" ht="12.75" customHeight="1" x14ac:dyDescent="0.2"/>
    <row r="11347" ht="12.75" customHeight="1" x14ac:dyDescent="0.2"/>
    <row r="11348" ht="12.75" customHeight="1" x14ac:dyDescent="0.2"/>
    <row r="11349" ht="12.75" customHeight="1" x14ac:dyDescent="0.2"/>
    <row r="11350" ht="12.75" customHeight="1" x14ac:dyDescent="0.2"/>
    <row r="11351" ht="12.75" customHeight="1" x14ac:dyDescent="0.2"/>
    <row r="11352" ht="12.75" customHeight="1" x14ac:dyDescent="0.2"/>
    <row r="11353" ht="12.75" customHeight="1" x14ac:dyDescent="0.2"/>
    <row r="11354" ht="12.75" customHeight="1" x14ac:dyDescent="0.2"/>
    <row r="11355" ht="12.75" customHeight="1" x14ac:dyDescent="0.2"/>
    <row r="11356" ht="12.75" customHeight="1" x14ac:dyDescent="0.2"/>
    <row r="11357" ht="12.75" customHeight="1" x14ac:dyDescent="0.2"/>
    <row r="11358" ht="12.75" customHeight="1" x14ac:dyDescent="0.2"/>
    <row r="11359" ht="12.75" customHeight="1" x14ac:dyDescent="0.2"/>
    <row r="11360" ht="12.75" customHeight="1" x14ac:dyDescent="0.2"/>
    <row r="11361" ht="12.75" customHeight="1" x14ac:dyDescent="0.2"/>
    <row r="11362" ht="12.75" customHeight="1" x14ac:dyDescent="0.2"/>
    <row r="11363" ht="12.75" customHeight="1" x14ac:dyDescent="0.2"/>
    <row r="11364" ht="12.75" customHeight="1" x14ac:dyDescent="0.2"/>
    <row r="11365" ht="12.75" customHeight="1" x14ac:dyDescent="0.2"/>
    <row r="11366" ht="12.75" customHeight="1" x14ac:dyDescent="0.2"/>
    <row r="11367" ht="12.75" customHeight="1" x14ac:dyDescent="0.2"/>
    <row r="11368" ht="12.75" customHeight="1" x14ac:dyDescent="0.2"/>
    <row r="11369" ht="12.75" customHeight="1" x14ac:dyDescent="0.2"/>
    <row r="11370" ht="12.75" customHeight="1" x14ac:dyDescent="0.2"/>
    <row r="11371" ht="12.75" customHeight="1" x14ac:dyDescent="0.2"/>
    <row r="11372" ht="12.75" customHeight="1" x14ac:dyDescent="0.2"/>
    <row r="11373" ht="12.75" customHeight="1" x14ac:dyDescent="0.2"/>
    <row r="11374" ht="12.75" customHeight="1" x14ac:dyDescent="0.2"/>
    <row r="11375" ht="12.75" customHeight="1" x14ac:dyDescent="0.2"/>
    <row r="11376" ht="12.75" customHeight="1" x14ac:dyDescent="0.2"/>
    <row r="11377" ht="12.75" customHeight="1" x14ac:dyDescent="0.2"/>
    <row r="11378" ht="12.75" customHeight="1" x14ac:dyDescent="0.2"/>
    <row r="11379" ht="12.75" customHeight="1" x14ac:dyDescent="0.2"/>
    <row r="11380" ht="12.75" customHeight="1" x14ac:dyDescent="0.2"/>
    <row r="11381" ht="12.75" customHeight="1" x14ac:dyDescent="0.2"/>
    <row r="11382" ht="12.75" customHeight="1" x14ac:dyDescent="0.2"/>
    <row r="11383" ht="12.75" customHeight="1" x14ac:dyDescent="0.2"/>
    <row r="11384" ht="12.75" customHeight="1" x14ac:dyDescent="0.2"/>
    <row r="11385" ht="12.75" customHeight="1" x14ac:dyDescent="0.2"/>
    <row r="11386" ht="12.75" customHeight="1" x14ac:dyDescent="0.2"/>
    <row r="11387" ht="12.75" customHeight="1" x14ac:dyDescent="0.2"/>
    <row r="11388" ht="12.75" customHeight="1" x14ac:dyDescent="0.2"/>
    <row r="11389" ht="12.75" customHeight="1" x14ac:dyDescent="0.2"/>
    <row r="11390" ht="12.75" customHeight="1" x14ac:dyDescent="0.2"/>
    <row r="11391" ht="12.75" customHeight="1" x14ac:dyDescent="0.2"/>
    <row r="11392" ht="12.75" customHeight="1" x14ac:dyDescent="0.2"/>
    <row r="11393" ht="12.75" customHeight="1" x14ac:dyDescent="0.2"/>
    <row r="11394" ht="12.75" customHeight="1" x14ac:dyDescent="0.2"/>
    <row r="11395" ht="12.75" customHeight="1" x14ac:dyDescent="0.2"/>
    <row r="11396" ht="12.75" customHeight="1" x14ac:dyDescent="0.2"/>
    <row r="11397" ht="12.75" customHeight="1" x14ac:dyDescent="0.2"/>
    <row r="11398" ht="12.75" customHeight="1" x14ac:dyDescent="0.2"/>
    <row r="11399" ht="12.75" customHeight="1" x14ac:dyDescent="0.2"/>
    <row r="11400" ht="12.75" customHeight="1" x14ac:dyDescent="0.2"/>
    <row r="11401" ht="12.75" customHeight="1" x14ac:dyDescent="0.2"/>
    <row r="11402" ht="12.75" customHeight="1" x14ac:dyDescent="0.2"/>
    <row r="11403" ht="12.75" customHeight="1" x14ac:dyDescent="0.2"/>
    <row r="11404" ht="12.75" customHeight="1" x14ac:dyDescent="0.2"/>
    <row r="11405" ht="12.75" customHeight="1" x14ac:dyDescent="0.2"/>
    <row r="11406" ht="12.75" customHeight="1" x14ac:dyDescent="0.2"/>
    <row r="11407" ht="12.75" customHeight="1" x14ac:dyDescent="0.2"/>
    <row r="11408" ht="12.75" customHeight="1" x14ac:dyDescent="0.2"/>
    <row r="11409" ht="12.75" customHeight="1" x14ac:dyDescent="0.2"/>
    <row r="11410" ht="12.75" customHeight="1" x14ac:dyDescent="0.2"/>
    <row r="11411" ht="12.75" customHeight="1" x14ac:dyDescent="0.2"/>
    <row r="11412" ht="12.75" customHeight="1" x14ac:dyDescent="0.2"/>
    <row r="11413" ht="12.75" customHeight="1" x14ac:dyDescent="0.2"/>
    <row r="11414" ht="12.75" customHeight="1" x14ac:dyDescent="0.2"/>
    <row r="11415" ht="12.75" customHeight="1" x14ac:dyDescent="0.2"/>
    <row r="11416" ht="12.75" customHeight="1" x14ac:dyDescent="0.2"/>
    <row r="11417" ht="12.75" customHeight="1" x14ac:dyDescent="0.2"/>
    <row r="11418" ht="12.75" customHeight="1" x14ac:dyDescent="0.2"/>
    <row r="11419" ht="12.75" customHeight="1" x14ac:dyDescent="0.2"/>
    <row r="11420" ht="12.75" customHeight="1" x14ac:dyDescent="0.2"/>
    <row r="11421" ht="12.75" customHeight="1" x14ac:dyDescent="0.2"/>
    <row r="11422" ht="12.75" customHeight="1" x14ac:dyDescent="0.2"/>
    <row r="11423" ht="12.75" customHeight="1" x14ac:dyDescent="0.2"/>
    <row r="11424" ht="12.75" customHeight="1" x14ac:dyDescent="0.2"/>
    <row r="11425" ht="12.75" customHeight="1" x14ac:dyDescent="0.2"/>
    <row r="11426" ht="12.75" customHeight="1" x14ac:dyDescent="0.2"/>
    <row r="11427" ht="12.75" customHeight="1" x14ac:dyDescent="0.2"/>
    <row r="11428" ht="12.75" customHeight="1" x14ac:dyDescent="0.2"/>
    <row r="11429" ht="12.75" customHeight="1" x14ac:dyDescent="0.2"/>
    <row r="11430" ht="12.75" customHeight="1" x14ac:dyDescent="0.2"/>
    <row r="11431" ht="12.75" customHeight="1" x14ac:dyDescent="0.2"/>
    <row r="11432" ht="12.75" customHeight="1" x14ac:dyDescent="0.2"/>
    <row r="11433" ht="12.75" customHeight="1" x14ac:dyDescent="0.2"/>
    <row r="11434" ht="12.75" customHeight="1" x14ac:dyDescent="0.2"/>
    <row r="11435" ht="12.75" customHeight="1" x14ac:dyDescent="0.2"/>
    <row r="11436" ht="12.75" customHeight="1" x14ac:dyDescent="0.2"/>
    <row r="11437" ht="12.75" customHeight="1" x14ac:dyDescent="0.2"/>
    <row r="11438" ht="12.75" customHeight="1" x14ac:dyDescent="0.2"/>
    <row r="11439" ht="12.75" customHeight="1" x14ac:dyDescent="0.2"/>
    <row r="11440" ht="12.75" customHeight="1" x14ac:dyDescent="0.2"/>
    <row r="11441" ht="12.75" customHeight="1" x14ac:dyDescent="0.2"/>
    <row r="11442" ht="12.75" customHeight="1" x14ac:dyDescent="0.2"/>
    <row r="11443" ht="12.75" customHeight="1" x14ac:dyDescent="0.2"/>
    <row r="11444" ht="12.75" customHeight="1" x14ac:dyDescent="0.2"/>
    <row r="11445" ht="12.75" customHeight="1" x14ac:dyDescent="0.2"/>
    <row r="11446" ht="12.75" customHeight="1" x14ac:dyDescent="0.2"/>
    <row r="11447" ht="12.75" customHeight="1" x14ac:dyDescent="0.2"/>
    <row r="11448" ht="12.75" customHeight="1" x14ac:dyDescent="0.2"/>
    <row r="11449" ht="12.75" customHeight="1" x14ac:dyDescent="0.2"/>
    <row r="11450" ht="12.75" customHeight="1" x14ac:dyDescent="0.2"/>
    <row r="11451" ht="12.75" customHeight="1" x14ac:dyDescent="0.2"/>
    <row r="11452" ht="12.75" customHeight="1" x14ac:dyDescent="0.2"/>
    <row r="11453" ht="12.75" customHeight="1" x14ac:dyDescent="0.2"/>
    <row r="11454" ht="12.75" customHeight="1" x14ac:dyDescent="0.2"/>
    <row r="11455" ht="12.75" customHeight="1" x14ac:dyDescent="0.2"/>
    <row r="11456" ht="12.75" customHeight="1" x14ac:dyDescent="0.2"/>
    <row r="11457" ht="12.75" customHeight="1" x14ac:dyDescent="0.2"/>
    <row r="11458" ht="12.75" customHeight="1" x14ac:dyDescent="0.2"/>
    <row r="11459" ht="12.75" customHeight="1" x14ac:dyDescent="0.2"/>
    <row r="11460" ht="12.75" customHeight="1" x14ac:dyDescent="0.2"/>
    <row r="11461" ht="12.75" customHeight="1" x14ac:dyDescent="0.2"/>
    <row r="11462" ht="12.75" customHeight="1" x14ac:dyDescent="0.2"/>
    <row r="11463" ht="12.75" customHeight="1" x14ac:dyDescent="0.2"/>
    <row r="11464" ht="12.75" customHeight="1" x14ac:dyDescent="0.2"/>
    <row r="11465" ht="12.75" customHeight="1" x14ac:dyDescent="0.2"/>
    <row r="11466" ht="12.75" customHeight="1" x14ac:dyDescent="0.2"/>
    <row r="11467" ht="12.75" customHeight="1" x14ac:dyDescent="0.2"/>
    <row r="11468" ht="12.75" customHeight="1" x14ac:dyDescent="0.2"/>
    <row r="11469" ht="12.75" customHeight="1" x14ac:dyDescent="0.2"/>
    <row r="11470" ht="12.75" customHeight="1" x14ac:dyDescent="0.2"/>
    <row r="11471" ht="12.75" customHeight="1" x14ac:dyDescent="0.2"/>
    <row r="11472" ht="12.75" customHeight="1" x14ac:dyDescent="0.2"/>
    <row r="11473" ht="12.75" customHeight="1" x14ac:dyDescent="0.2"/>
    <row r="11474" ht="12.75" customHeight="1" x14ac:dyDescent="0.2"/>
    <row r="11475" ht="12.75" customHeight="1" x14ac:dyDescent="0.2"/>
    <row r="11476" ht="12.75" customHeight="1" x14ac:dyDescent="0.2"/>
    <row r="11477" ht="12.75" customHeight="1" x14ac:dyDescent="0.2"/>
    <row r="11478" ht="12.75" customHeight="1" x14ac:dyDescent="0.2"/>
    <row r="11479" ht="12.75" customHeight="1" x14ac:dyDescent="0.2"/>
    <row r="11480" ht="12.75" customHeight="1" x14ac:dyDescent="0.2"/>
    <row r="11481" ht="12.75" customHeight="1" x14ac:dyDescent="0.2"/>
    <row r="11482" ht="12.75" customHeight="1" x14ac:dyDescent="0.2"/>
    <row r="11483" ht="12.75" customHeight="1" x14ac:dyDescent="0.2"/>
    <row r="11484" ht="12.75" customHeight="1" x14ac:dyDescent="0.2"/>
    <row r="11485" ht="12.75" customHeight="1" x14ac:dyDescent="0.2"/>
    <row r="11486" ht="12.75" customHeight="1" x14ac:dyDescent="0.2"/>
    <row r="11487" ht="12.75" customHeight="1" x14ac:dyDescent="0.2"/>
    <row r="11488" ht="12.75" customHeight="1" x14ac:dyDescent="0.2"/>
    <row r="11489" ht="12.75" customHeight="1" x14ac:dyDescent="0.2"/>
    <row r="11490" ht="12.75" customHeight="1" x14ac:dyDescent="0.2"/>
    <row r="11491" ht="12.75" customHeight="1" x14ac:dyDescent="0.2"/>
    <row r="11492" ht="12.75" customHeight="1" x14ac:dyDescent="0.2"/>
    <row r="11493" ht="12.75" customHeight="1" x14ac:dyDescent="0.2"/>
    <row r="11494" ht="12.75" customHeight="1" x14ac:dyDescent="0.2"/>
    <row r="11495" ht="12.75" customHeight="1" x14ac:dyDescent="0.2"/>
    <row r="11496" ht="12.75" customHeight="1" x14ac:dyDescent="0.2"/>
    <row r="11497" ht="12.75" customHeight="1" x14ac:dyDescent="0.2"/>
    <row r="11498" ht="12.75" customHeight="1" x14ac:dyDescent="0.2"/>
    <row r="11499" ht="12.75" customHeight="1" x14ac:dyDescent="0.2"/>
    <row r="11500" ht="12.75" customHeight="1" x14ac:dyDescent="0.2"/>
    <row r="11501" ht="12.75" customHeight="1" x14ac:dyDescent="0.2"/>
    <row r="11502" ht="12.75" customHeight="1" x14ac:dyDescent="0.2"/>
    <row r="11503" ht="12.75" customHeight="1" x14ac:dyDescent="0.2"/>
    <row r="11504" ht="12.75" customHeight="1" x14ac:dyDescent="0.2"/>
    <row r="11505" ht="12.75" customHeight="1" x14ac:dyDescent="0.2"/>
    <row r="11506" ht="12.75" customHeight="1" x14ac:dyDescent="0.2"/>
    <row r="11507" ht="12.75" customHeight="1" x14ac:dyDescent="0.2"/>
    <row r="11508" ht="12.75" customHeight="1" x14ac:dyDescent="0.2"/>
    <row r="11509" ht="12.75" customHeight="1" x14ac:dyDescent="0.2"/>
    <row r="11510" ht="12.75" customHeight="1" x14ac:dyDescent="0.2"/>
    <row r="11511" ht="12.75" customHeight="1" x14ac:dyDescent="0.2"/>
    <row r="11512" ht="12.75" customHeight="1" x14ac:dyDescent="0.2"/>
    <row r="11513" ht="12.75" customHeight="1" x14ac:dyDescent="0.2"/>
    <row r="11514" ht="12.75" customHeight="1" x14ac:dyDescent="0.2"/>
    <row r="11515" ht="12.75" customHeight="1" x14ac:dyDescent="0.2"/>
    <row r="11516" ht="12.75" customHeight="1" x14ac:dyDescent="0.2"/>
    <row r="11517" ht="12.75" customHeight="1" x14ac:dyDescent="0.2"/>
    <row r="11518" ht="12.75" customHeight="1" x14ac:dyDescent="0.2"/>
    <row r="11519" ht="12.75" customHeight="1" x14ac:dyDescent="0.2"/>
    <row r="11520" ht="12.75" customHeight="1" x14ac:dyDescent="0.2"/>
    <row r="11521" ht="12.75" customHeight="1" x14ac:dyDescent="0.2"/>
    <row r="11522" ht="12.75" customHeight="1" x14ac:dyDescent="0.2"/>
    <row r="11523" ht="12.75" customHeight="1" x14ac:dyDescent="0.2"/>
    <row r="11524" ht="12.75" customHeight="1" x14ac:dyDescent="0.2"/>
    <row r="11525" ht="12.75" customHeight="1" x14ac:dyDescent="0.2"/>
    <row r="11526" ht="12.75" customHeight="1" x14ac:dyDescent="0.2"/>
    <row r="11527" ht="12.75" customHeight="1" x14ac:dyDescent="0.2"/>
    <row r="11528" ht="12.75" customHeight="1" x14ac:dyDescent="0.2"/>
    <row r="11529" ht="12.75" customHeight="1" x14ac:dyDescent="0.2"/>
    <row r="11530" ht="12.75" customHeight="1" x14ac:dyDescent="0.2"/>
    <row r="11531" ht="12.75" customHeight="1" x14ac:dyDescent="0.2"/>
    <row r="11532" ht="12.75" customHeight="1" x14ac:dyDescent="0.2"/>
    <row r="11533" ht="12.75" customHeight="1" x14ac:dyDescent="0.2"/>
    <row r="11534" ht="12.75" customHeight="1" x14ac:dyDescent="0.2"/>
    <row r="11535" ht="12.75" customHeight="1" x14ac:dyDescent="0.2"/>
    <row r="11536" ht="12.75" customHeight="1" x14ac:dyDescent="0.2"/>
    <row r="11537" ht="12.75" customHeight="1" x14ac:dyDescent="0.2"/>
    <row r="11538" ht="12.75" customHeight="1" x14ac:dyDescent="0.2"/>
    <row r="11539" ht="12.75" customHeight="1" x14ac:dyDescent="0.2"/>
    <row r="11540" ht="12.75" customHeight="1" x14ac:dyDescent="0.2"/>
    <row r="11541" ht="12.75" customHeight="1" x14ac:dyDescent="0.2"/>
    <row r="11542" ht="12.75" customHeight="1" x14ac:dyDescent="0.2"/>
    <row r="11543" ht="12.75" customHeight="1" x14ac:dyDescent="0.2"/>
    <row r="11544" ht="12.75" customHeight="1" x14ac:dyDescent="0.2"/>
    <row r="11545" ht="12.75" customHeight="1" x14ac:dyDescent="0.2"/>
    <row r="11546" ht="12.75" customHeight="1" x14ac:dyDescent="0.2"/>
    <row r="11547" ht="12.75" customHeight="1" x14ac:dyDescent="0.2"/>
    <row r="11548" ht="12.75" customHeight="1" x14ac:dyDescent="0.2"/>
    <row r="11549" ht="12.75" customHeight="1" x14ac:dyDescent="0.2"/>
    <row r="11550" ht="12.75" customHeight="1" x14ac:dyDescent="0.2"/>
    <row r="11551" ht="12.75" customHeight="1" x14ac:dyDescent="0.2"/>
    <row r="11552" ht="12.75" customHeight="1" x14ac:dyDescent="0.2"/>
    <row r="11553" ht="12.75" customHeight="1" x14ac:dyDescent="0.2"/>
    <row r="11554" ht="12.75" customHeight="1" x14ac:dyDescent="0.2"/>
    <row r="11555" ht="12.75" customHeight="1" x14ac:dyDescent="0.2"/>
    <row r="11556" ht="12.75" customHeight="1" x14ac:dyDescent="0.2"/>
    <row r="11557" ht="12.75" customHeight="1" x14ac:dyDescent="0.2"/>
    <row r="11558" ht="12.75" customHeight="1" x14ac:dyDescent="0.2"/>
    <row r="11559" ht="12.75" customHeight="1" x14ac:dyDescent="0.2"/>
    <row r="11560" ht="12.75" customHeight="1" x14ac:dyDescent="0.2"/>
    <row r="11561" ht="12.75" customHeight="1" x14ac:dyDescent="0.2"/>
    <row r="11562" ht="12.75" customHeight="1" x14ac:dyDescent="0.2"/>
    <row r="11563" ht="12.75" customHeight="1" x14ac:dyDescent="0.2"/>
    <row r="11564" ht="12.75" customHeight="1" x14ac:dyDescent="0.2"/>
    <row r="11565" ht="12.75" customHeight="1" x14ac:dyDescent="0.2"/>
    <row r="11566" ht="12.75" customHeight="1" x14ac:dyDescent="0.2"/>
    <row r="11567" ht="12.75" customHeight="1" x14ac:dyDescent="0.2"/>
    <row r="11568" ht="12.75" customHeight="1" x14ac:dyDescent="0.2"/>
    <row r="11569" ht="12.75" customHeight="1" x14ac:dyDescent="0.2"/>
    <row r="11570" ht="12.75" customHeight="1" x14ac:dyDescent="0.2"/>
    <row r="11571" ht="12.75" customHeight="1" x14ac:dyDescent="0.2"/>
    <row r="11572" ht="12.75" customHeight="1" x14ac:dyDescent="0.2"/>
    <row r="11573" ht="12.75" customHeight="1" x14ac:dyDescent="0.2"/>
    <row r="11574" ht="12.75" customHeight="1" x14ac:dyDescent="0.2"/>
    <row r="11575" ht="12.75" customHeight="1" x14ac:dyDescent="0.2"/>
    <row r="11576" ht="12.75" customHeight="1" x14ac:dyDescent="0.2"/>
    <row r="11577" ht="12.75" customHeight="1" x14ac:dyDescent="0.2"/>
    <row r="11578" ht="12.75" customHeight="1" x14ac:dyDescent="0.2"/>
    <row r="11579" ht="12.75" customHeight="1" x14ac:dyDescent="0.2"/>
    <row r="11580" ht="12.75" customHeight="1" x14ac:dyDescent="0.2"/>
    <row r="11581" ht="12.75" customHeight="1" x14ac:dyDescent="0.2"/>
    <row r="11582" ht="12.75" customHeight="1" x14ac:dyDescent="0.2"/>
    <row r="11583" ht="12.75" customHeight="1" x14ac:dyDescent="0.2"/>
    <row r="11584" ht="12.75" customHeight="1" x14ac:dyDescent="0.2"/>
    <row r="11585" ht="12.75" customHeight="1" x14ac:dyDescent="0.2"/>
    <row r="11586" ht="12.75" customHeight="1" x14ac:dyDescent="0.2"/>
    <row r="11587" ht="12.75" customHeight="1" x14ac:dyDescent="0.2"/>
    <row r="11588" ht="12.75" customHeight="1" x14ac:dyDescent="0.2"/>
    <row r="11589" ht="12.75" customHeight="1" x14ac:dyDescent="0.2"/>
    <row r="11590" ht="12.75" customHeight="1" x14ac:dyDescent="0.2"/>
    <row r="11591" ht="12.75" customHeight="1" x14ac:dyDescent="0.2"/>
    <row r="11592" ht="12.75" customHeight="1" x14ac:dyDescent="0.2"/>
    <row r="11593" ht="12.75" customHeight="1" x14ac:dyDescent="0.2"/>
    <row r="11594" ht="12.75" customHeight="1" x14ac:dyDescent="0.2"/>
    <row r="11595" ht="12.75" customHeight="1" x14ac:dyDescent="0.2"/>
    <row r="11596" ht="12.75" customHeight="1" x14ac:dyDescent="0.2"/>
    <row r="11597" ht="12.75" customHeight="1" x14ac:dyDescent="0.2"/>
    <row r="11598" ht="12.75" customHeight="1" x14ac:dyDescent="0.2"/>
    <row r="11599" ht="12.75" customHeight="1" x14ac:dyDescent="0.2"/>
    <row r="11600" ht="12.75" customHeight="1" x14ac:dyDescent="0.2"/>
    <row r="11601" ht="12.75" customHeight="1" x14ac:dyDescent="0.2"/>
    <row r="11602" ht="12.75" customHeight="1" x14ac:dyDescent="0.2"/>
    <row r="11603" ht="12.75" customHeight="1" x14ac:dyDescent="0.2"/>
    <row r="11604" ht="12.75" customHeight="1" x14ac:dyDescent="0.2"/>
    <row r="11605" ht="12.75" customHeight="1" x14ac:dyDescent="0.2"/>
    <row r="11606" ht="12.75" customHeight="1" x14ac:dyDescent="0.2"/>
    <row r="11607" ht="12.75" customHeight="1" x14ac:dyDescent="0.2"/>
    <row r="11608" ht="12.75" customHeight="1" x14ac:dyDescent="0.2"/>
    <row r="11609" ht="12.75" customHeight="1" x14ac:dyDescent="0.2"/>
    <row r="11610" ht="12.75" customHeight="1" x14ac:dyDescent="0.2"/>
    <row r="11611" ht="12.75" customHeight="1" x14ac:dyDescent="0.2"/>
    <row r="11612" ht="12.75" customHeight="1" x14ac:dyDescent="0.2"/>
    <row r="11613" ht="12.75" customHeight="1" x14ac:dyDescent="0.2"/>
    <row r="11614" ht="12.75" customHeight="1" x14ac:dyDescent="0.2"/>
    <row r="11615" ht="12.75" customHeight="1" x14ac:dyDescent="0.2"/>
    <row r="11616" ht="12.75" customHeight="1" x14ac:dyDescent="0.2"/>
    <row r="11617" ht="12.75" customHeight="1" x14ac:dyDescent="0.2"/>
    <row r="11618" ht="12.75" customHeight="1" x14ac:dyDescent="0.2"/>
    <row r="11619" ht="12.75" customHeight="1" x14ac:dyDescent="0.2"/>
    <row r="11620" ht="12.75" customHeight="1" x14ac:dyDescent="0.2"/>
    <row r="11621" ht="12.75" customHeight="1" x14ac:dyDescent="0.2"/>
    <row r="11622" ht="12.75" customHeight="1" x14ac:dyDescent="0.2"/>
    <row r="11623" ht="12.75" customHeight="1" x14ac:dyDescent="0.2"/>
    <row r="11624" ht="12.75" customHeight="1" x14ac:dyDescent="0.2"/>
    <row r="11625" ht="12.75" customHeight="1" x14ac:dyDescent="0.2"/>
    <row r="11626" ht="12.75" customHeight="1" x14ac:dyDescent="0.2"/>
    <row r="11627" ht="12.75" customHeight="1" x14ac:dyDescent="0.2"/>
    <row r="11628" ht="12.75" customHeight="1" x14ac:dyDescent="0.2"/>
    <row r="11629" ht="12.75" customHeight="1" x14ac:dyDescent="0.2"/>
    <row r="11630" ht="12.75" customHeight="1" x14ac:dyDescent="0.2"/>
    <row r="11631" ht="12.75" customHeight="1" x14ac:dyDescent="0.2"/>
    <row r="11632" ht="12.75" customHeight="1" x14ac:dyDescent="0.2"/>
    <row r="11633" ht="12.75" customHeight="1" x14ac:dyDescent="0.2"/>
    <row r="11634" ht="12.75" customHeight="1" x14ac:dyDescent="0.2"/>
    <row r="11635" ht="12.75" customHeight="1" x14ac:dyDescent="0.2"/>
    <row r="11636" ht="12.75" customHeight="1" x14ac:dyDescent="0.2"/>
    <row r="11637" ht="12.75" customHeight="1" x14ac:dyDescent="0.2"/>
    <row r="11638" ht="12.75" customHeight="1" x14ac:dyDescent="0.2"/>
    <row r="11639" ht="12.75" customHeight="1" x14ac:dyDescent="0.2"/>
    <row r="11640" ht="12.75" customHeight="1" x14ac:dyDescent="0.2"/>
    <row r="11641" ht="12.75" customHeight="1" x14ac:dyDescent="0.2"/>
    <row r="11642" ht="12.75" customHeight="1" x14ac:dyDescent="0.2"/>
    <row r="11643" ht="12.75" customHeight="1" x14ac:dyDescent="0.2"/>
    <row r="11644" ht="12.75" customHeight="1" x14ac:dyDescent="0.2"/>
    <row r="11645" ht="12.75" customHeight="1" x14ac:dyDescent="0.2"/>
    <row r="11646" ht="12.75" customHeight="1" x14ac:dyDescent="0.2"/>
    <row r="11647" ht="12.75" customHeight="1" x14ac:dyDescent="0.2"/>
    <row r="11648" ht="12.75" customHeight="1" x14ac:dyDescent="0.2"/>
    <row r="11649" ht="12.75" customHeight="1" x14ac:dyDescent="0.2"/>
    <row r="11650" ht="12.75" customHeight="1" x14ac:dyDescent="0.2"/>
    <row r="11651" ht="12.75" customHeight="1" x14ac:dyDescent="0.2"/>
    <row r="11652" ht="12.75" customHeight="1" x14ac:dyDescent="0.2"/>
    <row r="11653" ht="12.75" customHeight="1" x14ac:dyDescent="0.2"/>
    <row r="11654" ht="12.75" customHeight="1" x14ac:dyDescent="0.2"/>
    <row r="11655" ht="12.75" customHeight="1" x14ac:dyDescent="0.2"/>
    <row r="11656" ht="12.75" customHeight="1" x14ac:dyDescent="0.2"/>
    <row r="11657" ht="12.75" customHeight="1" x14ac:dyDescent="0.2"/>
    <row r="11658" ht="12.75" customHeight="1" x14ac:dyDescent="0.2"/>
    <row r="11659" ht="12.75" customHeight="1" x14ac:dyDescent="0.2"/>
    <row r="11660" ht="12.75" customHeight="1" x14ac:dyDescent="0.2"/>
    <row r="11661" ht="12.75" customHeight="1" x14ac:dyDescent="0.2"/>
    <row r="11662" ht="12.75" customHeight="1" x14ac:dyDescent="0.2"/>
    <row r="11663" ht="12.75" customHeight="1" x14ac:dyDescent="0.2"/>
    <row r="11664" ht="12.75" customHeight="1" x14ac:dyDescent="0.2"/>
    <row r="11665" ht="12.75" customHeight="1" x14ac:dyDescent="0.2"/>
    <row r="11666" ht="12.75" customHeight="1" x14ac:dyDescent="0.2"/>
    <row r="11667" ht="12.75" customHeight="1" x14ac:dyDescent="0.2"/>
    <row r="11668" ht="12.75" customHeight="1" x14ac:dyDescent="0.2"/>
    <row r="11669" ht="12.75" customHeight="1" x14ac:dyDescent="0.2"/>
    <row r="11670" ht="12.75" customHeight="1" x14ac:dyDescent="0.2"/>
    <row r="11671" ht="12.75" customHeight="1" x14ac:dyDescent="0.2"/>
    <row r="11672" ht="12.75" customHeight="1" x14ac:dyDescent="0.2"/>
    <row r="11673" ht="12.75" customHeight="1" x14ac:dyDescent="0.2"/>
    <row r="11674" ht="12.75" customHeight="1" x14ac:dyDescent="0.2"/>
    <row r="11675" ht="12.75" customHeight="1" x14ac:dyDescent="0.2"/>
    <row r="11676" ht="12.75" customHeight="1" x14ac:dyDescent="0.2"/>
    <row r="11677" ht="12.75" customHeight="1" x14ac:dyDescent="0.2"/>
    <row r="11678" ht="12.75" customHeight="1" x14ac:dyDescent="0.2"/>
    <row r="11679" ht="12.75" customHeight="1" x14ac:dyDescent="0.2"/>
    <row r="11680" ht="12.75" customHeight="1" x14ac:dyDescent="0.2"/>
    <row r="11681" ht="12.75" customHeight="1" x14ac:dyDescent="0.2"/>
    <row r="11682" ht="12.75" customHeight="1" x14ac:dyDescent="0.2"/>
    <row r="11683" ht="12.75" customHeight="1" x14ac:dyDescent="0.2"/>
    <row r="11684" ht="12.75" customHeight="1" x14ac:dyDescent="0.2"/>
    <row r="11685" ht="12.75" customHeight="1" x14ac:dyDescent="0.2"/>
    <row r="11686" ht="12.75" customHeight="1" x14ac:dyDescent="0.2"/>
    <row r="11687" ht="12.75" customHeight="1" x14ac:dyDescent="0.2"/>
    <row r="11688" ht="12.75" customHeight="1" x14ac:dyDescent="0.2"/>
    <row r="11689" ht="12.75" customHeight="1" x14ac:dyDescent="0.2"/>
    <row r="11690" ht="12.75" customHeight="1" x14ac:dyDescent="0.2"/>
    <row r="11691" ht="12.75" customHeight="1" x14ac:dyDescent="0.2"/>
    <row r="11692" ht="12.75" customHeight="1" x14ac:dyDescent="0.2"/>
    <row r="11693" ht="12.75" customHeight="1" x14ac:dyDescent="0.2"/>
    <row r="11694" ht="12.75" customHeight="1" x14ac:dyDescent="0.2"/>
    <row r="11695" ht="12.75" customHeight="1" x14ac:dyDescent="0.2"/>
    <row r="11696" ht="12.75" customHeight="1" x14ac:dyDescent="0.2"/>
    <row r="11697" ht="12.75" customHeight="1" x14ac:dyDescent="0.2"/>
    <row r="11698" ht="12.75" customHeight="1" x14ac:dyDescent="0.2"/>
    <row r="11699" ht="12.75" customHeight="1" x14ac:dyDescent="0.2"/>
    <row r="11700" ht="12.75" customHeight="1" x14ac:dyDescent="0.2"/>
    <row r="11701" ht="12.75" customHeight="1" x14ac:dyDescent="0.2"/>
    <row r="11702" ht="12.75" customHeight="1" x14ac:dyDescent="0.2"/>
    <row r="11703" ht="12.75" customHeight="1" x14ac:dyDescent="0.2"/>
    <row r="11704" ht="12.75" customHeight="1" x14ac:dyDescent="0.2"/>
    <row r="11705" ht="12.75" customHeight="1" x14ac:dyDescent="0.2"/>
    <row r="11706" ht="12.75" customHeight="1" x14ac:dyDescent="0.2"/>
    <row r="11707" ht="12.75" customHeight="1" x14ac:dyDescent="0.2"/>
    <row r="11708" ht="12.75" customHeight="1" x14ac:dyDescent="0.2"/>
    <row r="11709" ht="12.75" customHeight="1" x14ac:dyDescent="0.2"/>
    <row r="11710" ht="12.75" customHeight="1" x14ac:dyDescent="0.2"/>
    <row r="11711" ht="12.75" customHeight="1" x14ac:dyDescent="0.2"/>
    <row r="11712" ht="12.75" customHeight="1" x14ac:dyDescent="0.2"/>
    <row r="11713" ht="12.75" customHeight="1" x14ac:dyDescent="0.2"/>
    <row r="11714" ht="12.75" customHeight="1" x14ac:dyDescent="0.2"/>
    <row r="11715" ht="12.75" customHeight="1" x14ac:dyDescent="0.2"/>
    <row r="11716" ht="12.75" customHeight="1" x14ac:dyDescent="0.2"/>
    <row r="11717" ht="12.75" customHeight="1" x14ac:dyDescent="0.2"/>
    <row r="11718" ht="12.75" customHeight="1" x14ac:dyDescent="0.2"/>
    <row r="11719" ht="12.75" customHeight="1" x14ac:dyDescent="0.2"/>
    <row r="11720" ht="12.75" customHeight="1" x14ac:dyDescent="0.2"/>
    <row r="11721" ht="12.75" customHeight="1" x14ac:dyDescent="0.2"/>
    <row r="11722" ht="12.75" customHeight="1" x14ac:dyDescent="0.2"/>
    <row r="11723" ht="12.75" customHeight="1" x14ac:dyDescent="0.2"/>
    <row r="11724" ht="12.75" customHeight="1" x14ac:dyDescent="0.2"/>
    <row r="11725" ht="12.75" customHeight="1" x14ac:dyDescent="0.2"/>
    <row r="11726" ht="12.75" customHeight="1" x14ac:dyDescent="0.2"/>
    <row r="11727" ht="12.75" customHeight="1" x14ac:dyDescent="0.2"/>
    <row r="11728" ht="12.75" customHeight="1" x14ac:dyDescent="0.2"/>
    <row r="11729" ht="12.75" customHeight="1" x14ac:dyDescent="0.2"/>
    <row r="11730" ht="12.75" customHeight="1" x14ac:dyDescent="0.2"/>
    <row r="11731" ht="12.75" customHeight="1" x14ac:dyDescent="0.2"/>
    <row r="11732" ht="12.75" customHeight="1" x14ac:dyDescent="0.2"/>
    <row r="11733" ht="12.75" customHeight="1" x14ac:dyDescent="0.2"/>
    <row r="11734" ht="12.75" customHeight="1" x14ac:dyDescent="0.2"/>
    <row r="11735" ht="12.75" customHeight="1" x14ac:dyDescent="0.2"/>
    <row r="11736" ht="12.75" customHeight="1" x14ac:dyDescent="0.2"/>
    <row r="11737" ht="12.75" customHeight="1" x14ac:dyDescent="0.2"/>
    <row r="11738" ht="12.75" customHeight="1" x14ac:dyDescent="0.2"/>
    <row r="11739" ht="12.75" customHeight="1" x14ac:dyDescent="0.2"/>
    <row r="11740" ht="12.75" customHeight="1" x14ac:dyDescent="0.2"/>
    <row r="11741" ht="12.75" customHeight="1" x14ac:dyDescent="0.2"/>
    <row r="11742" ht="12.75" customHeight="1" x14ac:dyDescent="0.2"/>
    <row r="11743" ht="12.75" customHeight="1" x14ac:dyDescent="0.2"/>
    <row r="11744" ht="12.75" customHeight="1" x14ac:dyDescent="0.2"/>
    <row r="11745" ht="12.75" customHeight="1" x14ac:dyDescent="0.2"/>
    <row r="11746" ht="12.75" customHeight="1" x14ac:dyDescent="0.2"/>
    <row r="11747" ht="12.75" customHeight="1" x14ac:dyDescent="0.2"/>
    <row r="11748" ht="12.75" customHeight="1" x14ac:dyDescent="0.2"/>
    <row r="11749" ht="12.75" customHeight="1" x14ac:dyDescent="0.2"/>
    <row r="11750" ht="12.75" customHeight="1" x14ac:dyDescent="0.2"/>
    <row r="11751" ht="12.75" customHeight="1" x14ac:dyDescent="0.2"/>
    <row r="11752" ht="12.75" customHeight="1" x14ac:dyDescent="0.2"/>
    <row r="11753" ht="12.75" customHeight="1" x14ac:dyDescent="0.2"/>
    <row r="11754" ht="12.75" customHeight="1" x14ac:dyDescent="0.2"/>
    <row r="11755" ht="12.75" customHeight="1" x14ac:dyDescent="0.2"/>
    <row r="11756" ht="12.75" customHeight="1" x14ac:dyDescent="0.2"/>
    <row r="11757" ht="12.75" customHeight="1" x14ac:dyDescent="0.2"/>
    <row r="11758" ht="12.75" customHeight="1" x14ac:dyDescent="0.2"/>
    <row r="11759" ht="12.75" customHeight="1" x14ac:dyDescent="0.2"/>
    <row r="11760" ht="12.75" customHeight="1" x14ac:dyDescent="0.2"/>
    <row r="11761" ht="12.75" customHeight="1" x14ac:dyDescent="0.2"/>
    <row r="11762" ht="12.75" customHeight="1" x14ac:dyDescent="0.2"/>
    <row r="11763" ht="12.75" customHeight="1" x14ac:dyDescent="0.2"/>
    <row r="11764" ht="12.75" customHeight="1" x14ac:dyDescent="0.2"/>
    <row r="11765" ht="12.75" customHeight="1" x14ac:dyDescent="0.2"/>
    <row r="11766" ht="12.75" customHeight="1" x14ac:dyDescent="0.2"/>
    <row r="11767" ht="12.75" customHeight="1" x14ac:dyDescent="0.2"/>
    <row r="11768" ht="12.75" customHeight="1" x14ac:dyDescent="0.2"/>
    <row r="11769" ht="12.75" customHeight="1" x14ac:dyDescent="0.2"/>
    <row r="11770" ht="12.75" customHeight="1" x14ac:dyDescent="0.2"/>
    <row r="11771" ht="12.75" customHeight="1" x14ac:dyDescent="0.2"/>
    <row r="11772" ht="12.75" customHeight="1" x14ac:dyDescent="0.2"/>
    <row r="11773" ht="12.75" customHeight="1" x14ac:dyDescent="0.2"/>
    <row r="11774" ht="12.75" customHeight="1" x14ac:dyDescent="0.2"/>
    <row r="11775" ht="12.75" customHeight="1" x14ac:dyDescent="0.2"/>
    <row r="11776" ht="12.75" customHeight="1" x14ac:dyDescent="0.2"/>
    <row r="11777" ht="12.75" customHeight="1" x14ac:dyDescent="0.2"/>
    <row r="11778" ht="12.75" customHeight="1" x14ac:dyDescent="0.2"/>
    <row r="11779" ht="12.75" customHeight="1" x14ac:dyDescent="0.2"/>
    <row r="11780" ht="12.75" customHeight="1" x14ac:dyDescent="0.2"/>
    <row r="11781" ht="12.75" customHeight="1" x14ac:dyDescent="0.2"/>
    <row r="11782" ht="12.75" customHeight="1" x14ac:dyDescent="0.2"/>
    <row r="11783" ht="12.75" customHeight="1" x14ac:dyDescent="0.2"/>
    <row r="11784" ht="12.75" customHeight="1" x14ac:dyDescent="0.2"/>
    <row r="11785" ht="12.75" customHeight="1" x14ac:dyDescent="0.2"/>
    <row r="11786" ht="12.75" customHeight="1" x14ac:dyDescent="0.2"/>
    <row r="11787" ht="12.75" customHeight="1" x14ac:dyDescent="0.2"/>
    <row r="11788" ht="12.75" customHeight="1" x14ac:dyDescent="0.2"/>
    <row r="11789" ht="12.75" customHeight="1" x14ac:dyDescent="0.2"/>
    <row r="11790" ht="12.75" customHeight="1" x14ac:dyDescent="0.2"/>
    <row r="11791" ht="12.75" customHeight="1" x14ac:dyDescent="0.2"/>
    <row r="11792" ht="12.75" customHeight="1" x14ac:dyDescent="0.2"/>
    <row r="11793" ht="12.75" customHeight="1" x14ac:dyDescent="0.2"/>
    <row r="11794" ht="12.75" customHeight="1" x14ac:dyDescent="0.2"/>
    <row r="11795" ht="12.75" customHeight="1" x14ac:dyDescent="0.2"/>
    <row r="11796" ht="12.75" customHeight="1" x14ac:dyDescent="0.2"/>
    <row r="11797" ht="12.75" customHeight="1" x14ac:dyDescent="0.2"/>
    <row r="11798" ht="12.75" customHeight="1" x14ac:dyDescent="0.2"/>
    <row r="11799" ht="12.75" customHeight="1" x14ac:dyDescent="0.2"/>
    <row r="11800" ht="12.75" customHeight="1" x14ac:dyDescent="0.2"/>
    <row r="11801" ht="12.75" customHeight="1" x14ac:dyDescent="0.2"/>
    <row r="11802" ht="12.75" customHeight="1" x14ac:dyDescent="0.2"/>
    <row r="11803" ht="12.75" customHeight="1" x14ac:dyDescent="0.2"/>
    <row r="11804" ht="12.75" customHeight="1" x14ac:dyDescent="0.2"/>
    <row r="11805" ht="12.75" customHeight="1" x14ac:dyDescent="0.2"/>
    <row r="11806" ht="12.75" customHeight="1" x14ac:dyDescent="0.2"/>
    <row r="11807" ht="12.75" customHeight="1" x14ac:dyDescent="0.2"/>
    <row r="11808" ht="12.75" customHeight="1" x14ac:dyDescent="0.2"/>
    <row r="11809" ht="12.75" customHeight="1" x14ac:dyDescent="0.2"/>
    <row r="11810" ht="12.75" customHeight="1" x14ac:dyDescent="0.2"/>
    <row r="11811" ht="12.75" customHeight="1" x14ac:dyDescent="0.2"/>
    <row r="11812" ht="12.75" customHeight="1" x14ac:dyDescent="0.2"/>
    <row r="11813" ht="12.75" customHeight="1" x14ac:dyDescent="0.2"/>
    <row r="11814" ht="12.75" customHeight="1" x14ac:dyDescent="0.2"/>
    <row r="11815" ht="12.75" customHeight="1" x14ac:dyDescent="0.2"/>
    <row r="11816" ht="12.75" customHeight="1" x14ac:dyDescent="0.2"/>
    <row r="11817" ht="12.75" customHeight="1" x14ac:dyDescent="0.2"/>
    <row r="11818" ht="12.75" customHeight="1" x14ac:dyDescent="0.2"/>
    <row r="11819" ht="12.75" customHeight="1" x14ac:dyDescent="0.2"/>
    <row r="11820" ht="12.75" customHeight="1" x14ac:dyDescent="0.2"/>
    <row r="11821" ht="12.75" customHeight="1" x14ac:dyDescent="0.2"/>
    <row r="11822" ht="12.75" customHeight="1" x14ac:dyDescent="0.2"/>
    <row r="11823" ht="12.75" customHeight="1" x14ac:dyDescent="0.2"/>
    <row r="11824" ht="12.75" customHeight="1" x14ac:dyDescent="0.2"/>
    <row r="11825" ht="12.75" customHeight="1" x14ac:dyDescent="0.2"/>
    <row r="11826" ht="12.75" customHeight="1" x14ac:dyDescent="0.2"/>
    <row r="11827" ht="12.75" customHeight="1" x14ac:dyDescent="0.2"/>
    <row r="11828" ht="12.75" customHeight="1" x14ac:dyDescent="0.2"/>
    <row r="11829" ht="12.75" customHeight="1" x14ac:dyDescent="0.2"/>
    <row r="11830" ht="12.75" customHeight="1" x14ac:dyDescent="0.2"/>
    <row r="11831" ht="12.75" customHeight="1" x14ac:dyDescent="0.2"/>
    <row r="11832" ht="12.75" customHeight="1" x14ac:dyDescent="0.2"/>
    <row r="11833" ht="12.75" customHeight="1" x14ac:dyDescent="0.2"/>
    <row r="11834" ht="12.75" customHeight="1" x14ac:dyDescent="0.2"/>
    <row r="11835" ht="12.75" customHeight="1" x14ac:dyDescent="0.2"/>
    <row r="11836" ht="12.75" customHeight="1" x14ac:dyDescent="0.2"/>
    <row r="11837" ht="12.75" customHeight="1" x14ac:dyDescent="0.2"/>
    <row r="11838" ht="12.75" customHeight="1" x14ac:dyDescent="0.2"/>
    <row r="11839" ht="12.75" customHeight="1" x14ac:dyDescent="0.2"/>
    <row r="11840" ht="12.75" customHeight="1" x14ac:dyDescent="0.2"/>
    <row r="11841" ht="12.75" customHeight="1" x14ac:dyDescent="0.2"/>
    <row r="11842" ht="12.75" customHeight="1" x14ac:dyDescent="0.2"/>
    <row r="11843" ht="12.75" customHeight="1" x14ac:dyDescent="0.2"/>
    <row r="11844" ht="12.75" customHeight="1" x14ac:dyDescent="0.2"/>
    <row r="11845" ht="12.75" customHeight="1" x14ac:dyDescent="0.2"/>
    <row r="11846" ht="12.75" customHeight="1" x14ac:dyDescent="0.2"/>
    <row r="11847" ht="12.75" customHeight="1" x14ac:dyDescent="0.2"/>
    <row r="11848" ht="12.75" customHeight="1" x14ac:dyDescent="0.2"/>
    <row r="11849" ht="12.75" customHeight="1" x14ac:dyDescent="0.2"/>
    <row r="11850" ht="12.75" customHeight="1" x14ac:dyDescent="0.2"/>
    <row r="11851" ht="12.75" customHeight="1" x14ac:dyDescent="0.2"/>
    <row r="11852" ht="12.75" customHeight="1" x14ac:dyDescent="0.2"/>
    <row r="11853" ht="12.75" customHeight="1" x14ac:dyDescent="0.2"/>
    <row r="11854" ht="12.75" customHeight="1" x14ac:dyDescent="0.2"/>
    <row r="11855" ht="12.75" customHeight="1" x14ac:dyDescent="0.2"/>
    <row r="11856" ht="12.75" customHeight="1" x14ac:dyDescent="0.2"/>
    <row r="11857" ht="12.75" customHeight="1" x14ac:dyDescent="0.2"/>
    <row r="11858" ht="12.75" customHeight="1" x14ac:dyDescent="0.2"/>
    <row r="11859" ht="12.75" customHeight="1" x14ac:dyDescent="0.2"/>
    <row r="11860" ht="12.75" customHeight="1" x14ac:dyDescent="0.2"/>
    <row r="11861" ht="12.75" customHeight="1" x14ac:dyDescent="0.2"/>
    <row r="11862" ht="12.75" customHeight="1" x14ac:dyDescent="0.2"/>
    <row r="11863" ht="12.75" customHeight="1" x14ac:dyDescent="0.2"/>
    <row r="11864" ht="12.75" customHeight="1" x14ac:dyDescent="0.2"/>
    <row r="11865" ht="12.75" customHeight="1" x14ac:dyDescent="0.2"/>
    <row r="11866" ht="12.75" customHeight="1" x14ac:dyDescent="0.2"/>
    <row r="11867" ht="12.75" customHeight="1" x14ac:dyDescent="0.2"/>
    <row r="11868" ht="12.75" customHeight="1" x14ac:dyDescent="0.2"/>
    <row r="11869" ht="12.75" customHeight="1" x14ac:dyDescent="0.2"/>
    <row r="11870" ht="12.75" customHeight="1" x14ac:dyDescent="0.2"/>
    <row r="11871" ht="12.75" customHeight="1" x14ac:dyDescent="0.2"/>
    <row r="11872" ht="12.75" customHeight="1" x14ac:dyDescent="0.2"/>
    <row r="11873" ht="12.75" customHeight="1" x14ac:dyDescent="0.2"/>
    <row r="11874" ht="12.75" customHeight="1" x14ac:dyDescent="0.2"/>
    <row r="11875" ht="12.75" customHeight="1" x14ac:dyDescent="0.2"/>
    <row r="11876" ht="12.75" customHeight="1" x14ac:dyDescent="0.2"/>
    <row r="11877" ht="12.75" customHeight="1" x14ac:dyDescent="0.2"/>
    <row r="11878" ht="12.75" customHeight="1" x14ac:dyDescent="0.2"/>
    <row r="11879" ht="12.75" customHeight="1" x14ac:dyDescent="0.2"/>
    <row r="11880" ht="12.75" customHeight="1" x14ac:dyDescent="0.2"/>
    <row r="11881" ht="12.75" customHeight="1" x14ac:dyDescent="0.2"/>
    <row r="11882" ht="12.75" customHeight="1" x14ac:dyDescent="0.2"/>
    <row r="11883" ht="12.75" customHeight="1" x14ac:dyDescent="0.2"/>
    <row r="11884" ht="12.75" customHeight="1" x14ac:dyDescent="0.2"/>
    <row r="11885" ht="12.75" customHeight="1" x14ac:dyDescent="0.2"/>
    <row r="11886" ht="12.75" customHeight="1" x14ac:dyDescent="0.2"/>
    <row r="11887" ht="12.75" customHeight="1" x14ac:dyDescent="0.2"/>
    <row r="11888" ht="12.75" customHeight="1" x14ac:dyDescent="0.2"/>
    <row r="11889" ht="12.75" customHeight="1" x14ac:dyDescent="0.2"/>
    <row r="11890" ht="12.75" customHeight="1" x14ac:dyDescent="0.2"/>
    <row r="11891" ht="12.75" customHeight="1" x14ac:dyDescent="0.2"/>
    <row r="11892" ht="12.75" customHeight="1" x14ac:dyDescent="0.2"/>
    <row r="11893" ht="12.75" customHeight="1" x14ac:dyDescent="0.2"/>
    <row r="11894" ht="12.75" customHeight="1" x14ac:dyDescent="0.2"/>
    <row r="11895" ht="12.75" customHeight="1" x14ac:dyDescent="0.2"/>
    <row r="11896" ht="12.75" customHeight="1" x14ac:dyDescent="0.2"/>
    <row r="11897" ht="12.75" customHeight="1" x14ac:dyDescent="0.2"/>
    <row r="11898" ht="12.75" customHeight="1" x14ac:dyDescent="0.2"/>
    <row r="11899" ht="12.75" customHeight="1" x14ac:dyDescent="0.2"/>
    <row r="11900" ht="12.75" customHeight="1" x14ac:dyDescent="0.2"/>
    <row r="11901" ht="12.75" customHeight="1" x14ac:dyDescent="0.2"/>
    <row r="11902" ht="12.75" customHeight="1" x14ac:dyDescent="0.2"/>
    <row r="11903" ht="12.75" customHeight="1" x14ac:dyDescent="0.2"/>
    <row r="11904" ht="12.75" customHeight="1" x14ac:dyDescent="0.2"/>
    <row r="11905" ht="12.75" customHeight="1" x14ac:dyDescent="0.2"/>
    <row r="11906" ht="12.75" customHeight="1" x14ac:dyDescent="0.2"/>
    <row r="11907" ht="12.75" customHeight="1" x14ac:dyDescent="0.2"/>
    <row r="11908" ht="12.75" customHeight="1" x14ac:dyDescent="0.2"/>
    <row r="11909" ht="12.75" customHeight="1" x14ac:dyDescent="0.2"/>
    <row r="11910" ht="12.75" customHeight="1" x14ac:dyDescent="0.2"/>
    <row r="11911" ht="12.75" customHeight="1" x14ac:dyDescent="0.2"/>
    <row r="11912" ht="12.75" customHeight="1" x14ac:dyDescent="0.2"/>
    <row r="11913" ht="12.75" customHeight="1" x14ac:dyDescent="0.2"/>
    <row r="11914" ht="12.75" customHeight="1" x14ac:dyDescent="0.2"/>
    <row r="11915" ht="12.75" customHeight="1" x14ac:dyDescent="0.2"/>
    <row r="11916" ht="12.75" customHeight="1" x14ac:dyDescent="0.2"/>
    <row r="11917" ht="12.75" customHeight="1" x14ac:dyDescent="0.2"/>
    <row r="11918" ht="12.75" customHeight="1" x14ac:dyDescent="0.2"/>
    <row r="11919" ht="12.75" customHeight="1" x14ac:dyDescent="0.2"/>
    <row r="11920" ht="12.75" customHeight="1" x14ac:dyDescent="0.2"/>
    <row r="11921" ht="12.75" customHeight="1" x14ac:dyDescent="0.2"/>
    <row r="11922" ht="12.75" customHeight="1" x14ac:dyDescent="0.2"/>
    <row r="11923" ht="12.75" customHeight="1" x14ac:dyDescent="0.2"/>
    <row r="11924" ht="12.75" customHeight="1" x14ac:dyDescent="0.2"/>
    <row r="11925" ht="12.75" customHeight="1" x14ac:dyDescent="0.2"/>
    <row r="11926" ht="12.75" customHeight="1" x14ac:dyDescent="0.2"/>
    <row r="11927" ht="12.75" customHeight="1" x14ac:dyDescent="0.2"/>
    <row r="11928" ht="12.75" customHeight="1" x14ac:dyDescent="0.2"/>
    <row r="11929" ht="12.75" customHeight="1" x14ac:dyDescent="0.2"/>
    <row r="11930" ht="12.75" customHeight="1" x14ac:dyDescent="0.2"/>
    <row r="11931" ht="12.75" customHeight="1" x14ac:dyDescent="0.2"/>
    <row r="11932" ht="12.75" customHeight="1" x14ac:dyDescent="0.2"/>
    <row r="11933" ht="12.75" customHeight="1" x14ac:dyDescent="0.2"/>
    <row r="11934" ht="12.75" customHeight="1" x14ac:dyDescent="0.2"/>
    <row r="11935" ht="12.75" customHeight="1" x14ac:dyDescent="0.2"/>
    <row r="11936" ht="12.75" customHeight="1" x14ac:dyDescent="0.2"/>
    <row r="11937" ht="12.75" customHeight="1" x14ac:dyDescent="0.2"/>
    <row r="11938" ht="12.75" customHeight="1" x14ac:dyDescent="0.2"/>
    <row r="11939" ht="12.75" customHeight="1" x14ac:dyDescent="0.2"/>
    <row r="11940" ht="12.75" customHeight="1" x14ac:dyDescent="0.2"/>
    <row r="11941" ht="12.75" customHeight="1" x14ac:dyDescent="0.2"/>
    <row r="11942" ht="12.75" customHeight="1" x14ac:dyDescent="0.2"/>
    <row r="11943" ht="12.75" customHeight="1" x14ac:dyDescent="0.2"/>
    <row r="11944" ht="12.75" customHeight="1" x14ac:dyDescent="0.2"/>
    <row r="11945" ht="12.75" customHeight="1" x14ac:dyDescent="0.2"/>
    <row r="11946" ht="12.75" customHeight="1" x14ac:dyDescent="0.2"/>
    <row r="11947" ht="12.75" customHeight="1" x14ac:dyDescent="0.2"/>
    <row r="11948" ht="12.75" customHeight="1" x14ac:dyDescent="0.2"/>
    <row r="11949" ht="12.75" customHeight="1" x14ac:dyDescent="0.2"/>
    <row r="11950" ht="12.75" customHeight="1" x14ac:dyDescent="0.2"/>
    <row r="11951" ht="12.75" customHeight="1" x14ac:dyDescent="0.2"/>
    <row r="11952" ht="12.75" customHeight="1" x14ac:dyDescent="0.2"/>
    <row r="11953" ht="12.75" customHeight="1" x14ac:dyDescent="0.2"/>
    <row r="11954" ht="12.75" customHeight="1" x14ac:dyDescent="0.2"/>
    <row r="11955" ht="12.75" customHeight="1" x14ac:dyDescent="0.2"/>
    <row r="11956" ht="12.75" customHeight="1" x14ac:dyDescent="0.2"/>
    <row r="11957" ht="12.75" customHeight="1" x14ac:dyDescent="0.2"/>
    <row r="11958" ht="12.75" customHeight="1" x14ac:dyDescent="0.2"/>
    <row r="11959" ht="12.75" customHeight="1" x14ac:dyDescent="0.2"/>
    <row r="11960" ht="12.75" customHeight="1" x14ac:dyDescent="0.2"/>
    <row r="11961" ht="12.75" customHeight="1" x14ac:dyDescent="0.2"/>
    <row r="11962" ht="12.75" customHeight="1" x14ac:dyDescent="0.2"/>
    <row r="11963" ht="12.75" customHeight="1" x14ac:dyDescent="0.2"/>
    <row r="11964" ht="12.75" customHeight="1" x14ac:dyDescent="0.2"/>
    <row r="11965" ht="12.75" customHeight="1" x14ac:dyDescent="0.2"/>
    <row r="11966" ht="12.75" customHeight="1" x14ac:dyDescent="0.2"/>
    <row r="11967" ht="12.75" customHeight="1" x14ac:dyDescent="0.2"/>
    <row r="11968" ht="12.75" customHeight="1" x14ac:dyDescent="0.2"/>
    <row r="11969" ht="12.75" customHeight="1" x14ac:dyDescent="0.2"/>
    <row r="11970" ht="12.75" customHeight="1" x14ac:dyDescent="0.2"/>
    <row r="11971" ht="12.75" customHeight="1" x14ac:dyDescent="0.2"/>
    <row r="11972" ht="12.75" customHeight="1" x14ac:dyDescent="0.2"/>
    <row r="11973" ht="12.75" customHeight="1" x14ac:dyDescent="0.2"/>
    <row r="11974" ht="12.75" customHeight="1" x14ac:dyDescent="0.2"/>
    <row r="11975" ht="12.75" customHeight="1" x14ac:dyDescent="0.2"/>
    <row r="11976" ht="12.75" customHeight="1" x14ac:dyDescent="0.2"/>
    <row r="11977" ht="12.75" customHeight="1" x14ac:dyDescent="0.2"/>
    <row r="11978" ht="12.75" customHeight="1" x14ac:dyDescent="0.2"/>
    <row r="11979" ht="12.75" customHeight="1" x14ac:dyDescent="0.2"/>
    <row r="11980" ht="12.75" customHeight="1" x14ac:dyDescent="0.2"/>
    <row r="11981" ht="12.75" customHeight="1" x14ac:dyDescent="0.2"/>
    <row r="11982" ht="12.75" customHeight="1" x14ac:dyDescent="0.2"/>
    <row r="11983" ht="12.75" customHeight="1" x14ac:dyDescent="0.2"/>
    <row r="11984" ht="12.75" customHeight="1" x14ac:dyDescent="0.2"/>
    <row r="11985" ht="12.75" customHeight="1" x14ac:dyDescent="0.2"/>
    <row r="11986" ht="12.75" customHeight="1" x14ac:dyDescent="0.2"/>
    <row r="11987" ht="12.75" customHeight="1" x14ac:dyDescent="0.2"/>
    <row r="11988" ht="12.75" customHeight="1" x14ac:dyDescent="0.2"/>
    <row r="11989" ht="12.75" customHeight="1" x14ac:dyDescent="0.2"/>
    <row r="11990" ht="12.75" customHeight="1" x14ac:dyDescent="0.2"/>
    <row r="11991" ht="12.75" customHeight="1" x14ac:dyDescent="0.2"/>
    <row r="11992" ht="12.75" customHeight="1" x14ac:dyDescent="0.2"/>
    <row r="11993" ht="12.75" customHeight="1" x14ac:dyDescent="0.2"/>
    <row r="11994" ht="12.75" customHeight="1" x14ac:dyDescent="0.2"/>
    <row r="11995" ht="12.75" customHeight="1" x14ac:dyDescent="0.2"/>
    <row r="11996" ht="12.75" customHeight="1" x14ac:dyDescent="0.2"/>
    <row r="11997" ht="12.75" customHeight="1" x14ac:dyDescent="0.2"/>
    <row r="11998" ht="12.75" customHeight="1" x14ac:dyDescent="0.2"/>
    <row r="11999" ht="12.75" customHeight="1" x14ac:dyDescent="0.2"/>
    <row r="12000" ht="12.75" customHeight="1" x14ac:dyDescent="0.2"/>
    <row r="12001" ht="12.75" customHeight="1" x14ac:dyDescent="0.2"/>
    <row r="12002" ht="12.75" customHeight="1" x14ac:dyDescent="0.2"/>
    <row r="12003" ht="12.75" customHeight="1" x14ac:dyDescent="0.2"/>
    <row r="12004" ht="12.75" customHeight="1" x14ac:dyDescent="0.2"/>
    <row r="12005" ht="12.75" customHeight="1" x14ac:dyDescent="0.2"/>
    <row r="12006" ht="12.75" customHeight="1" x14ac:dyDescent="0.2"/>
    <row r="12007" ht="12.75" customHeight="1" x14ac:dyDescent="0.2"/>
    <row r="12008" ht="12.75" customHeight="1" x14ac:dyDescent="0.2"/>
    <row r="12009" ht="12.75" customHeight="1" x14ac:dyDescent="0.2"/>
    <row r="12010" ht="12.75" customHeight="1" x14ac:dyDescent="0.2"/>
    <row r="12011" ht="12.75" customHeight="1" x14ac:dyDescent="0.2"/>
    <row r="12012" ht="12.75" customHeight="1" x14ac:dyDescent="0.2"/>
    <row r="12013" ht="12.75" customHeight="1" x14ac:dyDescent="0.2"/>
    <row r="12014" ht="12.75" customHeight="1" x14ac:dyDescent="0.2"/>
    <row r="12015" ht="12.75" customHeight="1" x14ac:dyDescent="0.2"/>
    <row r="12016" ht="12.75" customHeight="1" x14ac:dyDescent="0.2"/>
    <row r="12017" ht="12.75" customHeight="1" x14ac:dyDescent="0.2"/>
    <row r="12018" ht="12.75" customHeight="1" x14ac:dyDescent="0.2"/>
    <row r="12019" ht="12.75" customHeight="1" x14ac:dyDescent="0.2"/>
    <row r="12020" ht="12.75" customHeight="1" x14ac:dyDescent="0.2"/>
    <row r="12021" ht="12.75" customHeight="1" x14ac:dyDescent="0.2"/>
    <row r="12022" ht="12.75" customHeight="1" x14ac:dyDescent="0.2"/>
    <row r="12023" ht="12.75" customHeight="1" x14ac:dyDescent="0.2"/>
    <row r="12024" ht="12.75" customHeight="1" x14ac:dyDescent="0.2"/>
    <row r="12025" ht="12.75" customHeight="1" x14ac:dyDescent="0.2"/>
    <row r="12026" ht="12.75" customHeight="1" x14ac:dyDescent="0.2"/>
    <row r="12027" ht="12.75" customHeight="1" x14ac:dyDescent="0.2"/>
    <row r="12028" ht="12.75" customHeight="1" x14ac:dyDescent="0.2"/>
    <row r="12029" ht="12.75" customHeight="1" x14ac:dyDescent="0.2"/>
    <row r="12030" ht="12.75" customHeight="1" x14ac:dyDescent="0.2"/>
    <row r="12031" ht="12.75" customHeight="1" x14ac:dyDescent="0.2"/>
    <row r="12032" ht="12.75" customHeight="1" x14ac:dyDescent="0.2"/>
    <row r="12033" ht="12.75" customHeight="1" x14ac:dyDescent="0.2"/>
    <row r="12034" ht="12.75" customHeight="1" x14ac:dyDescent="0.2"/>
    <row r="12035" ht="12.75" customHeight="1" x14ac:dyDescent="0.2"/>
    <row r="12036" ht="12.75" customHeight="1" x14ac:dyDescent="0.2"/>
    <row r="12037" ht="12.75" customHeight="1" x14ac:dyDescent="0.2"/>
    <row r="12038" ht="12.75" customHeight="1" x14ac:dyDescent="0.2"/>
    <row r="12039" ht="12.75" customHeight="1" x14ac:dyDescent="0.2"/>
    <row r="12040" ht="12.75" customHeight="1" x14ac:dyDescent="0.2"/>
    <row r="12041" ht="12.75" customHeight="1" x14ac:dyDescent="0.2"/>
    <row r="12042" ht="12.75" customHeight="1" x14ac:dyDescent="0.2"/>
    <row r="12043" ht="12.75" customHeight="1" x14ac:dyDescent="0.2"/>
    <row r="12044" ht="12.75" customHeight="1" x14ac:dyDescent="0.2"/>
    <row r="12045" ht="12.75" customHeight="1" x14ac:dyDescent="0.2"/>
    <row r="12046" ht="12.75" customHeight="1" x14ac:dyDescent="0.2"/>
    <row r="12047" ht="12.75" customHeight="1" x14ac:dyDescent="0.2"/>
    <row r="12048" ht="12.75" customHeight="1" x14ac:dyDescent="0.2"/>
    <row r="12049" ht="12.75" customHeight="1" x14ac:dyDescent="0.2"/>
    <row r="12050" ht="12.75" customHeight="1" x14ac:dyDescent="0.2"/>
    <row r="12051" ht="12.75" customHeight="1" x14ac:dyDescent="0.2"/>
    <row r="12052" ht="12.75" customHeight="1" x14ac:dyDescent="0.2"/>
    <row r="12053" ht="12.75" customHeight="1" x14ac:dyDescent="0.2"/>
    <row r="12054" ht="12.75" customHeight="1" x14ac:dyDescent="0.2"/>
    <row r="12055" ht="12.75" customHeight="1" x14ac:dyDescent="0.2"/>
    <row r="12056" ht="12.75" customHeight="1" x14ac:dyDescent="0.2"/>
    <row r="12057" ht="12.75" customHeight="1" x14ac:dyDescent="0.2"/>
    <row r="12058" ht="12.75" customHeight="1" x14ac:dyDescent="0.2"/>
    <row r="12059" ht="12.75" customHeight="1" x14ac:dyDescent="0.2"/>
    <row r="12060" ht="12.75" customHeight="1" x14ac:dyDescent="0.2"/>
    <row r="12061" ht="12.75" customHeight="1" x14ac:dyDescent="0.2"/>
    <row r="12062" ht="12.75" customHeight="1" x14ac:dyDescent="0.2"/>
    <row r="12063" ht="12.75" customHeight="1" x14ac:dyDescent="0.2"/>
    <row r="12064" ht="12.75" customHeight="1" x14ac:dyDescent="0.2"/>
    <row r="12065" ht="12.75" customHeight="1" x14ac:dyDescent="0.2"/>
    <row r="12066" ht="12.75" customHeight="1" x14ac:dyDescent="0.2"/>
    <row r="12067" ht="12.75" customHeight="1" x14ac:dyDescent="0.2"/>
    <row r="12068" ht="12.75" customHeight="1" x14ac:dyDescent="0.2"/>
    <row r="12069" ht="12.75" customHeight="1" x14ac:dyDescent="0.2"/>
    <row r="12070" ht="12.75" customHeight="1" x14ac:dyDescent="0.2"/>
    <row r="12071" ht="12.75" customHeight="1" x14ac:dyDescent="0.2"/>
    <row r="12072" ht="12.75" customHeight="1" x14ac:dyDescent="0.2"/>
    <row r="12073" ht="12.75" customHeight="1" x14ac:dyDescent="0.2"/>
    <row r="12074" ht="12.75" customHeight="1" x14ac:dyDescent="0.2"/>
    <row r="12075" ht="12.75" customHeight="1" x14ac:dyDescent="0.2"/>
    <row r="12076" ht="12.75" customHeight="1" x14ac:dyDescent="0.2"/>
    <row r="12077" ht="12.75" customHeight="1" x14ac:dyDescent="0.2"/>
    <row r="12078" ht="12.75" customHeight="1" x14ac:dyDescent="0.2"/>
    <row r="12079" ht="12.75" customHeight="1" x14ac:dyDescent="0.2"/>
    <row r="12080" ht="12.75" customHeight="1" x14ac:dyDescent="0.2"/>
    <row r="12081" ht="12.75" customHeight="1" x14ac:dyDescent="0.2"/>
    <row r="12082" ht="12.75" customHeight="1" x14ac:dyDescent="0.2"/>
    <row r="12083" ht="12.75" customHeight="1" x14ac:dyDescent="0.2"/>
    <row r="12084" ht="12.75" customHeight="1" x14ac:dyDescent="0.2"/>
    <row r="12085" ht="12.75" customHeight="1" x14ac:dyDescent="0.2"/>
    <row r="12086" ht="12.75" customHeight="1" x14ac:dyDescent="0.2"/>
    <row r="12087" ht="12.75" customHeight="1" x14ac:dyDescent="0.2"/>
    <row r="12088" ht="12.75" customHeight="1" x14ac:dyDescent="0.2"/>
    <row r="12089" ht="12.75" customHeight="1" x14ac:dyDescent="0.2"/>
    <row r="12090" ht="12.75" customHeight="1" x14ac:dyDescent="0.2"/>
    <row r="12091" ht="12.75" customHeight="1" x14ac:dyDescent="0.2"/>
    <row r="12092" ht="12.75" customHeight="1" x14ac:dyDescent="0.2"/>
    <row r="12093" ht="12.75" customHeight="1" x14ac:dyDescent="0.2"/>
    <row r="12094" ht="12.75" customHeight="1" x14ac:dyDescent="0.2"/>
    <row r="12095" ht="12.75" customHeight="1" x14ac:dyDescent="0.2"/>
    <row r="12096" ht="12.75" customHeight="1" x14ac:dyDescent="0.2"/>
    <row r="12097" ht="12.75" customHeight="1" x14ac:dyDescent="0.2"/>
    <row r="12098" ht="12.75" customHeight="1" x14ac:dyDescent="0.2"/>
    <row r="12099" ht="12.75" customHeight="1" x14ac:dyDescent="0.2"/>
    <row r="12100" ht="12.75" customHeight="1" x14ac:dyDescent="0.2"/>
    <row r="12101" ht="12.75" customHeight="1" x14ac:dyDescent="0.2"/>
    <row r="12102" ht="12.75" customHeight="1" x14ac:dyDescent="0.2"/>
    <row r="12103" ht="12.75" customHeight="1" x14ac:dyDescent="0.2"/>
    <row r="12104" ht="12.75" customHeight="1" x14ac:dyDescent="0.2"/>
    <row r="12105" ht="12.75" customHeight="1" x14ac:dyDescent="0.2"/>
    <row r="12106" ht="12.75" customHeight="1" x14ac:dyDescent="0.2"/>
    <row r="12107" ht="12.75" customHeight="1" x14ac:dyDescent="0.2"/>
    <row r="12108" ht="12.75" customHeight="1" x14ac:dyDescent="0.2"/>
    <row r="12109" ht="12.75" customHeight="1" x14ac:dyDescent="0.2"/>
    <row r="12110" ht="12.75" customHeight="1" x14ac:dyDescent="0.2"/>
    <row r="12111" ht="12.75" customHeight="1" x14ac:dyDescent="0.2"/>
    <row r="12112" ht="12.75" customHeight="1" x14ac:dyDescent="0.2"/>
    <row r="12113" ht="12.75" customHeight="1" x14ac:dyDescent="0.2"/>
    <row r="12114" ht="12.75" customHeight="1" x14ac:dyDescent="0.2"/>
    <row r="12115" ht="12.75" customHeight="1" x14ac:dyDescent="0.2"/>
    <row r="12116" ht="12.75" customHeight="1" x14ac:dyDescent="0.2"/>
    <row r="12117" ht="12.75" customHeight="1" x14ac:dyDescent="0.2"/>
    <row r="12118" ht="12.75" customHeight="1" x14ac:dyDescent="0.2"/>
    <row r="12119" ht="12.75" customHeight="1" x14ac:dyDescent="0.2"/>
    <row r="12120" ht="12.75" customHeight="1" x14ac:dyDescent="0.2"/>
    <row r="12121" ht="12.75" customHeight="1" x14ac:dyDescent="0.2"/>
    <row r="12122" ht="12.75" customHeight="1" x14ac:dyDescent="0.2"/>
    <row r="12123" ht="12.75" customHeight="1" x14ac:dyDescent="0.2"/>
    <row r="12124" ht="12.75" customHeight="1" x14ac:dyDescent="0.2"/>
    <row r="12125" ht="12.75" customHeight="1" x14ac:dyDescent="0.2"/>
    <row r="12126" ht="12.75" customHeight="1" x14ac:dyDescent="0.2"/>
    <row r="12127" ht="12.75" customHeight="1" x14ac:dyDescent="0.2"/>
    <row r="12128" ht="12.75" customHeight="1" x14ac:dyDescent="0.2"/>
    <row r="12129" ht="12.75" customHeight="1" x14ac:dyDescent="0.2"/>
    <row r="12130" ht="12.75" customHeight="1" x14ac:dyDescent="0.2"/>
    <row r="12131" ht="12.75" customHeight="1" x14ac:dyDescent="0.2"/>
    <row r="12132" ht="12.75" customHeight="1" x14ac:dyDescent="0.2"/>
    <row r="12133" ht="12.75" customHeight="1" x14ac:dyDescent="0.2"/>
    <row r="12134" ht="12.75" customHeight="1" x14ac:dyDescent="0.2"/>
    <row r="12135" ht="12.75" customHeight="1" x14ac:dyDescent="0.2"/>
    <row r="12136" ht="12.75" customHeight="1" x14ac:dyDescent="0.2"/>
    <row r="12137" ht="12.75" customHeight="1" x14ac:dyDescent="0.2"/>
    <row r="12138" ht="12.75" customHeight="1" x14ac:dyDescent="0.2"/>
    <row r="12139" ht="12.75" customHeight="1" x14ac:dyDescent="0.2"/>
    <row r="12140" ht="12.75" customHeight="1" x14ac:dyDescent="0.2"/>
    <row r="12141" ht="12.75" customHeight="1" x14ac:dyDescent="0.2"/>
    <row r="12142" ht="12.75" customHeight="1" x14ac:dyDescent="0.2"/>
    <row r="12143" ht="12.75" customHeight="1" x14ac:dyDescent="0.2"/>
    <row r="12144" ht="12.75" customHeight="1" x14ac:dyDescent="0.2"/>
    <row r="12145" ht="12.75" customHeight="1" x14ac:dyDescent="0.2"/>
    <row r="12146" ht="12.75" customHeight="1" x14ac:dyDescent="0.2"/>
    <row r="12147" ht="12.75" customHeight="1" x14ac:dyDescent="0.2"/>
    <row r="12148" ht="12.75" customHeight="1" x14ac:dyDescent="0.2"/>
    <row r="12149" ht="12.75" customHeight="1" x14ac:dyDescent="0.2"/>
    <row r="12150" ht="12.75" customHeight="1" x14ac:dyDescent="0.2"/>
    <row r="12151" ht="12.75" customHeight="1" x14ac:dyDescent="0.2"/>
    <row r="12152" ht="12.75" customHeight="1" x14ac:dyDescent="0.2"/>
    <row r="12153" ht="12.75" customHeight="1" x14ac:dyDescent="0.2"/>
    <row r="12154" ht="12.75" customHeight="1" x14ac:dyDescent="0.2"/>
    <row r="12155" ht="12.75" customHeight="1" x14ac:dyDescent="0.2"/>
    <row r="12156" ht="12.75" customHeight="1" x14ac:dyDescent="0.2"/>
    <row r="12157" ht="12.75" customHeight="1" x14ac:dyDescent="0.2"/>
    <row r="12158" ht="12.75" customHeight="1" x14ac:dyDescent="0.2"/>
    <row r="12159" ht="12.75" customHeight="1" x14ac:dyDescent="0.2"/>
    <row r="12160" ht="12.75" customHeight="1" x14ac:dyDescent="0.2"/>
    <row r="12161" ht="12.75" customHeight="1" x14ac:dyDescent="0.2"/>
    <row r="12162" ht="12.75" customHeight="1" x14ac:dyDescent="0.2"/>
    <row r="12163" ht="12.75" customHeight="1" x14ac:dyDescent="0.2"/>
    <row r="12164" ht="12.75" customHeight="1" x14ac:dyDescent="0.2"/>
    <row r="12165" ht="12.75" customHeight="1" x14ac:dyDescent="0.2"/>
    <row r="12166" ht="12.75" customHeight="1" x14ac:dyDescent="0.2"/>
    <row r="12167" ht="12.75" customHeight="1" x14ac:dyDescent="0.2"/>
    <row r="12168" ht="12.75" customHeight="1" x14ac:dyDescent="0.2"/>
    <row r="12169" ht="12.75" customHeight="1" x14ac:dyDescent="0.2"/>
    <row r="12170" ht="12.75" customHeight="1" x14ac:dyDescent="0.2"/>
    <row r="12171" ht="12.75" customHeight="1" x14ac:dyDescent="0.2"/>
    <row r="12172" ht="12.75" customHeight="1" x14ac:dyDescent="0.2"/>
    <row r="12173" ht="12.75" customHeight="1" x14ac:dyDescent="0.2"/>
    <row r="12174" ht="12.75" customHeight="1" x14ac:dyDescent="0.2"/>
    <row r="12175" ht="12.75" customHeight="1" x14ac:dyDescent="0.2"/>
    <row r="12176" ht="12.75" customHeight="1" x14ac:dyDescent="0.2"/>
    <row r="12177" ht="12.75" customHeight="1" x14ac:dyDescent="0.2"/>
    <row r="12178" ht="12.75" customHeight="1" x14ac:dyDescent="0.2"/>
    <row r="12179" ht="12.75" customHeight="1" x14ac:dyDescent="0.2"/>
    <row r="12180" ht="12.75" customHeight="1" x14ac:dyDescent="0.2"/>
    <row r="12181" ht="12.75" customHeight="1" x14ac:dyDescent="0.2"/>
    <row r="12182" ht="12.75" customHeight="1" x14ac:dyDescent="0.2"/>
    <row r="12183" ht="12.75" customHeight="1" x14ac:dyDescent="0.2"/>
    <row r="12184" ht="12.75" customHeight="1" x14ac:dyDescent="0.2"/>
    <row r="12185" ht="12.75" customHeight="1" x14ac:dyDescent="0.2"/>
    <row r="12186" ht="12.75" customHeight="1" x14ac:dyDescent="0.2"/>
    <row r="12187" ht="12.75" customHeight="1" x14ac:dyDescent="0.2"/>
    <row r="12188" ht="12.75" customHeight="1" x14ac:dyDescent="0.2"/>
    <row r="12189" ht="12.75" customHeight="1" x14ac:dyDescent="0.2"/>
    <row r="12190" ht="12.75" customHeight="1" x14ac:dyDescent="0.2"/>
    <row r="12191" ht="12.75" customHeight="1" x14ac:dyDescent="0.2"/>
    <row r="12192" ht="12.75" customHeight="1" x14ac:dyDescent="0.2"/>
    <row r="12193" ht="12.75" customHeight="1" x14ac:dyDescent="0.2"/>
    <row r="12194" ht="12.75" customHeight="1" x14ac:dyDescent="0.2"/>
    <row r="12195" ht="12.75" customHeight="1" x14ac:dyDescent="0.2"/>
    <row r="12196" ht="12.75" customHeight="1" x14ac:dyDescent="0.2"/>
    <row r="12197" ht="12.75" customHeight="1" x14ac:dyDescent="0.2"/>
    <row r="12198" ht="12.75" customHeight="1" x14ac:dyDescent="0.2"/>
    <row r="12199" ht="12.75" customHeight="1" x14ac:dyDescent="0.2"/>
    <row r="12200" ht="12.75" customHeight="1" x14ac:dyDescent="0.2"/>
    <row r="12201" ht="12.75" customHeight="1" x14ac:dyDescent="0.2"/>
    <row r="12202" ht="12.75" customHeight="1" x14ac:dyDescent="0.2"/>
    <row r="12203" ht="12.75" customHeight="1" x14ac:dyDescent="0.2"/>
    <row r="12204" ht="12.75" customHeight="1" x14ac:dyDescent="0.2"/>
    <row r="12205" ht="12.75" customHeight="1" x14ac:dyDescent="0.2"/>
    <row r="12206" ht="12.75" customHeight="1" x14ac:dyDescent="0.2"/>
    <row r="12207" ht="12.75" customHeight="1" x14ac:dyDescent="0.2"/>
    <row r="12208" ht="12.75" customHeight="1" x14ac:dyDescent="0.2"/>
    <row r="12209" ht="12.75" customHeight="1" x14ac:dyDescent="0.2"/>
    <row r="12210" ht="12.75" customHeight="1" x14ac:dyDescent="0.2"/>
    <row r="12211" ht="12.75" customHeight="1" x14ac:dyDescent="0.2"/>
    <row r="12212" ht="12.75" customHeight="1" x14ac:dyDescent="0.2"/>
    <row r="12213" ht="12.75" customHeight="1" x14ac:dyDescent="0.2"/>
    <row r="12214" ht="12.75" customHeight="1" x14ac:dyDescent="0.2"/>
    <row r="12215" ht="12.75" customHeight="1" x14ac:dyDescent="0.2"/>
    <row r="12216" ht="12.75" customHeight="1" x14ac:dyDescent="0.2"/>
    <row r="12217" ht="12.75" customHeight="1" x14ac:dyDescent="0.2"/>
    <row r="12218" ht="12.75" customHeight="1" x14ac:dyDescent="0.2"/>
    <row r="12219" ht="12.75" customHeight="1" x14ac:dyDescent="0.2"/>
    <row r="12220" ht="12.75" customHeight="1" x14ac:dyDescent="0.2"/>
    <row r="12221" ht="12.75" customHeight="1" x14ac:dyDescent="0.2"/>
    <row r="12222" ht="12.75" customHeight="1" x14ac:dyDescent="0.2"/>
    <row r="12223" ht="12.75" customHeight="1" x14ac:dyDescent="0.2"/>
    <row r="12224" ht="12.75" customHeight="1" x14ac:dyDescent="0.2"/>
    <row r="12225" ht="12.75" customHeight="1" x14ac:dyDescent="0.2"/>
    <row r="12226" ht="12.75" customHeight="1" x14ac:dyDescent="0.2"/>
    <row r="12227" ht="12.75" customHeight="1" x14ac:dyDescent="0.2"/>
    <row r="12228" ht="12.75" customHeight="1" x14ac:dyDescent="0.2"/>
    <row r="12229" ht="12.75" customHeight="1" x14ac:dyDescent="0.2"/>
    <row r="12230" ht="12.75" customHeight="1" x14ac:dyDescent="0.2"/>
    <row r="12231" ht="12.75" customHeight="1" x14ac:dyDescent="0.2"/>
    <row r="12232" ht="12.75" customHeight="1" x14ac:dyDescent="0.2"/>
    <row r="12233" ht="12.75" customHeight="1" x14ac:dyDescent="0.2"/>
    <row r="12234" ht="12.75" customHeight="1" x14ac:dyDescent="0.2"/>
    <row r="12235" ht="12.75" customHeight="1" x14ac:dyDescent="0.2"/>
    <row r="12236" ht="12.75" customHeight="1" x14ac:dyDescent="0.2"/>
    <row r="12237" ht="12.75" customHeight="1" x14ac:dyDescent="0.2"/>
    <row r="12238" ht="12.75" customHeight="1" x14ac:dyDescent="0.2"/>
    <row r="12239" ht="12.75" customHeight="1" x14ac:dyDescent="0.2"/>
    <row r="12240" ht="12.75" customHeight="1" x14ac:dyDescent="0.2"/>
    <row r="12241" ht="12.75" customHeight="1" x14ac:dyDescent="0.2"/>
    <row r="12242" ht="12.75" customHeight="1" x14ac:dyDescent="0.2"/>
    <row r="12243" ht="12.75" customHeight="1" x14ac:dyDescent="0.2"/>
    <row r="12244" ht="12.75" customHeight="1" x14ac:dyDescent="0.2"/>
    <row r="12245" ht="12.75" customHeight="1" x14ac:dyDescent="0.2"/>
    <row r="12246" ht="12.75" customHeight="1" x14ac:dyDescent="0.2"/>
    <row r="12247" ht="12.75" customHeight="1" x14ac:dyDescent="0.2"/>
    <row r="12248" ht="12.75" customHeight="1" x14ac:dyDescent="0.2"/>
    <row r="12249" ht="12.75" customHeight="1" x14ac:dyDescent="0.2"/>
    <row r="12250" ht="12.75" customHeight="1" x14ac:dyDescent="0.2"/>
    <row r="12251" ht="12.75" customHeight="1" x14ac:dyDescent="0.2"/>
    <row r="12252" ht="12.75" customHeight="1" x14ac:dyDescent="0.2"/>
    <row r="12253" ht="12.75" customHeight="1" x14ac:dyDescent="0.2"/>
    <row r="12254" ht="12.75" customHeight="1" x14ac:dyDescent="0.2"/>
    <row r="12255" ht="12.75" customHeight="1" x14ac:dyDescent="0.2"/>
    <row r="12256" ht="12.75" customHeight="1" x14ac:dyDescent="0.2"/>
    <row r="12257" ht="12.75" customHeight="1" x14ac:dyDescent="0.2"/>
    <row r="12258" ht="12.75" customHeight="1" x14ac:dyDescent="0.2"/>
    <row r="12259" ht="12.75" customHeight="1" x14ac:dyDescent="0.2"/>
    <row r="12260" ht="12.75" customHeight="1" x14ac:dyDescent="0.2"/>
    <row r="12261" ht="12.75" customHeight="1" x14ac:dyDescent="0.2"/>
    <row r="12262" ht="12.75" customHeight="1" x14ac:dyDescent="0.2"/>
    <row r="12263" ht="12.75" customHeight="1" x14ac:dyDescent="0.2"/>
    <row r="12264" ht="12.75" customHeight="1" x14ac:dyDescent="0.2"/>
    <row r="12265" ht="12.75" customHeight="1" x14ac:dyDescent="0.2"/>
    <row r="12266" ht="12.75" customHeight="1" x14ac:dyDescent="0.2"/>
    <row r="12267" ht="12.75" customHeight="1" x14ac:dyDescent="0.2"/>
    <row r="12268" ht="12.75" customHeight="1" x14ac:dyDescent="0.2"/>
    <row r="12269" ht="12.75" customHeight="1" x14ac:dyDescent="0.2"/>
    <row r="12270" ht="12.75" customHeight="1" x14ac:dyDescent="0.2"/>
    <row r="12271" ht="12.75" customHeight="1" x14ac:dyDescent="0.2"/>
    <row r="12272" ht="12.75" customHeight="1" x14ac:dyDescent="0.2"/>
    <row r="12273" ht="12.75" customHeight="1" x14ac:dyDescent="0.2"/>
    <row r="12274" ht="12.75" customHeight="1" x14ac:dyDescent="0.2"/>
    <row r="12275" ht="12.75" customHeight="1" x14ac:dyDescent="0.2"/>
    <row r="12276" ht="12.75" customHeight="1" x14ac:dyDescent="0.2"/>
    <row r="12277" ht="12.75" customHeight="1" x14ac:dyDescent="0.2"/>
    <row r="12278" ht="12.75" customHeight="1" x14ac:dyDescent="0.2"/>
    <row r="12279" ht="12.75" customHeight="1" x14ac:dyDescent="0.2"/>
    <row r="12280" ht="12.75" customHeight="1" x14ac:dyDescent="0.2"/>
    <row r="12281" ht="12.75" customHeight="1" x14ac:dyDescent="0.2"/>
    <row r="12282" ht="12.75" customHeight="1" x14ac:dyDescent="0.2"/>
    <row r="12283" ht="12.75" customHeight="1" x14ac:dyDescent="0.2"/>
    <row r="12284" ht="12.75" customHeight="1" x14ac:dyDescent="0.2"/>
    <row r="12285" ht="12.75" customHeight="1" x14ac:dyDescent="0.2"/>
    <row r="12286" ht="12.75" customHeight="1" x14ac:dyDescent="0.2"/>
    <row r="12287" ht="12.75" customHeight="1" x14ac:dyDescent="0.2"/>
    <row r="12288" ht="12.75" customHeight="1" x14ac:dyDescent="0.2"/>
    <row r="12289" ht="12.75" customHeight="1" x14ac:dyDescent="0.2"/>
    <row r="12290" ht="12.75" customHeight="1" x14ac:dyDescent="0.2"/>
    <row r="12291" ht="12.75" customHeight="1" x14ac:dyDescent="0.2"/>
    <row r="12292" ht="12.75" customHeight="1" x14ac:dyDescent="0.2"/>
    <row r="12293" ht="12.75" customHeight="1" x14ac:dyDescent="0.2"/>
    <row r="12294" ht="12.75" customHeight="1" x14ac:dyDescent="0.2"/>
    <row r="12295" ht="12.75" customHeight="1" x14ac:dyDescent="0.2"/>
    <row r="12296" ht="12.75" customHeight="1" x14ac:dyDescent="0.2"/>
    <row r="12297" ht="12.75" customHeight="1" x14ac:dyDescent="0.2"/>
    <row r="12298" ht="12.75" customHeight="1" x14ac:dyDescent="0.2"/>
    <row r="12299" ht="12.75" customHeight="1" x14ac:dyDescent="0.2"/>
    <row r="12300" ht="12.75" customHeight="1" x14ac:dyDescent="0.2"/>
    <row r="12301" ht="12.75" customHeight="1" x14ac:dyDescent="0.2"/>
    <row r="12302" ht="12.75" customHeight="1" x14ac:dyDescent="0.2"/>
    <row r="12303" ht="12.75" customHeight="1" x14ac:dyDescent="0.2"/>
    <row r="12304" ht="12.75" customHeight="1" x14ac:dyDescent="0.2"/>
    <row r="12305" ht="12.75" customHeight="1" x14ac:dyDescent="0.2"/>
    <row r="12306" ht="12.75" customHeight="1" x14ac:dyDescent="0.2"/>
    <row r="12307" ht="12.75" customHeight="1" x14ac:dyDescent="0.2"/>
    <row r="12308" ht="12.75" customHeight="1" x14ac:dyDescent="0.2"/>
    <row r="12309" ht="12.75" customHeight="1" x14ac:dyDescent="0.2"/>
    <row r="12310" ht="12.75" customHeight="1" x14ac:dyDescent="0.2"/>
    <row r="12311" ht="12.75" customHeight="1" x14ac:dyDescent="0.2"/>
    <row r="12312" ht="12.75" customHeight="1" x14ac:dyDescent="0.2"/>
    <row r="12313" ht="12.75" customHeight="1" x14ac:dyDescent="0.2"/>
    <row r="12314" ht="12.75" customHeight="1" x14ac:dyDescent="0.2"/>
    <row r="12315" ht="12.75" customHeight="1" x14ac:dyDescent="0.2"/>
    <row r="12316" ht="12.75" customHeight="1" x14ac:dyDescent="0.2"/>
    <row r="12317" ht="12.75" customHeight="1" x14ac:dyDescent="0.2"/>
    <row r="12318" ht="12.75" customHeight="1" x14ac:dyDescent="0.2"/>
    <row r="12319" ht="12.75" customHeight="1" x14ac:dyDescent="0.2"/>
    <row r="12320" ht="12.75" customHeight="1" x14ac:dyDescent="0.2"/>
    <row r="12321" ht="12.75" customHeight="1" x14ac:dyDescent="0.2"/>
    <row r="12322" ht="12.75" customHeight="1" x14ac:dyDescent="0.2"/>
    <row r="12323" ht="12.75" customHeight="1" x14ac:dyDescent="0.2"/>
    <row r="12324" ht="12.75" customHeight="1" x14ac:dyDescent="0.2"/>
    <row r="12325" ht="12.75" customHeight="1" x14ac:dyDescent="0.2"/>
    <row r="12326" ht="12.75" customHeight="1" x14ac:dyDescent="0.2"/>
    <row r="12327" ht="12.75" customHeight="1" x14ac:dyDescent="0.2"/>
    <row r="12328" ht="12.75" customHeight="1" x14ac:dyDescent="0.2"/>
    <row r="12329" ht="12.75" customHeight="1" x14ac:dyDescent="0.2"/>
    <row r="12330" ht="12.75" customHeight="1" x14ac:dyDescent="0.2"/>
    <row r="12331" ht="12.75" customHeight="1" x14ac:dyDescent="0.2"/>
    <row r="12332" ht="12.75" customHeight="1" x14ac:dyDescent="0.2"/>
    <row r="12333" ht="12.75" customHeight="1" x14ac:dyDescent="0.2"/>
    <row r="12334" ht="12.75" customHeight="1" x14ac:dyDescent="0.2"/>
    <row r="12335" ht="12.75" customHeight="1" x14ac:dyDescent="0.2"/>
    <row r="12336" ht="12.75" customHeight="1" x14ac:dyDescent="0.2"/>
    <row r="12337" ht="12.75" customHeight="1" x14ac:dyDescent="0.2"/>
    <row r="12338" ht="12.75" customHeight="1" x14ac:dyDescent="0.2"/>
    <row r="12339" ht="12.75" customHeight="1" x14ac:dyDescent="0.2"/>
    <row r="12340" ht="12.75" customHeight="1" x14ac:dyDescent="0.2"/>
    <row r="12341" ht="12.75" customHeight="1" x14ac:dyDescent="0.2"/>
    <row r="12342" ht="12.75" customHeight="1" x14ac:dyDescent="0.2"/>
    <row r="12343" ht="12.75" customHeight="1" x14ac:dyDescent="0.2"/>
    <row r="12344" ht="12.75" customHeight="1" x14ac:dyDescent="0.2"/>
    <row r="12345" ht="12.75" customHeight="1" x14ac:dyDescent="0.2"/>
    <row r="12346" ht="12.75" customHeight="1" x14ac:dyDescent="0.2"/>
    <row r="12347" ht="12.75" customHeight="1" x14ac:dyDescent="0.2"/>
    <row r="12348" ht="12.75" customHeight="1" x14ac:dyDescent="0.2"/>
    <row r="12349" ht="12.75" customHeight="1" x14ac:dyDescent="0.2"/>
    <row r="12350" ht="12.75" customHeight="1" x14ac:dyDescent="0.2"/>
    <row r="12351" ht="12.75" customHeight="1" x14ac:dyDescent="0.2"/>
    <row r="12352" ht="12.75" customHeight="1" x14ac:dyDescent="0.2"/>
    <row r="12353" ht="12.75" customHeight="1" x14ac:dyDescent="0.2"/>
    <row r="12354" ht="12.75" customHeight="1" x14ac:dyDescent="0.2"/>
    <row r="12355" ht="12.75" customHeight="1" x14ac:dyDescent="0.2"/>
    <row r="12356" ht="12.75" customHeight="1" x14ac:dyDescent="0.2"/>
    <row r="12357" ht="12.75" customHeight="1" x14ac:dyDescent="0.2"/>
    <row r="12358" ht="12.75" customHeight="1" x14ac:dyDescent="0.2"/>
    <row r="12359" ht="12.75" customHeight="1" x14ac:dyDescent="0.2"/>
    <row r="12360" ht="12.75" customHeight="1" x14ac:dyDescent="0.2"/>
    <row r="12361" ht="12.75" customHeight="1" x14ac:dyDescent="0.2"/>
    <row r="12362" ht="12.75" customHeight="1" x14ac:dyDescent="0.2"/>
    <row r="12363" ht="12.75" customHeight="1" x14ac:dyDescent="0.2"/>
    <row r="12364" ht="12.75" customHeight="1" x14ac:dyDescent="0.2"/>
    <row r="12365" ht="12.75" customHeight="1" x14ac:dyDescent="0.2"/>
    <row r="12366" ht="12.75" customHeight="1" x14ac:dyDescent="0.2"/>
    <row r="12367" ht="12.75" customHeight="1" x14ac:dyDescent="0.2"/>
    <row r="12368" ht="12.75" customHeight="1" x14ac:dyDescent="0.2"/>
    <row r="12369" ht="12.75" customHeight="1" x14ac:dyDescent="0.2"/>
    <row r="12370" ht="12.75" customHeight="1" x14ac:dyDescent="0.2"/>
    <row r="12371" ht="12.75" customHeight="1" x14ac:dyDescent="0.2"/>
    <row r="12372" ht="12.75" customHeight="1" x14ac:dyDescent="0.2"/>
    <row r="12373" ht="12.75" customHeight="1" x14ac:dyDescent="0.2"/>
    <row r="12374" ht="12.75" customHeight="1" x14ac:dyDescent="0.2"/>
    <row r="12375" ht="12.75" customHeight="1" x14ac:dyDescent="0.2"/>
    <row r="12376" ht="12.75" customHeight="1" x14ac:dyDescent="0.2"/>
    <row r="12377" ht="12.75" customHeight="1" x14ac:dyDescent="0.2"/>
    <row r="12378" ht="12.75" customHeight="1" x14ac:dyDescent="0.2"/>
    <row r="12379" ht="12.75" customHeight="1" x14ac:dyDescent="0.2"/>
    <row r="12380" ht="12.75" customHeight="1" x14ac:dyDescent="0.2"/>
    <row r="12381" ht="12.75" customHeight="1" x14ac:dyDescent="0.2"/>
    <row r="12382" ht="12.75" customHeight="1" x14ac:dyDescent="0.2"/>
    <row r="12383" ht="12.75" customHeight="1" x14ac:dyDescent="0.2"/>
    <row r="12384" ht="12.75" customHeight="1" x14ac:dyDescent="0.2"/>
    <row r="12385" ht="12.75" customHeight="1" x14ac:dyDescent="0.2"/>
    <row r="12386" ht="12.75" customHeight="1" x14ac:dyDescent="0.2"/>
    <row r="12387" ht="12.75" customHeight="1" x14ac:dyDescent="0.2"/>
    <row r="12388" ht="12.75" customHeight="1" x14ac:dyDescent="0.2"/>
    <row r="12389" ht="12.75" customHeight="1" x14ac:dyDescent="0.2"/>
    <row r="12390" ht="12.75" customHeight="1" x14ac:dyDescent="0.2"/>
    <row r="12391" ht="12.75" customHeight="1" x14ac:dyDescent="0.2"/>
    <row r="12392" ht="12.75" customHeight="1" x14ac:dyDescent="0.2"/>
    <row r="12393" ht="12.75" customHeight="1" x14ac:dyDescent="0.2"/>
    <row r="12394" ht="12.75" customHeight="1" x14ac:dyDescent="0.2"/>
    <row r="12395" ht="12.75" customHeight="1" x14ac:dyDescent="0.2"/>
    <row r="12396" ht="12.75" customHeight="1" x14ac:dyDescent="0.2"/>
    <row r="12397" ht="12.75" customHeight="1" x14ac:dyDescent="0.2"/>
    <row r="12398" ht="12.75" customHeight="1" x14ac:dyDescent="0.2"/>
    <row r="12399" ht="12.75" customHeight="1" x14ac:dyDescent="0.2"/>
    <row r="12400" ht="12.75" customHeight="1" x14ac:dyDescent="0.2"/>
    <row r="12401" ht="12.75" customHeight="1" x14ac:dyDescent="0.2"/>
    <row r="12402" ht="12.75" customHeight="1" x14ac:dyDescent="0.2"/>
    <row r="12403" ht="12.75" customHeight="1" x14ac:dyDescent="0.2"/>
    <row r="12404" ht="12.75" customHeight="1" x14ac:dyDescent="0.2"/>
    <row r="12405" ht="12.75" customHeight="1" x14ac:dyDescent="0.2"/>
    <row r="12406" ht="12.75" customHeight="1" x14ac:dyDescent="0.2"/>
    <row r="12407" ht="12.75" customHeight="1" x14ac:dyDescent="0.2"/>
    <row r="12408" ht="12.75" customHeight="1" x14ac:dyDescent="0.2"/>
    <row r="12409" ht="12.75" customHeight="1" x14ac:dyDescent="0.2"/>
    <row r="12410" ht="12.75" customHeight="1" x14ac:dyDescent="0.2"/>
    <row r="12411" ht="12.75" customHeight="1" x14ac:dyDescent="0.2"/>
    <row r="12412" ht="12.75" customHeight="1" x14ac:dyDescent="0.2"/>
    <row r="12413" ht="12.75" customHeight="1" x14ac:dyDescent="0.2"/>
    <row r="12414" ht="12.75" customHeight="1" x14ac:dyDescent="0.2"/>
    <row r="12415" ht="12.75" customHeight="1" x14ac:dyDescent="0.2"/>
    <row r="12416" ht="12.75" customHeight="1" x14ac:dyDescent="0.2"/>
    <row r="12417" ht="12.75" customHeight="1" x14ac:dyDescent="0.2"/>
    <row r="12418" ht="12.75" customHeight="1" x14ac:dyDescent="0.2"/>
    <row r="12419" ht="12.75" customHeight="1" x14ac:dyDescent="0.2"/>
    <row r="12420" ht="12.75" customHeight="1" x14ac:dyDescent="0.2"/>
    <row r="12421" ht="12.75" customHeight="1" x14ac:dyDescent="0.2"/>
    <row r="12422" ht="12.75" customHeight="1" x14ac:dyDescent="0.2"/>
    <row r="12423" ht="12.75" customHeight="1" x14ac:dyDescent="0.2"/>
    <row r="12424" ht="12.75" customHeight="1" x14ac:dyDescent="0.2"/>
    <row r="12425" ht="12.75" customHeight="1" x14ac:dyDescent="0.2"/>
    <row r="12426" ht="12.75" customHeight="1" x14ac:dyDescent="0.2"/>
    <row r="12427" ht="12.75" customHeight="1" x14ac:dyDescent="0.2"/>
    <row r="12428" ht="12.75" customHeight="1" x14ac:dyDescent="0.2"/>
    <row r="12429" ht="12.75" customHeight="1" x14ac:dyDescent="0.2"/>
    <row r="12430" ht="12.75" customHeight="1" x14ac:dyDescent="0.2"/>
    <row r="12431" ht="12.75" customHeight="1" x14ac:dyDescent="0.2"/>
    <row r="12432" ht="12.75" customHeight="1" x14ac:dyDescent="0.2"/>
    <row r="12433" ht="12.75" customHeight="1" x14ac:dyDescent="0.2"/>
    <row r="12434" ht="12.75" customHeight="1" x14ac:dyDescent="0.2"/>
    <row r="12435" ht="12.75" customHeight="1" x14ac:dyDescent="0.2"/>
    <row r="12436" ht="12.75" customHeight="1" x14ac:dyDescent="0.2"/>
    <row r="12437" ht="12.75" customHeight="1" x14ac:dyDescent="0.2"/>
    <row r="12438" ht="12.75" customHeight="1" x14ac:dyDescent="0.2"/>
    <row r="12439" ht="12.75" customHeight="1" x14ac:dyDescent="0.2"/>
    <row r="12440" ht="12.75" customHeight="1" x14ac:dyDescent="0.2"/>
    <row r="12441" ht="12.75" customHeight="1" x14ac:dyDescent="0.2"/>
    <row r="12442" ht="12.75" customHeight="1" x14ac:dyDescent="0.2"/>
    <row r="12443" ht="12.75" customHeight="1" x14ac:dyDescent="0.2"/>
    <row r="12444" ht="12.75" customHeight="1" x14ac:dyDescent="0.2"/>
    <row r="12445" ht="12.75" customHeight="1" x14ac:dyDescent="0.2"/>
    <row r="12446" ht="12.75" customHeight="1" x14ac:dyDescent="0.2"/>
    <row r="12447" ht="12.75" customHeight="1" x14ac:dyDescent="0.2"/>
    <row r="12448" ht="12.75" customHeight="1" x14ac:dyDescent="0.2"/>
    <row r="12449" ht="12.75" customHeight="1" x14ac:dyDescent="0.2"/>
    <row r="12450" ht="12.75" customHeight="1" x14ac:dyDescent="0.2"/>
    <row r="12451" ht="12.75" customHeight="1" x14ac:dyDescent="0.2"/>
    <row r="12452" ht="12.75" customHeight="1" x14ac:dyDescent="0.2"/>
    <row r="12453" ht="12.75" customHeight="1" x14ac:dyDescent="0.2"/>
    <row r="12454" ht="12.75" customHeight="1" x14ac:dyDescent="0.2"/>
    <row r="12455" ht="12.75" customHeight="1" x14ac:dyDescent="0.2"/>
    <row r="12456" ht="12.75" customHeight="1" x14ac:dyDescent="0.2"/>
    <row r="12457" ht="12.75" customHeight="1" x14ac:dyDescent="0.2"/>
    <row r="12458" ht="12.75" customHeight="1" x14ac:dyDescent="0.2"/>
    <row r="12459" ht="12.75" customHeight="1" x14ac:dyDescent="0.2"/>
    <row r="12460" ht="12.75" customHeight="1" x14ac:dyDescent="0.2"/>
    <row r="12461" ht="12.75" customHeight="1" x14ac:dyDescent="0.2"/>
    <row r="12462" ht="12.75" customHeight="1" x14ac:dyDescent="0.2"/>
    <row r="12463" ht="12.75" customHeight="1" x14ac:dyDescent="0.2"/>
    <row r="12464" ht="12.75" customHeight="1" x14ac:dyDescent="0.2"/>
    <row r="12465" ht="12.75" customHeight="1" x14ac:dyDescent="0.2"/>
    <row r="12466" ht="12.75" customHeight="1" x14ac:dyDescent="0.2"/>
    <row r="12467" ht="12.75" customHeight="1" x14ac:dyDescent="0.2"/>
    <row r="12468" ht="12.75" customHeight="1" x14ac:dyDescent="0.2"/>
    <row r="12469" ht="12.75" customHeight="1" x14ac:dyDescent="0.2"/>
    <row r="12470" ht="12.75" customHeight="1" x14ac:dyDescent="0.2"/>
    <row r="12471" ht="12.75" customHeight="1" x14ac:dyDescent="0.2"/>
    <row r="12472" ht="12.75" customHeight="1" x14ac:dyDescent="0.2"/>
    <row r="12473" ht="12.75" customHeight="1" x14ac:dyDescent="0.2"/>
    <row r="12474" ht="12.75" customHeight="1" x14ac:dyDescent="0.2"/>
    <row r="12475" ht="12.75" customHeight="1" x14ac:dyDescent="0.2"/>
    <row r="12476" ht="12.75" customHeight="1" x14ac:dyDescent="0.2"/>
    <row r="12477" ht="12.75" customHeight="1" x14ac:dyDescent="0.2"/>
    <row r="12478" ht="12.75" customHeight="1" x14ac:dyDescent="0.2"/>
    <row r="12479" ht="12.75" customHeight="1" x14ac:dyDescent="0.2"/>
    <row r="12480" ht="12.75" customHeight="1" x14ac:dyDescent="0.2"/>
    <row r="12481" ht="12.75" customHeight="1" x14ac:dyDescent="0.2"/>
    <row r="12482" ht="12.75" customHeight="1" x14ac:dyDescent="0.2"/>
    <row r="12483" ht="12.75" customHeight="1" x14ac:dyDescent="0.2"/>
    <row r="12484" ht="12.75" customHeight="1" x14ac:dyDescent="0.2"/>
    <row r="12485" ht="12.75" customHeight="1" x14ac:dyDescent="0.2"/>
    <row r="12486" ht="12.75" customHeight="1" x14ac:dyDescent="0.2"/>
    <row r="12487" ht="12.75" customHeight="1" x14ac:dyDescent="0.2"/>
    <row r="12488" ht="12.75" customHeight="1" x14ac:dyDescent="0.2"/>
    <row r="12489" ht="12.75" customHeight="1" x14ac:dyDescent="0.2"/>
    <row r="12490" ht="12.75" customHeight="1" x14ac:dyDescent="0.2"/>
    <row r="12491" ht="12.75" customHeight="1" x14ac:dyDescent="0.2"/>
    <row r="12492" ht="12.75" customHeight="1" x14ac:dyDescent="0.2"/>
    <row r="12493" ht="12.75" customHeight="1" x14ac:dyDescent="0.2"/>
    <row r="12494" ht="12.75" customHeight="1" x14ac:dyDescent="0.2"/>
    <row r="12495" ht="12.75" customHeight="1" x14ac:dyDescent="0.2"/>
    <row r="12496" ht="12.75" customHeight="1" x14ac:dyDescent="0.2"/>
    <row r="12497" ht="12.75" customHeight="1" x14ac:dyDescent="0.2"/>
    <row r="12498" ht="12.75" customHeight="1" x14ac:dyDescent="0.2"/>
    <row r="12499" ht="12.75" customHeight="1" x14ac:dyDescent="0.2"/>
    <row r="12500" ht="12.75" customHeight="1" x14ac:dyDescent="0.2"/>
    <row r="12501" ht="12.75" customHeight="1" x14ac:dyDescent="0.2"/>
    <row r="12502" ht="12.75" customHeight="1" x14ac:dyDescent="0.2"/>
    <row r="12503" ht="12.75" customHeight="1" x14ac:dyDescent="0.2"/>
    <row r="12504" ht="12.75" customHeight="1" x14ac:dyDescent="0.2"/>
    <row r="12505" ht="12.75" customHeight="1" x14ac:dyDescent="0.2"/>
    <row r="12506" ht="12.75" customHeight="1" x14ac:dyDescent="0.2"/>
    <row r="12507" ht="12.75" customHeight="1" x14ac:dyDescent="0.2"/>
    <row r="12508" ht="12.75" customHeight="1" x14ac:dyDescent="0.2"/>
    <row r="12509" ht="12.75" customHeight="1" x14ac:dyDescent="0.2"/>
    <row r="12510" ht="12.75" customHeight="1" x14ac:dyDescent="0.2"/>
    <row r="12511" ht="12.75" customHeight="1" x14ac:dyDescent="0.2"/>
    <row r="12512" ht="12.75" customHeight="1" x14ac:dyDescent="0.2"/>
    <row r="12513" ht="12.75" customHeight="1" x14ac:dyDescent="0.2"/>
    <row r="12514" ht="12.75" customHeight="1" x14ac:dyDescent="0.2"/>
    <row r="12515" ht="12.75" customHeight="1" x14ac:dyDescent="0.2"/>
    <row r="12516" ht="12.75" customHeight="1" x14ac:dyDescent="0.2"/>
    <row r="12517" ht="12.75" customHeight="1" x14ac:dyDescent="0.2"/>
    <row r="12518" ht="12.75" customHeight="1" x14ac:dyDescent="0.2"/>
    <row r="12519" ht="12.75" customHeight="1" x14ac:dyDescent="0.2"/>
    <row r="12520" ht="12.75" customHeight="1" x14ac:dyDescent="0.2"/>
    <row r="12521" ht="12.75" customHeight="1" x14ac:dyDescent="0.2"/>
    <row r="12522" ht="12.75" customHeight="1" x14ac:dyDescent="0.2"/>
    <row r="12523" ht="12.75" customHeight="1" x14ac:dyDescent="0.2"/>
    <row r="12524" ht="12.75" customHeight="1" x14ac:dyDescent="0.2"/>
    <row r="12525" ht="12.75" customHeight="1" x14ac:dyDescent="0.2"/>
    <row r="12526" ht="12.75" customHeight="1" x14ac:dyDescent="0.2"/>
    <row r="12527" ht="12.75" customHeight="1" x14ac:dyDescent="0.2"/>
    <row r="12528" ht="12.75" customHeight="1" x14ac:dyDescent="0.2"/>
    <row r="12529" ht="12.75" customHeight="1" x14ac:dyDescent="0.2"/>
    <row r="12530" ht="12.75" customHeight="1" x14ac:dyDescent="0.2"/>
    <row r="12531" ht="12.75" customHeight="1" x14ac:dyDescent="0.2"/>
    <row r="12532" ht="12.75" customHeight="1" x14ac:dyDescent="0.2"/>
    <row r="12533" ht="12.75" customHeight="1" x14ac:dyDescent="0.2"/>
    <row r="12534" ht="12.75" customHeight="1" x14ac:dyDescent="0.2"/>
    <row r="12535" ht="12.75" customHeight="1" x14ac:dyDescent="0.2"/>
    <row r="12536" ht="12.75" customHeight="1" x14ac:dyDescent="0.2"/>
    <row r="12537" ht="12.75" customHeight="1" x14ac:dyDescent="0.2"/>
    <row r="12538" ht="12.75" customHeight="1" x14ac:dyDescent="0.2"/>
    <row r="12539" ht="12.75" customHeight="1" x14ac:dyDescent="0.2"/>
    <row r="12540" ht="12.75" customHeight="1" x14ac:dyDescent="0.2"/>
    <row r="12541" ht="12.75" customHeight="1" x14ac:dyDescent="0.2"/>
    <row r="12542" ht="12.75" customHeight="1" x14ac:dyDescent="0.2"/>
    <row r="12543" ht="12.75" customHeight="1" x14ac:dyDescent="0.2"/>
    <row r="12544" ht="12.75" customHeight="1" x14ac:dyDescent="0.2"/>
    <row r="12545" ht="12.75" customHeight="1" x14ac:dyDescent="0.2"/>
    <row r="12546" ht="12.75" customHeight="1" x14ac:dyDescent="0.2"/>
    <row r="12547" ht="12.75" customHeight="1" x14ac:dyDescent="0.2"/>
    <row r="12548" ht="12.75" customHeight="1" x14ac:dyDescent="0.2"/>
    <row r="12549" ht="12.75" customHeight="1" x14ac:dyDescent="0.2"/>
    <row r="12550" ht="12.75" customHeight="1" x14ac:dyDescent="0.2"/>
    <row r="12551" ht="12.75" customHeight="1" x14ac:dyDescent="0.2"/>
    <row r="12552" ht="12.75" customHeight="1" x14ac:dyDescent="0.2"/>
    <row r="12553" ht="12.75" customHeight="1" x14ac:dyDescent="0.2"/>
    <row r="12554" ht="12.75" customHeight="1" x14ac:dyDescent="0.2"/>
    <row r="12555" ht="12.75" customHeight="1" x14ac:dyDescent="0.2"/>
    <row r="12556" ht="12.75" customHeight="1" x14ac:dyDescent="0.2"/>
    <row r="12557" ht="12.75" customHeight="1" x14ac:dyDescent="0.2"/>
    <row r="12558" ht="12.75" customHeight="1" x14ac:dyDescent="0.2"/>
    <row r="12559" ht="12.75" customHeight="1" x14ac:dyDescent="0.2"/>
    <row r="12560" ht="12.75" customHeight="1" x14ac:dyDescent="0.2"/>
    <row r="12561" ht="12.75" customHeight="1" x14ac:dyDescent="0.2"/>
    <row r="12562" ht="12.75" customHeight="1" x14ac:dyDescent="0.2"/>
    <row r="12563" ht="12.75" customHeight="1" x14ac:dyDescent="0.2"/>
    <row r="12564" ht="12.75" customHeight="1" x14ac:dyDescent="0.2"/>
    <row r="12565" ht="12.75" customHeight="1" x14ac:dyDescent="0.2"/>
    <row r="12566" ht="12.75" customHeight="1" x14ac:dyDescent="0.2"/>
    <row r="12567" ht="12.75" customHeight="1" x14ac:dyDescent="0.2"/>
    <row r="12568" ht="12.75" customHeight="1" x14ac:dyDescent="0.2"/>
    <row r="12569" ht="12.75" customHeight="1" x14ac:dyDescent="0.2"/>
    <row r="12570" ht="12.75" customHeight="1" x14ac:dyDescent="0.2"/>
    <row r="12571" ht="12.75" customHeight="1" x14ac:dyDescent="0.2"/>
    <row r="12572" ht="12.75" customHeight="1" x14ac:dyDescent="0.2"/>
    <row r="12573" ht="12.75" customHeight="1" x14ac:dyDescent="0.2"/>
    <row r="12574" ht="12.75" customHeight="1" x14ac:dyDescent="0.2"/>
    <row r="12575" ht="12.75" customHeight="1" x14ac:dyDescent="0.2"/>
    <row r="12576" ht="12.75" customHeight="1" x14ac:dyDescent="0.2"/>
    <row r="12577" ht="12.75" customHeight="1" x14ac:dyDescent="0.2"/>
    <row r="12578" ht="12.75" customHeight="1" x14ac:dyDescent="0.2"/>
    <row r="12579" ht="12.75" customHeight="1" x14ac:dyDescent="0.2"/>
    <row r="12580" ht="12.75" customHeight="1" x14ac:dyDescent="0.2"/>
    <row r="12581" ht="12.75" customHeight="1" x14ac:dyDescent="0.2"/>
    <row r="12582" ht="12.75" customHeight="1" x14ac:dyDescent="0.2"/>
    <row r="12583" ht="12.75" customHeight="1" x14ac:dyDescent="0.2"/>
    <row r="12584" ht="12.75" customHeight="1" x14ac:dyDescent="0.2"/>
    <row r="12585" ht="12.75" customHeight="1" x14ac:dyDescent="0.2"/>
    <row r="12586" ht="12.75" customHeight="1" x14ac:dyDescent="0.2"/>
    <row r="12587" ht="12.75" customHeight="1" x14ac:dyDescent="0.2"/>
    <row r="12588" ht="12.75" customHeight="1" x14ac:dyDescent="0.2"/>
    <row r="12589" ht="12.75" customHeight="1" x14ac:dyDescent="0.2"/>
    <row r="12590" ht="12.75" customHeight="1" x14ac:dyDescent="0.2"/>
    <row r="12591" ht="12.75" customHeight="1" x14ac:dyDescent="0.2"/>
    <row r="12592" ht="12.75" customHeight="1" x14ac:dyDescent="0.2"/>
    <row r="12593" ht="12.75" customHeight="1" x14ac:dyDescent="0.2"/>
    <row r="12594" ht="12.75" customHeight="1" x14ac:dyDescent="0.2"/>
    <row r="12595" ht="12.75" customHeight="1" x14ac:dyDescent="0.2"/>
    <row r="12596" ht="12.75" customHeight="1" x14ac:dyDescent="0.2"/>
    <row r="12597" ht="12.75" customHeight="1" x14ac:dyDescent="0.2"/>
    <row r="12598" ht="12.75" customHeight="1" x14ac:dyDescent="0.2"/>
    <row r="12599" ht="12.75" customHeight="1" x14ac:dyDescent="0.2"/>
    <row r="12600" ht="12.75" customHeight="1" x14ac:dyDescent="0.2"/>
    <row r="12601" ht="12.75" customHeight="1" x14ac:dyDescent="0.2"/>
    <row r="12602" ht="12.75" customHeight="1" x14ac:dyDescent="0.2"/>
    <row r="12603" ht="12.75" customHeight="1" x14ac:dyDescent="0.2"/>
    <row r="12604" ht="12.75" customHeight="1" x14ac:dyDescent="0.2"/>
    <row r="12605" ht="12.75" customHeight="1" x14ac:dyDescent="0.2"/>
    <row r="12606" ht="12.75" customHeight="1" x14ac:dyDescent="0.2"/>
    <row r="12607" ht="12.75" customHeight="1" x14ac:dyDescent="0.2"/>
    <row r="12608" ht="12.75" customHeight="1" x14ac:dyDescent="0.2"/>
    <row r="12609" ht="12.75" customHeight="1" x14ac:dyDescent="0.2"/>
    <row r="12610" ht="12.75" customHeight="1" x14ac:dyDescent="0.2"/>
    <row r="12611" ht="12.75" customHeight="1" x14ac:dyDescent="0.2"/>
    <row r="12612" ht="12.75" customHeight="1" x14ac:dyDescent="0.2"/>
    <row r="12613" ht="12.75" customHeight="1" x14ac:dyDescent="0.2"/>
    <row r="12614" ht="12.75" customHeight="1" x14ac:dyDescent="0.2"/>
    <row r="12615" ht="12.75" customHeight="1" x14ac:dyDescent="0.2"/>
    <row r="12616" ht="12.75" customHeight="1" x14ac:dyDescent="0.2"/>
    <row r="12617" ht="12.75" customHeight="1" x14ac:dyDescent="0.2"/>
    <row r="12618" ht="12.75" customHeight="1" x14ac:dyDescent="0.2"/>
    <row r="12619" ht="12.75" customHeight="1" x14ac:dyDescent="0.2"/>
    <row r="12620" ht="12.75" customHeight="1" x14ac:dyDescent="0.2"/>
    <row r="12621" ht="12.75" customHeight="1" x14ac:dyDescent="0.2"/>
    <row r="12622" ht="12.75" customHeight="1" x14ac:dyDescent="0.2"/>
    <row r="12623" ht="12.75" customHeight="1" x14ac:dyDescent="0.2"/>
    <row r="12624" ht="12.75" customHeight="1" x14ac:dyDescent="0.2"/>
    <row r="12625" ht="12.75" customHeight="1" x14ac:dyDescent="0.2"/>
    <row r="12626" ht="12.75" customHeight="1" x14ac:dyDescent="0.2"/>
    <row r="12627" ht="12.75" customHeight="1" x14ac:dyDescent="0.2"/>
    <row r="12628" ht="12.75" customHeight="1" x14ac:dyDescent="0.2"/>
    <row r="12629" ht="12.75" customHeight="1" x14ac:dyDescent="0.2"/>
    <row r="12630" ht="12.75" customHeight="1" x14ac:dyDescent="0.2"/>
    <row r="12631" ht="12.75" customHeight="1" x14ac:dyDescent="0.2"/>
    <row r="12632" ht="12.75" customHeight="1" x14ac:dyDescent="0.2"/>
    <row r="12633" ht="12.75" customHeight="1" x14ac:dyDescent="0.2"/>
    <row r="12634" ht="12.75" customHeight="1" x14ac:dyDescent="0.2"/>
    <row r="12635" ht="12.75" customHeight="1" x14ac:dyDescent="0.2"/>
    <row r="12636" ht="12.75" customHeight="1" x14ac:dyDescent="0.2"/>
    <row r="12637" ht="12.75" customHeight="1" x14ac:dyDescent="0.2"/>
    <row r="12638" ht="12.75" customHeight="1" x14ac:dyDescent="0.2"/>
    <row r="12639" ht="12.75" customHeight="1" x14ac:dyDescent="0.2"/>
    <row r="12640" ht="12.75" customHeight="1" x14ac:dyDescent="0.2"/>
    <row r="12641" ht="12.75" customHeight="1" x14ac:dyDescent="0.2"/>
    <row r="12642" ht="12.75" customHeight="1" x14ac:dyDescent="0.2"/>
    <row r="12643" ht="12.75" customHeight="1" x14ac:dyDescent="0.2"/>
    <row r="12644" ht="12.75" customHeight="1" x14ac:dyDescent="0.2"/>
    <row r="12645" ht="12.75" customHeight="1" x14ac:dyDescent="0.2"/>
    <row r="12646" ht="12.75" customHeight="1" x14ac:dyDescent="0.2"/>
    <row r="12647" ht="12.75" customHeight="1" x14ac:dyDescent="0.2"/>
    <row r="12648" ht="12.75" customHeight="1" x14ac:dyDescent="0.2"/>
    <row r="12649" ht="12.75" customHeight="1" x14ac:dyDescent="0.2"/>
    <row r="12650" ht="12.75" customHeight="1" x14ac:dyDescent="0.2"/>
    <row r="12651" ht="12.75" customHeight="1" x14ac:dyDescent="0.2"/>
    <row r="12652" ht="12.75" customHeight="1" x14ac:dyDescent="0.2"/>
    <row r="12653" ht="12.75" customHeight="1" x14ac:dyDescent="0.2"/>
    <row r="12654" ht="12.75" customHeight="1" x14ac:dyDescent="0.2"/>
    <row r="12655" ht="12.75" customHeight="1" x14ac:dyDescent="0.2"/>
    <row r="12656" ht="12.75" customHeight="1" x14ac:dyDescent="0.2"/>
    <row r="12657" ht="12.75" customHeight="1" x14ac:dyDescent="0.2"/>
    <row r="12658" ht="12.75" customHeight="1" x14ac:dyDescent="0.2"/>
    <row r="12659" ht="12.75" customHeight="1" x14ac:dyDescent="0.2"/>
    <row r="12660" ht="12.75" customHeight="1" x14ac:dyDescent="0.2"/>
    <row r="12661" ht="12.75" customHeight="1" x14ac:dyDescent="0.2"/>
    <row r="12662" ht="12.75" customHeight="1" x14ac:dyDescent="0.2"/>
    <row r="12663" ht="12.75" customHeight="1" x14ac:dyDescent="0.2"/>
    <row r="12664" ht="12.75" customHeight="1" x14ac:dyDescent="0.2"/>
    <row r="12665" ht="12.75" customHeight="1" x14ac:dyDescent="0.2"/>
    <row r="12666" ht="12.75" customHeight="1" x14ac:dyDescent="0.2"/>
    <row r="12667" ht="12.75" customHeight="1" x14ac:dyDescent="0.2"/>
    <row r="12668" ht="12.75" customHeight="1" x14ac:dyDescent="0.2"/>
    <row r="12669" ht="12.75" customHeight="1" x14ac:dyDescent="0.2"/>
    <row r="12670" ht="12.75" customHeight="1" x14ac:dyDescent="0.2"/>
    <row r="12671" ht="12.75" customHeight="1" x14ac:dyDescent="0.2"/>
    <row r="12672" ht="12.75" customHeight="1" x14ac:dyDescent="0.2"/>
    <row r="12673" ht="12.75" customHeight="1" x14ac:dyDescent="0.2"/>
    <row r="12674" ht="12.75" customHeight="1" x14ac:dyDescent="0.2"/>
    <row r="12675" ht="12.75" customHeight="1" x14ac:dyDescent="0.2"/>
    <row r="12676" ht="12.75" customHeight="1" x14ac:dyDescent="0.2"/>
    <row r="12677" ht="12.75" customHeight="1" x14ac:dyDescent="0.2"/>
    <row r="12678" ht="12.75" customHeight="1" x14ac:dyDescent="0.2"/>
    <row r="12679" ht="12.75" customHeight="1" x14ac:dyDescent="0.2"/>
    <row r="12680" ht="12.75" customHeight="1" x14ac:dyDescent="0.2"/>
    <row r="12681" ht="12.75" customHeight="1" x14ac:dyDescent="0.2"/>
    <row r="12682" ht="12.75" customHeight="1" x14ac:dyDescent="0.2"/>
    <row r="12683" ht="12.75" customHeight="1" x14ac:dyDescent="0.2"/>
    <row r="12684" ht="12.75" customHeight="1" x14ac:dyDescent="0.2"/>
    <row r="12685" ht="12.75" customHeight="1" x14ac:dyDescent="0.2"/>
    <row r="12686" ht="12.75" customHeight="1" x14ac:dyDescent="0.2"/>
    <row r="12687" ht="12.75" customHeight="1" x14ac:dyDescent="0.2"/>
    <row r="12688" ht="12.75" customHeight="1" x14ac:dyDescent="0.2"/>
    <row r="12689" ht="12.75" customHeight="1" x14ac:dyDescent="0.2"/>
    <row r="12690" ht="12.75" customHeight="1" x14ac:dyDescent="0.2"/>
    <row r="12691" ht="12.75" customHeight="1" x14ac:dyDescent="0.2"/>
    <row r="12692" ht="12.75" customHeight="1" x14ac:dyDescent="0.2"/>
    <row r="12693" ht="12.75" customHeight="1" x14ac:dyDescent="0.2"/>
    <row r="12694" ht="12.75" customHeight="1" x14ac:dyDescent="0.2"/>
    <row r="12695" ht="12.75" customHeight="1" x14ac:dyDescent="0.2"/>
    <row r="12696" ht="12.75" customHeight="1" x14ac:dyDescent="0.2"/>
    <row r="12697" ht="12.75" customHeight="1" x14ac:dyDescent="0.2"/>
    <row r="12698" ht="12.75" customHeight="1" x14ac:dyDescent="0.2"/>
    <row r="12699" ht="12.75" customHeight="1" x14ac:dyDescent="0.2"/>
    <row r="12700" ht="12.75" customHeight="1" x14ac:dyDescent="0.2"/>
    <row r="12701" ht="12.75" customHeight="1" x14ac:dyDescent="0.2"/>
    <row r="12702" ht="12.75" customHeight="1" x14ac:dyDescent="0.2"/>
    <row r="12703" ht="12.75" customHeight="1" x14ac:dyDescent="0.2"/>
    <row r="12704" ht="12.75" customHeight="1" x14ac:dyDescent="0.2"/>
    <row r="12705" ht="12.75" customHeight="1" x14ac:dyDescent="0.2"/>
    <row r="12706" ht="12.75" customHeight="1" x14ac:dyDescent="0.2"/>
    <row r="12707" ht="12.75" customHeight="1" x14ac:dyDescent="0.2"/>
    <row r="12708" ht="12.75" customHeight="1" x14ac:dyDescent="0.2"/>
    <row r="12709" ht="12.75" customHeight="1" x14ac:dyDescent="0.2"/>
    <row r="12710" ht="12.75" customHeight="1" x14ac:dyDescent="0.2"/>
    <row r="12711" ht="12.75" customHeight="1" x14ac:dyDescent="0.2"/>
    <row r="12712" ht="12.75" customHeight="1" x14ac:dyDescent="0.2"/>
    <row r="12713" ht="12.75" customHeight="1" x14ac:dyDescent="0.2"/>
    <row r="12714" ht="12.75" customHeight="1" x14ac:dyDescent="0.2"/>
    <row r="12715" ht="12.75" customHeight="1" x14ac:dyDescent="0.2"/>
    <row r="12716" ht="12.75" customHeight="1" x14ac:dyDescent="0.2"/>
    <row r="12717" ht="12.75" customHeight="1" x14ac:dyDescent="0.2"/>
    <row r="12718" ht="12.75" customHeight="1" x14ac:dyDescent="0.2"/>
    <row r="12719" ht="12.75" customHeight="1" x14ac:dyDescent="0.2"/>
    <row r="12720" ht="12.75" customHeight="1" x14ac:dyDescent="0.2"/>
    <row r="12721" ht="12.75" customHeight="1" x14ac:dyDescent="0.2"/>
    <row r="12722" ht="12.75" customHeight="1" x14ac:dyDescent="0.2"/>
    <row r="12723" ht="12.75" customHeight="1" x14ac:dyDescent="0.2"/>
    <row r="12724" ht="12.75" customHeight="1" x14ac:dyDescent="0.2"/>
    <row r="12725" ht="12.75" customHeight="1" x14ac:dyDescent="0.2"/>
    <row r="12726" ht="12.75" customHeight="1" x14ac:dyDescent="0.2"/>
    <row r="12727" ht="12.75" customHeight="1" x14ac:dyDescent="0.2"/>
    <row r="12728" ht="12.75" customHeight="1" x14ac:dyDescent="0.2"/>
    <row r="12729" ht="12.75" customHeight="1" x14ac:dyDescent="0.2"/>
    <row r="12730" ht="12.75" customHeight="1" x14ac:dyDescent="0.2"/>
    <row r="12731" ht="12.75" customHeight="1" x14ac:dyDescent="0.2"/>
    <row r="12732" ht="12.75" customHeight="1" x14ac:dyDescent="0.2"/>
    <row r="12733" ht="12.75" customHeight="1" x14ac:dyDescent="0.2"/>
    <row r="12734" ht="12.75" customHeight="1" x14ac:dyDescent="0.2"/>
    <row r="12735" ht="12.75" customHeight="1" x14ac:dyDescent="0.2"/>
    <row r="12736" ht="12.75" customHeight="1" x14ac:dyDescent="0.2"/>
    <row r="12737" ht="12.75" customHeight="1" x14ac:dyDescent="0.2"/>
    <row r="12738" ht="12.75" customHeight="1" x14ac:dyDescent="0.2"/>
    <row r="12739" ht="12.75" customHeight="1" x14ac:dyDescent="0.2"/>
    <row r="12740" ht="12.75" customHeight="1" x14ac:dyDescent="0.2"/>
    <row r="12741" ht="12.75" customHeight="1" x14ac:dyDescent="0.2"/>
    <row r="12742" ht="12.75" customHeight="1" x14ac:dyDescent="0.2"/>
    <row r="12743" ht="12.75" customHeight="1" x14ac:dyDescent="0.2"/>
    <row r="12744" ht="12.75" customHeight="1" x14ac:dyDescent="0.2"/>
    <row r="12745" ht="12.75" customHeight="1" x14ac:dyDescent="0.2"/>
    <row r="12746" ht="12.75" customHeight="1" x14ac:dyDescent="0.2"/>
    <row r="12747" ht="12.75" customHeight="1" x14ac:dyDescent="0.2"/>
    <row r="12748" ht="12.75" customHeight="1" x14ac:dyDescent="0.2"/>
    <row r="12749" ht="12.75" customHeight="1" x14ac:dyDescent="0.2"/>
    <row r="12750" ht="12.75" customHeight="1" x14ac:dyDescent="0.2"/>
    <row r="12751" ht="12.75" customHeight="1" x14ac:dyDescent="0.2"/>
    <row r="12752" ht="12.75" customHeight="1" x14ac:dyDescent="0.2"/>
    <row r="12753" ht="12.75" customHeight="1" x14ac:dyDescent="0.2"/>
    <row r="12754" ht="12.75" customHeight="1" x14ac:dyDescent="0.2"/>
    <row r="12755" ht="12.75" customHeight="1" x14ac:dyDescent="0.2"/>
    <row r="12756" ht="12.75" customHeight="1" x14ac:dyDescent="0.2"/>
    <row r="12757" ht="12.75" customHeight="1" x14ac:dyDescent="0.2"/>
    <row r="12758" ht="12.75" customHeight="1" x14ac:dyDescent="0.2"/>
    <row r="12759" ht="12.75" customHeight="1" x14ac:dyDescent="0.2"/>
    <row r="12760" ht="12.75" customHeight="1" x14ac:dyDescent="0.2"/>
    <row r="12761" ht="12.75" customHeight="1" x14ac:dyDescent="0.2"/>
    <row r="12762" ht="12.75" customHeight="1" x14ac:dyDescent="0.2"/>
    <row r="12763" ht="12.75" customHeight="1" x14ac:dyDescent="0.2"/>
    <row r="12764" ht="12.75" customHeight="1" x14ac:dyDescent="0.2"/>
    <row r="12765" ht="12.75" customHeight="1" x14ac:dyDescent="0.2"/>
    <row r="12766" ht="12.75" customHeight="1" x14ac:dyDescent="0.2"/>
    <row r="12767" ht="12.75" customHeight="1" x14ac:dyDescent="0.2"/>
    <row r="12768" ht="12.75" customHeight="1" x14ac:dyDescent="0.2"/>
    <row r="12769" ht="12.75" customHeight="1" x14ac:dyDescent="0.2"/>
    <row r="12770" ht="12.75" customHeight="1" x14ac:dyDescent="0.2"/>
    <row r="12771" ht="12.75" customHeight="1" x14ac:dyDescent="0.2"/>
    <row r="12772" ht="12.75" customHeight="1" x14ac:dyDescent="0.2"/>
    <row r="12773" ht="12.75" customHeight="1" x14ac:dyDescent="0.2"/>
    <row r="12774" ht="12.75" customHeight="1" x14ac:dyDescent="0.2"/>
    <row r="12775" ht="12.75" customHeight="1" x14ac:dyDescent="0.2"/>
    <row r="12776" ht="12.75" customHeight="1" x14ac:dyDescent="0.2"/>
    <row r="12777" ht="12.75" customHeight="1" x14ac:dyDescent="0.2"/>
    <row r="12778" ht="12.75" customHeight="1" x14ac:dyDescent="0.2"/>
    <row r="12779" ht="12.75" customHeight="1" x14ac:dyDescent="0.2"/>
    <row r="12780" ht="12.75" customHeight="1" x14ac:dyDescent="0.2"/>
    <row r="12781" ht="12.75" customHeight="1" x14ac:dyDescent="0.2"/>
    <row r="12782" ht="12.75" customHeight="1" x14ac:dyDescent="0.2"/>
    <row r="12783" ht="12.75" customHeight="1" x14ac:dyDescent="0.2"/>
    <row r="12784" ht="12.75" customHeight="1" x14ac:dyDescent="0.2"/>
    <row r="12785" ht="12.75" customHeight="1" x14ac:dyDescent="0.2"/>
    <row r="12786" ht="12.75" customHeight="1" x14ac:dyDescent="0.2"/>
    <row r="12787" ht="12.75" customHeight="1" x14ac:dyDescent="0.2"/>
    <row r="12788" ht="12.75" customHeight="1" x14ac:dyDescent="0.2"/>
    <row r="12789" ht="12.75" customHeight="1" x14ac:dyDescent="0.2"/>
    <row r="12790" ht="12.75" customHeight="1" x14ac:dyDescent="0.2"/>
    <row r="12791" ht="12.75" customHeight="1" x14ac:dyDescent="0.2"/>
    <row r="12792" ht="12.75" customHeight="1" x14ac:dyDescent="0.2"/>
    <row r="12793" ht="12.75" customHeight="1" x14ac:dyDescent="0.2"/>
    <row r="12794" ht="12.75" customHeight="1" x14ac:dyDescent="0.2"/>
    <row r="12795" ht="12.75" customHeight="1" x14ac:dyDescent="0.2"/>
    <row r="12796" ht="12.75" customHeight="1" x14ac:dyDescent="0.2"/>
    <row r="12797" ht="12.75" customHeight="1" x14ac:dyDescent="0.2"/>
    <row r="12798" ht="12.75" customHeight="1" x14ac:dyDescent="0.2"/>
    <row r="12799" ht="12.75" customHeight="1" x14ac:dyDescent="0.2"/>
    <row r="12800" ht="12.75" customHeight="1" x14ac:dyDescent="0.2"/>
    <row r="12801" ht="12.75" customHeight="1" x14ac:dyDescent="0.2"/>
    <row r="12802" ht="12.75" customHeight="1" x14ac:dyDescent="0.2"/>
    <row r="12803" ht="12.75" customHeight="1" x14ac:dyDescent="0.2"/>
    <row r="12804" ht="12.75" customHeight="1" x14ac:dyDescent="0.2"/>
    <row r="12805" ht="12.75" customHeight="1" x14ac:dyDescent="0.2"/>
    <row r="12806" ht="12.75" customHeight="1" x14ac:dyDescent="0.2"/>
    <row r="12807" ht="12.75" customHeight="1" x14ac:dyDescent="0.2"/>
    <row r="12808" ht="12.75" customHeight="1" x14ac:dyDescent="0.2"/>
    <row r="12809" ht="12.75" customHeight="1" x14ac:dyDescent="0.2"/>
    <row r="12810" ht="12.75" customHeight="1" x14ac:dyDescent="0.2"/>
    <row r="12811" ht="12.75" customHeight="1" x14ac:dyDescent="0.2"/>
    <row r="12812" ht="12.75" customHeight="1" x14ac:dyDescent="0.2"/>
    <row r="12813" ht="12.75" customHeight="1" x14ac:dyDescent="0.2"/>
    <row r="12814" ht="12.75" customHeight="1" x14ac:dyDescent="0.2"/>
    <row r="12815" ht="12.75" customHeight="1" x14ac:dyDescent="0.2"/>
    <row r="12816" ht="12.75" customHeight="1" x14ac:dyDescent="0.2"/>
    <row r="12817" ht="12.75" customHeight="1" x14ac:dyDescent="0.2"/>
    <row r="12818" ht="12.75" customHeight="1" x14ac:dyDescent="0.2"/>
    <row r="12819" ht="12.75" customHeight="1" x14ac:dyDescent="0.2"/>
    <row r="12820" ht="12.75" customHeight="1" x14ac:dyDescent="0.2"/>
    <row r="12821" ht="12.75" customHeight="1" x14ac:dyDescent="0.2"/>
    <row r="12822" ht="12.75" customHeight="1" x14ac:dyDescent="0.2"/>
    <row r="12823" ht="12.75" customHeight="1" x14ac:dyDescent="0.2"/>
    <row r="12824" ht="12.75" customHeight="1" x14ac:dyDescent="0.2"/>
    <row r="12825" ht="12.75" customHeight="1" x14ac:dyDescent="0.2"/>
    <row r="12826" ht="12.75" customHeight="1" x14ac:dyDescent="0.2"/>
    <row r="12827" ht="12.75" customHeight="1" x14ac:dyDescent="0.2"/>
    <row r="12828" ht="12.75" customHeight="1" x14ac:dyDescent="0.2"/>
    <row r="12829" ht="12.75" customHeight="1" x14ac:dyDescent="0.2"/>
    <row r="12830" ht="12.75" customHeight="1" x14ac:dyDescent="0.2"/>
    <row r="12831" ht="12.75" customHeight="1" x14ac:dyDescent="0.2"/>
    <row r="12832" ht="12.75" customHeight="1" x14ac:dyDescent="0.2"/>
    <row r="12833" ht="12.75" customHeight="1" x14ac:dyDescent="0.2"/>
    <row r="12834" ht="12.75" customHeight="1" x14ac:dyDescent="0.2"/>
    <row r="12835" ht="12.75" customHeight="1" x14ac:dyDescent="0.2"/>
    <row r="12836" ht="12.75" customHeight="1" x14ac:dyDescent="0.2"/>
    <row r="12837" ht="12.75" customHeight="1" x14ac:dyDescent="0.2"/>
    <row r="12838" ht="12.75" customHeight="1" x14ac:dyDescent="0.2"/>
    <row r="12839" ht="12.75" customHeight="1" x14ac:dyDescent="0.2"/>
    <row r="12840" ht="12.75" customHeight="1" x14ac:dyDescent="0.2"/>
    <row r="12841" ht="12.75" customHeight="1" x14ac:dyDescent="0.2"/>
    <row r="12842" ht="12.75" customHeight="1" x14ac:dyDescent="0.2"/>
    <row r="12843" ht="12.75" customHeight="1" x14ac:dyDescent="0.2"/>
    <row r="12844" ht="12.75" customHeight="1" x14ac:dyDescent="0.2"/>
    <row r="12845" ht="12.75" customHeight="1" x14ac:dyDescent="0.2"/>
    <row r="12846" ht="12.75" customHeight="1" x14ac:dyDescent="0.2"/>
    <row r="12847" ht="12.75" customHeight="1" x14ac:dyDescent="0.2"/>
    <row r="12848" ht="12.75" customHeight="1" x14ac:dyDescent="0.2"/>
    <row r="12849" ht="12.75" customHeight="1" x14ac:dyDescent="0.2"/>
    <row r="12850" ht="12.75" customHeight="1" x14ac:dyDescent="0.2"/>
    <row r="12851" ht="12.75" customHeight="1" x14ac:dyDescent="0.2"/>
    <row r="12852" ht="12.75" customHeight="1" x14ac:dyDescent="0.2"/>
    <row r="12853" ht="12.75" customHeight="1" x14ac:dyDescent="0.2"/>
    <row r="12854" ht="12.75" customHeight="1" x14ac:dyDescent="0.2"/>
    <row r="12855" ht="12.75" customHeight="1" x14ac:dyDescent="0.2"/>
    <row r="12856" ht="12.75" customHeight="1" x14ac:dyDescent="0.2"/>
    <row r="12857" ht="12.75" customHeight="1" x14ac:dyDescent="0.2"/>
    <row r="12858" ht="12.75" customHeight="1" x14ac:dyDescent="0.2"/>
    <row r="12859" ht="12.75" customHeight="1" x14ac:dyDescent="0.2"/>
    <row r="12860" ht="12.75" customHeight="1" x14ac:dyDescent="0.2"/>
    <row r="12861" ht="12.75" customHeight="1" x14ac:dyDescent="0.2"/>
    <row r="12862" ht="12.75" customHeight="1" x14ac:dyDescent="0.2"/>
    <row r="12863" ht="12.75" customHeight="1" x14ac:dyDescent="0.2"/>
    <row r="12864" ht="12.75" customHeight="1" x14ac:dyDescent="0.2"/>
    <row r="12865" ht="12.75" customHeight="1" x14ac:dyDescent="0.2"/>
    <row r="12866" ht="12.75" customHeight="1" x14ac:dyDescent="0.2"/>
    <row r="12867" ht="12.75" customHeight="1" x14ac:dyDescent="0.2"/>
    <row r="12868" ht="12.75" customHeight="1" x14ac:dyDescent="0.2"/>
    <row r="12869" ht="12.75" customHeight="1" x14ac:dyDescent="0.2"/>
    <row r="12870" ht="12.75" customHeight="1" x14ac:dyDescent="0.2"/>
    <row r="12871" ht="12.75" customHeight="1" x14ac:dyDescent="0.2"/>
    <row r="12872" ht="12.75" customHeight="1" x14ac:dyDescent="0.2"/>
    <row r="12873" ht="12.75" customHeight="1" x14ac:dyDescent="0.2"/>
    <row r="12874" ht="12.75" customHeight="1" x14ac:dyDescent="0.2"/>
    <row r="12875" ht="12.75" customHeight="1" x14ac:dyDescent="0.2"/>
    <row r="12876" ht="12.75" customHeight="1" x14ac:dyDescent="0.2"/>
    <row r="12877" ht="12.75" customHeight="1" x14ac:dyDescent="0.2"/>
    <row r="12878" ht="12.75" customHeight="1" x14ac:dyDescent="0.2"/>
    <row r="12879" ht="12.75" customHeight="1" x14ac:dyDescent="0.2"/>
    <row r="12880" ht="12.75" customHeight="1" x14ac:dyDescent="0.2"/>
    <row r="12881" ht="12.75" customHeight="1" x14ac:dyDescent="0.2"/>
    <row r="12882" ht="12.75" customHeight="1" x14ac:dyDescent="0.2"/>
    <row r="12883" ht="12.75" customHeight="1" x14ac:dyDescent="0.2"/>
    <row r="12884" ht="12.75" customHeight="1" x14ac:dyDescent="0.2"/>
    <row r="12885" ht="12.75" customHeight="1" x14ac:dyDescent="0.2"/>
    <row r="12886" ht="12.75" customHeight="1" x14ac:dyDescent="0.2"/>
    <row r="12887" ht="12.75" customHeight="1" x14ac:dyDescent="0.2"/>
    <row r="12888" ht="12.75" customHeight="1" x14ac:dyDescent="0.2"/>
    <row r="12889" ht="12.75" customHeight="1" x14ac:dyDescent="0.2"/>
    <row r="12890" ht="12.75" customHeight="1" x14ac:dyDescent="0.2"/>
    <row r="12891" ht="12.75" customHeight="1" x14ac:dyDescent="0.2"/>
    <row r="12892" ht="12.75" customHeight="1" x14ac:dyDescent="0.2"/>
    <row r="12893" ht="12.75" customHeight="1" x14ac:dyDescent="0.2"/>
    <row r="12894" ht="12.75" customHeight="1" x14ac:dyDescent="0.2"/>
    <row r="12895" ht="12.75" customHeight="1" x14ac:dyDescent="0.2"/>
    <row r="12896" ht="12.75" customHeight="1" x14ac:dyDescent="0.2"/>
    <row r="12897" ht="12.75" customHeight="1" x14ac:dyDescent="0.2"/>
    <row r="12898" ht="12.75" customHeight="1" x14ac:dyDescent="0.2"/>
    <row r="12899" ht="12.75" customHeight="1" x14ac:dyDescent="0.2"/>
    <row r="12900" ht="12.75" customHeight="1" x14ac:dyDescent="0.2"/>
    <row r="12901" ht="12.75" customHeight="1" x14ac:dyDescent="0.2"/>
    <row r="12902" ht="12.75" customHeight="1" x14ac:dyDescent="0.2"/>
    <row r="12903" ht="12.75" customHeight="1" x14ac:dyDescent="0.2"/>
    <row r="12904" ht="12.75" customHeight="1" x14ac:dyDescent="0.2"/>
    <row r="12905" ht="12.75" customHeight="1" x14ac:dyDescent="0.2"/>
    <row r="12906" ht="12.75" customHeight="1" x14ac:dyDescent="0.2"/>
    <row r="12907" ht="12.75" customHeight="1" x14ac:dyDescent="0.2"/>
    <row r="12908" ht="12.75" customHeight="1" x14ac:dyDescent="0.2"/>
    <row r="12909" ht="12.75" customHeight="1" x14ac:dyDescent="0.2"/>
    <row r="12910" ht="12.75" customHeight="1" x14ac:dyDescent="0.2"/>
    <row r="12911" ht="12.75" customHeight="1" x14ac:dyDescent="0.2"/>
    <row r="12912" ht="12.75" customHeight="1" x14ac:dyDescent="0.2"/>
    <row r="12913" ht="12.75" customHeight="1" x14ac:dyDescent="0.2"/>
    <row r="12914" ht="12.75" customHeight="1" x14ac:dyDescent="0.2"/>
    <row r="12915" ht="12.75" customHeight="1" x14ac:dyDescent="0.2"/>
    <row r="12916" ht="12.75" customHeight="1" x14ac:dyDescent="0.2"/>
    <row r="12917" ht="12.75" customHeight="1" x14ac:dyDescent="0.2"/>
    <row r="12918" ht="12.75" customHeight="1" x14ac:dyDescent="0.2"/>
    <row r="12919" ht="12.75" customHeight="1" x14ac:dyDescent="0.2"/>
    <row r="12920" ht="12.75" customHeight="1" x14ac:dyDescent="0.2"/>
    <row r="12921" ht="12.75" customHeight="1" x14ac:dyDescent="0.2"/>
    <row r="12922" ht="12.75" customHeight="1" x14ac:dyDescent="0.2"/>
    <row r="12923" ht="12.75" customHeight="1" x14ac:dyDescent="0.2"/>
    <row r="12924" ht="12.75" customHeight="1" x14ac:dyDescent="0.2"/>
    <row r="12925" ht="12.75" customHeight="1" x14ac:dyDescent="0.2"/>
    <row r="12926" ht="12.75" customHeight="1" x14ac:dyDescent="0.2"/>
    <row r="12927" ht="12.75" customHeight="1" x14ac:dyDescent="0.2"/>
    <row r="12928" ht="12.75" customHeight="1" x14ac:dyDescent="0.2"/>
    <row r="12929" ht="12.75" customHeight="1" x14ac:dyDescent="0.2"/>
    <row r="12930" ht="12.75" customHeight="1" x14ac:dyDescent="0.2"/>
    <row r="12931" ht="12.75" customHeight="1" x14ac:dyDescent="0.2"/>
    <row r="12932" ht="12.75" customHeight="1" x14ac:dyDescent="0.2"/>
    <row r="12933" ht="12.75" customHeight="1" x14ac:dyDescent="0.2"/>
    <row r="12934" ht="12.75" customHeight="1" x14ac:dyDescent="0.2"/>
    <row r="12935" ht="12.75" customHeight="1" x14ac:dyDescent="0.2"/>
    <row r="12936" ht="12.75" customHeight="1" x14ac:dyDescent="0.2"/>
    <row r="12937" ht="12.75" customHeight="1" x14ac:dyDescent="0.2"/>
    <row r="12938" ht="12.75" customHeight="1" x14ac:dyDescent="0.2"/>
    <row r="12939" ht="12.75" customHeight="1" x14ac:dyDescent="0.2"/>
    <row r="12940" ht="12.75" customHeight="1" x14ac:dyDescent="0.2"/>
    <row r="12941" ht="12.75" customHeight="1" x14ac:dyDescent="0.2"/>
    <row r="12942" ht="12.75" customHeight="1" x14ac:dyDescent="0.2"/>
    <row r="12943" ht="12.75" customHeight="1" x14ac:dyDescent="0.2"/>
    <row r="12944" ht="12.75" customHeight="1" x14ac:dyDescent="0.2"/>
    <row r="12945" ht="12.75" customHeight="1" x14ac:dyDescent="0.2"/>
    <row r="12946" ht="12.75" customHeight="1" x14ac:dyDescent="0.2"/>
    <row r="12947" ht="12.75" customHeight="1" x14ac:dyDescent="0.2"/>
    <row r="12948" ht="12.75" customHeight="1" x14ac:dyDescent="0.2"/>
    <row r="12949" ht="12.75" customHeight="1" x14ac:dyDescent="0.2"/>
    <row r="12950" ht="12.75" customHeight="1" x14ac:dyDescent="0.2"/>
    <row r="12951" ht="12.75" customHeight="1" x14ac:dyDescent="0.2"/>
    <row r="12952" ht="12.75" customHeight="1" x14ac:dyDescent="0.2"/>
    <row r="12953" ht="12.75" customHeight="1" x14ac:dyDescent="0.2"/>
    <row r="12954" ht="12.75" customHeight="1" x14ac:dyDescent="0.2"/>
    <row r="12955" ht="12.75" customHeight="1" x14ac:dyDescent="0.2"/>
    <row r="12956" ht="12.75" customHeight="1" x14ac:dyDescent="0.2"/>
    <row r="12957" ht="12.75" customHeight="1" x14ac:dyDescent="0.2"/>
    <row r="12958" ht="12.75" customHeight="1" x14ac:dyDescent="0.2"/>
    <row r="12959" ht="12.75" customHeight="1" x14ac:dyDescent="0.2"/>
    <row r="12960" ht="12.75" customHeight="1" x14ac:dyDescent="0.2"/>
    <row r="12961" ht="12.75" customHeight="1" x14ac:dyDescent="0.2"/>
    <row r="12962" ht="12.75" customHeight="1" x14ac:dyDescent="0.2"/>
    <row r="12963" ht="12.75" customHeight="1" x14ac:dyDescent="0.2"/>
    <row r="12964" ht="12.75" customHeight="1" x14ac:dyDescent="0.2"/>
    <row r="12965" ht="12.75" customHeight="1" x14ac:dyDescent="0.2"/>
    <row r="12966" ht="12.75" customHeight="1" x14ac:dyDescent="0.2"/>
    <row r="12967" ht="12.75" customHeight="1" x14ac:dyDescent="0.2"/>
    <row r="12968" ht="12.75" customHeight="1" x14ac:dyDescent="0.2"/>
    <row r="12969" ht="12.75" customHeight="1" x14ac:dyDescent="0.2"/>
    <row r="12970" ht="12.75" customHeight="1" x14ac:dyDescent="0.2"/>
    <row r="12971" ht="12.75" customHeight="1" x14ac:dyDescent="0.2"/>
    <row r="12972" ht="12.75" customHeight="1" x14ac:dyDescent="0.2"/>
    <row r="12973" ht="12.75" customHeight="1" x14ac:dyDescent="0.2"/>
    <row r="12974" ht="12.75" customHeight="1" x14ac:dyDescent="0.2"/>
    <row r="12975" ht="12.75" customHeight="1" x14ac:dyDescent="0.2"/>
    <row r="12976" ht="12.75" customHeight="1" x14ac:dyDescent="0.2"/>
    <row r="12977" ht="12.75" customHeight="1" x14ac:dyDescent="0.2"/>
    <row r="12978" ht="12.75" customHeight="1" x14ac:dyDescent="0.2"/>
    <row r="12979" ht="12.75" customHeight="1" x14ac:dyDescent="0.2"/>
    <row r="12980" ht="12.75" customHeight="1" x14ac:dyDescent="0.2"/>
    <row r="12981" ht="12.75" customHeight="1" x14ac:dyDescent="0.2"/>
    <row r="12982" ht="12.75" customHeight="1" x14ac:dyDescent="0.2"/>
    <row r="12983" ht="12.75" customHeight="1" x14ac:dyDescent="0.2"/>
    <row r="12984" ht="12.75" customHeight="1" x14ac:dyDescent="0.2"/>
    <row r="12985" ht="12.75" customHeight="1" x14ac:dyDescent="0.2"/>
    <row r="12986" ht="12.75" customHeight="1" x14ac:dyDescent="0.2"/>
    <row r="12987" ht="12.75" customHeight="1" x14ac:dyDescent="0.2"/>
    <row r="12988" ht="12.75" customHeight="1" x14ac:dyDescent="0.2"/>
    <row r="12989" ht="12.75" customHeight="1" x14ac:dyDescent="0.2"/>
    <row r="12990" ht="12.75" customHeight="1" x14ac:dyDescent="0.2"/>
    <row r="12991" ht="12.75" customHeight="1" x14ac:dyDescent="0.2"/>
    <row r="12992" ht="12.75" customHeight="1" x14ac:dyDescent="0.2"/>
    <row r="12993" ht="12.75" customHeight="1" x14ac:dyDescent="0.2"/>
    <row r="12994" ht="12.75" customHeight="1" x14ac:dyDescent="0.2"/>
    <row r="12995" ht="12.75" customHeight="1" x14ac:dyDescent="0.2"/>
    <row r="12996" ht="12.75" customHeight="1" x14ac:dyDescent="0.2"/>
    <row r="12997" ht="12.75" customHeight="1" x14ac:dyDescent="0.2"/>
    <row r="12998" ht="12.75" customHeight="1" x14ac:dyDescent="0.2"/>
    <row r="12999" ht="12.75" customHeight="1" x14ac:dyDescent="0.2"/>
    <row r="13000" ht="12.75" customHeight="1" x14ac:dyDescent="0.2"/>
    <row r="13001" ht="12.75" customHeight="1" x14ac:dyDescent="0.2"/>
    <row r="13002" ht="12.75" customHeight="1" x14ac:dyDescent="0.2"/>
    <row r="13003" ht="12.75" customHeight="1" x14ac:dyDescent="0.2"/>
    <row r="13004" ht="12.75" customHeight="1" x14ac:dyDescent="0.2"/>
    <row r="13005" ht="12.75" customHeight="1" x14ac:dyDescent="0.2"/>
    <row r="13006" ht="12.75" customHeight="1" x14ac:dyDescent="0.2"/>
    <row r="13007" ht="12.75" customHeight="1" x14ac:dyDescent="0.2"/>
    <row r="13008" ht="12.75" customHeight="1" x14ac:dyDescent="0.2"/>
    <row r="13009" ht="12.75" customHeight="1" x14ac:dyDescent="0.2"/>
    <row r="13010" ht="12.75" customHeight="1" x14ac:dyDescent="0.2"/>
    <row r="13011" ht="12.75" customHeight="1" x14ac:dyDescent="0.2"/>
    <row r="13012" ht="12.75" customHeight="1" x14ac:dyDescent="0.2"/>
    <row r="13013" ht="12.75" customHeight="1" x14ac:dyDescent="0.2"/>
    <row r="13014" ht="12.75" customHeight="1" x14ac:dyDescent="0.2"/>
    <row r="13015" ht="12.75" customHeight="1" x14ac:dyDescent="0.2"/>
    <row r="13016" ht="12.75" customHeight="1" x14ac:dyDescent="0.2"/>
    <row r="13017" ht="12.75" customHeight="1" x14ac:dyDescent="0.2"/>
    <row r="13018" ht="12.75" customHeight="1" x14ac:dyDescent="0.2"/>
    <row r="13019" ht="12.75" customHeight="1" x14ac:dyDescent="0.2"/>
    <row r="13020" ht="12.75" customHeight="1" x14ac:dyDescent="0.2"/>
    <row r="13021" ht="12.75" customHeight="1" x14ac:dyDescent="0.2"/>
    <row r="13022" ht="12.75" customHeight="1" x14ac:dyDescent="0.2"/>
    <row r="13023" ht="12.75" customHeight="1" x14ac:dyDescent="0.2"/>
    <row r="13024" ht="12.75" customHeight="1" x14ac:dyDescent="0.2"/>
    <row r="13025" ht="12.75" customHeight="1" x14ac:dyDescent="0.2"/>
    <row r="13026" ht="12.75" customHeight="1" x14ac:dyDescent="0.2"/>
    <row r="13027" ht="12.75" customHeight="1" x14ac:dyDescent="0.2"/>
    <row r="13028" ht="12.75" customHeight="1" x14ac:dyDescent="0.2"/>
    <row r="13029" ht="12.75" customHeight="1" x14ac:dyDescent="0.2"/>
    <row r="13030" ht="12.75" customHeight="1" x14ac:dyDescent="0.2"/>
    <row r="13031" ht="12.75" customHeight="1" x14ac:dyDescent="0.2"/>
    <row r="13032" ht="12.75" customHeight="1" x14ac:dyDescent="0.2"/>
    <row r="13033" ht="12.75" customHeight="1" x14ac:dyDescent="0.2"/>
    <row r="13034" ht="12.75" customHeight="1" x14ac:dyDescent="0.2"/>
    <row r="13035" ht="12.75" customHeight="1" x14ac:dyDescent="0.2"/>
    <row r="13036" ht="12.75" customHeight="1" x14ac:dyDescent="0.2"/>
    <row r="13037" ht="12.75" customHeight="1" x14ac:dyDescent="0.2"/>
    <row r="13038" ht="12.75" customHeight="1" x14ac:dyDescent="0.2"/>
    <row r="13039" ht="12.75" customHeight="1" x14ac:dyDescent="0.2"/>
    <row r="13040" ht="12.75" customHeight="1" x14ac:dyDescent="0.2"/>
    <row r="13041" ht="12.75" customHeight="1" x14ac:dyDescent="0.2"/>
    <row r="13042" ht="12.75" customHeight="1" x14ac:dyDescent="0.2"/>
    <row r="13043" ht="12.75" customHeight="1" x14ac:dyDescent="0.2"/>
    <row r="13044" ht="12.75" customHeight="1" x14ac:dyDescent="0.2"/>
    <row r="13045" ht="12.75" customHeight="1" x14ac:dyDescent="0.2"/>
    <row r="13046" ht="12.75" customHeight="1" x14ac:dyDescent="0.2"/>
    <row r="13047" ht="12.75" customHeight="1" x14ac:dyDescent="0.2"/>
    <row r="13048" ht="12.75" customHeight="1" x14ac:dyDescent="0.2"/>
    <row r="13049" ht="12.75" customHeight="1" x14ac:dyDescent="0.2"/>
    <row r="13050" ht="12.75" customHeight="1" x14ac:dyDescent="0.2"/>
    <row r="13051" ht="12.75" customHeight="1" x14ac:dyDescent="0.2"/>
    <row r="13052" ht="12.75" customHeight="1" x14ac:dyDescent="0.2"/>
    <row r="13053" ht="12.75" customHeight="1" x14ac:dyDescent="0.2"/>
    <row r="13054" ht="12.75" customHeight="1" x14ac:dyDescent="0.2"/>
    <row r="13055" ht="12.75" customHeight="1" x14ac:dyDescent="0.2"/>
    <row r="13056" ht="12.75" customHeight="1" x14ac:dyDescent="0.2"/>
    <row r="13057" ht="12.75" customHeight="1" x14ac:dyDescent="0.2"/>
    <row r="13058" ht="12.75" customHeight="1" x14ac:dyDescent="0.2"/>
    <row r="13059" ht="12.75" customHeight="1" x14ac:dyDescent="0.2"/>
    <row r="13060" ht="12.75" customHeight="1" x14ac:dyDescent="0.2"/>
    <row r="13061" ht="12.75" customHeight="1" x14ac:dyDescent="0.2"/>
    <row r="13062" ht="12.75" customHeight="1" x14ac:dyDescent="0.2"/>
    <row r="13063" ht="12.75" customHeight="1" x14ac:dyDescent="0.2"/>
    <row r="13064" ht="12.75" customHeight="1" x14ac:dyDescent="0.2"/>
    <row r="13065" ht="12.75" customHeight="1" x14ac:dyDescent="0.2"/>
    <row r="13066" ht="12.75" customHeight="1" x14ac:dyDescent="0.2"/>
    <row r="13067" ht="12.75" customHeight="1" x14ac:dyDescent="0.2"/>
    <row r="13068" ht="12.75" customHeight="1" x14ac:dyDescent="0.2"/>
    <row r="13069" ht="12.75" customHeight="1" x14ac:dyDescent="0.2"/>
    <row r="13070" ht="12.75" customHeight="1" x14ac:dyDescent="0.2"/>
    <row r="13071" ht="12.75" customHeight="1" x14ac:dyDescent="0.2"/>
    <row r="13072" ht="12.75" customHeight="1" x14ac:dyDescent="0.2"/>
    <row r="13073" ht="12.75" customHeight="1" x14ac:dyDescent="0.2"/>
    <row r="13074" ht="12.75" customHeight="1" x14ac:dyDescent="0.2"/>
    <row r="13075" ht="12.75" customHeight="1" x14ac:dyDescent="0.2"/>
    <row r="13076" ht="12.75" customHeight="1" x14ac:dyDescent="0.2"/>
    <row r="13077" ht="12.75" customHeight="1" x14ac:dyDescent="0.2"/>
    <row r="13078" ht="12.75" customHeight="1" x14ac:dyDescent="0.2"/>
    <row r="13079" ht="12.75" customHeight="1" x14ac:dyDescent="0.2"/>
    <row r="13080" ht="12.75" customHeight="1" x14ac:dyDescent="0.2"/>
    <row r="13081" ht="12.75" customHeight="1" x14ac:dyDescent="0.2"/>
    <row r="13082" ht="12.75" customHeight="1" x14ac:dyDescent="0.2"/>
    <row r="13083" ht="12.75" customHeight="1" x14ac:dyDescent="0.2"/>
    <row r="13084" ht="12.75" customHeight="1" x14ac:dyDescent="0.2"/>
    <row r="13085" ht="12.75" customHeight="1" x14ac:dyDescent="0.2"/>
    <row r="13086" ht="12.75" customHeight="1" x14ac:dyDescent="0.2"/>
    <row r="13087" ht="12.75" customHeight="1" x14ac:dyDescent="0.2"/>
    <row r="13088" ht="12.75" customHeight="1" x14ac:dyDescent="0.2"/>
    <row r="13089" ht="12.75" customHeight="1" x14ac:dyDescent="0.2"/>
    <row r="13090" ht="12.75" customHeight="1" x14ac:dyDescent="0.2"/>
    <row r="13091" ht="12.75" customHeight="1" x14ac:dyDescent="0.2"/>
    <row r="13092" ht="12.75" customHeight="1" x14ac:dyDescent="0.2"/>
    <row r="13093" ht="12.75" customHeight="1" x14ac:dyDescent="0.2"/>
    <row r="13094" ht="12.75" customHeight="1" x14ac:dyDescent="0.2"/>
    <row r="13095" ht="12.75" customHeight="1" x14ac:dyDescent="0.2"/>
    <row r="13096" ht="12.75" customHeight="1" x14ac:dyDescent="0.2"/>
    <row r="13097" ht="12.75" customHeight="1" x14ac:dyDescent="0.2"/>
    <row r="13098" ht="12.75" customHeight="1" x14ac:dyDescent="0.2"/>
    <row r="13099" ht="12.75" customHeight="1" x14ac:dyDescent="0.2"/>
    <row r="13100" ht="12.75" customHeight="1" x14ac:dyDescent="0.2"/>
    <row r="13101" ht="12.75" customHeight="1" x14ac:dyDescent="0.2"/>
    <row r="13102" ht="12.75" customHeight="1" x14ac:dyDescent="0.2"/>
    <row r="13103" ht="12.75" customHeight="1" x14ac:dyDescent="0.2"/>
    <row r="13104" ht="12.75" customHeight="1" x14ac:dyDescent="0.2"/>
    <row r="13105" ht="12.75" customHeight="1" x14ac:dyDescent="0.2"/>
    <row r="13106" ht="12.75" customHeight="1" x14ac:dyDescent="0.2"/>
    <row r="13107" ht="12.75" customHeight="1" x14ac:dyDescent="0.2"/>
    <row r="13108" ht="12.75" customHeight="1" x14ac:dyDescent="0.2"/>
    <row r="13109" ht="12.75" customHeight="1" x14ac:dyDescent="0.2"/>
    <row r="13110" ht="12.75" customHeight="1" x14ac:dyDescent="0.2"/>
    <row r="13111" ht="12.75" customHeight="1" x14ac:dyDescent="0.2"/>
    <row r="13112" ht="12.75" customHeight="1" x14ac:dyDescent="0.2"/>
    <row r="13113" ht="12.75" customHeight="1" x14ac:dyDescent="0.2"/>
    <row r="13114" ht="12.75" customHeight="1" x14ac:dyDescent="0.2"/>
    <row r="13115" ht="12.75" customHeight="1" x14ac:dyDescent="0.2"/>
    <row r="13116" ht="12.75" customHeight="1" x14ac:dyDescent="0.2"/>
    <row r="13117" ht="12.75" customHeight="1" x14ac:dyDescent="0.2"/>
    <row r="13118" ht="12.75" customHeight="1" x14ac:dyDescent="0.2"/>
    <row r="13119" ht="12.75" customHeight="1" x14ac:dyDescent="0.2"/>
    <row r="13120" ht="12.75" customHeight="1" x14ac:dyDescent="0.2"/>
    <row r="13121" ht="12.75" customHeight="1" x14ac:dyDescent="0.2"/>
    <row r="13122" ht="12.75" customHeight="1" x14ac:dyDescent="0.2"/>
    <row r="13123" ht="12.75" customHeight="1" x14ac:dyDescent="0.2"/>
    <row r="13124" ht="12.75" customHeight="1" x14ac:dyDescent="0.2"/>
    <row r="13125" ht="12.75" customHeight="1" x14ac:dyDescent="0.2"/>
    <row r="13126" ht="12.75" customHeight="1" x14ac:dyDescent="0.2"/>
    <row r="13127" ht="12.75" customHeight="1" x14ac:dyDescent="0.2"/>
    <row r="13128" ht="12.75" customHeight="1" x14ac:dyDescent="0.2"/>
    <row r="13129" ht="12.75" customHeight="1" x14ac:dyDescent="0.2"/>
    <row r="13130" ht="12.75" customHeight="1" x14ac:dyDescent="0.2"/>
    <row r="13131" ht="12.75" customHeight="1" x14ac:dyDescent="0.2"/>
    <row r="13132" ht="12.75" customHeight="1" x14ac:dyDescent="0.2"/>
    <row r="13133" ht="12.75" customHeight="1" x14ac:dyDescent="0.2"/>
    <row r="13134" ht="12.75" customHeight="1" x14ac:dyDescent="0.2"/>
    <row r="13135" ht="12.75" customHeight="1" x14ac:dyDescent="0.2"/>
    <row r="13136" ht="12.75" customHeight="1" x14ac:dyDescent="0.2"/>
    <row r="13137" ht="12.75" customHeight="1" x14ac:dyDescent="0.2"/>
    <row r="13138" ht="12.75" customHeight="1" x14ac:dyDescent="0.2"/>
    <row r="13139" ht="12.75" customHeight="1" x14ac:dyDescent="0.2"/>
    <row r="13140" ht="12.75" customHeight="1" x14ac:dyDescent="0.2"/>
    <row r="13141" ht="12.75" customHeight="1" x14ac:dyDescent="0.2"/>
    <row r="13142" ht="12.75" customHeight="1" x14ac:dyDescent="0.2"/>
    <row r="13143" ht="12.75" customHeight="1" x14ac:dyDescent="0.2"/>
    <row r="13144" ht="12.75" customHeight="1" x14ac:dyDescent="0.2"/>
    <row r="13145" ht="12.75" customHeight="1" x14ac:dyDescent="0.2"/>
    <row r="13146" ht="12.75" customHeight="1" x14ac:dyDescent="0.2"/>
    <row r="13147" ht="12.75" customHeight="1" x14ac:dyDescent="0.2"/>
    <row r="13148" ht="12.75" customHeight="1" x14ac:dyDescent="0.2"/>
    <row r="13149" ht="12.75" customHeight="1" x14ac:dyDescent="0.2"/>
    <row r="13150" ht="12.75" customHeight="1" x14ac:dyDescent="0.2"/>
    <row r="13151" ht="12.75" customHeight="1" x14ac:dyDescent="0.2"/>
    <row r="13152" ht="12.75" customHeight="1" x14ac:dyDescent="0.2"/>
    <row r="13153" ht="12.75" customHeight="1" x14ac:dyDescent="0.2"/>
    <row r="13154" ht="12.75" customHeight="1" x14ac:dyDescent="0.2"/>
    <row r="13155" ht="12.75" customHeight="1" x14ac:dyDescent="0.2"/>
    <row r="13156" ht="12.75" customHeight="1" x14ac:dyDescent="0.2"/>
    <row r="13157" ht="12.75" customHeight="1" x14ac:dyDescent="0.2"/>
    <row r="13158" ht="12.75" customHeight="1" x14ac:dyDescent="0.2"/>
    <row r="13159" ht="12.75" customHeight="1" x14ac:dyDescent="0.2"/>
    <row r="13160" ht="12.75" customHeight="1" x14ac:dyDescent="0.2"/>
    <row r="13161" ht="12.75" customHeight="1" x14ac:dyDescent="0.2"/>
    <row r="13162" ht="12.75" customHeight="1" x14ac:dyDescent="0.2"/>
    <row r="13163" ht="12.75" customHeight="1" x14ac:dyDescent="0.2"/>
    <row r="13164" ht="12.75" customHeight="1" x14ac:dyDescent="0.2"/>
    <row r="13165" ht="12.75" customHeight="1" x14ac:dyDescent="0.2"/>
    <row r="13166" ht="12.75" customHeight="1" x14ac:dyDescent="0.2"/>
    <row r="13167" ht="12.75" customHeight="1" x14ac:dyDescent="0.2"/>
    <row r="13168" ht="12.75" customHeight="1" x14ac:dyDescent="0.2"/>
    <row r="13169" ht="12.75" customHeight="1" x14ac:dyDescent="0.2"/>
    <row r="13170" ht="12.75" customHeight="1" x14ac:dyDescent="0.2"/>
    <row r="13171" ht="12.75" customHeight="1" x14ac:dyDescent="0.2"/>
    <row r="13172" ht="12.75" customHeight="1" x14ac:dyDescent="0.2"/>
    <row r="13173" ht="12.75" customHeight="1" x14ac:dyDescent="0.2"/>
    <row r="13174" ht="12.75" customHeight="1" x14ac:dyDescent="0.2"/>
    <row r="13175" ht="12.75" customHeight="1" x14ac:dyDescent="0.2"/>
    <row r="13176" ht="12.75" customHeight="1" x14ac:dyDescent="0.2"/>
    <row r="13177" ht="12.75" customHeight="1" x14ac:dyDescent="0.2"/>
    <row r="13178" ht="12.75" customHeight="1" x14ac:dyDescent="0.2"/>
    <row r="13179" ht="12.75" customHeight="1" x14ac:dyDescent="0.2"/>
    <row r="13180" ht="12.75" customHeight="1" x14ac:dyDescent="0.2"/>
    <row r="13181" ht="12.75" customHeight="1" x14ac:dyDescent="0.2"/>
    <row r="13182" ht="12.75" customHeight="1" x14ac:dyDescent="0.2"/>
    <row r="13183" ht="12.75" customHeight="1" x14ac:dyDescent="0.2"/>
    <row r="13184" ht="12.75" customHeight="1" x14ac:dyDescent="0.2"/>
    <row r="13185" ht="12.75" customHeight="1" x14ac:dyDescent="0.2"/>
    <row r="13186" ht="12.75" customHeight="1" x14ac:dyDescent="0.2"/>
    <row r="13187" ht="12.75" customHeight="1" x14ac:dyDescent="0.2"/>
    <row r="13188" ht="12.75" customHeight="1" x14ac:dyDescent="0.2"/>
    <row r="13189" ht="12.75" customHeight="1" x14ac:dyDescent="0.2"/>
    <row r="13190" ht="12.75" customHeight="1" x14ac:dyDescent="0.2"/>
    <row r="13191" ht="12.75" customHeight="1" x14ac:dyDescent="0.2"/>
    <row r="13192" ht="12.75" customHeight="1" x14ac:dyDescent="0.2"/>
    <row r="13193" ht="12.75" customHeight="1" x14ac:dyDescent="0.2"/>
    <row r="13194" ht="12.75" customHeight="1" x14ac:dyDescent="0.2"/>
    <row r="13195" ht="12.75" customHeight="1" x14ac:dyDescent="0.2"/>
    <row r="13196" ht="12.75" customHeight="1" x14ac:dyDescent="0.2"/>
    <row r="13197" ht="12.75" customHeight="1" x14ac:dyDescent="0.2"/>
    <row r="13198" ht="12.75" customHeight="1" x14ac:dyDescent="0.2"/>
    <row r="13199" ht="12.75" customHeight="1" x14ac:dyDescent="0.2"/>
    <row r="13200" ht="12.75" customHeight="1" x14ac:dyDescent="0.2"/>
    <row r="13201" ht="12.75" customHeight="1" x14ac:dyDescent="0.2"/>
    <row r="13202" ht="12.75" customHeight="1" x14ac:dyDescent="0.2"/>
    <row r="13203" ht="12.75" customHeight="1" x14ac:dyDescent="0.2"/>
    <row r="13204" ht="12.75" customHeight="1" x14ac:dyDescent="0.2"/>
    <row r="13205" ht="12.75" customHeight="1" x14ac:dyDescent="0.2"/>
    <row r="13206" ht="12.75" customHeight="1" x14ac:dyDescent="0.2"/>
    <row r="13207" ht="12.75" customHeight="1" x14ac:dyDescent="0.2"/>
    <row r="13208" ht="12.75" customHeight="1" x14ac:dyDescent="0.2"/>
    <row r="13209" ht="12.75" customHeight="1" x14ac:dyDescent="0.2"/>
    <row r="13210" ht="12.75" customHeight="1" x14ac:dyDescent="0.2"/>
    <row r="13211" ht="12.75" customHeight="1" x14ac:dyDescent="0.2"/>
    <row r="13212" ht="12.75" customHeight="1" x14ac:dyDescent="0.2"/>
    <row r="13213" ht="12.75" customHeight="1" x14ac:dyDescent="0.2"/>
    <row r="13214" ht="12.75" customHeight="1" x14ac:dyDescent="0.2"/>
    <row r="13215" ht="12.75" customHeight="1" x14ac:dyDescent="0.2"/>
    <row r="13216" ht="12.75" customHeight="1" x14ac:dyDescent="0.2"/>
    <row r="13217" ht="12.75" customHeight="1" x14ac:dyDescent="0.2"/>
    <row r="13218" ht="12.75" customHeight="1" x14ac:dyDescent="0.2"/>
    <row r="13219" ht="12.75" customHeight="1" x14ac:dyDescent="0.2"/>
    <row r="13220" ht="12.75" customHeight="1" x14ac:dyDescent="0.2"/>
    <row r="13221" ht="12.75" customHeight="1" x14ac:dyDescent="0.2"/>
    <row r="13222" ht="12.75" customHeight="1" x14ac:dyDescent="0.2"/>
    <row r="13223" ht="12.75" customHeight="1" x14ac:dyDescent="0.2"/>
    <row r="13224" ht="12.75" customHeight="1" x14ac:dyDescent="0.2"/>
    <row r="13225" ht="12.75" customHeight="1" x14ac:dyDescent="0.2"/>
    <row r="13226" ht="12.75" customHeight="1" x14ac:dyDescent="0.2"/>
    <row r="13227" ht="12.75" customHeight="1" x14ac:dyDescent="0.2"/>
    <row r="13228" ht="12.75" customHeight="1" x14ac:dyDescent="0.2"/>
    <row r="13229" ht="12.75" customHeight="1" x14ac:dyDescent="0.2"/>
    <row r="13230" ht="12.75" customHeight="1" x14ac:dyDescent="0.2"/>
    <row r="13231" ht="12.75" customHeight="1" x14ac:dyDescent="0.2"/>
    <row r="13232" ht="12.75" customHeight="1" x14ac:dyDescent="0.2"/>
    <row r="13233" ht="12.75" customHeight="1" x14ac:dyDescent="0.2"/>
    <row r="13234" ht="12.75" customHeight="1" x14ac:dyDescent="0.2"/>
    <row r="13235" ht="12.75" customHeight="1" x14ac:dyDescent="0.2"/>
    <row r="13236" ht="12.75" customHeight="1" x14ac:dyDescent="0.2"/>
    <row r="13237" ht="12.75" customHeight="1" x14ac:dyDescent="0.2"/>
    <row r="13238" ht="12.75" customHeight="1" x14ac:dyDescent="0.2"/>
    <row r="13239" ht="12.75" customHeight="1" x14ac:dyDescent="0.2"/>
    <row r="13240" ht="12.75" customHeight="1" x14ac:dyDescent="0.2"/>
    <row r="13241" ht="12.75" customHeight="1" x14ac:dyDescent="0.2"/>
    <row r="13242" ht="12.75" customHeight="1" x14ac:dyDescent="0.2"/>
    <row r="13243" ht="12.75" customHeight="1" x14ac:dyDescent="0.2"/>
    <row r="13244" ht="12.75" customHeight="1" x14ac:dyDescent="0.2"/>
    <row r="13245" ht="12.75" customHeight="1" x14ac:dyDescent="0.2"/>
    <row r="13246" ht="12.75" customHeight="1" x14ac:dyDescent="0.2"/>
    <row r="13247" ht="12.75" customHeight="1" x14ac:dyDescent="0.2"/>
    <row r="13248" ht="12.75" customHeight="1" x14ac:dyDescent="0.2"/>
    <row r="13249" ht="12.75" customHeight="1" x14ac:dyDescent="0.2"/>
    <row r="13250" ht="12.75" customHeight="1" x14ac:dyDescent="0.2"/>
    <row r="13251" ht="12.75" customHeight="1" x14ac:dyDescent="0.2"/>
    <row r="13252" ht="12.75" customHeight="1" x14ac:dyDescent="0.2"/>
    <row r="13253" ht="12.75" customHeight="1" x14ac:dyDescent="0.2"/>
    <row r="13254" ht="12.75" customHeight="1" x14ac:dyDescent="0.2"/>
    <row r="13255" ht="12.75" customHeight="1" x14ac:dyDescent="0.2"/>
    <row r="13256" ht="12.75" customHeight="1" x14ac:dyDescent="0.2"/>
    <row r="13257" ht="12.75" customHeight="1" x14ac:dyDescent="0.2"/>
    <row r="13258" ht="12.75" customHeight="1" x14ac:dyDescent="0.2"/>
    <row r="13259" ht="12.75" customHeight="1" x14ac:dyDescent="0.2"/>
    <row r="13260" ht="12.75" customHeight="1" x14ac:dyDescent="0.2"/>
    <row r="13261" ht="12.75" customHeight="1" x14ac:dyDescent="0.2"/>
    <row r="13262" ht="12.75" customHeight="1" x14ac:dyDescent="0.2"/>
    <row r="13263" ht="12.75" customHeight="1" x14ac:dyDescent="0.2"/>
    <row r="13264" ht="12.75" customHeight="1" x14ac:dyDescent="0.2"/>
    <row r="13265" ht="12.75" customHeight="1" x14ac:dyDescent="0.2"/>
    <row r="13266" ht="12.75" customHeight="1" x14ac:dyDescent="0.2"/>
    <row r="13267" ht="12.75" customHeight="1" x14ac:dyDescent="0.2"/>
    <row r="13268" ht="12.75" customHeight="1" x14ac:dyDescent="0.2"/>
    <row r="13269" ht="12.75" customHeight="1" x14ac:dyDescent="0.2"/>
    <row r="13270" ht="12.75" customHeight="1" x14ac:dyDescent="0.2"/>
    <row r="13271" ht="12.75" customHeight="1" x14ac:dyDescent="0.2"/>
    <row r="13272" ht="12.75" customHeight="1" x14ac:dyDescent="0.2"/>
    <row r="13273" ht="12.75" customHeight="1" x14ac:dyDescent="0.2"/>
    <row r="13274" ht="12.75" customHeight="1" x14ac:dyDescent="0.2"/>
    <row r="13275" ht="12.75" customHeight="1" x14ac:dyDescent="0.2"/>
    <row r="13276" ht="12.75" customHeight="1" x14ac:dyDescent="0.2"/>
    <row r="13277" ht="12.75" customHeight="1" x14ac:dyDescent="0.2"/>
    <row r="13278" ht="12.75" customHeight="1" x14ac:dyDescent="0.2"/>
    <row r="13279" ht="12.75" customHeight="1" x14ac:dyDescent="0.2"/>
    <row r="13280" ht="12.75" customHeight="1" x14ac:dyDescent="0.2"/>
    <row r="13281" ht="12.75" customHeight="1" x14ac:dyDescent="0.2"/>
    <row r="13282" ht="12.75" customHeight="1" x14ac:dyDescent="0.2"/>
    <row r="13283" ht="12.75" customHeight="1" x14ac:dyDescent="0.2"/>
    <row r="13284" ht="12.75" customHeight="1" x14ac:dyDescent="0.2"/>
    <row r="13285" ht="12.75" customHeight="1" x14ac:dyDescent="0.2"/>
    <row r="13286" ht="12.75" customHeight="1" x14ac:dyDescent="0.2"/>
    <row r="13287" ht="12.75" customHeight="1" x14ac:dyDescent="0.2"/>
    <row r="13288" ht="12.75" customHeight="1" x14ac:dyDescent="0.2"/>
    <row r="13289" ht="12.75" customHeight="1" x14ac:dyDescent="0.2"/>
    <row r="13290" ht="12.75" customHeight="1" x14ac:dyDescent="0.2"/>
    <row r="13291" ht="12.75" customHeight="1" x14ac:dyDescent="0.2"/>
    <row r="13292" ht="12.75" customHeight="1" x14ac:dyDescent="0.2"/>
    <row r="13293" ht="12.75" customHeight="1" x14ac:dyDescent="0.2"/>
    <row r="13294" ht="12.75" customHeight="1" x14ac:dyDescent="0.2"/>
    <row r="13295" ht="12.75" customHeight="1" x14ac:dyDescent="0.2"/>
    <row r="13296" ht="12.75" customHeight="1" x14ac:dyDescent="0.2"/>
    <row r="13297" ht="12.75" customHeight="1" x14ac:dyDescent="0.2"/>
    <row r="13298" ht="12.75" customHeight="1" x14ac:dyDescent="0.2"/>
    <row r="13299" ht="12.75" customHeight="1" x14ac:dyDescent="0.2"/>
    <row r="13300" ht="12.75" customHeight="1" x14ac:dyDescent="0.2"/>
    <row r="13301" ht="12.75" customHeight="1" x14ac:dyDescent="0.2"/>
    <row r="13302" ht="12.75" customHeight="1" x14ac:dyDescent="0.2"/>
    <row r="13303" ht="12.75" customHeight="1" x14ac:dyDescent="0.2"/>
    <row r="13304" ht="12.75" customHeight="1" x14ac:dyDescent="0.2"/>
    <row r="13305" ht="12.75" customHeight="1" x14ac:dyDescent="0.2"/>
    <row r="13306" ht="12.75" customHeight="1" x14ac:dyDescent="0.2"/>
    <row r="13307" ht="12.75" customHeight="1" x14ac:dyDescent="0.2"/>
    <row r="13308" ht="12.75" customHeight="1" x14ac:dyDescent="0.2"/>
    <row r="13309" ht="12.75" customHeight="1" x14ac:dyDescent="0.2"/>
    <row r="13310" ht="12.75" customHeight="1" x14ac:dyDescent="0.2"/>
    <row r="13311" ht="12.75" customHeight="1" x14ac:dyDescent="0.2"/>
    <row r="13312" ht="12.75" customHeight="1" x14ac:dyDescent="0.2"/>
    <row r="13313" ht="12.75" customHeight="1" x14ac:dyDescent="0.2"/>
    <row r="13314" ht="12.75" customHeight="1" x14ac:dyDescent="0.2"/>
    <row r="13315" ht="12.75" customHeight="1" x14ac:dyDescent="0.2"/>
    <row r="13316" ht="12.75" customHeight="1" x14ac:dyDescent="0.2"/>
    <row r="13317" ht="12.75" customHeight="1" x14ac:dyDescent="0.2"/>
    <row r="13318" ht="12.75" customHeight="1" x14ac:dyDescent="0.2"/>
    <row r="13319" ht="12.75" customHeight="1" x14ac:dyDescent="0.2"/>
    <row r="13320" ht="12.75" customHeight="1" x14ac:dyDescent="0.2"/>
    <row r="13321" ht="12.75" customHeight="1" x14ac:dyDescent="0.2"/>
    <row r="13322" ht="12.75" customHeight="1" x14ac:dyDescent="0.2"/>
    <row r="13323" ht="12.75" customHeight="1" x14ac:dyDescent="0.2"/>
    <row r="13324" ht="12.75" customHeight="1" x14ac:dyDescent="0.2"/>
    <row r="13325" ht="12.75" customHeight="1" x14ac:dyDescent="0.2"/>
    <row r="13326" ht="12.75" customHeight="1" x14ac:dyDescent="0.2"/>
    <row r="13327" ht="12.75" customHeight="1" x14ac:dyDescent="0.2"/>
    <row r="13328" ht="12.75" customHeight="1" x14ac:dyDescent="0.2"/>
    <row r="13329" ht="12.75" customHeight="1" x14ac:dyDescent="0.2"/>
    <row r="13330" ht="12.75" customHeight="1" x14ac:dyDescent="0.2"/>
    <row r="13331" ht="12.75" customHeight="1" x14ac:dyDescent="0.2"/>
    <row r="13332" ht="12.75" customHeight="1" x14ac:dyDescent="0.2"/>
    <row r="13333" ht="12.75" customHeight="1" x14ac:dyDescent="0.2"/>
    <row r="13334" ht="12.75" customHeight="1" x14ac:dyDescent="0.2"/>
    <row r="13335" ht="12.75" customHeight="1" x14ac:dyDescent="0.2"/>
    <row r="13336" ht="12.75" customHeight="1" x14ac:dyDescent="0.2"/>
    <row r="13337" ht="12.75" customHeight="1" x14ac:dyDescent="0.2"/>
    <row r="13338" ht="12.75" customHeight="1" x14ac:dyDescent="0.2"/>
    <row r="13339" ht="12.75" customHeight="1" x14ac:dyDescent="0.2"/>
    <row r="13340" ht="12.75" customHeight="1" x14ac:dyDescent="0.2"/>
    <row r="13341" ht="12.75" customHeight="1" x14ac:dyDescent="0.2"/>
    <row r="13342" ht="12.75" customHeight="1" x14ac:dyDescent="0.2"/>
    <row r="13343" ht="12.75" customHeight="1" x14ac:dyDescent="0.2"/>
    <row r="13344" ht="12.75" customHeight="1" x14ac:dyDescent="0.2"/>
    <row r="13345" ht="12.75" customHeight="1" x14ac:dyDescent="0.2"/>
    <row r="13346" ht="12.75" customHeight="1" x14ac:dyDescent="0.2"/>
    <row r="13347" ht="12.75" customHeight="1" x14ac:dyDescent="0.2"/>
    <row r="13348" ht="12.75" customHeight="1" x14ac:dyDescent="0.2"/>
    <row r="13349" ht="12.75" customHeight="1" x14ac:dyDescent="0.2"/>
    <row r="13350" ht="12.75" customHeight="1" x14ac:dyDescent="0.2"/>
    <row r="13351" ht="12.75" customHeight="1" x14ac:dyDescent="0.2"/>
    <row r="13352" ht="12.75" customHeight="1" x14ac:dyDescent="0.2"/>
    <row r="13353" ht="12.75" customHeight="1" x14ac:dyDescent="0.2"/>
    <row r="13354" ht="12.75" customHeight="1" x14ac:dyDescent="0.2"/>
    <row r="13355" ht="12.75" customHeight="1" x14ac:dyDescent="0.2"/>
    <row r="13356" ht="12.75" customHeight="1" x14ac:dyDescent="0.2"/>
    <row r="13357" ht="12.75" customHeight="1" x14ac:dyDescent="0.2"/>
    <row r="13358" ht="12.75" customHeight="1" x14ac:dyDescent="0.2"/>
    <row r="13359" ht="12.75" customHeight="1" x14ac:dyDescent="0.2"/>
    <row r="13360" ht="12.75" customHeight="1" x14ac:dyDescent="0.2"/>
    <row r="13361" ht="12.75" customHeight="1" x14ac:dyDescent="0.2"/>
    <row r="13362" ht="12.75" customHeight="1" x14ac:dyDescent="0.2"/>
    <row r="13363" ht="12.75" customHeight="1" x14ac:dyDescent="0.2"/>
    <row r="13364" ht="12.75" customHeight="1" x14ac:dyDescent="0.2"/>
    <row r="13365" ht="12.75" customHeight="1" x14ac:dyDescent="0.2"/>
    <row r="13366" ht="12.75" customHeight="1" x14ac:dyDescent="0.2"/>
    <row r="13367" ht="12.75" customHeight="1" x14ac:dyDescent="0.2"/>
    <row r="13368" ht="12.75" customHeight="1" x14ac:dyDescent="0.2"/>
    <row r="13369" ht="12.75" customHeight="1" x14ac:dyDescent="0.2"/>
    <row r="13370" ht="12.75" customHeight="1" x14ac:dyDescent="0.2"/>
    <row r="13371" ht="12.75" customHeight="1" x14ac:dyDescent="0.2"/>
    <row r="13372" ht="12.75" customHeight="1" x14ac:dyDescent="0.2"/>
    <row r="13373" ht="12.75" customHeight="1" x14ac:dyDescent="0.2"/>
    <row r="13374" ht="12.75" customHeight="1" x14ac:dyDescent="0.2"/>
    <row r="13375" ht="12.75" customHeight="1" x14ac:dyDescent="0.2"/>
    <row r="13376" ht="12.75" customHeight="1" x14ac:dyDescent="0.2"/>
    <row r="13377" ht="12.75" customHeight="1" x14ac:dyDescent="0.2"/>
    <row r="13378" ht="12.75" customHeight="1" x14ac:dyDescent="0.2"/>
    <row r="13379" ht="12.75" customHeight="1" x14ac:dyDescent="0.2"/>
    <row r="13380" ht="12.75" customHeight="1" x14ac:dyDescent="0.2"/>
    <row r="13381" ht="12.75" customHeight="1" x14ac:dyDescent="0.2"/>
    <row r="13382" ht="12.75" customHeight="1" x14ac:dyDescent="0.2"/>
    <row r="13383" ht="12.75" customHeight="1" x14ac:dyDescent="0.2"/>
    <row r="13384" ht="12.75" customHeight="1" x14ac:dyDescent="0.2"/>
    <row r="13385" ht="12.75" customHeight="1" x14ac:dyDescent="0.2"/>
    <row r="13386" ht="12.75" customHeight="1" x14ac:dyDescent="0.2"/>
    <row r="13387" ht="12.75" customHeight="1" x14ac:dyDescent="0.2"/>
    <row r="13388" ht="12.75" customHeight="1" x14ac:dyDescent="0.2"/>
    <row r="13389" ht="12.75" customHeight="1" x14ac:dyDescent="0.2"/>
    <row r="13390" ht="12.75" customHeight="1" x14ac:dyDescent="0.2"/>
    <row r="13391" ht="12.75" customHeight="1" x14ac:dyDescent="0.2"/>
    <row r="13392" ht="12.75" customHeight="1" x14ac:dyDescent="0.2"/>
    <row r="13393" ht="12.75" customHeight="1" x14ac:dyDescent="0.2"/>
    <row r="13394" ht="12.75" customHeight="1" x14ac:dyDescent="0.2"/>
    <row r="13395" ht="12.75" customHeight="1" x14ac:dyDescent="0.2"/>
    <row r="13396" ht="12.75" customHeight="1" x14ac:dyDescent="0.2"/>
    <row r="13397" ht="12.75" customHeight="1" x14ac:dyDescent="0.2"/>
    <row r="13398" ht="12.75" customHeight="1" x14ac:dyDescent="0.2"/>
    <row r="13399" ht="12.75" customHeight="1" x14ac:dyDescent="0.2"/>
    <row r="13400" ht="12.75" customHeight="1" x14ac:dyDescent="0.2"/>
    <row r="13401" ht="12.75" customHeight="1" x14ac:dyDescent="0.2"/>
    <row r="13402" ht="12.75" customHeight="1" x14ac:dyDescent="0.2"/>
    <row r="13403" ht="12.75" customHeight="1" x14ac:dyDescent="0.2"/>
    <row r="13404" ht="12.75" customHeight="1" x14ac:dyDescent="0.2"/>
    <row r="13405" ht="12.75" customHeight="1" x14ac:dyDescent="0.2"/>
    <row r="13406" ht="12.75" customHeight="1" x14ac:dyDescent="0.2"/>
    <row r="13407" ht="12.75" customHeight="1" x14ac:dyDescent="0.2"/>
    <row r="13408" ht="12.75" customHeight="1" x14ac:dyDescent="0.2"/>
    <row r="13409" ht="12.75" customHeight="1" x14ac:dyDescent="0.2"/>
    <row r="13410" ht="12.75" customHeight="1" x14ac:dyDescent="0.2"/>
    <row r="13411" ht="12.75" customHeight="1" x14ac:dyDescent="0.2"/>
    <row r="13412" ht="12.75" customHeight="1" x14ac:dyDescent="0.2"/>
    <row r="13413" ht="12.75" customHeight="1" x14ac:dyDescent="0.2"/>
    <row r="13414" ht="12.75" customHeight="1" x14ac:dyDescent="0.2"/>
    <row r="13415" ht="12.75" customHeight="1" x14ac:dyDescent="0.2"/>
    <row r="13416" ht="12.75" customHeight="1" x14ac:dyDescent="0.2"/>
    <row r="13417" ht="12.75" customHeight="1" x14ac:dyDescent="0.2"/>
    <row r="13418" ht="12.75" customHeight="1" x14ac:dyDescent="0.2"/>
    <row r="13419" ht="12.75" customHeight="1" x14ac:dyDescent="0.2"/>
    <row r="13420" ht="12.75" customHeight="1" x14ac:dyDescent="0.2"/>
    <row r="13421" ht="12.75" customHeight="1" x14ac:dyDescent="0.2"/>
    <row r="13422" ht="12.75" customHeight="1" x14ac:dyDescent="0.2"/>
    <row r="13423" ht="12.75" customHeight="1" x14ac:dyDescent="0.2"/>
    <row r="13424" ht="12.75" customHeight="1" x14ac:dyDescent="0.2"/>
    <row r="13425" ht="12.75" customHeight="1" x14ac:dyDescent="0.2"/>
    <row r="13426" ht="12.75" customHeight="1" x14ac:dyDescent="0.2"/>
    <row r="13427" ht="12.75" customHeight="1" x14ac:dyDescent="0.2"/>
    <row r="13428" ht="12.75" customHeight="1" x14ac:dyDescent="0.2"/>
    <row r="13429" ht="12.75" customHeight="1" x14ac:dyDescent="0.2"/>
    <row r="13430" ht="12.75" customHeight="1" x14ac:dyDescent="0.2"/>
    <row r="13431" ht="12.75" customHeight="1" x14ac:dyDescent="0.2"/>
    <row r="13432" ht="12.75" customHeight="1" x14ac:dyDescent="0.2"/>
    <row r="13433" ht="12.75" customHeight="1" x14ac:dyDescent="0.2"/>
    <row r="13434" ht="12.75" customHeight="1" x14ac:dyDescent="0.2"/>
    <row r="13435" ht="12.75" customHeight="1" x14ac:dyDescent="0.2"/>
    <row r="13436" ht="12.75" customHeight="1" x14ac:dyDescent="0.2"/>
    <row r="13437" ht="12.75" customHeight="1" x14ac:dyDescent="0.2"/>
    <row r="13438" ht="12.75" customHeight="1" x14ac:dyDescent="0.2"/>
    <row r="13439" ht="12.75" customHeight="1" x14ac:dyDescent="0.2"/>
    <row r="13440" ht="12.75" customHeight="1" x14ac:dyDescent="0.2"/>
    <row r="13441" ht="12.75" customHeight="1" x14ac:dyDescent="0.2"/>
    <row r="13442" ht="12.75" customHeight="1" x14ac:dyDescent="0.2"/>
    <row r="13443" ht="12.75" customHeight="1" x14ac:dyDescent="0.2"/>
    <row r="13444" ht="12.75" customHeight="1" x14ac:dyDescent="0.2"/>
    <row r="13445" ht="12.75" customHeight="1" x14ac:dyDescent="0.2"/>
    <row r="13446" ht="12.75" customHeight="1" x14ac:dyDescent="0.2"/>
    <row r="13447" ht="12.75" customHeight="1" x14ac:dyDescent="0.2"/>
    <row r="13448" ht="12.75" customHeight="1" x14ac:dyDescent="0.2"/>
    <row r="13449" ht="12.75" customHeight="1" x14ac:dyDescent="0.2"/>
    <row r="13450" ht="12.75" customHeight="1" x14ac:dyDescent="0.2"/>
    <row r="13451" ht="12.75" customHeight="1" x14ac:dyDescent="0.2"/>
    <row r="13452" ht="12.75" customHeight="1" x14ac:dyDescent="0.2"/>
    <row r="13453" ht="12.75" customHeight="1" x14ac:dyDescent="0.2"/>
    <row r="13454" ht="12.75" customHeight="1" x14ac:dyDescent="0.2"/>
    <row r="13455" ht="12.75" customHeight="1" x14ac:dyDescent="0.2"/>
    <row r="13456" ht="12.75" customHeight="1" x14ac:dyDescent="0.2"/>
    <row r="13457" ht="12.75" customHeight="1" x14ac:dyDescent="0.2"/>
    <row r="13458" ht="12.75" customHeight="1" x14ac:dyDescent="0.2"/>
    <row r="13459" ht="12.75" customHeight="1" x14ac:dyDescent="0.2"/>
    <row r="13460" ht="12.75" customHeight="1" x14ac:dyDescent="0.2"/>
    <row r="13461" ht="12.75" customHeight="1" x14ac:dyDescent="0.2"/>
    <row r="13462" ht="12.75" customHeight="1" x14ac:dyDescent="0.2"/>
    <row r="13463" ht="12.75" customHeight="1" x14ac:dyDescent="0.2"/>
    <row r="13464" ht="12.75" customHeight="1" x14ac:dyDescent="0.2"/>
    <row r="13465" ht="12.75" customHeight="1" x14ac:dyDescent="0.2"/>
    <row r="13466" ht="12.75" customHeight="1" x14ac:dyDescent="0.2"/>
    <row r="13467" ht="12.75" customHeight="1" x14ac:dyDescent="0.2"/>
    <row r="13468" ht="12.75" customHeight="1" x14ac:dyDescent="0.2"/>
    <row r="13469" ht="12.75" customHeight="1" x14ac:dyDescent="0.2"/>
    <row r="13470" ht="12.75" customHeight="1" x14ac:dyDescent="0.2"/>
    <row r="13471" ht="12.75" customHeight="1" x14ac:dyDescent="0.2"/>
    <row r="13472" ht="12.75" customHeight="1" x14ac:dyDescent="0.2"/>
    <row r="13473" ht="12.75" customHeight="1" x14ac:dyDescent="0.2"/>
    <row r="13474" ht="12.75" customHeight="1" x14ac:dyDescent="0.2"/>
    <row r="13475" ht="12.75" customHeight="1" x14ac:dyDescent="0.2"/>
    <row r="13476" ht="12.75" customHeight="1" x14ac:dyDescent="0.2"/>
    <row r="13477" ht="12.75" customHeight="1" x14ac:dyDescent="0.2"/>
    <row r="13478" ht="12.75" customHeight="1" x14ac:dyDescent="0.2"/>
    <row r="13479" ht="12.75" customHeight="1" x14ac:dyDescent="0.2"/>
    <row r="13480" ht="12.75" customHeight="1" x14ac:dyDescent="0.2"/>
    <row r="13481" ht="12.75" customHeight="1" x14ac:dyDescent="0.2"/>
    <row r="13482" ht="12.75" customHeight="1" x14ac:dyDescent="0.2"/>
    <row r="13483" ht="12.75" customHeight="1" x14ac:dyDescent="0.2"/>
    <row r="13484" ht="12.75" customHeight="1" x14ac:dyDescent="0.2"/>
    <row r="13485" ht="12.75" customHeight="1" x14ac:dyDescent="0.2"/>
    <row r="13486" ht="12.75" customHeight="1" x14ac:dyDescent="0.2"/>
    <row r="13487" ht="12.75" customHeight="1" x14ac:dyDescent="0.2"/>
    <row r="13488" ht="12.75" customHeight="1" x14ac:dyDescent="0.2"/>
    <row r="13489" ht="12.75" customHeight="1" x14ac:dyDescent="0.2"/>
    <row r="13490" ht="12.75" customHeight="1" x14ac:dyDescent="0.2"/>
    <row r="13491" ht="12.75" customHeight="1" x14ac:dyDescent="0.2"/>
    <row r="13492" ht="12.75" customHeight="1" x14ac:dyDescent="0.2"/>
    <row r="13493" ht="12.75" customHeight="1" x14ac:dyDescent="0.2"/>
    <row r="13494" ht="12.75" customHeight="1" x14ac:dyDescent="0.2"/>
    <row r="13495" ht="12.75" customHeight="1" x14ac:dyDescent="0.2"/>
    <row r="13496" ht="12.75" customHeight="1" x14ac:dyDescent="0.2"/>
    <row r="13497" ht="12.75" customHeight="1" x14ac:dyDescent="0.2"/>
    <row r="13498" ht="12.75" customHeight="1" x14ac:dyDescent="0.2"/>
    <row r="13499" ht="12.75" customHeight="1" x14ac:dyDescent="0.2"/>
    <row r="13500" ht="12.75" customHeight="1" x14ac:dyDescent="0.2"/>
    <row r="13501" ht="12.75" customHeight="1" x14ac:dyDescent="0.2"/>
    <row r="13502" ht="12.75" customHeight="1" x14ac:dyDescent="0.2"/>
    <row r="13503" ht="12.75" customHeight="1" x14ac:dyDescent="0.2"/>
    <row r="13504" ht="12.75" customHeight="1" x14ac:dyDescent="0.2"/>
    <row r="13505" ht="12.75" customHeight="1" x14ac:dyDescent="0.2"/>
    <row r="13506" ht="12.75" customHeight="1" x14ac:dyDescent="0.2"/>
    <row r="13507" ht="12.75" customHeight="1" x14ac:dyDescent="0.2"/>
    <row r="13508" ht="12.75" customHeight="1" x14ac:dyDescent="0.2"/>
    <row r="13509" ht="12.75" customHeight="1" x14ac:dyDescent="0.2"/>
    <row r="13510" ht="12.75" customHeight="1" x14ac:dyDescent="0.2"/>
    <row r="13511" ht="12.75" customHeight="1" x14ac:dyDescent="0.2"/>
    <row r="13512" ht="12.75" customHeight="1" x14ac:dyDescent="0.2"/>
    <row r="13513" ht="12.75" customHeight="1" x14ac:dyDescent="0.2"/>
    <row r="13514" ht="12.75" customHeight="1" x14ac:dyDescent="0.2"/>
    <row r="13515" ht="12.75" customHeight="1" x14ac:dyDescent="0.2"/>
    <row r="13516" ht="12.75" customHeight="1" x14ac:dyDescent="0.2"/>
    <row r="13517" ht="12.75" customHeight="1" x14ac:dyDescent="0.2"/>
    <row r="13518" ht="12.75" customHeight="1" x14ac:dyDescent="0.2"/>
    <row r="13519" ht="12.75" customHeight="1" x14ac:dyDescent="0.2"/>
    <row r="13520" ht="12.75" customHeight="1" x14ac:dyDescent="0.2"/>
    <row r="13521" ht="12.75" customHeight="1" x14ac:dyDescent="0.2"/>
    <row r="13522" ht="12.75" customHeight="1" x14ac:dyDescent="0.2"/>
    <row r="13523" ht="12.75" customHeight="1" x14ac:dyDescent="0.2"/>
    <row r="13524" ht="12.75" customHeight="1" x14ac:dyDescent="0.2"/>
    <row r="13525" ht="12.75" customHeight="1" x14ac:dyDescent="0.2"/>
    <row r="13526" ht="12.75" customHeight="1" x14ac:dyDescent="0.2"/>
    <row r="13527" ht="12.75" customHeight="1" x14ac:dyDescent="0.2"/>
    <row r="13528" ht="12.75" customHeight="1" x14ac:dyDescent="0.2"/>
    <row r="13529" ht="12.75" customHeight="1" x14ac:dyDescent="0.2"/>
    <row r="13530" ht="12.75" customHeight="1" x14ac:dyDescent="0.2"/>
    <row r="13531" ht="12.75" customHeight="1" x14ac:dyDescent="0.2"/>
    <row r="13532" ht="12.75" customHeight="1" x14ac:dyDescent="0.2"/>
    <row r="13533" ht="12.75" customHeight="1" x14ac:dyDescent="0.2"/>
    <row r="13534" ht="12.75" customHeight="1" x14ac:dyDescent="0.2"/>
    <row r="13535" ht="12.75" customHeight="1" x14ac:dyDescent="0.2"/>
    <row r="13536" ht="12.75" customHeight="1" x14ac:dyDescent="0.2"/>
    <row r="13537" ht="12.75" customHeight="1" x14ac:dyDescent="0.2"/>
    <row r="13538" ht="12.75" customHeight="1" x14ac:dyDescent="0.2"/>
    <row r="13539" ht="12.75" customHeight="1" x14ac:dyDescent="0.2"/>
    <row r="13540" ht="12.75" customHeight="1" x14ac:dyDescent="0.2"/>
    <row r="13541" ht="12.75" customHeight="1" x14ac:dyDescent="0.2"/>
    <row r="13542" ht="12.75" customHeight="1" x14ac:dyDescent="0.2"/>
    <row r="13543" ht="12.75" customHeight="1" x14ac:dyDescent="0.2"/>
    <row r="13544" ht="12.75" customHeight="1" x14ac:dyDescent="0.2"/>
    <row r="13545" ht="12.75" customHeight="1" x14ac:dyDescent="0.2"/>
    <row r="13546" ht="12.75" customHeight="1" x14ac:dyDescent="0.2"/>
    <row r="13547" ht="12.75" customHeight="1" x14ac:dyDescent="0.2"/>
    <row r="13548" ht="12.75" customHeight="1" x14ac:dyDescent="0.2"/>
    <row r="13549" ht="12.75" customHeight="1" x14ac:dyDescent="0.2"/>
    <row r="13550" ht="12.75" customHeight="1" x14ac:dyDescent="0.2"/>
    <row r="13551" ht="12.75" customHeight="1" x14ac:dyDescent="0.2"/>
    <row r="13552" ht="12.75" customHeight="1" x14ac:dyDescent="0.2"/>
    <row r="13553" ht="12.75" customHeight="1" x14ac:dyDescent="0.2"/>
    <row r="13554" ht="12.75" customHeight="1" x14ac:dyDescent="0.2"/>
    <row r="13555" ht="12.75" customHeight="1" x14ac:dyDescent="0.2"/>
    <row r="13556" ht="12.75" customHeight="1" x14ac:dyDescent="0.2"/>
    <row r="13557" ht="12.75" customHeight="1" x14ac:dyDescent="0.2"/>
    <row r="13558" ht="12.75" customHeight="1" x14ac:dyDescent="0.2"/>
    <row r="13559" ht="12.75" customHeight="1" x14ac:dyDescent="0.2"/>
    <row r="13560" ht="12.75" customHeight="1" x14ac:dyDescent="0.2"/>
    <row r="13561" ht="12.75" customHeight="1" x14ac:dyDescent="0.2"/>
    <row r="13562" ht="12.75" customHeight="1" x14ac:dyDescent="0.2"/>
    <row r="13563" ht="12.75" customHeight="1" x14ac:dyDescent="0.2"/>
    <row r="13564" ht="12.75" customHeight="1" x14ac:dyDescent="0.2"/>
    <row r="13565" ht="12.75" customHeight="1" x14ac:dyDescent="0.2"/>
    <row r="13566" ht="12.75" customHeight="1" x14ac:dyDescent="0.2"/>
    <row r="13567" ht="12.75" customHeight="1" x14ac:dyDescent="0.2"/>
    <row r="13568" ht="12.75" customHeight="1" x14ac:dyDescent="0.2"/>
    <row r="13569" ht="12.75" customHeight="1" x14ac:dyDescent="0.2"/>
    <row r="13570" ht="12.75" customHeight="1" x14ac:dyDescent="0.2"/>
    <row r="13571" ht="12.75" customHeight="1" x14ac:dyDescent="0.2"/>
    <row r="13572" ht="12.75" customHeight="1" x14ac:dyDescent="0.2"/>
    <row r="13573" ht="12.75" customHeight="1" x14ac:dyDescent="0.2"/>
    <row r="13574" ht="12.75" customHeight="1" x14ac:dyDescent="0.2"/>
    <row r="13575" ht="12.75" customHeight="1" x14ac:dyDescent="0.2"/>
    <row r="13576" ht="12.75" customHeight="1" x14ac:dyDescent="0.2"/>
    <row r="13577" ht="12.75" customHeight="1" x14ac:dyDescent="0.2"/>
    <row r="13578" ht="12.75" customHeight="1" x14ac:dyDescent="0.2"/>
    <row r="13579" ht="12.75" customHeight="1" x14ac:dyDescent="0.2"/>
    <row r="13580" ht="12.75" customHeight="1" x14ac:dyDescent="0.2"/>
    <row r="13581" ht="12.75" customHeight="1" x14ac:dyDescent="0.2"/>
    <row r="13582" ht="12.75" customHeight="1" x14ac:dyDescent="0.2"/>
    <row r="13583" ht="12.75" customHeight="1" x14ac:dyDescent="0.2"/>
    <row r="13584" ht="12.75" customHeight="1" x14ac:dyDescent="0.2"/>
    <row r="13585" ht="12.75" customHeight="1" x14ac:dyDescent="0.2"/>
    <row r="13586" ht="12.75" customHeight="1" x14ac:dyDescent="0.2"/>
    <row r="13587" ht="12.75" customHeight="1" x14ac:dyDescent="0.2"/>
    <row r="13588" ht="12.75" customHeight="1" x14ac:dyDescent="0.2"/>
    <row r="13589" ht="12.75" customHeight="1" x14ac:dyDescent="0.2"/>
    <row r="13590" ht="12.75" customHeight="1" x14ac:dyDescent="0.2"/>
    <row r="13591" ht="12.75" customHeight="1" x14ac:dyDescent="0.2"/>
    <row r="13592" ht="12.75" customHeight="1" x14ac:dyDescent="0.2"/>
    <row r="13593" ht="12.75" customHeight="1" x14ac:dyDescent="0.2"/>
    <row r="13594" ht="12.75" customHeight="1" x14ac:dyDescent="0.2"/>
    <row r="13595" ht="12.75" customHeight="1" x14ac:dyDescent="0.2"/>
    <row r="13596" ht="12.75" customHeight="1" x14ac:dyDescent="0.2"/>
    <row r="13597" ht="12.75" customHeight="1" x14ac:dyDescent="0.2"/>
    <row r="13598" ht="12.75" customHeight="1" x14ac:dyDescent="0.2"/>
    <row r="13599" ht="12.75" customHeight="1" x14ac:dyDescent="0.2"/>
    <row r="13600" ht="12.75" customHeight="1" x14ac:dyDescent="0.2"/>
    <row r="13601" ht="12.75" customHeight="1" x14ac:dyDescent="0.2"/>
    <row r="13602" ht="12.75" customHeight="1" x14ac:dyDescent="0.2"/>
    <row r="13603" ht="12.75" customHeight="1" x14ac:dyDescent="0.2"/>
    <row r="13604" ht="12.75" customHeight="1" x14ac:dyDescent="0.2"/>
    <row r="13605" ht="12.75" customHeight="1" x14ac:dyDescent="0.2"/>
    <row r="13606" ht="12.75" customHeight="1" x14ac:dyDescent="0.2"/>
    <row r="13607" ht="12.75" customHeight="1" x14ac:dyDescent="0.2"/>
    <row r="13608" ht="12.75" customHeight="1" x14ac:dyDescent="0.2"/>
    <row r="13609" ht="12.75" customHeight="1" x14ac:dyDescent="0.2"/>
    <row r="13610" ht="12.75" customHeight="1" x14ac:dyDescent="0.2"/>
    <row r="13611" ht="12.75" customHeight="1" x14ac:dyDescent="0.2"/>
    <row r="13612" ht="12.75" customHeight="1" x14ac:dyDescent="0.2"/>
    <row r="13613" ht="12.75" customHeight="1" x14ac:dyDescent="0.2"/>
    <row r="13614" ht="12.75" customHeight="1" x14ac:dyDescent="0.2"/>
    <row r="13615" ht="12.75" customHeight="1" x14ac:dyDescent="0.2"/>
    <row r="13616" ht="12.75" customHeight="1" x14ac:dyDescent="0.2"/>
    <row r="13617" ht="12.75" customHeight="1" x14ac:dyDescent="0.2"/>
    <row r="13618" ht="12.75" customHeight="1" x14ac:dyDescent="0.2"/>
    <row r="13619" ht="12.75" customHeight="1" x14ac:dyDescent="0.2"/>
    <row r="13620" ht="12.75" customHeight="1" x14ac:dyDescent="0.2"/>
    <row r="13621" ht="12.75" customHeight="1" x14ac:dyDescent="0.2"/>
    <row r="13622" ht="12.75" customHeight="1" x14ac:dyDescent="0.2"/>
    <row r="13623" ht="12.75" customHeight="1" x14ac:dyDescent="0.2"/>
    <row r="13624" ht="12.75" customHeight="1" x14ac:dyDescent="0.2"/>
    <row r="13625" ht="12.75" customHeight="1" x14ac:dyDescent="0.2"/>
    <row r="13626" ht="12.75" customHeight="1" x14ac:dyDescent="0.2"/>
    <row r="13627" ht="12.75" customHeight="1" x14ac:dyDescent="0.2"/>
    <row r="13628" ht="12.75" customHeight="1" x14ac:dyDescent="0.2"/>
    <row r="13629" ht="12.75" customHeight="1" x14ac:dyDescent="0.2"/>
    <row r="13630" ht="12.75" customHeight="1" x14ac:dyDescent="0.2"/>
    <row r="13631" ht="12.75" customHeight="1" x14ac:dyDescent="0.2"/>
    <row r="13632" ht="12.75" customHeight="1" x14ac:dyDescent="0.2"/>
    <row r="13633" ht="12.75" customHeight="1" x14ac:dyDescent="0.2"/>
    <row r="13634" ht="12.75" customHeight="1" x14ac:dyDescent="0.2"/>
    <row r="13635" ht="12.75" customHeight="1" x14ac:dyDescent="0.2"/>
    <row r="13636" ht="12.75" customHeight="1" x14ac:dyDescent="0.2"/>
    <row r="13637" ht="12.75" customHeight="1" x14ac:dyDescent="0.2"/>
    <row r="13638" ht="12.75" customHeight="1" x14ac:dyDescent="0.2"/>
    <row r="13639" ht="12.75" customHeight="1" x14ac:dyDescent="0.2"/>
    <row r="13640" ht="12.75" customHeight="1" x14ac:dyDescent="0.2"/>
    <row r="13641" ht="12.75" customHeight="1" x14ac:dyDescent="0.2"/>
    <row r="13642" ht="12.75" customHeight="1" x14ac:dyDescent="0.2"/>
    <row r="13643" ht="12.75" customHeight="1" x14ac:dyDescent="0.2"/>
    <row r="13644" ht="12.75" customHeight="1" x14ac:dyDescent="0.2"/>
    <row r="13645" ht="12.75" customHeight="1" x14ac:dyDescent="0.2"/>
    <row r="13646" ht="12.75" customHeight="1" x14ac:dyDescent="0.2"/>
    <row r="13647" ht="12.75" customHeight="1" x14ac:dyDescent="0.2"/>
    <row r="13648" ht="12.75" customHeight="1" x14ac:dyDescent="0.2"/>
    <row r="13649" ht="12.75" customHeight="1" x14ac:dyDescent="0.2"/>
    <row r="13650" ht="12.75" customHeight="1" x14ac:dyDescent="0.2"/>
    <row r="13651" ht="12.75" customHeight="1" x14ac:dyDescent="0.2"/>
    <row r="13652" ht="12.75" customHeight="1" x14ac:dyDescent="0.2"/>
    <row r="13653" ht="12.75" customHeight="1" x14ac:dyDescent="0.2"/>
    <row r="13654" ht="12.75" customHeight="1" x14ac:dyDescent="0.2"/>
    <row r="13655" ht="12.75" customHeight="1" x14ac:dyDescent="0.2"/>
    <row r="13656" ht="12.75" customHeight="1" x14ac:dyDescent="0.2"/>
    <row r="13657" ht="12.75" customHeight="1" x14ac:dyDescent="0.2"/>
    <row r="13658" ht="12.75" customHeight="1" x14ac:dyDescent="0.2"/>
    <row r="13659" ht="12.75" customHeight="1" x14ac:dyDescent="0.2"/>
    <row r="13660" ht="12.75" customHeight="1" x14ac:dyDescent="0.2"/>
    <row r="13661" ht="12.75" customHeight="1" x14ac:dyDescent="0.2"/>
    <row r="13662" ht="12.75" customHeight="1" x14ac:dyDescent="0.2"/>
    <row r="13663" ht="12.75" customHeight="1" x14ac:dyDescent="0.2"/>
    <row r="13664" ht="12.75" customHeight="1" x14ac:dyDescent="0.2"/>
    <row r="13665" ht="12.75" customHeight="1" x14ac:dyDescent="0.2"/>
    <row r="13666" ht="12.75" customHeight="1" x14ac:dyDescent="0.2"/>
    <row r="13667" ht="12.75" customHeight="1" x14ac:dyDescent="0.2"/>
    <row r="13668" ht="12.75" customHeight="1" x14ac:dyDescent="0.2"/>
    <row r="13669" ht="12.75" customHeight="1" x14ac:dyDescent="0.2"/>
    <row r="13670" ht="12.75" customHeight="1" x14ac:dyDescent="0.2"/>
    <row r="13671" ht="12.75" customHeight="1" x14ac:dyDescent="0.2"/>
    <row r="13672" ht="12.75" customHeight="1" x14ac:dyDescent="0.2"/>
    <row r="13673" ht="12.75" customHeight="1" x14ac:dyDescent="0.2"/>
    <row r="13674" ht="12.75" customHeight="1" x14ac:dyDescent="0.2"/>
    <row r="13675" ht="12.75" customHeight="1" x14ac:dyDescent="0.2"/>
    <row r="13676" ht="12.75" customHeight="1" x14ac:dyDescent="0.2"/>
    <row r="13677" ht="12.75" customHeight="1" x14ac:dyDescent="0.2"/>
    <row r="13678" ht="12.75" customHeight="1" x14ac:dyDescent="0.2"/>
    <row r="13679" ht="12.75" customHeight="1" x14ac:dyDescent="0.2"/>
    <row r="13680" ht="12.75" customHeight="1" x14ac:dyDescent="0.2"/>
    <row r="13681" ht="12.75" customHeight="1" x14ac:dyDescent="0.2"/>
    <row r="13682" ht="12.75" customHeight="1" x14ac:dyDescent="0.2"/>
    <row r="13683" ht="12.75" customHeight="1" x14ac:dyDescent="0.2"/>
    <row r="13684" ht="12.75" customHeight="1" x14ac:dyDescent="0.2"/>
    <row r="13685" ht="12.75" customHeight="1" x14ac:dyDescent="0.2"/>
    <row r="13686" ht="12.75" customHeight="1" x14ac:dyDescent="0.2"/>
    <row r="13687" ht="12.75" customHeight="1" x14ac:dyDescent="0.2"/>
    <row r="13688" ht="12.75" customHeight="1" x14ac:dyDescent="0.2"/>
    <row r="13689" ht="12.75" customHeight="1" x14ac:dyDescent="0.2"/>
    <row r="13690" ht="12.75" customHeight="1" x14ac:dyDescent="0.2"/>
    <row r="13691" ht="12.75" customHeight="1" x14ac:dyDescent="0.2"/>
    <row r="13692" ht="12.75" customHeight="1" x14ac:dyDescent="0.2"/>
    <row r="13693" ht="12.75" customHeight="1" x14ac:dyDescent="0.2"/>
    <row r="13694" ht="12.75" customHeight="1" x14ac:dyDescent="0.2"/>
    <row r="13695" ht="12.75" customHeight="1" x14ac:dyDescent="0.2"/>
    <row r="13696" ht="12.75" customHeight="1" x14ac:dyDescent="0.2"/>
    <row r="13697" ht="12.75" customHeight="1" x14ac:dyDescent="0.2"/>
    <row r="13698" ht="12.75" customHeight="1" x14ac:dyDescent="0.2"/>
    <row r="13699" ht="12.75" customHeight="1" x14ac:dyDescent="0.2"/>
    <row r="13700" ht="12.75" customHeight="1" x14ac:dyDescent="0.2"/>
    <row r="13701" ht="12.75" customHeight="1" x14ac:dyDescent="0.2"/>
    <row r="13702" ht="12.75" customHeight="1" x14ac:dyDescent="0.2"/>
    <row r="13703" ht="12.75" customHeight="1" x14ac:dyDescent="0.2"/>
    <row r="13704" ht="12.75" customHeight="1" x14ac:dyDescent="0.2"/>
    <row r="13705" ht="12.75" customHeight="1" x14ac:dyDescent="0.2"/>
    <row r="13706" ht="12.75" customHeight="1" x14ac:dyDescent="0.2"/>
    <row r="13707" ht="12.75" customHeight="1" x14ac:dyDescent="0.2"/>
    <row r="13708" ht="12.75" customHeight="1" x14ac:dyDescent="0.2"/>
    <row r="13709" ht="12.75" customHeight="1" x14ac:dyDescent="0.2"/>
    <row r="13710" ht="12.75" customHeight="1" x14ac:dyDescent="0.2"/>
    <row r="13711" ht="12.75" customHeight="1" x14ac:dyDescent="0.2"/>
    <row r="13712" ht="12.75" customHeight="1" x14ac:dyDescent="0.2"/>
    <row r="13713" ht="12.75" customHeight="1" x14ac:dyDescent="0.2"/>
    <row r="13714" ht="12.75" customHeight="1" x14ac:dyDescent="0.2"/>
    <row r="13715" ht="12.75" customHeight="1" x14ac:dyDescent="0.2"/>
    <row r="13716" ht="12.75" customHeight="1" x14ac:dyDescent="0.2"/>
    <row r="13717" ht="12.75" customHeight="1" x14ac:dyDescent="0.2"/>
    <row r="13718" ht="12.75" customHeight="1" x14ac:dyDescent="0.2"/>
    <row r="13719" ht="12.75" customHeight="1" x14ac:dyDescent="0.2"/>
    <row r="13720" ht="12.75" customHeight="1" x14ac:dyDescent="0.2"/>
    <row r="13721" ht="12.75" customHeight="1" x14ac:dyDescent="0.2"/>
    <row r="13722" ht="12.75" customHeight="1" x14ac:dyDescent="0.2"/>
    <row r="13723" ht="12.75" customHeight="1" x14ac:dyDescent="0.2"/>
    <row r="13724" ht="12.75" customHeight="1" x14ac:dyDescent="0.2"/>
    <row r="13725" ht="12.75" customHeight="1" x14ac:dyDescent="0.2"/>
    <row r="13726" ht="12.75" customHeight="1" x14ac:dyDescent="0.2"/>
    <row r="13727" ht="12.75" customHeight="1" x14ac:dyDescent="0.2"/>
    <row r="13728" ht="12.75" customHeight="1" x14ac:dyDescent="0.2"/>
    <row r="13729" ht="12.75" customHeight="1" x14ac:dyDescent="0.2"/>
    <row r="13730" ht="12.75" customHeight="1" x14ac:dyDescent="0.2"/>
    <row r="13731" ht="12.75" customHeight="1" x14ac:dyDescent="0.2"/>
    <row r="13732" ht="12.75" customHeight="1" x14ac:dyDescent="0.2"/>
    <row r="13733" ht="12.75" customHeight="1" x14ac:dyDescent="0.2"/>
    <row r="13734" ht="12.75" customHeight="1" x14ac:dyDescent="0.2"/>
    <row r="13735" ht="12.75" customHeight="1" x14ac:dyDescent="0.2"/>
    <row r="13736" ht="12.75" customHeight="1" x14ac:dyDescent="0.2"/>
    <row r="13737" ht="12.75" customHeight="1" x14ac:dyDescent="0.2"/>
    <row r="13738" ht="12.75" customHeight="1" x14ac:dyDescent="0.2"/>
    <row r="13739" ht="12.75" customHeight="1" x14ac:dyDescent="0.2"/>
    <row r="13740" ht="12.75" customHeight="1" x14ac:dyDescent="0.2"/>
    <row r="13741" ht="12.75" customHeight="1" x14ac:dyDescent="0.2"/>
    <row r="13742" ht="12.75" customHeight="1" x14ac:dyDescent="0.2"/>
    <row r="13743" ht="12.75" customHeight="1" x14ac:dyDescent="0.2"/>
    <row r="13744" ht="12.75" customHeight="1" x14ac:dyDescent="0.2"/>
    <row r="13745" ht="12.75" customHeight="1" x14ac:dyDescent="0.2"/>
    <row r="13746" ht="12.75" customHeight="1" x14ac:dyDescent="0.2"/>
    <row r="13747" ht="12.75" customHeight="1" x14ac:dyDescent="0.2"/>
    <row r="13748" ht="12.75" customHeight="1" x14ac:dyDescent="0.2"/>
    <row r="13749" ht="12.75" customHeight="1" x14ac:dyDescent="0.2"/>
    <row r="13750" ht="12.75" customHeight="1" x14ac:dyDescent="0.2"/>
    <row r="13751" ht="12.75" customHeight="1" x14ac:dyDescent="0.2"/>
    <row r="13752" ht="12.75" customHeight="1" x14ac:dyDescent="0.2"/>
    <row r="13753" ht="12.75" customHeight="1" x14ac:dyDescent="0.2"/>
    <row r="13754" ht="12.75" customHeight="1" x14ac:dyDescent="0.2"/>
    <row r="13755" ht="12.75" customHeight="1" x14ac:dyDescent="0.2"/>
    <row r="13756" ht="12.75" customHeight="1" x14ac:dyDescent="0.2"/>
    <row r="13757" ht="12.75" customHeight="1" x14ac:dyDescent="0.2"/>
    <row r="13758" ht="12.75" customHeight="1" x14ac:dyDescent="0.2"/>
    <row r="13759" ht="12.75" customHeight="1" x14ac:dyDescent="0.2"/>
    <row r="13760" ht="12.75" customHeight="1" x14ac:dyDescent="0.2"/>
    <row r="13761" ht="12.75" customHeight="1" x14ac:dyDescent="0.2"/>
    <row r="13762" ht="12.75" customHeight="1" x14ac:dyDescent="0.2"/>
    <row r="13763" ht="12.75" customHeight="1" x14ac:dyDescent="0.2"/>
    <row r="13764" ht="12.75" customHeight="1" x14ac:dyDescent="0.2"/>
    <row r="13765" ht="12.75" customHeight="1" x14ac:dyDescent="0.2"/>
    <row r="13766" ht="12.75" customHeight="1" x14ac:dyDescent="0.2"/>
    <row r="13767" ht="12.75" customHeight="1" x14ac:dyDescent="0.2"/>
    <row r="13768" ht="12.75" customHeight="1" x14ac:dyDescent="0.2"/>
    <row r="13769" ht="12.75" customHeight="1" x14ac:dyDescent="0.2"/>
    <row r="13770" ht="12.75" customHeight="1" x14ac:dyDescent="0.2"/>
    <row r="13771" ht="12.75" customHeight="1" x14ac:dyDescent="0.2"/>
    <row r="13772" ht="12.75" customHeight="1" x14ac:dyDescent="0.2"/>
    <row r="13773" ht="12.75" customHeight="1" x14ac:dyDescent="0.2"/>
    <row r="13774" ht="12.75" customHeight="1" x14ac:dyDescent="0.2"/>
    <row r="13775" ht="12.75" customHeight="1" x14ac:dyDescent="0.2"/>
    <row r="13776" ht="12.75" customHeight="1" x14ac:dyDescent="0.2"/>
    <row r="13777" ht="12.75" customHeight="1" x14ac:dyDescent="0.2"/>
    <row r="13778" ht="12.75" customHeight="1" x14ac:dyDescent="0.2"/>
    <row r="13779" ht="12.75" customHeight="1" x14ac:dyDescent="0.2"/>
    <row r="13780" ht="12.75" customHeight="1" x14ac:dyDescent="0.2"/>
    <row r="13781" ht="12.75" customHeight="1" x14ac:dyDescent="0.2"/>
    <row r="13782" ht="12.75" customHeight="1" x14ac:dyDescent="0.2"/>
    <row r="13783" ht="12.75" customHeight="1" x14ac:dyDescent="0.2"/>
    <row r="13784" ht="12.75" customHeight="1" x14ac:dyDescent="0.2"/>
    <row r="13785" ht="12.75" customHeight="1" x14ac:dyDescent="0.2"/>
    <row r="13786" ht="12.75" customHeight="1" x14ac:dyDescent="0.2"/>
    <row r="13787" ht="12.75" customHeight="1" x14ac:dyDescent="0.2"/>
    <row r="13788" ht="12.75" customHeight="1" x14ac:dyDescent="0.2"/>
    <row r="13789" ht="12.75" customHeight="1" x14ac:dyDescent="0.2"/>
    <row r="13790" ht="12.75" customHeight="1" x14ac:dyDescent="0.2"/>
    <row r="13791" ht="12.75" customHeight="1" x14ac:dyDescent="0.2"/>
    <row r="13792" ht="12.75" customHeight="1" x14ac:dyDescent="0.2"/>
    <row r="13793" ht="12.75" customHeight="1" x14ac:dyDescent="0.2"/>
    <row r="13794" ht="12.75" customHeight="1" x14ac:dyDescent="0.2"/>
    <row r="13795" ht="12.75" customHeight="1" x14ac:dyDescent="0.2"/>
    <row r="13796" ht="12.75" customHeight="1" x14ac:dyDescent="0.2"/>
    <row r="13797" ht="12.75" customHeight="1" x14ac:dyDescent="0.2"/>
    <row r="13798" ht="12.75" customHeight="1" x14ac:dyDescent="0.2"/>
    <row r="13799" ht="12.75" customHeight="1" x14ac:dyDescent="0.2"/>
    <row r="13800" ht="12.75" customHeight="1" x14ac:dyDescent="0.2"/>
    <row r="13801" ht="12.75" customHeight="1" x14ac:dyDescent="0.2"/>
    <row r="13802" ht="12.75" customHeight="1" x14ac:dyDescent="0.2"/>
    <row r="13803" ht="12.75" customHeight="1" x14ac:dyDescent="0.2"/>
    <row r="13804" ht="12.75" customHeight="1" x14ac:dyDescent="0.2"/>
    <row r="13805" ht="12.75" customHeight="1" x14ac:dyDescent="0.2"/>
    <row r="13806" ht="12.75" customHeight="1" x14ac:dyDescent="0.2"/>
    <row r="13807" ht="12.75" customHeight="1" x14ac:dyDescent="0.2"/>
    <row r="13808" ht="12.75" customHeight="1" x14ac:dyDescent="0.2"/>
    <row r="13809" ht="12.75" customHeight="1" x14ac:dyDescent="0.2"/>
    <row r="13810" ht="12.75" customHeight="1" x14ac:dyDescent="0.2"/>
    <row r="13811" ht="12.75" customHeight="1" x14ac:dyDescent="0.2"/>
    <row r="13812" ht="12.75" customHeight="1" x14ac:dyDescent="0.2"/>
    <row r="13813" ht="12.75" customHeight="1" x14ac:dyDescent="0.2"/>
    <row r="13814" ht="12.75" customHeight="1" x14ac:dyDescent="0.2"/>
    <row r="13815" ht="12.75" customHeight="1" x14ac:dyDescent="0.2"/>
    <row r="13816" ht="12.75" customHeight="1" x14ac:dyDescent="0.2"/>
    <row r="13817" ht="12.75" customHeight="1" x14ac:dyDescent="0.2"/>
    <row r="13818" ht="12.75" customHeight="1" x14ac:dyDescent="0.2"/>
    <row r="13819" ht="12.75" customHeight="1" x14ac:dyDescent="0.2"/>
    <row r="13820" ht="12.75" customHeight="1" x14ac:dyDescent="0.2"/>
    <row r="13821" ht="12.75" customHeight="1" x14ac:dyDescent="0.2"/>
    <row r="13822" ht="12.75" customHeight="1" x14ac:dyDescent="0.2"/>
    <row r="13823" ht="12.75" customHeight="1" x14ac:dyDescent="0.2"/>
    <row r="13824" ht="12.75" customHeight="1" x14ac:dyDescent="0.2"/>
    <row r="13825" ht="12.75" customHeight="1" x14ac:dyDescent="0.2"/>
    <row r="13826" ht="12.75" customHeight="1" x14ac:dyDescent="0.2"/>
    <row r="13827" ht="12.75" customHeight="1" x14ac:dyDescent="0.2"/>
    <row r="13828" ht="12.75" customHeight="1" x14ac:dyDescent="0.2"/>
    <row r="13829" ht="12.75" customHeight="1" x14ac:dyDescent="0.2"/>
    <row r="13830" ht="12.75" customHeight="1" x14ac:dyDescent="0.2"/>
    <row r="13831" ht="12.75" customHeight="1" x14ac:dyDescent="0.2"/>
    <row r="13832" ht="12.75" customHeight="1" x14ac:dyDescent="0.2"/>
    <row r="13833" ht="12.75" customHeight="1" x14ac:dyDescent="0.2"/>
    <row r="13834" ht="12.75" customHeight="1" x14ac:dyDescent="0.2"/>
    <row r="13835" ht="12.75" customHeight="1" x14ac:dyDescent="0.2"/>
    <row r="13836" ht="12.75" customHeight="1" x14ac:dyDescent="0.2"/>
    <row r="13837" ht="12.75" customHeight="1" x14ac:dyDescent="0.2"/>
    <row r="13838" ht="12.75" customHeight="1" x14ac:dyDescent="0.2"/>
    <row r="13839" ht="12.75" customHeight="1" x14ac:dyDescent="0.2"/>
    <row r="13840" ht="12.75" customHeight="1" x14ac:dyDescent="0.2"/>
    <row r="13841" ht="12.75" customHeight="1" x14ac:dyDescent="0.2"/>
    <row r="13842" ht="12.75" customHeight="1" x14ac:dyDescent="0.2"/>
    <row r="13843" ht="12.75" customHeight="1" x14ac:dyDescent="0.2"/>
    <row r="13844" ht="12.75" customHeight="1" x14ac:dyDescent="0.2"/>
    <row r="13845" ht="12.75" customHeight="1" x14ac:dyDescent="0.2"/>
    <row r="13846" ht="12.75" customHeight="1" x14ac:dyDescent="0.2"/>
    <row r="13847" ht="12.75" customHeight="1" x14ac:dyDescent="0.2"/>
    <row r="13848" ht="12.75" customHeight="1" x14ac:dyDescent="0.2"/>
    <row r="13849" ht="12.75" customHeight="1" x14ac:dyDescent="0.2"/>
    <row r="13850" ht="12.75" customHeight="1" x14ac:dyDescent="0.2"/>
    <row r="13851" ht="12.75" customHeight="1" x14ac:dyDescent="0.2"/>
    <row r="13852" ht="12.75" customHeight="1" x14ac:dyDescent="0.2"/>
    <row r="13853" ht="12.75" customHeight="1" x14ac:dyDescent="0.2"/>
    <row r="13854" ht="12.75" customHeight="1" x14ac:dyDescent="0.2"/>
    <row r="13855" ht="12.75" customHeight="1" x14ac:dyDescent="0.2"/>
    <row r="13856" ht="12.75" customHeight="1" x14ac:dyDescent="0.2"/>
    <row r="13857" ht="12.75" customHeight="1" x14ac:dyDescent="0.2"/>
    <row r="13858" ht="12.75" customHeight="1" x14ac:dyDescent="0.2"/>
    <row r="13859" ht="12.75" customHeight="1" x14ac:dyDescent="0.2"/>
    <row r="13860" ht="12.75" customHeight="1" x14ac:dyDescent="0.2"/>
    <row r="13861" ht="12.75" customHeight="1" x14ac:dyDescent="0.2"/>
    <row r="13862" ht="12.75" customHeight="1" x14ac:dyDescent="0.2"/>
    <row r="13863" ht="12.75" customHeight="1" x14ac:dyDescent="0.2"/>
    <row r="13864" ht="12.75" customHeight="1" x14ac:dyDescent="0.2"/>
    <row r="13865" ht="12.75" customHeight="1" x14ac:dyDescent="0.2"/>
    <row r="13866" ht="12.75" customHeight="1" x14ac:dyDescent="0.2"/>
    <row r="13867" ht="12.75" customHeight="1" x14ac:dyDescent="0.2"/>
    <row r="13868" ht="12.75" customHeight="1" x14ac:dyDescent="0.2"/>
    <row r="13869" ht="12.75" customHeight="1" x14ac:dyDescent="0.2"/>
    <row r="13870" ht="12.75" customHeight="1" x14ac:dyDescent="0.2"/>
    <row r="13871" ht="12.75" customHeight="1" x14ac:dyDescent="0.2"/>
    <row r="13872" ht="12.75" customHeight="1" x14ac:dyDescent="0.2"/>
    <row r="13873" ht="12.75" customHeight="1" x14ac:dyDescent="0.2"/>
    <row r="13874" ht="12.75" customHeight="1" x14ac:dyDescent="0.2"/>
    <row r="13875" ht="12.75" customHeight="1" x14ac:dyDescent="0.2"/>
    <row r="13876" ht="12.75" customHeight="1" x14ac:dyDescent="0.2"/>
    <row r="13877" ht="12.75" customHeight="1" x14ac:dyDescent="0.2"/>
    <row r="13878" ht="12.75" customHeight="1" x14ac:dyDescent="0.2"/>
    <row r="13879" ht="12.75" customHeight="1" x14ac:dyDescent="0.2"/>
    <row r="13880" ht="12.75" customHeight="1" x14ac:dyDescent="0.2"/>
    <row r="13881" ht="12.75" customHeight="1" x14ac:dyDescent="0.2"/>
    <row r="13882" ht="12.75" customHeight="1" x14ac:dyDescent="0.2"/>
    <row r="13883" ht="12.75" customHeight="1" x14ac:dyDescent="0.2"/>
    <row r="13884" ht="12.75" customHeight="1" x14ac:dyDescent="0.2"/>
    <row r="13885" ht="12.75" customHeight="1" x14ac:dyDescent="0.2"/>
    <row r="13886" ht="12.75" customHeight="1" x14ac:dyDescent="0.2"/>
    <row r="13887" ht="12.75" customHeight="1" x14ac:dyDescent="0.2"/>
    <row r="13888" ht="12.75" customHeight="1" x14ac:dyDescent="0.2"/>
    <row r="13889" ht="12.75" customHeight="1" x14ac:dyDescent="0.2"/>
    <row r="13890" ht="12.75" customHeight="1" x14ac:dyDescent="0.2"/>
    <row r="13891" ht="12.75" customHeight="1" x14ac:dyDescent="0.2"/>
    <row r="13892" ht="12.75" customHeight="1" x14ac:dyDescent="0.2"/>
    <row r="13893" ht="12.75" customHeight="1" x14ac:dyDescent="0.2"/>
    <row r="13894" ht="12.75" customHeight="1" x14ac:dyDescent="0.2"/>
    <row r="13895" ht="12.75" customHeight="1" x14ac:dyDescent="0.2"/>
    <row r="13896" ht="12.75" customHeight="1" x14ac:dyDescent="0.2"/>
    <row r="13897" ht="12.75" customHeight="1" x14ac:dyDescent="0.2"/>
    <row r="13898" ht="12.75" customHeight="1" x14ac:dyDescent="0.2"/>
    <row r="13899" ht="12.75" customHeight="1" x14ac:dyDescent="0.2"/>
    <row r="13900" ht="12.75" customHeight="1" x14ac:dyDescent="0.2"/>
    <row r="13901" ht="12.75" customHeight="1" x14ac:dyDescent="0.2"/>
    <row r="13902" ht="12.75" customHeight="1" x14ac:dyDescent="0.2"/>
    <row r="13903" ht="12.75" customHeight="1" x14ac:dyDescent="0.2"/>
    <row r="13904" ht="12.75" customHeight="1" x14ac:dyDescent="0.2"/>
    <row r="13905" ht="12.75" customHeight="1" x14ac:dyDescent="0.2"/>
    <row r="13906" ht="12.75" customHeight="1" x14ac:dyDescent="0.2"/>
    <row r="13907" ht="12.75" customHeight="1" x14ac:dyDescent="0.2"/>
    <row r="13908" ht="12.75" customHeight="1" x14ac:dyDescent="0.2"/>
    <row r="13909" ht="12.75" customHeight="1" x14ac:dyDescent="0.2"/>
    <row r="13910" ht="12.75" customHeight="1" x14ac:dyDescent="0.2"/>
    <row r="13911" ht="12.75" customHeight="1" x14ac:dyDescent="0.2"/>
    <row r="13912" ht="12.75" customHeight="1" x14ac:dyDescent="0.2"/>
    <row r="13913" ht="12.75" customHeight="1" x14ac:dyDescent="0.2"/>
    <row r="13914" ht="12.75" customHeight="1" x14ac:dyDescent="0.2"/>
    <row r="13915" ht="12.75" customHeight="1" x14ac:dyDescent="0.2"/>
    <row r="13916" ht="12.75" customHeight="1" x14ac:dyDescent="0.2"/>
    <row r="13917" ht="12.75" customHeight="1" x14ac:dyDescent="0.2"/>
    <row r="13918" ht="12.75" customHeight="1" x14ac:dyDescent="0.2"/>
    <row r="13919" ht="12.75" customHeight="1" x14ac:dyDescent="0.2"/>
    <row r="13920" ht="12.75" customHeight="1" x14ac:dyDescent="0.2"/>
    <row r="13921" ht="12.75" customHeight="1" x14ac:dyDescent="0.2"/>
    <row r="13922" ht="12.75" customHeight="1" x14ac:dyDescent="0.2"/>
    <row r="13923" ht="12.75" customHeight="1" x14ac:dyDescent="0.2"/>
    <row r="13924" ht="12.75" customHeight="1" x14ac:dyDescent="0.2"/>
    <row r="13925" ht="12.75" customHeight="1" x14ac:dyDescent="0.2"/>
    <row r="13926" ht="12.75" customHeight="1" x14ac:dyDescent="0.2"/>
    <row r="13927" ht="12.75" customHeight="1" x14ac:dyDescent="0.2"/>
    <row r="13928" ht="12.75" customHeight="1" x14ac:dyDescent="0.2"/>
    <row r="13929" ht="12.75" customHeight="1" x14ac:dyDescent="0.2"/>
    <row r="13930" ht="12.75" customHeight="1" x14ac:dyDescent="0.2"/>
    <row r="13931" ht="12.75" customHeight="1" x14ac:dyDescent="0.2"/>
    <row r="13932" ht="12.75" customHeight="1" x14ac:dyDescent="0.2"/>
    <row r="13933" ht="12.75" customHeight="1" x14ac:dyDescent="0.2"/>
    <row r="13934" ht="12.75" customHeight="1" x14ac:dyDescent="0.2"/>
    <row r="13935" ht="12.75" customHeight="1" x14ac:dyDescent="0.2"/>
    <row r="13936" ht="12.75" customHeight="1" x14ac:dyDescent="0.2"/>
    <row r="13937" ht="12.75" customHeight="1" x14ac:dyDescent="0.2"/>
    <row r="13938" ht="12.75" customHeight="1" x14ac:dyDescent="0.2"/>
    <row r="13939" ht="12.75" customHeight="1" x14ac:dyDescent="0.2"/>
    <row r="13940" ht="12.75" customHeight="1" x14ac:dyDescent="0.2"/>
    <row r="13941" ht="12.75" customHeight="1" x14ac:dyDescent="0.2"/>
    <row r="13942" ht="12.75" customHeight="1" x14ac:dyDescent="0.2"/>
    <row r="13943" ht="12.75" customHeight="1" x14ac:dyDescent="0.2"/>
    <row r="13944" ht="12.75" customHeight="1" x14ac:dyDescent="0.2"/>
    <row r="13945" ht="12.75" customHeight="1" x14ac:dyDescent="0.2"/>
    <row r="13946" ht="12.75" customHeight="1" x14ac:dyDescent="0.2"/>
    <row r="13947" ht="12.75" customHeight="1" x14ac:dyDescent="0.2"/>
    <row r="13948" ht="12.75" customHeight="1" x14ac:dyDescent="0.2"/>
    <row r="13949" ht="12.75" customHeight="1" x14ac:dyDescent="0.2"/>
    <row r="13950" ht="12.75" customHeight="1" x14ac:dyDescent="0.2"/>
    <row r="13951" ht="12.75" customHeight="1" x14ac:dyDescent="0.2"/>
    <row r="13952" ht="12.75" customHeight="1" x14ac:dyDescent="0.2"/>
    <row r="13953" ht="12.75" customHeight="1" x14ac:dyDescent="0.2"/>
    <row r="13954" ht="12.75" customHeight="1" x14ac:dyDescent="0.2"/>
    <row r="13955" ht="12.75" customHeight="1" x14ac:dyDescent="0.2"/>
    <row r="13956" ht="12.75" customHeight="1" x14ac:dyDescent="0.2"/>
    <row r="13957" ht="12.75" customHeight="1" x14ac:dyDescent="0.2"/>
    <row r="13958" ht="12.75" customHeight="1" x14ac:dyDescent="0.2"/>
    <row r="13959" ht="12.75" customHeight="1" x14ac:dyDescent="0.2"/>
    <row r="13960" ht="12.75" customHeight="1" x14ac:dyDescent="0.2"/>
    <row r="13961" ht="12.75" customHeight="1" x14ac:dyDescent="0.2"/>
    <row r="13962" ht="12.75" customHeight="1" x14ac:dyDescent="0.2"/>
    <row r="13963" ht="12.75" customHeight="1" x14ac:dyDescent="0.2"/>
    <row r="13964" ht="12.75" customHeight="1" x14ac:dyDescent="0.2"/>
    <row r="13965" ht="12.75" customHeight="1" x14ac:dyDescent="0.2"/>
    <row r="13966" ht="12.75" customHeight="1" x14ac:dyDescent="0.2"/>
    <row r="13967" ht="12.75" customHeight="1" x14ac:dyDescent="0.2"/>
    <row r="13968" ht="12.75" customHeight="1" x14ac:dyDescent="0.2"/>
    <row r="13969" ht="12.75" customHeight="1" x14ac:dyDescent="0.2"/>
    <row r="13970" ht="12.75" customHeight="1" x14ac:dyDescent="0.2"/>
    <row r="13971" ht="12.75" customHeight="1" x14ac:dyDescent="0.2"/>
    <row r="13972" ht="12.75" customHeight="1" x14ac:dyDescent="0.2"/>
    <row r="13973" ht="12.75" customHeight="1" x14ac:dyDescent="0.2"/>
    <row r="13974" ht="12.75" customHeight="1" x14ac:dyDescent="0.2"/>
    <row r="13975" ht="12.75" customHeight="1" x14ac:dyDescent="0.2"/>
    <row r="13976" ht="12.75" customHeight="1" x14ac:dyDescent="0.2"/>
    <row r="13977" ht="12.75" customHeight="1" x14ac:dyDescent="0.2"/>
    <row r="13978" ht="12.75" customHeight="1" x14ac:dyDescent="0.2"/>
    <row r="13979" ht="12.75" customHeight="1" x14ac:dyDescent="0.2"/>
    <row r="13980" ht="12.75" customHeight="1" x14ac:dyDescent="0.2"/>
    <row r="13981" ht="12.75" customHeight="1" x14ac:dyDescent="0.2"/>
    <row r="13982" ht="12.75" customHeight="1" x14ac:dyDescent="0.2"/>
    <row r="13983" ht="12.75" customHeight="1" x14ac:dyDescent="0.2"/>
    <row r="13984" ht="12.75" customHeight="1" x14ac:dyDescent="0.2"/>
    <row r="13985" ht="12.75" customHeight="1" x14ac:dyDescent="0.2"/>
    <row r="13986" ht="12.75" customHeight="1" x14ac:dyDescent="0.2"/>
    <row r="13987" ht="12.75" customHeight="1" x14ac:dyDescent="0.2"/>
    <row r="13988" ht="12.75" customHeight="1" x14ac:dyDescent="0.2"/>
    <row r="13989" ht="12.75" customHeight="1" x14ac:dyDescent="0.2"/>
    <row r="13990" ht="12.75" customHeight="1" x14ac:dyDescent="0.2"/>
    <row r="13991" ht="12.75" customHeight="1" x14ac:dyDescent="0.2"/>
    <row r="13992" ht="12.75" customHeight="1" x14ac:dyDescent="0.2"/>
    <row r="13993" ht="12.75" customHeight="1" x14ac:dyDescent="0.2"/>
    <row r="13994" ht="12.75" customHeight="1" x14ac:dyDescent="0.2"/>
    <row r="13995" ht="12.75" customHeight="1" x14ac:dyDescent="0.2"/>
    <row r="13996" ht="12.75" customHeight="1" x14ac:dyDescent="0.2"/>
    <row r="13997" ht="12.75" customHeight="1" x14ac:dyDescent="0.2"/>
    <row r="13998" ht="12.75" customHeight="1" x14ac:dyDescent="0.2"/>
    <row r="13999" ht="12.75" customHeight="1" x14ac:dyDescent="0.2"/>
    <row r="14000" ht="12.75" customHeight="1" x14ac:dyDescent="0.2"/>
    <row r="14001" ht="12.75" customHeight="1" x14ac:dyDescent="0.2"/>
    <row r="14002" ht="12.75" customHeight="1" x14ac:dyDescent="0.2"/>
    <row r="14003" ht="12.75" customHeight="1" x14ac:dyDescent="0.2"/>
    <row r="14004" ht="12.75" customHeight="1" x14ac:dyDescent="0.2"/>
    <row r="14005" ht="12.75" customHeight="1" x14ac:dyDescent="0.2"/>
    <row r="14006" ht="12.75" customHeight="1" x14ac:dyDescent="0.2"/>
    <row r="14007" ht="12.75" customHeight="1" x14ac:dyDescent="0.2"/>
    <row r="14008" ht="12.75" customHeight="1" x14ac:dyDescent="0.2"/>
    <row r="14009" ht="12.75" customHeight="1" x14ac:dyDescent="0.2"/>
    <row r="14010" ht="12.75" customHeight="1" x14ac:dyDescent="0.2"/>
    <row r="14011" ht="12.75" customHeight="1" x14ac:dyDescent="0.2"/>
    <row r="14012" ht="12.75" customHeight="1" x14ac:dyDescent="0.2"/>
    <row r="14013" ht="12.75" customHeight="1" x14ac:dyDescent="0.2"/>
    <row r="14014" ht="12.75" customHeight="1" x14ac:dyDescent="0.2"/>
    <row r="14015" ht="12.75" customHeight="1" x14ac:dyDescent="0.2"/>
    <row r="14016" ht="12.75" customHeight="1" x14ac:dyDescent="0.2"/>
    <row r="14017" ht="12.75" customHeight="1" x14ac:dyDescent="0.2"/>
    <row r="14018" ht="12.75" customHeight="1" x14ac:dyDescent="0.2"/>
    <row r="14019" ht="12.75" customHeight="1" x14ac:dyDescent="0.2"/>
    <row r="14020" ht="12.75" customHeight="1" x14ac:dyDescent="0.2"/>
    <row r="14021" ht="12.75" customHeight="1" x14ac:dyDescent="0.2"/>
    <row r="14022" ht="12.75" customHeight="1" x14ac:dyDescent="0.2"/>
    <row r="14023" ht="12.75" customHeight="1" x14ac:dyDescent="0.2"/>
    <row r="14024" ht="12.75" customHeight="1" x14ac:dyDescent="0.2"/>
    <row r="14025" ht="12.75" customHeight="1" x14ac:dyDescent="0.2"/>
    <row r="14026" ht="12.75" customHeight="1" x14ac:dyDescent="0.2"/>
    <row r="14027" ht="12.75" customHeight="1" x14ac:dyDescent="0.2"/>
    <row r="14028" ht="12.75" customHeight="1" x14ac:dyDescent="0.2"/>
    <row r="14029" ht="12.75" customHeight="1" x14ac:dyDescent="0.2"/>
    <row r="14030" ht="12.75" customHeight="1" x14ac:dyDescent="0.2"/>
    <row r="14031" ht="12.75" customHeight="1" x14ac:dyDescent="0.2"/>
    <row r="14032" ht="12.75" customHeight="1" x14ac:dyDescent="0.2"/>
    <row r="14033" ht="12.75" customHeight="1" x14ac:dyDescent="0.2"/>
    <row r="14034" ht="12.75" customHeight="1" x14ac:dyDescent="0.2"/>
    <row r="14035" ht="12.75" customHeight="1" x14ac:dyDescent="0.2"/>
    <row r="14036" ht="12.75" customHeight="1" x14ac:dyDescent="0.2"/>
    <row r="14037" ht="12.75" customHeight="1" x14ac:dyDescent="0.2"/>
    <row r="14038" ht="12.75" customHeight="1" x14ac:dyDescent="0.2"/>
    <row r="14039" ht="12.75" customHeight="1" x14ac:dyDescent="0.2"/>
    <row r="14040" ht="12.75" customHeight="1" x14ac:dyDescent="0.2"/>
    <row r="14041" ht="12.75" customHeight="1" x14ac:dyDescent="0.2"/>
    <row r="14042" ht="12.75" customHeight="1" x14ac:dyDescent="0.2"/>
    <row r="14043" ht="12.75" customHeight="1" x14ac:dyDescent="0.2"/>
    <row r="14044" ht="12.75" customHeight="1" x14ac:dyDescent="0.2"/>
    <row r="14045" ht="12.75" customHeight="1" x14ac:dyDescent="0.2"/>
    <row r="14046" ht="12.75" customHeight="1" x14ac:dyDescent="0.2"/>
    <row r="14047" ht="12.75" customHeight="1" x14ac:dyDescent="0.2"/>
    <row r="14048" ht="12.75" customHeight="1" x14ac:dyDescent="0.2"/>
    <row r="14049" ht="12.75" customHeight="1" x14ac:dyDescent="0.2"/>
    <row r="14050" ht="12.75" customHeight="1" x14ac:dyDescent="0.2"/>
    <row r="14051" ht="12.75" customHeight="1" x14ac:dyDescent="0.2"/>
    <row r="14052" ht="12.75" customHeight="1" x14ac:dyDescent="0.2"/>
    <row r="14053" ht="12.75" customHeight="1" x14ac:dyDescent="0.2"/>
    <row r="14054" ht="12.75" customHeight="1" x14ac:dyDescent="0.2"/>
    <row r="14055" ht="12.75" customHeight="1" x14ac:dyDescent="0.2"/>
    <row r="14056" ht="12.75" customHeight="1" x14ac:dyDescent="0.2"/>
    <row r="14057" ht="12.75" customHeight="1" x14ac:dyDescent="0.2"/>
    <row r="14058" ht="12.75" customHeight="1" x14ac:dyDescent="0.2"/>
    <row r="14059" ht="12.75" customHeight="1" x14ac:dyDescent="0.2"/>
    <row r="14060" ht="12.75" customHeight="1" x14ac:dyDescent="0.2"/>
    <row r="14061" ht="12.75" customHeight="1" x14ac:dyDescent="0.2"/>
    <row r="14062" ht="12.75" customHeight="1" x14ac:dyDescent="0.2"/>
    <row r="14063" ht="12.75" customHeight="1" x14ac:dyDescent="0.2"/>
    <row r="14064" ht="12.75" customHeight="1" x14ac:dyDescent="0.2"/>
    <row r="14065" ht="12.75" customHeight="1" x14ac:dyDescent="0.2"/>
    <row r="14066" ht="12.75" customHeight="1" x14ac:dyDescent="0.2"/>
    <row r="14067" ht="12.75" customHeight="1" x14ac:dyDescent="0.2"/>
    <row r="14068" ht="12.75" customHeight="1" x14ac:dyDescent="0.2"/>
    <row r="14069" ht="12.75" customHeight="1" x14ac:dyDescent="0.2"/>
    <row r="14070" ht="12.75" customHeight="1" x14ac:dyDescent="0.2"/>
    <row r="14071" ht="12.75" customHeight="1" x14ac:dyDescent="0.2"/>
    <row r="14072" ht="12.75" customHeight="1" x14ac:dyDescent="0.2"/>
    <row r="14073" ht="12.75" customHeight="1" x14ac:dyDescent="0.2"/>
    <row r="14074" ht="12.75" customHeight="1" x14ac:dyDescent="0.2"/>
    <row r="14075" ht="12.75" customHeight="1" x14ac:dyDescent="0.2"/>
    <row r="14076" ht="12.75" customHeight="1" x14ac:dyDescent="0.2"/>
    <row r="14077" ht="12.75" customHeight="1" x14ac:dyDescent="0.2"/>
    <row r="14078" ht="12.75" customHeight="1" x14ac:dyDescent="0.2"/>
    <row r="14079" ht="12.75" customHeight="1" x14ac:dyDescent="0.2"/>
    <row r="14080" ht="12.75" customHeight="1" x14ac:dyDescent="0.2"/>
    <row r="14081" ht="12.75" customHeight="1" x14ac:dyDescent="0.2"/>
    <row r="14082" ht="12.75" customHeight="1" x14ac:dyDescent="0.2"/>
    <row r="14083" ht="12.75" customHeight="1" x14ac:dyDescent="0.2"/>
    <row r="14084" ht="12.75" customHeight="1" x14ac:dyDescent="0.2"/>
    <row r="14085" ht="12.75" customHeight="1" x14ac:dyDescent="0.2"/>
    <row r="14086" ht="12.75" customHeight="1" x14ac:dyDescent="0.2"/>
    <row r="14087" ht="12.75" customHeight="1" x14ac:dyDescent="0.2"/>
    <row r="14088" ht="12.75" customHeight="1" x14ac:dyDescent="0.2"/>
    <row r="14089" ht="12.75" customHeight="1" x14ac:dyDescent="0.2"/>
    <row r="14090" ht="12.75" customHeight="1" x14ac:dyDescent="0.2"/>
    <row r="14091" ht="12.75" customHeight="1" x14ac:dyDescent="0.2"/>
    <row r="14092" ht="12.75" customHeight="1" x14ac:dyDescent="0.2"/>
    <row r="14093" ht="12.75" customHeight="1" x14ac:dyDescent="0.2"/>
    <row r="14094" ht="12.75" customHeight="1" x14ac:dyDescent="0.2"/>
    <row r="14095" ht="12.75" customHeight="1" x14ac:dyDescent="0.2"/>
    <row r="14096" ht="12.75" customHeight="1" x14ac:dyDescent="0.2"/>
    <row r="14097" ht="12.75" customHeight="1" x14ac:dyDescent="0.2"/>
    <row r="14098" ht="12.75" customHeight="1" x14ac:dyDescent="0.2"/>
    <row r="14099" ht="12.75" customHeight="1" x14ac:dyDescent="0.2"/>
    <row r="14100" ht="12.75" customHeight="1" x14ac:dyDescent="0.2"/>
    <row r="14101" ht="12.75" customHeight="1" x14ac:dyDescent="0.2"/>
    <row r="14102" ht="12.75" customHeight="1" x14ac:dyDescent="0.2"/>
    <row r="14103" ht="12.75" customHeight="1" x14ac:dyDescent="0.2"/>
    <row r="14104" ht="12.75" customHeight="1" x14ac:dyDescent="0.2"/>
    <row r="14105" ht="12.75" customHeight="1" x14ac:dyDescent="0.2"/>
    <row r="14106" ht="12.75" customHeight="1" x14ac:dyDescent="0.2"/>
    <row r="14107" ht="12.75" customHeight="1" x14ac:dyDescent="0.2"/>
    <row r="14108" ht="12.75" customHeight="1" x14ac:dyDescent="0.2"/>
    <row r="14109" ht="12.75" customHeight="1" x14ac:dyDescent="0.2"/>
    <row r="14110" ht="12.75" customHeight="1" x14ac:dyDescent="0.2"/>
    <row r="14111" ht="12.75" customHeight="1" x14ac:dyDescent="0.2"/>
    <row r="14112" ht="12.75" customHeight="1" x14ac:dyDescent="0.2"/>
    <row r="14113" ht="12.75" customHeight="1" x14ac:dyDescent="0.2"/>
    <row r="14114" ht="12.75" customHeight="1" x14ac:dyDescent="0.2"/>
    <row r="14115" ht="12.75" customHeight="1" x14ac:dyDescent="0.2"/>
    <row r="14116" ht="12.75" customHeight="1" x14ac:dyDescent="0.2"/>
    <row r="14117" ht="12.75" customHeight="1" x14ac:dyDescent="0.2"/>
    <row r="14118" ht="12.75" customHeight="1" x14ac:dyDescent="0.2"/>
    <row r="14119" ht="12.75" customHeight="1" x14ac:dyDescent="0.2"/>
    <row r="14120" ht="12.75" customHeight="1" x14ac:dyDescent="0.2"/>
    <row r="14121" ht="12.75" customHeight="1" x14ac:dyDescent="0.2"/>
    <row r="14122" ht="12.75" customHeight="1" x14ac:dyDescent="0.2"/>
    <row r="14123" ht="12.75" customHeight="1" x14ac:dyDescent="0.2"/>
    <row r="14124" ht="12.75" customHeight="1" x14ac:dyDescent="0.2"/>
    <row r="14125" ht="12.75" customHeight="1" x14ac:dyDescent="0.2"/>
    <row r="14126" ht="12.75" customHeight="1" x14ac:dyDescent="0.2"/>
    <row r="14127" ht="12.75" customHeight="1" x14ac:dyDescent="0.2"/>
    <row r="14128" ht="12.75" customHeight="1" x14ac:dyDescent="0.2"/>
    <row r="14129" ht="12.75" customHeight="1" x14ac:dyDescent="0.2"/>
    <row r="14130" ht="12.75" customHeight="1" x14ac:dyDescent="0.2"/>
    <row r="14131" ht="12.75" customHeight="1" x14ac:dyDescent="0.2"/>
    <row r="14132" ht="12.75" customHeight="1" x14ac:dyDescent="0.2"/>
    <row r="14133" ht="12.75" customHeight="1" x14ac:dyDescent="0.2"/>
    <row r="14134" ht="12.75" customHeight="1" x14ac:dyDescent="0.2"/>
    <row r="14135" ht="12.75" customHeight="1" x14ac:dyDescent="0.2"/>
    <row r="14136" ht="12.75" customHeight="1" x14ac:dyDescent="0.2"/>
    <row r="14137" ht="12.75" customHeight="1" x14ac:dyDescent="0.2"/>
    <row r="14138" ht="12.75" customHeight="1" x14ac:dyDescent="0.2"/>
    <row r="14139" ht="12.75" customHeight="1" x14ac:dyDescent="0.2"/>
    <row r="14140" ht="12.75" customHeight="1" x14ac:dyDescent="0.2"/>
    <row r="14141" ht="12.75" customHeight="1" x14ac:dyDescent="0.2"/>
    <row r="14142" ht="12.75" customHeight="1" x14ac:dyDescent="0.2"/>
    <row r="14143" ht="12.75" customHeight="1" x14ac:dyDescent="0.2"/>
    <row r="14144" ht="12.75" customHeight="1" x14ac:dyDescent="0.2"/>
    <row r="14145" ht="12.75" customHeight="1" x14ac:dyDescent="0.2"/>
    <row r="14146" ht="12.75" customHeight="1" x14ac:dyDescent="0.2"/>
    <row r="14147" ht="12.75" customHeight="1" x14ac:dyDescent="0.2"/>
    <row r="14148" ht="12.75" customHeight="1" x14ac:dyDescent="0.2"/>
    <row r="14149" ht="12.75" customHeight="1" x14ac:dyDescent="0.2"/>
    <row r="14150" ht="12.75" customHeight="1" x14ac:dyDescent="0.2"/>
    <row r="14151" ht="12.75" customHeight="1" x14ac:dyDescent="0.2"/>
    <row r="14152" ht="12.75" customHeight="1" x14ac:dyDescent="0.2"/>
    <row r="14153" ht="12.75" customHeight="1" x14ac:dyDescent="0.2"/>
    <row r="14154" ht="12.75" customHeight="1" x14ac:dyDescent="0.2"/>
    <row r="14155" ht="12.75" customHeight="1" x14ac:dyDescent="0.2"/>
    <row r="14156" ht="12.75" customHeight="1" x14ac:dyDescent="0.2"/>
    <row r="14157" ht="12.75" customHeight="1" x14ac:dyDescent="0.2"/>
    <row r="14158" ht="12.75" customHeight="1" x14ac:dyDescent="0.2"/>
    <row r="14159" ht="12.75" customHeight="1" x14ac:dyDescent="0.2"/>
    <row r="14160" ht="12.75" customHeight="1" x14ac:dyDescent="0.2"/>
    <row r="14161" ht="12.75" customHeight="1" x14ac:dyDescent="0.2"/>
    <row r="14162" ht="12.75" customHeight="1" x14ac:dyDescent="0.2"/>
    <row r="14163" ht="12.75" customHeight="1" x14ac:dyDescent="0.2"/>
    <row r="14164" ht="12.75" customHeight="1" x14ac:dyDescent="0.2"/>
    <row r="14165" ht="12.75" customHeight="1" x14ac:dyDescent="0.2"/>
    <row r="14166" ht="12.75" customHeight="1" x14ac:dyDescent="0.2"/>
    <row r="14167" ht="12.75" customHeight="1" x14ac:dyDescent="0.2"/>
    <row r="14168" ht="12.75" customHeight="1" x14ac:dyDescent="0.2"/>
    <row r="14169" ht="12.75" customHeight="1" x14ac:dyDescent="0.2"/>
    <row r="14170" ht="12.75" customHeight="1" x14ac:dyDescent="0.2"/>
    <row r="14171" ht="12.75" customHeight="1" x14ac:dyDescent="0.2"/>
    <row r="14172" ht="12.75" customHeight="1" x14ac:dyDescent="0.2"/>
    <row r="14173" ht="12.75" customHeight="1" x14ac:dyDescent="0.2"/>
    <row r="14174" ht="12.75" customHeight="1" x14ac:dyDescent="0.2"/>
    <row r="14175" ht="12.75" customHeight="1" x14ac:dyDescent="0.2"/>
    <row r="14176" ht="12.75" customHeight="1" x14ac:dyDescent="0.2"/>
    <row r="14177" ht="12.75" customHeight="1" x14ac:dyDescent="0.2"/>
    <row r="14178" ht="12.75" customHeight="1" x14ac:dyDescent="0.2"/>
    <row r="14179" ht="12.75" customHeight="1" x14ac:dyDescent="0.2"/>
    <row r="14180" ht="12.75" customHeight="1" x14ac:dyDescent="0.2"/>
    <row r="14181" ht="12.75" customHeight="1" x14ac:dyDescent="0.2"/>
    <row r="14182" ht="12.75" customHeight="1" x14ac:dyDescent="0.2"/>
    <row r="14183" ht="12.75" customHeight="1" x14ac:dyDescent="0.2"/>
    <row r="14184" ht="12.75" customHeight="1" x14ac:dyDescent="0.2"/>
    <row r="14185" ht="12.75" customHeight="1" x14ac:dyDescent="0.2"/>
    <row r="14186" ht="12.75" customHeight="1" x14ac:dyDescent="0.2"/>
    <row r="14187" ht="12.75" customHeight="1" x14ac:dyDescent="0.2"/>
    <row r="14188" ht="12.75" customHeight="1" x14ac:dyDescent="0.2"/>
    <row r="14189" ht="12.75" customHeight="1" x14ac:dyDescent="0.2"/>
    <row r="14190" ht="12.75" customHeight="1" x14ac:dyDescent="0.2"/>
    <row r="14191" ht="12.75" customHeight="1" x14ac:dyDescent="0.2"/>
    <row r="14192" ht="12.75" customHeight="1" x14ac:dyDescent="0.2"/>
    <row r="14193" ht="12.75" customHeight="1" x14ac:dyDescent="0.2"/>
    <row r="14194" ht="12.75" customHeight="1" x14ac:dyDescent="0.2"/>
    <row r="14195" ht="12.75" customHeight="1" x14ac:dyDescent="0.2"/>
    <row r="14196" ht="12.75" customHeight="1" x14ac:dyDescent="0.2"/>
    <row r="14197" ht="12.75" customHeight="1" x14ac:dyDescent="0.2"/>
    <row r="14198" ht="12.75" customHeight="1" x14ac:dyDescent="0.2"/>
    <row r="14199" ht="12.75" customHeight="1" x14ac:dyDescent="0.2"/>
    <row r="14200" ht="12.75" customHeight="1" x14ac:dyDescent="0.2"/>
    <row r="14201" ht="12.75" customHeight="1" x14ac:dyDescent="0.2"/>
    <row r="14202" ht="12.75" customHeight="1" x14ac:dyDescent="0.2"/>
    <row r="14203" ht="12.75" customHeight="1" x14ac:dyDescent="0.2"/>
    <row r="14204" ht="12.75" customHeight="1" x14ac:dyDescent="0.2"/>
    <row r="14205" ht="12.75" customHeight="1" x14ac:dyDescent="0.2"/>
    <row r="14206" ht="12.75" customHeight="1" x14ac:dyDescent="0.2"/>
    <row r="14207" ht="12.75" customHeight="1" x14ac:dyDescent="0.2"/>
    <row r="14208" ht="12.75" customHeight="1" x14ac:dyDescent="0.2"/>
    <row r="14209" ht="12.75" customHeight="1" x14ac:dyDescent="0.2"/>
    <row r="14210" ht="12.75" customHeight="1" x14ac:dyDescent="0.2"/>
    <row r="14211" ht="12.75" customHeight="1" x14ac:dyDescent="0.2"/>
    <row r="14212" ht="12.75" customHeight="1" x14ac:dyDescent="0.2"/>
    <row r="14213" ht="12.75" customHeight="1" x14ac:dyDescent="0.2"/>
    <row r="14214" ht="12.75" customHeight="1" x14ac:dyDescent="0.2"/>
    <row r="14215" ht="12.75" customHeight="1" x14ac:dyDescent="0.2"/>
    <row r="14216" ht="12.75" customHeight="1" x14ac:dyDescent="0.2"/>
    <row r="14217" ht="12.75" customHeight="1" x14ac:dyDescent="0.2"/>
    <row r="14218" ht="12.75" customHeight="1" x14ac:dyDescent="0.2"/>
    <row r="14219" ht="12.75" customHeight="1" x14ac:dyDescent="0.2"/>
    <row r="14220" ht="12.75" customHeight="1" x14ac:dyDescent="0.2"/>
    <row r="14221" ht="12.75" customHeight="1" x14ac:dyDescent="0.2"/>
    <row r="14222" ht="12.75" customHeight="1" x14ac:dyDescent="0.2"/>
    <row r="14223" ht="12.75" customHeight="1" x14ac:dyDescent="0.2"/>
    <row r="14224" ht="12.75" customHeight="1" x14ac:dyDescent="0.2"/>
    <row r="14225" ht="12.75" customHeight="1" x14ac:dyDescent="0.2"/>
    <row r="14226" ht="12.75" customHeight="1" x14ac:dyDescent="0.2"/>
    <row r="14227" ht="12.75" customHeight="1" x14ac:dyDescent="0.2"/>
    <row r="14228" ht="12.75" customHeight="1" x14ac:dyDescent="0.2"/>
    <row r="14229" ht="12.75" customHeight="1" x14ac:dyDescent="0.2"/>
    <row r="14230" ht="12.75" customHeight="1" x14ac:dyDescent="0.2"/>
    <row r="14231" ht="12.75" customHeight="1" x14ac:dyDescent="0.2"/>
    <row r="14232" ht="12.75" customHeight="1" x14ac:dyDescent="0.2"/>
    <row r="14233" ht="12.75" customHeight="1" x14ac:dyDescent="0.2"/>
    <row r="14234" ht="12.75" customHeight="1" x14ac:dyDescent="0.2"/>
    <row r="14235" ht="12.75" customHeight="1" x14ac:dyDescent="0.2"/>
    <row r="14236" ht="12.75" customHeight="1" x14ac:dyDescent="0.2"/>
    <row r="14237" ht="12.75" customHeight="1" x14ac:dyDescent="0.2"/>
    <row r="14238" ht="12.75" customHeight="1" x14ac:dyDescent="0.2"/>
    <row r="14239" ht="12.75" customHeight="1" x14ac:dyDescent="0.2"/>
    <row r="14240" ht="12.75" customHeight="1" x14ac:dyDescent="0.2"/>
    <row r="14241" ht="12.75" customHeight="1" x14ac:dyDescent="0.2"/>
    <row r="14242" ht="12.75" customHeight="1" x14ac:dyDescent="0.2"/>
    <row r="14243" ht="12.75" customHeight="1" x14ac:dyDescent="0.2"/>
    <row r="14244" ht="12.75" customHeight="1" x14ac:dyDescent="0.2"/>
    <row r="14245" ht="12.75" customHeight="1" x14ac:dyDescent="0.2"/>
    <row r="14246" ht="12.75" customHeight="1" x14ac:dyDescent="0.2"/>
    <row r="14247" ht="12.75" customHeight="1" x14ac:dyDescent="0.2"/>
    <row r="14248" ht="12.75" customHeight="1" x14ac:dyDescent="0.2"/>
    <row r="14249" ht="12.75" customHeight="1" x14ac:dyDescent="0.2"/>
    <row r="14250" ht="12.75" customHeight="1" x14ac:dyDescent="0.2"/>
    <row r="14251" ht="12.75" customHeight="1" x14ac:dyDescent="0.2"/>
    <row r="14252" ht="12.75" customHeight="1" x14ac:dyDescent="0.2"/>
    <row r="14253" ht="12.75" customHeight="1" x14ac:dyDescent="0.2"/>
    <row r="14254" ht="12.75" customHeight="1" x14ac:dyDescent="0.2"/>
    <row r="14255" ht="12.75" customHeight="1" x14ac:dyDescent="0.2"/>
    <row r="14256" ht="12.75" customHeight="1" x14ac:dyDescent="0.2"/>
    <row r="14257" ht="12.75" customHeight="1" x14ac:dyDescent="0.2"/>
    <row r="14258" ht="12.75" customHeight="1" x14ac:dyDescent="0.2"/>
    <row r="14259" ht="12.75" customHeight="1" x14ac:dyDescent="0.2"/>
    <row r="14260" ht="12.75" customHeight="1" x14ac:dyDescent="0.2"/>
    <row r="14261" ht="12.75" customHeight="1" x14ac:dyDescent="0.2"/>
    <row r="14262" ht="12.75" customHeight="1" x14ac:dyDescent="0.2"/>
    <row r="14263" ht="12.75" customHeight="1" x14ac:dyDescent="0.2"/>
    <row r="14264" ht="12.75" customHeight="1" x14ac:dyDescent="0.2"/>
    <row r="14265" ht="12.75" customHeight="1" x14ac:dyDescent="0.2"/>
    <row r="14266" ht="12.75" customHeight="1" x14ac:dyDescent="0.2"/>
    <row r="14267" ht="12.75" customHeight="1" x14ac:dyDescent="0.2"/>
    <row r="14268" ht="12.75" customHeight="1" x14ac:dyDescent="0.2"/>
    <row r="14269" ht="12.75" customHeight="1" x14ac:dyDescent="0.2"/>
    <row r="14270" ht="12.75" customHeight="1" x14ac:dyDescent="0.2"/>
    <row r="14271" ht="12.75" customHeight="1" x14ac:dyDescent="0.2"/>
    <row r="14272" ht="12.75" customHeight="1" x14ac:dyDescent="0.2"/>
    <row r="14273" ht="12.75" customHeight="1" x14ac:dyDescent="0.2"/>
    <row r="14274" ht="12.75" customHeight="1" x14ac:dyDescent="0.2"/>
    <row r="14275" ht="12.75" customHeight="1" x14ac:dyDescent="0.2"/>
    <row r="14276" ht="12.75" customHeight="1" x14ac:dyDescent="0.2"/>
    <row r="14277" ht="12.75" customHeight="1" x14ac:dyDescent="0.2"/>
    <row r="14278" ht="12.75" customHeight="1" x14ac:dyDescent="0.2"/>
    <row r="14279" ht="12.75" customHeight="1" x14ac:dyDescent="0.2"/>
    <row r="14280" ht="12.75" customHeight="1" x14ac:dyDescent="0.2"/>
    <row r="14281" ht="12.75" customHeight="1" x14ac:dyDescent="0.2"/>
    <row r="14282" ht="12.75" customHeight="1" x14ac:dyDescent="0.2"/>
    <row r="14283" ht="12.75" customHeight="1" x14ac:dyDescent="0.2"/>
    <row r="14284" ht="12.75" customHeight="1" x14ac:dyDescent="0.2"/>
    <row r="14285" ht="12.75" customHeight="1" x14ac:dyDescent="0.2"/>
    <row r="14286" ht="12.75" customHeight="1" x14ac:dyDescent="0.2"/>
    <row r="14287" ht="12.75" customHeight="1" x14ac:dyDescent="0.2"/>
    <row r="14288" ht="12.75" customHeight="1" x14ac:dyDescent="0.2"/>
    <row r="14289" ht="12.75" customHeight="1" x14ac:dyDescent="0.2"/>
    <row r="14290" ht="12.75" customHeight="1" x14ac:dyDescent="0.2"/>
    <row r="14291" ht="12.75" customHeight="1" x14ac:dyDescent="0.2"/>
    <row r="14292" ht="12.75" customHeight="1" x14ac:dyDescent="0.2"/>
    <row r="14293" ht="12.75" customHeight="1" x14ac:dyDescent="0.2"/>
    <row r="14294" ht="12.75" customHeight="1" x14ac:dyDescent="0.2"/>
    <row r="14295" ht="12.75" customHeight="1" x14ac:dyDescent="0.2"/>
    <row r="14296" ht="12.75" customHeight="1" x14ac:dyDescent="0.2"/>
    <row r="14297" ht="12.75" customHeight="1" x14ac:dyDescent="0.2"/>
    <row r="14298" ht="12.75" customHeight="1" x14ac:dyDescent="0.2"/>
    <row r="14299" ht="12.75" customHeight="1" x14ac:dyDescent="0.2"/>
    <row r="14300" ht="12.75" customHeight="1" x14ac:dyDescent="0.2"/>
    <row r="14301" ht="12.75" customHeight="1" x14ac:dyDescent="0.2"/>
    <row r="14302" ht="12.75" customHeight="1" x14ac:dyDescent="0.2"/>
    <row r="14303" ht="12.75" customHeight="1" x14ac:dyDescent="0.2"/>
    <row r="14304" ht="12.75" customHeight="1" x14ac:dyDescent="0.2"/>
    <row r="14305" ht="12.75" customHeight="1" x14ac:dyDescent="0.2"/>
    <row r="14306" ht="12.75" customHeight="1" x14ac:dyDescent="0.2"/>
    <row r="14307" ht="12.75" customHeight="1" x14ac:dyDescent="0.2"/>
    <row r="14308" ht="12.75" customHeight="1" x14ac:dyDescent="0.2"/>
    <row r="14309" ht="12.75" customHeight="1" x14ac:dyDescent="0.2"/>
    <row r="14310" ht="12.75" customHeight="1" x14ac:dyDescent="0.2"/>
    <row r="14311" ht="12.75" customHeight="1" x14ac:dyDescent="0.2"/>
    <row r="14312" ht="12.75" customHeight="1" x14ac:dyDescent="0.2"/>
    <row r="14313" ht="12.75" customHeight="1" x14ac:dyDescent="0.2"/>
    <row r="14314" ht="12.75" customHeight="1" x14ac:dyDescent="0.2"/>
    <row r="14315" ht="12.75" customHeight="1" x14ac:dyDescent="0.2"/>
    <row r="14316" ht="12.75" customHeight="1" x14ac:dyDescent="0.2"/>
    <row r="14317" ht="12.75" customHeight="1" x14ac:dyDescent="0.2"/>
    <row r="14318" ht="12.75" customHeight="1" x14ac:dyDescent="0.2"/>
    <row r="14319" ht="12.75" customHeight="1" x14ac:dyDescent="0.2"/>
    <row r="14320" ht="12.75" customHeight="1" x14ac:dyDescent="0.2"/>
    <row r="14321" ht="12.75" customHeight="1" x14ac:dyDescent="0.2"/>
    <row r="14322" ht="12.75" customHeight="1" x14ac:dyDescent="0.2"/>
    <row r="14323" ht="12.75" customHeight="1" x14ac:dyDescent="0.2"/>
    <row r="14324" ht="12.75" customHeight="1" x14ac:dyDescent="0.2"/>
    <row r="14325" ht="12.75" customHeight="1" x14ac:dyDescent="0.2"/>
    <row r="14326" ht="12.75" customHeight="1" x14ac:dyDescent="0.2"/>
    <row r="14327" ht="12.75" customHeight="1" x14ac:dyDescent="0.2"/>
    <row r="14328" ht="12.75" customHeight="1" x14ac:dyDescent="0.2"/>
    <row r="14329" ht="12.75" customHeight="1" x14ac:dyDescent="0.2"/>
    <row r="14330" ht="12.75" customHeight="1" x14ac:dyDescent="0.2"/>
    <row r="14331" ht="12.75" customHeight="1" x14ac:dyDescent="0.2"/>
    <row r="14332" ht="12.75" customHeight="1" x14ac:dyDescent="0.2"/>
    <row r="14333" ht="12.75" customHeight="1" x14ac:dyDescent="0.2"/>
    <row r="14334" ht="12.75" customHeight="1" x14ac:dyDescent="0.2"/>
    <row r="14335" ht="12.75" customHeight="1" x14ac:dyDescent="0.2"/>
    <row r="14336" ht="12.75" customHeight="1" x14ac:dyDescent="0.2"/>
    <row r="14337" ht="12.75" customHeight="1" x14ac:dyDescent="0.2"/>
    <row r="14338" ht="12.75" customHeight="1" x14ac:dyDescent="0.2"/>
    <row r="14339" ht="12.75" customHeight="1" x14ac:dyDescent="0.2"/>
    <row r="14340" ht="12.75" customHeight="1" x14ac:dyDescent="0.2"/>
    <row r="14341" ht="12.75" customHeight="1" x14ac:dyDescent="0.2"/>
    <row r="14342" ht="12.75" customHeight="1" x14ac:dyDescent="0.2"/>
    <row r="14343" ht="12.75" customHeight="1" x14ac:dyDescent="0.2"/>
    <row r="14344" ht="12.75" customHeight="1" x14ac:dyDescent="0.2"/>
    <row r="14345" ht="12.75" customHeight="1" x14ac:dyDescent="0.2"/>
    <row r="14346" ht="12.75" customHeight="1" x14ac:dyDescent="0.2"/>
    <row r="14347" ht="12.75" customHeight="1" x14ac:dyDescent="0.2"/>
    <row r="14348" ht="12.75" customHeight="1" x14ac:dyDescent="0.2"/>
    <row r="14349" ht="12.75" customHeight="1" x14ac:dyDescent="0.2"/>
    <row r="14350" ht="12.75" customHeight="1" x14ac:dyDescent="0.2"/>
    <row r="14351" ht="12.75" customHeight="1" x14ac:dyDescent="0.2"/>
    <row r="14352" ht="12.75" customHeight="1" x14ac:dyDescent="0.2"/>
    <row r="14353" ht="12.75" customHeight="1" x14ac:dyDescent="0.2"/>
    <row r="14354" ht="12.75" customHeight="1" x14ac:dyDescent="0.2"/>
    <row r="14355" ht="12.75" customHeight="1" x14ac:dyDescent="0.2"/>
    <row r="14356" ht="12.75" customHeight="1" x14ac:dyDescent="0.2"/>
    <row r="14357" ht="12.75" customHeight="1" x14ac:dyDescent="0.2"/>
    <row r="14358" ht="12.75" customHeight="1" x14ac:dyDescent="0.2"/>
    <row r="14359" ht="12.75" customHeight="1" x14ac:dyDescent="0.2"/>
    <row r="14360" ht="12.75" customHeight="1" x14ac:dyDescent="0.2"/>
    <row r="14361" ht="12.75" customHeight="1" x14ac:dyDescent="0.2"/>
    <row r="14362" ht="12.75" customHeight="1" x14ac:dyDescent="0.2"/>
    <row r="14363" ht="12.75" customHeight="1" x14ac:dyDescent="0.2"/>
    <row r="14364" ht="12.75" customHeight="1" x14ac:dyDescent="0.2"/>
    <row r="14365" ht="12.75" customHeight="1" x14ac:dyDescent="0.2"/>
    <row r="14366" ht="12.75" customHeight="1" x14ac:dyDescent="0.2"/>
    <row r="14367" ht="12.75" customHeight="1" x14ac:dyDescent="0.2"/>
    <row r="14368" ht="12.75" customHeight="1" x14ac:dyDescent="0.2"/>
    <row r="14369" ht="12.75" customHeight="1" x14ac:dyDescent="0.2"/>
    <row r="14370" ht="12.75" customHeight="1" x14ac:dyDescent="0.2"/>
    <row r="14371" ht="12.75" customHeight="1" x14ac:dyDescent="0.2"/>
    <row r="14372" ht="12.75" customHeight="1" x14ac:dyDescent="0.2"/>
    <row r="14373" ht="12.75" customHeight="1" x14ac:dyDescent="0.2"/>
    <row r="14374" ht="12.75" customHeight="1" x14ac:dyDescent="0.2"/>
    <row r="14375" ht="12.75" customHeight="1" x14ac:dyDescent="0.2"/>
    <row r="14376" ht="12.75" customHeight="1" x14ac:dyDescent="0.2"/>
    <row r="14377" ht="12.75" customHeight="1" x14ac:dyDescent="0.2"/>
    <row r="14378" ht="12.75" customHeight="1" x14ac:dyDescent="0.2"/>
    <row r="14379" ht="12.75" customHeight="1" x14ac:dyDescent="0.2"/>
    <row r="14380" ht="12.75" customHeight="1" x14ac:dyDescent="0.2"/>
    <row r="14381" ht="12.75" customHeight="1" x14ac:dyDescent="0.2"/>
    <row r="14382" ht="12.75" customHeight="1" x14ac:dyDescent="0.2"/>
    <row r="14383" ht="12.75" customHeight="1" x14ac:dyDescent="0.2"/>
    <row r="14384" ht="12.75" customHeight="1" x14ac:dyDescent="0.2"/>
    <row r="14385" ht="12.75" customHeight="1" x14ac:dyDescent="0.2"/>
    <row r="14386" ht="12.75" customHeight="1" x14ac:dyDescent="0.2"/>
    <row r="14387" ht="12.75" customHeight="1" x14ac:dyDescent="0.2"/>
    <row r="14388" ht="12.75" customHeight="1" x14ac:dyDescent="0.2"/>
    <row r="14389" ht="12.75" customHeight="1" x14ac:dyDescent="0.2"/>
    <row r="14390" ht="12.75" customHeight="1" x14ac:dyDescent="0.2"/>
    <row r="14391" ht="12.75" customHeight="1" x14ac:dyDescent="0.2"/>
    <row r="14392" ht="12.75" customHeight="1" x14ac:dyDescent="0.2"/>
    <row r="14393" ht="12.75" customHeight="1" x14ac:dyDescent="0.2"/>
    <row r="14394" ht="12.75" customHeight="1" x14ac:dyDescent="0.2"/>
    <row r="14395" ht="12.75" customHeight="1" x14ac:dyDescent="0.2"/>
    <row r="14396" ht="12.75" customHeight="1" x14ac:dyDescent="0.2"/>
    <row r="14397" ht="12.75" customHeight="1" x14ac:dyDescent="0.2"/>
    <row r="14398" ht="12.75" customHeight="1" x14ac:dyDescent="0.2"/>
    <row r="14399" ht="12.75" customHeight="1" x14ac:dyDescent="0.2"/>
    <row r="14400" ht="12.75" customHeight="1" x14ac:dyDescent="0.2"/>
    <row r="14401" ht="12.75" customHeight="1" x14ac:dyDescent="0.2"/>
    <row r="14402" ht="12.75" customHeight="1" x14ac:dyDescent="0.2"/>
    <row r="14403" ht="12.75" customHeight="1" x14ac:dyDescent="0.2"/>
    <row r="14404" ht="12.75" customHeight="1" x14ac:dyDescent="0.2"/>
    <row r="14405" ht="12.75" customHeight="1" x14ac:dyDescent="0.2"/>
    <row r="14406" ht="12.75" customHeight="1" x14ac:dyDescent="0.2"/>
    <row r="14407" ht="12.75" customHeight="1" x14ac:dyDescent="0.2"/>
    <row r="14408" ht="12.75" customHeight="1" x14ac:dyDescent="0.2"/>
    <row r="14409" ht="12.75" customHeight="1" x14ac:dyDescent="0.2"/>
    <row r="14410" ht="12.75" customHeight="1" x14ac:dyDescent="0.2"/>
    <row r="14411" ht="12.75" customHeight="1" x14ac:dyDescent="0.2"/>
    <row r="14412" ht="12.75" customHeight="1" x14ac:dyDescent="0.2"/>
    <row r="14413" ht="12.75" customHeight="1" x14ac:dyDescent="0.2"/>
    <row r="14414" ht="12.75" customHeight="1" x14ac:dyDescent="0.2"/>
    <row r="14415" ht="12.75" customHeight="1" x14ac:dyDescent="0.2"/>
    <row r="14416" ht="12.75" customHeight="1" x14ac:dyDescent="0.2"/>
    <row r="14417" ht="12.75" customHeight="1" x14ac:dyDescent="0.2"/>
    <row r="14418" ht="12.75" customHeight="1" x14ac:dyDescent="0.2"/>
    <row r="14419" ht="12.75" customHeight="1" x14ac:dyDescent="0.2"/>
    <row r="14420" ht="12.75" customHeight="1" x14ac:dyDescent="0.2"/>
    <row r="14421" ht="12.75" customHeight="1" x14ac:dyDescent="0.2"/>
    <row r="14422" ht="12.75" customHeight="1" x14ac:dyDescent="0.2"/>
    <row r="14423" ht="12.75" customHeight="1" x14ac:dyDescent="0.2"/>
    <row r="14424" ht="12.75" customHeight="1" x14ac:dyDescent="0.2"/>
    <row r="14425" ht="12.75" customHeight="1" x14ac:dyDescent="0.2"/>
    <row r="14426" ht="12.75" customHeight="1" x14ac:dyDescent="0.2"/>
    <row r="14427" ht="12.75" customHeight="1" x14ac:dyDescent="0.2"/>
    <row r="14428" ht="12.75" customHeight="1" x14ac:dyDescent="0.2"/>
    <row r="14429" ht="12.75" customHeight="1" x14ac:dyDescent="0.2"/>
    <row r="14430" ht="12.75" customHeight="1" x14ac:dyDescent="0.2"/>
    <row r="14431" ht="12.75" customHeight="1" x14ac:dyDescent="0.2"/>
    <row r="14432" ht="12.75" customHeight="1" x14ac:dyDescent="0.2"/>
    <row r="14433" ht="12.75" customHeight="1" x14ac:dyDescent="0.2"/>
    <row r="14434" ht="12.75" customHeight="1" x14ac:dyDescent="0.2"/>
    <row r="14435" ht="12.75" customHeight="1" x14ac:dyDescent="0.2"/>
    <row r="14436" ht="12.75" customHeight="1" x14ac:dyDescent="0.2"/>
    <row r="14437" ht="12.75" customHeight="1" x14ac:dyDescent="0.2"/>
    <row r="14438" ht="12.75" customHeight="1" x14ac:dyDescent="0.2"/>
    <row r="14439" ht="12.75" customHeight="1" x14ac:dyDescent="0.2"/>
    <row r="14440" ht="12.75" customHeight="1" x14ac:dyDescent="0.2"/>
    <row r="14441" ht="12.75" customHeight="1" x14ac:dyDescent="0.2"/>
    <row r="14442" ht="12.75" customHeight="1" x14ac:dyDescent="0.2"/>
    <row r="14443" ht="12.75" customHeight="1" x14ac:dyDescent="0.2"/>
    <row r="14444" ht="12.75" customHeight="1" x14ac:dyDescent="0.2"/>
    <row r="14445" ht="12.75" customHeight="1" x14ac:dyDescent="0.2"/>
    <row r="14446" ht="12.75" customHeight="1" x14ac:dyDescent="0.2"/>
    <row r="14447" ht="12.75" customHeight="1" x14ac:dyDescent="0.2"/>
    <row r="14448" ht="12.75" customHeight="1" x14ac:dyDescent="0.2"/>
    <row r="14449" ht="12.75" customHeight="1" x14ac:dyDescent="0.2"/>
    <row r="14450" ht="12.75" customHeight="1" x14ac:dyDescent="0.2"/>
    <row r="14451" ht="12.75" customHeight="1" x14ac:dyDescent="0.2"/>
    <row r="14452" ht="12.75" customHeight="1" x14ac:dyDescent="0.2"/>
    <row r="14453" ht="12.75" customHeight="1" x14ac:dyDescent="0.2"/>
    <row r="14454" ht="12.75" customHeight="1" x14ac:dyDescent="0.2"/>
    <row r="14455" ht="12.75" customHeight="1" x14ac:dyDescent="0.2"/>
    <row r="14456" ht="12.75" customHeight="1" x14ac:dyDescent="0.2"/>
    <row r="14457" ht="12.75" customHeight="1" x14ac:dyDescent="0.2"/>
    <row r="14458" ht="12.75" customHeight="1" x14ac:dyDescent="0.2"/>
    <row r="14459" ht="12.75" customHeight="1" x14ac:dyDescent="0.2"/>
    <row r="14460" ht="12.75" customHeight="1" x14ac:dyDescent="0.2"/>
    <row r="14461" ht="12.75" customHeight="1" x14ac:dyDescent="0.2"/>
    <row r="14462" ht="12.75" customHeight="1" x14ac:dyDescent="0.2"/>
    <row r="14463" ht="12.75" customHeight="1" x14ac:dyDescent="0.2"/>
    <row r="14464" ht="12.75" customHeight="1" x14ac:dyDescent="0.2"/>
    <row r="14465" ht="12.75" customHeight="1" x14ac:dyDescent="0.2"/>
    <row r="14466" ht="12.75" customHeight="1" x14ac:dyDescent="0.2"/>
    <row r="14467" ht="12.75" customHeight="1" x14ac:dyDescent="0.2"/>
    <row r="14468" ht="12.75" customHeight="1" x14ac:dyDescent="0.2"/>
    <row r="14469" ht="12.75" customHeight="1" x14ac:dyDescent="0.2"/>
    <row r="14470" ht="12.75" customHeight="1" x14ac:dyDescent="0.2"/>
    <row r="14471" ht="12.75" customHeight="1" x14ac:dyDescent="0.2"/>
    <row r="14472" ht="12.75" customHeight="1" x14ac:dyDescent="0.2"/>
    <row r="14473" ht="12.75" customHeight="1" x14ac:dyDescent="0.2"/>
    <row r="14474" ht="12.75" customHeight="1" x14ac:dyDescent="0.2"/>
    <row r="14475" ht="12.75" customHeight="1" x14ac:dyDescent="0.2"/>
    <row r="14476" ht="12.75" customHeight="1" x14ac:dyDescent="0.2"/>
    <row r="14477" ht="12.75" customHeight="1" x14ac:dyDescent="0.2"/>
    <row r="14478" ht="12.75" customHeight="1" x14ac:dyDescent="0.2"/>
    <row r="14479" ht="12.75" customHeight="1" x14ac:dyDescent="0.2"/>
    <row r="14480" ht="12.75" customHeight="1" x14ac:dyDescent="0.2"/>
    <row r="14481" ht="12.75" customHeight="1" x14ac:dyDescent="0.2"/>
    <row r="14482" ht="12.75" customHeight="1" x14ac:dyDescent="0.2"/>
    <row r="14483" ht="12.75" customHeight="1" x14ac:dyDescent="0.2"/>
    <row r="14484" ht="12.75" customHeight="1" x14ac:dyDescent="0.2"/>
    <row r="14485" ht="12.75" customHeight="1" x14ac:dyDescent="0.2"/>
    <row r="14486" ht="12.75" customHeight="1" x14ac:dyDescent="0.2"/>
    <row r="14487" ht="12.75" customHeight="1" x14ac:dyDescent="0.2"/>
    <row r="14488" ht="12.75" customHeight="1" x14ac:dyDescent="0.2"/>
    <row r="14489" ht="12.75" customHeight="1" x14ac:dyDescent="0.2"/>
    <row r="14490" ht="12.75" customHeight="1" x14ac:dyDescent="0.2"/>
    <row r="14491" ht="12.75" customHeight="1" x14ac:dyDescent="0.2"/>
    <row r="14492" ht="12.75" customHeight="1" x14ac:dyDescent="0.2"/>
    <row r="14493" ht="12.75" customHeight="1" x14ac:dyDescent="0.2"/>
    <row r="14494" ht="12.75" customHeight="1" x14ac:dyDescent="0.2"/>
    <row r="14495" ht="12.75" customHeight="1" x14ac:dyDescent="0.2"/>
    <row r="14496" ht="12.75" customHeight="1" x14ac:dyDescent="0.2"/>
    <row r="14497" ht="12.75" customHeight="1" x14ac:dyDescent="0.2"/>
    <row r="14498" ht="12.75" customHeight="1" x14ac:dyDescent="0.2"/>
    <row r="14499" ht="12.75" customHeight="1" x14ac:dyDescent="0.2"/>
    <row r="14500" ht="12.75" customHeight="1" x14ac:dyDescent="0.2"/>
    <row r="14501" ht="12.75" customHeight="1" x14ac:dyDescent="0.2"/>
    <row r="14502" ht="12.75" customHeight="1" x14ac:dyDescent="0.2"/>
    <row r="14503" ht="12.75" customHeight="1" x14ac:dyDescent="0.2"/>
    <row r="14504" ht="12.75" customHeight="1" x14ac:dyDescent="0.2"/>
    <row r="14505" ht="12.75" customHeight="1" x14ac:dyDescent="0.2"/>
    <row r="14506" ht="12.75" customHeight="1" x14ac:dyDescent="0.2"/>
    <row r="14507" ht="12.75" customHeight="1" x14ac:dyDescent="0.2"/>
    <row r="14508" ht="12.75" customHeight="1" x14ac:dyDescent="0.2"/>
    <row r="14509" ht="12.75" customHeight="1" x14ac:dyDescent="0.2"/>
    <row r="14510" ht="12.75" customHeight="1" x14ac:dyDescent="0.2"/>
    <row r="14511" ht="12.75" customHeight="1" x14ac:dyDescent="0.2"/>
    <row r="14512" ht="12.75" customHeight="1" x14ac:dyDescent="0.2"/>
    <row r="14513" ht="12.75" customHeight="1" x14ac:dyDescent="0.2"/>
    <row r="14514" ht="12.75" customHeight="1" x14ac:dyDescent="0.2"/>
    <row r="14515" ht="12.75" customHeight="1" x14ac:dyDescent="0.2"/>
    <row r="14516" ht="12.75" customHeight="1" x14ac:dyDescent="0.2"/>
    <row r="14517" ht="12.75" customHeight="1" x14ac:dyDescent="0.2"/>
    <row r="14518" ht="12.75" customHeight="1" x14ac:dyDescent="0.2"/>
    <row r="14519" ht="12.75" customHeight="1" x14ac:dyDescent="0.2"/>
    <row r="14520" ht="12.75" customHeight="1" x14ac:dyDescent="0.2"/>
    <row r="14521" ht="12.75" customHeight="1" x14ac:dyDescent="0.2"/>
    <row r="14522" ht="12.75" customHeight="1" x14ac:dyDescent="0.2"/>
    <row r="14523" ht="12.75" customHeight="1" x14ac:dyDescent="0.2"/>
    <row r="14524" ht="12.75" customHeight="1" x14ac:dyDescent="0.2"/>
    <row r="14525" ht="12.75" customHeight="1" x14ac:dyDescent="0.2"/>
    <row r="14526" ht="12.75" customHeight="1" x14ac:dyDescent="0.2"/>
    <row r="14527" ht="12.75" customHeight="1" x14ac:dyDescent="0.2"/>
    <row r="14528" ht="12.75" customHeight="1" x14ac:dyDescent="0.2"/>
    <row r="14529" ht="12.75" customHeight="1" x14ac:dyDescent="0.2"/>
    <row r="14530" ht="12.75" customHeight="1" x14ac:dyDescent="0.2"/>
    <row r="14531" ht="12.75" customHeight="1" x14ac:dyDescent="0.2"/>
    <row r="14532" ht="12.75" customHeight="1" x14ac:dyDescent="0.2"/>
    <row r="14533" ht="12.75" customHeight="1" x14ac:dyDescent="0.2"/>
    <row r="14534" ht="12.75" customHeight="1" x14ac:dyDescent="0.2"/>
    <row r="14535" ht="12.75" customHeight="1" x14ac:dyDescent="0.2"/>
    <row r="14536" ht="12.75" customHeight="1" x14ac:dyDescent="0.2"/>
    <row r="14537" ht="12.75" customHeight="1" x14ac:dyDescent="0.2"/>
    <row r="14538" ht="12.75" customHeight="1" x14ac:dyDescent="0.2"/>
    <row r="14539" ht="12.75" customHeight="1" x14ac:dyDescent="0.2"/>
    <row r="14540" ht="12.75" customHeight="1" x14ac:dyDescent="0.2"/>
    <row r="14541" ht="12.75" customHeight="1" x14ac:dyDescent="0.2"/>
    <row r="14542" ht="12.75" customHeight="1" x14ac:dyDescent="0.2"/>
    <row r="14543" ht="12.75" customHeight="1" x14ac:dyDescent="0.2"/>
    <row r="14544" ht="12.75" customHeight="1" x14ac:dyDescent="0.2"/>
    <row r="14545" ht="12.75" customHeight="1" x14ac:dyDescent="0.2"/>
    <row r="14546" ht="12.75" customHeight="1" x14ac:dyDescent="0.2"/>
    <row r="14547" ht="12.75" customHeight="1" x14ac:dyDescent="0.2"/>
    <row r="14548" ht="12.75" customHeight="1" x14ac:dyDescent="0.2"/>
    <row r="14549" ht="12.75" customHeight="1" x14ac:dyDescent="0.2"/>
    <row r="14550" ht="12.75" customHeight="1" x14ac:dyDescent="0.2"/>
    <row r="14551" ht="12.75" customHeight="1" x14ac:dyDescent="0.2"/>
    <row r="14552" ht="12.75" customHeight="1" x14ac:dyDescent="0.2"/>
    <row r="14553" ht="12.75" customHeight="1" x14ac:dyDescent="0.2"/>
    <row r="14554" ht="12.75" customHeight="1" x14ac:dyDescent="0.2"/>
    <row r="14555" ht="12.75" customHeight="1" x14ac:dyDescent="0.2"/>
    <row r="14556" ht="12.75" customHeight="1" x14ac:dyDescent="0.2"/>
    <row r="14557" ht="12.75" customHeight="1" x14ac:dyDescent="0.2"/>
    <row r="14558" ht="12.75" customHeight="1" x14ac:dyDescent="0.2"/>
    <row r="14559" ht="12.75" customHeight="1" x14ac:dyDescent="0.2"/>
    <row r="14560" ht="12.75" customHeight="1" x14ac:dyDescent="0.2"/>
    <row r="14561" ht="12.75" customHeight="1" x14ac:dyDescent="0.2"/>
    <row r="14562" ht="12.75" customHeight="1" x14ac:dyDescent="0.2"/>
    <row r="14563" ht="12.75" customHeight="1" x14ac:dyDescent="0.2"/>
    <row r="14564" ht="12.75" customHeight="1" x14ac:dyDescent="0.2"/>
    <row r="14565" ht="12.75" customHeight="1" x14ac:dyDescent="0.2"/>
    <row r="14566" ht="12.75" customHeight="1" x14ac:dyDescent="0.2"/>
    <row r="14567" ht="12.75" customHeight="1" x14ac:dyDescent="0.2"/>
    <row r="14568" ht="12.75" customHeight="1" x14ac:dyDescent="0.2"/>
    <row r="14569" ht="12.75" customHeight="1" x14ac:dyDescent="0.2"/>
    <row r="14570" ht="12.75" customHeight="1" x14ac:dyDescent="0.2"/>
    <row r="14571" ht="12.75" customHeight="1" x14ac:dyDescent="0.2"/>
    <row r="14572" ht="12.75" customHeight="1" x14ac:dyDescent="0.2"/>
    <row r="14573" ht="12.75" customHeight="1" x14ac:dyDescent="0.2"/>
    <row r="14574" ht="12.75" customHeight="1" x14ac:dyDescent="0.2"/>
    <row r="14575" ht="12.75" customHeight="1" x14ac:dyDescent="0.2"/>
    <row r="14576" ht="12.75" customHeight="1" x14ac:dyDescent="0.2"/>
    <row r="14577" ht="12.75" customHeight="1" x14ac:dyDescent="0.2"/>
    <row r="14578" ht="12.75" customHeight="1" x14ac:dyDescent="0.2"/>
    <row r="14579" ht="12.75" customHeight="1" x14ac:dyDescent="0.2"/>
    <row r="14580" ht="12.75" customHeight="1" x14ac:dyDescent="0.2"/>
    <row r="14581" ht="12.75" customHeight="1" x14ac:dyDescent="0.2"/>
    <row r="14582" ht="12.75" customHeight="1" x14ac:dyDescent="0.2"/>
    <row r="14583" ht="12.75" customHeight="1" x14ac:dyDescent="0.2"/>
    <row r="14584" ht="12.75" customHeight="1" x14ac:dyDescent="0.2"/>
    <row r="14585" ht="12.75" customHeight="1" x14ac:dyDescent="0.2"/>
    <row r="14586" ht="12.75" customHeight="1" x14ac:dyDescent="0.2"/>
    <row r="14587" ht="12.75" customHeight="1" x14ac:dyDescent="0.2"/>
    <row r="14588" ht="12.75" customHeight="1" x14ac:dyDescent="0.2"/>
    <row r="14589" ht="12.75" customHeight="1" x14ac:dyDescent="0.2"/>
    <row r="14590" ht="12.75" customHeight="1" x14ac:dyDescent="0.2"/>
    <row r="14591" ht="12.75" customHeight="1" x14ac:dyDescent="0.2"/>
    <row r="14592" ht="12.75" customHeight="1" x14ac:dyDescent="0.2"/>
    <row r="14593" ht="12.75" customHeight="1" x14ac:dyDescent="0.2"/>
    <row r="14594" ht="12.75" customHeight="1" x14ac:dyDescent="0.2"/>
    <row r="14595" ht="12.75" customHeight="1" x14ac:dyDescent="0.2"/>
    <row r="14596" ht="12.75" customHeight="1" x14ac:dyDescent="0.2"/>
    <row r="14597" ht="12.75" customHeight="1" x14ac:dyDescent="0.2"/>
    <row r="14598" ht="12.75" customHeight="1" x14ac:dyDescent="0.2"/>
    <row r="14599" ht="12.75" customHeight="1" x14ac:dyDescent="0.2"/>
    <row r="14600" ht="12.75" customHeight="1" x14ac:dyDescent="0.2"/>
    <row r="14601" ht="12.75" customHeight="1" x14ac:dyDescent="0.2"/>
    <row r="14602" ht="12.75" customHeight="1" x14ac:dyDescent="0.2"/>
    <row r="14603" ht="12.75" customHeight="1" x14ac:dyDescent="0.2"/>
    <row r="14604" ht="12.75" customHeight="1" x14ac:dyDescent="0.2"/>
    <row r="14605" ht="12.75" customHeight="1" x14ac:dyDescent="0.2"/>
    <row r="14606" ht="12.75" customHeight="1" x14ac:dyDescent="0.2"/>
    <row r="14607" ht="12.75" customHeight="1" x14ac:dyDescent="0.2"/>
    <row r="14608" ht="12.75" customHeight="1" x14ac:dyDescent="0.2"/>
    <row r="14609" ht="12.75" customHeight="1" x14ac:dyDescent="0.2"/>
    <row r="14610" ht="12.75" customHeight="1" x14ac:dyDescent="0.2"/>
    <row r="14611" ht="12.75" customHeight="1" x14ac:dyDescent="0.2"/>
    <row r="14612" ht="12.75" customHeight="1" x14ac:dyDescent="0.2"/>
    <row r="14613" ht="12.75" customHeight="1" x14ac:dyDescent="0.2"/>
    <row r="14614" ht="12.75" customHeight="1" x14ac:dyDescent="0.2"/>
    <row r="14615" ht="12.75" customHeight="1" x14ac:dyDescent="0.2"/>
    <row r="14616" ht="12.75" customHeight="1" x14ac:dyDescent="0.2"/>
    <row r="14617" ht="12.75" customHeight="1" x14ac:dyDescent="0.2"/>
    <row r="14618" ht="12.75" customHeight="1" x14ac:dyDescent="0.2"/>
    <row r="14619" ht="12.75" customHeight="1" x14ac:dyDescent="0.2"/>
    <row r="14620" ht="12.75" customHeight="1" x14ac:dyDescent="0.2"/>
    <row r="14621" ht="12.75" customHeight="1" x14ac:dyDescent="0.2"/>
    <row r="14622" ht="12.75" customHeight="1" x14ac:dyDescent="0.2"/>
    <row r="14623" ht="12.75" customHeight="1" x14ac:dyDescent="0.2"/>
    <row r="14624" ht="12.75" customHeight="1" x14ac:dyDescent="0.2"/>
    <row r="14625" ht="12.75" customHeight="1" x14ac:dyDescent="0.2"/>
    <row r="14626" ht="12.75" customHeight="1" x14ac:dyDescent="0.2"/>
    <row r="14627" ht="12.75" customHeight="1" x14ac:dyDescent="0.2"/>
    <row r="14628" ht="12.75" customHeight="1" x14ac:dyDescent="0.2"/>
    <row r="14629" ht="12.75" customHeight="1" x14ac:dyDescent="0.2"/>
    <row r="14630" ht="12.75" customHeight="1" x14ac:dyDescent="0.2"/>
    <row r="14631" ht="12.75" customHeight="1" x14ac:dyDescent="0.2"/>
    <row r="14632" ht="12.75" customHeight="1" x14ac:dyDescent="0.2"/>
    <row r="14633" ht="12.75" customHeight="1" x14ac:dyDescent="0.2"/>
    <row r="14634" ht="12.75" customHeight="1" x14ac:dyDescent="0.2"/>
    <row r="14635" ht="12.75" customHeight="1" x14ac:dyDescent="0.2"/>
    <row r="14636" ht="12.75" customHeight="1" x14ac:dyDescent="0.2"/>
    <row r="14637" ht="12.75" customHeight="1" x14ac:dyDescent="0.2"/>
    <row r="14638" ht="12.75" customHeight="1" x14ac:dyDescent="0.2"/>
    <row r="14639" ht="12.75" customHeight="1" x14ac:dyDescent="0.2"/>
    <row r="14640" ht="12.75" customHeight="1" x14ac:dyDescent="0.2"/>
    <row r="14641" ht="12.75" customHeight="1" x14ac:dyDescent="0.2"/>
    <row r="14642" ht="12.75" customHeight="1" x14ac:dyDescent="0.2"/>
    <row r="14643" ht="12.75" customHeight="1" x14ac:dyDescent="0.2"/>
    <row r="14644" ht="12.75" customHeight="1" x14ac:dyDescent="0.2"/>
    <row r="14645" ht="12.75" customHeight="1" x14ac:dyDescent="0.2"/>
    <row r="14646" ht="12.75" customHeight="1" x14ac:dyDescent="0.2"/>
    <row r="14647" ht="12.75" customHeight="1" x14ac:dyDescent="0.2"/>
    <row r="14648" ht="12.75" customHeight="1" x14ac:dyDescent="0.2"/>
    <row r="14649" ht="12.75" customHeight="1" x14ac:dyDescent="0.2"/>
    <row r="14650" ht="12.75" customHeight="1" x14ac:dyDescent="0.2"/>
    <row r="14651" ht="12.75" customHeight="1" x14ac:dyDescent="0.2"/>
    <row r="14652" ht="12.75" customHeight="1" x14ac:dyDescent="0.2"/>
    <row r="14653" ht="12.75" customHeight="1" x14ac:dyDescent="0.2"/>
    <row r="14654" ht="12.75" customHeight="1" x14ac:dyDescent="0.2"/>
    <row r="14655" ht="12.75" customHeight="1" x14ac:dyDescent="0.2"/>
    <row r="14656" ht="12.75" customHeight="1" x14ac:dyDescent="0.2"/>
    <row r="14657" ht="12.75" customHeight="1" x14ac:dyDescent="0.2"/>
    <row r="14658" ht="12.75" customHeight="1" x14ac:dyDescent="0.2"/>
    <row r="14659" ht="12.75" customHeight="1" x14ac:dyDescent="0.2"/>
    <row r="14660" ht="12.75" customHeight="1" x14ac:dyDescent="0.2"/>
    <row r="14661" ht="12.75" customHeight="1" x14ac:dyDescent="0.2"/>
    <row r="14662" ht="12.75" customHeight="1" x14ac:dyDescent="0.2"/>
    <row r="14663" ht="12.75" customHeight="1" x14ac:dyDescent="0.2"/>
    <row r="14664" ht="12.75" customHeight="1" x14ac:dyDescent="0.2"/>
    <row r="14665" ht="12.75" customHeight="1" x14ac:dyDescent="0.2"/>
    <row r="14666" ht="12.75" customHeight="1" x14ac:dyDescent="0.2"/>
    <row r="14667" ht="12.75" customHeight="1" x14ac:dyDescent="0.2"/>
    <row r="14668" ht="12.75" customHeight="1" x14ac:dyDescent="0.2"/>
    <row r="14669" ht="12.75" customHeight="1" x14ac:dyDescent="0.2"/>
    <row r="14670" ht="12.75" customHeight="1" x14ac:dyDescent="0.2"/>
    <row r="14671" ht="12.75" customHeight="1" x14ac:dyDescent="0.2"/>
    <row r="14672" ht="12.75" customHeight="1" x14ac:dyDescent="0.2"/>
    <row r="14673" ht="12.75" customHeight="1" x14ac:dyDescent="0.2"/>
    <row r="14674" ht="12.75" customHeight="1" x14ac:dyDescent="0.2"/>
    <row r="14675" ht="12.75" customHeight="1" x14ac:dyDescent="0.2"/>
    <row r="14676" ht="12.75" customHeight="1" x14ac:dyDescent="0.2"/>
    <row r="14677" ht="12.75" customHeight="1" x14ac:dyDescent="0.2"/>
    <row r="14678" ht="12.75" customHeight="1" x14ac:dyDescent="0.2"/>
    <row r="14679" ht="12.75" customHeight="1" x14ac:dyDescent="0.2"/>
    <row r="14680" ht="12.75" customHeight="1" x14ac:dyDescent="0.2"/>
    <row r="14681" ht="12.75" customHeight="1" x14ac:dyDescent="0.2"/>
    <row r="14682" ht="12.75" customHeight="1" x14ac:dyDescent="0.2"/>
    <row r="14683" ht="12.75" customHeight="1" x14ac:dyDescent="0.2"/>
    <row r="14684" ht="12.75" customHeight="1" x14ac:dyDescent="0.2"/>
    <row r="14685" ht="12.75" customHeight="1" x14ac:dyDescent="0.2"/>
    <row r="14686" ht="12.75" customHeight="1" x14ac:dyDescent="0.2"/>
    <row r="14687" ht="12.75" customHeight="1" x14ac:dyDescent="0.2"/>
    <row r="14688" ht="12.75" customHeight="1" x14ac:dyDescent="0.2"/>
    <row r="14689" ht="12.75" customHeight="1" x14ac:dyDescent="0.2"/>
    <row r="14690" ht="12.75" customHeight="1" x14ac:dyDescent="0.2"/>
    <row r="14691" ht="12.75" customHeight="1" x14ac:dyDescent="0.2"/>
    <row r="14692" ht="12.75" customHeight="1" x14ac:dyDescent="0.2"/>
    <row r="14693" ht="12.75" customHeight="1" x14ac:dyDescent="0.2"/>
    <row r="14694" ht="12.75" customHeight="1" x14ac:dyDescent="0.2"/>
    <row r="14695" ht="12.75" customHeight="1" x14ac:dyDescent="0.2"/>
    <row r="14696" ht="12.75" customHeight="1" x14ac:dyDescent="0.2"/>
    <row r="14697" ht="12.75" customHeight="1" x14ac:dyDescent="0.2"/>
    <row r="14698" ht="12.75" customHeight="1" x14ac:dyDescent="0.2"/>
    <row r="14699" ht="12.75" customHeight="1" x14ac:dyDescent="0.2"/>
    <row r="14700" ht="12.75" customHeight="1" x14ac:dyDescent="0.2"/>
    <row r="14701" ht="12.75" customHeight="1" x14ac:dyDescent="0.2"/>
    <row r="14702" ht="12.75" customHeight="1" x14ac:dyDescent="0.2"/>
    <row r="14703" ht="12.75" customHeight="1" x14ac:dyDescent="0.2"/>
    <row r="14704" ht="12.75" customHeight="1" x14ac:dyDescent="0.2"/>
    <row r="14705" ht="12.75" customHeight="1" x14ac:dyDescent="0.2"/>
    <row r="14706" ht="12.75" customHeight="1" x14ac:dyDescent="0.2"/>
    <row r="14707" ht="12.75" customHeight="1" x14ac:dyDescent="0.2"/>
    <row r="14708" ht="12.75" customHeight="1" x14ac:dyDescent="0.2"/>
    <row r="14709" ht="12.75" customHeight="1" x14ac:dyDescent="0.2"/>
    <row r="14710" ht="12.75" customHeight="1" x14ac:dyDescent="0.2"/>
    <row r="14711" ht="12.75" customHeight="1" x14ac:dyDescent="0.2"/>
    <row r="14712" ht="12.75" customHeight="1" x14ac:dyDescent="0.2"/>
    <row r="14713" ht="12.75" customHeight="1" x14ac:dyDescent="0.2"/>
    <row r="14714" ht="12.75" customHeight="1" x14ac:dyDescent="0.2"/>
    <row r="14715" ht="12.75" customHeight="1" x14ac:dyDescent="0.2"/>
    <row r="14716" ht="12.75" customHeight="1" x14ac:dyDescent="0.2"/>
    <row r="14717" ht="12.75" customHeight="1" x14ac:dyDescent="0.2"/>
    <row r="14718" ht="12.75" customHeight="1" x14ac:dyDescent="0.2"/>
    <row r="14719" ht="12.75" customHeight="1" x14ac:dyDescent="0.2"/>
    <row r="14720" ht="12.75" customHeight="1" x14ac:dyDescent="0.2"/>
    <row r="14721" ht="12.75" customHeight="1" x14ac:dyDescent="0.2"/>
    <row r="14722" ht="12.75" customHeight="1" x14ac:dyDescent="0.2"/>
    <row r="14723" ht="12.75" customHeight="1" x14ac:dyDescent="0.2"/>
    <row r="14724" ht="12.75" customHeight="1" x14ac:dyDescent="0.2"/>
    <row r="14725" ht="12.75" customHeight="1" x14ac:dyDescent="0.2"/>
    <row r="14726" ht="12.75" customHeight="1" x14ac:dyDescent="0.2"/>
    <row r="14727" ht="12.75" customHeight="1" x14ac:dyDescent="0.2"/>
    <row r="14728" ht="12.75" customHeight="1" x14ac:dyDescent="0.2"/>
    <row r="14729" ht="12.75" customHeight="1" x14ac:dyDescent="0.2"/>
    <row r="14730" ht="12.75" customHeight="1" x14ac:dyDescent="0.2"/>
    <row r="14731" ht="12.75" customHeight="1" x14ac:dyDescent="0.2"/>
    <row r="14732" ht="12.75" customHeight="1" x14ac:dyDescent="0.2"/>
    <row r="14733" ht="12.75" customHeight="1" x14ac:dyDescent="0.2"/>
    <row r="14734" ht="12.75" customHeight="1" x14ac:dyDescent="0.2"/>
    <row r="14735" ht="12.75" customHeight="1" x14ac:dyDescent="0.2"/>
    <row r="14736" ht="12.75" customHeight="1" x14ac:dyDescent="0.2"/>
    <row r="14737" ht="12.75" customHeight="1" x14ac:dyDescent="0.2"/>
    <row r="14738" ht="12.75" customHeight="1" x14ac:dyDescent="0.2"/>
    <row r="14739" ht="12.75" customHeight="1" x14ac:dyDescent="0.2"/>
    <row r="14740" ht="12.75" customHeight="1" x14ac:dyDescent="0.2"/>
    <row r="14741" ht="12.75" customHeight="1" x14ac:dyDescent="0.2"/>
    <row r="14742" ht="12.75" customHeight="1" x14ac:dyDescent="0.2"/>
    <row r="14743" ht="12.75" customHeight="1" x14ac:dyDescent="0.2"/>
    <row r="14744" ht="12.75" customHeight="1" x14ac:dyDescent="0.2"/>
    <row r="14745" ht="12.75" customHeight="1" x14ac:dyDescent="0.2"/>
    <row r="14746" ht="12.75" customHeight="1" x14ac:dyDescent="0.2"/>
    <row r="14747" ht="12.75" customHeight="1" x14ac:dyDescent="0.2"/>
    <row r="14748" ht="12.75" customHeight="1" x14ac:dyDescent="0.2"/>
    <row r="14749" ht="12.75" customHeight="1" x14ac:dyDescent="0.2"/>
    <row r="14750" ht="12.75" customHeight="1" x14ac:dyDescent="0.2"/>
    <row r="14751" ht="12.75" customHeight="1" x14ac:dyDescent="0.2"/>
    <row r="14752" ht="12.75" customHeight="1" x14ac:dyDescent="0.2"/>
    <row r="14753" ht="12.75" customHeight="1" x14ac:dyDescent="0.2"/>
    <row r="14754" ht="12.75" customHeight="1" x14ac:dyDescent="0.2"/>
    <row r="14755" ht="12.75" customHeight="1" x14ac:dyDescent="0.2"/>
    <row r="14756" ht="12.75" customHeight="1" x14ac:dyDescent="0.2"/>
    <row r="14757" ht="12.75" customHeight="1" x14ac:dyDescent="0.2"/>
    <row r="14758" ht="12.75" customHeight="1" x14ac:dyDescent="0.2"/>
    <row r="14759" ht="12.75" customHeight="1" x14ac:dyDescent="0.2"/>
    <row r="14760" ht="12.75" customHeight="1" x14ac:dyDescent="0.2"/>
    <row r="14761" ht="12.75" customHeight="1" x14ac:dyDescent="0.2"/>
    <row r="14762" ht="12.75" customHeight="1" x14ac:dyDescent="0.2"/>
    <row r="14763" ht="12.75" customHeight="1" x14ac:dyDescent="0.2"/>
    <row r="14764" ht="12.75" customHeight="1" x14ac:dyDescent="0.2"/>
    <row r="14765" ht="12.75" customHeight="1" x14ac:dyDescent="0.2"/>
    <row r="14766" ht="12.75" customHeight="1" x14ac:dyDescent="0.2"/>
    <row r="14767" ht="12.75" customHeight="1" x14ac:dyDescent="0.2"/>
    <row r="14768" ht="12.75" customHeight="1" x14ac:dyDescent="0.2"/>
    <row r="14769" ht="12.75" customHeight="1" x14ac:dyDescent="0.2"/>
    <row r="14770" ht="12.75" customHeight="1" x14ac:dyDescent="0.2"/>
    <row r="14771" ht="12.75" customHeight="1" x14ac:dyDescent="0.2"/>
    <row r="14772" ht="12.75" customHeight="1" x14ac:dyDescent="0.2"/>
    <row r="14773" ht="12.75" customHeight="1" x14ac:dyDescent="0.2"/>
    <row r="14774" ht="12.75" customHeight="1" x14ac:dyDescent="0.2"/>
    <row r="14775" ht="12.75" customHeight="1" x14ac:dyDescent="0.2"/>
    <row r="14776" ht="12.75" customHeight="1" x14ac:dyDescent="0.2"/>
    <row r="14777" ht="12.75" customHeight="1" x14ac:dyDescent="0.2"/>
    <row r="14778" ht="12.75" customHeight="1" x14ac:dyDescent="0.2"/>
    <row r="14779" ht="12.75" customHeight="1" x14ac:dyDescent="0.2"/>
    <row r="14780" ht="12.75" customHeight="1" x14ac:dyDescent="0.2"/>
    <row r="14781" ht="12.75" customHeight="1" x14ac:dyDescent="0.2"/>
    <row r="14782" ht="12.75" customHeight="1" x14ac:dyDescent="0.2"/>
    <row r="14783" ht="12.75" customHeight="1" x14ac:dyDescent="0.2"/>
    <row r="14784" ht="12.75" customHeight="1" x14ac:dyDescent="0.2"/>
    <row r="14785" ht="12.75" customHeight="1" x14ac:dyDescent="0.2"/>
    <row r="14786" ht="12.75" customHeight="1" x14ac:dyDescent="0.2"/>
    <row r="14787" ht="12.75" customHeight="1" x14ac:dyDescent="0.2"/>
    <row r="14788" ht="12.75" customHeight="1" x14ac:dyDescent="0.2"/>
    <row r="14789" ht="12.75" customHeight="1" x14ac:dyDescent="0.2"/>
    <row r="14790" ht="12.75" customHeight="1" x14ac:dyDescent="0.2"/>
    <row r="14791" ht="12.75" customHeight="1" x14ac:dyDescent="0.2"/>
    <row r="14792" ht="12.75" customHeight="1" x14ac:dyDescent="0.2"/>
    <row r="14793" ht="12.75" customHeight="1" x14ac:dyDescent="0.2"/>
    <row r="14794" ht="12.75" customHeight="1" x14ac:dyDescent="0.2"/>
    <row r="14795" ht="12.75" customHeight="1" x14ac:dyDescent="0.2"/>
    <row r="14796" ht="12.75" customHeight="1" x14ac:dyDescent="0.2"/>
    <row r="14797" ht="12.75" customHeight="1" x14ac:dyDescent="0.2"/>
    <row r="14798" ht="12.75" customHeight="1" x14ac:dyDescent="0.2"/>
    <row r="14799" ht="12.75" customHeight="1" x14ac:dyDescent="0.2"/>
    <row r="14800" ht="12.75" customHeight="1" x14ac:dyDescent="0.2"/>
    <row r="14801" ht="12.75" customHeight="1" x14ac:dyDescent="0.2"/>
    <row r="14802" ht="12.75" customHeight="1" x14ac:dyDescent="0.2"/>
    <row r="14803" ht="12.75" customHeight="1" x14ac:dyDescent="0.2"/>
    <row r="14804" ht="12.75" customHeight="1" x14ac:dyDescent="0.2"/>
    <row r="14805" ht="12.75" customHeight="1" x14ac:dyDescent="0.2"/>
    <row r="14806" ht="12.75" customHeight="1" x14ac:dyDescent="0.2"/>
    <row r="14807" ht="12.75" customHeight="1" x14ac:dyDescent="0.2"/>
    <row r="14808" ht="12.75" customHeight="1" x14ac:dyDescent="0.2"/>
    <row r="14809" ht="12.75" customHeight="1" x14ac:dyDescent="0.2"/>
    <row r="14810" ht="12.75" customHeight="1" x14ac:dyDescent="0.2"/>
    <row r="14811" ht="12.75" customHeight="1" x14ac:dyDescent="0.2"/>
    <row r="14812" ht="12.75" customHeight="1" x14ac:dyDescent="0.2"/>
    <row r="14813" ht="12.75" customHeight="1" x14ac:dyDescent="0.2"/>
    <row r="14814" ht="12.75" customHeight="1" x14ac:dyDescent="0.2"/>
    <row r="14815" ht="12.75" customHeight="1" x14ac:dyDescent="0.2"/>
    <row r="14816" ht="12.75" customHeight="1" x14ac:dyDescent="0.2"/>
    <row r="14817" ht="12.75" customHeight="1" x14ac:dyDescent="0.2"/>
    <row r="14818" ht="12.75" customHeight="1" x14ac:dyDescent="0.2"/>
    <row r="14819" ht="12.75" customHeight="1" x14ac:dyDescent="0.2"/>
    <row r="14820" ht="12.75" customHeight="1" x14ac:dyDescent="0.2"/>
    <row r="14821" ht="12.75" customHeight="1" x14ac:dyDescent="0.2"/>
    <row r="14822" ht="12.75" customHeight="1" x14ac:dyDescent="0.2"/>
    <row r="14823" ht="12.75" customHeight="1" x14ac:dyDescent="0.2"/>
    <row r="14824" ht="12.75" customHeight="1" x14ac:dyDescent="0.2"/>
    <row r="14825" ht="12.75" customHeight="1" x14ac:dyDescent="0.2"/>
    <row r="14826" ht="12.75" customHeight="1" x14ac:dyDescent="0.2"/>
    <row r="14827" ht="12.75" customHeight="1" x14ac:dyDescent="0.2"/>
    <row r="14828" ht="12.75" customHeight="1" x14ac:dyDescent="0.2"/>
    <row r="14829" ht="12.75" customHeight="1" x14ac:dyDescent="0.2"/>
    <row r="14830" ht="12.75" customHeight="1" x14ac:dyDescent="0.2"/>
    <row r="14831" ht="12.75" customHeight="1" x14ac:dyDescent="0.2"/>
    <row r="14832" ht="12.75" customHeight="1" x14ac:dyDescent="0.2"/>
    <row r="14833" ht="12.75" customHeight="1" x14ac:dyDescent="0.2"/>
    <row r="14834" ht="12.75" customHeight="1" x14ac:dyDescent="0.2"/>
    <row r="14835" ht="12.75" customHeight="1" x14ac:dyDescent="0.2"/>
    <row r="14836" ht="12.75" customHeight="1" x14ac:dyDescent="0.2"/>
    <row r="14837" ht="12.75" customHeight="1" x14ac:dyDescent="0.2"/>
    <row r="14838" ht="12.75" customHeight="1" x14ac:dyDescent="0.2"/>
    <row r="14839" ht="12.75" customHeight="1" x14ac:dyDescent="0.2"/>
    <row r="14840" ht="12.75" customHeight="1" x14ac:dyDescent="0.2"/>
    <row r="14841" ht="12.75" customHeight="1" x14ac:dyDescent="0.2"/>
    <row r="14842" ht="12.75" customHeight="1" x14ac:dyDescent="0.2"/>
    <row r="14843" ht="12.75" customHeight="1" x14ac:dyDescent="0.2"/>
    <row r="14844" ht="12.75" customHeight="1" x14ac:dyDescent="0.2"/>
    <row r="14845" ht="12.75" customHeight="1" x14ac:dyDescent="0.2"/>
    <row r="14846" ht="12.75" customHeight="1" x14ac:dyDescent="0.2"/>
    <row r="14847" ht="12.75" customHeight="1" x14ac:dyDescent="0.2"/>
    <row r="14848" ht="12.75" customHeight="1" x14ac:dyDescent="0.2"/>
    <row r="14849" ht="12.75" customHeight="1" x14ac:dyDescent="0.2"/>
    <row r="14850" ht="12.75" customHeight="1" x14ac:dyDescent="0.2"/>
    <row r="14851" ht="12.75" customHeight="1" x14ac:dyDescent="0.2"/>
    <row r="14852" ht="12.75" customHeight="1" x14ac:dyDescent="0.2"/>
    <row r="14853" ht="12.75" customHeight="1" x14ac:dyDescent="0.2"/>
    <row r="14854" ht="12.75" customHeight="1" x14ac:dyDescent="0.2"/>
    <row r="14855" ht="12.75" customHeight="1" x14ac:dyDescent="0.2"/>
    <row r="14856" ht="12.75" customHeight="1" x14ac:dyDescent="0.2"/>
    <row r="14857" ht="12.75" customHeight="1" x14ac:dyDescent="0.2"/>
    <row r="14858" ht="12.75" customHeight="1" x14ac:dyDescent="0.2"/>
    <row r="14859" ht="12.75" customHeight="1" x14ac:dyDescent="0.2"/>
    <row r="14860" ht="12.75" customHeight="1" x14ac:dyDescent="0.2"/>
    <row r="14861" ht="12.75" customHeight="1" x14ac:dyDescent="0.2"/>
    <row r="14862" ht="12.75" customHeight="1" x14ac:dyDescent="0.2"/>
    <row r="14863" ht="12.75" customHeight="1" x14ac:dyDescent="0.2"/>
    <row r="14864" ht="12.75" customHeight="1" x14ac:dyDescent="0.2"/>
    <row r="14865" ht="12.75" customHeight="1" x14ac:dyDescent="0.2"/>
    <row r="14866" ht="12.75" customHeight="1" x14ac:dyDescent="0.2"/>
    <row r="14867" ht="12.75" customHeight="1" x14ac:dyDescent="0.2"/>
    <row r="14868" ht="12.75" customHeight="1" x14ac:dyDescent="0.2"/>
    <row r="14869" ht="12.75" customHeight="1" x14ac:dyDescent="0.2"/>
    <row r="14870" ht="12.75" customHeight="1" x14ac:dyDescent="0.2"/>
    <row r="14871" ht="12.75" customHeight="1" x14ac:dyDescent="0.2"/>
    <row r="14872" ht="12.75" customHeight="1" x14ac:dyDescent="0.2"/>
    <row r="14873" ht="12.75" customHeight="1" x14ac:dyDescent="0.2"/>
    <row r="14874" ht="12.75" customHeight="1" x14ac:dyDescent="0.2"/>
    <row r="14875" ht="12.75" customHeight="1" x14ac:dyDescent="0.2"/>
    <row r="14876" ht="12.75" customHeight="1" x14ac:dyDescent="0.2"/>
    <row r="14877" ht="12.75" customHeight="1" x14ac:dyDescent="0.2"/>
    <row r="14878" ht="12.75" customHeight="1" x14ac:dyDescent="0.2"/>
    <row r="14879" ht="12.75" customHeight="1" x14ac:dyDescent="0.2"/>
    <row r="14880" ht="12.75" customHeight="1" x14ac:dyDescent="0.2"/>
    <row r="14881" ht="12.75" customHeight="1" x14ac:dyDescent="0.2"/>
    <row r="14882" ht="12.75" customHeight="1" x14ac:dyDescent="0.2"/>
    <row r="14883" ht="12.75" customHeight="1" x14ac:dyDescent="0.2"/>
    <row r="14884" ht="12.75" customHeight="1" x14ac:dyDescent="0.2"/>
    <row r="14885" ht="12.75" customHeight="1" x14ac:dyDescent="0.2"/>
    <row r="14886" ht="12.75" customHeight="1" x14ac:dyDescent="0.2"/>
    <row r="14887" ht="12.75" customHeight="1" x14ac:dyDescent="0.2"/>
    <row r="14888" ht="12.75" customHeight="1" x14ac:dyDescent="0.2"/>
    <row r="14889" ht="12.75" customHeight="1" x14ac:dyDescent="0.2"/>
    <row r="14890" ht="12.75" customHeight="1" x14ac:dyDescent="0.2"/>
    <row r="14891" ht="12.75" customHeight="1" x14ac:dyDescent="0.2"/>
    <row r="14892" ht="12.75" customHeight="1" x14ac:dyDescent="0.2"/>
    <row r="14893" ht="12.75" customHeight="1" x14ac:dyDescent="0.2"/>
    <row r="14894" ht="12.75" customHeight="1" x14ac:dyDescent="0.2"/>
    <row r="14895" ht="12.75" customHeight="1" x14ac:dyDescent="0.2"/>
    <row r="14896" ht="12.75" customHeight="1" x14ac:dyDescent="0.2"/>
    <row r="14897" ht="12.75" customHeight="1" x14ac:dyDescent="0.2"/>
    <row r="14898" ht="12.75" customHeight="1" x14ac:dyDescent="0.2"/>
    <row r="14899" ht="12.75" customHeight="1" x14ac:dyDescent="0.2"/>
    <row r="14900" ht="12.75" customHeight="1" x14ac:dyDescent="0.2"/>
    <row r="14901" ht="12.75" customHeight="1" x14ac:dyDescent="0.2"/>
    <row r="14902" ht="12.75" customHeight="1" x14ac:dyDescent="0.2"/>
    <row r="14903" ht="12.75" customHeight="1" x14ac:dyDescent="0.2"/>
    <row r="14904" ht="12.75" customHeight="1" x14ac:dyDescent="0.2"/>
    <row r="14905" ht="12.75" customHeight="1" x14ac:dyDescent="0.2"/>
    <row r="14906" ht="12.75" customHeight="1" x14ac:dyDescent="0.2"/>
    <row r="14907" ht="12.75" customHeight="1" x14ac:dyDescent="0.2"/>
    <row r="14908" ht="12.75" customHeight="1" x14ac:dyDescent="0.2"/>
    <row r="14909" ht="12.75" customHeight="1" x14ac:dyDescent="0.2"/>
    <row r="14910" ht="12.75" customHeight="1" x14ac:dyDescent="0.2"/>
    <row r="14911" ht="12.75" customHeight="1" x14ac:dyDescent="0.2"/>
    <row r="14912" ht="12.75" customHeight="1" x14ac:dyDescent="0.2"/>
    <row r="14913" ht="12.75" customHeight="1" x14ac:dyDescent="0.2"/>
    <row r="14914" ht="12.75" customHeight="1" x14ac:dyDescent="0.2"/>
    <row r="14915" ht="12.75" customHeight="1" x14ac:dyDescent="0.2"/>
    <row r="14916" ht="12.75" customHeight="1" x14ac:dyDescent="0.2"/>
    <row r="14917" ht="12.75" customHeight="1" x14ac:dyDescent="0.2"/>
    <row r="14918" ht="12.75" customHeight="1" x14ac:dyDescent="0.2"/>
    <row r="14919" ht="12.75" customHeight="1" x14ac:dyDescent="0.2"/>
    <row r="14920" ht="12.75" customHeight="1" x14ac:dyDescent="0.2"/>
    <row r="14921" ht="12.75" customHeight="1" x14ac:dyDescent="0.2"/>
    <row r="14922" ht="12.75" customHeight="1" x14ac:dyDescent="0.2"/>
    <row r="14923" ht="12.75" customHeight="1" x14ac:dyDescent="0.2"/>
    <row r="14924" ht="12.75" customHeight="1" x14ac:dyDescent="0.2"/>
    <row r="14925" ht="12.75" customHeight="1" x14ac:dyDescent="0.2"/>
    <row r="14926" ht="12.75" customHeight="1" x14ac:dyDescent="0.2"/>
    <row r="14927" ht="12.75" customHeight="1" x14ac:dyDescent="0.2"/>
    <row r="14928" ht="12.75" customHeight="1" x14ac:dyDescent="0.2"/>
    <row r="14929" ht="12.75" customHeight="1" x14ac:dyDescent="0.2"/>
    <row r="14930" ht="12.75" customHeight="1" x14ac:dyDescent="0.2"/>
    <row r="14931" ht="12.75" customHeight="1" x14ac:dyDescent="0.2"/>
    <row r="14932" ht="12.75" customHeight="1" x14ac:dyDescent="0.2"/>
    <row r="14933" ht="12.75" customHeight="1" x14ac:dyDescent="0.2"/>
    <row r="14934" ht="12.75" customHeight="1" x14ac:dyDescent="0.2"/>
    <row r="14935" ht="12.75" customHeight="1" x14ac:dyDescent="0.2"/>
    <row r="14936" ht="12.75" customHeight="1" x14ac:dyDescent="0.2"/>
    <row r="14937" ht="12.75" customHeight="1" x14ac:dyDescent="0.2"/>
    <row r="14938" ht="12.75" customHeight="1" x14ac:dyDescent="0.2"/>
    <row r="14939" ht="12.75" customHeight="1" x14ac:dyDescent="0.2"/>
    <row r="14940" ht="12.75" customHeight="1" x14ac:dyDescent="0.2"/>
    <row r="14941" ht="12.75" customHeight="1" x14ac:dyDescent="0.2"/>
    <row r="14942" ht="12.75" customHeight="1" x14ac:dyDescent="0.2"/>
    <row r="14943" ht="12.75" customHeight="1" x14ac:dyDescent="0.2"/>
    <row r="14944" ht="12.75" customHeight="1" x14ac:dyDescent="0.2"/>
    <row r="14945" ht="12.75" customHeight="1" x14ac:dyDescent="0.2"/>
    <row r="14946" ht="12.75" customHeight="1" x14ac:dyDescent="0.2"/>
    <row r="14947" ht="12.75" customHeight="1" x14ac:dyDescent="0.2"/>
    <row r="14948" ht="12.75" customHeight="1" x14ac:dyDescent="0.2"/>
    <row r="14949" ht="12.75" customHeight="1" x14ac:dyDescent="0.2"/>
    <row r="14950" ht="12.75" customHeight="1" x14ac:dyDescent="0.2"/>
    <row r="14951" ht="12.75" customHeight="1" x14ac:dyDescent="0.2"/>
    <row r="14952" ht="12.75" customHeight="1" x14ac:dyDescent="0.2"/>
    <row r="14953" ht="12.75" customHeight="1" x14ac:dyDescent="0.2"/>
    <row r="14954" ht="12.75" customHeight="1" x14ac:dyDescent="0.2"/>
    <row r="14955" ht="12.75" customHeight="1" x14ac:dyDescent="0.2"/>
    <row r="14956" ht="12.75" customHeight="1" x14ac:dyDescent="0.2"/>
    <row r="14957" ht="12.75" customHeight="1" x14ac:dyDescent="0.2"/>
    <row r="14958" ht="12.75" customHeight="1" x14ac:dyDescent="0.2"/>
    <row r="14959" ht="12.75" customHeight="1" x14ac:dyDescent="0.2"/>
    <row r="14960" ht="12.75" customHeight="1" x14ac:dyDescent="0.2"/>
    <row r="14961" ht="12.75" customHeight="1" x14ac:dyDescent="0.2"/>
    <row r="14962" ht="12.75" customHeight="1" x14ac:dyDescent="0.2"/>
    <row r="14963" ht="12.75" customHeight="1" x14ac:dyDescent="0.2"/>
    <row r="14964" ht="12.75" customHeight="1" x14ac:dyDescent="0.2"/>
    <row r="14965" ht="12.75" customHeight="1" x14ac:dyDescent="0.2"/>
    <row r="14966" ht="12.75" customHeight="1" x14ac:dyDescent="0.2"/>
    <row r="14967" ht="12.75" customHeight="1" x14ac:dyDescent="0.2"/>
    <row r="14968" ht="12.75" customHeight="1" x14ac:dyDescent="0.2"/>
    <row r="14969" ht="12.75" customHeight="1" x14ac:dyDescent="0.2"/>
    <row r="14970" ht="12.75" customHeight="1" x14ac:dyDescent="0.2"/>
    <row r="14971" ht="12.75" customHeight="1" x14ac:dyDescent="0.2"/>
    <row r="14972" ht="12.75" customHeight="1" x14ac:dyDescent="0.2"/>
    <row r="14973" ht="12.75" customHeight="1" x14ac:dyDescent="0.2"/>
    <row r="14974" ht="12.75" customHeight="1" x14ac:dyDescent="0.2"/>
    <row r="14975" ht="12.75" customHeight="1" x14ac:dyDescent="0.2"/>
    <row r="14976" ht="12.75" customHeight="1" x14ac:dyDescent="0.2"/>
    <row r="14977" ht="12.75" customHeight="1" x14ac:dyDescent="0.2"/>
    <row r="14978" ht="12.75" customHeight="1" x14ac:dyDescent="0.2"/>
    <row r="14979" ht="12.75" customHeight="1" x14ac:dyDescent="0.2"/>
    <row r="14980" ht="12.75" customHeight="1" x14ac:dyDescent="0.2"/>
    <row r="14981" ht="12.75" customHeight="1" x14ac:dyDescent="0.2"/>
    <row r="14982" ht="12.75" customHeight="1" x14ac:dyDescent="0.2"/>
    <row r="14983" ht="12.75" customHeight="1" x14ac:dyDescent="0.2"/>
    <row r="14984" ht="12.75" customHeight="1" x14ac:dyDescent="0.2"/>
    <row r="14985" ht="12.75" customHeight="1" x14ac:dyDescent="0.2"/>
    <row r="14986" ht="12.75" customHeight="1" x14ac:dyDescent="0.2"/>
    <row r="14987" ht="12.75" customHeight="1" x14ac:dyDescent="0.2"/>
    <row r="14988" ht="12.75" customHeight="1" x14ac:dyDescent="0.2"/>
    <row r="14989" ht="12.75" customHeight="1" x14ac:dyDescent="0.2"/>
    <row r="14990" ht="12.75" customHeight="1" x14ac:dyDescent="0.2"/>
    <row r="14991" ht="12.75" customHeight="1" x14ac:dyDescent="0.2"/>
    <row r="14992" ht="12.75" customHeight="1" x14ac:dyDescent="0.2"/>
    <row r="14993" ht="12.75" customHeight="1" x14ac:dyDescent="0.2"/>
    <row r="14994" ht="12.75" customHeight="1" x14ac:dyDescent="0.2"/>
    <row r="14995" ht="12.75" customHeight="1" x14ac:dyDescent="0.2"/>
    <row r="14996" ht="12.75" customHeight="1" x14ac:dyDescent="0.2"/>
    <row r="14997" ht="12.75" customHeight="1" x14ac:dyDescent="0.2"/>
    <row r="14998" ht="12.75" customHeight="1" x14ac:dyDescent="0.2"/>
    <row r="14999" ht="12.75" customHeight="1" x14ac:dyDescent="0.2"/>
    <row r="15000" ht="12.75" customHeight="1" x14ac:dyDescent="0.2"/>
    <row r="15001" ht="12.75" customHeight="1" x14ac:dyDescent="0.2"/>
    <row r="15002" ht="12.75" customHeight="1" x14ac:dyDescent="0.2"/>
    <row r="15003" ht="12.75" customHeight="1" x14ac:dyDescent="0.2"/>
    <row r="15004" ht="12.75" customHeight="1" x14ac:dyDescent="0.2"/>
    <row r="15005" ht="12.75" customHeight="1" x14ac:dyDescent="0.2"/>
    <row r="15006" ht="12.75" customHeight="1" x14ac:dyDescent="0.2"/>
    <row r="15007" ht="12.75" customHeight="1" x14ac:dyDescent="0.2"/>
    <row r="15008" ht="12.75" customHeight="1" x14ac:dyDescent="0.2"/>
    <row r="15009" ht="12.75" customHeight="1" x14ac:dyDescent="0.2"/>
    <row r="15010" ht="12.75" customHeight="1" x14ac:dyDescent="0.2"/>
    <row r="15011" ht="12.75" customHeight="1" x14ac:dyDescent="0.2"/>
    <row r="15012" ht="12.75" customHeight="1" x14ac:dyDescent="0.2"/>
    <row r="15013" ht="12.75" customHeight="1" x14ac:dyDescent="0.2"/>
    <row r="15014" ht="12.75" customHeight="1" x14ac:dyDescent="0.2"/>
    <row r="15015" ht="12.75" customHeight="1" x14ac:dyDescent="0.2"/>
    <row r="15016" ht="12.75" customHeight="1" x14ac:dyDescent="0.2"/>
    <row r="15017" ht="12.75" customHeight="1" x14ac:dyDescent="0.2"/>
    <row r="15018" ht="12.75" customHeight="1" x14ac:dyDescent="0.2"/>
    <row r="15019" ht="12.75" customHeight="1" x14ac:dyDescent="0.2"/>
    <row r="15020" ht="12.75" customHeight="1" x14ac:dyDescent="0.2"/>
    <row r="15021" ht="12.75" customHeight="1" x14ac:dyDescent="0.2"/>
    <row r="15022" ht="12.75" customHeight="1" x14ac:dyDescent="0.2"/>
    <row r="15023" ht="12.75" customHeight="1" x14ac:dyDescent="0.2"/>
    <row r="15024" ht="12.75" customHeight="1" x14ac:dyDescent="0.2"/>
    <row r="15025" ht="12.75" customHeight="1" x14ac:dyDescent="0.2"/>
    <row r="15026" ht="12.75" customHeight="1" x14ac:dyDescent="0.2"/>
    <row r="15027" ht="12.75" customHeight="1" x14ac:dyDescent="0.2"/>
    <row r="15028" ht="12.75" customHeight="1" x14ac:dyDescent="0.2"/>
    <row r="15029" ht="12.75" customHeight="1" x14ac:dyDescent="0.2"/>
    <row r="15030" ht="12.75" customHeight="1" x14ac:dyDescent="0.2"/>
    <row r="15031" ht="12.75" customHeight="1" x14ac:dyDescent="0.2"/>
    <row r="15032" ht="12.75" customHeight="1" x14ac:dyDescent="0.2"/>
    <row r="15033" ht="12.75" customHeight="1" x14ac:dyDescent="0.2"/>
    <row r="15034" ht="12.75" customHeight="1" x14ac:dyDescent="0.2"/>
    <row r="15035" ht="12.75" customHeight="1" x14ac:dyDescent="0.2"/>
    <row r="15036" ht="12.75" customHeight="1" x14ac:dyDescent="0.2"/>
    <row r="15037" ht="12.75" customHeight="1" x14ac:dyDescent="0.2"/>
    <row r="15038" ht="12.75" customHeight="1" x14ac:dyDescent="0.2"/>
    <row r="15039" ht="12.75" customHeight="1" x14ac:dyDescent="0.2"/>
    <row r="15040" ht="12.75" customHeight="1" x14ac:dyDescent="0.2"/>
    <row r="15041" ht="12.75" customHeight="1" x14ac:dyDescent="0.2"/>
    <row r="15042" ht="12.75" customHeight="1" x14ac:dyDescent="0.2"/>
    <row r="15043" ht="12.75" customHeight="1" x14ac:dyDescent="0.2"/>
    <row r="15044" ht="12.75" customHeight="1" x14ac:dyDescent="0.2"/>
    <row r="15045" ht="12.75" customHeight="1" x14ac:dyDescent="0.2"/>
    <row r="15046" ht="12.75" customHeight="1" x14ac:dyDescent="0.2"/>
    <row r="15047" ht="12.75" customHeight="1" x14ac:dyDescent="0.2"/>
    <row r="15048" ht="12.75" customHeight="1" x14ac:dyDescent="0.2"/>
    <row r="15049" ht="12.75" customHeight="1" x14ac:dyDescent="0.2"/>
    <row r="15050" ht="12.75" customHeight="1" x14ac:dyDescent="0.2"/>
    <row r="15051" ht="12.75" customHeight="1" x14ac:dyDescent="0.2"/>
    <row r="15052" ht="12.75" customHeight="1" x14ac:dyDescent="0.2"/>
    <row r="15053" ht="12.75" customHeight="1" x14ac:dyDescent="0.2"/>
    <row r="15054" ht="12.75" customHeight="1" x14ac:dyDescent="0.2"/>
    <row r="15055" ht="12.75" customHeight="1" x14ac:dyDescent="0.2"/>
    <row r="15056" ht="12.75" customHeight="1" x14ac:dyDescent="0.2"/>
    <row r="15057" ht="12.75" customHeight="1" x14ac:dyDescent="0.2"/>
    <row r="15058" ht="12.75" customHeight="1" x14ac:dyDescent="0.2"/>
    <row r="15059" ht="12.75" customHeight="1" x14ac:dyDescent="0.2"/>
    <row r="15060" ht="12.75" customHeight="1" x14ac:dyDescent="0.2"/>
    <row r="15061" ht="12.75" customHeight="1" x14ac:dyDescent="0.2"/>
    <row r="15062" ht="12.75" customHeight="1" x14ac:dyDescent="0.2"/>
    <row r="15063" ht="12.75" customHeight="1" x14ac:dyDescent="0.2"/>
    <row r="15064" ht="12.75" customHeight="1" x14ac:dyDescent="0.2"/>
    <row r="15065" ht="12.75" customHeight="1" x14ac:dyDescent="0.2"/>
    <row r="15066" ht="12.75" customHeight="1" x14ac:dyDescent="0.2"/>
    <row r="15067" ht="12.75" customHeight="1" x14ac:dyDescent="0.2"/>
    <row r="15068" ht="12.75" customHeight="1" x14ac:dyDescent="0.2"/>
    <row r="15069" ht="12.75" customHeight="1" x14ac:dyDescent="0.2"/>
    <row r="15070" ht="12.75" customHeight="1" x14ac:dyDescent="0.2"/>
    <row r="15071" ht="12.75" customHeight="1" x14ac:dyDescent="0.2"/>
    <row r="15072" ht="12.75" customHeight="1" x14ac:dyDescent="0.2"/>
    <row r="15073" ht="12.75" customHeight="1" x14ac:dyDescent="0.2"/>
    <row r="15074" ht="12.75" customHeight="1" x14ac:dyDescent="0.2"/>
    <row r="15075" ht="12.75" customHeight="1" x14ac:dyDescent="0.2"/>
    <row r="15076" ht="12.75" customHeight="1" x14ac:dyDescent="0.2"/>
    <row r="15077" ht="12.75" customHeight="1" x14ac:dyDescent="0.2"/>
    <row r="15078" ht="12.75" customHeight="1" x14ac:dyDescent="0.2"/>
    <row r="15079" ht="12.75" customHeight="1" x14ac:dyDescent="0.2"/>
    <row r="15080" ht="12.75" customHeight="1" x14ac:dyDescent="0.2"/>
    <row r="15081" ht="12.75" customHeight="1" x14ac:dyDescent="0.2"/>
    <row r="15082" ht="12.75" customHeight="1" x14ac:dyDescent="0.2"/>
    <row r="15083" ht="12.75" customHeight="1" x14ac:dyDescent="0.2"/>
    <row r="15084" ht="12.75" customHeight="1" x14ac:dyDescent="0.2"/>
    <row r="15085" ht="12.75" customHeight="1" x14ac:dyDescent="0.2"/>
    <row r="15086" ht="12.75" customHeight="1" x14ac:dyDescent="0.2"/>
    <row r="15087" ht="12.75" customHeight="1" x14ac:dyDescent="0.2"/>
    <row r="15088" ht="12.75" customHeight="1" x14ac:dyDescent="0.2"/>
    <row r="15089" ht="12.75" customHeight="1" x14ac:dyDescent="0.2"/>
    <row r="15090" ht="12.75" customHeight="1" x14ac:dyDescent="0.2"/>
    <row r="15091" ht="12.75" customHeight="1" x14ac:dyDescent="0.2"/>
    <row r="15092" ht="12.75" customHeight="1" x14ac:dyDescent="0.2"/>
    <row r="15093" ht="12.75" customHeight="1" x14ac:dyDescent="0.2"/>
    <row r="15094" ht="12.75" customHeight="1" x14ac:dyDescent="0.2"/>
    <row r="15095" ht="12.75" customHeight="1" x14ac:dyDescent="0.2"/>
    <row r="15096" ht="12.75" customHeight="1" x14ac:dyDescent="0.2"/>
    <row r="15097" ht="12.75" customHeight="1" x14ac:dyDescent="0.2"/>
    <row r="15098" ht="12.75" customHeight="1" x14ac:dyDescent="0.2"/>
    <row r="15099" ht="12.75" customHeight="1" x14ac:dyDescent="0.2"/>
    <row r="15100" ht="12.75" customHeight="1" x14ac:dyDescent="0.2"/>
    <row r="15101" ht="12.75" customHeight="1" x14ac:dyDescent="0.2"/>
    <row r="15102" ht="12.75" customHeight="1" x14ac:dyDescent="0.2"/>
    <row r="15103" ht="12.75" customHeight="1" x14ac:dyDescent="0.2"/>
    <row r="15104" ht="12.75" customHeight="1" x14ac:dyDescent="0.2"/>
    <row r="15105" ht="12.75" customHeight="1" x14ac:dyDescent="0.2"/>
    <row r="15106" ht="12.75" customHeight="1" x14ac:dyDescent="0.2"/>
    <row r="15107" ht="12.75" customHeight="1" x14ac:dyDescent="0.2"/>
    <row r="15108" ht="12.75" customHeight="1" x14ac:dyDescent="0.2"/>
    <row r="15109" ht="12.75" customHeight="1" x14ac:dyDescent="0.2"/>
    <row r="15110" ht="12.75" customHeight="1" x14ac:dyDescent="0.2"/>
    <row r="15111" ht="12.75" customHeight="1" x14ac:dyDescent="0.2"/>
    <row r="15112" ht="12.75" customHeight="1" x14ac:dyDescent="0.2"/>
    <row r="15113" ht="12.75" customHeight="1" x14ac:dyDescent="0.2"/>
    <row r="15114" ht="12.75" customHeight="1" x14ac:dyDescent="0.2"/>
    <row r="15115" ht="12.75" customHeight="1" x14ac:dyDescent="0.2"/>
    <row r="15116" ht="12.75" customHeight="1" x14ac:dyDescent="0.2"/>
    <row r="15117" ht="12.75" customHeight="1" x14ac:dyDescent="0.2"/>
    <row r="15118" ht="12.75" customHeight="1" x14ac:dyDescent="0.2"/>
    <row r="15119" ht="12.75" customHeight="1" x14ac:dyDescent="0.2"/>
    <row r="15120" ht="12.75" customHeight="1" x14ac:dyDescent="0.2"/>
    <row r="15121" ht="12.75" customHeight="1" x14ac:dyDescent="0.2"/>
    <row r="15122" ht="12.75" customHeight="1" x14ac:dyDescent="0.2"/>
    <row r="15123" ht="12.75" customHeight="1" x14ac:dyDescent="0.2"/>
    <row r="15124" ht="12.75" customHeight="1" x14ac:dyDescent="0.2"/>
    <row r="15125" ht="12.75" customHeight="1" x14ac:dyDescent="0.2"/>
    <row r="15126" ht="12.75" customHeight="1" x14ac:dyDescent="0.2"/>
    <row r="15127" ht="12.75" customHeight="1" x14ac:dyDescent="0.2"/>
    <row r="15128" ht="12.75" customHeight="1" x14ac:dyDescent="0.2"/>
    <row r="15129" ht="12.75" customHeight="1" x14ac:dyDescent="0.2"/>
    <row r="15130" ht="12.75" customHeight="1" x14ac:dyDescent="0.2"/>
    <row r="15131" ht="12.75" customHeight="1" x14ac:dyDescent="0.2"/>
    <row r="15132" ht="12.75" customHeight="1" x14ac:dyDescent="0.2"/>
    <row r="15133" ht="12.75" customHeight="1" x14ac:dyDescent="0.2"/>
    <row r="15134" ht="12.75" customHeight="1" x14ac:dyDescent="0.2"/>
    <row r="15135" ht="12.75" customHeight="1" x14ac:dyDescent="0.2"/>
    <row r="15136" ht="12.75" customHeight="1" x14ac:dyDescent="0.2"/>
    <row r="15137" ht="12.75" customHeight="1" x14ac:dyDescent="0.2"/>
    <row r="15138" ht="12.75" customHeight="1" x14ac:dyDescent="0.2"/>
    <row r="15139" ht="12.75" customHeight="1" x14ac:dyDescent="0.2"/>
    <row r="15140" ht="12.75" customHeight="1" x14ac:dyDescent="0.2"/>
    <row r="15141" ht="12.75" customHeight="1" x14ac:dyDescent="0.2"/>
    <row r="15142" ht="12.75" customHeight="1" x14ac:dyDescent="0.2"/>
    <row r="15143" ht="12.75" customHeight="1" x14ac:dyDescent="0.2"/>
    <row r="15144" ht="12.75" customHeight="1" x14ac:dyDescent="0.2"/>
    <row r="15145" ht="12.75" customHeight="1" x14ac:dyDescent="0.2"/>
    <row r="15146" ht="12.75" customHeight="1" x14ac:dyDescent="0.2"/>
    <row r="15147" ht="12.75" customHeight="1" x14ac:dyDescent="0.2"/>
    <row r="15148" ht="12.75" customHeight="1" x14ac:dyDescent="0.2"/>
    <row r="15149" ht="12.75" customHeight="1" x14ac:dyDescent="0.2"/>
    <row r="15150" ht="12.75" customHeight="1" x14ac:dyDescent="0.2"/>
    <row r="15151" ht="12.75" customHeight="1" x14ac:dyDescent="0.2"/>
    <row r="15152" ht="12.75" customHeight="1" x14ac:dyDescent="0.2"/>
    <row r="15153" ht="12.75" customHeight="1" x14ac:dyDescent="0.2"/>
    <row r="15154" ht="12.75" customHeight="1" x14ac:dyDescent="0.2"/>
    <row r="15155" ht="12.75" customHeight="1" x14ac:dyDescent="0.2"/>
    <row r="15156" ht="12.75" customHeight="1" x14ac:dyDescent="0.2"/>
    <row r="15157" ht="12.75" customHeight="1" x14ac:dyDescent="0.2"/>
    <row r="15158" ht="12.75" customHeight="1" x14ac:dyDescent="0.2"/>
    <row r="15159" ht="12.75" customHeight="1" x14ac:dyDescent="0.2"/>
    <row r="15160" ht="12.75" customHeight="1" x14ac:dyDescent="0.2"/>
    <row r="15161" ht="12.75" customHeight="1" x14ac:dyDescent="0.2"/>
    <row r="15162" ht="12.75" customHeight="1" x14ac:dyDescent="0.2"/>
    <row r="15163" ht="12.75" customHeight="1" x14ac:dyDescent="0.2"/>
    <row r="15164" ht="12.75" customHeight="1" x14ac:dyDescent="0.2"/>
    <row r="15165" ht="12.75" customHeight="1" x14ac:dyDescent="0.2"/>
    <row r="15166" ht="12.75" customHeight="1" x14ac:dyDescent="0.2"/>
    <row r="15167" ht="12.75" customHeight="1" x14ac:dyDescent="0.2"/>
    <row r="15168" ht="12.75" customHeight="1" x14ac:dyDescent="0.2"/>
    <row r="15169" ht="12.75" customHeight="1" x14ac:dyDescent="0.2"/>
    <row r="15170" ht="12.75" customHeight="1" x14ac:dyDescent="0.2"/>
    <row r="15171" ht="12.75" customHeight="1" x14ac:dyDescent="0.2"/>
    <row r="15172" ht="12.75" customHeight="1" x14ac:dyDescent="0.2"/>
    <row r="15173" ht="12.75" customHeight="1" x14ac:dyDescent="0.2"/>
    <row r="15174" ht="12.75" customHeight="1" x14ac:dyDescent="0.2"/>
    <row r="15175" ht="12.75" customHeight="1" x14ac:dyDescent="0.2"/>
    <row r="15176" ht="12.75" customHeight="1" x14ac:dyDescent="0.2"/>
    <row r="15177" ht="12.75" customHeight="1" x14ac:dyDescent="0.2"/>
    <row r="15178" ht="12.75" customHeight="1" x14ac:dyDescent="0.2"/>
    <row r="15179" ht="12.75" customHeight="1" x14ac:dyDescent="0.2"/>
    <row r="15180" ht="12.75" customHeight="1" x14ac:dyDescent="0.2"/>
    <row r="15181" ht="12.75" customHeight="1" x14ac:dyDescent="0.2"/>
    <row r="15182" ht="12.75" customHeight="1" x14ac:dyDescent="0.2"/>
    <row r="15183" ht="12.75" customHeight="1" x14ac:dyDescent="0.2"/>
    <row r="15184" ht="12.75" customHeight="1" x14ac:dyDescent="0.2"/>
    <row r="15185" ht="12.75" customHeight="1" x14ac:dyDescent="0.2"/>
    <row r="15186" ht="12.75" customHeight="1" x14ac:dyDescent="0.2"/>
    <row r="15187" ht="12.75" customHeight="1" x14ac:dyDescent="0.2"/>
    <row r="15188" ht="12.75" customHeight="1" x14ac:dyDescent="0.2"/>
    <row r="15189" ht="12.75" customHeight="1" x14ac:dyDescent="0.2"/>
    <row r="15190" ht="12.75" customHeight="1" x14ac:dyDescent="0.2"/>
    <row r="15191" ht="12.75" customHeight="1" x14ac:dyDescent="0.2"/>
    <row r="15192" ht="12.75" customHeight="1" x14ac:dyDescent="0.2"/>
    <row r="15193" ht="12.75" customHeight="1" x14ac:dyDescent="0.2"/>
    <row r="15194" ht="12.75" customHeight="1" x14ac:dyDescent="0.2"/>
    <row r="15195" ht="12.75" customHeight="1" x14ac:dyDescent="0.2"/>
    <row r="15196" ht="12.75" customHeight="1" x14ac:dyDescent="0.2"/>
    <row r="15197" ht="12.75" customHeight="1" x14ac:dyDescent="0.2"/>
    <row r="15198" ht="12.75" customHeight="1" x14ac:dyDescent="0.2"/>
    <row r="15199" ht="12.75" customHeight="1" x14ac:dyDescent="0.2"/>
    <row r="15200" ht="12.75" customHeight="1" x14ac:dyDescent="0.2"/>
    <row r="15201" ht="12.75" customHeight="1" x14ac:dyDescent="0.2"/>
    <row r="15202" ht="12.75" customHeight="1" x14ac:dyDescent="0.2"/>
    <row r="15203" ht="12.75" customHeight="1" x14ac:dyDescent="0.2"/>
    <row r="15204" ht="12.75" customHeight="1" x14ac:dyDescent="0.2"/>
    <row r="15205" ht="12.75" customHeight="1" x14ac:dyDescent="0.2"/>
    <row r="15206" ht="12.75" customHeight="1" x14ac:dyDescent="0.2"/>
    <row r="15207" ht="12.75" customHeight="1" x14ac:dyDescent="0.2"/>
    <row r="15208" ht="12.75" customHeight="1" x14ac:dyDescent="0.2"/>
    <row r="15209" ht="12.75" customHeight="1" x14ac:dyDescent="0.2"/>
    <row r="15210" ht="12.75" customHeight="1" x14ac:dyDescent="0.2"/>
    <row r="15211" ht="12.75" customHeight="1" x14ac:dyDescent="0.2"/>
    <row r="15212" ht="12.75" customHeight="1" x14ac:dyDescent="0.2"/>
    <row r="15213" ht="12.75" customHeight="1" x14ac:dyDescent="0.2"/>
    <row r="15214" ht="12.75" customHeight="1" x14ac:dyDescent="0.2"/>
    <row r="15215" ht="12.75" customHeight="1" x14ac:dyDescent="0.2"/>
    <row r="15216" ht="12.75" customHeight="1" x14ac:dyDescent="0.2"/>
    <row r="15217" ht="12.75" customHeight="1" x14ac:dyDescent="0.2"/>
    <row r="15218" ht="12.75" customHeight="1" x14ac:dyDescent="0.2"/>
    <row r="15219" ht="12.75" customHeight="1" x14ac:dyDescent="0.2"/>
    <row r="15220" ht="12.75" customHeight="1" x14ac:dyDescent="0.2"/>
    <row r="15221" ht="12.75" customHeight="1" x14ac:dyDescent="0.2"/>
    <row r="15222" ht="12.75" customHeight="1" x14ac:dyDescent="0.2"/>
    <row r="15223" ht="12.75" customHeight="1" x14ac:dyDescent="0.2"/>
    <row r="15224" ht="12.75" customHeight="1" x14ac:dyDescent="0.2"/>
    <row r="15225" ht="12.75" customHeight="1" x14ac:dyDescent="0.2"/>
    <row r="15226" ht="12.75" customHeight="1" x14ac:dyDescent="0.2"/>
    <row r="15227" ht="12.75" customHeight="1" x14ac:dyDescent="0.2"/>
    <row r="15228" ht="12.75" customHeight="1" x14ac:dyDescent="0.2"/>
    <row r="15229" ht="12.75" customHeight="1" x14ac:dyDescent="0.2"/>
    <row r="15230" ht="12.75" customHeight="1" x14ac:dyDescent="0.2"/>
    <row r="15231" ht="12.75" customHeight="1" x14ac:dyDescent="0.2"/>
    <row r="15232" ht="12.75" customHeight="1" x14ac:dyDescent="0.2"/>
    <row r="15233" ht="12.75" customHeight="1" x14ac:dyDescent="0.2"/>
    <row r="15234" ht="12.75" customHeight="1" x14ac:dyDescent="0.2"/>
    <row r="15235" ht="12.75" customHeight="1" x14ac:dyDescent="0.2"/>
    <row r="15236" ht="12.75" customHeight="1" x14ac:dyDescent="0.2"/>
    <row r="15237" ht="12.75" customHeight="1" x14ac:dyDescent="0.2"/>
    <row r="15238" ht="12.75" customHeight="1" x14ac:dyDescent="0.2"/>
    <row r="15239" ht="12.75" customHeight="1" x14ac:dyDescent="0.2"/>
    <row r="15240" ht="12.75" customHeight="1" x14ac:dyDescent="0.2"/>
    <row r="15241" ht="12.75" customHeight="1" x14ac:dyDescent="0.2"/>
    <row r="15242" ht="12.75" customHeight="1" x14ac:dyDescent="0.2"/>
    <row r="15243" ht="12.75" customHeight="1" x14ac:dyDescent="0.2"/>
    <row r="15244" ht="12.75" customHeight="1" x14ac:dyDescent="0.2"/>
    <row r="15245" ht="12.75" customHeight="1" x14ac:dyDescent="0.2"/>
    <row r="15246" ht="12.75" customHeight="1" x14ac:dyDescent="0.2"/>
    <row r="15247" ht="12.75" customHeight="1" x14ac:dyDescent="0.2"/>
    <row r="15248" ht="12.75" customHeight="1" x14ac:dyDescent="0.2"/>
    <row r="15249" ht="12.75" customHeight="1" x14ac:dyDescent="0.2"/>
    <row r="15250" ht="12.75" customHeight="1" x14ac:dyDescent="0.2"/>
    <row r="15251" ht="12.75" customHeight="1" x14ac:dyDescent="0.2"/>
    <row r="15252" ht="12.75" customHeight="1" x14ac:dyDescent="0.2"/>
    <row r="15253" ht="12.75" customHeight="1" x14ac:dyDescent="0.2"/>
    <row r="15254" ht="12.75" customHeight="1" x14ac:dyDescent="0.2"/>
    <row r="15255" ht="12.75" customHeight="1" x14ac:dyDescent="0.2"/>
    <row r="15256" ht="12.75" customHeight="1" x14ac:dyDescent="0.2"/>
    <row r="15257" ht="12.75" customHeight="1" x14ac:dyDescent="0.2"/>
    <row r="15258" ht="12.75" customHeight="1" x14ac:dyDescent="0.2"/>
    <row r="15259" ht="12.75" customHeight="1" x14ac:dyDescent="0.2"/>
    <row r="15260" ht="12.75" customHeight="1" x14ac:dyDescent="0.2"/>
    <row r="15261" ht="12.75" customHeight="1" x14ac:dyDescent="0.2"/>
    <row r="15262" ht="12.75" customHeight="1" x14ac:dyDescent="0.2"/>
    <row r="15263" ht="12.75" customHeight="1" x14ac:dyDescent="0.2"/>
    <row r="15264" ht="12.75" customHeight="1" x14ac:dyDescent="0.2"/>
    <row r="15265" ht="12.75" customHeight="1" x14ac:dyDescent="0.2"/>
    <row r="15266" ht="12.75" customHeight="1" x14ac:dyDescent="0.2"/>
    <row r="15267" ht="12.75" customHeight="1" x14ac:dyDescent="0.2"/>
    <row r="15268" ht="12.75" customHeight="1" x14ac:dyDescent="0.2"/>
    <row r="15269" ht="12.75" customHeight="1" x14ac:dyDescent="0.2"/>
    <row r="15270" ht="12.75" customHeight="1" x14ac:dyDescent="0.2"/>
    <row r="15271" ht="12.75" customHeight="1" x14ac:dyDescent="0.2"/>
    <row r="15272" ht="12.75" customHeight="1" x14ac:dyDescent="0.2"/>
    <row r="15273" ht="12.75" customHeight="1" x14ac:dyDescent="0.2"/>
    <row r="15274" ht="12.75" customHeight="1" x14ac:dyDescent="0.2"/>
    <row r="15275" ht="12.75" customHeight="1" x14ac:dyDescent="0.2"/>
    <row r="15276" ht="12.75" customHeight="1" x14ac:dyDescent="0.2"/>
    <row r="15277" ht="12.75" customHeight="1" x14ac:dyDescent="0.2"/>
    <row r="15278" ht="12.75" customHeight="1" x14ac:dyDescent="0.2"/>
    <row r="15279" ht="12.75" customHeight="1" x14ac:dyDescent="0.2"/>
    <row r="15280" ht="12.75" customHeight="1" x14ac:dyDescent="0.2"/>
    <row r="15281" ht="12.75" customHeight="1" x14ac:dyDescent="0.2"/>
    <row r="15282" ht="12.75" customHeight="1" x14ac:dyDescent="0.2"/>
    <row r="15283" ht="12.75" customHeight="1" x14ac:dyDescent="0.2"/>
    <row r="15284" ht="12.75" customHeight="1" x14ac:dyDescent="0.2"/>
    <row r="15285" ht="12.75" customHeight="1" x14ac:dyDescent="0.2"/>
    <row r="15286" ht="12.75" customHeight="1" x14ac:dyDescent="0.2"/>
    <row r="15287" ht="12.75" customHeight="1" x14ac:dyDescent="0.2"/>
    <row r="15288" ht="12.75" customHeight="1" x14ac:dyDescent="0.2"/>
    <row r="15289" ht="12.75" customHeight="1" x14ac:dyDescent="0.2"/>
    <row r="15290" ht="12.75" customHeight="1" x14ac:dyDescent="0.2"/>
    <row r="15291" ht="12.75" customHeight="1" x14ac:dyDescent="0.2"/>
    <row r="15292" ht="12.75" customHeight="1" x14ac:dyDescent="0.2"/>
    <row r="15293" ht="12.75" customHeight="1" x14ac:dyDescent="0.2"/>
    <row r="15294" ht="12.75" customHeight="1" x14ac:dyDescent="0.2"/>
    <row r="15295" ht="12.75" customHeight="1" x14ac:dyDescent="0.2"/>
    <row r="15296" ht="12.75" customHeight="1" x14ac:dyDescent="0.2"/>
    <row r="15297" ht="12.75" customHeight="1" x14ac:dyDescent="0.2"/>
    <row r="15298" ht="12.75" customHeight="1" x14ac:dyDescent="0.2"/>
    <row r="15299" ht="12.75" customHeight="1" x14ac:dyDescent="0.2"/>
    <row r="15300" ht="12.75" customHeight="1" x14ac:dyDescent="0.2"/>
    <row r="15301" ht="12.75" customHeight="1" x14ac:dyDescent="0.2"/>
    <row r="15302" ht="12.75" customHeight="1" x14ac:dyDescent="0.2"/>
    <row r="15303" ht="12.75" customHeight="1" x14ac:dyDescent="0.2"/>
    <row r="15304" ht="12.75" customHeight="1" x14ac:dyDescent="0.2"/>
    <row r="15305" ht="12.75" customHeight="1" x14ac:dyDescent="0.2"/>
    <row r="15306" ht="12.75" customHeight="1" x14ac:dyDescent="0.2"/>
    <row r="15307" ht="12.75" customHeight="1" x14ac:dyDescent="0.2"/>
    <row r="15308" ht="12.75" customHeight="1" x14ac:dyDescent="0.2"/>
    <row r="15309" ht="12.75" customHeight="1" x14ac:dyDescent="0.2"/>
    <row r="15310" ht="12.75" customHeight="1" x14ac:dyDescent="0.2"/>
    <row r="15311" ht="12.75" customHeight="1" x14ac:dyDescent="0.2"/>
    <row r="15312" ht="12.75" customHeight="1" x14ac:dyDescent="0.2"/>
    <row r="15313" ht="12.75" customHeight="1" x14ac:dyDescent="0.2"/>
    <row r="15314" ht="12.75" customHeight="1" x14ac:dyDescent="0.2"/>
    <row r="15315" ht="12.75" customHeight="1" x14ac:dyDescent="0.2"/>
    <row r="15316" ht="12.75" customHeight="1" x14ac:dyDescent="0.2"/>
    <row r="15317" ht="12.75" customHeight="1" x14ac:dyDescent="0.2"/>
    <row r="15318" ht="12.75" customHeight="1" x14ac:dyDescent="0.2"/>
    <row r="15319" ht="12.75" customHeight="1" x14ac:dyDescent="0.2"/>
    <row r="15320" ht="12.75" customHeight="1" x14ac:dyDescent="0.2"/>
    <row r="15321" ht="12.75" customHeight="1" x14ac:dyDescent="0.2"/>
    <row r="15322" ht="12.75" customHeight="1" x14ac:dyDescent="0.2"/>
    <row r="15323" ht="12.75" customHeight="1" x14ac:dyDescent="0.2"/>
    <row r="15324" ht="12.75" customHeight="1" x14ac:dyDescent="0.2"/>
    <row r="15325" ht="12.75" customHeight="1" x14ac:dyDescent="0.2"/>
    <row r="15326" ht="12.75" customHeight="1" x14ac:dyDescent="0.2"/>
    <row r="15327" ht="12.75" customHeight="1" x14ac:dyDescent="0.2"/>
    <row r="15328" ht="12.75" customHeight="1" x14ac:dyDescent="0.2"/>
    <row r="15329" ht="12.75" customHeight="1" x14ac:dyDescent="0.2"/>
    <row r="15330" ht="12.75" customHeight="1" x14ac:dyDescent="0.2"/>
    <row r="15331" ht="12.75" customHeight="1" x14ac:dyDescent="0.2"/>
    <row r="15332" ht="12.75" customHeight="1" x14ac:dyDescent="0.2"/>
    <row r="15333" ht="12.75" customHeight="1" x14ac:dyDescent="0.2"/>
    <row r="15334" ht="12.75" customHeight="1" x14ac:dyDescent="0.2"/>
    <row r="15335" ht="12.75" customHeight="1" x14ac:dyDescent="0.2"/>
    <row r="15336" ht="12.75" customHeight="1" x14ac:dyDescent="0.2"/>
    <row r="15337" ht="12.75" customHeight="1" x14ac:dyDescent="0.2"/>
    <row r="15338" ht="12.75" customHeight="1" x14ac:dyDescent="0.2"/>
    <row r="15339" ht="12.75" customHeight="1" x14ac:dyDescent="0.2"/>
    <row r="15340" ht="12.75" customHeight="1" x14ac:dyDescent="0.2"/>
    <row r="15341" ht="12.75" customHeight="1" x14ac:dyDescent="0.2"/>
    <row r="15342" ht="12.75" customHeight="1" x14ac:dyDescent="0.2"/>
    <row r="15343" ht="12.75" customHeight="1" x14ac:dyDescent="0.2"/>
    <row r="15344" ht="12.75" customHeight="1" x14ac:dyDescent="0.2"/>
    <row r="15345" ht="12.75" customHeight="1" x14ac:dyDescent="0.2"/>
    <row r="15346" ht="12.75" customHeight="1" x14ac:dyDescent="0.2"/>
    <row r="15347" ht="12.75" customHeight="1" x14ac:dyDescent="0.2"/>
    <row r="15348" ht="12.75" customHeight="1" x14ac:dyDescent="0.2"/>
    <row r="15349" ht="12.75" customHeight="1" x14ac:dyDescent="0.2"/>
    <row r="15350" ht="12.75" customHeight="1" x14ac:dyDescent="0.2"/>
    <row r="15351" ht="12.75" customHeight="1" x14ac:dyDescent="0.2"/>
    <row r="15352" ht="12.75" customHeight="1" x14ac:dyDescent="0.2"/>
    <row r="15353" ht="12.75" customHeight="1" x14ac:dyDescent="0.2"/>
    <row r="15354" ht="12.75" customHeight="1" x14ac:dyDescent="0.2"/>
    <row r="15355" ht="12.75" customHeight="1" x14ac:dyDescent="0.2"/>
    <row r="15356" ht="12.75" customHeight="1" x14ac:dyDescent="0.2"/>
    <row r="15357" ht="12.75" customHeight="1" x14ac:dyDescent="0.2"/>
    <row r="15358" ht="12.75" customHeight="1" x14ac:dyDescent="0.2"/>
    <row r="15359" ht="12.75" customHeight="1" x14ac:dyDescent="0.2"/>
    <row r="15360" ht="12.75" customHeight="1" x14ac:dyDescent="0.2"/>
    <row r="15361" ht="12.75" customHeight="1" x14ac:dyDescent="0.2"/>
    <row r="15362" ht="12.75" customHeight="1" x14ac:dyDescent="0.2"/>
    <row r="15363" ht="12.75" customHeight="1" x14ac:dyDescent="0.2"/>
    <row r="15364" ht="12.75" customHeight="1" x14ac:dyDescent="0.2"/>
    <row r="15365" ht="12.75" customHeight="1" x14ac:dyDescent="0.2"/>
    <row r="15366" ht="12.75" customHeight="1" x14ac:dyDescent="0.2"/>
    <row r="15367" ht="12.75" customHeight="1" x14ac:dyDescent="0.2"/>
    <row r="15368" ht="12.75" customHeight="1" x14ac:dyDescent="0.2"/>
    <row r="15369" ht="12.75" customHeight="1" x14ac:dyDescent="0.2"/>
    <row r="15370" ht="12.75" customHeight="1" x14ac:dyDescent="0.2"/>
    <row r="15371" ht="12.75" customHeight="1" x14ac:dyDescent="0.2"/>
    <row r="15372" ht="12.75" customHeight="1" x14ac:dyDescent="0.2"/>
    <row r="15373" ht="12.75" customHeight="1" x14ac:dyDescent="0.2"/>
    <row r="15374" ht="12.75" customHeight="1" x14ac:dyDescent="0.2"/>
    <row r="15375" ht="12.75" customHeight="1" x14ac:dyDescent="0.2"/>
    <row r="15376" ht="12.75" customHeight="1" x14ac:dyDescent="0.2"/>
    <row r="15377" ht="12.75" customHeight="1" x14ac:dyDescent="0.2"/>
    <row r="15378" ht="12.75" customHeight="1" x14ac:dyDescent="0.2"/>
    <row r="15379" ht="12.75" customHeight="1" x14ac:dyDescent="0.2"/>
    <row r="15380" ht="12.75" customHeight="1" x14ac:dyDescent="0.2"/>
    <row r="15381" ht="12.75" customHeight="1" x14ac:dyDescent="0.2"/>
    <row r="15382" ht="12.75" customHeight="1" x14ac:dyDescent="0.2"/>
    <row r="15383" ht="12.75" customHeight="1" x14ac:dyDescent="0.2"/>
    <row r="15384" ht="12.75" customHeight="1" x14ac:dyDescent="0.2"/>
    <row r="15385" ht="12.75" customHeight="1" x14ac:dyDescent="0.2"/>
    <row r="15386" ht="12.75" customHeight="1" x14ac:dyDescent="0.2"/>
    <row r="15387" ht="12.75" customHeight="1" x14ac:dyDescent="0.2"/>
    <row r="15388" ht="12.75" customHeight="1" x14ac:dyDescent="0.2"/>
    <row r="15389" ht="12.75" customHeight="1" x14ac:dyDescent="0.2"/>
    <row r="15390" ht="12.75" customHeight="1" x14ac:dyDescent="0.2"/>
    <row r="15391" ht="12.75" customHeight="1" x14ac:dyDescent="0.2"/>
    <row r="15392" ht="12.75" customHeight="1" x14ac:dyDescent="0.2"/>
    <row r="15393" ht="12.75" customHeight="1" x14ac:dyDescent="0.2"/>
    <row r="15394" ht="12.75" customHeight="1" x14ac:dyDescent="0.2"/>
    <row r="15395" ht="12.75" customHeight="1" x14ac:dyDescent="0.2"/>
    <row r="15396" ht="12.75" customHeight="1" x14ac:dyDescent="0.2"/>
    <row r="15397" ht="12.75" customHeight="1" x14ac:dyDescent="0.2"/>
    <row r="15398" ht="12.75" customHeight="1" x14ac:dyDescent="0.2"/>
    <row r="15399" ht="12.75" customHeight="1" x14ac:dyDescent="0.2"/>
    <row r="15400" ht="12.75" customHeight="1" x14ac:dyDescent="0.2"/>
    <row r="15401" ht="12.75" customHeight="1" x14ac:dyDescent="0.2"/>
    <row r="15402" ht="12.75" customHeight="1" x14ac:dyDescent="0.2"/>
    <row r="15403" ht="12.75" customHeight="1" x14ac:dyDescent="0.2"/>
    <row r="15404" ht="12.75" customHeight="1" x14ac:dyDescent="0.2"/>
    <row r="15405" ht="12.75" customHeight="1" x14ac:dyDescent="0.2"/>
    <row r="15406" ht="12.75" customHeight="1" x14ac:dyDescent="0.2"/>
    <row r="15407" ht="12.75" customHeight="1" x14ac:dyDescent="0.2"/>
    <row r="15408" ht="12.75" customHeight="1" x14ac:dyDescent="0.2"/>
    <row r="15409" ht="12.75" customHeight="1" x14ac:dyDescent="0.2"/>
    <row r="15410" ht="12.75" customHeight="1" x14ac:dyDescent="0.2"/>
    <row r="15411" ht="12.75" customHeight="1" x14ac:dyDescent="0.2"/>
    <row r="15412" ht="12.75" customHeight="1" x14ac:dyDescent="0.2"/>
    <row r="15413" ht="12.75" customHeight="1" x14ac:dyDescent="0.2"/>
    <row r="15414" ht="12.75" customHeight="1" x14ac:dyDescent="0.2"/>
    <row r="15415" ht="12.75" customHeight="1" x14ac:dyDescent="0.2"/>
    <row r="15416" ht="12.75" customHeight="1" x14ac:dyDescent="0.2"/>
    <row r="15417" ht="12.75" customHeight="1" x14ac:dyDescent="0.2"/>
    <row r="15418" ht="12.75" customHeight="1" x14ac:dyDescent="0.2"/>
    <row r="15419" ht="12.75" customHeight="1" x14ac:dyDescent="0.2"/>
    <row r="15420" ht="12.75" customHeight="1" x14ac:dyDescent="0.2"/>
    <row r="15421" ht="12.75" customHeight="1" x14ac:dyDescent="0.2"/>
    <row r="15422" ht="12.75" customHeight="1" x14ac:dyDescent="0.2"/>
    <row r="15423" ht="12.75" customHeight="1" x14ac:dyDescent="0.2"/>
    <row r="15424" ht="12.75" customHeight="1" x14ac:dyDescent="0.2"/>
    <row r="15425" ht="12.75" customHeight="1" x14ac:dyDescent="0.2"/>
    <row r="15426" ht="12.75" customHeight="1" x14ac:dyDescent="0.2"/>
    <row r="15427" ht="12.75" customHeight="1" x14ac:dyDescent="0.2"/>
    <row r="15428" ht="12.75" customHeight="1" x14ac:dyDescent="0.2"/>
    <row r="15429" ht="12.75" customHeight="1" x14ac:dyDescent="0.2"/>
    <row r="15430" ht="12.75" customHeight="1" x14ac:dyDescent="0.2"/>
    <row r="15431" ht="12.75" customHeight="1" x14ac:dyDescent="0.2"/>
    <row r="15432" ht="12.75" customHeight="1" x14ac:dyDescent="0.2"/>
    <row r="15433" ht="12.75" customHeight="1" x14ac:dyDescent="0.2"/>
    <row r="15434" ht="12.75" customHeight="1" x14ac:dyDescent="0.2"/>
    <row r="15435" ht="12.75" customHeight="1" x14ac:dyDescent="0.2"/>
    <row r="15436" ht="12.75" customHeight="1" x14ac:dyDescent="0.2"/>
    <row r="15437" ht="12.75" customHeight="1" x14ac:dyDescent="0.2"/>
    <row r="15438" ht="12.75" customHeight="1" x14ac:dyDescent="0.2"/>
    <row r="15439" ht="12.75" customHeight="1" x14ac:dyDescent="0.2"/>
    <row r="15440" ht="12.75" customHeight="1" x14ac:dyDescent="0.2"/>
    <row r="15441" ht="12.75" customHeight="1" x14ac:dyDescent="0.2"/>
    <row r="15442" ht="12.75" customHeight="1" x14ac:dyDescent="0.2"/>
    <row r="15443" ht="12.75" customHeight="1" x14ac:dyDescent="0.2"/>
    <row r="15444" ht="12.75" customHeight="1" x14ac:dyDescent="0.2"/>
    <row r="15445" ht="12.75" customHeight="1" x14ac:dyDescent="0.2"/>
    <row r="15446" ht="12.75" customHeight="1" x14ac:dyDescent="0.2"/>
    <row r="15447" ht="12.75" customHeight="1" x14ac:dyDescent="0.2"/>
    <row r="15448" ht="12.75" customHeight="1" x14ac:dyDescent="0.2"/>
    <row r="15449" ht="12.75" customHeight="1" x14ac:dyDescent="0.2"/>
    <row r="15450" ht="12.75" customHeight="1" x14ac:dyDescent="0.2"/>
    <row r="15451" ht="12.75" customHeight="1" x14ac:dyDescent="0.2"/>
    <row r="15452" ht="12.75" customHeight="1" x14ac:dyDescent="0.2"/>
    <row r="15453" ht="12.75" customHeight="1" x14ac:dyDescent="0.2"/>
    <row r="15454" ht="12.75" customHeight="1" x14ac:dyDescent="0.2"/>
    <row r="15455" ht="12.75" customHeight="1" x14ac:dyDescent="0.2"/>
    <row r="15456" ht="12.75" customHeight="1" x14ac:dyDescent="0.2"/>
    <row r="15457" ht="12.75" customHeight="1" x14ac:dyDescent="0.2"/>
    <row r="15458" ht="12.75" customHeight="1" x14ac:dyDescent="0.2"/>
    <row r="15459" ht="12.75" customHeight="1" x14ac:dyDescent="0.2"/>
    <row r="15460" ht="12.75" customHeight="1" x14ac:dyDescent="0.2"/>
    <row r="15461" ht="12.75" customHeight="1" x14ac:dyDescent="0.2"/>
    <row r="15462" ht="12.75" customHeight="1" x14ac:dyDescent="0.2"/>
    <row r="15463" ht="12.75" customHeight="1" x14ac:dyDescent="0.2"/>
    <row r="15464" ht="12.75" customHeight="1" x14ac:dyDescent="0.2"/>
    <row r="15465" ht="12.75" customHeight="1" x14ac:dyDescent="0.2"/>
    <row r="15466" ht="12.75" customHeight="1" x14ac:dyDescent="0.2"/>
    <row r="15467" ht="12.75" customHeight="1" x14ac:dyDescent="0.2"/>
    <row r="15468" ht="12.75" customHeight="1" x14ac:dyDescent="0.2"/>
    <row r="15469" ht="12.75" customHeight="1" x14ac:dyDescent="0.2"/>
    <row r="15470" ht="12.75" customHeight="1" x14ac:dyDescent="0.2"/>
    <row r="15471" ht="12.75" customHeight="1" x14ac:dyDescent="0.2"/>
    <row r="15472" ht="12.75" customHeight="1" x14ac:dyDescent="0.2"/>
    <row r="15473" ht="12.75" customHeight="1" x14ac:dyDescent="0.2"/>
    <row r="15474" ht="12.75" customHeight="1" x14ac:dyDescent="0.2"/>
    <row r="15475" ht="12.75" customHeight="1" x14ac:dyDescent="0.2"/>
    <row r="15476" ht="12.75" customHeight="1" x14ac:dyDescent="0.2"/>
    <row r="15477" ht="12.75" customHeight="1" x14ac:dyDescent="0.2"/>
    <row r="15478" ht="12.75" customHeight="1" x14ac:dyDescent="0.2"/>
    <row r="15479" ht="12.75" customHeight="1" x14ac:dyDescent="0.2"/>
    <row r="15480" ht="12.75" customHeight="1" x14ac:dyDescent="0.2"/>
    <row r="15481" ht="12.75" customHeight="1" x14ac:dyDescent="0.2"/>
    <row r="15482" ht="12.75" customHeight="1" x14ac:dyDescent="0.2"/>
    <row r="15483" ht="12.75" customHeight="1" x14ac:dyDescent="0.2"/>
    <row r="15484" ht="12.75" customHeight="1" x14ac:dyDescent="0.2"/>
    <row r="15485" ht="12.75" customHeight="1" x14ac:dyDescent="0.2"/>
    <row r="15486" ht="12.75" customHeight="1" x14ac:dyDescent="0.2"/>
    <row r="15487" ht="12.75" customHeight="1" x14ac:dyDescent="0.2"/>
    <row r="15488" ht="12.75" customHeight="1" x14ac:dyDescent="0.2"/>
    <row r="15489" ht="12.75" customHeight="1" x14ac:dyDescent="0.2"/>
    <row r="15490" ht="12.75" customHeight="1" x14ac:dyDescent="0.2"/>
    <row r="15491" ht="12.75" customHeight="1" x14ac:dyDescent="0.2"/>
    <row r="15492" ht="12.75" customHeight="1" x14ac:dyDescent="0.2"/>
    <row r="15493" ht="12.75" customHeight="1" x14ac:dyDescent="0.2"/>
    <row r="15494" ht="12.75" customHeight="1" x14ac:dyDescent="0.2"/>
    <row r="15495" ht="12.75" customHeight="1" x14ac:dyDescent="0.2"/>
    <row r="15496" ht="12.75" customHeight="1" x14ac:dyDescent="0.2"/>
    <row r="15497" ht="12.75" customHeight="1" x14ac:dyDescent="0.2"/>
    <row r="15498" ht="12.75" customHeight="1" x14ac:dyDescent="0.2"/>
    <row r="15499" ht="12.75" customHeight="1" x14ac:dyDescent="0.2"/>
    <row r="15500" ht="12.75" customHeight="1" x14ac:dyDescent="0.2"/>
    <row r="15501" ht="12.75" customHeight="1" x14ac:dyDescent="0.2"/>
    <row r="15502" ht="12.75" customHeight="1" x14ac:dyDescent="0.2"/>
    <row r="15503" ht="12.75" customHeight="1" x14ac:dyDescent="0.2"/>
    <row r="15504" ht="12.75" customHeight="1" x14ac:dyDescent="0.2"/>
    <row r="15505" ht="12.75" customHeight="1" x14ac:dyDescent="0.2"/>
    <row r="15506" ht="12.75" customHeight="1" x14ac:dyDescent="0.2"/>
    <row r="15507" ht="12.75" customHeight="1" x14ac:dyDescent="0.2"/>
    <row r="15508" ht="12.75" customHeight="1" x14ac:dyDescent="0.2"/>
    <row r="15509" ht="12.75" customHeight="1" x14ac:dyDescent="0.2"/>
    <row r="15510" ht="12.75" customHeight="1" x14ac:dyDescent="0.2"/>
    <row r="15511" ht="12.75" customHeight="1" x14ac:dyDescent="0.2"/>
    <row r="15512" ht="12.75" customHeight="1" x14ac:dyDescent="0.2"/>
    <row r="15513" ht="12.75" customHeight="1" x14ac:dyDescent="0.2"/>
    <row r="15514" ht="12.75" customHeight="1" x14ac:dyDescent="0.2"/>
    <row r="15515" ht="12.75" customHeight="1" x14ac:dyDescent="0.2"/>
    <row r="15516" ht="12.75" customHeight="1" x14ac:dyDescent="0.2"/>
    <row r="15517" ht="12.75" customHeight="1" x14ac:dyDescent="0.2"/>
    <row r="15518" ht="12.75" customHeight="1" x14ac:dyDescent="0.2"/>
    <row r="15519" ht="12.75" customHeight="1" x14ac:dyDescent="0.2"/>
    <row r="15520" ht="12.75" customHeight="1" x14ac:dyDescent="0.2"/>
    <row r="15521" ht="12.75" customHeight="1" x14ac:dyDescent="0.2"/>
    <row r="15522" ht="12.75" customHeight="1" x14ac:dyDescent="0.2"/>
    <row r="15523" ht="12.75" customHeight="1" x14ac:dyDescent="0.2"/>
    <row r="15524" ht="12.75" customHeight="1" x14ac:dyDescent="0.2"/>
    <row r="15525" ht="12.75" customHeight="1" x14ac:dyDescent="0.2"/>
    <row r="15526" ht="12.75" customHeight="1" x14ac:dyDescent="0.2"/>
    <row r="15527" ht="12.75" customHeight="1" x14ac:dyDescent="0.2"/>
    <row r="15528" ht="12.75" customHeight="1" x14ac:dyDescent="0.2"/>
    <row r="15529" ht="12.75" customHeight="1" x14ac:dyDescent="0.2"/>
    <row r="15530" ht="12.75" customHeight="1" x14ac:dyDescent="0.2"/>
    <row r="15531" ht="12.75" customHeight="1" x14ac:dyDescent="0.2"/>
    <row r="15532" ht="12.75" customHeight="1" x14ac:dyDescent="0.2"/>
    <row r="15533" ht="12.75" customHeight="1" x14ac:dyDescent="0.2"/>
    <row r="15534" ht="12.75" customHeight="1" x14ac:dyDescent="0.2"/>
    <row r="15535" ht="12.75" customHeight="1" x14ac:dyDescent="0.2"/>
    <row r="15536" ht="12.75" customHeight="1" x14ac:dyDescent="0.2"/>
    <row r="15537" ht="12.75" customHeight="1" x14ac:dyDescent="0.2"/>
    <row r="15538" ht="12.75" customHeight="1" x14ac:dyDescent="0.2"/>
    <row r="15539" ht="12.75" customHeight="1" x14ac:dyDescent="0.2"/>
    <row r="15540" ht="12.75" customHeight="1" x14ac:dyDescent="0.2"/>
    <row r="15541" ht="12.75" customHeight="1" x14ac:dyDescent="0.2"/>
    <row r="15542" ht="12.75" customHeight="1" x14ac:dyDescent="0.2"/>
    <row r="15543" ht="12.75" customHeight="1" x14ac:dyDescent="0.2"/>
    <row r="15544" ht="12.75" customHeight="1" x14ac:dyDescent="0.2"/>
    <row r="15545" ht="12.75" customHeight="1" x14ac:dyDescent="0.2"/>
    <row r="15546" ht="12.75" customHeight="1" x14ac:dyDescent="0.2"/>
    <row r="15547" ht="12.75" customHeight="1" x14ac:dyDescent="0.2"/>
    <row r="15548" ht="12.75" customHeight="1" x14ac:dyDescent="0.2"/>
    <row r="15549" ht="12.75" customHeight="1" x14ac:dyDescent="0.2"/>
    <row r="15550" ht="12.75" customHeight="1" x14ac:dyDescent="0.2"/>
    <row r="15551" ht="12.75" customHeight="1" x14ac:dyDescent="0.2"/>
    <row r="15552" ht="12.75" customHeight="1" x14ac:dyDescent="0.2"/>
    <row r="15553" ht="12.75" customHeight="1" x14ac:dyDescent="0.2"/>
    <row r="15554" ht="12.75" customHeight="1" x14ac:dyDescent="0.2"/>
    <row r="15555" ht="12.75" customHeight="1" x14ac:dyDescent="0.2"/>
    <row r="15556" ht="12.75" customHeight="1" x14ac:dyDescent="0.2"/>
    <row r="15557" ht="12.75" customHeight="1" x14ac:dyDescent="0.2"/>
    <row r="15558" ht="12.75" customHeight="1" x14ac:dyDescent="0.2"/>
    <row r="15559" ht="12.75" customHeight="1" x14ac:dyDescent="0.2"/>
    <row r="15560" ht="12.75" customHeight="1" x14ac:dyDescent="0.2"/>
    <row r="15561" ht="12.75" customHeight="1" x14ac:dyDescent="0.2"/>
    <row r="15562" ht="12.75" customHeight="1" x14ac:dyDescent="0.2"/>
    <row r="15563" ht="12.75" customHeight="1" x14ac:dyDescent="0.2"/>
    <row r="15564" ht="12.75" customHeight="1" x14ac:dyDescent="0.2"/>
    <row r="15565" ht="12.75" customHeight="1" x14ac:dyDescent="0.2"/>
    <row r="15566" ht="12.75" customHeight="1" x14ac:dyDescent="0.2"/>
    <row r="15567" ht="12.75" customHeight="1" x14ac:dyDescent="0.2"/>
    <row r="15568" ht="12.75" customHeight="1" x14ac:dyDescent="0.2"/>
    <row r="15569" ht="12.75" customHeight="1" x14ac:dyDescent="0.2"/>
    <row r="15570" ht="12.75" customHeight="1" x14ac:dyDescent="0.2"/>
    <row r="15571" ht="12.75" customHeight="1" x14ac:dyDescent="0.2"/>
    <row r="15572" ht="12.75" customHeight="1" x14ac:dyDescent="0.2"/>
    <row r="15573" ht="12.75" customHeight="1" x14ac:dyDescent="0.2"/>
    <row r="15574" ht="12.75" customHeight="1" x14ac:dyDescent="0.2"/>
    <row r="15575" ht="12.75" customHeight="1" x14ac:dyDescent="0.2"/>
    <row r="15576" ht="12.75" customHeight="1" x14ac:dyDescent="0.2"/>
    <row r="15577" ht="12.75" customHeight="1" x14ac:dyDescent="0.2"/>
    <row r="15578" ht="12.75" customHeight="1" x14ac:dyDescent="0.2"/>
    <row r="15579" ht="12.75" customHeight="1" x14ac:dyDescent="0.2"/>
    <row r="15580" ht="12.75" customHeight="1" x14ac:dyDescent="0.2"/>
    <row r="15581" ht="12.75" customHeight="1" x14ac:dyDescent="0.2"/>
    <row r="15582" ht="12.75" customHeight="1" x14ac:dyDescent="0.2"/>
    <row r="15583" ht="12.75" customHeight="1" x14ac:dyDescent="0.2"/>
    <row r="15584" ht="12.75" customHeight="1" x14ac:dyDescent="0.2"/>
    <row r="15585" ht="12.75" customHeight="1" x14ac:dyDescent="0.2"/>
    <row r="15586" ht="12.75" customHeight="1" x14ac:dyDescent="0.2"/>
    <row r="15587" ht="12.75" customHeight="1" x14ac:dyDescent="0.2"/>
    <row r="15588" ht="12.75" customHeight="1" x14ac:dyDescent="0.2"/>
    <row r="15589" ht="12.75" customHeight="1" x14ac:dyDescent="0.2"/>
    <row r="15590" ht="12.75" customHeight="1" x14ac:dyDescent="0.2"/>
    <row r="15591" ht="12.75" customHeight="1" x14ac:dyDescent="0.2"/>
    <row r="15592" ht="12.75" customHeight="1" x14ac:dyDescent="0.2"/>
    <row r="15593" ht="12.75" customHeight="1" x14ac:dyDescent="0.2"/>
    <row r="15594" ht="12.75" customHeight="1" x14ac:dyDescent="0.2"/>
    <row r="15595" ht="12.75" customHeight="1" x14ac:dyDescent="0.2"/>
    <row r="15596" ht="12.75" customHeight="1" x14ac:dyDescent="0.2"/>
    <row r="15597" ht="12.75" customHeight="1" x14ac:dyDescent="0.2"/>
    <row r="15598" ht="12.75" customHeight="1" x14ac:dyDescent="0.2"/>
    <row r="15599" ht="12.75" customHeight="1" x14ac:dyDescent="0.2"/>
    <row r="15600" ht="12.75" customHeight="1" x14ac:dyDescent="0.2"/>
    <row r="15601" ht="12.75" customHeight="1" x14ac:dyDescent="0.2"/>
    <row r="15602" ht="12.75" customHeight="1" x14ac:dyDescent="0.2"/>
    <row r="15603" ht="12.75" customHeight="1" x14ac:dyDescent="0.2"/>
    <row r="15604" ht="12.75" customHeight="1" x14ac:dyDescent="0.2"/>
    <row r="15605" ht="12.75" customHeight="1" x14ac:dyDescent="0.2"/>
    <row r="15606" ht="12.75" customHeight="1" x14ac:dyDescent="0.2"/>
    <row r="15607" ht="12.75" customHeight="1" x14ac:dyDescent="0.2"/>
    <row r="15608" ht="12.75" customHeight="1" x14ac:dyDescent="0.2"/>
    <row r="15609" ht="12.75" customHeight="1" x14ac:dyDescent="0.2"/>
    <row r="15610" ht="12.75" customHeight="1" x14ac:dyDescent="0.2"/>
    <row r="15611" ht="12.75" customHeight="1" x14ac:dyDescent="0.2"/>
    <row r="15612" ht="12.75" customHeight="1" x14ac:dyDescent="0.2"/>
    <row r="15613" ht="12.75" customHeight="1" x14ac:dyDescent="0.2"/>
    <row r="15614" ht="12.75" customHeight="1" x14ac:dyDescent="0.2"/>
    <row r="15615" ht="12.75" customHeight="1" x14ac:dyDescent="0.2"/>
    <row r="15616" ht="12.75" customHeight="1" x14ac:dyDescent="0.2"/>
    <row r="15617" ht="12.75" customHeight="1" x14ac:dyDescent="0.2"/>
    <row r="15618" ht="12.75" customHeight="1" x14ac:dyDescent="0.2"/>
    <row r="15619" ht="12.75" customHeight="1" x14ac:dyDescent="0.2"/>
    <row r="15620" ht="12.75" customHeight="1" x14ac:dyDescent="0.2"/>
    <row r="15621" ht="12.75" customHeight="1" x14ac:dyDescent="0.2"/>
    <row r="15622" ht="12.75" customHeight="1" x14ac:dyDescent="0.2"/>
    <row r="15623" ht="12.75" customHeight="1" x14ac:dyDescent="0.2"/>
    <row r="15624" ht="12.75" customHeight="1" x14ac:dyDescent="0.2"/>
    <row r="15625" ht="12.75" customHeight="1" x14ac:dyDescent="0.2"/>
    <row r="15626" ht="12.75" customHeight="1" x14ac:dyDescent="0.2"/>
    <row r="15627" ht="12.75" customHeight="1" x14ac:dyDescent="0.2"/>
    <row r="15628" ht="12.75" customHeight="1" x14ac:dyDescent="0.2"/>
    <row r="15629" ht="12.75" customHeight="1" x14ac:dyDescent="0.2"/>
    <row r="15630" ht="12.75" customHeight="1" x14ac:dyDescent="0.2"/>
    <row r="15631" ht="12.75" customHeight="1" x14ac:dyDescent="0.2"/>
    <row r="15632" ht="12.75" customHeight="1" x14ac:dyDescent="0.2"/>
    <row r="15633" ht="12.75" customHeight="1" x14ac:dyDescent="0.2"/>
    <row r="15634" ht="12.75" customHeight="1" x14ac:dyDescent="0.2"/>
    <row r="15635" ht="12.75" customHeight="1" x14ac:dyDescent="0.2"/>
    <row r="15636" ht="12.75" customHeight="1" x14ac:dyDescent="0.2"/>
    <row r="15637" ht="12.75" customHeight="1" x14ac:dyDescent="0.2"/>
    <row r="15638" ht="12.75" customHeight="1" x14ac:dyDescent="0.2"/>
    <row r="15639" ht="12.75" customHeight="1" x14ac:dyDescent="0.2"/>
    <row r="15640" ht="12.75" customHeight="1" x14ac:dyDescent="0.2"/>
    <row r="15641" ht="12.75" customHeight="1" x14ac:dyDescent="0.2"/>
    <row r="15642" ht="12.75" customHeight="1" x14ac:dyDescent="0.2"/>
    <row r="15643" ht="12.75" customHeight="1" x14ac:dyDescent="0.2"/>
    <row r="15644" ht="12.75" customHeight="1" x14ac:dyDescent="0.2"/>
    <row r="15645" ht="12.75" customHeight="1" x14ac:dyDescent="0.2"/>
    <row r="15646" ht="12.75" customHeight="1" x14ac:dyDescent="0.2"/>
    <row r="15647" ht="12.75" customHeight="1" x14ac:dyDescent="0.2"/>
    <row r="15648" ht="12.75" customHeight="1" x14ac:dyDescent="0.2"/>
    <row r="15649" ht="12.75" customHeight="1" x14ac:dyDescent="0.2"/>
    <row r="15650" ht="12.75" customHeight="1" x14ac:dyDescent="0.2"/>
    <row r="15651" ht="12.75" customHeight="1" x14ac:dyDescent="0.2"/>
    <row r="15652" ht="12.75" customHeight="1" x14ac:dyDescent="0.2"/>
    <row r="15653" ht="12.75" customHeight="1" x14ac:dyDescent="0.2"/>
    <row r="15654" ht="12.75" customHeight="1" x14ac:dyDescent="0.2"/>
    <row r="15655" ht="12.75" customHeight="1" x14ac:dyDescent="0.2"/>
    <row r="15656" ht="12.75" customHeight="1" x14ac:dyDescent="0.2"/>
    <row r="15657" ht="12.75" customHeight="1" x14ac:dyDescent="0.2"/>
    <row r="15658" ht="12.75" customHeight="1" x14ac:dyDescent="0.2"/>
    <row r="15659" ht="12.75" customHeight="1" x14ac:dyDescent="0.2"/>
    <row r="15660" ht="12.75" customHeight="1" x14ac:dyDescent="0.2"/>
    <row r="15661" ht="12.75" customHeight="1" x14ac:dyDescent="0.2"/>
    <row r="15662" ht="12.75" customHeight="1" x14ac:dyDescent="0.2"/>
    <row r="15663" ht="12.75" customHeight="1" x14ac:dyDescent="0.2"/>
    <row r="15664" ht="12.75" customHeight="1" x14ac:dyDescent="0.2"/>
    <row r="15665" ht="12.75" customHeight="1" x14ac:dyDescent="0.2"/>
    <row r="15666" ht="12.75" customHeight="1" x14ac:dyDescent="0.2"/>
    <row r="15667" ht="12.75" customHeight="1" x14ac:dyDescent="0.2"/>
    <row r="15668" ht="12.75" customHeight="1" x14ac:dyDescent="0.2"/>
    <row r="15669" ht="12.75" customHeight="1" x14ac:dyDescent="0.2"/>
    <row r="15670" ht="12.75" customHeight="1" x14ac:dyDescent="0.2"/>
    <row r="15671" ht="12.75" customHeight="1" x14ac:dyDescent="0.2"/>
    <row r="15672" ht="12.75" customHeight="1" x14ac:dyDescent="0.2"/>
    <row r="15673" ht="12.75" customHeight="1" x14ac:dyDescent="0.2"/>
    <row r="15674" ht="12.75" customHeight="1" x14ac:dyDescent="0.2"/>
    <row r="15675" ht="12.75" customHeight="1" x14ac:dyDescent="0.2"/>
    <row r="15676" ht="12.75" customHeight="1" x14ac:dyDescent="0.2"/>
    <row r="15677" ht="12.75" customHeight="1" x14ac:dyDescent="0.2"/>
    <row r="15678" ht="12.75" customHeight="1" x14ac:dyDescent="0.2"/>
    <row r="15679" ht="12.75" customHeight="1" x14ac:dyDescent="0.2"/>
    <row r="15680" ht="12.75" customHeight="1" x14ac:dyDescent="0.2"/>
    <row r="15681" ht="12.75" customHeight="1" x14ac:dyDescent="0.2"/>
    <row r="15682" ht="12.75" customHeight="1" x14ac:dyDescent="0.2"/>
    <row r="15683" ht="12.75" customHeight="1" x14ac:dyDescent="0.2"/>
    <row r="15684" ht="12.75" customHeight="1" x14ac:dyDescent="0.2"/>
    <row r="15685" ht="12.75" customHeight="1" x14ac:dyDescent="0.2"/>
    <row r="15686" ht="12.75" customHeight="1" x14ac:dyDescent="0.2"/>
    <row r="15687" ht="12.75" customHeight="1" x14ac:dyDescent="0.2"/>
    <row r="15688" ht="12.75" customHeight="1" x14ac:dyDescent="0.2"/>
    <row r="15689" ht="12.75" customHeight="1" x14ac:dyDescent="0.2"/>
    <row r="15690" ht="12.75" customHeight="1" x14ac:dyDescent="0.2"/>
    <row r="15691" ht="12.75" customHeight="1" x14ac:dyDescent="0.2"/>
    <row r="15692" ht="12.75" customHeight="1" x14ac:dyDescent="0.2"/>
    <row r="15693" ht="12.75" customHeight="1" x14ac:dyDescent="0.2"/>
    <row r="15694" ht="12.75" customHeight="1" x14ac:dyDescent="0.2"/>
    <row r="15695" ht="12.75" customHeight="1" x14ac:dyDescent="0.2"/>
    <row r="15696" ht="12.75" customHeight="1" x14ac:dyDescent="0.2"/>
    <row r="15697" ht="12.75" customHeight="1" x14ac:dyDescent="0.2"/>
    <row r="15698" ht="12.75" customHeight="1" x14ac:dyDescent="0.2"/>
    <row r="15699" ht="12.75" customHeight="1" x14ac:dyDescent="0.2"/>
    <row r="15700" ht="12.75" customHeight="1" x14ac:dyDescent="0.2"/>
    <row r="15701" ht="12.75" customHeight="1" x14ac:dyDescent="0.2"/>
    <row r="15702" ht="12.75" customHeight="1" x14ac:dyDescent="0.2"/>
    <row r="15703" ht="12.75" customHeight="1" x14ac:dyDescent="0.2"/>
    <row r="15704" ht="12.75" customHeight="1" x14ac:dyDescent="0.2"/>
    <row r="15705" ht="12.75" customHeight="1" x14ac:dyDescent="0.2"/>
    <row r="15706" ht="12.75" customHeight="1" x14ac:dyDescent="0.2"/>
    <row r="15707" ht="12.75" customHeight="1" x14ac:dyDescent="0.2"/>
    <row r="15708" ht="12.75" customHeight="1" x14ac:dyDescent="0.2"/>
    <row r="15709" ht="12.75" customHeight="1" x14ac:dyDescent="0.2"/>
    <row r="15710" ht="12.75" customHeight="1" x14ac:dyDescent="0.2"/>
    <row r="15711" ht="12.75" customHeight="1" x14ac:dyDescent="0.2"/>
    <row r="15712" ht="12.75" customHeight="1" x14ac:dyDescent="0.2"/>
    <row r="15713" ht="12.75" customHeight="1" x14ac:dyDescent="0.2"/>
    <row r="15714" ht="12.75" customHeight="1" x14ac:dyDescent="0.2"/>
    <row r="15715" ht="12.75" customHeight="1" x14ac:dyDescent="0.2"/>
    <row r="15716" ht="12.75" customHeight="1" x14ac:dyDescent="0.2"/>
    <row r="15717" ht="12.75" customHeight="1" x14ac:dyDescent="0.2"/>
    <row r="15718" ht="12.75" customHeight="1" x14ac:dyDescent="0.2"/>
    <row r="15719" ht="12.75" customHeight="1" x14ac:dyDescent="0.2"/>
    <row r="15720" ht="12.75" customHeight="1" x14ac:dyDescent="0.2"/>
    <row r="15721" ht="12.75" customHeight="1" x14ac:dyDescent="0.2"/>
    <row r="15722" ht="12.75" customHeight="1" x14ac:dyDescent="0.2"/>
    <row r="15723" ht="12.75" customHeight="1" x14ac:dyDescent="0.2"/>
    <row r="15724" ht="12.75" customHeight="1" x14ac:dyDescent="0.2"/>
    <row r="15725" ht="12.75" customHeight="1" x14ac:dyDescent="0.2"/>
    <row r="15726" ht="12.75" customHeight="1" x14ac:dyDescent="0.2"/>
    <row r="15727" ht="12.75" customHeight="1" x14ac:dyDescent="0.2"/>
    <row r="15728" ht="12.75" customHeight="1" x14ac:dyDescent="0.2"/>
    <row r="15729" ht="12.75" customHeight="1" x14ac:dyDescent="0.2"/>
    <row r="15730" ht="12.75" customHeight="1" x14ac:dyDescent="0.2"/>
    <row r="15731" ht="12.75" customHeight="1" x14ac:dyDescent="0.2"/>
    <row r="15732" ht="12.75" customHeight="1" x14ac:dyDescent="0.2"/>
    <row r="15733" ht="12.75" customHeight="1" x14ac:dyDescent="0.2"/>
    <row r="15734" ht="12.75" customHeight="1" x14ac:dyDescent="0.2"/>
    <row r="15735" ht="12.75" customHeight="1" x14ac:dyDescent="0.2"/>
    <row r="15736" ht="12.75" customHeight="1" x14ac:dyDescent="0.2"/>
    <row r="15737" ht="12.75" customHeight="1" x14ac:dyDescent="0.2"/>
    <row r="15738" ht="12.75" customHeight="1" x14ac:dyDescent="0.2"/>
    <row r="15739" ht="12.75" customHeight="1" x14ac:dyDescent="0.2"/>
    <row r="15740" ht="12.75" customHeight="1" x14ac:dyDescent="0.2"/>
    <row r="15741" ht="12.75" customHeight="1" x14ac:dyDescent="0.2"/>
    <row r="15742" ht="12.75" customHeight="1" x14ac:dyDescent="0.2"/>
    <row r="15743" ht="12.75" customHeight="1" x14ac:dyDescent="0.2"/>
    <row r="15744" ht="12.75" customHeight="1" x14ac:dyDescent="0.2"/>
    <row r="15745" ht="12.75" customHeight="1" x14ac:dyDescent="0.2"/>
    <row r="15746" ht="12.75" customHeight="1" x14ac:dyDescent="0.2"/>
    <row r="15747" ht="12.75" customHeight="1" x14ac:dyDescent="0.2"/>
    <row r="15748" ht="12.75" customHeight="1" x14ac:dyDescent="0.2"/>
    <row r="15749" ht="12.75" customHeight="1" x14ac:dyDescent="0.2"/>
    <row r="15750" ht="12.75" customHeight="1" x14ac:dyDescent="0.2"/>
    <row r="15751" ht="12.75" customHeight="1" x14ac:dyDescent="0.2"/>
    <row r="15752" ht="12.75" customHeight="1" x14ac:dyDescent="0.2"/>
    <row r="15753" ht="12.75" customHeight="1" x14ac:dyDescent="0.2"/>
    <row r="15754" ht="12.75" customHeight="1" x14ac:dyDescent="0.2"/>
    <row r="15755" ht="12.75" customHeight="1" x14ac:dyDescent="0.2"/>
    <row r="15756" ht="12.75" customHeight="1" x14ac:dyDescent="0.2"/>
    <row r="15757" ht="12.75" customHeight="1" x14ac:dyDescent="0.2"/>
    <row r="15758" ht="12.75" customHeight="1" x14ac:dyDescent="0.2"/>
    <row r="15759" ht="12.75" customHeight="1" x14ac:dyDescent="0.2"/>
    <row r="15760" ht="12.75" customHeight="1" x14ac:dyDescent="0.2"/>
    <row r="15761" ht="12.75" customHeight="1" x14ac:dyDescent="0.2"/>
    <row r="15762" ht="12.75" customHeight="1" x14ac:dyDescent="0.2"/>
    <row r="15763" ht="12.75" customHeight="1" x14ac:dyDescent="0.2"/>
    <row r="15764" ht="12.75" customHeight="1" x14ac:dyDescent="0.2"/>
    <row r="15765" ht="12.75" customHeight="1" x14ac:dyDescent="0.2"/>
    <row r="15766" ht="12.75" customHeight="1" x14ac:dyDescent="0.2"/>
    <row r="15767" ht="12.75" customHeight="1" x14ac:dyDescent="0.2"/>
    <row r="15768" ht="12.75" customHeight="1" x14ac:dyDescent="0.2"/>
    <row r="15769" ht="12.75" customHeight="1" x14ac:dyDescent="0.2"/>
    <row r="15770" ht="12.75" customHeight="1" x14ac:dyDescent="0.2"/>
    <row r="15771" ht="12.75" customHeight="1" x14ac:dyDescent="0.2"/>
    <row r="15772" ht="12.75" customHeight="1" x14ac:dyDescent="0.2"/>
    <row r="15773" ht="12.75" customHeight="1" x14ac:dyDescent="0.2"/>
    <row r="15774" ht="12.75" customHeight="1" x14ac:dyDescent="0.2"/>
    <row r="15775" ht="12.75" customHeight="1" x14ac:dyDescent="0.2"/>
    <row r="15776" ht="12.75" customHeight="1" x14ac:dyDescent="0.2"/>
    <row r="15777" ht="12.75" customHeight="1" x14ac:dyDescent="0.2"/>
    <row r="15778" ht="12.75" customHeight="1" x14ac:dyDescent="0.2"/>
    <row r="15779" ht="12.75" customHeight="1" x14ac:dyDescent="0.2"/>
    <row r="15780" ht="12.75" customHeight="1" x14ac:dyDescent="0.2"/>
    <row r="15781" ht="12.75" customHeight="1" x14ac:dyDescent="0.2"/>
    <row r="15782" ht="12.75" customHeight="1" x14ac:dyDescent="0.2"/>
    <row r="15783" ht="12.75" customHeight="1" x14ac:dyDescent="0.2"/>
    <row r="15784" ht="12.75" customHeight="1" x14ac:dyDescent="0.2"/>
    <row r="15785" ht="12.75" customHeight="1" x14ac:dyDescent="0.2"/>
    <row r="15786" ht="12.75" customHeight="1" x14ac:dyDescent="0.2"/>
    <row r="15787" ht="12.75" customHeight="1" x14ac:dyDescent="0.2"/>
    <row r="15788" ht="12.75" customHeight="1" x14ac:dyDescent="0.2"/>
    <row r="15789" ht="12.75" customHeight="1" x14ac:dyDescent="0.2"/>
    <row r="15790" ht="12.75" customHeight="1" x14ac:dyDescent="0.2"/>
    <row r="15791" ht="12.75" customHeight="1" x14ac:dyDescent="0.2"/>
    <row r="15792" ht="12.75" customHeight="1" x14ac:dyDescent="0.2"/>
    <row r="15793" ht="12.75" customHeight="1" x14ac:dyDescent="0.2"/>
    <row r="15794" ht="12.75" customHeight="1" x14ac:dyDescent="0.2"/>
    <row r="15795" ht="12.75" customHeight="1" x14ac:dyDescent="0.2"/>
    <row r="15796" ht="12.75" customHeight="1" x14ac:dyDescent="0.2"/>
    <row r="15797" ht="12.75" customHeight="1" x14ac:dyDescent="0.2"/>
    <row r="15798" ht="12.75" customHeight="1" x14ac:dyDescent="0.2"/>
    <row r="15799" ht="12.75" customHeight="1" x14ac:dyDescent="0.2"/>
    <row r="15800" ht="12.75" customHeight="1" x14ac:dyDescent="0.2"/>
    <row r="15801" ht="12.75" customHeight="1" x14ac:dyDescent="0.2"/>
    <row r="15802" ht="12.75" customHeight="1" x14ac:dyDescent="0.2"/>
    <row r="15803" ht="12.75" customHeight="1" x14ac:dyDescent="0.2"/>
    <row r="15804" ht="12.75" customHeight="1" x14ac:dyDescent="0.2"/>
    <row r="15805" ht="12.75" customHeight="1" x14ac:dyDescent="0.2"/>
    <row r="15806" ht="12.75" customHeight="1" x14ac:dyDescent="0.2"/>
    <row r="15807" ht="12.75" customHeight="1" x14ac:dyDescent="0.2"/>
    <row r="15808" ht="12.75" customHeight="1" x14ac:dyDescent="0.2"/>
    <row r="15809" ht="12.75" customHeight="1" x14ac:dyDescent="0.2"/>
    <row r="15810" ht="12.75" customHeight="1" x14ac:dyDescent="0.2"/>
    <row r="15811" ht="12.75" customHeight="1" x14ac:dyDescent="0.2"/>
    <row r="15812" ht="12.75" customHeight="1" x14ac:dyDescent="0.2"/>
    <row r="15813" ht="12.75" customHeight="1" x14ac:dyDescent="0.2"/>
    <row r="15814" ht="12.75" customHeight="1" x14ac:dyDescent="0.2"/>
    <row r="15815" ht="12.75" customHeight="1" x14ac:dyDescent="0.2"/>
    <row r="15816" ht="12.75" customHeight="1" x14ac:dyDescent="0.2"/>
    <row r="15817" ht="12.75" customHeight="1" x14ac:dyDescent="0.2"/>
    <row r="15818" ht="12.75" customHeight="1" x14ac:dyDescent="0.2"/>
    <row r="15819" ht="12.75" customHeight="1" x14ac:dyDescent="0.2"/>
    <row r="15820" ht="12.75" customHeight="1" x14ac:dyDescent="0.2"/>
    <row r="15821" ht="12.75" customHeight="1" x14ac:dyDescent="0.2"/>
    <row r="15822" ht="12.75" customHeight="1" x14ac:dyDescent="0.2"/>
    <row r="15823" ht="12.75" customHeight="1" x14ac:dyDescent="0.2"/>
    <row r="15824" ht="12.75" customHeight="1" x14ac:dyDescent="0.2"/>
    <row r="15825" ht="12.75" customHeight="1" x14ac:dyDescent="0.2"/>
    <row r="15826" ht="12.75" customHeight="1" x14ac:dyDescent="0.2"/>
    <row r="15827" ht="12.75" customHeight="1" x14ac:dyDescent="0.2"/>
    <row r="15828" ht="12.75" customHeight="1" x14ac:dyDescent="0.2"/>
    <row r="15829" ht="12.75" customHeight="1" x14ac:dyDescent="0.2"/>
    <row r="15830" ht="12.75" customHeight="1" x14ac:dyDescent="0.2"/>
    <row r="15831" ht="12.75" customHeight="1" x14ac:dyDescent="0.2"/>
    <row r="15832" ht="12.75" customHeight="1" x14ac:dyDescent="0.2"/>
    <row r="15833" ht="12.75" customHeight="1" x14ac:dyDescent="0.2"/>
    <row r="15834" ht="12.75" customHeight="1" x14ac:dyDescent="0.2"/>
    <row r="15835" ht="12.75" customHeight="1" x14ac:dyDescent="0.2"/>
    <row r="15836" ht="12.75" customHeight="1" x14ac:dyDescent="0.2"/>
    <row r="15837" ht="12.75" customHeight="1" x14ac:dyDescent="0.2"/>
    <row r="15838" ht="12.75" customHeight="1" x14ac:dyDescent="0.2"/>
    <row r="15839" ht="12.75" customHeight="1" x14ac:dyDescent="0.2"/>
    <row r="15840" ht="12.75" customHeight="1" x14ac:dyDescent="0.2"/>
    <row r="15841" ht="12.75" customHeight="1" x14ac:dyDescent="0.2"/>
    <row r="15842" ht="12.75" customHeight="1" x14ac:dyDescent="0.2"/>
    <row r="15843" ht="12.75" customHeight="1" x14ac:dyDescent="0.2"/>
    <row r="15844" ht="12.75" customHeight="1" x14ac:dyDescent="0.2"/>
    <row r="15845" ht="12.75" customHeight="1" x14ac:dyDescent="0.2"/>
    <row r="15846" ht="12.75" customHeight="1" x14ac:dyDescent="0.2"/>
    <row r="15847" ht="12.75" customHeight="1" x14ac:dyDescent="0.2"/>
    <row r="15848" ht="12.75" customHeight="1" x14ac:dyDescent="0.2"/>
    <row r="15849" ht="12.75" customHeight="1" x14ac:dyDescent="0.2"/>
    <row r="15850" ht="12.75" customHeight="1" x14ac:dyDescent="0.2"/>
    <row r="15851" ht="12.75" customHeight="1" x14ac:dyDescent="0.2"/>
    <row r="15852" ht="12.75" customHeight="1" x14ac:dyDescent="0.2"/>
    <row r="15853" ht="12.75" customHeight="1" x14ac:dyDescent="0.2"/>
    <row r="15854" ht="12.75" customHeight="1" x14ac:dyDescent="0.2"/>
    <row r="15855" ht="12.75" customHeight="1" x14ac:dyDescent="0.2"/>
    <row r="15856" ht="12.75" customHeight="1" x14ac:dyDescent="0.2"/>
    <row r="15857" ht="12.75" customHeight="1" x14ac:dyDescent="0.2"/>
    <row r="15858" ht="12.75" customHeight="1" x14ac:dyDescent="0.2"/>
    <row r="15859" ht="12.75" customHeight="1" x14ac:dyDescent="0.2"/>
    <row r="15860" ht="12.75" customHeight="1" x14ac:dyDescent="0.2"/>
    <row r="15861" ht="12.75" customHeight="1" x14ac:dyDescent="0.2"/>
    <row r="15862" ht="12.75" customHeight="1" x14ac:dyDescent="0.2"/>
    <row r="15863" ht="12.75" customHeight="1" x14ac:dyDescent="0.2"/>
    <row r="15864" ht="12.75" customHeight="1" x14ac:dyDescent="0.2"/>
    <row r="15865" ht="12.75" customHeight="1" x14ac:dyDescent="0.2"/>
    <row r="15866" ht="12.75" customHeight="1" x14ac:dyDescent="0.2"/>
    <row r="15867" ht="12.75" customHeight="1" x14ac:dyDescent="0.2"/>
    <row r="15868" ht="12.75" customHeight="1" x14ac:dyDescent="0.2"/>
    <row r="15869" ht="12.75" customHeight="1" x14ac:dyDescent="0.2"/>
    <row r="15870" ht="12.75" customHeight="1" x14ac:dyDescent="0.2"/>
    <row r="15871" ht="12.75" customHeight="1" x14ac:dyDescent="0.2"/>
    <row r="15872" ht="12.75" customHeight="1" x14ac:dyDescent="0.2"/>
    <row r="15873" ht="12.75" customHeight="1" x14ac:dyDescent="0.2"/>
    <row r="15874" ht="12.75" customHeight="1" x14ac:dyDescent="0.2"/>
    <row r="15875" ht="12.75" customHeight="1" x14ac:dyDescent="0.2"/>
    <row r="15876" ht="12.75" customHeight="1" x14ac:dyDescent="0.2"/>
    <row r="15877" ht="12.75" customHeight="1" x14ac:dyDescent="0.2"/>
    <row r="15878" ht="12.75" customHeight="1" x14ac:dyDescent="0.2"/>
    <row r="15879" ht="12.75" customHeight="1" x14ac:dyDescent="0.2"/>
    <row r="15880" ht="12.75" customHeight="1" x14ac:dyDescent="0.2"/>
    <row r="15881" ht="12.75" customHeight="1" x14ac:dyDescent="0.2"/>
    <row r="15882" ht="12.75" customHeight="1" x14ac:dyDescent="0.2"/>
    <row r="15883" ht="12.75" customHeight="1" x14ac:dyDescent="0.2"/>
    <row r="15884" ht="12.75" customHeight="1" x14ac:dyDescent="0.2"/>
    <row r="15885" ht="12.75" customHeight="1" x14ac:dyDescent="0.2"/>
    <row r="15886" ht="12.75" customHeight="1" x14ac:dyDescent="0.2"/>
    <row r="15887" ht="12.75" customHeight="1" x14ac:dyDescent="0.2"/>
    <row r="15888" ht="12.75" customHeight="1" x14ac:dyDescent="0.2"/>
    <row r="15889" ht="12.75" customHeight="1" x14ac:dyDescent="0.2"/>
    <row r="15890" ht="12.75" customHeight="1" x14ac:dyDescent="0.2"/>
    <row r="15891" ht="12.75" customHeight="1" x14ac:dyDescent="0.2"/>
    <row r="15892" ht="12.75" customHeight="1" x14ac:dyDescent="0.2"/>
    <row r="15893" ht="12.75" customHeight="1" x14ac:dyDescent="0.2"/>
    <row r="15894" ht="12.75" customHeight="1" x14ac:dyDescent="0.2"/>
    <row r="15895" ht="12.75" customHeight="1" x14ac:dyDescent="0.2"/>
    <row r="15896" ht="12.75" customHeight="1" x14ac:dyDescent="0.2"/>
    <row r="15897" ht="12.75" customHeight="1" x14ac:dyDescent="0.2"/>
    <row r="15898" ht="12.75" customHeight="1" x14ac:dyDescent="0.2"/>
    <row r="15899" ht="12.75" customHeight="1" x14ac:dyDescent="0.2"/>
    <row r="15900" ht="12.75" customHeight="1" x14ac:dyDescent="0.2"/>
    <row r="15901" ht="12.75" customHeight="1" x14ac:dyDescent="0.2"/>
    <row r="15902" ht="12.75" customHeight="1" x14ac:dyDescent="0.2"/>
    <row r="15903" ht="12.75" customHeight="1" x14ac:dyDescent="0.2"/>
    <row r="15904" ht="12.75" customHeight="1" x14ac:dyDescent="0.2"/>
    <row r="15905" ht="12.75" customHeight="1" x14ac:dyDescent="0.2"/>
    <row r="15906" ht="12.75" customHeight="1" x14ac:dyDescent="0.2"/>
    <row r="15907" ht="12.75" customHeight="1" x14ac:dyDescent="0.2"/>
    <row r="15908" ht="12.75" customHeight="1" x14ac:dyDescent="0.2"/>
    <row r="15909" ht="12.75" customHeight="1" x14ac:dyDescent="0.2"/>
    <row r="15910" ht="12.75" customHeight="1" x14ac:dyDescent="0.2"/>
    <row r="15911" ht="12.75" customHeight="1" x14ac:dyDescent="0.2"/>
    <row r="15912" ht="12.75" customHeight="1" x14ac:dyDescent="0.2"/>
    <row r="15913" ht="12.75" customHeight="1" x14ac:dyDescent="0.2"/>
    <row r="15914" ht="12.75" customHeight="1" x14ac:dyDescent="0.2"/>
    <row r="15915" ht="12.75" customHeight="1" x14ac:dyDescent="0.2"/>
    <row r="15916" ht="12.75" customHeight="1" x14ac:dyDescent="0.2"/>
    <row r="15917" ht="12.75" customHeight="1" x14ac:dyDescent="0.2"/>
    <row r="15918" ht="12.75" customHeight="1" x14ac:dyDescent="0.2"/>
    <row r="15919" ht="12.75" customHeight="1" x14ac:dyDescent="0.2"/>
    <row r="15920" ht="12.75" customHeight="1" x14ac:dyDescent="0.2"/>
    <row r="15921" ht="12.75" customHeight="1" x14ac:dyDescent="0.2"/>
    <row r="15922" ht="12.75" customHeight="1" x14ac:dyDescent="0.2"/>
    <row r="15923" ht="12.75" customHeight="1" x14ac:dyDescent="0.2"/>
    <row r="15924" ht="12.75" customHeight="1" x14ac:dyDescent="0.2"/>
    <row r="15925" ht="12.75" customHeight="1" x14ac:dyDescent="0.2"/>
    <row r="15926" ht="12.75" customHeight="1" x14ac:dyDescent="0.2"/>
    <row r="15927" ht="12.75" customHeight="1" x14ac:dyDescent="0.2"/>
    <row r="15928" ht="12.75" customHeight="1" x14ac:dyDescent="0.2"/>
    <row r="15929" ht="12.75" customHeight="1" x14ac:dyDescent="0.2"/>
    <row r="15930" ht="12.75" customHeight="1" x14ac:dyDescent="0.2"/>
    <row r="15931" ht="12.75" customHeight="1" x14ac:dyDescent="0.2"/>
    <row r="15932" ht="12.75" customHeight="1" x14ac:dyDescent="0.2"/>
    <row r="15933" ht="12.75" customHeight="1" x14ac:dyDescent="0.2"/>
    <row r="15934" ht="12.75" customHeight="1" x14ac:dyDescent="0.2"/>
    <row r="15935" ht="12.75" customHeight="1" x14ac:dyDescent="0.2"/>
    <row r="15936" ht="12.75" customHeight="1" x14ac:dyDescent="0.2"/>
    <row r="15937" ht="12.75" customHeight="1" x14ac:dyDescent="0.2"/>
    <row r="15938" ht="12.75" customHeight="1" x14ac:dyDescent="0.2"/>
    <row r="15939" ht="12.75" customHeight="1" x14ac:dyDescent="0.2"/>
    <row r="15940" ht="12.75" customHeight="1" x14ac:dyDescent="0.2"/>
    <row r="15941" ht="12.75" customHeight="1" x14ac:dyDescent="0.2"/>
    <row r="15942" ht="12.75" customHeight="1" x14ac:dyDescent="0.2"/>
    <row r="15943" ht="12.75" customHeight="1" x14ac:dyDescent="0.2"/>
    <row r="15944" ht="12.75" customHeight="1" x14ac:dyDescent="0.2"/>
    <row r="15945" ht="12.75" customHeight="1" x14ac:dyDescent="0.2"/>
    <row r="15946" ht="12.75" customHeight="1" x14ac:dyDescent="0.2"/>
    <row r="15947" ht="12.75" customHeight="1" x14ac:dyDescent="0.2"/>
    <row r="15948" ht="12.75" customHeight="1" x14ac:dyDescent="0.2"/>
    <row r="15949" ht="12.75" customHeight="1" x14ac:dyDescent="0.2"/>
    <row r="15950" ht="12.75" customHeight="1" x14ac:dyDescent="0.2"/>
    <row r="15951" ht="12.75" customHeight="1" x14ac:dyDescent="0.2"/>
    <row r="15952" ht="12.75" customHeight="1" x14ac:dyDescent="0.2"/>
    <row r="15953" ht="12.75" customHeight="1" x14ac:dyDescent="0.2"/>
    <row r="15954" ht="12.75" customHeight="1" x14ac:dyDescent="0.2"/>
    <row r="15955" ht="12.75" customHeight="1" x14ac:dyDescent="0.2"/>
    <row r="15956" ht="12.75" customHeight="1" x14ac:dyDescent="0.2"/>
    <row r="15957" ht="12.75" customHeight="1" x14ac:dyDescent="0.2"/>
    <row r="15958" ht="12.75" customHeight="1" x14ac:dyDescent="0.2"/>
    <row r="15959" ht="12.75" customHeight="1" x14ac:dyDescent="0.2"/>
    <row r="15960" ht="12.75" customHeight="1" x14ac:dyDescent="0.2"/>
    <row r="15961" ht="12.75" customHeight="1" x14ac:dyDescent="0.2"/>
    <row r="15962" ht="12.75" customHeight="1" x14ac:dyDescent="0.2"/>
    <row r="15963" ht="12.75" customHeight="1" x14ac:dyDescent="0.2"/>
    <row r="15964" ht="12.75" customHeight="1" x14ac:dyDescent="0.2"/>
    <row r="15965" ht="12.75" customHeight="1" x14ac:dyDescent="0.2"/>
    <row r="15966" ht="12.75" customHeight="1" x14ac:dyDescent="0.2"/>
    <row r="15967" ht="12.75" customHeight="1" x14ac:dyDescent="0.2"/>
    <row r="15968" ht="12.75" customHeight="1" x14ac:dyDescent="0.2"/>
    <row r="15969" ht="12.75" customHeight="1" x14ac:dyDescent="0.2"/>
    <row r="15970" ht="12.75" customHeight="1" x14ac:dyDescent="0.2"/>
    <row r="15971" ht="12.75" customHeight="1" x14ac:dyDescent="0.2"/>
    <row r="15972" ht="12.75" customHeight="1" x14ac:dyDescent="0.2"/>
    <row r="15973" ht="12.75" customHeight="1" x14ac:dyDescent="0.2"/>
    <row r="15974" ht="12.75" customHeight="1" x14ac:dyDescent="0.2"/>
    <row r="15975" ht="12.75" customHeight="1" x14ac:dyDescent="0.2"/>
    <row r="15976" ht="12.75" customHeight="1" x14ac:dyDescent="0.2"/>
    <row r="15977" ht="12.75" customHeight="1" x14ac:dyDescent="0.2"/>
    <row r="15978" ht="12.75" customHeight="1" x14ac:dyDescent="0.2"/>
    <row r="15979" ht="12.75" customHeight="1" x14ac:dyDescent="0.2"/>
    <row r="15980" ht="12.75" customHeight="1" x14ac:dyDescent="0.2"/>
    <row r="15981" ht="12.75" customHeight="1" x14ac:dyDescent="0.2"/>
    <row r="15982" ht="12.75" customHeight="1" x14ac:dyDescent="0.2"/>
    <row r="15983" ht="12.75" customHeight="1" x14ac:dyDescent="0.2"/>
    <row r="15984" ht="12.75" customHeight="1" x14ac:dyDescent="0.2"/>
    <row r="15985" ht="12.75" customHeight="1" x14ac:dyDescent="0.2"/>
    <row r="15986" ht="12.75" customHeight="1" x14ac:dyDescent="0.2"/>
    <row r="15987" ht="12.75" customHeight="1" x14ac:dyDescent="0.2"/>
    <row r="15988" ht="12.75" customHeight="1" x14ac:dyDescent="0.2"/>
    <row r="15989" ht="12.75" customHeight="1" x14ac:dyDescent="0.2"/>
    <row r="15990" ht="12.75" customHeight="1" x14ac:dyDescent="0.2"/>
    <row r="15991" ht="12.75" customHeight="1" x14ac:dyDescent="0.2"/>
    <row r="15992" ht="12.75" customHeight="1" x14ac:dyDescent="0.2"/>
    <row r="15993" ht="12.75" customHeight="1" x14ac:dyDescent="0.2"/>
    <row r="15994" ht="12.75" customHeight="1" x14ac:dyDescent="0.2"/>
    <row r="15995" ht="12.75" customHeight="1" x14ac:dyDescent="0.2"/>
    <row r="15996" ht="12.75" customHeight="1" x14ac:dyDescent="0.2"/>
    <row r="15997" ht="12.75" customHeight="1" x14ac:dyDescent="0.2"/>
    <row r="15998" ht="12.75" customHeight="1" x14ac:dyDescent="0.2"/>
    <row r="15999" ht="12.75" customHeight="1" x14ac:dyDescent="0.2"/>
    <row r="16000" ht="12.75" customHeight="1" x14ac:dyDescent="0.2"/>
    <row r="16001" ht="12.75" customHeight="1" x14ac:dyDescent="0.2"/>
    <row r="16002" ht="12.75" customHeight="1" x14ac:dyDescent="0.2"/>
    <row r="16003" ht="12.75" customHeight="1" x14ac:dyDescent="0.2"/>
    <row r="16004" ht="12.75" customHeight="1" x14ac:dyDescent="0.2"/>
    <row r="16005" ht="12.75" customHeight="1" x14ac:dyDescent="0.2"/>
    <row r="16006" ht="12.75" customHeight="1" x14ac:dyDescent="0.2"/>
    <row r="16007" ht="12.75" customHeight="1" x14ac:dyDescent="0.2"/>
    <row r="16008" ht="12.75" customHeight="1" x14ac:dyDescent="0.2"/>
    <row r="16009" ht="12.75" customHeight="1" x14ac:dyDescent="0.2"/>
    <row r="16010" ht="12.75" customHeight="1" x14ac:dyDescent="0.2"/>
    <row r="16011" ht="12.75" customHeight="1" x14ac:dyDescent="0.2"/>
    <row r="16012" ht="12.75" customHeight="1" x14ac:dyDescent="0.2"/>
    <row r="16013" ht="12.75" customHeight="1" x14ac:dyDescent="0.2"/>
    <row r="16014" ht="12.75" customHeight="1" x14ac:dyDescent="0.2"/>
    <row r="16015" ht="12.75" customHeight="1" x14ac:dyDescent="0.2"/>
    <row r="16016" ht="12.75" customHeight="1" x14ac:dyDescent="0.2"/>
    <row r="16017" ht="12.75" customHeight="1" x14ac:dyDescent="0.2"/>
    <row r="16018" ht="12.75" customHeight="1" x14ac:dyDescent="0.2"/>
    <row r="16019" ht="12.75" customHeight="1" x14ac:dyDescent="0.2"/>
    <row r="16020" ht="12.75" customHeight="1" x14ac:dyDescent="0.2"/>
    <row r="16021" ht="12.75" customHeight="1" x14ac:dyDescent="0.2"/>
    <row r="16022" ht="12.75" customHeight="1" x14ac:dyDescent="0.2"/>
    <row r="16023" ht="12.75" customHeight="1" x14ac:dyDescent="0.2"/>
    <row r="16024" ht="12.75" customHeight="1" x14ac:dyDescent="0.2"/>
    <row r="16025" ht="12.75" customHeight="1" x14ac:dyDescent="0.2"/>
    <row r="16026" ht="12.75" customHeight="1" x14ac:dyDescent="0.2"/>
    <row r="16027" ht="12.75" customHeight="1" x14ac:dyDescent="0.2"/>
    <row r="16028" ht="12.75" customHeight="1" x14ac:dyDescent="0.2"/>
    <row r="16029" ht="12.75" customHeight="1" x14ac:dyDescent="0.2"/>
    <row r="16030" ht="12.75" customHeight="1" x14ac:dyDescent="0.2"/>
    <row r="16031" ht="12.75" customHeight="1" x14ac:dyDescent="0.2"/>
    <row r="16032" ht="12.75" customHeight="1" x14ac:dyDescent="0.2"/>
    <row r="16033" ht="12.75" customHeight="1" x14ac:dyDescent="0.2"/>
    <row r="16034" ht="12.75" customHeight="1" x14ac:dyDescent="0.2"/>
    <row r="16035" ht="12.75" customHeight="1" x14ac:dyDescent="0.2"/>
    <row r="16036" ht="12.75" customHeight="1" x14ac:dyDescent="0.2"/>
    <row r="16037" ht="12.75" customHeight="1" x14ac:dyDescent="0.2"/>
    <row r="16038" ht="12.75" customHeight="1" x14ac:dyDescent="0.2"/>
    <row r="16039" ht="12.75" customHeight="1" x14ac:dyDescent="0.2"/>
    <row r="16040" ht="12.75" customHeight="1" x14ac:dyDescent="0.2"/>
    <row r="16041" ht="12.75" customHeight="1" x14ac:dyDescent="0.2"/>
    <row r="16042" ht="12.75" customHeight="1" x14ac:dyDescent="0.2"/>
    <row r="16043" ht="12.75" customHeight="1" x14ac:dyDescent="0.2"/>
    <row r="16044" ht="12.75" customHeight="1" x14ac:dyDescent="0.2"/>
    <row r="16045" ht="12.75" customHeight="1" x14ac:dyDescent="0.2"/>
    <row r="16046" ht="12.75" customHeight="1" x14ac:dyDescent="0.2"/>
    <row r="16047" ht="12.75" customHeight="1" x14ac:dyDescent="0.2"/>
    <row r="16048" ht="12.75" customHeight="1" x14ac:dyDescent="0.2"/>
    <row r="16049" ht="12.75" customHeight="1" x14ac:dyDescent="0.2"/>
    <row r="16050" ht="12.75" customHeight="1" x14ac:dyDescent="0.2"/>
    <row r="16051" ht="12.75" customHeight="1" x14ac:dyDescent="0.2"/>
    <row r="16052" ht="12.75" customHeight="1" x14ac:dyDescent="0.2"/>
    <row r="16053" ht="12.75" customHeight="1" x14ac:dyDescent="0.2"/>
    <row r="16054" ht="12.75" customHeight="1" x14ac:dyDescent="0.2"/>
    <row r="16055" ht="12.75" customHeight="1" x14ac:dyDescent="0.2"/>
    <row r="16056" ht="12.75" customHeight="1" x14ac:dyDescent="0.2"/>
    <row r="16057" ht="12.75" customHeight="1" x14ac:dyDescent="0.2"/>
    <row r="16058" ht="12.75" customHeight="1" x14ac:dyDescent="0.2"/>
    <row r="16059" ht="12.75" customHeight="1" x14ac:dyDescent="0.2"/>
    <row r="16060" ht="12.75" customHeight="1" x14ac:dyDescent="0.2"/>
    <row r="16061" ht="12.75" customHeight="1" x14ac:dyDescent="0.2"/>
    <row r="16062" ht="12.75" customHeight="1" x14ac:dyDescent="0.2"/>
    <row r="16063" ht="12.75" customHeight="1" x14ac:dyDescent="0.2"/>
    <row r="16064" ht="12.75" customHeight="1" x14ac:dyDescent="0.2"/>
    <row r="16065" ht="12.75" customHeight="1" x14ac:dyDescent="0.2"/>
    <row r="16066" ht="12.75" customHeight="1" x14ac:dyDescent="0.2"/>
    <row r="16067" ht="12.75" customHeight="1" x14ac:dyDescent="0.2"/>
    <row r="16068" ht="12.75" customHeight="1" x14ac:dyDescent="0.2"/>
    <row r="16069" ht="12.75" customHeight="1" x14ac:dyDescent="0.2"/>
    <row r="16070" ht="12.75" customHeight="1" x14ac:dyDescent="0.2"/>
    <row r="16071" ht="12.75" customHeight="1" x14ac:dyDescent="0.2"/>
    <row r="16072" ht="12.75" customHeight="1" x14ac:dyDescent="0.2"/>
    <row r="16073" ht="12.75" customHeight="1" x14ac:dyDescent="0.2"/>
    <row r="16074" ht="12.75" customHeight="1" x14ac:dyDescent="0.2"/>
    <row r="16075" ht="12.75" customHeight="1" x14ac:dyDescent="0.2"/>
    <row r="16076" ht="12.75" customHeight="1" x14ac:dyDescent="0.2"/>
    <row r="16077" ht="12.75" customHeight="1" x14ac:dyDescent="0.2"/>
    <row r="16078" ht="12.75" customHeight="1" x14ac:dyDescent="0.2"/>
    <row r="16079" ht="12.75" customHeight="1" x14ac:dyDescent="0.2"/>
    <row r="16080" ht="12.75" customHeight="1" x14ac:dyDescent="0.2"/>
    <row r="16081" ht="12.75" customHeight="1" x14ac:dyDescent="0.2"/>
    <row r="16082" ht="12.75" customHeight="1" x14ac:dyDescent="0.2"/>
    <row r="16083" ht="12.75" customHeight="1" x14ac:dyDescent="0.2"/>
    <row r="16084" ht="12.75" customHeight="1" x14ac:dyDescent="0.2"/>
    <row r="16085" ht="12.75" customHeight="1" x14ac:dyDescent="0.2"/>
    <row r="16086" ht="12.75" customHeight="1" x14ac:dyDescent="0.2"/>
    <row r="16087" ht="12.75" customHeight="1" x14ac:dyDescent="0.2"/>
    <row r="16088" ht="12.75" customHeight="1" x14ac:dyDescent="0.2"/>
    <row r="16089" ht="12.75" customHeight="1" x14ac:dyDescent="0.2"/>
    <row r="16090" ht="12.75" customHeight="1" x14ac:dyDescent="0.2"/>
    <row r="16091" ht="12.75" customHeight="1" x14ac:dyDescent="0.2"/>
    <row r="16092" ht="12.75" customHeight="1" x14ac:dyDescent="0.2"/>
    <row r="16093" ht="12.75" customHeight="1" x14ac:dyDescent="0.2"/>
    <row r="16094" ht="12.75" customHeight="1" x14ac:dyDescent="0.2"/>
    <row r="16095" ht="12.75" customHeight="1" x14ac:dyDescent="0.2"/>
    <row r="16096" ht="12.75" customHeight="1" x14ac:dyDescent="0.2"/>
    <row r="16097" ht="12.75" customHeight="1" x14ac:dyDescent="0.2"/>
    <row r="16098" ht="12.75" customHeight="1" x14ac:dyDescent="0.2"/>
    <row r="16099" ht="12.75" customHeight="1" x14ac:dyDescent="0.2"/>
    <row r="16100" ht="12.75" customHeight="1" x14ac:dyDescent="0.2"/>
    <row r="16101" ht="12.75" customHeight="1" x14ac:dyDescent="0.2"/>
    <row r="16102" ht="12.75" customHeight="1" x14ac:dyDescent="0.2"/>
    <row r="16103" ht="12.75" customHeight="1" x14ac:dyDescent="0.2"/>
    <row r="16104" ht="12.75" customHeight="1" x14ac:dyDescent="0.2"/>
    <row r="16105" ht="12.75" customHeight="1" x14ac:dyDescent="0.2"/>
    <row r="16106" ht="12.75" customHeight="1" x14ac:dyDescent="0.2"/>
    <row r="16107" ht="12.75" customHeight="1" x14ac:dyDescent="0.2"/>
    <row r="16108" ht="12.75" customHeight="1" x14ac:dyDescent="0.2"/>
    <row r="16109" ht="12.75" customHeight="1" x14ac:dyDescent="0.2"/>
    <row r="16110" ht="12.75" customHeight="1" x14ac:dyDescent="0.2"/>
    <row r="16111" ht="12.75" customHeight="1" x14ac:dyDescent="0.2"/>
    <row r="16112" ht="12.75" customHeight="1" x14ac:dyDescent="0.2"/>
    <row r="16113" ht="12.75" customHeight="1" x14ac:dyDescent="0.2"/>
    <row r="16114" ht="12.75" customHeight="1" x14ac:dyDescent="0.2"/>
    <row r="16115" ht="12.75" customHeight="1" x14ac:dyDescent="0.2"/>
    <row r="16116" ht="12.75" customHeight="1" x14ac:dyDescent="0.2"/>
    <row r="16117" ht="12.75" customHeight="1" x14ac:dyDescent="0.2"/>
    <row r="16118" ht="12.75" customHeight="1" x14ac:dyDescent="0.2"/>
    <row r="16119" ht="12.75" customHeight="1" x14ac:dyDescent="0.2"/>
    <row r="16120" ht="12.75" customHeight="1" x14ac:dyDescent="0.2"/>
    <row r="16121" ht="12.75" customHeight="1" x14ac:dyDescent="0.2"/>
    <row r="16122" ht="12.75" customHeight="1" x14ac:dyDescent="0.2"/>
    <row r="16123" ht="12.75" customHeight="1" x14ac:dyDescent="0.2"/>
    <row r="16124" ht="12.75" customHeight="1" x14ac:dyDescent="0.2"/>
    <row r="16125" ht="12.75" customHeight="1" x14ac:dyDescent="0.2"/>
    <row r="16126" ht="12.75" customHeight="1" x14ac:dyDescent="0.2"/>
    <row r="16127" ht="12.75" customHeight="1" x14ac:dyDescent="0.2"/>
    <row r="16128" ht="12.75" customHeight="1" x14ac:dyDescent="0.2"/>
    <row r="16129" ht="12.75" customHeight="1" x14ac:dyDescent="0.2"/>
    <row r="16130" ht="12.75" customHeight="1" x14ac:dyDescent="0.2"/>
    <row r="16131" ht="12.75" customHeight="1" x14ac:dyDescent="0.2"/>
    <row r="16132" ht="12.75" customHeight="1" x14ac:dyDescent="0.2"/>
    <row r="16133" ht="12.75" customHeight="1" x14ac:dyDescent="0.2"/>
    <row r="16134" ht="12.75" customHeight="1" x14ac:dyDescent="0.2"/>
    <row r="16135" ht="12.75" customHeight="1" x14ac:dyDescent="0.2"/>
    <row r="16136" ht="12.75" customHeight="1" x14ac:dyDescent="0.2"/>
    <row r="16137" ht="12.75" customHeight="1" x14ac:dyDescent="0.2"/>
    <row r="16138" ht="12.75" customHeight="1" x14ac:dyDescent="0.2"/>
    <row r="16139" ht="12.75" customHeight="1" x14ac:dyDescent="0.2"/>
    <row r="16140" ht="12.75" customHeight="1" x14ac:dyDescent="0.2"/>
    <row r="16141" ht="12.75" customHeight="1" x14ac:dyDescent="0.2"/>
    <row r="16142" ht="12.75" customHeight="1" x14ac:dyDescent="0.2"/>
    <row r="16143" ht="12.75" customHeight="1" x14ac:dyDescent="0.2"/>
    <row r="16144" ht="12.75" customHeight="1" x14ac:dyDescent="0.2"/>
    <row r="16145" ht="12.75" customHeight="1" x14ac:dyDescent="0.2"/>
    <row r="16146" ht="12.75" customHeight="1" x14ac:dyDescent="0.2"/>
    <row r="16147" ht="12.75" customHeight="1" x14ac:dyDescent="0.2"/>
    <row r="16148" ht="12.75" customHeight="1" x14ac:dyDescent="0.2"/>
    <row r="16149" ht="12.75" customHeight="1" x14ac:dyDescent="0.2"/>
    <row r="16150" ht="12.75" customHeight="1" x14ac:dyDescent="0.2"/>
    <row r="16151" ht="12.75" customHeight="1" x14ac:dyDescent="0.2"/>
    <row r="16152" ht="12.75" customHeight="1" x14ac:dyDescent="0.2"/>
    <row r="16153" ht="12.75" customHeight="1" x14ac:dyDescent="0.2"/>
    <row r="16154" ht="12.75" customHeight="1" x14ac:dyDescent="0.2"/>
    <row r="16155" ht="12.75" customHeight="1" x14ac:dyDescent="0.2"/>
    <row r="16156" ht="12.75" customHeight="1" x14ac:dyDescent="0.2"/>
    <row r="16157" ht="12.75" customHeight="1" x14ac:dyDescent="0.2"/>
    <row r="16158" ht="12.75" customHeight="1" x14ac:dyDescent="0.2"/>
    <row r="16159" ht="12.75" customHeight="1" x14ac:dyDescent="0.2"/>
    <row r="16160" ht="12.75" customHeight="1" x14ac:dyDescent="0.2"/>
    <row r="16161" ht="12.75" customHeight="1" x14ac:dyDescent="0.2"/>
    <row r="16162" ht="12.75" customHeight="1" x14ac:dyDescent="0.2"/>
    <row r="16163" ht="12.75" customHeight="1" x14ac:dyDescent="0.2"/>
    <row r="16164" ht="12.75" customHeight="1" x14ac:dyDescent="0.2"/>
    <row r="16165" ht="12.75" customHeight="1" x14ac:dyDescent="0.2"/>
    <row r="16166" ht="12.75" customHeight="1" x14ac:dyDescent="0.2"/>
    <row r="16167" ht="12.75" customHeight="1" x14ac:dyDescent="0.2"/>
    <row r="16168" ht="12.75" customHeight="1" x14ac:dyDescent="0.2"/>
    <row r="16169" ht="12.75" customHeight="1" x14ac:dyDescent="0.2"/>
    <row r="16170" ht="12.75" customHeight="1" x14ac:dyDescent="0.2"/>
    <row r="16171" ht="12.75" customHeight="1" x14ac:dyDescent="0.2"/>
    <row r="16172" ht="12.75" customHeight="1" x14ac:dyDescent="0.2"/>
    <row r="16173" ht="12.75" customHeight="1" x14ac:dyDescent="0.2"/>
    <row r="16174" ht="12.75" customHeight="1" x14ac:dyDescent="0.2"/>
    <row r="16175" ht="12.75" customHeight="1" x14ac:dyDescent="0.2"/>
    <row r="16176" ht="12.75" customHeight="1" x14ac:dyDescent="0.2"/>
    <row r="16177" ht="12.75" customHeight="1" x14ac:dyDescent="0.2"/>
    <row r="16178" ht="12.75" customHeight="1" x14ac:dyDescent="0.2"/>
    <row r="16179" ht="12.75" customHeight="1" x14ac:dyDescent="0.2"/>
    <row r="16180" ht="12.75" customHeight="1" x14ac:dyDescent="0.2"/>
    <row r="16181" ht="12.75" customHeight="1" x14ac:dyDescent="0.2"/>
    <row r="16182" ht="12.75" customHeight="1" x14ac:dyDescent="0.2"/>
    <row r="16183" ht="12.75" customHeight="1" x14ac:dyDescent="0.2"/>
    <row r="16184" ht="12.75" customHeight="1" x14ac:dyDescent="0.2"/>
    <row r="16185" ht="12.75" customHeight="1" x14ac:dyDescent="0.2"/>
    <row r="16186" ht="12.75" customHeight="1" x14ac:dyDescent="0.2"/>
    <row r="16187" ht="12.75" customHeight="1" x14ac:dyDescent="0.2"/>
    <row r="16188" ht="12.75" customHeight="1" x14ac:dyDescent="0.2"/>
    <row r="16189" ht="12.75" customHeight="1" x14ac:dyDescent="0.2"/>
    <row r="16190" ht="12.75" customHeight="1" x14ac:dyDescent="0.2"/>
    <row r="16191" ht="12.75" customHeight="1" x14ac:dyDescent="0.2"/>
    <row r="16192" ht="12.75" customHeight="1" x14ac:dyDescent="0.2"/>
    <row r="16193" ht="12.75" customHeight="1" x14ac:dyDescent="0.2"/>
    <row r="16194" ht="12.75" customHeight="1" x14ac:dyDescent="0.2"/>
    <row r="16195" ht="12.75" customHeight="1" x14ac:dyDescent="0.2"/>
    <row r="16196" ht="12.75" customHeight="1" x14ac:dyDescent="0.2"/>
    <row r="16197" ht="12.75" customHeight="1" x14ac:dyDescent="0.2"/>
    <row r="16198" ht="12.75" customHeight="1" x14ac:dyDescent="0.2"/>
    <row r="16199" ht="12.75" customHeight="1" x14ac:dyDescent="0.2"/>
    <row r="16200" ht="12.75" customHeight="1" x14ac:dyDescent="0.2"/>
    <row r="16201" ht="12.75" customHeight="1" x14ac:dyDescent="0.2"/>
    <row r="16202" ht="12.75" customHeight="1" x14ac:dyDescent="0.2"/>
    <row r="16203" ht="12.75" customHeight="1" x14ac:dyDescent="0.2"/>
    <row r="16204" ht="12.75" customHeight="1" x14ac:dyDescent="0.2"/>
    <row r="16205" ht="12.75" customHeight="1" x14ac:dyDescent="0.2"/>
    <row r="16206" ht="12.75" customHeight="1" x14ac:dyDescent="0.2"/>
    <row r="16207" ht="12.75" customHeight="1" x14ac:dyDescent="0.2"/>
    <row r="16208" ht="12.75" customHeight="1" x14ac:dyDescent="0.2"/>
    <row r="16209" ht="12.75" customHeight="1" x14ac:dyDescent="0.2"/>
    <row r="16210" ht="12.75" customHeight="1" x14ac:dyDescent="0.2"/>
    <row r="16211" ht="12.75" customHeight="1" x14ac:dyDescent="0.2"/>
    <row r="16212" ht="12.75" customHeight="1" x14ac:dyDescent="0.2"/>
    <row r="16213" ht="12.75" customHeight="1" x14ac:dyDescent="0.2"/>
    <row r="16214" ht="12.75" customHeight="1" x14ac:dyDescent="0.2"/>
    <row r="16215" ht="12.75" customHeight="1" x14ac:dyDescent="0.2"/>
    <row r="16216" ht="12.75" customHeight="1" x14ac:dyDescent="0.2"/>
    <row r="16217" ht="12.75" customHeight="1" x14ac:dyDescent="0.2"/>
    <row r="16218" ht="12.75" customHeight="1" x14ac:dyDescent="0.2"/>
    <row r="16219" ht="12.75" customHeight="1" x14ac:dyDescent="0.2"/>
    <row r="16220" ht="12.75" customHeight="1" x14ac:dyDescent="0.2"/>
    <row r="16221" ht="12.75" customHeight="1" x14ac:dyDescent="0.2"/>
    <row r="16222" ht="12.75" customHeight="1" x14ac:dyDescent="0.2"/>
    <row r="16223" ht="12.75" customHeight="1" x14ac:dyDescent="0.2"/>
    <row r="16224" ht="12.75" customHeight="1" x14ac:dyDescent="0.2"/>
    <row r="16225" ht="12.75" customHeight="1" x14ac:dyDescent="0.2"/>
    <row r="16226" ht="12.75" customHeight="1" x14ac:dyDescent="0.2"/>
    <row r="16227" ht="12.75" customHeight="1" x14ac:dyDescent="0.2"/>
    <row r="16228" ht="12.75" customHeight="1" x14ac:dyDescent="0.2"/>
    <row r="16229" ht="12.75" customHeight="1" x14ac:dyDescent="0.2"/>
    <row r="16230" ht="12.75" customHeight="1" x14ac:dyDescent="0.2"/>
    <row r="16231" ht="12.75" customHeight="1" x14ac:dyDescent="0.2"/>
    <row r="16232" ht="12.75" customHeight="1" x14ac:dyDescent="0.2"/>
    <row r="16233" ht="12.75" customHeight="1" x14ac:dyDescent="0.2"/>
    <row r="16234" ht="12.75" customHeight="1" x14ac:dyDescent="0.2"/>
    <row r="16235" ht="12.75" customHeight="1" x14ac:dyDescent="0.2"/>
    <row r="16236" ht="12.75" customHeight="1" x14ac:dyDescent="0.2"/>
    <row r="16237" ht="12.75" customHeight="1" x14ac:dyDescent="0.2"/>
    <row r="16238" ht="12.75" customHeight="1" x14ac:dyDescent="0.2"/>
    <row r="16239" ht="12.75" customHeight="1" x14ac:dyDescent="0.2"/>
    <row r="16240" ht="12.75" customHeight="1" x14ac:dyDescent="0.2"/>
    <row r="16241" ht="12.75" customHeight="1" x14ac:dyDescent="0.2"/>
    <row r="16242" ht="12.75" customHeight="1" x14ac:dyDescent="0.2"/>
    <row r="16243" ht="12.75" customHeight="1" x14ac:dyDescent="0.2"/>
    <row r="16244" ht="12.75" customHeight="1" x14ac:dyDescent="0.2"/>
    <row r="16245" ht="12.75" customHeight="1" x14ac:dyDescent="0.2"/>
    <row r="16246" ht="12.75" customHeight="1" x14ac:dyDescent="0.2"/>
    <row r="16247" ht="12.75" customHeight="1" x14ac:dyDescent="0.2"/>
    <row r="16248" ht="12.75" customHeight="1" x14ac:dyDescent="0.2"/>
    <row r="16249" ht="12.75" customHeight="1" x14ac:dyDescent="0.2"/>
    <row r="16250" ht="12.75" customHeight="1" x14ac:dyDescent="0.2"/>
    <row r="16251" ht="12.75" customHeight="1" x14ac:dyDescent="0.2"/>
    <row r="16252" ht="12.75" customHeight="1" x14ac:dyDescent="0.2"/>
    <row r="16253" ht="12.75" customHeight="1" x14ac:dyDescent="0.2"/>
    <row r="16254" ht="12.75" customHeight="1" x14ac:dyDescent="0.2"/>
    <row r="16255" ht="12.75" customHeight="1" x14ac:dyDescent="0.2"/>
    <row r="16256" ht="12.75" customHeight="1" x14ac:dyDescent="0.2"/>
    <row r="16257" ht="12.75" customHeight="1" x14ac:dyDescent="0.2"/>
    <row r="16258" ht="12.75" customHeight="1" x14ac:dyDescent="0.2"/>
    <row r="16259" ht="12.75" customHeight="1" x14ac:dyDescent="0.2"/>
    <row r="16260" ht="12.75" customHeight="1" x14ac:dyDescent="0.2"/>
    <row r="16261" ht="12.75" customHeight="1" x14ac:dyDescent="0.2"/>
    <row r="16262" ht="12.75" customHeight="1" x14ac:dyDescent="0.2"/>
    <row r="16263" ht="12.75" customHeight="1" x14ac:dyDescent="0.2"/>
    <row r="16264" ht="12.75" customHeight="1" x14ac:dyDescent="0.2"/>
    <row r="16265" ht="12.75" customHeight="1" x14ac:dyDescent="0.2"/>
    <row r="16266" ht="12.75" customHeight="1" x14ac:dyDescent="0.2"/>
    <row r="16267" ht="12.75" customHeight="1" x14ac:dyDescent="0.2"/>
    <row r="16268" ht="12.75" customHeight="1" x14ac:dyDescent="0.2"/>
    <row r="16269" ht="12.75" customHeight="1" x14ac:dyDescent="0.2"/>
    <row r="16270" ht="12.75" customHeight="1" x14ac:dyDescent="0.2"/>
    <row r="16271" ht="12.75" customHeight="1" x14ac:dyDescent="0.2"/>
    <row r="16272" ht="12.75" customHeight="1" x14ac:dyDescent="0.2"/>
    <row r="16273" ht="12.75" customHeight="1" x14ac:dyDescent="0.2"/>
    <row r="16274" ht="12.75" customHeight="1" x14ac:dyDescent="0.2"/>
    <row r="16275" ht="12.75" customHeight="1" x14ac:dyDescent="0.2"/>
    <row r="16276" ht="12.75" customHeight="1" x14ac:dyDescent="0.2"/>
    <row r="16277" ht="12.75" customHeight="1" x14ac:dyDescent="0.2"/>
    <row r="16278" ht="12.75" customHeight="1" x14ac:dyDescent="0.2"/>
    <row r="16279" ht="12.75" customHeight="1" x14ac:dyDescent="0.2"/>
    <row r="16280" ht="12.75" customHeight="1" x14ac:dyDescent="0.2"/>
    <row r="16281" ht="12.75" customHeight="1" x14ac:dyDescent="0.2"/>
    <row r="16282" ht="12.75" customHeight="1" x14ac:dyDescent="0.2"/>
    <row r="16283" ht="12.75" customHeight="1" x14ac:dyDescent="0.2"/>
    <row r="16284" ht="12.75" customHeight="1" x14ac:dyDescent="0.2"/>
    <row r="16285" ht="12.75" customHeight="1" x14ac:dyDescent="0.2"/>
    <row r="16286" ht="12.75" customHeight="1" x14ac:dyDescent="0.2"/>
    <row r="16287" ht="12.75" customHeight="1" x14ac:dyDescent="0.2"/>
    <row r="16288" ht="12.75" customHeight="1" x14ac:dyDescent="0.2"/>
    <row r="16289" ht="12.75" customHeight="1" x14ac:dyDescent="0.2"/>
    <row r="16290" ht="12.75" customHeight="1" x14ac:dyDescent="0.2"/>
    <row r="16291" ht="12.75" customHeight="1" x14ac:dyDescent="0.2"/>
    <row r="16292" ht="12.75" customHeight="1" x14ac:dyDescent="0.2"/>
    <row r="16293" ht="12.75" customHeight="1" x14ac:dyDescent="0.2"/>
    <row r="16294" ht="12.75" customHeight="1" x14ac:dyDescent="0.2"/>
    <row r="16295" ht="12.75" customHeight="1" x14ac:dyDescent="0.2"/>
    <row r="16296" ht="12.75" customHeight="1" x14ac:dyDescent="0.2"/>
    <row r="16297" ht="12.75" customHeight="1" x14ac:dyDescent="0.2"/>
    <row r="16298" ht="12.75" customHeight="1" x14ac:dyDescent="0.2"/>
    <row r="16299" ht="12.75" customHeight="1" x14ac:dyDescent="0.2"/>
    <row r="16300" ht="12.75" customHeight="1" x14ac:dyDescent="0.2"/>
    <row r="16301" ht="12.75" customHeight="1" x14ac:dyDescent="0.2"/>
    <row r="16302" ht="12.75" customHeight="1" x14ac:dyDescent="0.2"/>
    <row r="16303" ht="12.75" customHeight="1" x14ac:dyDescent="0.2"/>
    <row r="16304" ht="12.75" customHeight="1" x14ac:dyDescent="0.2"/>
    <row r="16305" ht="12.75" customHeight="1" x14ac:dyDescent="0.2"/>
    <row r="16306" ht="12.75" customHeight="1" x14ac:dyDescent="0.2"/>
    <row r="16307" ht="12.75" customHeight="1" x14ac:dyDescent="0.2"/>
    <row r="16308" ht="12.75" customHeight="1" x14ac:dyDescent="0.2"/>
    <row r="16309" ht="12.75" customHeight="1" x14ac:dyDescent="0.2"/>
    <row r="16310" ht="12.75" customHeight="1" x14ac:dyDescent="0.2"/>
    <row r="16311" ht="12.75" customHeight="1" x14ac:dyDescent="0.2"/>
    <row r="16312" ht="12.75" customHeight="1" x14ac:dyDescent="0.2"/>
    <row r="16313" ht="12.75" customHeight="1" x14ac:dyDescent="0.2"/>
    <row r="16314" ht="12.75" customHeight="1" x14ac:dyDescent="0.2"/>
    <row r="16315" ht="12.75" customHeight="1" x14ac:dyDescent="0.2"/>
    <row r="16316" ht="12.75" customHeight="1" x14ac:dyDescent="0.2"/>
    <row r="16317" ht="12.75" customHeight="1" x14ac:dyDescent="0.2"/>
    <row r="16318" ht="12.75" customHeight="1" x14ac:dyDescent="0.2"/>
    <row r="16319" ht="12.75" customHeight="1" x14ac:dyDescent="0.2"/>
    <row r="16320" ht="12.75" customHeight="1" x14ac:dyDescent="0.2"/>
    <row r="16321" ht="12.75" customHeight="1" x14ac:dyDescent="0.2"/>
    <row r="16322" ht="12.75" customHeight="1" x14ac:dyDescent="0.2"/>
    <row r="16323" ht="12.75" customHeight="1" x14ac:dyDescent="0.2"/>
    <row r="16324" ht="12.75" customHeight="1" x14ac:dyDescent="0.2"/>
    <row r="16325" ht="12.75" customHeight="1" x14ac:dyDescent="0.2"/>
    <row r="16326" ht="12.75" customHeight="1" x14ac:dyDescent="0.2"/>
    <row r="16327" ht="12.75" customHeight="1" x14ac:dyDescent="0.2"/>
    <row r="16328" ht="12.75" customHeight="1" x14ac:dyDescent="0.2"/>
    <row r="16329" ht="12.75" customHeight="1" x14ac:dyDescent="0.2"/>
    <row r="16330" ht="12.75" customHeight="1" x14ac:dyDescent="0.2"/>
    <row r="16331" ht="12.75" customHeight="1" x14ac:dyDescent="0.2"/>
    <row r="16332" ht="12.75" customHeight="1" x14ac:dyDescent="0.2"/>
    <row r="16333" ht="12.75" customHeight="1" x14ac:dyDescent="0.2"/>
    <row r="16334" ht="12.75" customHeight="1" x14ac:dyDescent="0.2"/>
    <row r="16335" ht="12.75" customHeight="1" x14ac:dyDescent="0.2"/>
    <row r="16336" ht="12.75" customHeight="1" x14ac:dyDescent="0.2"/>
    <row r="16337" ht="12.75" customHeight="1" x14ac:dyDescent="0.2"/>
    <row r="16338" ht="12.75" customHeight="1" x14ac:dyDescent="0.2"/>
    <row r="16339" ht="12.75" customHeight="1" x14ac:dyDescent="0.2"/>
    <row r="16340" ht="12.75" customHeight="1" x14ac:dyDescent="0.2"/>
    <row r="16341" ht="12.75" customHeight="1" x14ac:dyDescent="0.2"/>
    <row r="16342" ht="12.75" customHeight="1" x14ac:dyDescent="0.2"/>
    <row r="16343" ht="12.75" customHeight="1" x14ac:dyDescent="0.2"/>
    <row r="16344" ht="12.75" customHeight="1" x14ac:dyDescent="0.2"/>
    <row r="16345" ht="12.75" customHeight="1" x14ac:dyDescent="0.2"/>
    <row r="16346" ht="12.75" customHeight="1" x14ac:dyDescent="0.2"/>
    <row r="16347" ht="12.75" customHeight="1" x14ac:dyDescent="0.2"/>
    <row r="16348" ht="12.75" customHeight="1" x14ac:dyDescent="0.2"/>
    <row r="16349" ht="12.75" customHeight="1" x14ac:dyDescent="0.2"/>
    <row r="16350" ht="12.75" customHeight="1" x14ac:dyDescent="0.2"/>
    <row r="16351" ht="12.75" customHeight="1" x14ac:dyDescent="0.2"/>
    <row r="16352" ht="12.75" customHeight="1" x14ac:dyDescent="0.2"/>
    <row r="16353" ht="12.75" customHeight="1" x14ac:dyDescent="0.2"/>
    <row r="16354" ht="12.75" customHeight="1" x14ac:dyDescent="0.2"/>
    <row r="16355" ht="12.75" customHeight="1" x14ac:dyDescent="0.2"/>
    <row r="16356" ht="12.75" customHeight="1" x14ac:dyDescent="0.2"/>
    <row r="16357" ht="12.75" customHeight="1" x14ac:dyDescent="0.2"/>
    <row r="16358" ht="12.75" customHeight="1" x14ac:dyDescent="0.2"/>
    <row r="16359" ht="12.75" customHeight="1" x14ac:dyDescent="0.2"/>
    <row r="16360" ht="12.75" customHeight="1" x14ac:dyDescent="0.2"/>
    <row r="16361" ht="12.75" customHeight="1" x14ac:dyDescent="0.2"/>
    <row r="16362" ht="12.75" customHeight="1" x14ac:dyDescent="0.2"/>
    <row r="16363" ht="12.75" customHeight="1" x14ac:dyDescent="0.2"/>
    <row r="16364" ht="12.75" customHeight="1" x14ac:dyDescent="0.2"/>
    <row r="16365" ht="12.75" customHeight="1" x14ac:dyDescent="0.2"/>
    <row r="16366" ht="12.75" customHeight="1" x14ac:dyDescent="0.2"/>
    <row r="16367" ht="12.75" customHeight="1" x14ac:dyDescent="0.2"/>
    <row r="16368" ht="12.75" customHeight="1" x14ac:dyDescent="0.2"/>
    <row r="16369" ht="12.75" customHeight="1" x14ac:dyDescent="0.2"/>
    <row r="16370" ht="12.75" customHeight="1" x14ac:dyDescent="0.2"/>
    <row r="16371" ht="12.75" customHeight="1" x14ac:dyDescent="0.2"/>
    <row r="16372" ht="12.75" customHeight="1" x14ac:dyDescent="0.2"/>
    <row r="16373" ht="12.75" customHeight="1" x14ac:dyDescent="0.2"/>
    <row r="16374" ht="12.75" customHeight="1" x14ac:dyDescent="0.2"/>
    <row r="16375" ht="12.75" customHeight="1" x14ac:dyDescent="0.2"/>
    <row r="16376" ht="12.75" customHeight="1" x14ac:dyDescent="0.2"/>
    <row r="16377" ht="12.75" customHeight="1" x14ac:dyDescent="0.2"/>
    <row r="16378" ht="12.75" customHeight="1" x14ac:dyDescent="0.2"/>
    <row r="16379" ht="12.75" customHeight="1" x14ac:dyDescent="0.2"/>
    <row r="16380" ht="12.75" customHeight="1" x14ac:dyDescent="0.2"/>
    <row r="16381" ht="12.75" customHeight="1" x14ac:dyDescent="0.2"/>
    <row r="16382" ht="12.75" customHeight="1" x14ac:dyDescent="0.2"/>
    <row r="16383" ht="12.75" customHeight="1" x14ac:dyDescent="0.2"/>
    <row r="16384" ht="12.75" customHeight="1" x14ac:dyDescent="0.2"/>
    <row r="16385" ht="12.75" customHeight="1" x14ac:dyDescent="0.2"/>
    <row r="16386" ht="12.75" customHeight="1" x14ac:dyDescent="0.2"/>
    <row r="16387" ht="12.75" customHeight="1" x14ac:dyDescent="0.2"/>
    <row r="16388" ht="12.75" customHeight="1" x14ac:dyDescent="0.2"/>
    <row r="16389" ht="12.75" customHeight="1" x14ac:dyDescent="0.2"/>
    <row r="16390" ht="12.75" customHeight="1" x14ac:dyDescent="0.2"/>
    <row r="16391" ht="12.75" customHeight="1" x14ac:dyDescent="0.2"/>
    <row r="16392" ht="12.75" customHeight="1" x14ac:dyDescent="0.2"/>
    <row r="16393" ht="12.75" customHeight="1" x14ac:dyDescent="0.2"/>
    <row r="16394" ht="12.75" customHeight="1" x14ac:dyDescent="0.2"/>
    <row r="16395" ht="12.75" customHeight="1" x14ac:dyDescent="0.2"/>
    <row r="16396" ht="12.75" customHeight="1" x14ac:dyDescent="0.2"/>
    <row r="16397" ht="12.75" customHeight="1" x14ac:dyDescent="0.2"/>
    <row r="16398" ht="12.75" customHeight="1" x14ac:dyDescent="0.2"/>
    <row r="16399" ht="12.75" customHeight="1" x14ac:dyDescent="0.2"/>
    <row r="16400" ht="12.75" customHeight="1" x14ac:dyDescent="0.2"/>
    <row r="16401" ht="12.75" customHeight="1" x14ac:dyDescent="0.2"/>
    <row r="16402" ht="12.75" customHeight="1" x14ac:dyDescent="0.2"/>
    <row r="16403" ht="12.75" customHeight="1" x14ac:dyDescent="0.2"/>
    <row r="16404" ht="12.75" customHeight="1" x14ac:dyDescent="0.2"/>
    <row r="16405" ht="12.75" customHeight="1" x14ac:dyDescent="0.2"/>
    <row r="16406" ht="12.75" customHeight="1" x14ac:dyDescent="0.2"/>
    <row r="16407" ht="12.75" customHeight="1" x14ac:dyDescent="0.2"/>
    <row r="16408" ht="12.75" customHeight="1" x14ac:dyDescent="0.2"/>
    <row r="16409" ht="12.75" customHeight="1" x14ac:dyDescent="0.2"/>
    <row r="16410" ht="12.75" customHeight="1" x14ac:dyDescent="0.2"/>
    <row r="16411" ht="12.75" customHeight="1" x14ac:dyDescent="0.2"/>
    <row r="16412" ht="12.75" customHeight="1" x14ac:dyDescent="0.2"/>
    <row r="16413" ht="12.75" customHeight="1" x14ac:dyDescent="0.2"/>
    <row r="16414" ht="12.75" customHeight="1" x14ac:dyDescent="0.2"/>
    <row r="16415" ht="12.75" customHeight="1" x14ac:dyDescent="0.2"/>
    <row r="16416" ht="12.75" customHeight="1" x14ac:dyDescent="0.2"/>
    <row r="16417" ht="12.75" customHeight="1" x14ac:dyDescent="0.2"/>
    <row r="16418" ht="12.75" customHeight="1" x14ac:dyDescent="0.2"/>
    <row r="16419" ht="12.75" customHeight="1" x14ac:dyDescent="0.2"/>
    <row r="16420" ht="12.75" customHeight="1" x14ac:dyDescent="0.2"/>
    <row r="16421" ht="12.75" customHeight="1" x14ac:dyDescent="0.2"/>
    <row r="16422" ht="12.75" customHeight="1" x14ac:dyDescent="0.2"/>
    <row r="16423" ht="12.75" customHeight="1" x14ac:dyDescent="0.2"/>
    <row r="16424" ht="12.75" customHeight="1" x14ac:dyDescent="0.2"/>
    <row r="16425" ht="12.75" customHeight="1" x14ac:dyDescent="0.2"/>
    <row r="16426" ht="12.75" customHeight="1" x14ac:dyDescent="0.2"/>
    <row r="16427" ht="12.75" customHeight="1" x14ac:dyDescent="0.2"/>
    <row r="16428" ht="12.75" customHeight="1" x14ac:dyDescent="0.2"/>
    <row r="16429" ht="12.75" customHeight="1" x14ac:dyDescent="0.2"/>
    <row r="16430" ht="12.75" customHeight="1" x14ac:dyDescent="0.2"/>
    <row r="16431" ht="12.75" customHeight="1" x14ac:dyDescent="0.2"/>
    <row r="16432" ht="12.75" customHeight="1" x14ac:dyDescent="0.2"/>
    <row r="16433" ht="12.75" customHeight="1" x14ac:dyDescent="0.2"/>
    <row r="16434" ht="12.75" customHeight="1" x14ac:dyDescent="0.2"/>
    <row r="16435" ht="12.75" customHeight="1" x14ac:dyDescent="0.2"/>
    <row r="16436" ht="12.75" customHeight="1" x14ac:dyDescent="0.2"/>
    <row r="16437" ht="12.75" customHeight="1" x14ac:dyDescent="0.2"/>
    <row r="16438" ht="12.75" customHeight="1" x14ac:dyDescent="0.2"/>
    <row r="16439" ht="12.75" customHeight="1" x14ac:dyDescent="0.2"/>
    <row r="16440" ht="12.75" customHeight="1" x14ac:dyDescent="0.2"/>
    <row r="16441" ht="12.75" customHeight="1" x14ac:dyDescent="0.2"/>
    <row r="16442" ht="12.75" customHeight="1" x14ac:dyDescent="0.2"/>
    <row r="16443" ht="12.75" customHeight="1" x14ac:dyDescent="0.2"/>
    <row r="16444" ht="12.75" customHeight="1" x14ac:dyDescent="0.2"/>
    <row r="16445" ht="12.75" customHeight="1" x14ac:dyDescent="0.2"/>
    <row r="16446" ht="12.75" customHeight="1" x14ac:dyDescent="0.2"/>
    <row r="16447" ht="12.75" customHeight="1" x14ac:dyDescent="0.2"/>
    <row r="16448" ht="12.75" customHeight="1" x14ac:dyDescent="0.2"/>
    <row r="16449" ht="12.75" customHeight="1" x14ac:dyDescent="0.2"/>
    <row r="16450" ht="12.75" customHeight="1" x14ac:dyDescent="0.2"/>
    <row r="16451" ht="12.75" customHeight="1" x14ac:dyDescent="0.2"/>
    <row r="16452" ht="12.75" customHeight="1" x14ac:dyDescent="0.2"/>
    <row r="16453" ht="12.75" customHeight="1" x14ac:dyDescent="0.2"/>
    <row r="16454" ht="12.75" customHeight="1" x14ac:dyDescent="0.2"/>
    <row r="16455" ht="12.75" customHeight="1" x14ac:dyDescent="0.2"/>
    <row r="16456" ht="12.75" customHeight="1" x14ac:dyDescent="0.2"/>
    <row r="16457" ht="12.75" customHeight="1" x14ac:dyDescent="0.2"/>
    <row r="16458" ht="12.75" customHeight="1" x14ac:dyDescent="0.2"/>
    <row r="16459" ht="12.75" customHeight="1" x14ac:dyDescent="0.2"/>
    <row r="16460" ht="12.75" customHeight="1" x14ac:dyDescent="0.2"/>
    <row r="16461" ht="12.75" customHeight="1" x14ac:dyDescent="0.2"/>
    <row r="16462" ht="12.75" customHeight="1" x14ac:dyDescent="0.2"/>
    <row r="16463" ht="12.75" customHeight="1" x14ac:dyDescent="0.2"/>
    <row r="16464" ht="12.75" customHeight="1" x14ac:dyDescent="0.2"/>
    <row r="16465" ht="12.75" customHeight="1" x14ac:dyDescent="0.2"/>
    <row r="16466" ht="12.75" customHeight="1" x14ac:dyDescent="0.2"/>
    <row r="16467" ht="12.75" customHeight="1" x14ac:dyDescent="0.2"/>
    <row r="16468" ht="12.75" customHeight="1" x14ac:dyDescent="0.2"/>
    <row r="16469" ht="12.75" customHeight="1" x14ac:dyDescent="0.2"/>
    <row r="16470" ht="12.75" customHeight="1" x14ac:dyDescent="0.2"/>
    <row r="16471" ht="12.75" customHeight="1" x14ac:dyDescent="0.2"/>
    <row r="16472" ht="12.75" customHeight="1" x14ac:dyDescent="0.2"/>
    <row r="16473" ht="12.75" customHeight="1" x14ac:dyDescent="0.2"/>
    <row r="16474" ht="12.75" customHeight="1" x14ac:dyDescent="0.2"/>
    <row r="16475" ht="12.75" customHeight="1" x14ac:dyDescent="0.2"/>
    <row r="16476" ht="12.75" customHeight="1" x14ac:dyDescent="0.2"/>
    <row r="16477" ht="12.75" customHeight="1" x14ac:dyDescent="0.2"/>
    <row r="16478" ht="12.75" customHeight="1" x14ac:dyDescent="0.2"/>
    <row r="16479" ht="12.75" customHeight="1" x14ac:dyDescent="0.2"/>
    <row r="16480" ht="12.75" customHeight="1" x14ac:dyDescent="0.2"/>
    <row r="16481" ht="12.75" customHeight="1" x14ac:dyDescent="0.2"/>
    <row r="16482" ht="12.75" customHeight="1" x14ac:dyDescent="0.2"/>
    <row r="16483" ht="12.75" customHeight="1" x14ac:dyDescent="0.2"/>
    <row r="16484" ht="12.75" customHeight="1" x14ac:dyDescent="0.2"/>
    <row r="16485" ht="12.75" customHeight="1" x14ac:dyDescent="0.2"/>
    <row r="16486" ht="12.75" customHeight="1" x14ac:dyDescent="0.2"/>
    <row r="16487" ht="12.75" customHeight="1" x14ac:dyDescent="0.2"/>
    <row r="16488" ht="12.75" customHeight="1" x14ac:dyDescent="0.2"/>
    <row r="16489" ht="12.75" customHeight="1" x14ac:dyDescent="0.2"/>
    <row r="16490" ht="12.75" customHeight="1" x14ac:dyDescent="0.2"/>
    <row r="16491" ht="12.75" customHeight="1" x14ac:dyDescent="0.2"/>
    <row r="16492" ht="12.75" customHeight="1" x14ac:dyDescent="0.2"/>
    <row r="16493" ht="12.75" customHeight="1" x14ac:dyDescent="0.2"/>
    <row r="16494" ht="12.75" customHeight="1" x14ac:dyDescent="0.2"/>
    <row r="16495" ht="12.75" customHeight="1" x14ac:dyDescent="0.2"/>
    <row r="16496" ht="12.75" customHeight="1" x14ac:dyDescent="0.2"/>
    <row r="16497" ht="12.75" customHeight="1" x14ac:dyDescent="0.2"/>
    <row r="16498" ht="12.75" customHeight="1" x14ac:dyDescent="0.2"/>
    <row r="16499" ht="12.75" customHeight="1" x14ac:dyDescent="0.2"/>
    <row r="16500" ht="12.75" customHeight="1" x14ac:dyDescent="0.2"/>
    <row r="16501" ht="12.75" customHeight="1" x14ac:dyDescent="0.2"/>
    <row r="16502" ht="12.75" customHeight="1" x14ac:dyDescent="0.2"/>
    <row r="16503" ht="12.75" customHeight="1" x14ac:dyDescent="0.2"/>
    <row r="16504" ht="12.75" customHeight="1" x14ac:dyDescent="0.2"/>
    <row r="16505" ht="12.75" customHeight="1" x14ac:dyDescent="0.2"/>
    <row r="16506" ht="12.75" customHeight="1" x14ac:dyDescent="0.2"/>
    <row r="16507" ht="12.75" customHeight="1" x14ac:dyDescent="0.2"/>
    <row r="16508" ht="12.75" customHeight="1" x14ac:dyDescent="0.2"/>
    <row r="16509" ht="12.75" customHeight="1" x14ac:dyDescent="0.2"/>
    <row r="16510" ht="12.75" customHeight="1" x14ac:dyDescent="0.2"/>
    <row r="16511" ht="12.75" customHeight="1" x14ac:dyDescent="0.2"/>
    <row r="16512" ht="12.75" customHeight="1" x14ac:dyDescent="0.2"/>
    <row r="16513" ht="12.75" customHeight="1" x14ac:dyDescent="0.2"/>
    <row r="16514" ht="12.75" customHeight="1" x14ac:dyDescent="0.2"/>
    <row r="16515" ht="12.75" customHeight="1" x14ac:dyDescent="0.2"/>
    <row r="16516" ht="12.75" customHeight="1" x14ac:dyDescent="0.2"/>
    <row r="16517" ht="12.75" customHeight="1" x14ac:dyDescent="0.2"/>
    <row r="16518" ht="12.75" customHeight="1" x14ac:dyDescent="0.2"/>
    <row r="16519" ht="12.75" customHeight="1" x14ac:dyDescent="0.2"/>
    <row r="16520" ht="12.75" customHeight="1" x14ac:dyDescent="0.2"/>
    <row r="16521" ht="12.75" customHeight="1" x14ac:dyDescent="0.2"/>
    <row r="16522" ht="12.75" customHeight="1" x14ac:dyDescent="0.2"/>
    <row r="16523" ht="12.75" customHeight="1" x14ac:dyDescent="0.2"/>
    <row r="16524" ht="12.75" customHeight="1" x14ac:dyDescent="0.2"/>
    <row r="16525" ht="12.75" customHeight="1" x14ac:dyDescent="0.2"/>
    <row r="16526" ht="12.75" customHeight="1" x14ac:dyDescent="0.2"/>
    <row r="16527" ht="12.75" customHeight="1" x14ac:dyDescent="0.2"/>
    <row r="16528" ht="12.75" customHeight="1" x14ac:dyDescent="0.2"/>
    <row r="16529" ht="12.75" customHeight="1" x14ac:dyDescent="0.2"/>
    <row r="16530" ht="12.75" customHeight="1" x14ac:dyDescent="0.2"/>
    <row r="16531" ht="12.75" customHeight="1" x14ac:dyDescent="0.2"/>
    <row r="16532" ht="12.75" customHeight="1" x14ac:dyDescent="0.2"/>
    <row r="16533" ht="12.75" customHeight="1" x14ac:dyDescent="0.2"/>
    <row r="16534" ht="12.75" customHeight="1" x14ac:dyDescent="0.2"/>
    <row r="16535" ht="12.75" customHeight="1" x14ac:dyDescent="0.2"/>
    <row r="16536" ht="12.75" customHeight="1" x14ac:dyDescent="0.2"/>
    <row r="16537" ht="12.75" customHeight="1" x14ac:dyDescent="0.2"/>
    <row r="16538" ht="12.75" customHeight="1" x14ac:dyDescent="0.2"/>
    <row r="16539" ht="12.75" customHeight="1" x14ac:dyDescent="0.2"/>
    <row r="16540" ht="12.75" customHeight="1" x14ac:dyDescent="0.2"/>
    <row r="16541" ht="12.75" customHeight="1" x14ac:dyDescent="0.2"/>
    <row r="16542" ht="12.75" customHeight="1" x14ac:dyDescent="0.2"/>
    <row r="16543" ht="12.75" customHeight="1" x14ac:dyDescent="0.2"/>
    <row r="16544" ht="12.75" customHeight="1" x14ac:dyDescent="0.2"/>
    <row r="16545" ht="12.75" customHeight="1" x14ac:dyDescent="0.2"/>
    <row r="16546" ht="12.75" customHeight="1" x14ac:dyDescent="0.2"/>
    <row r="16547" ht="12.75" customHeight="1" x14ac:dyDescent="0.2"/>
    <row r="16548" ht="12.75" customHeight="1" x14ac:dyDescent="0.2"/>
    <row r="16549" ht="12.75" customHeight="1" x14ac:dyDescent="0.2"/>
    <row r="16550" ht="12.75" customHeight="1" x14ac:dyDescent="0.2"/>
    <row r="16551" ht="12.75" customHeight="1" x14ac:dyDescent="0.2"/>
    <row r="16552" ht="12.75" customHeight="1" x14ac:dyDescent="0.2"/>
    <row r="16553" ht="12.75" customHeight="1" x14ac:dyDescent="0.2"/>
    <row r="16554" ht="12.75" customHeight="1" x14ac:dyDescent="0.2"/>
    <row r="16555" ht="12.75" customHeight="1" x14ac:dyDescent="0.2"/>
    <row r="16556" ht="12.75" customHeight="1" x14ac:dyDescent="0.2"/>
    <row r="16557" ht="12.75" customHeight="1" x14ac:dyDescent="0.2"/>
    <row r="16558" ht="12.75" customHeight="1" x14ac:dyDescent="0.2"/>
    <row r="16559" ht="12.75" customHeight="1" x14ac:dyDescent="0.2"/>
    <row r="16560" ht="12.75" customHeight="1" x14ac:dyDescent="0.2"/>
    <row r="16561" ht="12.75" customHeight="1" x14ac:dyDescent="0.2"/>
    <row r="16562" ht="12.75" customHeight="1" x14ac:dyDescent="0.2"/>
    <row r="16563" ht="12.75" customHeight="1" x14ac:dyDescent="0.2"/>
    <row r="16564" ht="12.75" customHeight="1" x14ac:dyDescent="0.2"/>
    <row r="16565" ht="12.75" customHeight="1" x14ac:dyDescent="0.2"/>
    <row r="16566" ht="12.75" customHeight="1" x14ac:dyDescent="0.2"/>
    <row r="16567" ht="12.75" customHeight="1" x14ac:dyDescent="0.2"/>
    <row r="16568" ht="12.75" customHeight="1" x14ac:dyDescent="0.2"/>
    <row r="16569" ht="12.75" customHeight="1" x14ac:dyDescent="0.2"/>
    <row r="16570" ht="12.75" customHeight="1" x14ac:dyDescent="0.2"/>
    <row r="16571" ht="12.75" customHeight="1" x14ac:dyDescent="0.2"/>
    <row r="16572" ht="12.75" customHeight="1" x14ac:dyDescent="0.2"/>
    <row r="16573" ht="12.75" customHeight="1" x14ac:dyDescent="0.2"/>
    <row r="16574" ht="12.75" customHeight="1" x14ac:dyDescent="0.2"/>
    <row r="16575" ht="12.75" customHeight="1" x14ac:dyDescent="0.2"/>
    <row r="16576" ht="12.75" customHeight="1" x14ac:dyDescent="0.2"/>
    <row r="16577" ht="12.75" customHeight="1" x14ac:dyDescent="0.2"/>
    <row r="16578" ht="12.75" customHeight="1" x14ac:dyDescent="0.2"/>
    <row r="16579" ht="12.75" customHeight="1" x14ac:dyDescent="0.2"/>
    <row r="16580" ht="12.75" customHeight="1" x14ac:dyDescent="0.2"/>
    <row r="16581" ht="12.75" customHeight="1" x14ac:dyDescent="0.2"/>
    <row r="16582" ht="12.75" customHeight="1" x14ac:dyDescent="0.2"/>
    <row r="16583" ht="12.75" customHeight="1" x14ac:dyDescent="0.2"/>
    <row r="16584" ht="12.75" customHeight="1" x14ac:dyDescent="0.2"/>
    <row r="16585" ht="12.75" customHeight="1" x14ac:dyDescent="0.2"/>
    <row r="16586" ht="12.75" customHeight="1" x14ac:dyDescent="0.2"/>
    <row r="16587" ht="12.75" customHeight="1" x14ac:dyDescent="0.2"/>
    <row r="16588" ht="12.75" customHeight="1" x14ac:dyDescent="0.2"/>
    <row r="16589" ht="12.75" customHeight="1" x14ac:dyDescent="0.2"/>
    <row r="16590" ht="12.75" customHeight="1" x14ac:dyDescent="0.2"/>
    <row r="16591" ht="12.75" customHeight="1" x14ac:dyDescent="0.2"/>
    <row r="16592" ht="12.75" customHeight="1" x14ac:dyDescent="0.2"/>
    <row r="16593" ht="12.75" customHeight="1" x14ac:dyDescent="0.2"/>
    <row r="16594" ht="12.75" customHeight="1" x14ac:dyDescent="0.2"/>
    <row r="16595" ht="12.75" customHeight="1" x14ac:dyDescent="0.2"/>
    <row r="16596" ht="12.75" customHeight="1" x14ac:dyDescent="0.2"/>
    <row r="16597" ht="12.75" customHeight="1" x14ac:dyDescent="0.2"/>
    <row r="16598" ht="12.75" customHeight="1" x14ac:dyDescent="0.2"/>
    <row r="16599" ht="12.75" customHeight="1" x14ac:dyDescent="0.2"/>
    <row r="16600" ht="12.75" customHeight="1" x14ac:dyDescent="0.2"/>
    <row r="16601" ht="12.75" customHeight="1" x14ac:dyDescent="0.2"/>
    <row r="16602" ht="12.75" customHeight="1" x14ac:dyDescent="0.2"/>
    <row r="16603" ht="12.75" customHeight="1" x14ac:dyDescent="0.2"/>
    <row r="16604" ht="12.75" customHeight="1" x14ac:dyDescent="0.2"/>
    <row r="16605" ht="12.75" customHeight="1" x14ac:dyDescent="0.2"/>
    <row r="16606" ht="12.75" customHeight="1" x14ac:dyDescent="0.2"/>
    <row r="16607" ht="12.75" customHeight="1" x14ac:dyDescent="0.2"/>
    <row r="16608" ht="12.75" customHeight="1" x14ac:dyDescent="0.2"/>
    <row r="16609" ht="12.75" customHeight="1" x14ac:dyDescent="0.2"/>
    <row r="16610" ht="12.75" customHeight="1" x14ac:dyDescent="0.2"/>
    <row r="16611" ht="12.75" customHeight="1" x14ac:dyDescent="0.2"/>
    <row r="16612" ht="12.75" customHeight="1" x14ac:dyDescent="0.2"/>
    <row r="16613" ht="12.75" customHeight="1" x14ac:dyDescent="0.2"/>
    <row r="16614" ht="12.75" customHeight="1" x14ac:dyDescent="0.2"/>
    <row r="16615" ht="12.75" customHeight="1" x14ac:dyDescent="0.2"/>
    <row r="16616" ht="12.75" customHeight="1" x14ac:dyDescent="0.2"/>
    <row r="16617" ht="12.75" customHeight="1" x14ac:dyDescent="0.2"/>
    <row r="16618" ht="12.75" customHeight="1" x14ac:dyDescent="0.2"/>
    <row r="16619" ht="12.75" customHeight="1" x14ac:dyDescent="0.2"/>
    <row r="16620" ht="12.75" customHeight="1" x14ac:dyDescent="0.2"/>
    <row r="16621" ht="12.75" customHeight="1" x14ac:dyDescent="0.2"/>
    <row r="16622" ht="12.75" customHeight="1" x14ac:dyDescent="0.2"/>
    <row r="16623" ht="12.75" customHeight="1" x14ac:dyDescent="0.2"/>
    <row r="16624" ht="12.75" customHeight="1" x14ac:dyDescent="0.2"/>
    <row r="16625" ht="12.75" customHeight="1" x14ac:dyDescent="0.2"/>
    <row r="16626" ht="12.75" customHeight="1" x14ac:dyDescent="0.2"/>
    <row r="16627" ht="12.75" customHeight="1" x14ac:dyDescent="0.2"/>
    <row r="16628" ht="12.75" customHeight="1" x14ac:dyDescent="0.2"/>
    <row r="16629" ht="12.75" customHeight="1" x14ac:dyDescent="0.2"/>
    <row r="16630" ht="12.75" customHeight="1" x14ac:dyDescent="0.2"/>
    <row r="16631" ht="12.75" customHeight="1" x14ac:dyDescent="0.2"/>
    <row r="16632" ht="12.75" customHeight="1" x14ac:dyDescent="0.2"/>
    <row r="16633" ht="12.75" customHeight="1" x14ac:dyDescent="0.2"/>
    <row r="16634" ht="12.75" customHeight="1" x14ac:dyDescent="0.2"/>
    <row r="16635" ht="12.75" customHeight="1" x14ac:dyDescent="0.2"/>
    <row r="16636" ht="12.75" customHeight="1" x14ac:dyDescent="0.2"/>
    <row r="16637" ht="12.75" customHeight="1" x14ac:dyDescent="0.2"/>
    <row r="16638" ht="12.75" customHeight="1" x14ac:dyDescent="0.2"/>
    <row r="16639" ht="12.75" customHeight="1" x14ac:dyDescent="0.2"/>
    <row r="16640" ht="12.75" customHeight="1" x14ac:dyDescent="0.2"/>
    <row r="16641" ht="12.75" customHeight="1" x14ac:dyDescent="0.2"/>
    <row r="16642" ht="12.75" customHeight="1" x14ac:dyDescent="0.2"/>
    <row r="16643" ht="12.75" customHeight="1" x14ac:dyDescent="0.2"/>
    <row r="16644" ht="12.75" customHeight="1" x14ac:dyDescent="0.2"/>
    <row r="16645" ht="12.75" customHeight="1" x14ac:dyDescent="0.2"/>
    <row r="16646" ht="12.75" customHeight="1" x14ac:dyDescent="0.2"/>
    <row r="16647" ht="12.75" customHeight="1" x14ac:dyDescent="0.2"/>
    <row r="16648" ht="12.75" customHeight="1" x14ac:dyDescent="0.2"/>
    <row r="16649" ht="12.75" customHeight="1" x14ac:dyDescent="0.2"/>
    <row r="16650" ht="12.75" customHeight="1" x14ac:dyDescent="0.2"/>
    <row r="16651" ht="12.75" customHeight="1" x14ac:dyDescent="0.2"/>
    <row r="16652" ht="12.75" customHeight="1" x14ac:dyDescent="0.2"/>
    <row r="16653" ht="12.75" customHeight="1" x14ac:dyDescent="0.2"/>
    <row r="16654" ht="12.75" customHeight="1" x14ac:dyDescent="0.2"/>
    <row r="16655" ht="12.75" customHeight="1" x14ac:dyDescent="0.2"/>
    <row r="16656" ht="12.75" customHeight="1" x14ac:dyDescent="0.2"/>
    <row r="16657" ht="12.75" customHeight="1" x14ac:dyDescent="0.2"/>
    <row r="16658" ht="12.75" customHeight="1" x14ac:dyDescent="0.2"/>
    <row r="16659" ht="12.75" customHeight="1" x14ac:dyDescent="0.2"/>
    <row r="16660" ht="12.75" customHeight="1" x14ac:dyDescent="0.2"/>
    <row r="16661" ht="12.75" customHeight="1" x14ac:dyDescent="0.2"/>
    <row r="16662" ht="12.75" customHeight="1" x14ac:dyDescent="0.2"/>
    <row r="16663" ht="12.75" customHeight="1" x14ac:dyDescent="0.2"/>
    <row r="16664" ht="12.75" customHeight="1" x14ac:dyDescent="0.2"/>
    <row r="16665" ht="12.75" customHeight="1" x14ac:dyDescent="0.2"/>
    <row r="16666" ht="12.75" customHeight="1" x14ac:dyDescent="0.2"/>
    <row r="16667" ht="12.75" customHeight="1" x14ac:dyDescent="0.2"/>
    <row r="16668" ht="12.75" customHeight="1" x14ac:dyDescent="0.2"/>
    <row r="16669" ht="12.75" customHeight="1" x14ac:dyDescent="0.2"/>
    <row r="16670" ht="12.75" customHeight="1" x14ac:dyDescent="0.2"/>
    <row r="16671" ht="12.75" customHeight="1" x14ac:dyDescent="0.2"/>
    <row r="16672" ht="12.75" customHeight="1" x14ac:dyDescent="0.2"/>
    <row r="16673" ht="12.75" customHeight="1" x14ac:dyDescent="0.2"/>
    <row r="16674" ht="12.75" customHeight="1" x14ac:dyDescent="0.2"/>
    <row r="16675" ht="12.75" customHeight="1" x14ac:dyDescent="0.2"/>
    <row r="16676" ht="12.75" customHeight="1" x14ac:dyDescent="0.2"/>
    <row r="16677" ht="12.75" customHeight="1" x14ac:dyDescent="0.2"/>
    <row r="16678" ht="12.75" customHeight="1" x14ac:dyDescent="0.2"/>
    <row r="16679" ht="12.75" customHeight="1" x14ac:dyDescent="0.2"/>
    <row r="16680" ht="12.75" customHeight="1" x14ac:dyDescent="0.2"/>
    <row r="16681" ht="12.75" customHeight="1" x14ac:dyDescent="0.2"/>
    <row r="16682" ht="12.75" customHeight="1" x14ac:dyDescent="0.2"/>
    <row r="16683" ht="12.75" customHeight="1" x14ac:dyDescent="0.2"/>
    <row r="16684" ht="12.75" customHeight="1" x14ac:dyDescent="0.2"/>
    <row r="16685" ht="12.75" customHeight="1" x14ac:dyDescent="0.2"/>
    <row r="16686" ht="12.75" customHeight="1" x14ac:dyDescent="0.2"/>
    <row r="16687" ht="12.75" customHeight="1" x14ac:dyDescent="0.2"/>
    <row r="16688" ht="12.75" customHeight="1" x14ac:dyDescent="0.2"/>
    <row r="16689" ht="12.75" customHeight="1" x14ac:dyDescent="0.2"/>
    <row r="16690" ht="12.75" customHeight="1" x14ac:dyDescent="0.2"/>
    <row r="16691" ht="12.75" customHeight="1" x14ac:dyDescent="0.2"/>
    <row r="16692" ht="12.75" customHeight="1" x14ac:dyDescent="0.2"/>
    <row r="16693" ht="12.75" customHeight="1" x14ac:dyDescent="0.2"/>
    <row r="16694" ht="12.75" customHeight="1" x14ac:dyDescent="0.2"/>
    <row r="16695" ht="12.75" customHeight="1" x14ac:dyDescent="0.2"/>
    <row r="16696" ht="12.75" customHeight="1" x14ac:dyDescent="0.2"/>
    <row r="16697" ht="12.75" customHeight="1" x14ac:dyDescent="0.2"/>
    <row r="16698" ht="12.75" customHeight="1" x14ac:dyDescent="0.2"/>
    <row r="16699" ht="12.75" customHeight="1" x14ac:dyDescent="0.2"/>
    <row r="16700" ht="12.75" customHeight="1" x14ac:dyDescent="0.2"/>
    <row r="16701" ht="12.75" customHeight="1" x14ac:dyDescent="0.2"/>
    <row r="16702" ht="12.75" customHeight="1" x14ac:dyDescent="0.2"/>
    <row r="16703" ht="12.75" customHeight="1" x14ac:dyDescent="0.2"/>
    <row r="16704" ht="12.75" customHeight="1" x14ac:dyDescent="0.2"/>
    <row r="16705" ht="12.75" customHeight="1" x14ac:dyDescent="0.2"/>
    <row r="16706" ht="12.75" customHeight="1" x14ac:dyDescent="0.2"/>
    <row r="16707" ht="12.75" customHeight="1" x14ac:dyDescent="0.2"/>
    <row r="16708" ht="12.75" customHeight="1" x14ac:dyDescent="0.2"/>
    <row r="16709" ht="12.75" customHeight="1" x14ac:dyDescent="0.2"/>
    <row r="16710" ht="12.75" customHeight="1" x14ac:dyDescent="0.2"/>
    <row r="16711" ht="12.75" customHeight="1" x14ac:dyDescent="0.2"/>
    <row r="16712" ht="12.75" customHeight="1" x14ac:dyDescent="0.2"/>
    <row r="16713" ht="12.75" customHeight="1" x14ac:dyDescent="0.2"/>
    <row r="16714" ht="12.75" customHeight="1" x14ac:dyDescent="0.2"/>
    <row r="16715" ht="12.75" customHeight="1" x14ac:dyDescent="0.2"/>
    <row r="16716" ht="12.75" customHeight="1" x14ac:dyDescent="0.2"/>
    <row r="16717" ht="12.75" customHeight="1" x14ac:dyDescent="0.2"/>
    <row r="16718" ht="12.75" customHeight="1" x14ac:dyDescent="0.2"/>
    <row r="16719" ht="12.75" customHeight="1" x14ac:dyDescent="0.2"/>
    <row r="16720" ht="12.75" customHeight="1" x14ac:dyDescent="0.2"/>
    <row r="16721" ht="12.75" customHeight="1" x14ac:dyDescent="0.2"/>
    <row r="16722" ht="12.75" customHeight="1" x14ac:dyDescent="0.2"/>
    <row r="16723" ht="12.75" customHeight="1" x14ac:dyDescent="0.2"/>
    <row r="16724" ht="12.75" customHeight="1" x14ac:dyDescent="0.2"/>
    <row r="16725" ht="12.75" customHeight="1" x14ac:dyDescent="0.2"/>
    <row r="16726" ht="12.75" customHeight="1" x14ac:dyDescent="0.2"/>
    <row r="16727" ht="12.75" customHeight="1" x14ac:dyDescent="0.2"/>
    <row r="16728" ht="12.75" customHeight="1" x14ac:dyDescent="0.2"/>
    <row r="16729" ht="12.75" customHeight="1" x14ac:dyDescent="0.2"/>
    <row r="16730" ht="12.75" customHeight="1" x14ac:dyDescent="0.2"/>
    <row r="16731" ht="12.75" customHeight="1" x14ac:dyDescent="0.2"/>
    <row r="16732" ht="12.75" customHeight="1" x14ac:dyDescent="0.2"/>
    <row r="16733" ht="12.75" customHeight="1" x14ac:dyDescent="0.2"/>
    <row r="16734" ht="12.75" customHeight="1" x14ac:dyDescent="0.2"/>
    <row r="16735" ht="12.75" customHeight="1" x14ac:dyDescent="0.2"/>
    <row r="16736" ht="12.75" customHeight="1" x14ac:dyDescent="0.2"/>
    <row r="16737" ht="12.75" customHeight="1" x14ac:dyDescent="0.2"/>
    <row r="16738" ht="12.75" customHeight="1" x14ac:dyDescent="0.2"/>
    <row r="16739" ht="12.75" customHeight="1" x14ac:dyDescent="0.2"/>
    <row r="16740" ht="12.75" customHeight="1" x14ac:dyDescent="0.2"/>
    <row r="16741" ht="12.75" customHeight="1" x14ac:dyDescent="0.2"/>
    <row r="16742" ht="12.75" customHeight="1" x14ac:dyDescent="0.2"/>
    <row r="16743" ht="12.75" customHeight="1" x14ac:dyDescent="0.2"/>
    <row r="16744" ht="12.75" customHeight="1" x14ac:dyDescent="0.2"/>
    <row r="16745" ht="12.75" customHeight="1" x14ac:dyDescent="0.2"/>
    <row r="16746" ht="12.75" customHeight="1" x14ac:dyDescent="0.2"/>
    <row r="16747" ht="12.75" customHeight="1" x14ac:dyDescent="0.2"/>
    <row r="16748" ht="12.75" customHeight="1" x14ac:dyDescent="0.2"/>
    <row r="16749" ht="12.75" customHeight="1" x14ac:dyDescent="0.2"/>
    <row r="16750" ht="12.75" customHeight="1" x14ac:dyDescent="0.2"/>
    <row r="16751" ht="12.75" customHeight="1" x14ac:dyDescent="0.2"/>
    <row r="16752" ht="12.75" customHeight="1" x14ac:dyDescent="0.2"/>
    <row r="16753" ht="12.75" customHeight="1" x14ac:dyDescent="0.2"/>
    <row r="16754" ht="12.75" customHeight="1" x14ac:dyDescent="0.2"/>
    <row r="16755" ht="12.75" customHeight="1" x14ac:dyDescent="0.2"/>
    <row r="16756" ht="12.75" customHeight="1" x14ac:dyDescent="0.2"/>
    <row r="16757" ht="12.75" customHeight="1" x14ac:dyDescent="0.2"/>
    <row r="16758" ht="12.75" customHeight="1" x14ac:dyDescent="0.2"/>
    <row r="16759" ht="12.75" customHeight="1" x14ac:dyDescent="0.2"/>
    <row r="16760" ht="12.75" customHeight="1" x14ac:dyDescent="0.2"/>
    <row r="16761" ht="12.75" customHeight="1" x14ac:dyDescent="0.2"/>
    <row r="16762" ht="12.75" customHeight="1" x14ac:dyDescent="0.2"/>
    <row r="16763" ht="12.75" customHeight="1" x14ac:dyDescent="0.2"/>
    <row r="16764" ht="12.75" customHeight="1" x14ac:dyDescent="0.2"/>
    <row r="16765" ht="12.75" customHeight="1" x14ac:dyDescent="0.2"/>
    <row r="16766" ht="12.75" customHeight="1" x14ac:dyDescent="0.2"/>
    <row r="16767" ht="12.75" customHeight="1" x14ac:dyDescent="0.2"/>
    <row r="16768" ht="12.75" customHeight="1" x14ac:dyDescent="0.2"/>
    <row r="16769" ht="12.75" customHeight="1" x14ac:dyDescent="0.2"/>
    <row r="16770" ht="12.75" customHeight="1" x14ac:dyDescent="0.2"/>
    <row r="16771" ht="12.75" customHeight="1" x14ac:dyDescent="0.2"/>
    <row r="16772" ht="12.75" customHeight="1" x14ac:dyDescent="0.2"/>
    <row r="16773" ht="12.75" customHeight="1" x14ac:dyDescent="0.2"/>
    <row r="16774" ht="12.75" customHeight="1" x14ac:dyDescent="0.2"/>
    <row r="16775" ht="12.75" customHeight="1" x14ac:dyDescent="0.2"/>
    <row r="16776" ht="12.75" customHeight="1" x14ac:dyDescent="0.2"/>
    <row r="16777" ht="12.75" customHeight="1" x14ac:dyDescent="0.2"/>
    <row r="16778" ht="12.75" customHeight="1" x14ac:dyDescent="0.2"/>
    <row r="16779" ht="12.75" customHeight="1" x14ac:dyDescent="0.2"/>
    <row r="16780" ht="12.75" customHeight="1" x14ac:dyDescent="0.2"/>
    <row r="16781" ht="12.75" customHeight="1" x14ac:dyDescent="0.2"/>
    <row r="16782" ht="12.75" customHeight="1" x14ac:dyDescent="0.2"/>
    <row r="16783" ht="12.75" customHeight="1" x14ac:dyDescent="0.2"/>
    <row r="16784" ht="12.75" customHeight="1" x14ac:dyDescent="0.2"/>
    <row r="16785" ht="12.75" customHeight="1" x14ac:dyDescent="0.2"/>
    <row r="16786" ht="12.75" customHeight="1" x14ac:dyDescent="0.2"/>
    <row r="16787" ht="12.75" customHeight="1" x14ac:dyDescent="0.2"/>
    <row r="16788" ht="12.75" customHeight="1" x14ac:dyDescent="0.2"/>
    <row r="16789" ht="12.75" customHeight="1" x14ac:dyDescent="0.2"/>
    <row r="16790" ht="12.75" customHeight="1" x14ac:dyDescent="0.2"/>
    <row r="16791" ht="12.75" customHeight="1" x14ac:dyDescent="0.2"/>
    <row r="16792" ht="12.75" customHeight="1" x14ac:dyDescent="0.2"/>
    <row r="16793" ht="12.75" customHeight="1" x14ac:dyDescent="0.2"/>
    <row r="16794" ht="12.75" customHeight="1" x14ac:dyDescent="0.2"/>
    <row r="16795" ht="12.75" customHeight="1" x14ac:dyDescent="0.2"/>
    <row r="16796" ht="12.75" customHeight="1" x14ac:dyDescent="0.2"/>
    <row r="16797" ht="12.75" customHeight="1" x14ac:dyDescent="0.2"/>
    <row r="16798" ht="12.75" customHeight="1" x14ac:dyDescent="0.2"/>
    <row r="16799" ht="12.75" customHeight="1" x14ac:dyDescent="0.2"/>
    <row r="16800" ht="12.75" customHeight="1" x14ac:dyDescent="0.2"/>
    <row r="16801" ht="12.75" customHeight="1" x14ac:dyDescent="0.2"/>
    <row r="16802" ht="12.75" customHeight="1" x14ac:dyDescent="0.2"/>
    <row r="16803" ht="12.75" customHeight="1" x14ac:dyDescent="0.2"/>
    <row r="16804" ht="12.75" customHeight="1" x14ac:dyDescent="0.2"/>
    <row r="16805" ht="12.75" customHeight="1" x14ac:dyDescent="0.2"/>
    <row r="16806" ht="12.75" customHeight="1" x14ac:dyDescent="0.2"/>
    <row r="16807" ht="12.75" customHeight="1" x14ac:dyDescent="0.2"/>
    <row r="16808" ht="12.75" customHeight="1" x14ac:dyDescent="0.2"/>
    <row r="16809" ht="12.75" customHeight="1" x14ac:dyDescent="0.2"/>
    <row r="16810" ht="12.75" customHeight="1" x14ac:dyDescent="0.2"/>
    <row r="16811" ht="12.75" customHeight="1" x14ac:dyDescent="0.2"/>
    <row r="16812" ht="12.75" customHeight="1" x14ac:dyDescent="0.2"/>
    <row r="16813" ht="12.75" customHeight="1" x14ac:dyDescent="0.2"/>
    <row r="16814" ht="12.75" customHeight="1" x14ac:dyDescent="0.2"/>
    <row r="16815" ht="12.75" customHeight="1" x14ac:dyDescent="0.2"/>
    <row r="16816" ht="12.75" customHeight="1" x14ac:dyDescent="0.2"/>
    <row r="16817" ht="12.75" customHeight="1" x14ac:dyDescent="0.2"/>
    <row r="16818" ht="12.75" customHeight="1" x14ac:dyDescent="0.2"/>
    <row r="16819" ht="12.75" customHeight="1" x14ac:dyDescent="0.2"/>
    <row r="16820" ht="12.75" customHeight="1" x14ac:dyDescent="0.2"/>
    <row r="16821" ht="12.75" customHeight="1" x14ac:dyDescent="0.2"/>
    <row r="16822" ht="12.75" customHeight="1" x14ac:dyDescent="0.2"/>
    <row r="16823" ht="12.75" customHeight="1" x14ac:dyDescent="0.2"/>
    <row r="16824" ht="12.75" customHeight="1" x14ac:dyDescent="0.2"/>
    <row r="16825" ht="12.75" customHeight="1" x14ac:dyDescent="0.2"/>
    <row r="16826" ht="12.75" customHeight="1" x14ac:dyDescent="0.2"/>
    <row r="16827" ht="12.75" customHeight="1" x14ac:dyDescent="0.2"/>
    <row r="16828" ht="12.75" customHeight="1" x14ac:dyDescent="0.2"/>
    <row r="16829" ht="12.75" customHeight="1" x14ac:dyDescent="0.2"/>
    <row r="16830" ht="12.75" customHeight="1" x14ac:dyDescent="0.2"/>
    <row r="16831" ht="12.75" customHeight="1" x14ac:dyDescent="0.2"/>
    <row r="16832" ht="12.75" customHeight="1" x14ac:dyDescent="0.2"/>
    <row r="16833" ht="12.75" customHeight="1" x14ac:dyDescent="0.2"/>
    <row r="16834" ht="12.75" customHeight="1" x14ac:dyDescent="0.2"/>
    <row r="16835" ht="12.75" customHeight="1" x14ac:dyDescent="0.2"/>
    <row r="16836" ht="12.75" customHeight="1" x14ac:dyDescent="0.2"/>
    <row r="16837" ht="12.75" customHeight="1" x14ac:dyDescent="0.2"/>
    <row r="16838" ht="12.75" customHeight="1" x14ac:dyDescent="0.2"/>
    <row r="16839" ht="12.75" customHeight="1" x14ac:dyDescent="0.2"/>
    <row r="16840" ht="12.75" customHeight="1" x14ac:dyDescent="0.2"/>
    <row r="16841" ht="12.75" customHeight="1" x14ac:dyDescent="0.2"/>
    <row r="16842" ht="12.75" customHeight="1" x14ac:dyDescent="0.2"/>
    <row r="16843" ht="12.75" customHeight="1" x14ac:dyDescent="0.2"/>
    <row r="16844" ht="12.75" customHeight="1" x14ac:dyDescent="0.2"/>
    <row r="16845" ht="12.75" customHeight="1" x14ac:dyDescent="0.2"/>
    <row r="16846" ht="12.75" customHeight="1" x14ac:dyDescent="0.2"/>
    <row r="16847" ht="12.75" customHeight="1" x14ac:dyDescent="0.2"/>
    <row r="16848" ht="12.75" customHeight="1" x14ac:dyDescent="0.2"/>
    <row r="16849" ht="12.75" customHeight="1" x14ac:dyDescent="0.2"/>
    <row r="16850" ht="12.75" customHeight="1" x14ac:dyDescent="0.2"/>
    <row r="16851" ht="12.75" customHeight="1" x14ac:dyDescent="0.2"/>
    <row r="16852" ht="12.75" customHeight="1" x14ac:dyDescent="0.2"/>
    <row r="16853" ht="12.75" customHeight="1" x14ac:dyDescent="0.2"/>
    <row r="16854" ht="12.75" customHeight="1" x14ac:dyDescent="0.2"/>
    <row r="16855" ht="12.75" customHeight="1" x14ac:dyDescent="0.2"/>
    <row r="16856" ht="12.75" customHeight="1" x14ac:dyDescent="0.2"/>
    <row r="16857" ht="12.75" customHeight="1" x14ac:dyDescent="0.2"/>
    <row r="16858" ht="12.75" customHeight="1" x14ac:dyDescent="0.2"/>
    <row r="16859" ht="12.75" customHeight="1" x14ac:dyDescent="0.2"/>
    <row r="16860" ht="12.75" customHeight="1" x14ac:dyDescent="0.2"/>
    <row r="16861" ht="12.75" customHeight="1" x14ac:dyDescent="0.2"/>
    <row r="16862" ht="12.75" customHeight="1" x14ac:dyDescent="0.2"/>
    <row r="16863" ht="12.75" customHeight="1" x14ac:dyDescent="0.2"/>
    <row r="16864" ht="12.75" customHeight="1" x14ac:dyDescent="0.2"/>
    <row r="16865" ht="12.75" customHeight="1" x14ac:dyDescent="0.2"/>
    <row r="16866" ht="12.75" customHeight="1" x14ac:dyDescent="0.2"/>
    <row r="16867" ht="12.75" customHeight="1" x14ac:dyDescent="0.2"/>
    <row r="16868" ht="12.75" customHeight="1" x14ac:dyDescent="0.2"/>
    <row r="16869" ht="12.75" customHeight="1" x14ac:dyDescent="0.2"/>
    <row r="16870" ht="12.75" customHeight="1" x14ac:dyDescent="0.2"/>
    <row r="16871" ht="12.75" customHeight="1" x14ac:dyDescent="0.2"/>
    <row r="16872" ht="12.75" customHeight="1" x14ac:dyDescent="0.2"/>
    <row r="16873" ht="12.75" customHeight="1" x14ac:dyDescent="0.2"/>
    <row r="16874" ht="12.75" customHeight="1" x14ac:dyDescent="0.2"/>
    <row r="16875" ht="12.75" customHeight="1" x14ac:dyDescent="0.2"/>
    <row r="16876" ht="12.75" customHeight="1" x14ac:dyDescent="0.2"/>
    <row r="16877" ht="12.75" customHeight="1" x14ac:dyDescent="0.2"/>
    <row r="16878" ht="12.75" customHeight="1" x14ac:dyDescent="0.2"/>
    <row r="16879" ht="12.75" customHeight="1" x14ac:dyDescent="0.2"/>
    <row r="16880" ht="12.75" customHeight="1" x14ac:dyDescent="0.2"/>
    <row r="16881" ht="12.75" customHeight="1" x14ac:dyDescent="0.2"/>
    <row r="16882" ht="12.75" customHeight="1" x14ac:dyDescent="0.2"/>
    <row r="16883" ht="12.75" customHeight="1" x14ac:dyDescent="0.2"/>
    <row r="16884" ht="12.75" customHeight="1" x14ac:dyDescent="0.2"/>
    <row r="16885" ht="12.75" customHeight="1" x14ac:dyDescent="0.2"/>
    <row r="16886" ht="12.75" customHeight="1" x14ac:dyDescent="0.2"/>
    <row r="16887" ht="12.75" customHeight="1" x14ac:dyDescent="0.2"/>
    <row r="16888" ht="12.75" customHeight="1" x14ac:dyDescent="0.2"/>
    <row r="16889" ht="12.75" customHeight="1" x14ac:dyDescent="0.2"/>
    <row r="16890" ht="12.75" customHeight="1" x14ac:dyDescent="0.2"/>
    <row r="16891" ht="12.75" customHeight="1" x14ac:dyDescent="0.2"/>
    <row r="16892" ht="12.75" customHeight="1" x14ac:dyDescent="0.2"/>
    <row r="16893" ht="12.75" customHeight="1" x14ac:dyDescent="0.2"/>
    <row r="16894" ht="12.75" customHeight="1" x14ac:dyDescent="0.2"/>
    <row r="16895" ht="12.75" customHeight="1" x14ac:dyDescent="0.2"/>
    <row r="16896" ht="12.75" customHeight="1" x14ac:dyDescent="0.2"/>
    <row r="16897" ht="12.75" customHeight="1" x14ac:dyDescent="0.2"/>
    <row r="16898" ht="12.75" customHeight="1" x14ac:dyDescent="0.2"/>
    <row r="16899" ht="12.75" customHeight="1" x14ac:dyDescent="0.2"/>
    <row r="16900" ht="12.75" customHeight="1" x14ac:dyDescent="0.2"/>
    <row r="16901" ht="12.75" customHeight="1" x14ac:dyDescent="0.2"/>
    <row r="16902" ht="12.75" customHeight="1" x14ac:dyDescent="0.2"/>
    <row r="16903" ht="12.75" customHeight="1" x14ac:dyDescent="0.2"/>
    <row r="16904" ht="12.75" customHeight="1" x14ac:dyDescent="0.2"/>
    <row r="16905" ht="12.75" customHeight="1" x14ac:dyDescent="0.2"/>
    <row r="16906" ht="12.75" customHeight="1" x14ac:dyDescent="0.2"/>
    <row r="16907" ht="12.75" customHeight="1" x14ac:dyDescent="0.2"/>
    <row r="16908" ht="12.75" customHeight="1" x14ac:dyDescent="0.2"/>
    <row r="16909" ht="12.75" customHeight="1" x14ac:dyDescent="0.2"/>
    <row r="16910" ht="12.75" customHeight="1" x14ac:dyDescent="0.2"/>
    <row r="16911" ht="12.75" customHeight="1" x14ac:dyDescent="0.2"/>
    <row r="16912" ht="12.75" customHeight="1" x14ac:dyDescent="0.2"/>
    <row r="16913" ht="12.75" customHeight="1" x14ac:dyDescent="0.2"/>
    <row r="16914" ht="12.75" customHeight="1" x14ac:dyDescent="0.2"/>
    <row r="16915" ht="12.75" customHeight="1" x14ac:dyDescent="0.2"/>
    <row r="16916" ht="12.75" customHeight="1" x14ac:dyDescent="0.2"/>
    <row r="16917" ht="12.75" customHeight="1" x14ac:dyDescent="0.2"/>
    <row r="16918" ht="12.75" customHeight="1" x14ac:dyDescent="0.2"/>
    <row r="16919" ht="12.75" customHeight="1" x14ac:dyDescent="0.2"/>
    <row r="16920" ht="12.75" customHeight="1" x14ac:dyDescent="0.2"/>
    <row r="16921" ht="12.75" customHeight="1" x14ac:dyDescent="0.2"/>
    <row r="16922" ht="12.75" customHeight="1" x14ac:dyDescent="0.2"/>
    <row r="16923" ht="12.75" customHeight="1" x14ac:dyDescent="0.2"/>
    <row r="16924" ht="12.75" customHeight="1" x14ac:dyDescent="0.2"/>
    <row r="16925" ht="12.75" customHeight="1" x14ac:dyDescent="0.2"/>
    <row r="16926" ht="12.75" customHeight="1" x14ac:dyDescent="0.2"/>
    <row r="16927" ht="12.75" customHeight="1" x14ac:dyDescent="0.2"/>
    <row r="16928" ht="12.75" customHeight="1" x14ac:dyDescent="0.2"/>
    <row r="16929" ht="12.75" customHeight="1" x14ac:dyDescent="0.2"/>
    <row r="16930" ht="12.75" customHeight="1" x14ac:dyDescent="0.2"/>
    <row r="16931" ht="12.75" customHeight="1" x14ac:dyDescent="0.2"/>
    <row r="16932" ht="12.75" customHeight="1" x14ac:dyDescent="0.2"/>
    <row r="16933" ht="12.75" customHeight="1" x14ac:dyDescent="0.2"/>
    <row r="16934" ht="12.75" customHeight="1" x14ac:dyDescent="0.2"/>
    <row r="16935" ht="12.75" customHeight="1" x14ac:dyDescent="0.2"/>
    <row r="16936" ht="12.75" customHeight="1" x14ac:dyDescent="0.2"/>
    <row r="16937" ht="12.75" customHeight="1" x14ac:dyDescent="0.2"/>
    <row r="16938" ht="12.75" customHeight="1" x14ac:dyDescent="0.2"/>
    <row r="16939" ht="12.75" customHeight="1" x14ac:dyDescent="0.2"/>
    <row r="16940" ht="12.75" customHeight="1" x14ac:dyDescent="0.2"/>
    <row r="16941" ht="12.75" customHeight="1" x14ac:dyDescent="0.2"/>
    <row r="16942" ht="12.75" customHeight="1" x14ac:dyDescent="0.2"/>
    <row r="16943" ht="12.75" customHeight="1" x14ac:dyDescent="0.2"/>
    <row r="16944" ht="12.75" customHeight="1" x14ac:dyDescent="0.2"/>
    <row r="16945" ht="12.75" customHeight="1" x14ac:dyDescent="0.2"/>
    <row r="16946" ht="12.75" customHeight="1" x14ac:dyDescent="0.2"/>
    <row r="16947" ht="12.75" customHeight="1" x14ac:dyDescent="0.2"/>
    <row r="16948" ht="12.75" customHeight="1" x14ac:dyDescent="0.2"/>
    <row r="16949" ht="12.75" customHeight="1" x14ac:dyDescent="0.2"/>
    <row r="16950" ht="12.75" customHeight="1" x14ac:dyDescent="0.2"/>
    <row r="16951" ht="12.75" customHeight="1" x14ac:dyDescent="0.2"/>
    <row r="16952" ht="12.75" customHeight="1" x14ac:dyDescent="0.2"/>
    <row r="16953" ht="12.75" customHeight="1" x14ac:dyDescent="0.2"/>
    <row r="16954" ht="12.75" customHeight="1" x14ac:dyDescent="0.2"/>
    <row r="16955" ht="12.75" customHeight="1" x14ac:dyDescent="0.2"/>
    <row r="16956" ht="12.75" customHeight="1" x14ac:dyDescent="0.2"/>
    <row r="16957" ht="12.75" customHeight="1" x14ac:dyDescent="0.2"/>
    <row r="16958" ht="12.75" customHeight="1" x14ac:dyDescent="0.2"/>
    <row r="16959" ht="12.75" customHeight="1" x14ac:dyDescent="0.2"/>
    <row r="16960" ht="12.75" customHeight="1" x14ac:dyDescent="0.2"/>
    <row r="16961" ht="12.75" customHeight="1" x14ac:dyDescent="0.2"/>
    <row r="16962" ht="12.75" customHeight="1" x14ac:dyDescent="0.2"/>
    <row r="16963" ht="12.75" customHeight="1" x14ac:dyDescent="0.2"/>
    <row r="16964" ht="12.75" customHeight="1" x14ac:dyDescent="0.2"/>
    <row r="16965" ht="12.75" customHeight="1" x14ac:dyDescent="0.2"/>
    <row r="16966" ht="12.75" customHeight="1" x14ac:dyDescent="0.2"/>
    <row r="16967" ht="12.75" customHeight="1" x14ac:dyDescent="0.2"/>
    <row r="16968" ht="12.75" customHeight="1" x14ac:dyDescent="0.2"/>
    <row r="16969" ht="12.75" customHeight="1" x14ac:dyDescent="0.2"/>
    <row r="16970" ht="12.75" customHeight="1" x14ac:dyDescent="0.2"/>
    <row r="16971" ht="12.75" customHeight="1" x14ac:dyDescent="0.2"/>
    <row r="16972" ht="12.75" customHeight="1" x14ac:dyDescent="0.2"/>
    <row r="16973" ht="12.75" customHeight="1" x14ac:dyDescent="0.2"/>
    <row r="16974" ht="12.75" customHeight="1" x14ac:dyDescent="0.2"/>
    <row r="16975" ht="12.75" customHeight="1" x14ac:dyDescent="0.2"/>
    <row r="16976" ht="12.75" customHeight="1" x14ac:dyDescent="0.2"/>
    <row r="16977" ht="12.75" customHeight="1" x14ac:dyDescent="0.2"/>
    <row r="16978" ht="12.75" customHeight="1" x14ac:dyDescent="0.2"/>
    <row r="16979" ht="12.75" customHeight="1" x14ac:dyDescent="0.2"/>
    <row r="16980" ht="12.75" customHeight="1" x14ac:dyDescent="0.2"/>
    <row r="16981" ht="12.75" customHeight="1" x14ac:dyDescent="0.2"/>
    <row r="16982" ht="12.75" customHeight="1" x14ac:dyDescent="0.2"/>
    <row r="16983" ht="12.75" customHeight="1" x14ac:dyDescent="0.2"/>
    <row r="16984" ht="12.75" customHeight="1" x14ac:dyDescent="0.2"/>
    <row r="16985" ht="12.75" customHeight="1" x14ac:dyDescent="0.2"/>
    <row r="16986" ht="12.75" customHeight="1" x14ac:dyDescent="0.2"/>
    <row r="16987" ht="12.75" customHeight="1" x14ac:dyDescent="0.2"/>
    <row r="16988" ht="12.75" customHeight="1" x14ac:dyDescent="0.2"/>
    <row r="16989" ht="12.75" customHeight="1" x14ac:dyDescent="0.2"/>
    <row r="16990" ht="12.75" customHeight="1" x14ac:dyDescent="0.2"/>
    <row r="16991" ht="12.75" customHeight="1" x14ac:dyDescent="0.2"/>
    <row r="16992" ht="12.75" customHeight="1" x14ac:dyDescent="0.2"/>
    <row r="16993" ht="12.75" customHeight="1" x14ac:dyDescent="0.2"/>
    <row r="16994" ht="12.75" customHeight="1" x14ac:dyDescent="0.2"/>
    <row r="16995" ht="12.75" customHeight="1" x14ac:dyDescent="0.2"/>
    <row r="16996" ht="12.75" customHeight="1" x14ac:dyDescent="0.2"/>
    <row r="16997" ht="12.75" customHeight="1" x14ac:dyDescent="0.2"/>
    <row r="16998" ht="12.75" customHeight="1" x14ac:dyDescent="0.2"/>
    <row r="16999" ht="12.75" customHeight="1" x14ac:dyDescent="0.2"/>
    <row r="17000" ht="12.75" customHeight="1" x14ac:dyDescent="0.2"/>
    <row r="17001" ht="12.75" customHeight="1" x14ac:dyDescent="0.2"/>
    <row r="17002" ht="12.75" customHeight="1" x14ac:dyDescent="0.2"/>
    <row r="17003" ht="12.75" customHeight="1" x14ac:dyDescent="0.2"/>
    <row r="17004" ht="12.75" customHeight="1" x14ac:dyDescent="0.2"/>
    <row r="17005" ht="12.75" customHeight="1" x14ac:dyDescent="0.2"/>
    <row r="17006" ht="12.75" customHeight="1" x14ac:dyDescent="0.2"/>
    <row r="17007" ht="12.75" customHeight="1" x14ac:dyDescent="0.2"/>
    <row r="17008" ht="12.75" customHeight="1" x14ac:dyDescent="0.2"/>
    <row r="17009" ht="12.75" customHeight="1" x14ac:dyDescent="0.2"/>
    <row r="17010" ht="12.75" customHeight="1" x14ac:dyDescent="0.2"/>
    <row r="17011" ht="12.75" customHeight="1" x14ac:dyDescent="0.2"/>
    <row r="17012" ht="12.75" customHeight="1" x14ac:dyDescent="0.2"/>
    <row r="17013" ht="12.75" customHeight="1" x14ac:dyDescent="0.2"/>
    <row r="17014" ht="12.75" customHeight="1" x14ac:dyDescent="0.2"/>
    <row r="17015" ht="12.75" customHeight="1" x14ac:dyDescent="0.2"/>
    <row r="17016" ht="12.75" customHeight="1" x14ac:dyDescent="0.2"/>
    <row r="17017" ht="12.75" customHeight="1" x14ac:dyDescent="0.2"/>
    <row r="17018" ht="12.75" customHeight="1" x14ac:dyDescent="0.2"/>
    <row r="17019" ht="12.75" customHeight="1" x14ac:dyDescent="0.2"/>
    <row r="17020" ht="12.75" customHeight="1" x14ac:dyDescent="0.2"/>
    <row r="17021" ht="12.75" customHeight="1" x14ac:dyDescent="0.2"/>
    <row r="17022" ht="12.75" customHeight="1" x14ac:dyDescent="0.2"/>
    <row r="17023" ht="12.75" customHeight="1" x14ac:dyDescent="0.2"/>
    <row r="17024" ht="12.75" customHeight="1" x14ac:dyDescent="0.2"/>
    <row r="17025" ht="12.75" customHeight="1" x14ac:dyDescent="0.2"/>
    <row r="17026" ht="12.75" customHeight="1" x14ac:dyDescent="0.2"/>
    <row r="17027" ht="12.75" customHeight="1" x14ac:dyDescent="0.2"/>
    <row r="17028" ht="12.75" customHeight="1" x14ac:dyDescent="0.2"/>
    <row r="17029" ht="12.75" customHeight="1" x14ac:dyDescent="0.2"/>
    <row r="17030" ht="12.75" customHeight="1" x14ac:dyDescent="0.2"/>
    <row r="17031" ht="12.75" customHeight="1" x14ac:dyDescent="0.2"/>
    <row r="17032" ht="12.75" customHeight="1" x14ac:dyDescent="0.2"/>
    <row r="17033" ht="12.75" customHeight="1" x14ac:dyDescent="0.2"/>
    <row r="17034" ht="12.75" customHeight="1" x14ac:dyDescent="0.2"/>
    <row r="17035" ht="12.75" customHeight="1" x14ac:dyDescent="0.2"/>
    <row r="17036" ht="12.75" customHeight="1" x14ac:dyDescent="0.2"/>
    <row r="17037" ht="12.75" customHeight="1" x14ac:dyDescent="0.2"/>
    <row r="17038" ht="12.75" customHeight="1" x14ac:dyDescent="0.2"/>
    <row r="17039" ht="12.75" customHeight="1" x14ac:dyDescent="0.2"/>
    <row r="17040" ht="12.75" customHeight="1" x14ac:dyDescent="0.2"/>
    <row r="17041" ht="12.75" customHeight="1" x14ac:dyDescent="0.2"/>
    <row r="17042" ht="12.75" customHeight="1" x14ac:dyDescent="0.2"/>
    <row r="17043" ht="12.75" customHeight="1" x14ac:dyDescent="0.2"/>
    <row r="17044" ht="12.75" customHeight="1" x14ac:dyDescent="0.2"/>
    <row r="17045" ht="12.75" customHeight="1" x14ac:dyDescent="0.2"/>
    <row r="17046" ht="12.75" customHeight="1" x14ac:dyDescent="0.2"/>
    <row r="17047" ht="12.75" customHeight="1" x14ac:dyDescent="0.2"/>
    <row r="17048" ht="12.75" customHeight="1" x14ac:dyDescent="0.2"/>
    <row r="17049" ht="12.75" customHeight="1" x14ac:dyDescent="0.2"/>
    <row r="17050" ht="12.75" customHeight="1" x14ac:dyDescent="0.2"/>
    <row r="17051" ht="12.75" customHeight="1" x14ac:dyDescent="0.2"/>
    <row r="17052" ht="12.75" customHeight="1" x14ac:dyDescent="0.2"/>
    <row r="17053" ht="12.75" customHeight="1" x14ac:dyDescent="0.2"/>
    <row r="17054" ht="12.75" customHeight="1" x14ac:dyDescent="0.2"/>
    <row r="17055" ht="12.75" customHeight="1" x14ac:dyDescent="0.2"/>
    <row r="17056" ht="12.75" customHeight="1" x14ac:dyDescent="0.2"/>
    <row r="17057" ht="12.75" customHeight="1" x14ac:dyDescent="0.2"/>
    <row r="17058" ht="12.75" customHeight="1" x14ac:dyDescent="0.2"/>
    <row r="17059" ht="12.75" customHeight="1" x14ac:dyDescent="0.2"/>
    <row r="17060" ht="12.75" customHeight="1" x14ac:dyDescent="0.2"/>
    <row r="17061" ht="12.75" customHeight="1" x14ac:dyDescent="0.2"/>
    <row r="17062" ht="12.75" customHeight="1" x14ac:dyDescent="0.2"/>
    <row r="17063" ht="12.75" customHeight="1" x14ac:dyDescent="0.2"/>
    <row r="17064" ht="12.75" customHeight="1" x14ac:dyDescent="0.2"/>
    <row r="17065" ht="12.75" customHeight="1" x14ac:dyDescent="0.2"/>
    <row r="17066" ht="12.75" customHeight="1" x14ac:dyDescent="0.2"/>
    <row r="17067" ht="12.75" customHeight="1" x14ac:dyDescent="0.2"/>
    <row r="17068" ht="12.75" customHeight="1" x14ac:dyDescent="0.2"/>
    <row r="17069" ht="12.75" customHeight="1" x14ac:dyDescent="0.2"/>
    <row r="17070" ht="12.75" customHeight="1" x14ac:dyDescent="0.2"/>
    <row r="17071" ht="12.75" customHeight="1" x14ac:dyDescent="0.2"/>
    <row r="17072" ht="12.75" customHeight="1" x14ac:dyDescent="0.2"/>
    <row r="17073" ht="12.75" customHeight="1" x14ac:dyDescent="0.2"/>
    <row r="17074" ht="12.75" customHeight="1" x14ac:dyDescent="0.2"/>
    <row r="17075" ht="12.75" customHeight="1" x14ac:dyDescent="0.2"/>
    <row r="17076" ht="12.75" customHeight="1" x14ac:dyDescent="0.2"/>
    <row r="17077" ht="12.75" customHeight="1" x14ac:dyDescent="0.2"/>
    <row r="17078" ht="12.75" customHeight="1" x14ac:dyDescent="0.2"/>
    <row r="17079" ht="12.75" customHeight="1" x14ac:dyDescent="0.2"/>
    <row r="17080" ht="12.75" customHeight="1" x14ac:dyDescent="0.2"/>
    <row r="17081" ht="12.75" customHeight="1" x14ac:dyDescent="0.2"/>
    <row r="17082" ht="12.75" customHeight="1" x14ac:dyDescent="0.2"/>
    <row r="17083" ht="12.75" customHeight="1" x14ac:dyDescent="0.2"/>
    <row r="17084" ht="12.75" customHeight="1" x14ac:dyDescent="0.2"/>
    <row r="17085" ht="12.75" customHeight="1" x14ac:dyDescent="0.2"/>
    <row r="17086" ht="12.75" customHeight="1" x14ac:dyDescent="0.2"/>
    <row r="17087" ht="12.75" customHeight="1" x14ac:dyDescent="0.2"/>
    <row r="17088" ht="12.75" customHeight="1" x14ac:dyDescent="0.2"/>
    <row r="17089" ht="12.75" customHeight="1" x14ac:dyDescent="0.2"/>
    <row r="17090" ht="12.75" customHeight="1" x14ac:dyDescent="0.2"/>
    <row r="17091" ht="12.75" customHeight="1" x14ac:dyDescent="0.2"/>
    <row r="17092" ht="12.75" customHeight="1" x14ac:dyDescent="0.2"/>
    <row r="17093" ht="12.75" customHeight="1" x14ac:dyDescent="0.2"/>
    <row r="17094" ht="12.75" customHeight="1" x14ac:dyDescent="0.2"/>
    <row r="17095" ht="12.75" customHeight="1" x14ac:dyDescent="0.2"/>
    <row r="17096" ht="12.75" customHeight="1" x14ac:dyDescent="0.2"/>
    <row r="17097" ht="12.75" customHeight="1" x14ac:dyDescent="0.2"/>
    <row r="17098" ht="12.75" customHeight="1" x14ac:dyDescent="0.2"/>
    <row r="17099" ht="12.75" customHeight="1" x14ac:dyDescent="0.2"/>
    <row r="17100" ht="12.75" customHeight="1" x14ac:dyDescent="0.2"/>
    <row r="17101" ht="12.75" customHeight="1" x14ac:dyDescent="0.2"/>
    <row r="17102" ht="12.75" customHeight="1" x14ac:dyDescent="0.2"/>
    <row r="17103" ht="12.75" customHeight="1" x14ac:dyDescent="0.2"/>
    <row r="17104" ht="12.75" customHeight="1" x14ac:dyDescent="0.2"/>
    <row r="17105" ht="12.75" customHeight="1" x14ac:dyDescent="0.2"/>
    <row r="17106" ht="12.75" customHeight="1" x14ac:dyDescent="0.2"/>
    <row r="17107" ht="12.75" customHeight="1" x14ac:dyDescent="0.2"/>
    <row r="17108" ht="12.75" customHeight="1" x14ac:dyDescent="0.2"/>
    <row r="17109" ht="12.75" customHeight="1" x14ac:dyDescent="0.2"/>
    <row r="17110" ht="12.75" customHeight="1" x14ac:dyDescent="0.2"/>
    <row r="17111" ht="12.75" customHeight="1" x14ac:dyDescent="0.2"/>
    <row r="17112" ht="12.75" customHeight="1" x14ac:dyDescent="0.2"/>
    <row r="17113" ht="12.75" customHeight="1" x14ac:dyDescent="0.2"/>
    <row r="17114" ht="12.75" customHeight="1" x14ac:dyDescent="0.2"/>
    <row r="17115" ht="12.75" customHeight="1" x14ac:dyDescent="0.2"/>
    <row r="17116" ht="12.75" customHeight="1" x14ac:dyDescent="0.2"/>
    <row r="17117" ht="12.75" customHeight="1" x14ac:dyDescent="0.2"/>
    <row r="17118" ht="12.75" customHeight="1" x14ac:dyDescent="0.2"/>
    <row r="17119" ht="12.75" customHeight="1" x14ac:dyDescent="0.2"/>
    <row r="17120" ht="12.75" customHeight="1" x14ac:dyDescent="0.2"/>
    <row r="17121" ht="12.75" customHeight="1" x14ac:dyDescent="0.2"/>
    <row r="17122" ht="12.75" customHeight="1" x14ac:dyDescent="0.2"/>
    <row r="17123" ht="12.75" customHeight="1" x14ac:dyDescent="0.2"/>
    <row r="17124" ht="12.75" customHeight="1" x14ac:dyDescent="0.2"/>
    <row r="17125" ht="12.75" customHeight="1" x14ac:dyDescent="0.2"/>
    <row r="17126" ht="12.75" customHeight="1" x14ac:dyDescent="0.2"/>
    <row r="17127" ht="12.75" customHeight="1" x14ac:dyDescent="0.2"/>
    <row r="17128" ht="12.75" customHeight="1" x14ac:dyDescent="0.2"/>
    <row r="17129" ht="12.75" customHeight="1" x14ac:dyDescent="0.2"/>
    <row r="17130" ht="12.75" customHeight="1" x14ac:dyDescent="0.2"/>
    <row r="17131" ht="12.75" customHeight="1" x14ac:dyDescent="0.2"/>
    <row r="17132" ht="12.75" customHeight="1" x14ac:dyDescent="0.2"/>
    <row r="17133" ht="12.75" customHeight="1" x14ac:dyDescent="0.2"/>
    <row r="17134" ht="12.75" customHeight="1" x14ac:dyDescent="0.2"/>
    <row r="17135" ht="12.75" customHeight="1" x14ac:dyDescent="0.2"/>
    <row r="17136" ht="12.75" customHeight="1" x14ac:dyDescent="0.2"/>
    <row r="17137" ht="12.75" customHeight="1" x14ac:dyDescent="0.2"/>
    <row r="17138" ht="12.75" customHeight="1" x14ac:dyDescent="0.2"/>
    <row r="17139" ht="12.75" customHeight="1" x14ac:dyDescent="0.2"/>
    <row r="17140" ht="12.75" customHeight="1" x14ac:dyDescent="0.2"/>
    <row r="17141" ht="12.75" customHeight="1" x14ac:dyDescent="0.2"/>
    <row r="17142" ht="12.75" customHeight="1" x14ac:dyDescent="0.2"/>
    <row r="17143" ht="12.75" customHeight="1" x14ac:dyDescent="0.2"/>
    <row r="17144" ht="12.75" customHeight="1" x14ac:dyDescent="0.2"/>
    <row r="17145" ht="12.75" customHeight="1" x14ac:dyDescent="0.2"/>
    <row r="17146" ht="12.75" customHeight="1" x14ac:dyDescent="0.2"/>
    <row r="17147" ht="12.75" customHeight="1" x14ac:dyDescent="0.2"/>
    <row r="17148" ht="12.75" customHeight="1" x14ac:dyDescent="0.2"/>
    <row r="17149" ht="12.75" customHeight="1" x14ac:dyDescent="0.2"/>
    <row r="17150" ht="12.75" customHeight="1" x14ac:dyDescent="0.2"/>
    <row r="17151" ht="12.75" customHeight="1" x14ac:dyDescent="0.2"/>
    <row r="17152" ht="12.75" customHeight="1" x14ac:dyDescent="0.2"/>
    <row r="17153" ht="12.75" customHeight="1" x14ac:dyDescent="0.2"/>
    <row r="17154" ht="12.75" customHeight="1" x14ac:dyDescent="0.2"/>
    <row r="17155" ht="12.75" customHeight="1" x14ac:dyDescent="0.2"/>
    <row r="17156" ht="12.75" customHeight="1" x14ac:dyDescent="0.2"/>
    <row r="17157" ht="12.75" customHeight="1" x14ac:dyDescent="0.2"/>
    <row r="17158" ht="12.75" customHeight="1" x14ac:dyDescent="0.2"/>
    <row r="17159" ht="12.75" customHeight="1" x14ac:dyDescent="0.2"/>
    <row r="17160" ht="12.75" customHeight="1" x14ac:dyDescent="0.2"/>
    <row r="17161" ht="12.75" customHeight="1" x14ac:dyDescent="0.2"/>
    <row r="17162" ht="12.75" customHeight="1" x14ac:dyDescent="0.2"/>
    <row r="17163" ht="12.75" customHeight="1" x14ac:dyDescent="0.2"/>
    <row r="17164" ht="12.75" customHeight="1" x14ac:dyDescent="0.2"/>
    <row r="17165" ht="12.75" customHeight="1" x14ac:dyDescent="0.2"/>
    <row r="17166" ht="12.75" customHeight="1" x14ac:dyDescent="0.2"/>
    <row r="17167" ht="12.75" customHeight="1" x14ac:dyDescent="0.2"/>
    <row r="17168" ht="12.75" customHeight="1" x14ac:dyDescent="0.2"/>
    <row r="17169" ht="12.75" customHeight="1" x14ac:dyDescent="0.2"/>
    <row r="17170" ht="12.75" customHeight="1" x14ac:dyDescent="0.2"/>
    <row r="17171" ht="12.75" customHeight="1" x14ac:dyDescent="0.2"/>
    <row r="17172" ht="12.75" customHeight="1" x14ac:dyDescent="0.2"/>
    <row r="17173" ht="12.75" customHeight="1" x14ac:dyDescent="0.2"/>
    <row r="17174" ht="12.75" customHeight="1" x14ac:dyDescent="0.2"/>
    <row r="17175" ht="12.75" customHeight="1" x14ac:dyDescent="0.2"/>
    <row r="17176" ht="12.75" customHeight="1" x14ac:dyDescent="0.2"/>
    <row r="17177" ht="12.75" customHeight="1" x14ac:dyDescent="0.2"/>
    <row r="17178" ht="12.75" customHeight="1" x14ac:dyDescent="0.2"/>
    <row r="17179" ht="12.75" customHeight="1" x14ac:dyDescent="0.2"/>
    <row r="17180" ht="12.75" customHeight="1" x14ac:dyDescent="0.2"/>
    <row r="17181" ht="12.75" customHeight="1" x14ac:dyDescent="0.2"/>
    <row r="17182" ht="12.75" customHeight="1" x14ac:dyDescent="0.2"/>
    <row r="17183" ht="12.75" customHeight="1" x14ac:dyDescent="0.2"/>
    <row r="17184" ht="12.75" customHeight="1" x14ac:dyDescent="0.2"/>
    <row r="17185" ht="12.75" customHeight="1" x14ac:dyDescent="0.2"/>
    <row r="17186" ht="12.75" customHeight="1" x14ac:dyDescent="0.2"/>
    <row r="17187" ht="12.75" customHeight="1" x14ac:dyDescent="0.2"/>
    <row r="17188" ht="12.75" customHeight="1" x14ac:dyDescent="0.2"/>
    <row r="17189" ht="12.75" customHeight="1" x14ac:dyDescent="0.2"/>
    <row r="17190" ht="12.75" customHeight="1" x14ac:dyDescent="0.2"/>
    <row r="17191" ht="12.75" customHeight="1" x14ac:dyDescent="0.2"/>
    <row r="17192" ht="12.75" customHeight="1" x14ac:dyDescent="0.2"/>
    <row r="17193" ht="12.75" customHeight="1" x14ac:dyDescent="0.2"/>
    <row r="17194" ht="12.75" customHeight="1" x14ac:dyDescent="0.2"/>
    <row r="17195" ht="12.75" customHeight="1" x14ac:dyDescent="0.2"/>
    <row r="17196" ht="12.75" customHeight="1" x14ac:dyDescent="0.2"/>
    <row r="17197" ht="12.75" customHeight="1" x14ac:dyDescent="0.2"/>
    <row r="17198" ht="12.75" customHeight="1" x14ac:dyDescent="0.2"/>
    <row r="17199" ht="12.75" customHeight="1" x14ac:dyDescent="0.2"/>
    <row r="17200" ht="12.75" customHeight="1" x14ac:dyDescent="0.2"/>
    <row r="17201" ht="12.75" customHeight="1" x14ac:dyDescent="0.2"/>
    <row r="17202" ht="12.75" customHeight="1" x14ac:dyDescent="0.2"/>
    <row r="17203" ht="12.75" customHeight="1" x14ac:dyDescent="0.2"/>
    <row r="17204" ht="12.75" customHeight="1" x14ac:dyDescent="0.2"/>
    <row r="17205" ht="12.75" customHeight="1" x14ac:dyDescent="0.2"/>
    <row r="17206" ht="12.75" customHeight="1" x14ac:dyDescent="0.2"/>
    <row r="17207" ht="12.75" customHeight="1" x14ac:dyDescent="0.2"/>
    <row r="17208" ht="12.75" customHeight="1" x14ac:dyDescent="0.2"/>
    <row r="17209" ht="12.75" customHeight="1" x14ac:dyDescent="0.2"/>
    <row r="17210" ht="12.75" customHeight="1" x14ac:dyDescent="0.2"/>
    <row r="17211" ht="12.75" customHeight="1" x14ac:dyDescent="0.2"/>
    <row r="17212" ht="12.75" customHeight="1" x14ac:dyDescent="0.2"/>
    <row r="17213" ht="12.75" customHeight="1" x14ac:dyDescent="0.2"/>
    <row r="17214" ht="12.75" customHeight="1" x14ac:dyDescent="0.2"/>
    <row r="17215" ht="12.75" customHeight="1" x14ac:dyDescent="0.2"/>
    <row r="17216" ht="12.75" customHeight="1" x14ac:dyDescent="0.2"/>
    <row r="17217" ht="12.75" customHeight="1" x14ac:dyDescent="0.2"/>
    <row r="17218" ht="12.75" customHeight="1" x14ac:dyDescent="0.2"/>
    <row r="17219" ht="12.75" customHeight="1" x14ac:dyDescent="0.2"/>
    <row r="17220" ht="12.75" customHeight="1" x14ac:dyDescent="0.2"/>
    <row r="17221" ht="12.75" customHeight="1" x14ac:dyDescent="0.2"/>
    <row r="17222" ht="12.75" customHeight="1" x14ac:dyDescent="0.2"/>
    <row r="17223" ht="12.75" customHeight="1" x14ac:dyDescent="0.2"/>
    <row r="17224" ht="12.75" customHeight="1" x14ac:dyDescent="0.2"/>
    <row r="17225" ht="12.75" customHeight="1" x14ac:dyDescent="0.2"/>
    <row r="17226" ht="12.75" customHeight="1" x14ac:dyDescent="0.2"/>
    <row r="17227" ht="12.75" customHeight="1" x14ac:dyDescent="0.2"/>
    <row r="17228" ht="12.75" customHeight="1" x14ac:dyDescent="0.2"/>
    <row r="17229" ht="12.75" customHeight="1" x14ac:dyDescent="0.2"/>
    <row r="17230" ht="12.75" customHeight="1" x14ac:dyDescent="0.2"/>
    <row r="17231" ht="12.75" customHeight="1" x14ac:dyDescent="0.2"/>
    <row r="17232" ht="12.75" customHeight="1" x14ac:dyDescent="0.2"/>
    <row r="17233" ht="12.75" customHeight="1" x14ac:dyDescent="0.2"/>
    <row r="17234" ht="12.75" customHeight="1" x14ac:dyDescent="0.2"/>
    <row r="17235" ht="12.75" customHeight="1" x14ac:dyDescent="0.2"/>
    <row r="17236" ht="12.75" customHeight="1" x14ac:dyDescent="0.2"/>
    <row r="17237" ht="12.75" customHeight="1" x14ac:dyDescent="0.2"/>
    <row r="17238" ht="12.75" customHeight="1" x14ac:dyDescent="0.2"/>
    <row r="17239" ht="12.75" customHeight="1" x14ac:dyDescent="0.2"/>
    <row r="17240" ht="12.75" customHeight="1" x14ac:dyDescent="0.2"/>
    <row r="17241" ht="12.75" customHeight="1" x14ac:dyDescent="0.2"/>
    <row r="17242" ht="12.75" customHeight="1" x14ac:dyDescent="0.2"/>
    <row r="17243" ht="12.75" customHeight="1" x14ac:dyDescent="0.2"/>
    <row r="17244" ht="12.75" customHeight="1" x14ac:dyDescent="0.2"/>
    <row r="17245" ht="12.75" customHeight="1" x14ac:dyDescent="0.2"/>
    <row r="17246" ht="12.75" customHeight="1" x14ac:dyDescent="0.2"/>
    <row r="17247" ht="12.75" customHeight="1" x14ac:dyDescent="0.2"/>
    <row r="17248" ht="12.75" customHeight="1" x14ac:dyDescent="0.2"/>
    <row r="17249" ht="12.75" customHeight="1" x14ac:dyDescent="0.2"/>
    <row r="17250" ht="12.75" customHeight="1" x14ac:dyDescent="0.2"/>
    <row r="17251" ht="12.75" customHeight="1" x14ac:dyDescent="0.2"/>
    <row r="17252" ht="12.75" customHeight="1" x14ac:dyDescent="0.2"/>
    <row r="17253" ht="12.75" customHeight="1" x14ac:dyDescent="0.2"/>
    <row r="17254" ht="12.75" customHeight="1" x14ac:dyDescent="0.2"/>
    <row r="17255" ht="12.75" customHeight="1" x14ac:dyDescent="0.2"/>
    <row r="17256" ht="12.75" customHeight="1" x14ac:dyDescent="0.2"/>
    <row r="17257" ht="12.75" customHeight="1" x14ac:dyDescent="0.2"/>
    <row r="17258" ht="12.75" customHeight="1" x14ac:dyDescent="0.2"/>
    <row r="17259" ht="12.75" customHeight="1" x14ac:dyDescent="0.2"/>
    <row r="17260" ht="12.75" customHeight="1" x14ac:dyDescent="0.2"/>
    <row r="17261" ht="12.75" customHeight="1" x14ac:dyDescent="0.2"/>
    <row r="17262" ht="12.75" customHeight="1" x14ac:dyDescent="0.2"/>
    <row r="17263" ht="12.75" customHeight="1" x14ac:dyDescent="0.2"/>
    <row r="17264" ht="12.75" customHeight="1" x14ac:dyDescent="0.2"/>
    <row r="17265" ht="12.75" customHeight="1" x14ac:dyDescent="0.2"/>
    <row r="17266" ht="12.75" customHeight="1" x14ac:dyDescent="0.2"/>
    <row r="17267" ht="12.75" customHeight="1" x14ac:dyDescent="0.2"/>
    <row r="17268" ht="12.75" customHeight="1" x14ac:dyDescent="0.2"/>
    <row r="17269" ht="12.75" customHeight="1" x14ac:dyDescent="0.2"/>
    <row r="17270" ht="12.75" customHeight="1" x14ac:dyDescent="0.2"/>
    <row r="17271" ht="12.75" customHeight="1" x14ac:dyDescent="0.2"/>
    <row r="17272" ht="12.75" customHeight="1" x14ac:dyDescent="0.2"/>
    <row r="17273" ht="12.75" customHeight="1" x14ac:dyDescent="0.2"/>
    <row r="17274" ht="12.75" customHeight="1" x14ac:dyDescent="0.2"/>
    <row r="17275" ht="12.75" customHeight="1" x14ac:dyDescent="0.2"/>
    <row r="17276" ht="12.75" customHeight="1" x14ac:dyDescent="0.2"/>
    <row r="17277" ht="12.75" customHeight="1" x14ac:dyDescent="0.2"/>
    <row r="17278" ht="12.75" customHeight="1" x14ac:dyDescent="0.2"/>
    <row r="17279" ht="12.75" customHeight="1" x14ac:dyDescent="0.2"/>
    <row r="17280" ht="12.75" customHeight="1" x14ac:dyDescent="0.2"/>
    <row r="17281" ht="12.75" customHeight="1" x14ac:dyDescent="0.2"/>
    <row r="17282" ht="12.75" customHeight="1" x14ac:dyDescent="0.2"/>
    <row r="17283" ht="12.75" customHeight="1" x14ac:dyDescent="0.2"/>
    <row r="17284" ht="12.75" customHeight="1" x14ac:dyDescent="0.2"/>
    <row r="17285" ht="12.75" customHeight="1" x14ac:dyDescent="0.2"/>
    <row r="17286" ht="12.75" customHeight="1" x14ac:dyDescent="0.2"/>
    <row r="17287" ht="12.75" customHeight="1" x14ac:dyDescent="0.2"/>
    <row r="17288" ht="12.75" customHeight="1" x14ac:dyDescent="0.2"/>
    <row r="17289" ht="12.75" customHeight="1" x14ac:dyDescent="0.2"/>
    <row r="17290" ht="12.75" customHeight="1" x14ac:dyDescent="0.2"/>
    <row r="17291" ht="12.75" customHeight="1" x14ac:dyDescent="0.2"/>
    <row r="17292" ht="12.75" customHeight="1" x14ac:dyDescent="0.2"/>
    <row r="17293" ht="12.75" customHeight="1" x14ac:dyDescent="0.2"/>
    <row r="17294" ht="12.75" customHeight="1" x14ac:dyDescent="0.2"/>
    <row r="17295" ht="12.75" customHeight="1" x14ac:dyDescent="0.2"/>
    <row r="17296" ht="12.75" customHeight="1" x14ac:dyDescent="0.2"/>
    <row r="17297" ht="12.75" customHeight="1" x14ac:dyDescent="0.2"/>
    <row r="17298" ht="12.75" customHeight="1" x14ac:dyDescent="0.2"/>
    <row r="17299" ht="12.75" customHeight="1" x14ac:dyDescent="0.2"/>
    <row r="17300" ht="12.75" customHeight="1" x14ac:dyDescent="0.2"/>
    <row r="17301" ht="12.75" customHeight="1" x14ac:dyDescent="0.2"/>
    <row r="17302" ht="12.75" customHeight="1" x14ac:dyDescent="0.2"/>
    <row r="17303" ht="12.75" customHeight="1" x14ac:dyDescent="0.2"/>
    <row r="17304" ht="12.75" customHeight="1" x14ac:dyDescent="0.2"/>
    <row r="17305" ht="12.75" customHeight="1" x14ac:dyDescent="0.2"/>
    <row r="17306" ht="12.75" customHeight="1" x14ac:dyDescent="0.2"/>
    <row r="17307" ht="12.75" customHeight="1" x14ac:dyDescent="0.2"/>
    <row r="17308" ht="12.75" customHeight="1" x14ac:dyDescent="0.2"/>
    <row r="17309" ht="12.75" customHeight="1" x14ac:dyDescent="0.2"/>
    <row r="17310" ht="12.75" customHeight="1" x14ac:dyDescent="0.2"/>
    <row r="17311" ht="12.75" customHeight="1" x14ac:dyDescent="0.2"/>
    <row r="17312" ht="12.75" customHeight="1" x14ac:dyDescent="0.2"/>
    <row r="17313" ht="12.75" customHeight="1" x14ac:dyDescent="0.2"/>
    <row r="17314" ht="12.75" customHeight="1" x14ac:dyDescent="0.2"/>
    <row r="17315" ht="12.75" customHeight="1" x14ac:dyDescent="0.2"/>
    <row r="17316" ht="12.75" customHeight="1" x14ac:dyDescent="0.2"/>
    <row r="17317" ht="12.75" customHeight="1" x14ac:dyDescent="0.2"/>
    <row r="17318" ht="12.75" customHeight="1" x14ac:dyDescent="0.2"/>
    <row r="17319" ht="12.75" customHeight="1" x14ac:dyDescent="0.2"/>
    <row r="17320" ht="12.75" customHeight="1" x14ac:dyDescent="0.2"/>
    <row r="17321" ht="12.75" customHeight="1" x14ac:dyDescent="0.2"/>
    <row r="17322" ht="12.75" customHeight="1" x14ac:dyDescent="0.2"/>
    <row r="17323" ht="12.75" customHeight="1" x14ac:dyDescent="0.2"/>
    <row r="17324" ht="12.75" customHeight="1" x14ac:dyDescent="0.2"/>
    <row r="17325" ht="12.75" customHeight="1" x14ac:dyDescent="0.2"/>
    <row r="17326" ht="12.75" customHeight="1" x14ac:dyDescent="0.2"/>
    <row r="17327" ht="12.75" customHeight="1" x14ac:dyDescent="0.2"/>
    <row r="17328" ht="12.75" customHeight="1" x14ac:dyDescent="0.2"/>
    <row r="17329" ht="12.75" customHeight="1" x14ac:dyDescent="0.2"/>
    <row r="17330" ht="12.75" customHeight="1" x14ac:dyDescent="0.2"/>
    <row r="17331" ht="12.75" customHeight="1" x14ac:dyDescent="0.2"/>
    <row r="17332" ht="12.75" customHeight="1" x14ac:dyDescent="0.2"/>
    <row r="17333" ht="12.75" customHeight="1" x14ac:dyDescent="0.2"/>
    <row r="17334" ht="12.75" customHeight="1" x14ac:dyDescent="0.2"/>
    <row r="17335" ht="12.75" customHeight="1" x14ac:dyDescent="0.2"/>
    <row r="17336" ht="12.75" customHeight="1" x14ac:dyDescent="0.2"/>
    <row r="17337" ht="12.75" customHeight="1" x14ac:dyDescent="0.2"/>
    <row r="17338" ht="12.75" customHeight="1" x14ac:dyDescent="0.2"/>
    <row r="17339" ht="12.75" customHeight="1" x14ac:dyDescent="0.2"/>
    <row r="17340" ht="12.75" customHeight="1" x14ac:dyDescent="0.2"/>
    <row r="17341" ht="12.75" customHeight="1" x14ac:dyDescent="0.2"/>
    <row r="17342" ht="12.75" customHeight="1" x14ac:dyDescent="0.2"/>
    <row r="17343" ht="12.75" customHeight="1" x14ac:dyDescent="0.2"/>
    <row r="17344" ht="12.75" customHeight="1" x14ac:dyDescent="0.2"/>
    <row r="17345" ht="12.75" customHeight="1" x14ac:dyDescent="0.2"/>
    <row r="17346" ht="12.75" customHeight="1" x14ac:dyDescent="0.2"/>
    <row r="17347" ht="12.75" customHeight="1" x14ac:dyDescent="0.2"/>
    <row r="17348" ht="12.75" customHeight="1" x14ac:dyDescent="0.2"/>
    <row r="17349" ht="12.75" customHeight="1" x14ac:dyDescent="0.2"/>
    <row r="17350" ht="12.75" customHeight="1" x14ac:dyDescent="0.2"/>
    <row r="17351" ht="12.75" customHeight="1" x14ac:dyDescent="0.2"/>
    <row r="17352" ht="12.75" customHeight="1" x14ac:dyDescent="0.2"/>
    <row r="17353" ht="12.75" customHeight="1" x14ac:dyDescent="0.2"/>
    <row r="17354" ht="12.75" customHeight="1" x14ac:dyDescent="0.2"/>
    <row r="17355" ht="12.75" customHeight="1" x14ac:dyDescent="0.2"/>
    <row r="17356" ht="12.75" customHeight="1" x14ac:dyDescent="0.2"/>
    <row r="17357" ht="12.75" customHeight="1" x14ac:dyDescent="0.2"/>
    <row r="17358" ht="12.75" customHeight="1" x14ac:dyDescent="0.2"/>
    <row r="17359" ht="12.75" customHeight="1" x14ac:dyDescent="0.2"/>
    <row r="17360" ht="12.75" customHeight="1" x14ac:dyDescent="0.2"/>
    <row r="17361" ht="12.75" customHeight="1" x14ac:dyDescent="0.2"/>
    <row r="17362" ht="12.75" customHeight="1" x14ac:dyDescent="0.2"/>
    <row r="17363" ht="12.75" customHeight="1" x14ac:dyDescent="0.2"/>
    <row r="17364" ht="12.75" customHeight="1" x14ac:dyDescent="0.2"/>
    <row r="17365" ht="12.75" customHeight="1" x14ac:dyDescent="0.2"/>
    <row r="17366" ht="12.75" customHeight="1" x14ac:dyDescent="0.2"/>
    <row r="17367" ht="12.75" customHeight="1" x14ac:dyDescent="0.2"/>
    <row r="17368" ht="12.75" customHeight="1" x14ac:dyDescent="0.2"/>
    <row r="17369" ht="12.75" customHeight="1" x14ac:dyDescent="0.2"/>
    <row r="17370" ht="12.75" customHeight="1" x14ac:dyDescent="0.2"/>
    <row r="17371" ht="12.75" customHeight="1" x14ac:dyDescent="0.2"/>
    <row r="17372" ht="12.75" customHeight="1" x14ac:dyDescent="0.2"/>
    <row r="17373" ht="12.75" customHeight="1" x14ac:dyDescent="0.2"/>
    <row r="17374" ht="12.75" customHeight="1" x14ac:dyDescent="0.2"/>
    <row r="17375" ht="12.75" customHeight="1" x14ac:dyDescent="0.2"/>
    <row r="17376" ht="12.75" customHeight="1" x14ac:dyDescent="0.2"/>
    <row r="17377" ht="12.75" customHeight="1" x14ac:dyDescent="0.2"/>
    <row r="17378" ht="12.75" customHeight="1" x14ac:dyDescent="0.2"/>
    <row r="17379" ht="12.75" customHeight="1" x14ac:dyDescent="0.2"/>
    <row r="17380" ht="12.75" customHeight="1" x14ac:dyDescent="0.2"/>
    <row r="17381" ht="12.75" customHeight="1" x14ac:dyDescent="0.2"/>
    <row r="17382" ht="12.75" customHeight="1" x14ac:dyDescent="0.2"/>
    <row r="17383" ht="12.75" customHeight="1" x14ac:dyDescent="0.2"/>
    <row r="17384" ht="12.75" customHeight="1" x14ac:dyDescent="0.2"/>
    <row r="17385" ht="12.75" customHeight="1" x14ac:dyDescent="0.2"/>
    <row r="17386" ht="12.75" customHeight="1" x14ac:dyDescent="0.2"/>
    <row r="17387" ht="12.75" customHeight="1" x14ac:dyDescent="0.2"/>
    <row r="17388" ht="12.75" customHeight="1" x14ac:dyDescent="0.2"/>
    <row r="17389" ht="12.75" customHeight="1" x14ac:dyDescent="0.2"/>
    <row r="17390" ht="12.75" customHeight="1" x14ac:dyDescent="0.2"/>
    <row r="17391" ht="12.75" customHeight="1" x14ac:dyDescent="0.2"/>
    <row r="17392" ht="12.75" customHeight="1" x14ac:dyDescent="0.2"/>
    <row r="17393" ht="12.75" customHeight="1" x14ac:dyDescent="0.2"/>
    <row r="17394" ht="12.75" customHeight="1" x14ac:dyDescent="0.2"/>
    <row r="17395" ht="12.75" customHeight="1" x14ac:dyDescent="0.2"/>
    <row r="17396" ht="12.75" customHeight="1" x14ac:dyDescent="0.2"/>
    <row r="17397" ht="12.75" customHeight="1" x14ac:dyDescent="0.2"/>
    <row r="17398" ht="12.75" customHeight="1" x14ac:dyDescent="0.2"/>
    <row r="17399" ht="12.75" customHeight="1" x14ac:dyDescent="0.2"/>
    <row r="17400" ht="12.75" customHeight="1" x14ac:dyDescent="0.2"/>
    <row r="17401" ht="12.75" customHeight="1" x14ac:dyDescent="0.2"/>
    <row r="17402" ht="12.75" customHeight="1" x14ac:dyDescent="0.2"/>
    <row r="17403" ht="12.75" customHeight="1" x14ac:dyDescent="0.2"/>
    <row r="17404" ht="12.75" customHeight="1" x14ac:dyDescent="0.2"/>
    <row r="17405" ht="12.75" customHeight="1" x14ac:dyDescent="0.2"/>
    <row r="17406" ht="12.75" customHeight="1" x14ac:dyDescent="0.2"/>
    <row r="17407" ht="12.75" customHeight="1" x14ac:dyDescent="0.2"/>
    <row r="17408" ht="12.75" customHeight="1" x14ac:dyDescent="0.2"/>
    <row r="17409" ht="12.75" customHeight="1" x14ac:dyDescent="0.2"/>
    <row r="17410" ht="12.75" customHeight="1" x14ac:dyDescent="0.2"/>
    <row r="17411" ht="12.75" customHeight="1" x14ac:dyDescent="0.2"/>
    <row r="17412" ht="12.75" customHeight="1" x14ac:dyDescent="0.2"/>
    <row r="17413" ht="12.75" customHeight="1" x14ac:dyDescent="0.2"/>
    <row r="17414" ht="12.75" customHeight="1" x14ac:dyDescent="0.2"/>
    <row r="17415" ht="12.75" customHeight="1" x14ac:dyDescent="0.2"/>
    <row r="17416" ht="12.75" customHeight="1" x14ac:dyDescent="0.2"/>
    <row r="17417" ht="12.75" customHeight="1" x14ac:dyDescent="0.2"/>
    <row r="17418" ht="12.75" customHeight="1" x14ac:dyDescent="0.2"/>
    <row r="17419" ht="12.75" customHeight="1" x14ac:dyDescent="0.2"/>
    <row r="17420" ht="12.75" customHeight="1" x14ac:dyDescent="0.2"/>
    <row r="17421" ht="12.75" customHeight="1" x14ac:dyDescent="0.2"/>
    <row r="17422" ht="12.75" customHeight="1" x14ac:dyDescent="0.2"/>
    <row r="17423" ht="12.75" customHeight="1" x14ac:dyDescent="0.2"/>
    <row r="17424" ht="12.75" customHeight="1" x14ac:dyDescent="0.2"/>
    <row r="17425" ht="12.75" customHeight="1" x14ac:dyDescent="0.2"/>
    <row r="17426" ht="12.75" customHeight="1" x14ac:dyDescent="0.2"/>
    <row r="17427" ht="12.75" customHeight="1" x14ac:dyDescent="0.2"/>
    <row r="17428" ht="12.75" customHeight="1" x14ac:dyDescent="0.2"/>
    <row r="17429" ht="12.75" customHeight="1" x14ac:dyDescent="0.2"/>
    <row r="17430" ht="12.75" customHeight="1" x14ac:dyDescent="0.2"/>
    <row r="17431" ht="12.75" customHeight="1" x14ac:dyDescent="0.2"/>
    <row r="17432" ht="12.75" customHeight="1" x14ac:dyDescent="0.2"/>
    <row r="17433" ht="12.75" customHeight="1" x14ac:dyDescent="0.2"/>
    <row r="17434" ht="12.75" customHeight="1" x14ac:dyDescent="0.2"/>
    <row r="17435" ht="12.75" customHeight="1" x14ac:dyDescent="0.2"/>
    <row r="17436" ht="12.75" customHeight="1" x14ac:dyDescent="0.2"/>
    <row r="17437" ht="12.75" customHeight="1" x14ac:dyDescent="0.2"/>
    <row r="17438" ht="12.75" customHeight="1" x14ac:dyDescent="0.2"/>
    <row r="17439" ht="12.75" customHeight="1" x14ac:dyDescent="0.2"/>
    <row r="17440" ht="12.75" customHeight="1" x14ac:dyDescent="0.2"/>
    <row r="17441" ht="12.75" customHeight="1" x14ac:dyDescent="0.2"/>
    <row r="17442" ht="12.75" customHeight="1" x14ac:dyDescent="0.2"/>
    <row r="17443" ht="12.75" customHeight="1" x14ac:dyDescent="0.2"/>
    <row r="17444" ht="12.75" customHeight="1" x14ac:dyDescent="0.2"/>
    <row r="17445" ht="12.75" customHeight="1" x14ac:dyDescent="0.2"/>
    <row r="17446" ht="12.75" customHeight="1" x14ac:dyDescent="0.2"/>
    <row r="17447" ht="12.75" customHeight="1" x14ac:dyDescent="0.2"/>
    <row r="17448" ht="12.75" customHeight="1" x14ac:dyDescent="0.2"/>
    <row r="17449" ht="12.75" customHeight="1" x14ac:dyDescent="0.2"/>
    <row r="17450" ht="12.75" customHeight="1" x14ac:dyDescent="0.2"/>
    <row r="17451" ht="12.75" customHeight="1" x14ac:dyDescent="0.2"/>
    <row r="17452" ht="12.75" customHeight="1" x14ac:dyDescent="0.2"/>
    <row r="17453" ht="12.75" customHeight="1" x14ac:dyDescent="0.2"/>
    <row r="17454" ht="12.75" customHeight="1" x14ac:dyDescent="0.2"/>
    <row r="17455" ht="12.75" customHeight="1" x14ac:dyDescent="0.2"/>
    <row r="17456" ht="12.75" customHeight="1" x14ac:dyDescent="0.2"/>
    <row r="17457" ht="12.75" customHeight="1" x14ac:dyDescent="0.2"/>
    <row r="17458" ht="12.75" customHeight="1" x14ac:dyDescent="0.2"/>
    <row r="17459" ht="12.75" customHeight="1" x14ac:dyDescent="0.2"/>
    <row r="17460" ht="12.75" customHeight="1" x14ac:dyDescent="0.2"/>
    <row r="17461" ht="12.75" customHeight="1" x14ac:dyDescent="0.2"/>
    <row r="17462" ht="12.75" customHeight="1" x14ac:dyDescent="0.2"/>
    <row r="17463" ht="12.75" customHeight="1" x14ac:dyDescent="0.2"/>
    <row r="17464" ht="12.75" customHeight="1" x14ac:dyDescent="0.2"/>
    <row r="17465" ht="12.75" customHeight="1" x14ac:dyDescent="0.2"/>
    <row r="17466" ht="12.75" customHeight="1" x14ac:dyDescent="0.2"/>
    <row r="17467" ht="12.75" customHeight="1" x14ac:dyDescent="0.2"/>
    <row r="17468" ht="12.75" customHeight="1" x14ac:dyDescent="0.2"/>
    <row r="17469" ht="12.75" customHeight="1" x14ac:dyDescent="0.2"/>
    <row r="17470" ht="12.75" customHeight="1" x14ac:dyDescent="0.2"/>
    <row r="17471" ht="12.75" customHeight="1" x14ac:dyDescent="0.2"/>
    <row r="17472" ht="12.75" customHeight="1" x14ac:dyDescent="0.2"/>
    <row r="17473" ht="12.75" customHeight="1" x14ac:dyDescent="0.2"/>
    <row r="17474" ht="12.75" customHeight="1" x14ac:dyDescent="0.2"/>
    <row r="17475" ht="12.75" customHeight="1" x14ac:dyDescent="0.2"/>
    <row r="17476" ht="12.75" customHeight="1" x14ac:dyDescent="0.2"/>
    <row r="17477" ht="12.75" customHeight="1" x14ac:dyDescent="0.2"/>
    <row r="17478" ht="12.75" customHeight="1" x14ac:dyDescent="0.2"/>
    <row r="17479" ht="12.75" customHeight="1" x14ac:dyDescent="0.2"/>
    <row r="17480" ht="12.75" customHeight="1" x14ac:dyDescent="0.2"/>
    <row r="17481" ht="12.75" customHeight="1" x14ac:dyDescent="0.2"/>
    <row r="17482" ht="12.75" customHeight="1" x14ac:dyDescent="0.2"/>
    <row r="17483" ht="12.75" customHeight="1" x14ac:dyDescent="0.2"/>
    <row r="17484" ht="12.75" customHeight="1" x14ac:dyDescent="0.2"/>
    <row r="17485" ht="12.75" customHeight="1" x14ac:dyDescent="0.2"/>
    <row r="17486" ht="12.75" customHeight="1" x14ac:dyDescent="0.2"/>
    <row r="17487" ht="12.75" customHeight="1" x14ac:dyDescent="0.2"/>
    <row r="17488" ht="12.75" customHeight="1" x14ac:dyDescent="0.2"/>
    <row r="17489" ht="12.75" customHeight="1" x14ac:dyDescent="0.2"/>
    <row r="17490" ht="12.75" customHeight="1" x14ac:dyDescent="0.2"/>
    <row r="17491" ht="12.75" customHeight="1" x14ac:dyDescent="0.2"/>
    <row r="17492" ht="12.75" customHeight="1" x14ac:dyDescent="0.2"/>
    <row r="17493" ht="12.75" customHeight="1" x14ac:dyDescent="0.2"/>
    <row r="17494" ht="12.75" customHeight="1" x14ac:dyDescent="0.2"/>
    <row r="17495" ht="12.75" customHeight="1" x14ac:dyDescent="0.2"/>
    <row r="17496" ht="12.75" customHeight="1" x14ac:dyDescent="0.2"/>
    <row r="17497" ht="12.75" customHeight="1" x14ac:dyDescent="0.2"/>
    <row r="17498" ht="12.75" customHeight="1" x14ac:dyDescent="0.2"/>
    <row r="17499" ht="12.75" customHeight="1" x14ac:dyDescent="0.2"/>
    <row r="17500" ht="12.75" customHeight="1" x14ac:dyDescent="0.2"/>
    <row r="17501" ht="12.75" customHeight="1" x14ac:dyDescent="0.2"/>
    <row r="17502" ht="12.75" customHeight="1" x14ac:dyDescent="0.2"/>
    <row r="17503" ht="12.75" customHeight="1" x14ac:dyDescent="0.2"/>
    <row r="17504" ht="12.75" customHeight="1" x14ac:dyDescent="0.2"/>
    <row r="17505" ht="12.75" customHeight="1" x14ac:dyDescent="0.2"/>
    <row r="17506" ht="12.75" customHeight="1" x14ac:dyDescent="0.2"/>
    <row r="17507" ht="12.75" customHeight="1" x14ac:dyDescent="0.2"/>
    <row r="17508" ht="12.75" customHeight="1" x14ac:dyDescent="0.2"/>
    <row r="17509" ht="12.75" customHeight="1" x14ac:dyDescent="0.2"/>
    <row r="17510" ht="12.75" customHeight="1" x14ac:dyDescent="0.2"/>
    <row r="17511" ht="12.75" customHeight="1" x14ac:dyDescent="0.2"/>
    <row r="17512" ht="12.75" customHeight="1" x14ac:dyDescent="0.2"/>
    <row r="17513" ht="12.75" customHeight="1" x14ac:dyDescent="0.2"/>
    <row r="17514" ht="12.75" customHeight="1" x14ac:dyDescent="0.2"/>
    <row r="17515" ht="12.75" customHeight="1" x14ac:dyDescent="0.2"/>
    <row r="17516" ht="12.75" customHeight="1" x14ac:dyDescent="0.2"/>
    <row r="17517" ht="12.75" customHeight="1" x14ac:dyDescent="0.2"/>
    <row r="17518" ht="12.75" customHeight="1" x14ac:dyDescent="0.2"/>
    <row r="17519" ht="12.75" customHeight="1" x14ac:dyDescent="0.2"/>
    <row r="17520" ht="12.75" customHeight="1" x14ac:dyDescent="0.2"/>
    <row r="17521" ht="12.75" customHeight="1" x14ac:dyDescent="0.2"/>
    <row r="17522" ht="12.75" customHeight="1" x14ac:dyDescent="0.2"/>
    <row r="17523" ht="12.75" customHeight="1" x14ac:dyDescent="0.2"/>
    <row r="17524" ht="12.75" customHeight="1" x14ac:dyDescent="0.2"/>
    <row r="17525" ht="12.75" customHeight="1" x14ac:dyDescent="0.2"/>
    <row r="17526" ht="12.75" customHeight="1" x14ac:dyDescent="0.2"/>
    <row r="17527" ht="12.75" customHeight="1" x14ac:dyDescent="0.2"/>
    <row r="17528" ht="12.75" customHeight="1" x14ac:dyDescent="0.2"/>
    <row r="17529" ht="12.75" customHeight="1" x14ac:dyDescent="0.2"/>
    <row r="17530" ht="12.75" customHeight="1" x14ac:dyDescent="0.2"/>
    <row r="17531" ht="12.75" customHeight="1" x14ac:dyDescent="0.2"/>
    <row r="17532" ht="12.75" customHeight="1" x14ac:dyDescent="0.2"/>
    <row r="17533" ht="12.75" customHeight="1" x14ac:dyDescent="0.2"/>
    <row r="17534" ht="12.75" customHeight="1" x14ac:dyDescent="0.2"/>
    <row r="17535" ht="12.75" customHeight="1" x14ac:dyDescent="0.2"/>
    <row r="17536" ht="12.75" customHeight="1" x14ac:dyDescent="0.2"/>
    <row r="17537" ht="12.75" customHeight="1" x14ac:dyDescent="0.2"/>
    <row r="17538" ht="12.75" customHeight="1" x14ac:dyDescent="0.2"/>
    <row r="17539" ht="12.75" customHeight="1" x14ac:dyDescent="0.2"/>
    <row r="17540" ht="12.75" customHeight="1" x14ac:dyDescent="0.2"/>
    <row r="17541" ht="12.75" customHeight="1" x14ac:dyDescent="0.2"/>
    <row r="17542" ht="12.75" customHeight="1" x14ac:dyDescent="0.2"/>
    <row r="17543" ht="12.75" customHeight="1" x14ac:dyDescent="0.2"/>
    <row r="17544" ht="12.75" customHeight="1" x14ac:dyDescent="0.2"/>
    <row r="17545" ht="12.75" customHeight="1" x14ac:dyDescent="0.2"/>
    <row r="17546" ht="12.75" customHeight="1" x14ac:dyDescent="0.2"/>
    <row r="17547" ht="12.75" customHeight="1" x14ac:dyDescent="0.2"/>
    <row r="17548" ht="12.75" customHeight="1" x14ac:dyDescent="0.2"/>
    <row r="17549" ht="12.75" customHeight="1" x14ac:dyDescent="0.2"/>
    <row r="17550" ht="12.75" customHeight="1" x14ac:dyDescent="0.2"/>
    <row r="17551" ht="12.75" customHeight="1" x14ac:dyDescent="0.2"/>
    <row r="17552" ht="12.75" customHeight="1" x14ac:dyDescent="0.2"/>
    <row r="17553" ht="12.75" customHeight="1" x14ac:dyDescent="0.2"/>
    <row r="17554" ht="12.75" customHeight="1" x14ac:dyDescent="0.2"/>
    <row r="17555" ht="12.75" customHeight="1" x14ac:dyDescent="0.2"/>
    <row r="17556" ht="12.75" customHeight="1" x14ac:dyDescent="0.2"/>
    <row r="17557" ht="12.75" customHeight="1" x14ac:dyDescent="0.2"/>
    <row r="17558" ht="12.75" customHeight="1" x14ac:dyDescent="0.2"/>
    <row r="17559" ht="12.75" customHeight="1" x14ac:dyDescent="0.2"/>
    <row r="17560" ht="12.75" customHeight="1" x14ac:dyDescent="0.2"/>
    <row r="17561" ht="12.75" customHeight="1" x14ac:dyDescent="0.2"/>
    <row r="17562" ht="12.75" customHeight="1" x14ac:dyDescent="0.2"/>
    <row r="17563" ht="12.75" customHeight="1" x14ac:dyDescent="0.2"/>
    <row r="17564" ht="12.75" customHeight="1" x14ac:dyDescent="0.2"/>
    <row r="17565" ht="12.75" customHeight="1" x14ac:dyDescent="0.2"/>
    <row r="17566" ht="12.75" customHeight="1" x14ac:dyDescent="0.2"/>
    <row r="17567" ht="12.75" customHeight="1" x14ac:dyDescent="0.2"/>
    <row r="17568" ht="12.75" customHeight="1" x14ac:dyDescent="0.2"/>
    <row r="17569" ht="12.75" customHeight="1" x14ac:dyDescent="0.2"/>
    <row r="17570" ht="12.75" customHeight="1" x14ac:dyDescent="0.2"/>
    <row r="17571" ht="12.75" customHeight="1" x14ac:dyDescent="0.2"/>
    <row r="17572" ht="12.75" customHeight="1" x14ac:dyDescent="0.2"/>
    <row r="17573" ht="12.75" customHeight="1" x14ac:dyDescent="0.2"/>
    <row r="17574" ht="12.75" customHeight="1" x14ac:dyDescent="0.2"/>
    <row r="17575" ht="12.75" customHeight="1" x14ac:dyDescent="0.2"/>
    <row r="17576" ht="12.75" customHeight="1" x14ac:dyDescent="0.2"/>
    <row r="17577" ht="12.75" customHeight="1" x14ac:dyDescent="0.2"/>
    <row r="17578" ht="12.75" customHeight="1" x14ac:dyDescent="0.2"/>
    <row r="17579" ht="12.75" customHeight="1" x14ac:dyDescent="0.2"/>
    <row r="17580" ht="12.75" customHeight="1" x14ac:dyDescent="0.2"/>
    <row r="17581" ht="12.75" customHeight="1" x14ac:dyDescent="0.2"/>
    <row r="17582" ht="12.75" customHeight="1" x14ac:dyDescent="0.2"/>
    <row r="17583" ht="12.75" customHeight="1" x14ac:dyDescent="0.2"/>
    <row r="17584" ht="12.75" customHeight="1" x14ac:dyDescent="0.2"/>
    <row r="17585" ht="12.75" customHeight="1" x14ac:dyDescent="0.2"/>
    <row r="17586" ht="12.75" customHeight="1" x14ac:dyDescent="0.2"/>
    <row r="17587" ht="12.75" customHeight="1" x14ac:dyDescent="0.2"/>
    <row r="17588" ht="12.75" customHeight="1" x14ac:dyDescent="0.2"/>
    <row r="17589" ht="12.75" customHeight="1" x14ac:dyDescent="0.2"/>
    <row r="17590" ht="12.75" customHeight="1" x14ac:dyDescent="0.2"/>
    <row r="17591" ht="12.75" customHeight="1" x14ac:dyDescent="0.2"/>
    <row r="17592" ht="12.75" customHeight="1" x14ac:dyDescent="0.2"/>
    <row r="17593" ht="12.75" customHeight="1" x14ac:dyDescent="0.2"/>
    <row r="17594" ht="12.75" customHeight="1" x14ac:dyDescent="0.2"/>
    <row r="17595" ht="12.75" customHeight="1" x14ac:dyDescent="0.2"/>
    <row r="17596" ht="12.75" customHeight="1" x14ac:dyDescent="0.2"/>
    <row r="17597" ht="12.75" customHeight="1" x14ac:dyDescent="0.2"/>
    <row r="17598" ht="12.75" customHeight="1" x14ac:dyDescent="0.2"/>
    <row r="17599" ht="12.75" customHeight="1" x14ac:dyDescent="0.2"/>
    <row r="17600" ht="12.75" customHeight="1" x14ac:dyDescent="0.2"/>
    <row r="17601" ht="12.75" customHeight="1" x14ac:dyDescent="0.2"/>
    <row r="17602" ht="12.75" customHeight="1" x14ac:dyDescent="0.2"/>
    <row r="17603" ht="12.75" customHeight="1" x14ac:dyDescent="0.2"/>
    <row r="17604" ht="12.75" customHeight="1" x14ac:dyDescent="0.2"/>
    <row r="17605" ht="12.75" customHeight="1" x14ac:dyDescent="0.2"/>
    <row r="17606" ht="12.75" customHeight="1" x14ac:dyDescent="0.2"/>
    <row r="17607" ht="12.75" customHeight="1" x14ac:dyDescent="0.2"/>
    <row r="17608" ht="12.75" customHeight="1" x14ac:dyDescent="0.2"/>
    <row r="17609" ht="12.75" customHeight="1" x14ac:dyDescent="0.2"/>
    <row r="17610" ht="12.75" customHeight="1" x14ac:dyDescent="0.2"/>
    <row r="17611" ht="12.75" customHeight="1" x14ac:dyDescent="0.2"/>
    <row r="17612" ht="12.75" customHeight="1" x14ac:dyDescent="0.2"/>
    <row r="17613" ht="12.75" customHeight="1" x14ac:dyDescent="0.2"/>
    <row r="17614" ht="12.75" customHeight="1" x14ac:dyDescent="0.2"/>
    <row r="17615" ht="12.75" customHeight="1" x14ac:dyDescent="0.2"/>
    <row r="17616" ht="12.75" customHeight="1" x14ac:dyDescent="0.2"/>
    <row r="17617" ht="12.75" customHeight="1" x14ac:dyDescent="0.2"/>
    <row r="17618" ht="12.75" customHeight="1" x14ac:dyDescent="0.2"/>
    <row r="17619" ht="12.75" customHeight="1" x14ac:dyDescent="0.2"/>
    <row r="17620" ht="12.75" customHeight="1" x14ac:dyDescent="0.2"/>
    <row r="17621" ht="12.75" customHeight="1" x14ac:dyDescent="0.2"/>
    <row r="17622" ht="12.75" customHeight="1" x14ac:dyDescent="0.2"/>
    <row r="17623" ht="12.75" customHeight="1" x14ac:dyDescent="0.2"/>
    <row r="17624" ht="12.75" customHeight="1" x14ac:dyDescent="0.2"/>
    <row r="17625" ht="12.75" customHeight="1" x14ac:dyDescent="0.2"/>
    <row r="17626" ht="12.75" customHeight="1" x14ac:dyDescent="0.2"/>
    <row r="17627" ht="12.75" customHeight="1" x14ac:dyDescent="0.2"/>
    <row r="17628" ht="12.75" customHeight="1" x14ac:dyDescent="0.2"/>
    <row r="17629" ht="12.75" customHeight="1" x14ac:dyDescent="0.2"/>
    <row r="17630" ht="12.75" customHeight="1" x14ac:dyDescent="0.2"/>
    <row r="17631" ht="12.75" customHeight="1" x14ac:dyDescent="0.2"/>
    <row r="17632" ht="12.75" customHeight="1" x14ac:dyDescent="0.2"/>
    <row r="17633" ht="12.75" customHeight="1" x14ac:dyDescent="0.2"/>
    <row r="17634" ht="12.75" customHeight="1" x14ac:dyDescent="0.2"/>
    <row r="17635" ht="12.75" customHeight="1" x14ac:dyDescent="0.2"/>
    <row r="17636" ht="12.75" customHeight="1" x14ac:dyDescent="0.2"/>
    <row r="17637" ht="12.75" customHeight="1" x14ac:dyDescent="0.2"/>
    <row r="17638" ht="12.75" customHeight="1" x14ac:dyDescent="0.2"/>
    <row r="17639" ht="12.75" customHeight="1" x14ac:dyDescent="0.2"/>
    <row r="17640" ht="12.75" customHeight="1" x14ac:dyDescent="0.2"/>
    <row r="17641" ht="12.75" customHeight="1" x14ac:dyDescent="0.2"/>
    <row r="17642" ht="12.75" customHeight="1" x14ac:dyDescent="0.2"/>
    <row r="17643" ht="12.75" customHeight="1" x14ac:dyDescent="0.2"/>
    <row r="17644" ht="12.75" customHeight="1" x14ac:dyDescent="0.2"/>
    <row r="17645" ht="12.75" customHeight="1" x14ac:dyDescent="0.2"/>
    <row r="17646" ht="12.75" customHeight="1" x14ac:dyDescent="0.2"/>
    <row r="17647" ht="12.75" customHeight="1" x14ac:dyDescent="0.2"/>
    <row r="17648" ht="12.75" customHeight="1" x14ac:dyDescent="0.2"/>
    <row r="17649" ht="12.75" customHeight="1" x14ac:dyDescent="0.2"/>
    <row r="17650" ht="12.75" customHeight="1" x14ac:dyDescent="0.2"/>
    <row r="17651" ht="12.75" customHeight="1" x14ac:dyDescent="0.2"/>
    <row r="17652" ht="12.75" customHeight="1" x14ac:dyDescent="0.2"/>
    <row r="17653" ht="12.75" customHeight="1" x14ac:dyDescent="0.2"/>
    <row r="17654" ht="12.75" customHeight="1" x14ac:dyDescent="0.2"/>
    <row r="17655" ht="12.75" customHeight="1" x14ac:dyDescent="0.2"/>
    <row r="17656" ht="12.75" customHeight="1" x14ac:dyDescent="0.2"/>
    <row r="17657" ht="12.75" customHeight="1" x14ac:dyDescent="0.2"/>
    <row r="17658" ht="12.75" customHeight="1" x14ac:dyDescent="0.2"/>
    <row r="17659" ht="12.75" customHeight="1" x14ac:dyDescent="0.2"/>
    <row r="17660" ht="12.75" customHeight="1" x14ac:dyDescent="0.2"/>
    <row r="17661" ht="12.75" customHeight="1" x14ac:dyDescent="0.2"/>
    <row r="17662" ht="12.75" customHeight="1" x14ac:dyDescent="0.2"/>
    <row r="17663" ht="12.75" customHeight="1" x14ac:dyDescent="0.2"/>
    <row r="17664" ht="12.75" customHeight="1" x14ac:dyDescent="0.2"/>
    <row r="17665" ht="12.75" customHeight="1" x14ac:dyDescent="0.2"/>
    <row r="17666" ht="12.75" customHeight="1" x14ac:dyDescent="0.2"/>
    <row r="17667" ht="12.75" customHeight="1" x14ac:dyDescent="0.2"/>
    <row r="17668" ht="12.75" customHeight="1" x14ac:dyDescent="0.2"/>
    <row r="17669" ht="12.75" customHeight="1" x14ac:dyDescent="0.2"/>
    <row r="17670" ht="12.75" customHeight="1" x14ac:dyDescent="0.2"/>
    <row r="17671" ht="12.75" customHeight="1" x14ac:dyDescent="0.2"/>
    <row r="17672" ht="12.75" customHeight="1" x14ac:dyDescent="0.2"/>
    <row r="17673" ht="12.75" customHeight="1" x14ac:dyDescent="0.2"/>
    <row r="17674" ht="12.75" customHeight="1" x14ac:dyDescent="0.2"/>
    <row r="17675" ht="12.75" customHeight="1" x14ac:dyDescent="0.2"/>
    <row r="17676" ht="12.75" customHeight="1" x14ac:dyDescent="0.2"/>
    <row r="17677" ht="12.75" customHeight="1" x14ac:dyDescent="0.2"/>
    <row r="17678" ht="12.75" customHeight="1" x14ac:dyDescent="0.2"/>
    <row r="17679" ht="12.75" customHeight="1" x14ac:dyDescent="0.2"/>
    <row r="17680" ht="12.75" customHeight="1" x14ac:dyDescent="0.2"/>
    <row r="17681" ht="12.75" customHeight="1" x14ac:dyDescent="0.2"/>
    <row r="17682" ht="12.75" customHeight="1" x14ac:dyDescent="0.2"/>
    <row r="17683" ht="12.75" customHeight="1" x14ac:dyDescent="0.2"/>
    <row r="17684" ht="12.75" customHeight="1" x14ac:dyDescent="0.2"/>
    <row r="17685" ht="12.75" customHeight="1" x14ac:dyDescent="0.2"/>
    <row r="17686" ht="12.75" customHeight="1" x14ac:dyDescent="0.2"/>
    <row r="17687" ht="12.75" customHeight="1" x14ac:dyDescent="0.2"/>
    <row r="17688" ht="12.75" customHeight="1" x14ac:dyDescent="0.2"/>
    <row r="17689" ht="12.75" customHeight="1" x14ac:dyDescent="0.2"/>
    <row r="17690" ht="12.75" customHeight="1" x14ac:dyDescent="0.2"/>
    <row r="17691" ht="12.75" customHeight="1" x14ac:dyDescent="0.2"/>
    <row r="17692" ht="12.75" customHeight="1" x14ac:dyDescent="0.2"/>
    <row r="17693" ht="12.75" customHeight="1" x14ac:dyDescent="0.2"/>
    <row r="17694" ht="12.75" customHeight="1" x14ac:dyDescent="0.2"/>
    <row r="17695" ht="12.75" customHeight="1" x14ac:dyDescent="0.2"/>
    <row r="17696" ht="12.75" customHeight="1" x14ac:dyDescent="0.2"/>
    <row r="17697" ht="12.75" customHeight="1" x14ac:dyDescent="0.2"/>
    <row r="17698" ht="12.75" customHeight="1" x14ac:dyDescent="0.2"/>
    <row r="17699" ht="12.75" customHeight="1" x14ac:dyDescent="0.2"/>
    <row r="17700" ht="12.75" customHeight="1" x14ac:dyDescent="0.2"/>
    <row r="17701" ht="12.75" customHeight="1" x14ac:dyDescent="0.2"/>
    <row r="17702" ht="12.75" customHeight="1" x14ac:dyDescent="0.2"/>
    <row r="17703" ht="12.75" customHeight="1" x14ac:dyDescent="0.2"/>
    <row r="17704" ht="12.75" customHeight="1" x14ac:dyDescent="0.2"/>
    <row r="17705" ht="12.75" customHeight="1" x14ac:dyDescent="0.2"/>
    <row r="17706" ht="12.75" customHeight="1" x14ac:dyDescent="0.2"/>
    <row r="17707" ht="12.75" customHeight="1" x14ac:dyDescent="0.2"/>
    <row r="17708" ht="12.75" customHeight="1" x14ac:dyDescent="0.2"/>
    <row r="17709" ht="12.75" customHeight="1" x14ac:dyDescent="0.2"/>
    <row r="17710" ht="12.75" customHeight="1" x14ac:dyDescent="0.2"/>
    <row r="17711" ht="12.75" customHeight="1" x14ac:dyDescent="0.2"/>
    <row r="17712" ht="12.75" customHeight="1" x14ac:dyDescent="0.2"/>
    <row r="17713" ht="12.75" customHeight="1" x14ac:dyDescent="0.2"/>
    <row r="17714" ht="12.75" customHeight="1" x14ac:dyDescent="0.2"/>
    <row r="17715" ht="12.75" customHeight="1" x14ac:dyDescent="0.2"/>
    <row r="17716" ht="12.75" customHeight="1" x14ac:dyDescent="0.2"/>
    <row r="17717" ht="12.75" customHeight="1" x14ac:dyDescent="0.2"/>
    <row r="17718" ht="12.75" customHeight="1" x14ac:dyDescent="0.2"/>
    <row r="17719" ht="12.75" customHeight="1" x14ac:dyDescent="0.2"/>
    <row r="17720" ht="12.75" customHeight="1" x14ac:dyDescent="0.2"/>
    <row r="17721" ht="12.75" customHeight="1" x14ac:dyDescent="0.2"/>
    <row r="17722" ht="12.75" customHeight="1" x14ac:dyDescent="0.2"/>
    <row r="17723" ht="12.75" customHeight="1" x14ac:dyDescent="0.2"/>
    <row r="17724" ht="12.75" customHeight="1" x14ac:dyDescent="0.2"/>
    <row r="17725" ht="12.75" customHeight="1" x14ac:dyDescent="0.2"/>
    <row r="17726" ht="12.75" customHeight="1" x14ac:dyDescent="0.2"/>
    <row r="17727" ht="12.75" customHeight="1" x14ac:dyDescent="0.2"/>
    <row r="17728" ht="12.75" customHeight="1" x14ac:dyDescent="0.2"/>
    <row r="17729" ht="12.75" customHeight="1" x14ac:dyDescent="0.2"/>
    <row r="17730" ht="12.75" customHeight="1" x14ac:dyDescent="0.2"/>
    <row r="17731" ht="12.75" customHeight="1" x14ac:dyDescent="0.2"/>
    <row r="17732" ht="12.75" customHeight="1" x14ac:dyDescent="0.2"/>
    <row r="17733" ht="12.75" customHeight="1" x14ac:dyDescent="0.2"/>
    <row r="17734" ht="12.75" customHeight="1" x14ac:dyDescent="0.2"/>
    <row r="17735" ht="12.75" customHeight="1" x14ac:dyDescent="0.2"/>
    <row r="17736" ht="12.75" customHeight="1" x14ac:dyDescent="0.2"/>
    <row r="17737" ht="12.75" customHeight="1" x14ac:dyDescent="0.2"/>
    <row r="17738" ht="12.75" customHeight="1" x14ac:dyDescent="0.2"/>
    <row r="17739" ht="12.75" customHeight="1" x14ac:dyDescent="0.2"/>
    <row r="17740" ht="12.75" customHeight="1" x14ac:dyDescent="0.2"/>
    <row r="17741" ht="12.75" customHeight="1" x14ac:dyDescent="0.2"/>
    <row r="17742" ht="12.75" customHeight="1" x14ac:dyDescent="0.2"/>
    <row r="17743" ht="12.75" customHeight="1" x14ac:dyDescent="0.2"/>
    <row r="17744" ht="12.75" customHeight="1" x14ac:dyDescent="0.2"/>
    <row r="17745" ht="12.75" customHeight="1" x14ac:dyDescent="0.2"/>
    <row r="17746" ht="12.75" customHeight="1" x14ac:dyDescent="0.2"/>
    <row r="17747" ht="12.75" customHeight="1" x14ac:dyDescent="0.2"/>
    <row r="17748" ht="12.75" customHeight="1" x14ac:dyDescent="0.2"/>
    <row r="17749" ht="12.75" customHeight="1" x14ac:dyDescent="0.2"/>
    <row r="17750" ht="12.75" customHeight="1" x14ac:dyDescent="0.2"/>
    <row r="17751" ht="12.75" customHeight="1" x14ac:dyDescent="0.2"/>
    <row r="17752" ht="12.75" customHeight="1" x14ac:dyDescent="0.2"/>
    <row r="17753" ht="12.75" customHeight="1" x14ac:dyDescent="0.2"/>
    <row r="17754" ht="12.75" customHeight="1" x14ac:dyDescent="0.2"/>
    <row r="17755" ht="12.75" customHeight="1" x14ac:dyDescent="0.2"/>
    <row r="17756" ht="12.75" customHeight="1" x14ac:dyDescent="0.2"/>
    <row r="17757" ht="12.75" customHeight="1" x14ac:dyDescent="0.2"/>
    <row r="17758" ht="12.75" customHeight="1" x14ac:dyDescent="0.2"/>
    <row r="17759" ht="12.75" customHeight="1" x14ac:dyDescent="0.2"/>
    <row r="17760" ht="12.75" customHeight="1" x14ac:dyDescent="0.2"/>
    <row r="17761" ht="12.75" customHeight="1" x14ac:dyDescent="0.2"/>
    <row r="17762" ht="12.75" customHeight="1" x14ac:dyDescent="0.2"/>
    <row r="17763" ht="12.75" customHeight="1" x14ac:dyDescent="0.2"/>
    <row r="17764" ht="12.75" customHeight="1" x14ac:dyDescent="0.2"/>
    <row r="17765" ht="12.75" customHeight="1" x14ac:dyDescent="0.2"/>
    <row r="17766" ht="12.75" customHeight="1" x14ac:dyDescent="0.2"/>
    <row r="17767" ht="12.75" customHeight="1" x14ac:dyDescent="0.2"/>
    <row r="17768" ht="12.75" customHeight="1" x14ac:dyDescent="0.2"/>
    <row r="17769" ht="12.75" customHeight="1" x14ac:dyDescent="0.2"/>
    <row r="17770" ht="12.75" customHeight="1" x14ac:dyDescent="0.2"/>
    <row r="17771" ht="12.75" customHeight="1" x14ac:dyDescent="0.2"/>
    <row r="17772" ht="12.75" customHeight="1" x14ac:dyDescent="0.2"/>
    <row r="17773" ht="12.75" customHeight="1" x14ac:dyDescent="0.2"/>
    <row r="17774" ht="12.75" customHeight="1" x14ac:dyDescent="0.2"/>
    <row r="17775" ht="12.75" customHeight="1" x14ac:dyDescent="0.2"/>
    <row r="17776" ht="12.75" customHeight="1" x14ac:dyDescent="0.2"/>
    <row r="17777" ht="12.75" customHeight="1" x14ac:dyDescent="0.2"/>
    <row r="17778" ht="12.75" customHeight="1" x14ac:dyDescent="0.2"/>
    <row r="17779" ht="12.75" customHeight="1" x14ac:dyDescent="0.2"/>
    <row r="17780" ht="12.75" customHeight="1" x14ac:dyDescent="0.2"/>
    <row r="17781" ht="12.75" customHeight="1" x14ac:dyDescent="0.2"/>
    <row r="17782" ht="12.75" customHeight="1" x14ac:dyDescent="0.2"/>
    <row r="17783" ht="12.75" customHeight="1" x14ac:dyDescent="0.2"/>
    <row r="17784" ht="12.75" customHeight="1" x14ac:dyDescent="0.2"/>
    <row r="17785" ht="12.75" customHeight="1" x14ac:dyDescent="0.2"/>
    <row r="17786" ht="12.75" customHeight="1" x14ac:dyDescent="0.2"/>
    <row r="17787" ht="12.75" customHeight="1" x14ac:dyDescent="0.2"/>
    <row r="17788" ht="12.75" customHeight="1" x14ac:dyDescent="0.2"/>
    <row r="17789" ht="12.75" customHeight="1" x14ac:dyDescent="0.2"/>
    <row r="17790" ht="12.75" customHeight="1" x14ac:dyDescent="0.2"/>
    <row r="17791" ht="12.75" customHeight="1" x14ac:dyDescent="0.2"/>
    <row r="17792" ht="12.75" customHeight="1" x14ac:dyDescent="0.2"/>
    <row r="17793" ht="12.75" customHeight="1" x14ac:dyDescent="0.2"/>
    <row r="17794" ht="12.75" customHeight="1" x14ac:dyDescent="0.2"/>
    <row r="17795" ht="12.75" customHeight="1" x14ac:dyDescent="0.2"/>
    <row r="17796" ht="12.75" customHeight="1" x14ac:dyDescent="0.2"/>
    <row r="17797" ht="12.75" customHeight="1" x14ac:dyDescent="0.2"/>
    <row r="17798" ht="12.75" customHeight="1" x14ac:dyDescent="0.2"/>
    <row r="17799" ht="12.75" customHeight="1" x14ac:dyDescent="0.2"/>
    <row r="17800" ht="12.75" customHeight="1" x14ac:dyDescent="0.2"/>
    <row r="17801" ht="12.75" customHeight="1" x14ac:dyDescent="0.2"/>
    <row r="17802" ht="12.75" customHeight="1" x14ac:dyDescent="0.2"/>
    <row r="17803" ht="12.75" customHeight="1" x14ac:dyDescent="0.2"/>
    <row r="17804" ht="12.75" customHeight="1" x14ac:dyDescent="0.2"/>
    <row r="17805" ht="12.75" customHeight="1" x14ac:dyDescent="0.2"/>
    <row r="17806" ht="12.75" customHeight="1" x14ac:dyDescent="0.2"/>
    <row r="17807" ht="12.75" customHeight="1" x14ac:dyDescent="0.2"/>
    <row r="17808" ht="12.75" customHeight="1" x14ac:dyDescent="0.2"/>
    <row r="17809" ht="12.75" customHeight="1" x14ac:dyDescent="0.2"/>
    <row r="17810" ht="12.75" customHeight="1" x14ac:dyDescent="0.2"/>
    <row r="17811" ht="12.75" customHeight="1" x14ac:dyDescent="0.2"/>
    <row r="17812" ht="12.75" customHeight="1" x14ac:dyDescent="0.2"/>
    <row r="17813" ht="12.75" customHeight="1" x14ac:dyDescent="0.2"/>
    <row r="17814" ht="12.75" customHeight="1" x14ac:dyDescent="0.2"/>
    <row r="17815" ht="12.75" customHeight="1" x14ac:dyDescent="0.2"/>
    <row r="17816" ht="12.75" customHeight="1" x14ac:dyDescent="0.2"/>
    <row r="17817" ht="12.75" customHeight="1" x14ac:dyDescent="0.2"/>
    <row r="17818" ht="12.75" customHeight="1" x14ac:dyDescent="0.2"/>
    <row r="17819" ht="12.75" customHeight="1" x14ac:dyDescent="0.2"/>
    <row r="17820" ht="12.75" customHeight="1" x14ac:dyDescent="0.2"/>
    <row r="17821" ht="12.75" customHeight="1" x14ac:dyDescent="0.2"/>
    <row r="17822" ht="12.75" customHeight="1" x14ac:dyDescent="0.2"/>
    <row r="17823" ht="12.75" customHeight="1" x14ac:dyDescent="0.2"/>
    <row r="17824" ht="12.75" customHeight="1" x14ac:dyDescent="0.2"/>
    <row r="17825" ht="12.75" customHeight="1" x14ac:dyDescent="0.2"/>
    <row r="17826" ht="12.75" customHeight="1" x14ac:dyDescent="0.2"/>
    <row r="17827" ht="12.75" customHeight="1" x14ac:dyDescent="0.2"/>
    <row r="17828" ht="12.75" customHeight="1" x14ac:dyDescent="0.2"/>
    <row r="17829" ht="12.75" customHeight="1" x14ac:dyDescent="0.2"/>
    <row r="17830" ht="12.75" customHeight="1" x14ac:dyDescent="0.2"/>
    <row r="17831" ht="12.75" customHeight="1" x14ac:dyDescent="0.2"/>
    <row r="17832" ht="12.75" customHeight="1" x14ac:dyDescent="0.2"/>
    <row r="17833" ht="12.75" customHeight="1" x14ac:dyDescent="0.2"/>
    <row r="17834" ht="12.75" customHeight="1" x14ac:dyDescent="0.2"/>
    <row r="17835" ht="12.75" customHeight="1" x14ac:dyDescent="0.2"/>
    <row r="17836" ht="12.75" customHeight="1" x14ac:dyDescent="0.2"/>
    <row r="17837" ht="12.75" customHeight="1" x14ac:dyDescent="0.2"/>
    <row r="17838" ht="12.75" customHeight="1" x14ac:dyDescent="0.2"/>
    <row r="17839" ht="12.75" customHeight="1" x14ac:dyDescent="0.2"/>
    <row r="17840" ht="12.75" customHeight="1" x14ac:dyDescent="0.2"/>
    <row r="17841" ht="12.75" customHeight="1" x14ac:dyDescent="0.2"/>
    <row r="17842" ht="12.75" customHeight="1" x14ac:dyDescent="0.2"/>
    <row r="17843" ht="12.75" customHeight="1" x14ac:dyDescent="0.2"/>
    <row r="17844" ht="12.75" customHeight="1" x14ac:dyDescent="0.2"/>
    <row r="17845" ht="12.75" customHeight="1" x14ac:dyDescent="0.2"/>
    <row r="17846" ht="12.75" customHeight="1" x14ac:dyDescent="0.2"/>
    <row r="17847" ht="12.75" customHeight="1" x14ac:dyDescent="0.2"/>
    <row r="17848" ht="12.75" customHeight="1" x14ac:dyDescent="0.2"/>
    <row r="17849" ht="12.75" customHeight="1" x14ac:dyDescent="0.2"/>
    <row r="17850" ht="12.75" customHeight="1" x14ac:dyDescent="0.2"/>
    <row r="17851" ht="12.75" customHeight="1" x14ac:dyDescent="0.2"/>
    <row r="17852" ht="12.75" customHeight="1" x14ac:dyDescent="0.2"/>
    <row r="17853" ht="12.75" customHeight="1" x14ac:dyDescent="0.2"/>
    <row r="17854" ht="12.75" customHeight="1" x14ac:dyDescent="0.2"/>
    <row r="17855" ht="12.75" customHeight="1" x14ac:dyDescent="0.2"/>
    <row r="17856" ht="12.75" customHeight="1" x14ac:dyDescent="0.2"/>
    <row r="17857" ht="12.75" customHeight="1" x14ac:dyDescent="0.2"/>
    <row r="17858" ht="12.75" customHeight="1" x14ac:dyDescent="0.2"/>
    <row r="17859" ht="12.75" customHeight="1" x14ac:dyDescent="0.2"/>
    <row r="17860" ht="12.75" customHeight="1" x14ac:dyDescent="0.2"/>
    <row r="17861" ht="12.75" customHeight="1" x14ac:dyDescent="0.2"/>
    <row r="17862" ht="12.75" customHeight="1" x14ac:dyDescent="0.2"/>
    <row r="17863" ht="12.75" customHeight="1" x14ac:dyDescent="0.2"/>
    <row r="17864" ht="12.75" customHeight="1" x14ac:dyDescent="0.2"/>
    <row r="17865" ht="12.75" customHeight="1" x14ac:dyDescent="0.2"/>
    <row r="17866" ht="12.75" customHeight="1" x14ac:dyDescent="0.2"/>
    <row r="17867" ht="12.75" customHeight="1" x14ac:dyDescent="0.2"/>
    <row r="17868" ht="12.75" customHeight="1" x14ac:dyDescent="0.2"/>
    <row r="17869" ht="12.75" customHeight="1" x14ac:dyDescent="0.2"/>
    <row r="17870" ht="12.75" customHeight="1" x14ac:dyDescent="0.2"/>
    <row r="17871" ht="12.75" customHeight="1" x14ac:dyDescent="0.2"/>
    <row r="17872" ht="12.75" customHeight="1" x14ac:dyDescent="0.2"/>
    <row r="17873" ht="12.75" customHeight="1" x14ac:dyDescent="0.2"/>
    <row r="17874" ht="12.75" customHeight="1" x14ac:dyDescent="0.2"/>
    <row r="17875" ht="12.75" customHeight="1" x14ac:dyDescent="0.2"/>
    <row r="17876" ht="12.75" customHeight="1" x14ac:dyDescent="0.2"/>
    <row r="17877" ht="12.75" customHeight="1" x14ac:dyDescent="0.2"/>
    <row r="17878" ht="12.75" customHeight="1" x14ac:dyDescent="0.2"/>
    <row r="17879" ht="12.75" customHeight="1" x14ac:dyDescent="0.2"/>
    <row r="17880" ht="12.75" customHeight="1" x14ac:dyDescent="0.2"/>
    <row r="17881" ht="12.75" customHeight="1" x14ac:dyDescent="0.2"/>
    <row r="17882" ht="12.75" customHeight="1" x14ac:dyDescent="0.2"/>
    <row r="17883" ht="12.75" customHeight="1" x14ac:dyDescent="0.2"/>
    <row r="17884" ht="12.75" customHeight="1" x14ac:dyDescent="0.2"/>
    <row r="17885" ht="12.75" customHeight="1" x14ac:dyDescent="0.2"/>
    <row r="17886" ht="12.75" customHeight="1" x14ac:dyDescent="0.2"/>
    <row r="17887" ht="12.75" customHeight="1" x14ac:dyDescent="0.2"/>
    <row r="17888" ht="12.75" customHeight="1" x14ac:dyDescent="0.2"/>
    <row r="17889" ht="12.75" customHeight="1" x14ac:dyDescent="0.2"/>
    <row r="17890" ht="12.75" customHeight="1" x14ac:dyDescent="0.2"/>
    <row r="17891" ht="12.75" customHeight="1" x14ac:dyDescent="0.2"/>
    <row r="17892" ht="12.75" customHeight="1" x14ac:dyDescent="0.2"/>
    <row r="17893" ht="12.75" customHeight="1" x14ac:dyDescent="0.2"/>
    <row r="17894" ht="12.75" customHeight="1" x14ac:dyDescent="0.2"/>
    <row r="17895" ht="12.75" customHeight="1" x14ac:dyDescent="0.2"/>
    <row r="17896" ht="12.75" customHeight="1" x14ac:dyDescent="0.2"/>
    <row r="17897" ht="12.75" customHeight="1" x14ac:dyDescent="0.2"/>
    <row r="17898" ht="12.75" customHeight="1" x14ac:dyDescent="0.2"/>
    <row r="17899" ht="12.75" customHeight="1" x14ac:dyDescent="0.2"/>
    <row r="17900" ht="12.75" customHeight="1" x14ac:dyDescent="0.2"/>
    <row r="17901" ht="12.75" customHeight="1" x14ac:dyDescent="0.2"/>
    <row r="17902" ht="12.75" customHeight="1" x14ac:dyDescent="0.2"/>
    <row r="17903" ht="12.75" customHeight="1" x14ac:dyDescent="0.2"/>
    <row r="17904" ht="12.75" customHeight="1" x14ac:dyDescent="0.2"/>
    <row r="17905" ht="12.75" customHeight="1" x14ac:dyDescent="0.2"/>
    <row r="17906" ht="12.75" customHeight="1" x14ac:dyDescent="0.2"/>
    <row r="17907" ht="12.75" customHeight="1" x14ac:dyDescent="0.2"/>
    <row r="17908" ht="12.75" customHeight="1" x14ac:dyDescent="0.2"/>
    <row r="17909" ht="12.75" customHeight="1" x14ac:dyDescent="0.2"/>
    <row r="17910" ht="12.75" customHeight="1" x14ac:dyDescent="0.2"/>
    <row r="17911" ht="12.75" customHeight="1" x14ac:dyDescent="0.2"/>
    <row r="17912" ht="12.75" customHeight="1" x14ac:dyDescent="0.2"/>
    <row r="17913" ht="12.75" customHeight="1" x14ac:dyDescent="0.2"/>
    <row r="17914" ht="12.75" customHeight="1" x14ac:dyDescent="0.2"/>
    <row r="17915" ht="12.75" customHeight="1" x14ac:dyDescent="0.2"/>
    <row r="17916" ht="12.75" customHeight="1" x14ac:dyDescent="0.2"/>
    <row r="17917" ht="12.75" customHeight="1" x14ac:dyDescent="0.2"/>
    <row r="17918" ht="12.75" customHeight="1" x14ac:dyDescent="0.2"/>
    <row r="17919" ht="12.75" customHeight="1" x14ac:dyDescent="0.2"/>
    <row r="17920" ht="12.75" customHeight="1" x14ac:dyDescent="0.2"/>
    <row r="17921" ht="12.75" customHeight="1" x14ac:dyDescent="0.2"/>
    <row r="17922" ht="12.75" customHeight="1" x14ac:dyDescent="0.2"/>
    <row r="17923" ht="12.75" customHeight="1" x14ac:dyDescent="0.2"/>
    <row r="17924" ht="12.75" customHeight="1" x14ac:dyDescent="0.2"/>
    <row r="17925" ht="12.75" customHeight="1" x14ac:dyDescent="0.2"/>
    <row r="17926" ht="12.75" customHeight="1" x14ac:dyDescent="0.2"/>
    <row r="17927" ht="12.75" customHeight="1" x14ac:dyDescent="0.2"/>
    <row r="17928" ht="12.75" customHeight="1" x14ac:dyDescent="0.2"/>
    <row r="17929" ht="12.75" customHeight="1" x14ac:dyDescent="0.2"/>
    <row r="17930" ht="12.75" customHeight="1" x14ac:dyDescent="0.2"/>
    <row r="17931" ht="12.75" customHeight="1" x14ac:dyDescent="0.2"/>
    <row r="17932" ht="12.75" customHeight="1" x14ac:dyDescent="0.2"/>
    <row r="17933" ht="12.75" customHeight="1" x14ac:dyDescent="0.2"/>
    <row r="17934" ht="12.75" customHeight="1" x14ac:dyDescent="0.2"/>
    <row r="17935" ht="12.75" customHeight="1" x14ac:dyDescent="0.2"/>
    <row r="17936" ht="12.75" customHeight="1" x14ac:dyDescent="0.2"/>
    <row r="17937" ht="12.75" customHeight="1" x14ac:dyDescent="0.2"/>
    <row r="17938" ht="12.75" customHeight="1" x14ac:dyDescent="0.2"/>
    <row r="17939" ht="12.75" customHeight="1" x14ac:dyDescent="0.2"/>
    <row r="17940" ht="12.75" customHeight="1" x14ac:dyDescent="0.2"/>
    <row r="17941" ht="12.75" customHeight="1" x14ac:dyDescent="0.2"/>
    <row r="17942" ht="12.75" customHeight="1" x14ac:dyDescent="0.2"/>
    <row r="17943" ht="12.75" customHeight="1" x14ac:dyDescent="0.2"/>
    <row r="17944" ht="12.75" customHeight="1" x14ac:dyDescent="0.2"/>
    <row r="17945" ht="12.75" customHeight="1" x14ac:dyDescent="0.2"/>
    <row r="17946" ht="12.75" customHeight="1" x14ac:dyDescent="0.2"/>
    <row r="17947" ht="12.75" customHeight="1" x14ac:dyDescent="0.2"/>
    <row r="17948" ht="12.75" customHeight="1" x14ac:dyDescent="0.2"/>
    <row r="17949" ht="12.75" customHeight="1" x14ac:dyDescent="0.2"/>
    <row r="17950" ht="12.75" customHeight="1" x14ac:dyDescent="0.2"/>
    <row r="17951" ht="12.75" customHeight="1" x14ac:dyDescent="0.2"/>
    <row r="17952" ht="12.75" customHeight="1" x14ac:dyDescent="0.2"/>
    <row r="17953" ht="12.75" customHeight="1" x14ac:dyDescent="0.2"/>
    <row r="17954" ht="12.75" customHeight="1" x14ac:dyDescent="0.2"/>
    <row r="17955" ht="12.75" customHeight="1" x14ac:dyDescent="0.2"/>
    <row r="17956" ht="12.75" customHeight="1" x14ac:dyDescent="0.2"/>
    <row r="17957" ht="12.75" customHeight="1" x14ac:dyDescent="0.2"/>
    <row r="17958" ht="12.75" customHeight="1" x14ac:dyDescent="0.2"/>
    <row r="17959" ht="12.75" customHeight="1" x14ac:dyDescent="0.2"/>
    <row r="17960" ht="12.75" customHeight="1" x14ac:dyDescent="0.2"/>
    <row r="17961" ht="12.75" customHeight="1" x14ac:dyDescent="0.2"/>
    <row r="17962" ht="12.75" customHeight="1" x14ac:dyDescent="0.2"/>
    <row r="17963" ht="12.75" customHeight="1" x14ac:dyDescent="0.2"/>
    <row r="17964" ht="12.75" customHeight="1" x14ac:dyDescent="0.2"/>
    <row r="17965" ht="12.75" customHeight="1" x14ac:dyDescent="0.2"/>
    <row r="17966" ht="12.75" customHeight="1" x14ac:dyDescent="0.2"/>
    <row r="17967" ht="12.75" customHeight="1" x14ac:dyDescent="0.2"/>
    <row r="17968" ht="12.75" customHeight="1" x14ac:dyDescent="0.2"/>
    <row r="17969" ht="12.75" customHeight="1" x14ac:dyDescent="0.2"/>
    <row r="17970" ht="12.75" customHeight="1" x14ac:dyDescent="0.2"/>
    <row r="17971" ht="12.75" customHeight="1" x14ac:dyDescent="0.2"/>
    <row r="17972" ht="12.75" customHeight="1" x14ac:dyDescent="0.2"/>
    <row r="17973" ht="12.75" customHeight="1" x14ac:dyDescent="0.2"/>
    <row r="17974" ht="12.75" customHeight="1" x14ac:dyDescent="0.2"/>
    <row r="17975" ht="12.75" customHeight="1" x14ac:dyDescent="0.2"/>
    <row r="17976" ht="12.75" customHeight="1" x14ac:dyDescent="0.2"/>
    <row r="17977" ht="12.75" customHeight="1" x14ac:dyDescent="0.2"/>
    <row r="17978" ht="12.75" customHeight="1" x14ac:dyDescent="0.2"/>
    <row r="17979" ht="12.75" customHeight="1" x14ac:dyDescent="0.2"/>
    <row r="17980" ht="12.75" customHeight="1" x14ac:dyDescent="0.2"/>
    <row r="17981" ht="12.75" customHeight="1" x14ac:dyDescent="0.2"/>
    <row r="17982" ht="12.75" customHeight="1" x14ac:dyDescent="0.2"/>
    <row r="17983" ht="12.75" customHeight="1" x14ac:dyDescent="0.2"/>
    <row r="17984" ht="12.75" customHeight="1" x14ac:dyDescent="0.2"/>
    <row r="17985" ht="12.75" customHeight="1" x14ac:dyDescent="0.2"/>
    <row r="17986" ht="12.75" customHeight="1" x14ac:dyDescent="0.2"/>
    <row r="17987" ht="12.75" customHeight="1" x14ac:dyDescent="0.2"/>
    <row r="17988" ht="12.75" customHeight="1" x14ac:dyDescent="0.2"/>
    <row r="17989" ht="12.75" customHeight="1" x14ac:dyDescent="0.2"/>
    <row r="17990" ht="12.75" customHeight="1" x14ac:dyDescent="0.2"/>
    <row r="17991" ht="12.75" customHeight="1" x14ac:dyDescent="0.2"/>
    <row r="17992" ht="12.75" customHeight="1" x14ac:dyDescent="0.2"/>
    <row r="17993" ht="12.75" customHeight="1" x14ac:dyDescent="0.2"/>
    <row r="17994" ht="12.75" customHeight="1" x14ac:dyDescent="0.2"/>
    <row r="17995" ht="12.75" customHeight="1" x14ac:dyDescent="0.2"/>
    <row r="17996" ht="12.75" customHeight="1" x14ac:dyDescent="0.2"/>
    <row r="17997" ht="12.75" customHeight="1" x14ac:dyDescent="0.2"/>
    <row r="17998" ht="12.75" customHeight="1" x14ac:dyDescent="0.2"/>
    <row r="17999" ht="12.75" customHeight="1" x14ac:dyDescent="0.2"/>
    <row r="18000" ht="12.75" customHeight="1" x14ac:dyDescent="0.2"/>
    <row r="18001" ht="12.75" customHeight="1" x14ac:dyDescent="0.2"/>
    <row r="18002" ht="12.75" customHeight="1" x14ac:dyDescent="0.2"/>
    <row r="18003" ht="12.75" customHeight="1" x14ac:dyDescent="0.2"/>
    <row r="18004" ht="12.75" customHeight="1" x14ac:dyDescent="0.2"/>
    <row r="18005" ht="12.75" customHeight="1" x14ac:dyDescent="0.2"/>
    <row r="18006" ht="12.75" customHeight="1" x14ac:dyDescent="0.2"/>
    <row r="18007" ht="12.75" customHeight="1" x14ac:dyDescent="0.2"/>
    <row r="18008" ht="12.75" customHeight="1" x14ac:dyDescent="0.2"/>
    <row r="18009" ht="12.75" customHeight="1" x14ac:dyDescent="0.2"/>
    <row r="18010" ht="12.75" customHeight="1" x14ac:dyDescent="0.2"/>
    <row r="18011" ht="12.75" customHeight="1" x14ac:dyDescent="0.2"/>
    <row r="18012" ht="12.75" customHeight="1" x14ac:dyDescent="0.2"/>
    <row r="18013" ht="12.75" customHeight="1" x14ac:dyDescent="0.2"/>
    <row r="18014" ht="12.75" customHeight="1" x14ac:dyDescent="0.2"/>
    <row r="18015" ht="12.75" customHeight="1" x14ac:dyDescent="0.2"/>
    <row r="18016" ht="12.75" customHeight="1" x14ac:dyDescent="0.2"/>
    <row r="18017" ht="12.75" customHeight="1" x14ac:dyDescent="0.2"/>
    <row r="18018" ht="12.75" customHeight="1" x14ac:dyDescent="0.2"/>
    <row r="18019" ht="12.75" customHeight="1" x14ac:dyDescent="0.2"/>
    <row r="18020" ht="12.75" customHeight="1" x14ac:dyDescent="0.2"/>
    <row r="18021" ht="12.75" customHeight="1" x14ac:dyDescent="0.2"/>
    <row r="18022" ht="12.75" customHeight="1" x14ac:dyDescent="0.2"/>
    <row r="18023" ht="12.75" customHeight="1" x14ac:dyDescent="0.2"/>
    <row r="18024" ht="12.75" customHeight="1" x14ac:dyDescent="0.2"/>
    <row r="18025" ht="12.75" customHeight="1" x14ac:dyDescent="0.2"/>
    <row r="18026" ht="12.75" customHeight="1" x14ac:dyDescent="0.2"/>
    <row r="18027" ht="12.75" customHeight="1" x14ac:dyDescent="0.2"/>
    <row r="18028" ht="12.75" customHeight="1" x14ac:dyDescent="0.2"/>
    <row r="18029" ht="12.75" customHeight="1" x14ac:dyDescent="0.2"/>
    <row r="18030" ht="12.75" customHeight="1" x14ac:dyDescent="0.2"/>
    <row r="18031" ht="12.75" customHeight="1" x14ac:dyDescent="0.2"/>
    <row r="18032" ht="12.75" customHeight="1" x14ac:dyDescent="0.2"/>
    <row r="18033" ht="12.75" customHeight="1" x14ac:dyDescent="0.2"/>
    <row r="18034" ht="12.75" customHeight="1" x14ac:dyDescent="0.2"/>
    <row r="18035" ht="12.75" customHeight="1" x14ac:dyDescent="0.2"/>
    <row r="18036" ht="12.75" customHeight="1" x14ac:dyDescent="0.2"/>
    <row r="18037" ht="12.75" customHeight="1" x14ac:dyDescent="0.2"/>
    <row r="18038" ht="12.75" customHeight="1" x14ac:dyDescent="0.2"/>
    <row r="18039" ht="12.75" customHeight="1" x14ac:dyDescent="0.2"/>
    <row r="18040" ht="12.75" customHeight="1" x14ac:dyDescent="0.2"/>
    <row r="18041" ht="12.75" customHeight="1" x14ac:dyDescent="0.2"/>
    <row r="18042" ht="12.75" customHeight="1" x14ac:dyDescent="0.2"/>
    <row r="18043" ht="12.75" customHeight="1" x14ac:dyDescent="0.2"/>
    <row r="18044" ht="12.75" customHeight="1" x14ac:dyDescent="0.2"/>
    <row r="18045" ht="12.75" customHeight="1" x14ac:dyDescent="0.2"/>
    <row r="18046" ht="12.75" customHeight="1" x14ac:dyDescent="0.2"/>
    <row r="18047" ht="12.75" customHeight="1" x14ac:dyDescent="0.2"/>
    <row r="18048" ht="12.75" customHeight="1" x14ac:dyDescent="0.2"/>
    <row r="18049" ht="12.75" customHeight="1" x14ac:dyDescent="0.2"/>
    <row r="18050" ht="12.75" customHeight="1" x14ac:dyDescent="0.2"/>
    <row r="18051" ht="12.75" customHeight="1" x14ac:dyDescent="0.2"/>
    <row r="18052" ht="12.75" customHeight="1" x14ac:dyDescent="0.2"/>
    <row r="18053" ht="12.75" customHeight="1" x14ac:dyDescent="0.2"/>
    <row r="18054" ht="12.75" customHeight="1" x14ac:dyDescent="0.2"/>
    <row r="18055" ht="12.75" customHeight="1" x14ac:dyDescent="0.2"/>
    <row r="18056" ht="12.75" customHeight="1" x14ac:dyDescent="0.2"/>
    <row r="18057" ht="12.75" customHeight="1" x14ac:dyDescent="0.2"/>
    <row r="18058" ht="12.75" customHeight="1" x14ac:dyDescent="0.2"/>
    <row r="18059" ht="12.75" customHeight="1" x14ac:dyDescent="0.2"/>
    <row r="18060" ht="12.75" customHeight="1" x14ac:dyDescent="0.2"/>
    <row r="18061" ht="12.75" customHeight="1" x14ac:dyDescent="0.2"/>
    <row r="18062" ht="12.75" customHeight="1" x14ac:dyDescent="0.2"/>
    <row r="18063" ht="12.75" customHeight="1" x14ac:dyDescent="0.2"/>
    <row r="18064" ht="12.75" customHeight="1" x14ac:dyDescent="0.2"/>
    <row r="18065" ht="12.75" customHeight="1" x14ac:dyDescent="0.2"/>
    <row r="18066" ht="12.75" customHeight="1" x14ac:dyDescent="0.2"/>
    <row r="18067" ht="12.75" customHeight="1" x14ac:dyDescent="0.2"/>
    <row r="18068" ht="12.75" customHeight="1" x14ac:dyDescent="0.2"/>
    <row r="18069" ht="12.75" customHeight="1" x14ac:dyDescent="0.2"/>
    <row r="18070" ht="12.75" customHeight="1" x14ac:dyDescent="0.2"/>
    <row r="18071" ht="12.75" customHeight="1" x14ac:dyDescent="0.2"/>
    <row r="18072" ht="12.75" customHeight="1" x14ac:dyDescent="0.2"/>
    <row r="18073" ht="12.75" customHeight="1" x14ac:dyDescent="0.2"/>
    <row r="18074" ht="12.75" customHeight="1" x14ac:dyDescent="0.2"/>
    <row r="18075" ht="12.75" customHeight="1" x14ac:dyDescent="0.2"/>
    <row r="18076" ht="12.75" customHeight="1" x14ac:dyDescent="0.2"/>
    <row r="18077" ht="12.75" customHeight="1" x14ac:dyDescent="0.2"/>
    <row r="18078" ht="12.75" customHeight="1" x14ac:dyDescent="0.2"/>
    <row r="18079" ht="12.75" customHeight="1" x14ac:dyDescent="0.2"/>
    <row r="18080" ht="12.75" customHeight="1" x14ac:dyDescent="0.2"/>
    <row r="18081" ht="12.75" customHeight="1" x14ac:dyDescent="0.2"/>
    <row r="18082" ht="12.75" customHeight="1" x14ac:dyDescent="0.2"/>
    <row r="18083" ht="12.75" customHeight="1" x14ac:dyDescent="0.2"/>
    <row r="18084" ht="12.75" customHeight="1" x14ac:dyDescent="0.2"/>
    <row r="18085" ht="12.75" customHeight="1" x14ac:dyDescent="0.2"/>
    <row r="18086" ht="12.75" customHeight="1" x14ac:dyDescent="0.2"/>
    <row r="18087" ht="12.75" customHeight="1" x14ac:dyDescent="0.2"/>
    <row r="18088" ht="12.75" customHeight="1" x14ac:dyDescent="0.2"/>
    <row r="18089" ht="12.75" customHeight="1" x14ac:dyDescent="0.2"/>
    <row r="18090" ht="12.75" customHeight="1" x14ac:dyDescent="0.2"/>
    <row r="18091" ht="12.75" customHeight="1" x14ac:dyDescent="0.2"/>
    <row r="18092" ht="12.75" customHeight="1" x14ac:dyDescent="0.2"/>
    <row r="18093" ht="12.75" customHeight="1" x14ac:dyDescent="0.2"/>
    <row r="18094" ht="12.75" customHeight="1" x14ac:dyDescent="0.2"/>
    <row r="18095" ht="12.75" customHeight="1" x14ac:dyDescent="0.2"/>
    <row r="18096" ht="12.75" customHeight="1" x14ac:dyDescent="0.2"/>
    <row r="18097" ht="12.75" customHeight="1" x14ac:dyDescent="0.2"/>
    <row r="18098" ht="12.75" customHeight="1" x14ac:dyDescent="0.2"/>
    <row r="18099" ht="12.75" customHeight="1" x14ac:dyDescent="0.2"/>
    <row r="18100" ht="12.75" customHeight="1" x14ac:dyDescent="0.2"/>
    <row r="18101" ht="12.75" customHeight="1" x14ac:dyDescent="0.2"/>
    <row r="18102" ht="12.75" customHeight="1" x14ac:dyDescent="0.2"/>
    <row r="18103" ht="12.75" customHeight="1" x14ac:dyDescent="0.2"/>
    <row r="18104" ht="12.75" customHeight="1" x14ac:dyDescent="0.2"/>
    <row r="18105" ht="12.75" customHeight="1" x14ac:dyDescent="0.2"/>
    <row r="18106" ht="12.75" customHeight="1" x14ac:dyDescent="0.2"/>
    <row r="18107" ht="12.75" customHeight="1" x14ac:dyDescent="0.2"/>
    <row r="18108" ht="12.75" customHeight="1" x14ac:dyDescent="0.2"/>
    <row r="18109" ht="12.75" customHeight="1" x14ac:dyDescent="0.2"/>
    <row r="18110" ht="12.75" customHeight="1" x14ac:dyDescent="0.2"/>
    <row r="18111" ht="12.75" customHeight="1" x14ac:dyDescent="0.2"/>
    <row r="18112" ht="12.75" customHeight="1" x14ac:dyDescent="0.2"/>
    <row r="18113" ht="12.75" customHeight="1" x14ac:dyDescent="0.2"/>
    <row r="18114" ht="12.75" customHeight="1" x14ac:dyDescent="0.2"/>
    <row r="18115" ht="12.75" customHeight="1" x14ac:dyDescent="0.2"/>
    <row r="18116" ht="12.75" customHeight="1" x14ac:dyDescent="0.2"/>
    <row r="18117" ht="12.75" customHeight="1" x14ac:dyDescent="0.2"/>
    <row r="18118" ht="12.75" customHeight="1" x14ac:dyDescent="0.2"/>
    <row r="18119" ht="12.75" customHeight="1" x14ac:dyDescent="0.2"/>
    <row r="18120" ht="12.75" customHeight="1" x14ac:dyDescent="0.2"/>
    <row r="18121" ht="12.75" customHeight="1" x14ac:dyDescent="0.2"/>
    <row r="18122" ht="12.75" customHeight="1" x14ac:dyDescent="0.2"/>
    <row r="18123" ht="12.75" customHeight="1" x14ac:dyDescent="0.2"/>
    <row r="18124" ht="12.75" customHeight="1" x14ac:dyDescent="0.2"/>
    <row r="18125" ht="12.75" customHeight="1" x14ac:dyDescent="0.2"/>
    <row r="18126" ht="12.75" customHeight="1" x14ac:dyDescent="0.2"/>
    <row r="18127" ht="12.75" customHeight="1" x14ac:dyDescent="0.2"/>
    <row r="18128" ht="12.75" customHeight="1" x14ac:dyDescent="0.2"/>
    <row r="18129" ht="12.75" customHeight="1" x14ac:dyDescent="0.2"/>
    <row r="18130" ht="12.75" customHeight="1" x14ac:dyDescent="0.2"/>
    <row r="18131" ht="12.75" customHeight="1" x14ac:dyDescent="0.2"/>
    <row r="18132" ht="12.75" customHeight="1" x14ac:dyDescent="0.2"/>
    <row r="18133" ht="12.75" customHeight="1" x14ac:dyDescent="0.2"/>
    <row r="18134" ht="12.75" customHeight="1" x14ac:dyDescent="0.2"/>
    <row r="18135" ht="12.75" customHeight="1" x14ac:dyDescent="0.2"/>
    <row r="18136" ht="12.75" customHeight="1" x14ac:dyDescent="0.2"/>
    <row r="18137" ht="12.75" customHeight="1" x14ac:dyDescent="0.2"/>
    <row r="18138" ht="12.75" customHeight="1" x14ac:dyDescent="0.2"/>
    <row r="18139" ht="12.75" customHeight="1" x14ac:dyDescent="0.2"/>
    <row r="18140" ht="12.75" customHeight="1" x14ac:dyDescent="0.2"/>
    <row r="18141" ht="12.75" customHeight="1" x14ac:dyDescent="0.2"/>
    <row r="18142" ht="12.75" customHeight="1" x14ac:dyDescent="0.2"/>
    <row r="18143" ht="12.75" customHeight="1" x14ac:dyDescent="0.2"/>
    <row r="18144" ht="12.75" customHeight="1" x14ac:dyDescent="0.2"/>
    <row r="18145" ht="12.75" customHeight="1" x14ac:dyDescent="0.2"/>
    <row r="18146" ht="12.75" customHeight="1" x14ac:dyDescent="0.2"/>
    <row r="18147" ht="12.75" customHeight="1" x14ac:dyDescent="0.2"/>
    <row r="18148" ht="12.75" customHeight="1" x14ac:dyDescent="0.2"/>
    <row r="18149" ht="12.75" customHeight="1" x14ac:dyDescent="0.2"/>
    <row r="18150" ht="12.75" customHeight="1" x14ac:dyDescent="0.2"/>
    <row r="18151" ht="12.75" customHeight="1" x14ac:dyDescent="0.2"/>
    <row r="18152" ht="12.75" customHeight="1" x14ac:dyDescent="0.2"/>
    <row r="18153" ht="12.75" customHeight="1" x14ac:dyDescent="0.2"/>
    <row r="18154" ht="12.75" customHeight="1" x14ac:dyDescent="0.2"/>
    <row r="18155" ht="12.75" customHeight="1" x14ac:dyDescent="0.2"/>
    <row r="18156" ht="12.75" customHeight="1" x14ac:dyDescent="0.2"/>
    <row r="18157" ht="12.75" customHeight="1" x14ac:dyDescent="0.2"/>
    <row r="18158" ht="12.75" customHeight="1" x14ac:dyDescent="0.2"/>
    <row r="18159" ht="12.75" customHeight="1" x14ac:dyDescent="0.2"/>
    <row r="18160" ht="12.75" customHeight="1" x14ac:dyDescent="0.2"/>
    <row r="18161" ht="12.75" customHeight="1" x14ac:dyDescent="0.2"/>
    <row r="18162" ht="12.75" customHeight="1" x14ac:dyDescent="0.2"/>
    <row r="18163" ht="12.75" customHeight="1" x14ac:dyDescent="0.2"/>
    <row r="18164" ht="12.75" customHeight="1" x14ac:dyDescent="0.2"/>
    <row r="18165" ht="12.75" customHeight="1" x14ac:dyDescent="0.2"/>
    <row r="18166" ht="12.75" customHeight="1" x14ac:dyDescent="0.2"/>
    <row r="18167" ht="12.75" customHeight="1" x14ac:dyDescent="0.2"/>
    <row r="18168" ht="12.75" customHeight="1" x14ac:dyDescent="0.2"/>
    <row r="18169" ht="12.75" customHeight="1" x14ac:dyDescent="0.2"/>
    <row r="18170" ht="12.75" customHeight="1" x14ac:dyDescent="0.2"/>
    <row r="18171" ht="12.75" customHeight="1" x14ac:dyDescent="0.2"/>
    <row r="18172" ht="12.75" customHeight="1" x14ac:dyDescent="0.2"/>
    <row r="18173" ht="12.75" customHeight="1" x14ac:dyDescent="0.2"/>
    <row r="18174" ht="12.75" customHeight="1" x14ac:dyDescent="0.2"/>
    <row r="18175" ht="12.75" customHeight="1" x14ac:dyDescent="0.2"/>
    <row r="18176" ht="12.75" customHeight="1" x14ac:dyDescent="0.2"/>
    <row r="18177" ht="12.75" customHeight="1" x14ac:dyDescent="0.2"/>
    <row r="18178" ht="12.75" customHeight="1" x14ac:dyDescent="0.2"/>
    <row r="18179" ht="12.75" customHeight="1" x14ac:dyDescent="0.2"/>
    <row r="18180" ht="12.75" customHeight="1" x14ac:dyDescent="0.2"/>
    <row r="18181" ht="12.75" customHeight="1" x14ac:dyDescent="0.2"/>
    <row r="18182" ht="12.75" customHeight="1" x14ac:dyDescent="0.2"/>
    <row r="18183" ht="12.75" customHeight="1" x14ac:dyDescent="0.2"/>
    <row r="18184" ht="12.75" customHeight="1" x14ac:dyDescent="0.2"/>
    <row r="18185" ht="12.75" customHeight="1" x14ac:dyDescent="0.2"/>
    <row r="18186" ht="12.75" customHeight="1" x14ac:dyDescent="0.2"/>
    <row r="18187" ht="12.75" customHeight="1" x14ac:dyDescent="0.2"/>
    <row r="18188" ht="12.75" customHeight="1" x14ac:dyDescent="0.2"/>
    <row r="18189" ht="12.75" customHeight="1" x14ac:dyDescent="0.2"/>
    <row r="18190" ht="12.75" customHeight="1" x14ac:dyDescent="0.2"/>
    <row r="18191" ht="12.75" customHeight="1" x14ac:dyDescent="0.2"/>
    <row r="18192" ht="12.75" customHeight="1" x14ac:dyDescent="0.2"/>
    <row r="18193" ht="12.75" customHeight="1" x14ac:dyDescent="0.2"/>
    <row r="18194" ht="12.75" customHeight="1" x14ac:dyDescent="0.2"/>
    <row r="18195" ht="12.75" customHeight="1" x14ac:dyDescent="0.2"/>
    <row r="18196" ht="12.75" customHeight="1" x14ac:dyDescent="0.2"/>
    <row r="18197" ht="12.75" customHeight="1" x14ac:dyDescent="0.2"/>
    <row r="18198" ht="12.75" customHeight="1" x14ac:dyDescent="0.2"/>
    <row r="18199" ht="12.75" customHeight="1" x14ac:dyDescent="0.2"/>
    <row r="18200" ht="12.75" customHeight="1" x14ac:dyDescent="0.2"/>
    <row r="18201" ht="12.75" customHeight="1" x14ac:dyDescent="0.2"/>
    <row r="18202" ht="12.75" customHeight="1" x14ac:dyDescent="0.2"/>
    <row r="18203" ht="12.75" customHeight="1" x14ac:dyDescent="0.2"/>
    <row r="18204" ht="12.75" customHeight="1" x14ac:dyDescent="0.2"/>
    <row r="18205" ht="12.75" customHeight="1" x14ac:dyDescent="0.2"/>
    <row r="18206" ht="12.75" customHeight="1" x14ac:dyDescent="0.2"/>
    <row r="18207" ht="12.75" customHeight="1" x14ac:dyDescent="0.2"/>
    <row r="18208" ht="12.75" customHeight="1" x14ac:dyDescent="0.2"/>
    <row r="18209" ht="12.75" customHeight="1" x14ac:dyDescent="0.2"/>
    <row r="18210" ht="12.75" customHeight="1" x14ac:dyDescent="0.2"/>
    <row r="18211" ht="12.75" customHeight="1" x14ac:dyDescent="0.2"/>
    <row r="18212" ht="12.75" customHeight="1" x14ac:dyDescent="0.2"/>
    <row r="18213" ht="12.75" customHeight="1" x14ac:dyDescent="0.2"/>
    <row r="18214" ht="12.75" customHeight="1" x14ac:dyDescent="0.2"/>
    <row r="18215" ht="12.75" customHeight="1" x14ac:dyDescent="0.2"/>
    <row r="18216" ht="12.75" customHeight="1" x14ac:dyDescent="0.2"/>
    <row r="18217" ht="12.75" customHeight="1" x14ac:dyDescent="0.2"/>
    <row r="18218" ht="12.75" customHeight="1" x14ac:dyDescent="0.2"/>
    <row r="18219" ht="12.75" customHeight="1" x14ac:dyDescent="0.2"/>
    <row r="18220" ht="12.75" customHeight="1" x14ac:dyDescent="0.2"/>
    <row r="18221" ht="12.75" customHeight="1" x14ac:dyDescent="0.2"/>
    <row r="18222" ht="12.75" customHeight="1" x14ac:dyDescent="0.2"/>
    <row r="18223" ht="12.75" customHeight="1" x14ac:dyDescent="0.2"/>
    <row r="18224" ht="12.75" customHeight="1" x14ac:dyDescent="0.2"/>
    <row r="18225" ht="12.75" customHeight="1" x14ac:dyDescent="0.2"/>
    <row r="18226" ht="12.75" customHeight="1" x14ac:dyDescent="0.2"/>
    <row r="18227" ht="12.75" customHeight="1" x14ac:dyDescent="0.2"/>
    <row r="18228" ht="12.75" customHeight="1" x14ac:dyDescent="0.2"/>
    <row r="18229" ht="12.75" customHeight="1" x14ac:dyDescent="0.2"/>
    <row r="18230" ht="12.75" customHeight="1" x14ac:dyDescent="0.2"/>
    <row r="18231" ht="12.75" customHeight="1" x14ac:dyDescent="0.2"/>
    <row r="18232" ht="12.75" customHeight="1" x14ac:dyDescent="0.2"/>
    <row r="18233" ht="12.75" customHeight="1" x14ac:dyDescent="0.2"/>
    <row r="18234" ht="12.75" customHeight="1" x14ac:dyDescent="0.2"/>
    <row r="18235" ht="12.75" customHeight="1" x14ac:dyDescent="0.2"/>
    <row r="18236" ht="12.75" customHeight="1" x14ac:dyDescent="0.2"/>
    <row r="18237" ht="12.75" customHeight="1" x14ac:dyDescent="0.2"/>
    <row r="18238" ht="12.75" customHeight="1" x14ac:dyDescent="0.2"/>
    <row r="18239" ht="12.75" customHeight="1" x14ac:dyDescent="0.2"/>
    <row r="18240" ht="12.75" customHeight="1" x14ac:dyDescent="0.2"/>
    <row r="18241" ht="12.75" customHeight="1" x14ac:dyDescent="0.2"/>
    <row r="18242" ht="12.75" customHeight="1" x14ac:dyDescent="0.2"/>
    <row r="18243" ht="12.75" customHeight="1" x14ac:dyDescent="0.2"/>
    <row r="18244" ht="12.75" customHeight="1" x14ac:dyDescent="0.2"/>
    <row r="18245" ht="12.75" customHeight="1" x14ac:dyDescent="0.2"/>
    <row r="18246" ht="12.75" customHeight="1" x14ac:dyDescent="0.2"/>
    <row r="18247" ht="12.75" customHeight="1" x14ac:dyDescent="0.2"/>
    <row r="18248" ht="12.75" customHeight="1" x14ac:dyDescent="0.2"/>
    <row r="18249" ht="12.75" customHeight="1" x14ac:dyDescent="0.2"/>
    <row r="18250" ht="12.75" customHeight="1" x14ac:dyDescent="0.2"/>
    <row r="18251" ht="12.75" customHeight="1" x14ac:dyDescent="0.2"/>
    <row r="18252" ht="12.75" customHeight="1" x14ac:dyDescent="0.2"/>
    <row r="18253" ht="12.75" customHeight="1" x14ac:dyDescent="0.2"/>
    <row r="18254" ht="12.75" customHeight="1" x14ac:dyDescent="0.2"/>
    <row r="18255" ht="12.75" customHeight="1" x14ac:dyDescent="0.2"/>
    <row r="18256" ht="12.75" customHeight="1" x14ac:dyDescent="0.2"/>
    <row r="18257" ht="12.75" customHeight="1" x14ac:dyDescent="0.2"/>
    <row r="18258" ht="12.75" customHeight="1" x14ac:dyDescent="0.2"/>
    <row r="18259" ht="12.75" customHeight="1" x14ac:dyDescent="0.2"/>
    <row r="18260" ht="12.75" customHeight="1" x14ac:dyDescent="0.2"/>
    <row r="18261" ht="12.75" customHeight="1" x14ac:dyDescent="0.2"/>
    <row r="18262" ht="12.75" customHeight="1" x14ac:dyDescent="0.2"/>
    <row r="18263" ht="12.75" customHeight="1" x14ac:dyDescent="0.2"/>
    <row r="18264" ht="12.75" customHeight="1" x14ac:dyDescent="0.2"/>
    <row r="18265" ht="12.75" customHeight="1" x14ac:dyDescent="0.2"/>
    <row r="18266" ht="12.75" customHeight="1" x14ac:dyDescent="0.2"/>
    <row r="18267" ht="12.75" customHeight="1" x14ac:dyDescent="0.2"/>
    <row r="18268" ht="12.75" customHeight="1" x14ac:dyDescent="0.2"/>
    <row r="18269" ht="12.75" customHeight="1" x14ac:dyDescent="0.2"/>
    <row r="18270" ht="12.75" customHeight="1" x14ac:dyDescent="0.2"/>
    <row r="18271" ht="12.75" customHeight="1" x14ac:dyDescent="0.2"/>
    <row r="18272" ht="12.75" customHeight="1" x14ac:dyDescent="0.2"/>
    <row r="18273" ht="12.75" customHeight="1" x14ac:dyDescent="0.2"/>
    <row r="18274" ht="12.75" customHeight="1" x14ac:dyDescent="0.2"/>
    <row r="18275" ht="12.75" customHeight="1" x14ac:dyDescent="0.2"/>
    <row r="18276" ht="12.75" customHeight="1" x14ac:dyDescent="0.2"/>
    <row r="18277" ht="12.75" customHeight="1" x14ac:dyDescent="0.2"/>
    <row r="18278" ht="12.75" customHeight="1" x14ac:dyDescent="0.2"/>
    <row r="18279" ht="12.75" customHeight="1" x14ac:dyDescent="0.2"/>
    <row r="18280" ht="12.75" customHeight="1" x14ac:dyDescent="0.2"/>
    <row r="18281" ht="12.75" customHeight="1" x14ac:dyDescent="0.2"/>
    <row r="18282" ht="12.75" customHeight="1" x14ac:dyDescent="0.2"/>
    <row r="18283" ht="12.75" customHeight="1" x14ac:dyDescent="0.2"/>
    <row r="18284" ht="12.75" customHeight="1" x14ac:dyDescent="0.2"/>
    <row r="18285" ht="12.75" customHeight="1" x14ac:dyDescent="0.2"/>
    <row r="18286" ht="12.75" customHeight="1" x14ac:dyDescent="0.2"/>
    <row r="18287" ht="12.75" customHeight="1" x14ac:dyDescent="0.2"/>
    <row r="18288" ht="12.75" customHeight="1" x14ac:dyDescent="0.2"/>
    <row r="18289" ht="12.75" customHeight="1" x14ac:dyDescent="0.2"/>
    <row r="18290" ht="12.75" customHeight="1" x14ac:dyDescent="0.2"/>
    <row r="18291" ht="12.75" customHeight="1" x14ac:dyDescent="0.2"/>
    <row r="18292" ht="12.75" customHeight="1" x14ac:dyDescent="0.2"/>
    <row r="18293" ht="12.75" customHeight="1" x14ac:dyDescent="0.2"/>
    <row r="18294" ht="12.75" customHeight="1" x14ac:dyDescent="0.2"/>
    <row r="18295" ht="12.75" customHeight="1" x14ac:dyDescent="0.2"/>
    <row r="18296" ht="12.75" customHeight="1" x14ac:dyDescent="0.2"/>
    <row r="18297" ht="12.75" customHeight="1" x14ac:dyDescent="0.2"/>
    <row r="18298" ht="12.75" customHeight="1" x14ac:dyDescent="0.2"/>
    <row r="18299" ht="12.75" customHeight="1" x14ac:dyDescent="0.2"/>
    <row r="18300" ht="12.75" customHeight="1" x14ac:dyDescent="0.2"/>
    <row r="18301" ht="12.75" customHeight="1" x14ac:dyDescent="0.2"/>
    <row r="18302" ht="12.75" customHeight="1" x14ac:dyDescent="0.2"/>
    <row r="18303" ht="12.75" customHeight="1" x14ac:dyDescent="0.2"/>
    <row r="18304" ht="12.75" customHeight="1" x14ac:dyDescent="0.2"/>
    <row r="18305" ht="12.75" customHeight="1" x14ac:dyDescent="0.2"/>
    <row r="18306" ht="12.75" customHeight="1" x14ac:dyDescent="0.2"/>
    <row r="18307" ht="12.75" customHeight="1" x14ac:dyDescent="0.2"/>
    <row r="18308" ht="12.75" customHeight="1" x14ac:dyDescent="0.2"/>
    <row r="18309" ht="12.75" customHeight="1" x14ac:dyDescent="0.2"/>
    <row r="18310" ht="12.75" customHeight="1" x14ac:dyDescent="0.2"/>
    <row r="18311" ht="12.75" customHeight="1" x14ac:dyDescent="0.2"/>
    <row r="18312" ht="12.75" customHeight="1" x14ac:dyDescent="0.2"/>
    <row r="18313" ht="12.75" customHeight="1" x14ac:dyDescent="0.2"/>
    <row r="18314" ht="12.75" customHeight="1" x14ac:dyDescent="0.2"/>
    <row r="18315" ht="12.75" customHeight="1" x14ac:dyDescent="0.2"/>
    <row r="18316" ht="12.75" customHeight="1" x14ac:dyDescent="0.2"/>
    <row r="18317" ht="12.75" customHeight="1" x14ac:dyDescent="0.2"/>
    <row r="18318" ht="12.75" customHeight="1" x14ac:dyDescent="0.2"/>
    <row r="18319" ht="12.75" customHeight="1" x14ac:dyDescent="0.2"/>
    <row r="18320" ht="12.75" customHeight="1" x14ac:dyDescent="0.2"/>
    <row r="18321" ht="12.75" customHeight="1" x14ac:dyDescent="0.2"/>
    <row r="18322" ht="12.75" customHeight="1" x14ac:dyDescent="0.2"/>
    <row r="18323" ht="12.75" customHeight="1" x14ac:dyDescent="0.2"/>
    <row r="18324" ht="12.75" customHeight="1" x14ac:dyDescent="0.2"/>
    <row r="18325" ht="12.75" customHeight="1" x14ac:dyDescent="0.2"/>
    <row r="18326" ht="12.75" customHeight="1" x14ac:dyDescent="0.2"/>
    <row r="18327" ht="12.75" customHeight="1" x14ac:dyDescent="0.2"/>
    <row r="18328" ht="12.75" customHeight="1" x14ac:dyDescent="0.2"/>
    <row r="18329" ht="12.75" customHeight="1" x14ac:dyDescent="0.2"/>
    <row r="18330" ht="12.75" customHeight="1" x14ac:dyDescent="0.2"/>
    <row r="18331" ht="12.75" customHeight="1" x14ac:dyDescent="0.2"/>
    <row r="18332" ht="12.75" customHeight="1" x14ac:dyDescent="0.2"/>
    <row r="18333" ht="12.75" customHeight="1" x14ac:dyDescent="0.2"/>
    <row r="18334" ht="12.75" customHeight="1" x14ac:dyDescent="0.2"/>
    <row r="18335" ht="12.75" customHeight="1" x14ac:dyDescent="0.2"/>
    <row r="18336" ht="12.75" customHeight="1" x14ac:dyDescent="0.2"/>
    <row r="18337" ht="12.75" customHeight="1" x14ac:dyDescent="0.2"/>
    <row r="18338" ht="12.75" customHeight="1" x14ac:dyDescent="0.2"/>
    <row r="18339" ht="12.75" customHeight="1" x14ac:dyDescent="0.2"/>
    <row r="18340" ht="12.75" customHeight="1" x14ac:dyDescent="0.2"/>
    <row r="18341" ht="12.75" customHeight="1" x14ac:dyDescent="0.2"/>
    <row r="18342" ht="12.75" customHeight="1" x14ac:dyDescent="0.2"/>
    <row r="18343" ht="12.75" customHeight="1" x14ac:dyDescent="0.2"/>
    <row r="18344" ht="12.75" customHeight="1" x14ac:dyDescent="0.2"/>
    <row r="18345" ht="12.75" customHeight="1" x14ac:dyDescent="0.2"/>
    <row r="18346" ht="12.75" customHeight="1" x14ac:dyDescent="0.2"/>
    <row r="18347" ht="12.75" customHeight="1" x14ac:dyDescent="0.2"/>
    <row r="18348" ht="12.75" customHeight="1" x14ac:dyDescent="0.2"/>
    <row r="18349" ht="12.75" customHeight="1" x14ac:dyDescent="0.2"/>
    <row r="18350" ht="12.75" customHeight="1" x14ac:dyDescent="0.2"/>
    <row r="18351" ht="12.75" customHeight="1" x14ac:dyDescent="0.2"/>
    <row r="18352" ht="12.75" customHeight="1" x14ac:dyDescent="0.2"/>
    <row r="18353" ht="12.75" customHeight="1" x14ac:dyDescent="0.2"/>
    <row r="18354" ht="12.75" customHeight="1" x14ac:dyDescent="0.2"/>
    <row r="18355" ht="12.75" customHeight="1" x14ac:dyDescent="0.2"/>
    <row r="18356" ht="12.75" customHeight="1" x14ac:dyDescent="0.2"/>
    <row r="18357" ht="12.75" customHeight="1" x14ac:dyDescent="0.2"/>
    <row r="18358" ht="12.75" customHeight="1" x14ac:dyDescent="0.2"/>
    <row r="18359" ht="12.75" customHeight="1" x14ac:dyDescent="0.2"/>
    <row r="18360" ht="12.75" customHeight="1" x14ac:dyDescent="0.2"/>
    <row r="18361" ht="12.75" customHeight="1" x14ac:dyDescent="0.2"/>
    <row r="18362" ht="12.75" customHeight="1" x14ac:dyDescent="0.2"/>
    <row r="18363" ht="12.75" customHeight="1" x14ac:dyDescent="0.2"/>
    <row r="18364" ht="12.75" customHeight="1" x14ac:dyDescent="0.2"/>
    <row r="18365" ht="12.75" customHeight="1" x14ac:dyDescent="0.2"/>
    <row r="18366" ht="12.75" customHeight="1" x14ac:dyDescent="0.2"/>
    <row r="18367" ht="12.75" customHeight="1" x14ac:dyDescent="0.2"/>
    <row r="18368" ht="12.75" customHeight="1" x14ac:dyDescent="0.2"/>
    <row r="18369" ht="12.75" customHeight="1" x14ac:dyDescent="0.2"/>
    <row r="18370" ht="12.75" customHeight="1" x14ac:dyDescent="0.2"/>
    <row r="18371" ht="12.75" customHeight="1" x14ac:dyDescent="0.2"/>
    <row r="18372" ht="12.75" customHeight="1" x14ac:dyDescent="0.2"/>
    <row r="18373" ht="12.75" customHeight="1" x14ac:dyDescent="0.2"/>
    <row r="18374" ht="12.75" customHeight="1" x14ac:dyDescent="0.2"/>
    <row r="18375" ht="12.75" customHeight="1" x14ac:dyDescent="0.2"/>
    <row r="18376" ht="12.75" customHeight="1" x14ac:dyDescent="0.2"/>
    <row r="18377" ht="12.75" customHeight="1" x14ac:dyDescent="0.2"/>
    <row r="18378" ht="12.75" customHeight="1" x14ac:dyDescent="0.2"/>
    <row r="18379" ht="12.75" customHeight="1" x14ac:dyDescent="0.2"/>
    <row r="18380" ht="12.75" customHeight="1" x14ac:dyDescent="0.2"/>
    <row r="18381" ht="12.75" customHeight="1" x14ac:dyDescent="0.2"/>
    <row r="18382" ht="12.75" customHeight="1" x14ac:dyDescent="0.2"/>
    <row r="18383" ht="12.75" customHeight="1" x14ac:dyDescent="0.2"/>
    <row r="18384" ht="12.75" customHeight="1" x14ac:dyDescent="0.2"/>
    <row r="18385" ht="12.75" customHeight="1" x14ac:dyDescent="0.2"/>
    <row r="18386" ht="12.75" customHeight="1" x14ac:dyDescent="0.2"/>
    <row r="18387" ht="12.75" customHeight="1" x14ac:dyDescent="0.2"/>
    <row r="18388" ht="12.75" customHeight="1" x14ac:dyDescent="0.2"/>
    <row r="18389" ht="12.75" customHeight="1" x14ac:dyDescent="0.2"/>
    <row r="18390" ht="12.75" customHeight="1" x14ac:dyDescent="0.2"/>
    <row r="18391" ht="12.75" customHeight="1" x14ac:dyDescent="0.2"/>
    <row r="18392" ht="12.75" customHeight="1" x14ac:dyDescent="0.2"/>
    <row r="18393" ht="12.75" customHeight="1" x14ac:dyDescent="0.2"/>
    <row r="18394" ht="12.75" customHeight="1" x14ac:dyDescent="0.2"/>
    <row r="18395" ht="12.75" customHeight="1" x14ac:dyDescent="0.2"/>
    <row r="18396" ht="12.75" customHeight="1" x14ac:dyDescent="0.2"/>
    <row r="18397" ht="12.75" customHeight="1" x14ac:dyDescent="0.2"/>
    <row r="18398" ht="12.75" customHeight="1" x14ac:dyDescent="0.2"/>
    <row r="18399" ht="12.75" customHeight="1" x14ac:dyDescent="0.2"/>
    <row r="18400" ht="12.75" customHeight="1" x14ac:dyDescent="0.2"/>
    <row r="18401" ht="12.75" customHeight="1" x14ac:dyDescent="0.2"/>
    <row r="18402" ht="12.75" customHeight="1" x14ac:dyDescent="0.2"/>
    <row r="18403" ht="12.75" customHeight="1" x14ac:dyDescent="0.2"/>
    <row r="18404" ht="12.75" customHeight="1" x14ac:dyDescent="0.2"/>
    <row r="18405" ht="12.75" customHeight="1" x14ac:dyDescent="0.2"/>
    <row r="18406" ht="12.75" customHeight="1" x14ac:dyDescent="0.2"/>
    <row r="18407" ht="12.75" customHeight="1" x14ac:dyDescent="0.2"/>
    <row r="18408" ht="12.75" customHeight="1" x14ac:dyDescent="0.2"/>
    <row r="18409" ht="12.75" customHeight="1" x14ac:dyDescent="0.2"/>
    <row r="18410" ht="12.75" customHeight="1" x14ac:dyDescent="0.2"/>
    <row r="18411" ht="12.75" customHeight="1" x14ac:dyDescent="0.2"/>
    <row r="18412" ht="12.75" customHeight="1" x14ac:dyDescent="0.2"/>
    <row r="18413" ht="12.75" customHeight="1" x14ac:dyDescent="0.2"/>
    <row r="18414" ht="12.75" customHeight="1" x14ac:dyDescent="0.2"/>
    <row r="18415" ht="12.75" customHeight="1" x14ac:dyDescent="0.2"/>
    <row r="18416" ht="12.75" customHeight="1" x14ac:dyDescent="0.2"/>
    <row r="18417" ht="12.75" customHeight="1" x14ac:dyDescent="0.2"/>
    <row r="18418" ht="12.75" customHeight="1" x14ac:dyDescent="0.2"/>
    <row r="18419" ht="12.75" customHeight="1" x14ac:dyDescent="0.2"/>
    <row r="18420" ht="12.75" customHeight="1" x14ac:dyDescent="0.2"/>
    <row r="18421" ht="12.75" customHeight="1" x14ac:dyDescent="0.2"/>
    <row r="18422" ht="12.75" customHeight="1" x14ac:dyDescent="0.2"/>
    <row r="18423" ht="12.75" customHeight="1" x14ac:dyDescent="0.2"/>
    <row r="18424" ht="12.75" customHeight="1" x14ac:dyDescent="0.2"/>
    <row r="18425" ht="12.75" customHeight="1" x14ac:dyDescent="0.2"/>
    <row r="18426" ht="12.75" customHeight="1" x14ac:dyDescent="0.2"/>
    <row r="18427" ht="12.75" customHeight="1" x14ac:dyDescent="0.2"/>
    <row r="18428" ht="12.75" customHeight="1" x14ac:dyDescent="0.2"/>
    <row r="18429" ht="12.75" customHeight="1" x14ac:dyDescent="0.2"/>
    <row r="18430" ht="12.75" customHeight="1" x14ac:dyDescent="0.2"/>
    <row r="18431" ht="12.75" customHeight="1" x14ac:dyDescent="0.2"/>
    <row r="18432" ht="12.75" customHeight="1" x14ac:dyDescent="0.2"/>
    <row r="18433" ht="12.75" customHeight="1" x14ac:dyDescent="0.2"/>
    <row r="18434" ht="12.75" customHeight="1" x14ac:dyDescent="0.2"/>
    <row r="18435" ht="12.75" customHeight="1" x14ac:dyDescent="0.2"/>
    <row r="18436" ht="12.75" customHeight="1" x14ac:dyDescent="0.2"/>
    <row r="18437" ht="12.75" customHeight="1" x14ac:dyDescent="0.2"/>
    <row r="18438" ht="12.75" customHeight="1" x14ac:dyDescent="0.2"/>
    <row r="18439" ht="12.75" customHeight="1" x14ac:dyDescent="0.2"/>
    <row r="18440" ht="12.75" customHeight="1" x14ac:dyDescent="0.2"/>
    <row r="18441" ht="12.75" customHeight="1" x14ac:dyDescent="0.2"/>
    <row r="18442" ht="12.75" customHeight="1" x14ac:dyDescent="0.2"/>
    <row r="18443" ht="12.75" customHeight="1" x14ac:dyDescent="0.2"/>
    <row r="18444" ht="12.75" customHeight="1" x14ac:dyDescent="0.2"/>
    <row r="18445" ht="12.75" customHeight="1" x14ac:dyDescent="0.2"/>
    <row r="18446" ht="12.75" customHeight="1" x14ac:dyDescent="0.2"/>
    <row r="18447" ht="12.75" customHeight="1" x14ac:dyDescent="0.2"/>
    <row r="18448" ht="12.75" customHeight="1" x14ac:dyDescent="0.2"/>
    <row r="18449" ht="12.75" customHeight="1" x14ac:dyDescent="0.2"/>
    <row r="18450" ht="12.75" customHeight="1" x14ac:dyDescent="0.2"/>
    <row r="18451" ht="12.75" customHeight="1" x14ac:dyDescent="0.2"/>
    <row r="18452" ht="12.75" customHeight="1" x14ac:dyDescent="0.2"/>
    <row r="18453" ht="12.75" customHeight="1" x14ac:dyDescent="0.2"/>
    <row r="18454" ht="12.75" customHeight="1" x14ac:dyDescent="0.2"/>
    <row r="18455" ht="12.75" customHeight="1" x14ac:dyDescent="0.2"/>
    <row r="18456" ht="12.75" customHeight="1" x14ac:dyDescent="0.2"/>
    <row r="18457" ht="12.75" customHeight="1" x14ac:dyDescent="0.2"/>
    <row r="18458" ht="12.75" customHeight="1" x14ac:dyDescent="0.2"/>
    <row r="18459" ht="12.75" customHeight="1" x14ac:dyDescent="0.2"/>
    <row r="18460" ht="12.75" customHeight="1" x14ac:dyDescent="0.2"/>
    <row r="18461" ht="12.75" customHeight="1" x14ac:dyDescent="0.2"/>
    <row r="18462" ht="12.75" customHeight="1" x14ac:dyDescent="0.2"/>
    <row r="18463" ht="12.75" customHeight="1" x14ac:dyDescent="0.2"/>
    <row r="18464" ht="12.75" customHeight="1" x14ac:dyDescent="0.2"/>
    <row r="18465" ht="12.75" customHeight="1" x14ac:dyDescent="0.2"/>
    <row r="18466" ht="12.75" customHeight="1" x14ac:dyDescent="0.2"/>
    <row r="18467" ht="12.75" customHeight="1" x14ac:dyDescent="0.2"/>
    <row r="18468" ht="12.75" customHeight="1" x14ac:dyDescent="0.2"/>
    <row r="18469" ht="12.75" customHeight="1" x14ac:dyDescent="0.2"/>
    <row r="18470" ht="12.75" customHeight="1" x14ac:dyDescent="0.2"/>
    <row r="18471" ht="12.75" customHeight="1" x14ac:dyDescent="0.2"/>
    <row r="18472" ht="12.75" customHeight="1" x14ac:dyDescent="0.2"/>
    <row r="18473" ht="12.75" customHeight="1" x14ac:dyDescent="0.2"/>
    <row r="18474" ht="12.75" customHeight="1" x14ac:dyDescent="0.2"/>
    <row r="18475" ht="12.75" customHeight="1" x14ac:dyDescent="0.2"/>
    <row r="18476" ht="12.75" customHeight="1" x14ac:dyDescent="0.2"/>
    <row r="18477" ht="12.75" customHeight="1" x14ac:dyDescent="0.2"/>
    <row r="18478" ht="12.75" customHeight="1" x14ac:dyDescent="0.2"/>
    <row r="18479" ht="12.75" customHeight="1" x14ac:dyDescent="0.2"/>
    <row r="18480" ht="12.75" customHeight="1" x14ac:dyDescent="0.2"/>
    <row r="18481" ht="12.75" customHeight="1" x14ac:dyDescent="0.2"/>
    <row r="18482" ht="12.75" customHeight="1" x14ac:dyDescent="0.2"/>
    <row r="18483" ht="12.75" customHeight="1" x14ac:dyDescent="0.2"/>
    <row r="18484" ht="12.75" customHeight="1" x14ac:dyDescent="0.2"/>
    <row r="18485" ht="12.75" customHeight="1" x14ac:dyDescent="0.2"/>
    <row r="18486" ht="12.75" customHeight="1" x14ac:dyDescent="0.2"/>
    <row r="18487" ht="12.75" customHeight="1" x14ac:dyDescent="0.2"/>
    <row r="18488" ht="12.75" customHeight="1" x14ac:dyDescent="0.2"/>
    <row r="18489" ht="12.75" customHeight="1" x14ac:dyDescent="0.2"/>
    <row r="18490" ht="12.75" customHeight="1" x14ac:dyDescent="0.2"/>
    <row r="18491" ht="12.75" customHeight="1" x14ac:dyDescent="0.2"/>
    <row r="18492" ht="12.75" customHeight="1" x14ac:dyDescent="0.2"/>
    <row r="18493" ht="12.75" customHeight="1" x14ac:dyDescent="0.2"/>
    <row r="18494" ht="12.75" customHeight="1" x14ac:dyDescent="0.2"/>
    <row r="18495" ht="12.75" customHeight="1" x14ac:dyDescent="0.2"/>
    <row r="18496" ht="12.75" customHeight="1" x14ac:dyDescent="0.2"/>
    <row r="18497" ht="12.75" customHeight="1" x14ac:dyDescent="0.2"/>
    <row r="18498" ht="12.75" customHeight="1" x14ac:dyDescent="0.2"/>
    <row r="18499" ht="12.75" customHeight="1" x14ac:dyDescent="0.2"/>
    <row r="18500" ht="12.75" customHeight="1" x14ac:dyDescent="0.2"/>
    <row r="18501" ht="12.75" customHeight="1" x14ac:dyDescent="0.2"/>
    <row r="18502" ht="12.75" customHeight="1" x14ac:dyDescent="0.2"/>
    <row r="18503" ht="12.75" customHeight="1" x14ac:dyDescent="0.2"/>
    <row r="18504" ht="12.75" customHeight="1" x14ac:dyDescent="0.2"/>
    <row r="18505" ht="12.75" customHeight="1" x14ac:dyDescent="0.2"/>
    <row r="18506" ht="12.75" customHeight="1" x14ac:dyDescent="0.2"/>
    <row r="18507" ht="12.75" customHeight="1" x14ac:dyDescent="0.2"/>
    <row r="18508" ht="12.75" customHeight="1" x14ac:dyDescent="0.2"/>
    <row r="18509" ht="12.75" customHeight="1" x14ac:dyDescent="0.2"/>
    <row r="18510" ht="12.75" customHeight="1" x14ac:dyDescent="0.2"/>
    <row r="18511" ht="12.75" customHeight="1" x14ac:dyDescent="0.2"/>
    <row r="18512" ht="12.75" customHeight="1" x14ac:dyDescent="0.2"/>
    <row r="18513" ht="12.75" customHeight="1" x14ac:dyDescent="0.2"/>
    <row r="18514" ht="12.75" customHeight="1" x14ac:dyDescent="0.2"/>
    <row r="18515" ht="12.75" customHeight="1" x14ac:dyDescent="0.2"/>
    <row r="18516" ht="12.75" customHeight="1" x14ac:dyDescent="0.2"/>
    <row r="18517" ht="12.75" customHeight="1" x14ac:dyDescent="0.2"/>
    <row r="18518" ht="12.75" customHeight="1" x14ac:dyDescent="0.2"/>
    <row r="18519" ht="12.75" customHeight="1" x14ac:dyDescent="0.2"/>
    <row r="18520" ht="12.75" customHeight="1" x14ac:dyDescent="0.2"/>
    <row r="18521" ht="12.75" customHeight="1" x14ac:dyDescent="0.2"/>
    <row r="18522" ht="12.75" customHeight="1" x14ac:dyDescent="0.2"/>
    <row r="18523" ht="12.75" customHeight="1" x14ac:dyDescent="0.2"/>
    <row r="18524" ht="12.75" customHeight="1" x14ac:dyDescent="0.2"/>
    <row r="18525" ht="12.75" customHeight="1" x14ac:dyDescent="0.2"/>
    <row r="18526" ht="12.75" customHeight="1" x14ac:dyDescent="0.2"/>
    <row r="18527" ht="12.75" customHeight="1" x14ac:dyDescent="0.2"/>
    <row r="18528" ht="12.75" customHeight="1" x14ac:dyDescent="0.2"/>
    <row r="18529" ht="12.75" customHeight="1" x14ac:dyDescent="0.2"/>
    <row r="18530" ht="12.75" customHeight="1" x14ac:dyDescent="0.2"/>
    <row r="18531" ht="12.75" customHeight="1" x14ac:dyDescent="0.2"/>
    <row r="18532" ht="12.75" customHeight="1" x14ac:dyDescent="0.2"/>
    <row r="18533" ht="12.75" customHeight="1" x14ac:dyDescent="0.2"/>
    <row r="18534" ht="12.75" customHeight="1" x14ac:dyDescent="0.2"/>
    <row r="18535" ht="12.75" customHeight="1" x14ac:dyDescent="0.2"/>
    <row r="18536" ht="12.75" customHeight="1" x14ac:dyDescent="0.2"/>
    <row r="18537" ht="12.75" customHeight="1" x14ac:dyDescent="0.2"/>
    <row r="18538" ht="12.75" customHeight="1" x14ac:dyDescent="0.2"/>
    <row r="18539" ht="12.75" customHeight="1" x14ac:dyDescent="0.2"/>
    <row r="18540" ht="12.75" customHeight="1" x14ac:dyDescent="0.2"/>
    <row r="18541" ht="12.75" customHeight="1" x14ac:dyDescent="0.2"/>
    <row r="18542" ht="12.75" customHeight="1" x14ac:dyDescent="0.2"/>
    <row r="18543" ht="12.75" customHeight="1" x14ac:dyDescent="0.2"/>
    <row r="18544" ht="12.75" customHeight="1" x14ac:dyDescent="0.2"/>
    <row r="18545" ht="12.75" customHeight="1" x14ac:dyDescent="0.2"/>
    <row r="18546" ht="12.75" customHeight="1" x14ac:dyDescent="0.2"/>
    <row r="18547" ht="12.75" customHeight="1" x14ac:dyDescent="0.2"/>
    <row r="18548" ht="12.75" customHeight="1" x14ac:dyDescent="0.2"/>
    <row r="18549" ht="12.75" customHeight="1" x14ac:dyDescent="0.2"/>
    <row r="18550" ht="12.75" customHeight="1" x14ac:dyDescent="0.2"/>
    <row r="18551" ht="12.75" customHeight="1" x14ac:dyDescent="0.2"/>
    <row r="18552" ht="12.75" customHeight="1" x14ac:dyDescent="0.2"/>
    <row r="18553" ht="12.75" customHeight="1" x14ac:dyDescent="0.2"/>
    <row r="18554" ht="12.75" customHeight="1" x14ac:dyDescent="0.2"/>
    <row r="18555" ht="12.75" customHeight="1" x14ac:dyDescent="0.2"/>
    <row r="18556" ht="12.75" customHeight="1" x14ac:dyDescent="0.2"/>
    <row r="18557" ht="12.75" customHeight="1" x14ac:dyDescent="0.2"/>
    <row r="18558" ht="12.75" customHeight="1" x14ac:dyDescent="0.2"/>
    <row r="18559" ht="12.75" customHeight="1" x14ac:dyDescent="0.2"/>
    <row r="18560" ht="12.75" customHeight="1" x14ac:dyDescent="0.2"/>
    <row r="18561" ht="12.75" customHeight="1" x14ac:dyDescent="0.2"/>
    <row r="18562" ht="12.75" customHeight="1" x14ac:dyDescent="0.2"/>
    <row r="18563" ht="12.75" customHeight="1" x14ac:dyDescent="0.2"/>
    <row r="18564" ht="12.75" customHeight="1" x14ac:dyDescent="0.2"/>
    <row r="18565" ht="12.75" customHeight="1" x14ac:dyDescent="0.2"/>
    <row r="18566" ht="12.75" customHeight="1" x14ac:dyDescent="0.2"/>
    <row r="18567" ht="12.75" customHeight="1" x14ac:dyDescent="0.2"/>
    <row r="18568" ht="12.75" customHeight="1" x14ac:dyDescent="0.2"/>
    <row r="18569" ht="12.75" customHeight="1" x14ac:dyDescent="0.2"/>
    <row r="18570" ht="12.75" customHeight="1" x14ac:dyDescent="0.2"/>
    <row r="18571" ht="12.75" customHeight="1" x14ac:dyDescent="0.2"/>
    <row r="18572" ht="12.75" customHeight="1" x14ac:dyDescent="0.2"/>
    <row r="18573" ht="12.75" customHeight="1" x14ac:dyDescent="0.2"/>
    <row r="18574" ht="12.75" customHeight="1" x14ac:dyDescent="0.2"/>
    <row r="18575" ht="12.75" customHeight="1" x14ac:dyDescent="0.2"/>
    <row r="18576" ht="12.75" customHeight="1" x14ac:dyDescent="0.2"/>
    <row r="18577" ht="12.75" customHeight="1" x14ac:dyDescent="0.2"/>
    <row r="18578" ht="12.75" customHeight="1" x14ac:dyDescent="0.2"/>
    <row r="18579" ht="12.75" customHeight="1" x14ac:dyDescent="0.2"/>
    <row r="18580" ht="12.75" customHeight="1" x14ac:dyDescent="0.2"/>
    <row r="18581" ht="12.75" customHeight="1" x14ac:dyDescent="0.2"/>
    <row r="18582" ht="12.75" customHeight="1" x14ac:dyDescent="0.2"/>
    <row r="18583" ht="12.75" customHeight="1" x14ac:dyDescent="0.2"/>
    <row r="18584" ht="12.75" customHeight="1" x14ac:dyDescent="0.2"/>
    <row r="18585" ht="12.75" customHeight="1" x14ac:dyDescent="0.2"/>
    <row r="18586" ht="12.75" customHeight="1" x14ac:dyDescent="0.2"/>
    <row r="18587" ht="12.75" customHeight="1" x14ac:dyDescent="0.2"/>
    <row r="18588" ht="12.75" customHeight="1" x14ac:dyDescent="0.2"/>
    <row r="18589" ht="12.75" customHeight="1" x14ac:dyDescent="0.2"/>
    <row r="18590" ht="12.75" customHeight="1" x14ac:dyDescent="0.2"/>
    <row r="18591" ht="12.75" customHeight="1" x14ac:dyDescent="0.2"/>
    <row r="18592" ht="12.75" customHeight="1" x14ac:dyDescent="0.2"/>
    <row r="18593" ht="12.75" customHeight="1" x14ac:dyDescent="0.2"/>
    <row r="18594" ht="12.75" customHeight="1" x14ac:dyDescent="0.2"/>
    <row r="18595" ht="12.75" customHeight="1" x14ac:dyDescent="0.2"/>
    <row r="18596" ht="12.75" customHeight="1" x14ac:dyDescent="0.2"/>
    <row r="18597" ht="12.75" customHeight="1" x14ac:dyDescent="0.2"/>
    <row r="18598" ht="12.75" customHeight="1" x14ac:dyDescent="0.2"/>
    <row r="18599" ht="12.75" customHeight="1" x14ac:dyDescent="0.2"/>
    <row r="18600" ht="12.75" customHeight="1" x14ac:dyDescent="0.2"/>
    <row r="18601" ht="12.75" customHeight="1" x14ac:dyDescent="0.2"/>
    <row r="18602" ht="12.75" customHeight="1" x14ac:dyDescent="0.2"/>
    <row r="18603" ht="12.75" customHeight="1" x14ac:dyDescent="0.2"/>
    <row r="18604" ht="12.75" customHeight="1" x14ac:dyDescent="0.2"/>
    <row r="18605" ht="12.75" customHeight="1" x14ac:dyDescent="0.2"/>
    <row r="18606" ht="12.75" customHeight="1" x14ac:dyDescent="0.2"/>
    <row r="18607" ht="12.75" customHeight="1" x14ac:dyDescent="0.2"/>
    <row r="18608" ht="12.75" customHeight="1" x14ac:dyDescent="0.2"/>
    <row r="18609" ht="12.75" customHeight="1" x14ac:dyDescent="0.2"/>
    <row r="18610" ht="12.75" customHeight="1" x14ac:dyDescent="0.2"/>
    <row r="18611" ht="12.75" customHeight="1" x14ac:dyDescent="0.2"/>
    <row r="18612" ht="12.75" customHeight="1" x14ac:dyDescent="0.2"/>
    <row r="18613" ht="12.75" customHeight="1" x14ac:dyDescent="0.2"/>
    <row r="18614" ht="12.75" customHeight="1" x14ac:dyDescent="0.2"/>
    <row r="18615" ht="12.75" customHeight="1" x14ac:dyDescent="0.2"/>
    <row r="18616" ht="12.75" customHeight="1" x14ac:dyDescent="0.2"/>
    <row r="18617" ht="12.75" customHeight="1" x14ac:dyDescent="0.2"/>
    <row r="18618" ht="12.75" customHeight="1" x14ac:dyDescent="0.2"/>
    <row r="18619" ht="12.75" customHeight="1" x14ac:dyDescent="0.2"/>
    <row r="18620" ht="12.75" customHeight="1" x14ac:dyDescent="0.2"/>
    <row r="18621" ht="12.75" customHeight="1" x14ac:dyDescent="0.2"/>
    <row r="18622" ht="12.75" customHeight="1" x14ac:dyDescent="0.2"/>
    <row r="18623" ht="12.75" customHeight="1" x14ac:dyDescent="0.2"/>
    <row r="18624" ht="12.75" customHeight="1" x14ac:dyDescent="0.2"/>
    <row r="18625" ht="12.75" customHeight="1" x14ac:dyDescent="0.2"/>
    <row r="18626" ht="12.75" customHeight="1" x14ac:dyDescent="0.2"/>
    <row r="18627" ht="12.75" customHeight="1" x14ac:dyDescent="0.2"/>
    <row r="18628" ht="12.75" customHeight="1" x14ac:dyDescent="0.2"/>
    <row r="18629" ht="12.75" customHeight="1" x14ac:dyDescent="0.2"/>
    <row r="18630" ht="12.75" customHeight="1" x14ac:dyDescent="0.2"/>
    <row r="18631" ht="12.75" customHeight="1" x14ac:dyDescent="0.2"/>
    <row r="18632" ht="12.75" customHeight="1" x14ac:dyDescent="0.2"/>
    <row r="18633" ht="12.75" customHeight="1" x14ac:dyDescent="0.2"/>
    <row r="18634" ht="12.75" customHeight="1" x14ac:dyDescent="0.2"/>
    <row r="18635" ht="12.75" customHeight="1" x14ac:dyDescent="0.2"/>
    <row r="18636" ht="12.75" customHeight="1" x14ac:dyDescent="0.2"/>
    <row r="18637" ht="12.75" customHeight="1" x14ac:dyDescent="0.2"/>
    <row r="18638" ht="12.75" customHeight="1" x14ac:dyDescent="0.2"/>
    <row r="18639" ht="12.75" customHeight="1" x14ac:dyDescent="0.2"/>
    <row r="18640" ht="12.75" customHeight="1" x14ac:dyDescent="0.2"/>
    <row r="18641" ht="12.75" customHeight="1" x14ac:dyDescent="0.2"/>
    <row r="18642" ht="12.75" customHeight="1" x14ac:dyDescent="0.2"/>
    <row r="18643" ht="12.75" customHeight="1" x14ac:dyDescent="0.2"/>
    <row r="18644" ht="12.75" customHeight="1" x14ac:dyDescent="0.2"/>
    <row r="18645" ht="12.75" customHeight="1" x14ac:dyDescent="0.2"/>
    <row r="18646" ht="12.75" customHeight="1" x14ac:dyDescent="0.2"/>
    <row r="18647" ht="12.75" customHeight="1" x14ac:dyDescent="0.2"/>
    <row r="18648" ht="12.75" customHeight="1" x14ac:dyDescent="0.2"/>
    <row r="18649" ht="12.75" customHeight="1" x14ac:dyDescent="0.2"/>
    <row r="18650" ht="12.75" customHeight="1" x14ac:dyDescent="0.2"/>
    <row r="18651" ht="12.75" customHeight="1" x14ac:dyDescent="0.2"/>
    <row r="18652" ht="12.75" customHeight="1" x14ac:dyDescent="0.2"/>
    <row r="18653" ht="12.75" customHeight="1" x14ac:dyDescent="0.2"/>
    <row r="18654" ht="12.75" customHeight="1" x14ac:dyDescent="0.2"/>
    <row r="18655" ht="12.75" customHeight="1" x14ac:dyDescent="0.2"/>
    <row r="18656" ht="12.75" customHeight="1" x14ac:dyDescent="0.2"/>
    <row r="18657" ht="12.75" customHeight="1" x14ac:dyDescent="0.2"/>
    <row r="18658" ht="12.75" customHeight="1" x14ac:dyDescent="0.2"/>
    <row r="18659" ht="12.75" customHeight="1" x14ac:dyDescent="0.2"/>
    <row r="18660" ht="12.75" customHeight="1" x14ac:dyDescent="0.2"/>
    <row r="18661" ht="12.75" customHeight="1" x14ac:dyDescent="0.2"/>
    <row r="18662" ht="12.75" customHeight="1" x14ac:dyDescent="0.2"/>
    <row r="18663" ht="12.75" customHeight="1" x14ac:dyDescent="0.2"/>
    <row r="18664" ht="12.75" customHeight="1" x14ac:dyDescent="0.2"/>
    <row r="18665" ht="12.75" customHeight="1" x14ac:dyDescent="0.2"/>
    <row r="18666" ht="12.75" customHeight="1" x14ac:dyDescent="0.2"/>
    <row r="18667" ht="12.75" customHeight="1" x14ac:dyDescent="0.2"/>
    <row r="18668" ht="12.75" customHeight="1" x14ac:dyDescent="0.2"/>
    <row r="18669" ht="12.75" customHeight="1" x14ac:dyDescent="0.2"/>
    <row r="18670" ht="12.75" customHeight="1" x14ac:dyDescent="0.2"/>
    <row r="18671" ht="12.75" customHeight="1" x14ac:dyDescent="0.2"/>
    <row r="18672" ht="12.75" customHeight="1" x14ac:dyDescent="0.2"/>
    <row r="18673" ht="12.75" customHeight="1" x14ac:dyDescent="0.2"/>
    <row r="18674" ht="12.75" customHeight="1" x14ac:dyDescent="0.2"/>
    <row r="18675" ht="12.75" customHeight="1" x14ac:dyDescent="0.2"/>
    <row r="18676" ht="12.75" customHeight="1" x14ac:dyDescent="0.2"/>
    <row r="18677" ht="12.75" customHeight="1" x14ac:dyDescent="0.2"/>
    <row r="18678" ht="12.75" customHeight="1" x14ac:dyDescent="0.2"/>
    <row r="18679" ht="12.75" customHeight="1" x14ac:dyDescent="0.2"/>
    <row r="18680" ht="12.75" customHeight="1" x14ac:dyDescent="0.2"/>
    <row r="18681" ht="12.75" customHeight="1" x14ac:dyDescent="0.2"/>
    <row r="18682" ht="12.75" customHeight="1" x14ac:dyDescent="0.2"/>
    <row r="18683" ht="12.75" customHeight="1" x14ac:dyDescent="0.2"/>
    <row r="18684" ht="12.75" customHeight="1" x14ac:dyDescent="0.2"/>
    <row r="18685" ht="12.75" customHeight="1" x14ac:dyDescent="0.2"/>
    <row r="18686" ht="12.75" customHeight="1" x14ac:dyDescent="0.2"/>
    <row r="18687" ht="12.75" customHeight="1" x14ac:dyDescent="0.2"/>
    <row r="18688" ht="12.75" customHeight="1" x14ac:dyDescent="0.2"/>
    <row r="18689" ht="12.75" customHeight="1" x14ac:dyDescent="0.2"/>
    <row r="18690" ht="12.75" customHeight="1" x14ac:dyDescent="0.2"/>
    <row r="18691" ht="12.75" customHeight="1" x14ac:dyDescent="0.2"/>
    <row r="18692" ht="12.75" customHeight="1" x14ac:dyDescent="0.2"/>
    <row r="18693" ht="12.75" customHeight="1" x14ac:dyDescent="0.2"/>
    <row r="18694" ht="12.75" customHeight="1" x14ac:dyDescent="0.2"/>
    <row r="18695" ht="12.75" customHeight="1" x14ac:dyDescent="0.2"/>
    <row r="18696" ht="12.75" customHeight="1" x14ac:dyDescent="0.2"/>
    <row r="18697" ht="12.75" customHeight="1" x14ac:dyDescent="0.2"/>
    <row r="18698" ht="12.75" customHeight="1" x14ac:dyDescent="0.2"/>
    <row r="18699" ht="12.75" customHeight="1" x14ac:dyDescent="0.2"/>
    <row r="18700" ht="12.75" customHeight="1" x14ac:dyDescent="0.2"/>
    <row r="18701" ht="12.75" customHeight="1" x14ac:dyDescent="0.2"/>
    <row r="18702" ht="12.75" customHeight="1" x14ac:dyDescent="0.2"/>
    <row r="18703" ht="12.75" customHeight="1" x14ac:dyDescent="0.2"/>
    <row r="18704" ht="12.75" customHeight="1" x14ac:dyDescent="0.2"/>
    <row r="18705" ht="12.75" customHeight="1" x14ac:dyDescent="0.2"/>
    <row r="18706" ht="12.75" customHeight="1" x14ac:dyDescent="0.2"/>
    <row r="18707" ht="12.75" customHeight="1" x14ac:dyDescent="0.2"/>
    <row r="18708" ht="12.75" customHeight="1" x14ac:dyDescent="0.2"/>
    <row r="18709" ht="12.75" customHeight="1" x14ac:dyDescent="0.2"/>
    <row r="18710" ht="12.75" customHeight="1" x14ac:dyDescent="0.2"/>
    <row r="18711" ht="12.75" customHeight="1" x14ac:dyDescent="0.2"/>
    <row r="18712" ht="12.75" customHeight="1" x14ac:dyDescent="0.2"/>
    <row r="18713" ht="12.75" customHeight="1" x14ac:dyDescent="0.2"/>
    <row r="18714" ht="12.75" customHeight="1" x14ac:dyDescent="0.2"/>
    <row r="18715" ht="12.75" customHeight="1" x14ac:dyDescent="0.2"/>
    <row r="18716" ht="12.75" customHeight="1" x14ac:dyDescent="0.2"/>
    <row r="18717" ht="12.75" customHeight="1" x14ac:dyDescent="0.2"/>
    <row r="18718" ht="12.75" customHeight="1" x14ac:dyDescent="0.2"/>
    <row r="18719" ht="12.75" customHeight="1" x14ac:dyDescent="0.2"/>
    <row r="18720" ht="12.75" customHeight="1" x14ac:dyDescent="0.2"/>
    <row r="18721" ht="12.75" customHeight="1" x14ac:dyDescent="0.2"/>
    <row r="18722" ht="12.75" customHeight="1" x14ac:dyDescent="0.2"/>
    <row r="18723" ht="12.75" customHeight="1" x14ac:dyDescent="0.2"/>
    <row r="18724" ht="12.75" customHeight="1" x14ac:dyDescent="0.2"/>
    <row r="18725" ht="12.75" customHeight="1" x14ac:dyDescent="0.2"/>
    <row r="18726" ht="12.75" customHeight="1" x14ac:dyDescent="0.2"/>
    <row r="18727" ht="12.75" customHeight="1" x14ac:dyDescent="0.2"/>
    <row r="18728" ht="12.75" customHeight="1" x14ac:dyDescent="0.2"/>
    <row r="18729" ht="12.75" customHeight="1" x14ac:dyDescent="0.2"/>
    <row r="18730" ht="12.75" customHeight="1" x14ac:dyDescent="0.2"/>
    <row r="18731" ht="12.75" customHeight="1" x14ac:dyDescent="0.2"/>
    <row r="18732" ht="12.75" customHeight="1" x14ac:dyDescent="0.2"/>
    <row r="18733" ht="12.75" customHeight="1" x14ac:dyDescent="0.2"/>
    <row r="18734" ht="12.75" customHeight="1" x14ac:dyDescent="0.2"/>
    <row r="18735" ht="12.75" customHeight="1" x14ac:dyDescent="0.2"/>
    <row r="18736" ht="12.75" customHeight="1" x14ac:dyDescent="0.2"/>
    <row r="18737" ht="12.75" customHeight="1" x14ac:dyDescent="0.2"/>
    <row r="18738" ht="12.75" customHeight="1" x14ac:dyDescent="0.2"/>
    <row r="18739" ht="12.75" customHeight="1" x14ac:dyDescent="0.2"/>
    <row r="18740" ht="12.75" customHeight="1" x14ac:dyDescent="0.2"/>
    <row r="18741" ht="12.75" customHeight="1" x14ac:dyDescent="0.2"/>
    <row r="18742" ht="12.75" customHeight="1" x14ac:dyDescent="0.2"/>
    <row r="18743" ht="12.75" customHeight="1" x14ac:dyDescent="0.2"/>
    <row r="18744" ht="12.75" customHeight="1" x14ac:dyDescent="0.2"/>
    <row r="18745" ht="12.75" customHeight="1" x14ac:dyDescent="0.2"/>
    <row r="18746" ht="12.75" customHeight="1" x14ac:dyDescent="0.2"/>
    <row r="18747" ht="12.75" customHeight="1" x14ac:dyDescent="0.2"/>
    <row r="18748" ht="12.75" customHeight="1" x14ac:dyDescent="0.2"/>
    <row r="18749" ht="12.75" customHeight="1" x14ac:dyDescent="0.2"/>
    <row r="18750" ht="12.75" customHeight="1" x14ac:dyDescent="0.2"/>
    <row r="18751" ht="12.75" customHeight="1" x14ac:dyDescent="0.2"/>
    <row r="18752" ht="12.75" customHeight="1" x14ac:dyDescent="0.2"/>
    <row r="18753" ht="12.75" customHeight="1" x14ac:dyDescent="0.2"/>
    <row r="18754" ht="12.75" customHeight="1" x14ac:dyDescent="0.2"/>
    <row r="18755" ht="12.75" customHeight="1" x14ac:dyDescent="0.2"/>
    <row r="18756" ht="12.75" customHeight="1" x14ac:dyDescent="0.2"/>
    <row r="18757" ht="12.75" customHeight="1" x14ac:dyDescent="0.2"/>
    <row r="18758" ht="12.75" customHeight="1" x14ac:dyDescent="0.2"/>
    <row r="18759" ht="12.75" customHeight="1" x14ac:dyDescent="0.2"/>
    <row r="18760" ht="12.75" customHeight="1" x14ac:dyDescent="0.2"/>
    <row r="18761" ht="12.75" customHeight="1" x14ac:dyDescent="0.2"/>
    <row r="18762" ht="12.75" customHeight="1" x14ac:dyDescent="0.2"/>
    <row r="18763" ht="12.75" customHeight="1" x14ac:dyDescent="0.2"/>
    <row r="18764" ht="12.75" customHeight="1" x14ac:dyDescent="0.2"/>
    <row r="18765" ht="12.75" customHeight="1" x14ac:dyDescent="0.2"/>
    <row r="18766" ht="12.75" customHeight="1" x14ac:dyDescent="0.2"/>
    <row r="18767" ht="12.75" customHeight="1" x14ac:dyDescent="0.2"/>
    <row r="18768" ht="12.75" customHeight="1" x14ac:dyDescent="0.2"/>
    <row r="18769" ht="12.75" customHeight="1" x14ac:dyDescent="0.2"/>
    <row r="18770" ht="12.75" customHeight="1" x14ac:dyDescent="0.2"/>
    <row r="18771" ht="12.75" customHeight="1" x14ac:dyDescent="0.2"/>
    <row r="18772" ht="12.75" customHeight="1" x14ac:dyDescent="0.2"/>
    <row r="18773" ht="12.75" customHeight="1" x14ac:dyDescent="0.2"/>
    <row r="18774" ht="12.75" customHeight="1" x14ac:dyDescent="0.2"/>
    <row r="18775" ht="12.75" customHeight="1" x14ac:dyDescent="0.2"/>
    <row r="18776" ht="12.75" customHeight="1" x14ac:dyDescent="0.2"/>
    <row r="18777" ht="12.75" customHeight="1" x14ac:dyDescent="0.2"/>
    <row r="18778" ht="12.75" customHeight="1" x14ac:dyDescent="0.2"/>
    <row r="18779" ht="12.75" customHeight="1" x14ac:dyDescent="0.2"/>
    <row r="18780" ht="12.75" customHeight="1" x14ac:dyDescent="0.2"/>
    <row r="18781" ht="12.75" customHeight="1" x14ac:dyDescent="0.2"/>
    <row r="18782" ht="12.75" customHeight="1" x14ac:dyDescent="0.2"/>
    <row r="18783" ht="12.75" customHeight="1" x14ac:dyDescent="0.2"/>
    <row r="18784" ht="12.75" customHeight="1" x14ac:dyDescent="0.2"/>
    <row r="18785" ht="12.75" customHeight="1" x14ac:dyDescent="0.2"/>
    <row r="18786" ht="12.75" customHeight="1" x14ac:dyDescent="0.2"/>
    <row r="18787" ht="12.75" customHeight="1" x14ac:dyDescent="0.2"/>
    <row r="18788" ht="12.75" customHeight="1" x14ac:dyDescent="0.2"/>
    <row r="18789" ht="12.75" customHeight="1" x14ac:dyDescent="0.2"/>
    <row r="18790" ht="12.75" customHeight="1" x14ac:dyDescent="0.2"/>
    <row r="18791" ht="12.75" customHeight="1" x14ac:dyDescent="0.2"/>
    <row r="18792" ht="12.75" customHeight="1" x14ac:dyDescent="0.2"/>
    <row r="18793" ht="12.75" customHeight="1" x14ac:dyDescent="0.2"/>
    <row r="18794" ht="12.75" customHeight="1" x14ac:dyDescent="0.2"/>
    <row r="18795" ht="12.75" customHeight="1" x14ac:dyDescent="0.2"/>
    <row r="18796" ht="12.75" customHeight="1" x14ac:dyDescent="0.2"/>
    <row r="18797" ht="12.75" customHeight="1" x14ac:dyDescent="0.2"/>
    <row r="18798" ht="12.75" customHeight="1" x14ac:dyDescent="0.2"/>
    <row r="18799" ht="12.75" customHeight="1" x14ac:dyDescent="0.2"/>
    <row r="18800" ht="12.75" customHeight="1" x14ac:dyDescent="0.2"/>
    <row r="18801" ht="12.75" customHeight="1" x14ac:dyDescent="0.2"/>
    <row r="18802" ht="12.75" customHeight="1" x14ac:dyDescent="0.2"/>
    <row r="18803" ht="12.75" customHeight="1" x14ac:dyDescent="0.2"/>
    <row r="18804" ht="12.75" customHeight="1" x14ac:dyDescent="0.2"/>
    <row r="18805" ht="12.75" customHeight="1" x14ac:dyDescent="0.2"/>
    <row r="18806" ht="12.75" customHeight="1" x14ac:dyDescent="0.2"/>
    <row r="18807" ht="12.75" customHeight="1" x14ac:dyDescent="0.2"/>
    <row r="18808" ht="12.75" customHeight="1" x14ac:dyDescent="0.2"/>
    <row r="18809" ht="12.75" customHeight="1" x14ac:dyDescent="0.2"/>
    <row r="18810" ht="12.75" customHeight="1" x14ac:dyDescent="0.2"/>
    <row r="18811" ht="12.75" customHeight="1" x14ac:dyDescent="0.2"/>
    <row r="18812" ht="12.75" customHeight="1" x14ac:dyDescent="0.2"/>
    <row r="18813" ht="12.75" customHeight="1" x14ac:dyDescent="0.2"/>
    <row r="18814" ht="12.75" customHeight="1" x14ac:dyDescent="0.2"/>
    <row r="18815" ht="12.75" customHeight="1" x14ac:dyDescent="0.2"/>
    <row r="18816" ht="12.75" customHeight="1" x14ac:dyDescent="0.2"/>
    <row r="18817" ht="12.75" customHeight="1" x14ac:dyDescent="0.2"/>
    <row r="18818" ht="12.75" customHeight="1" x14ac:dyDescent="0.2"/>
    <row r="18819" ht="12.75" customHeight="1" x14ac:dyDescent="0.2"/>
    <row r="18820" ht="12.75" customHeight="1" x14ac:dyDescent="0.2"/>
    <row r="18821" ht="12.75" customHeight="1" x14ac:dyDescent="0.2"/>
    <row r="18822" ht="12.75" customHeight="1" x14ac:dyDescent="0.2"/>
    <row r="18823" ht="12.75" customHeight="1" x14ac:dyDescent="0.2"/>
    <row r="18824" ht="12.75" customHeight="1" x14ac:dyDescent="0.2"/>
    <row r="18825" ht="12.75" customHeight="1" x14ac:dyDescent="0.2"/>
    <row r="18826" ht="12.75" customHeight="1" x14ac:dyDescent="0.2"/>
    <row r="18827" ht="12.75" customHeight="1" x14ac:dyDescent="0.2"/>
    <row r="18828" ht="12.75" customHeight="1" x14ac:dyDescent="0.2"/>
    <row r="18829" ht="12.75" customHeight="1" x14ac:dyDescent="0.2"/>
    <row r="18830" ht="12.75" customHeight="1" x14ac:dyDescent="0.2"/>
    <row r="18831" ht="12.75" customHeight="1" x14ac:dyDescent="0.2"/>
    <row r="18832" ht="12.75" customHeight="1" x14ac:dyDescent="0.2"/>
    <row r="18833" ht="12.75" customHeight="1" x14ac:dyDescent="0.2"/>
    <row r="18834" ht="12.75" customHeight="1" x14ac:dyDescent="0.2"/>
    <row r="18835" ht="12.75" customHeight="1" x14ac:dyDescent="0.2"/>
    <row r="18836" ht="12.75" customHeight="1" x14ac:dyDescent="0.2"/>
    <row r="18837" ht="12.75" customHeight="1" x14ac:dyDescent="0.2"/>
    <row r="18838" ht="12.75" customHeight="1" x14ac:dyDescent="0.2"/>
    <row r="18839" ht="12.75" customHeight="1" x14ac:dyDescent="0.2"/>
    <row r="18840" ht="12.75" customHeight="1" x14ac:dyDescent="0.2"/>
    <row r="18841" ht="12.75" customHeight="1" x14ac:dyDescent="0.2"/>
    <row r="18842" ht="12.75" customHeight="1" x14ac:dyDescent="0.2"/>
    <row r="18843" ht="12.75" customHeight="1" x14ac:dyDescent="0.2"/>
    <row r="18844" ht="12.75" customHeight="1" x14ac:dyDescent="0.2"/>
    <row r="18845" ht="12.75" customHeight="1" x14ac:dyDescent="0.2"/>
    <row r="18846" ht="12.75" customHeight="1" x14ac:dyDescent="0.2"/>
    <row r="18847" ht="12.75" customHeight="1" x14ac:dyDescent="0.2"/>
    <row r="18848" ht="12.75" customHeight="1" x14ac:dyDescent="0.2"/>
    <row r="18849" ht="12.75" customHeight="1" x14ac:dyDescent="0.2"/>
    <row r="18850" ht="12.75" customHeight="1" x14ac:dyDescent="0.2"/>
    <row r="18851" ht="12.75" customHeight="1" x14ac:dyDescent="0.2"/>
    <row r="18852" ht="12.75" customHeight="1" x14ac:dyDescent="0.2"/>
    <row r="18853" ht="12.75" customHeight="1" x14ac:dyDescent="0.2"/>
    <row r="18854" ht="12.75" customHeight="1" x14ac:dyDescent="0.2"/>
    <row r="18855" ht="12.75" customHeight="1" x14ac:dyDescent="0.2"/>
    <row r="18856" ht="12.75" customHeight="1" x14ac:dyDescent="0.2"/>
    <row r="18857" ht="12.75" customHeight="1" x14ac:dyDescent="0.2"/>
    <row r="18858" ht="12.75" customHeight="1" x14ac:dyDescent="0.2"/>
    <row r="18859" ht="12.75" customHeight="1" x14ac:dyDescent="0.2"/>
    <row r="18860" ht="12.75" customHeight="1" x14ac:dyDescent="0.2"/>
    <row r="18861" ht="12.75" customHeight="1" x14ac:dyDescent="0.2"/>
    <row r="18862" ht="12.75" customHeight="1" x14ac:dyDescent="0.2"/>
    <row r="18863" ht="12.75" customHeight="1" x14ac:dyDescent="0.2"/>
    <row r="18864" ht="12.75" customHeight="1" x14ac:dyDescent="0.2"/>
    <row r="18865" ht="12.75" customHeight="1" x14ac:dyDescent="0.2"/>
    <row r="18866" ht="12.75" customHeight="1" x14ac:dyDescent="0.2"/>
    <row r="18867" ht="12.75" customHeight="1" x14ac:dyDescent="0.2"/>
    <row r="18868" ht="12.75" customHeight="1" x14ac:dyDescent="0.2"/>
    <row r="18869" ht="12.75" customHeight="1" x14ac:dyDescent="0.2"/>
    <row r="18870" ht="12.75" customHeight="1" x14ac:dyDescent="0.2"/>
    <row r="18871" ht="12.75" customHeight="1" x14ac:dyDescent="0.2"/>
    <row r="18872" ht="12.75" customHeight="1" x14ac:dyDescent="0.2"/>
    <row r="18873" ht="12.75" customHeight="1" x14ac:dyDescent="0.2"/>
    <row r="18874" ht="12.75" customHeight="1" x14ac:dyDescent="0.2"/>
    <row r="18875" ht="12.75" customHeight="1" x14ac:dyDescent="0.2"/>
    <row r="18876" ht="12.75" customHeight="1" x14ac:dyDescent="0.2"/>
    <row r="18877" ht="12.75" customHeight="1" x14ac:dyDescent="0.2"/>
    <row r="18878" ht="12.75" customHeight="1" x14ac:dyDescent="0.2"/>
    <row r="18879" ht="12.75" customHeight="1" x14ac:dyDescent="0.2"/>
    <row r="18880" ht="12.75" customHeight="1" x14ac:dyDescent="0.2"/>
    <row r="18881" ht="12.75" customHeight="1" x14ac:dyDescent="0.2"/>
    <row r="18882" ht="12.75" customHeight="1" x14ac:dyDescent="0.2"/>
    <row r="18883" ht="12.75" customHeight="1" x14ac:dyDescent="0.2"/>
    <row r="18884" ht="12.75" customHeight="1" x14ac:dyDescent="0.2"/>
    <row r="18885" ht="12.75" customHeight="1" x14ac:dyDescent="0.2"/>
    <row r="18886" ht="12.75" customHeight="1" x14ac:dyDescent="0.2"/>
    <row r="18887" ht="12.75" customHeight="1" x14ac:dyDescent="0.2"/>
    <row r="18888" ht="12.75" customHeight="1" x14ac:dyDescent="0.2"/>
    <row r="18889" ht="12.75" customHeight="1" x14ac:dyDescent="0.2"/>
    <row r="18890" ht="12.75" customHeight="1" x14ac:dyDescent="0.2"/>
    <row r="18891" ht="12.75" customHeight="1" x14ac:dyDescent="0.2"/>
    <row r="18892" ht="12.75" customHeight="1" x14ac:dyDescent="0.2"/>
    <row r="18893" ht="12.75" customHeight="1" x14ac:dyDescent="0.2"/>
    <row r="18894" ht="12.75" customHeight="1" x14ac:dyDescent="0.2"/>
    <row r="18895" ht="12.75" customHeight="1" x14ac:dyDescent="0.2"/>
    <row r="18896" ht="12.75" customHeight="1" x14ac:dyDescent="0.2"/>
    <row r="18897" ht="12.75" customHeight="1" x14ac:dyDescent="0.2"/>
    <row r="18898" ht="12.75" customHeight="1" x14ac:dyDescent="0.2"/>
    <row r="18899" ht="12.75" customHeight="1" x14ac:dyDescent="0.2"/>
    <row r="18900" ht="12.75" customHeight="1" x14ac:dyDescent="0.2"/>
    <row r="18901" ht="12.75" customHeight="1" x14ac:dyDescent="0.2"/>
    <row r="18902" ht="12.75" customHeight="1" x14ac:dyDescent="0.2"/>
    <row r="18903" ht="12.75" customHeight="1" x14ac:dyDescent="0.2"/>
    <row r="18904" ht="12.75" customHeight="1" x14ac:dyDescent="0.2"/>
    <row r="18905" ht="12.75" customHeight="1" x14ac:dyDescent="0.2"/>
    <row r="18906" ht="12.75" customHeight="1" x14ac:dyDescent="0.2"/>
    <row r="18907" ht="12.75" customHeight="1" x14ac:dyDescent="0.2"/>
    <row r="18908" ht="12.75" customHeight="1" x14ac:dyDescent="0.2"/>
    <row r="18909" ht="12.75" customHeight="1" x14ac:dyDescent="0.2"/>
    <row r="18910" ht="12.75" customHeight="1" x14ac:dyDescent="0.2"/>
    <row r="18911" ht="12.75" customHeight="1" x14ac:dyDescent="0.2"/>
    <row r="18912" ht="12.75" customHeight="1" x14ac:dyDescent="0.2"/>
    <row r="18913" ht="12.75" customHeight="1" x14ac:dyDescent="0.2"/>
    <row r="18914" ht="12.75" customHeight="1" x14ac:dyDescent="0.2"/>
    <row r="18915" ht="12.75" customHeight="1" x14ac:dyDescent="0.2"/>
    <row r="18916" ht="12.75" customHeight="1" x14ac:dyDescent="0.2"/>
    <row r="18917" ht="12.75" customHeight="1" x14ac:dyDescent="0.2"/>
    <row r="18918" ht="12.75" customHeight="1" x14ac:dyDescent="0.2"/>
    <row r="18919" ht="12.75" customHeight="1" x14ac:dyDescent="0.2"/>
    <row r="18920" ht="12.75" customHeight="1" x14ac:dyDescent="0.2"/>
    <row r="18921" ht="12.75" customHeight="1" x14ac:dyDescent="0.2"/>
    <row r="18922" ht="12.75" customHeight="1" x14ac:dyDescent="0.2"/>
    <row r="18923" ht="12.75" customHeight="1" x14ac:dyDescent="0.2"/>
    <row r="18924" ht="12.75" customHeight="1" x14ac:dyDescent="0.2"/>
    <row r="18925" ht="12.75" customHeight="1" x14ac:dyDescent="0.2"/>
    <row r="18926" ht="12.75" customHeight="1" x14ac:dyDescent="0.2"/>
    <row r="18927" ht="12.75" customHeight="1" x14ac:dyDescent="0.2"/>
    <row r="18928" ht="12.75" customHeight="1" x14ac:dyDescent="0.2"/>
    <row r="18929" ht="12.75" customHeight="1" x14ac:dyDescent="0.2"/>
    <row r="18930" ht="12.75" customHeight="1" x14ac:dyDescent="0.2"/>
    <row r="18931" ht="12.75" customHeight="1" x14ac:dyDescent="0.2"/>
    <row r="18932" ht="12.75" customHeight="1" x14ac:dyDescent="0.2"/>
    <row r="18933" ht="12.75" customHeight="1" x14ac:dyDescent="0.2"/>
    <row r="18934" ht="12.75" customHeight="1" x14ac:dyDescent="0.2"/>
    <row r="18935" ht="12.75" customHeight="1" x14ac:dyDescent="0.2"/>
    <row r="18936" ht="12.75" customHeight="1" x14ac:dyDescent="0.2"/>
    <row r="18937" ht="12.75" customHeight="1" x14ac:dyDescent="0.2"/>
    <row r="18938" ht="12.75" customHeight="1" x14ac:dyDescent="0.2"/>
    <row r="18939" ht="12.75" customHeight="1" x14ac:dyDescent="0.2"/>
    <row r="18940" ht="12.75" customHeight="1" x14ac:dyDescent="0.2"/>
    <row r="18941" ht="12.75" customHeight="1" x14ac:dyDescent="0.2"/>
    <row r="18942" ht="12.75" customHeight="1" x14ac:dyDescent="0.2"/>
    <row r="18943" ht="12.75" customHeight="1" x14ac:dyDescent="0.2"/>
    <row r="18944" ht="12.75" customHeight="1" x14ac:dyDescent="0.2"/>
    <row r="18945" ht="12.75" customHeight="1" x14ac:dyDescent="0.2"/>
    <row r="18946" ht="12.75" customHeight="1" x14ac:dyDescent="0.2"/>
    <row r="18947" ht="12.75" customHeight="1" x14ac:dyDescent="0.2"/>
    <row r="18948" ht="12.75" customHeight="1" x14ac:dyDescent="0.2"/>
    <row r="18949" ht="12.75" customHeight="1" x14ac:dyDescent="0.2"/>
    <row r="18950" ht="12.75" customHeight="1" x14ac:dyDescent="0.2"/>
    <row r="18951" ht="12.75" customHeight="1" x14ac:dyDescent="0.2"/>
    <row r="18952" ht="12.75" customHeight="1" x14ac:dyDescent="0.2"/>
    <row r="18953" ht="12.75" customHeight="1" x14ac:dyDescent="0.2"/>
    <row r="18954" ht="12.75" customHeight="1" x14ac:dyDescent="0.2"/>
    <row r="18955" ht="12.75" customHeight="1" x14ac:dyDescent="0.2"/>
    <row r="18956" ht="12.75" customHeight="1" x14ac:dyDescent="0.2"/>
    <row r="18957" ht="12.75" customHeight="1" x14ac:dyDescent="0.2"/>
    <row r="18958" ht="12.75" customHeight="1" x14ac:dyDescent="0.2"/>
    <row r="18959" ht="12.75" customHeight="1" x14ac:dyDescent="0.2"/>
    <row r="18960" ht="12.75" customHeight="1" x14ac:dyDescent="0.2"/>
    <row r="18961" ht="12.75" customHeight="1" x14ac:dyDescent="0.2"/>
    <row r="18962" ht="12.75" customHeight="1" x14ac:dyDescent="0.2"/>
    <row r="18963" ht="12.75" customHeight="1" x14ac:dyDescent="0.2"/>
    <row r="18964" ht="12.75" customHeight="1" x14ac:dyDescent="0.2"/>
    <row r="18965" ht="12.75" customHeight="1" x14ac:dyDescent="0.2"/>
    <row r="18966" ht="12.75" customHeight="1" x14ac:dyDescent="0.2"/>
    <row r="18967" ht="12.75" customHeight="1" x14ac:dyDescent="0.2"/>
    <row r="18968" ht="12.75" customHeight="1" x14ac:dyDescent="0.2"/>
    <row r="18969" ht="12.75" customHeight="1" x14ac:dyDescent="0.2"/>
    <row r="18970" ht="12.75" customHeight="1" x14ac:dyDescent="0.2"/>
    <row r="18971" ht="12.75" customHeight="1" x14ac:dyDescent="0.2"/>
    <row r="18972" ht="12.75" customHeight="1" x14ac:dyDescent="0.2"/>
    <row r="18973" ht="12.75" customHeight="1" x14ac:dyDescent="0.2"/>
    <row r="18974" ht="12.75" customHeight="1" x14ac:dyDescent="0.2"/>
    <row r="18975" ht="12.75" customHeight="1" x14ac:dyDescent="0.2"/>
    <row r="18976" ht="12.75" customHeight="1" x14ac:dyDescent="0.2"/>
    <row r="18977" ht="12.75" customHeight="1" x14ac:dyDescent="0.2"/>
    <row r="18978" ht="12.75" customHeight="1" x14ac:dyDescent="0.2"/>
    <row r="18979" ht="12.75" customHeight="1" x14ac:dyDescent="0.2"/>
    <row r="18980" ht="12.75" customHeight="1" x14ac:dyDescent="0.2"/>
    <row r="18981" ht="12.75" customHeight="1" x14ac:dyDescent="0.2"/>
    <row r="18982" ht="12.75" customHeight="1" x14ac:dyDescent="0.2"/>
    <row r="18983" ht="12.75" customHeight="1" x14ac:dyDescent="0.2"/>
    <row r="18984" ht="12.75" customHeight="1" x14ac:dyDescent="0.2"/>
    <row r="18985" ht="12.75" customHeight="1" x14ac:dyDescent="0.2"/>
    <row r="18986" ht="12.75" customHeight="1" x14ac:dyDescent="0.2"/>
    <row r="18987" ht="12.75" customHeight="1" x14ac:dyDescent="0.2"/>
    <row r="18988" ht="12.75" customHeight="1" x14ac:dyDescent="0.2"/>
    <row r="18989" ht="12.75" customHeight="1" x14ac:dyDescent="0.2"/>
    <row r="18990" ht="12.75" customHeight="1" x14ac:dyDescent="0.2"/>
    <row r="18991" ht="12.75" customHeight="1" x14ac:dyDescent="0.2"/>
    <row r="18992" ht="12.75" customHeight="1" x14ac:dyDescent="0.2"/>
    <row r="18993" ht="12.75" customHeight="1" x14ac:dyDescent="0.2"/>
    <row r="18994" ht="12.75" customHeight="1" x14ac:dyDescent="0.2"/>
    <row r="18995" ht="12.75" customHeight="1" x14ac:dyDescent="0.2"/>
    <row r="18996" ht="12.75" customHeight="1" x14ac:dyDescent="0.2"/>
    <row r="18997" ht="12.75" customHeight="1" x14ac:dyDescent="0.2"/>
    <row r="18998" ht="12.75" customHeight="1" x14ac:dyDescent="0.2"/>
    <row r="18999" ht="12.75" customHeight="1" x14ac:dyDescent="0.2"/>
    <row r="19000" ht="12.75" customHeight="1" x14ac:dyDescent="0.2"/>
    <row r="19001" ht="12.75" customHeight="1" x14ac:dyDescent="0.2"/>
    <row r="19002" ht="12.75" customHeight="1" x14ac:dyDescent="0.2"/>
    <row r="19003" ht="12.75" customHeight="1" x14ac:dyDescent="0.2"/>
    <row r="19004" ht="12.75" customHeight="1" x14ac:dyDescent="0.2"/>
    <row r="19005" ht="12.75" customHeight="1" x14ac:dyDescent="0.2"/>
    <row r="19006" ht="12.75" customHeight="1" x14ac:dyDescent="0.2"/>
    <row r="19007" ht="12.75" customHeight="1" x14ac:dyDescent="0.2"/>
    <row r="19008" ht="12.75" customHeight="1" x14ac:dyDescent="0.2"/>
    <row r="19009" ht="12.75" customHeight="1" x14ac:dyDescent="0.2"/>
    <row r="19010" ht="12.75" customHeight="1" x14ac:dyDescent="0.2"/>
    <row r="19011" ht="12.75" customHeight="1" x14ac:dyDescent="0.2"/>
    <row r="19012" ht="12.75" customHeight="1" x14ac:dyDescent="0.2"/>
    <row r="19013" ht="12.75" customHeight="1" x14ac:dyDescent="0.2"/>
    <row r="19014" ht="12.75" customHeight="1" x14ac:dyDescent="0.2"/>
    <row r="19015" ht="12.75" customHeight="1" x14ac:dyDescent="0.2"/>
    <row r="19016" ht="12.75" customHeight="1" x14ac:dyDescent="0.2"/>
    <row r="19017" ht="12.75" customHeight="1" x14ac:dyDescent="0.2"/>
    <row r="19018" ht="12.75" customHeight="1" x14ac:dyDescent="0.2"/>
    <row r="19019" ht="12.75" customHeight="1" x14ac:dyDescent="0.2"/>
    <row r="19020" ht="12.75" customHeight="1" x14ac:dyDescent="0.2"/>
    <row r="19021" ht="12.75" customHeight="1" x14ac:dyDescent="0.2"/>
    <row r="19022" ht="12.75" customHeight="1" x14ac:dyDescent="0.2"/>
    <row r="19023" ht="12.75" customHeight="1" x14ac:dyDescent="0.2"/>
    <row r="19024" ht="12.75" customHeight="1" x14ac:dyDescent="0.2"/>
    <row r="19025" ht="12.75" customHeight="1" x14ac:dyDescent="0.2"/>
    <row r="19026" ht="12.75" customHeight="1" x14ac:dyDescent="0.2"/>
    <row r="19027" ht="12.75" customHeight="1" x14ac:dyDescent="0.2"/>
    <row r="19028" ht="12.75" customHeight="1" x14ac:dyDescent="0.2"/>
    <row r="19029" ht="12.75" customHeight="1" x14ac:dyDescent="0.2"/>
    <row r="19030" ht="12.75" customHeight="1" x14ac:dyDescent="0.2"/>
    <row r="19031" ht="12.75" customHeight="1" x14ac:dyDescent="0.2"/>
    <row r="19032" ht="12.75" customHeight="1" x14ac:dyDescent="0.2"/>
    <row r="19033" ht="12.75" customHeight="1" x14ac:dyDescent="0.2"/>
    <row r="19034" ht="12.75" customHeight="1" x14ac:dyDescent="0.2"/>
    <row r="19035" ht="12.75" customHeight="1" x14ac:dyDescent="0.2"/>
    <row r="19036" ht="12.75" customHeight="1" x14ac:dyDescent="0.2"/>
    <row r="19037" ht="12.75" customHeight="1" x14ac:dyDescent="0.2"/>
    <row r="19038" ht="12.75" customHeight="1" x14ac:dyDescent="0.2"/>
    <row r="19039" ht="12.75" customHeight="1" x14ac:dyDescent="0.2"/>
    <row r="19040" ht="12.75" customHeight="1" x14ac:dyDescent="0.2"/>
    <row r="19041" ht="12.75" customHeight="1" x14ac:dyDescent="0.2"/>
    <row r="19042" ht="12.75" customHeight="1" x14ac:dyDescent="0.2"/>
    <row r="19043" ht="12.75" customHeight="1" x14ac:dyDescent="0.2"/>
    <row r="19044" ht="12.75" customHeight="1" x14ac:dyDescent="0.2"/>
    <row r="19045" ht="12.75" customHeight="1" x14ac:dyDescent="0.2"/>
    <row r="19046" ht="12.75" customHeight="1" x14ac:dyDescent="0.2"/>
    <row r="19047" ht="12.75" customHeight="1" x14ac:dyDescent="0.2"/>
    <row r="19048" ht="12.75" customHeight="1" x14ac:dyDescent="0.2"/>
    <row r="19049" ht="12.75" customHeight="1" x14ac:dyDescent="0.2"/>
    <row r="19050" ht="12.75" customHeight="1" x14ac:dyDescent="0.2"/>
    <row r="19051" ht="12.75" customHeight="1" x14ac:dyDescent="0.2"/>
    <row r="19052" ht="12.75" customHeight="1" x14ac:dyDescent="0.2"/>
    <row r="19053" ht="12.75" customHeight="1" x14ac:dyDescent="0.2"/>
    <row r="19054" ht="12.75" customHeight="1" x14ac:dyDescent="0.2"/>
    <row r="19055" ht="12.75" customHeight="1" x14ac:dyDescent="0.2"/>
    <row r="19056" ht="12.75" customHeight="1" x14ac:dyDescent="0.2"/>
    <row r="19057" ht="12.75" customHeight="1" x14ac:dyDescent="0.2"/>
    <row r="19058" ht="12.75" customHeight="1" x14ac:dyDescent="0.2"/>
    <row r="19059" ht="12.75" customHeight="1" x14ac:dyDescent="0.2"/>
    <row r="19060" ht="12.75" customHeight="1" x14ac:dyDescent="0.2"/>
    <row r="19061" ht="12.75" customHeight="1" x14ac:dyDescent="0.2"/>
    <row r="19062" ht="12.75" customHeight="1" x14ac:dyDescent="0.2"/>
    <row r="19063" ht="12.75" customHeight="1" x14ac:dyDescent="0.2"/>
    <row r="19064" ht="12.75" customHeight="1" x14ac:dyDescent="0.2"/>
    <row r="19065" ht="12.75" customHeight="1" x14ac:dyDescent="0.2"/>
    <row r="19066" ht="12.75" customHeight="1" x14ac:dyDescent="0.2"/>
    <row r="19067" ht="12.75" customHeight="1" x14ac:dyDescent="0.2"/>
    <row r="19068" ht="12.75" customHeight="1" x14ac:dyDescent="0.2"/>
    <row r="19069" ht="12.75" customHeight="1" x14ac:dyDescent="0.2"/>
    <row r="19070" ht="12.75" customHeight="1" x14ac:dyDescent="0.2"/>
    <row r="19071" ht="12.75" customHeight="1" x14ac:dyDescent="0.2"/>
    <row r="19072" ht="12.75" customHeight="1" x14ac:dyDescent="0.2"/>
    <row r="19073" ht="12.75" customHeight="1" x14ac:dyDescent="0.2"/>
    <row r="19074" ht="12.75" customHeight="1" x14ac:dyDescent="0.2"/>
    <row r="19075" ht="12.75" customHeight="1" x14ac:dyDescent="0.2"/>
    <row r="19076" ht="12.75" customHeight="1" x14ac:dyDescent="0.2"/>
    <row r="19077" ht="12.75" customHeight="1" x14ac:dyDescent="0.2"/>
    <row r="19078" ht="12.75" customHeight="1" x14ac:dyDescent="0.2"/>
    <row r="19079" ht="12.75" customHeight="1" x14ac:dyDescent="0.2"/>
    <row r="19080" ht="12.75" customHeight="1" x14ac:dyDescent="0.2"/>
    <row r="19081" ht="12.75" customHeight="1" x14ac:dyDescent="0.2"/>
    <row r="19082" ht="12.75" customHeight="1" x14ac:dyDescent="0.2"/>
    <row r="19083" ht="12.75" customHeight="1" x14ac:dyDescent="0.2"/>
    <row r="19084" ht="12.75" customHeight="1" x14ac:dyDescent="0.2"/>
    <row r="19085" ht="12.75" customHeight="1" x14ac:dyDescent="0.2"/>
    <row r="19086" ht="12.75" customHeight="1" x14ac:dyDescent="0.2"/>
    <row r="19087" ht="12.75" customHeight="1" x14ac:dyDescent="0.2"/>
    <row r="19088" ht="12.75" customHeight="1" x14ac:dyDescent="0.2"/>
    <row r="19089" ht="12.75" customHeight="1" x14ac:dyDescent="0.2"/>
    <row r="19090" ht="12.75" customHeight="1" x14ac:dyDescent="0.2"/>
    <row r="19091" ht="12.75" customHeight="1" x14ac:dyDescent="0.2"/>
    <row r="19092" ht="12.75" customHeight="1" x14ac:dyDescent="0.2"/>
    <row r="19093" ht="12.75" customHeight="1" x14ac:dyDescent="0.2"/>
    <row r="19094" ht="12.75" customHeight="1" x14ac:dyDescent="0.2"/>
    <row r="19095" ht="12.75" customHeight="1" x14ac:dyDescent="0.2"/>
    <row r="19096" ht="12.75" customHeight="1" x14ac:dyDescent="0.2"/>
    <row r="19097" ht="12.75" customHeight="1" x14ac:dyDescent="0.2"/>
    <row r="19098" ht="12.75" customHeight="1" x14ac:dyDescent="0.2"/>
    <row r="19099" ht="12.75" customHeight="1" x14ac:dyDescent="0.2"/>
    <row r="19100" ht="12.75" customHeight="1" x14ac:dyDescent="0.2"/>
    <row r="19101" ht="12.75" customHeight="1" x14ac:dyDescent="0.2"/>
    <row r="19102" ht="12.75" customHeight="1" x14ac:dyDescent="0.2"/>
    <row r="19103" ht="12.75" customHeight="1" x14ac:dyDescent="0.2"/>
    <row r="19104" ht="12.75" customHeight="1" x14ac:dyDescent="0.2"/>
    <row r="19105" ht="12.75" customHeight="1" x14ac:dyDescent="0.2"/>
    <row r="19106" ht="12.75" customHeight="1" x14ac:dyDescent="0.2"/>
    <row r="19107" ht="12.75" customHeight="1" x14ac:dyDescent="0.2"/>
    <row r="19108" ht="12.75" customHeight="1" x14ac:dyDescent="0.2"/>
    <row r="19109" ht="12.75" customHeight="1" x14ac:dyDescent="0.2"/>
    <row r="19110" ht="12.75" customHeight="1" x14ac:dyDescent="0.2"/>
    <row r="19111" ht="12.75" customHeight="1" x14ac:dyDescent="0.2"/>
    <row r="19112" ht="12.75" customHeight="1" x14ac:dyDescent="0.2"/>
    <row r="19113" ht="12.75" customHeight="1" x14ac:dyDescent="0.2"/>
    <row r="19114" ht="12.75" customHeight="1" x14ac:dyDescent="0.2"/>
    <row r="19115" ht="12.75" customHeight="1" x14ac:dyDescent="0.2"/>
    <row r="19116" ht="12.75" customHeight="1" x14ac:dyDescent="0.2"/>
    <row r="19117" ht="12.75" customHeight="1" x14ac:dyDescent="0.2"/>
    <row r="19118" ht="12.75" customHeight="1" x14ac:dyDescent="0.2"/>
    <row r="19119" ht="12.75" customHeight="1" x14ac:dyDescent="0.2"/>
    <row r="19120" ht="12.75" customHeight="1" x14ac:dyDescent="0.2"/>
    <row r="19121" ht="12.75" customHeight="1" x14ac:dyDescent="0.2"/>
    <row r="19122" ht="12.75" customHeight="1" x14ac:dyDescent="0.2"/>
    <row r="19123" ht="12.75" customHeight="1" x14ac:dyDescent="0.2"/>
    <row r="19124" ht="12.75" customHeight="1" x14ac:dyDescent="0.2"/>
    <row r="19125" ht="12.75" customHeight="1" x14ac:dyDescent="0.2"/>
    <row r="19126" ht="12.75" customHeight="1" x14ac:dyDescent="0.2"/>
    <row r="19127" ht="12.75" customHeight="1" x14ac:dyDescent="0.2"/>
    <row r="19128" ht="12.75" customHeight="1" x14ac:dyDescent="0.2"/>
    <row r="19129" ht="12.75" customHeight="1" x14ac:dyDescent="0.2"/>
    <row r="19130" ht="12.75" customHeight="1" x14ac:dyDescent="0.2"/>
    <row r="19131" ht="12.75" customHeight="1" x14ac:dyDescent="0.2"/>
    <row r="19132" ht="12.75" customHeight="1" x14ac:dyDescent="0.2"/>
    <row r="19133" ht="12.75" customHeight="1" x14ac:dyDescent="0.2"/>
    <row r="19134" ht="12.75" customHeight="1" x14ac:dyDescent="0.2"/>
    <row r="19135" ht="12.75" customHeight="1" x14ac:dyDescent="0.2"/>
    <row r="19136" ht="12.75" customHeight="1" x14ac:dyDescent="0.2"/>
    <row r="19137" ht="12.75" customHeight="1" x14ac:dyDescent="0.2"/>
    <row r="19138" ht="12.75" customHeight="1" x14ac:dyDescent="0.2"/>
    <row r="19139" ht="12.75" customHeight="1" x14ac:dyDescent="0.2"/>
    <row r="19140" ht="12.75" customHeight="1" x14ac:dyDescent="0.2"/>
    <row r="19141" ht="12.75" customHeight="1" x14ac:dyDescent="0.2"/>
    <row r="19142" ht="12.75" customHeight="1" x14ac:dyDescent="0.2"/>
    <row r="19143" ht="12.75" customHeight="1" x14ac:dyDescent="0.2"/>
    <row r="19144" ht="12.75" customHeight="1" x14ac:dyDescent="0.2"/>
    <row r="19145" ht="12.75" customHeight="1" x14ac:dyDescent="0.2"/>
    <row r="19146" ht="12.75" customHeight="1" x14ac:dyDescent="0.2"/>
    <row r="19147" ht="12.75" customHeight="1" x14ac:dyDescent="0.2"/>
    <row r="19148" ht="12.75" customHeight="1" x14ac:dyDescent="0.2"/>
    <row r="19149" ht="12.75" customHeight="1" x14ac:dyDescent="0.2"/>
    <row r="19150" ht="12.75" customHeight="1" x14ac:dyDescent="0.2"/>
    <row r="19151" ht="12.75" customHeight="1" x14ac:dyDescent="0.2"/>
    <row r="19152" ht="12.75" customHeight="1" x14ac:dyDescent="0.2"/>
    <row r="19153" ht="12.75" customHeight="1" x14ac:dyDescent="0.2"/>
    <row r="19154" ht="12.75" customHeight="1" x14ac:dyDescent="0.2"/>
    <row r="19155" ht="12.75" customHeight="1" x14ac:dyDescent="0.2"/>
    <row r="19156" ht="12.75" customHeight="1" x14ac:dyDescent="0.2"/>
    <row r="19157" ht="12.75" customHeight="1" x14ac:dyDescent="0.2"/>
    <row r="19158" ht="12.75" customHeight="1" x14ac:dyDescent="0.2"/>
    <row r="19159" ht="12.75" customHeight="1" x14ac:dyDescent="0.2"/>
    <row r="19160" ht="12.75" customHeight="1" x14ac:dyDescent="0.2"/>
    <row r="19161" ht="12.75" customHeight="1" x14ac:dyDescent="0.2"/>
    <row r="19162" ht="12.75" customHeight="1" x14ac:dyDescent="0.2"/>
    <row r="19163" ht="12.75" customHeight="1" x14ac:dyDescent="0.2"/>
    <row r="19164" ht="12.75" customHeight="1" x14ac:dyDescent="0.2"/>
    <row r="19165" ht="12.75" customHeight="1" x14ac:dyDescent="0.2"/>
    <row r="19166" ht="12.75" customHeight="1" x14ac:dyDescent="0.2"/>
    <row r="19167" ht="12.75" customHeight="1" x14ac:dyDescent="0.2"/>
    <row r="19168" ht="12.75" customHeight="1" x14ac:dyDescent="0.2"/>
    <row r="19169" ht="12.75" customHeight="1" x14ac:dyDescent="0.2"/>
    <row r="19170" ht="12.75" customHeight="1" x14ac:dyDescent="0.2"/>
    <row r="19171" ht="12.75" customHeight="1" x14ac:dyDescent="0.2"/>
    <row r="19172" ht="12.75" customHeight="1" x14ac:dyDescent="0.2"/>
    <row r="19173" ht="12.75" customHeight="1" x14ac:dyDescent="0.2"/>
    <row r="19174" ht="12.75" customHeight="1" x14ac:dyDescent="0.2"/>
    <row r="19175" ht="12.75" customHeight="1" x14ac:dyDescent="0.2"/>
    <row r="19176" ht="12.75" customHeight="1" x14ac:dyDescent="0.2"/>
    <row r="19177" ht="12.75" customHeight="1" x14ac:dyDescent="0.2"/>
    <row r="19178" ht="12.75" customHeight="1" x14ac:dyDescent="0.2"/>
    <row r="19179" ht="12.75" customHeight="1" x14ac:dyDescent="0.2"/>
    <row r="19180" ht="12.75" customHeight="1" x14ac:dyDescent="0.2"/>
    <row r="19181" ht="12.75" customHeight="1" x14ac:dyDescent="0.2"/>
    <row r="19182" ht="12.75" customHeight="1" x14ac:dyDescent="0.2"/>
    <row r="19183" ht="12.75" customHeight="1" x14ac:dyDescent="0.2"/>
    <row r="19184" ht="12.75" customHeight="1" x14ac:dyDescent="0.2"/>
    <row r="19185" ht="12.75" customHeight="1" x14ac:dyDescent="0.2"/>
    <row r="19186" ht="12.75" customHeight="1" x14ac:dyDescent="0.2"/>
    <row r="19187" ht="12.75" customHeight="1" x14ac:dyDescent="0.2"/>
    <row r="19188" ht="12.75" customHeight="1" x14ac:dyDescent="0.2"/>
    <row r="19189" ht="12.75" customHeight="1" x14ac:dyDescent="0.2"/>
    <row r="19190" ht="12.75" customHeight="1" x14ac:dyDescent="0.2"/>
    <row r="19191" ht="12.75" customHeight="1" x14ac:dyDescent="0.2"/>
    <row r="19192" ht="12.75" customHeight="1" x14ac:dyDescent="0.2"/>
    <row r="19193" ht="12.75" customHeight="1" x14ac:dyDescent="0.2"/>
    <row r="19194" ht="12.75" customHeight="1" x14ac:dyDescent="0.2"/>
    <row r="19195" ht="12.75" customHeight="1" x14ac:dyDescent="0.2"/>
    <row r="19196" ht="12.75" customHeight="1" x14ac:dyDescent="0.2"/>
    <row r="19197" ht="12.75" customHeight="1" x14ac:dyDescent="0.2"/>
    <row r="19198" ht="12.75" customHeight="1" x14ac:dyDescent="0.2"/>
    <row r="19199" ht="12.75" customHeight="1" x14ac:dyDescent="0.2"/>
    <row r="19200" ht="12.75" customHeight="1" x14ac:dyDescent="0.2"/>
    <row r="19201" ht="12.75" customHeight="1" x14ac:dyDescent="0.2"/>
    <row r="19202" ht="12.75" customHeight="1" x14ac:dyDescent="0.2"/>
    <row r="19203" ht="12.75" customHeight="1" x14ac:dyDescent="0.2"/>
    <row r="19204" ht="12.75" customHeight="1" x14ac:dyDescent="0.2"/>
    <row r="19205" ht="12.75" customHeight="1" x14ac:dyDescent="0.2"/>
    <row r="19206" ht="12.75" customHeight="1" x14ac:dyDescent="0.2"/>
    <row r="19207" ht="12.75" customHeight="1" x14ac:dyDescent="0.2"/>
    <row r="19208" ht="12.75" customHeight="1" x14ac:dyDescent="0.2"/>
    <row r="19209" ht="12.75" customHeight="1" x14ac:dyDescent="0.2"/>
    <row r="19210" ht="12.75" customHeight="1" x14ac:dyDescent="0.2"/>
    <row r="19211" ht="12.75" customHeight="1" x14ac:dyDescent="0.2"/>
    <row r="19212" ht="12.75" customHeight="1" x14ac:dyDescent="0.2"/>
    <row r="19213" ht="12.75" customHeight="1" x14ac:dyDescent="0.2"/>
    <row r="19214" ht="12.75" customHeight="1" x14ac:dyDescent="0.2"/>
    <row r="19215" ht="12.75" customHeight="1" x14ac:dyDescent="0.2"/>
    <row r="19216" ht="12.75" customHeight="1" x14ac:dyDescent="0.2"/>
    <row r="19217" ht="12.75" customHeight="1" x14ac:dyDescent="0.2"/>
    <row r="19218" ht="12.75" customHeight="1" x14ac:dyDescent="0.2"/>
    <row r="19219" ht="12.75" customHeight="1" x14ac:dyDescent="0.2"/>
    <row r="19220" ht="12.75" customHeight="1" x14ac:dyDescent="0.2"/>
    <row r="19221" ht="12.75" customHeight="1" x14ac:dyDescent="0.2"/>
    <row r="19222" ht="12.75" customHeight="1" x14ac:dyDescent="0.2"/>
    <row r="19223" ht="12.75" customHeight="1" x14ac:dyDescent="0.2"/>
    <row r="19224" ht="12.75" customHeight="1" x14ac:dyDescent="0.2"/>
    <row r="19225" ht="12.75" customHeight="1" x14ac:dyDescent="0.2"/>
    <row r="19226" ht="12.75" customHeight="1" x14ac:dyDescent="0.2"/>
    <row r="19227" ht="12.75" customHeight="1" x14ac:dyDescent="0.2"/>
    <row r="19228" ht="12.75" customHeight="1" x14ac:dyDescent="0.2"/>
    <row r="19229" ht="12.75" customHeight="1" x14ac:dyDescent="0.2"/>
    <row r="19230" ht="12.75" customHeight="1" x14ac:dyDescent="0.2"/>
    <row r="19231" ht="12.75" customHeight="1" x14ac:dyDescent="0.2"/>
    <row r="19232" ht="12.75" customHeight="1" x14ac:dyDescent="0.2"/>
    <row r="19233" ht="12.75" customHeight="1" x14ac:dyDescent="0.2"/>
    <row r="19234" ht="12.75" customHeight="1" x14ac:dyDescent="0.2"/>
    <row r="19235" ht="12.75" customHeight="1" x14ac:dyDescent="0.2"/>
    <row r="19236" ht="12.75" customHeight="1" x14ac:dyDescent="0.2"/>
    <row r="19237" ht="12.75" customHeight="1" x14ac:dyDescent="0.2"/>
    <row r="19238" ht="12.75" customHeight="1" x14ac:dyDescent="0.2"/>
    <row r="19239" ht="12.75" customHeight="1" x14ac:dyDescent="0.2"/>
    <row r="19240" ht="12.75" customHeight="1" x14ac:dyDescent="0.2"/>
    <row r="19241" ht="12.75" customHeight="1" x14ac:dyDescent="0.2"/>
    <row r="19242" ht="12.75" customHeight="1" x14ac:dyDescent="0.2"/>
    <row r="19243" ht="12.75" customHeight="1" x14ac:dyDescent="0.2"/>
    <row r="19244" ht="12.75" customHeight="1" x14ac:dyDescent="0.2"/>
    <row r="19245" ht="12.75" customHeight="1" x14ac:dyDescent="0.2"/>
    <row r="19246" ht="12.75" customHeight="1" x14ac:dyDescent="0.2"/>
    <row r="19247" ht="12.75" customHeight="1" x14ac:dyDescent="0.2"/>
    <row r="19248" ht="12.75" customHeight="1" x14ac:dyDescent="0.2"/>
    <row r="19249" ht="12.75" customHeight="1" x14ac:dyDescent="0.2"/>
    <row r="19250" ht="12.75" customHeight="1" x14ac:dyDescent="0.2"/>
    <row r="19251" ht="12.75" customHeight="1" x14ac:dyDescent="0.2"/>
    <row r="19252" ht="12.75" customHeight="1" x14ac:dyDescent="0.2"/>
    <row r="19253" ht="12.75" customHeight="1" x14ac:dyDescent="0.2"/>
    <row r="19254" ht="12.75" customHeight="1" x14ac:dyDescent="0.2"/>
    <row r="19255" ht="12.75" customHeight="1" x14ac:dyDescent="0.2"/>
    <row r="19256" ht="12.75" customHeight="1" x14ac:dyDescent="0.2"/>
    <row r="19257" ht="12.75" customHeight="1" x14ac:dyDescent="0.2"/>
    <row r="19258" ht="12.75" customHeight="1" x14ac:dyDescent="0.2"/>
    <row r="19259" ht="12.75" customHeight="1" x14ac:dyDescent="0.2"/>
    <row r="19260" ht="12.75" customHeight="1" x14ac:dyDescent="0.2"/>
    <row r="19261" ht="12.75" customHeight="1" x14ac:dyDescent="0.2"/>
    <row r="19262" ht="12.75" customHeight="1" x14ac:dyDescent="0.2"/>
    <row r="19263" ht="12.75" customHeight="1" x14ac:dyDescent="0.2"/>
    <row r="19264" ht="12.75" customHeight="1" x14ac:dyDescent="0.2"/>
    <row r="19265" ht="12.75" customHeight="1" x14ac:dyDescent="0.2"/>
    <row r="19266" ht="12.75" customHeight="1" x14ac:dyDescent="0.2"/>
    <row r="19267" ht="12.75" customHeight="1" x14ac:dyDescent="0.2"/>
    <row r="19268" ht="12.75" customHeight="1" x14ac:dyDescent="0.2"/>
    <row r="19269" ht="12.75" customHeight="1" x14ac:dyDescent="0.2"/>
    <row r="19270" ht="12.75" customHeight="1" x14ac:dyDescent="0.2"/>
    <row r="19271" ht="12.75" customHeight="1" x14ac:dyDescent="0.2"/>
    <row r="19272" ht="12.75" customHeight="1" x14ac:dyDescent="0.2"/>
    <row r="19273" ht="12.75" customHeight="1" x14ac:dyDescent="0.2"/>
    <row r="19274" ht="12.75" customHeight="1" x14ac:dyDescent="0.2"/>
    <row r="19275" ht="12.75" customHeight="1" x14ac:dyDescent="0.2"/>
    <row r="19276" ht="12.75" customHeight="1" x14ac:dyDescent="0.2"/>
    <row r="19277" ht="12.75" customHeight="1" x14ac:dyDescent="0.2"/>
    <row r="19278" ht="12.75" customHeight="1" x14ac:dyDescent="0.2"/>
    <row r="19279" ht="12.75" customHeight="1" x14ac:dyDescent="0.2"/>
    <row r="19280" ht="12.75" customHeight="1" x14ac:dyDescent="0.2"/>
    <row r="19281" ht="12.75" customHeight="1" x14ac:dyDescent="0.2"/>
    <row r="19282" ht="12.75" customHeight="1" x14ac:dyDescent="0.2"/>
    <row r="19283" ht="12.75" customHeight="1" x14ac:dyDescent="0.2"/>
    <row r="19284" ht="12.75" customHeight="1" x14ac:dyDescent="0.2"/>
    <row r="19285" ht="12.75" customHeight="1" x14ac:dyDescent="0.2"/>
    <row r="19286" ht="12.75" customHeight="1" x14ac:dyDescent="0.2"/>
    <row r="19287" ht="12.75" customHeight="1" x14ac:dyDescent="0.2"/>
    <row r="19288" ht="12.75" customHeight="1" x14ac:dyDescent="0.2"/>
    <row r="19289" ht="12.75" customHeight="1" x14ac:dyDescent="0.2"/>
    <row r="19290" ht="12.75" customHeight="1" x14ac:dyDescent="0.2"/>
    <row r="19291" ht="12.75" customHeight="1" x14ac:dyDescent="0.2"/>
    <row r="19292" ht="12.75" customHeight="1" x14ac:dyDescent="0.2"/>
    <row r="19293" ht="12.75" customHeight="1" x14ac:dyDescent="0.2"/>
    <row r="19294" ht="12.75" customHeight="1" x14ac:dyDescent="0.2"/>
    <row r="19295" ht="12.75" customHeight="1" x14ac:dyDescent="0.2"/>
    <row r="19296" ht="12.75" customHeight="1" x14ac:dyDescent="0.2"/>
    <row r="19297" ht="12.75" customHeight="1" x14ac:dyDescent="0.2"/>
    <row r="19298" ht="12.75" customHeight="1" x14ac:dyDescent="0.2"/>
    <row r="19299" ht="12.75" customHeight="1" x14ac:dyDescent="0.2"/>
    <row r="19300" ht="12.75" customHeight="1" x14ac:dyDescent="0.2"/>
    <row r="19301" ht="12.75" customHeight="1" x14ac:dyDescent="0.2"/>
    <row r="19302" ht="12.75" customHeight="1" x14ac:dyDescent="0.2"/>
    <row r="19303" ht="12.75" customHeight="1" x14ac:dyDescent="0.2"/>
    <row r="19304" ht="12.75" customHeight="1" x14ac:dyDescent="0.2"/>
    <row r="19305" ht="12.75" customHeight="1" x14ac:dyDescent="0.2"/>
    <row r="19306" ht="12.75" customHeight="1" x14ac:dyDescent="0.2"/>
    <row r="19307" ht="12.75" customHeight="1" x14ac:dyDescent="0.2"/>
    <row r="19308" ht="12.75" customHeight="1" x14ac:dyDescent="0.2"/>
    <row r="19309" ht="12.75" customHeight="1" x14ac:dyDescent="0.2"/>
    <row r="19310" ht="12.75" customHeight="1" x14ac:dyDescent="0.2"/>
    <row r="19311" ht="12.75" customHeight="1" x14ac:dyDescent="0.2"/>
    <row r="19312" ht="12.75" customHeight="1" x14ac:dyDescent="0.2"/>
    <row r="19313" ht="12.75" customHeight="1" x14ac:dyDescent="0.2"/>
    <row r="19314" ht="12.75" customHeight="1" x14ac:dyDescent="0.2"/>
    <row r="19315" ht="12.75" customHeight="1" x14ac:dyDescent="0.2"/>
    <row r="19316" ht="12.75" customHeight="1" x14ac:dyDescent="0.2"/>
    <row r="19317" ht="12.75" customHeight="1" x14ac:dyDescent="0.2"/>
    <row r="19318" ht="12.75" customHeight="1" x14ac:dyDescent="0.2"/>
    <row r="19319" ht="12.75" customHeight="1" x14ac:dyDescent="0.2"/>
    <row r="19320" ht="12.75" customHeight="1" x14ac:dyDescent="0.2"/>
    <row r="19321" ht="12.75" customHeight="1" x14ac:dyDescent="0.2"/>
    <row r="19322" ht="12.75" customHeight="1" x14ac:dyDescent="0.2"/>
    <row r="19323" ht="12.75" customHeight="1" x14ac:dyDescent="0.2"/>
    <row r="19324" ht="12.75" customHeight="1" x14ac:dyDescent="0.2"/>
    <row r="19325" ht="12.75" customHeight="1" x14ac:dyDescent="0.2"/>
    <row r="19326" ht="12.75" customHeight="1" x14ac:dyDescent="0.2"/>
    <row r="19327" ht="12.75" customHeight="1" x14ac:dyDescent="0.2"/>
    <row r="19328" ht="12.75" customHeight="1" x14ac:dyDescent="0.2"/>
    <row r="19329" ht="12.75" customHeight="1" x14ac:dyDescent="0.2"/>
    <row r="19330" ht="12.75" customHeight="1" x14ac:dyDescent="0.2"/>
    <row r="19331" ht="12.75" customHeight="1" x14ac:dyDescent="0.2"/>
    <row r="19332" ht="12.75" customHeight="1" x14ac:dyDescent="0.2"/>
    <row r="19333" ht="12.75" customHeight="1" x14ac:dyDescent="0.2"/>
    <row r="19334" ht="12.75" customHeight="1" x14ac:dyDescent="0.2"/>
    <row r="19335" ht="12.75" customHeight="1" x14ac:dyDescent="0.2"/>
    <row r="19336" ht="12.75" customHeight="1" x14ac:dyDescent="0.2"/>
    <row r="19337" ht="12.75" customHeight="1" x14ac:dyDescent="0.2"/>
    <row r="19338" ht="12.75" customHeight="1" x14ac:dyDescent="0.2"/>
    <row r="19339" ht="12.75" customHeight="1" x14ac:dyDescent="0.2"/>
    <row r="19340" ht="12.75" customHeight="1" x14ac:dyDescent="0.2"/>
    <row r="19341" ht="12.75" customHeight="1" x14ac:dyDescent="0.2"/>
    <row r="19342" ht="12.75" customHeight="1" x14ac:dyDescent="0.2"/>
    <row r="19343" ht="12.75" customHeight="1" x14ac:dyDescent="0.2"/>
    <row r="19344" ht="12.75" customHeight="1" x14ac:dyDescent="0.2"/>
    <row r="19345" ht="12.75" customHeight="1" x14ac:dyDescent="0.2"/>
    <row r="19346" ht="12.75" customHeight="1" x14ac:dyDescent="0.2"/>
    <row r="19347" ht="12.75" customHeight="1" x14ac:dyDescent="0.2"/>
    <row r="19348" ht="12.75" customHeight="1" x14ac:dyDescent="0.2"/>
    <row r="19349" ht="12.75" customHeight="1" x14ac:dyDescent="0.2"/>
    <row r="19350" ht="12.75" customHeight="1" x14ac:dyDescent="0.2"/>
    <row r="19351" ht="12.75" customHeight="1" x14ac:dyDescent="0.2"/>
    <row r="19352" ht="12.75" customHeight="1" x14ac:dyDescent="0.2"/>
    <row r="19353" ht="12.75" customHeight="1" x14ac:dyDescent="0.2"/>
    <row r="19354" ht="12.75" customHeight="1" x14ac:dyDescent="0.2"/>
    <row r="19355" ht="12.75" customHeight="1" x14ac:dyDescent="0.2"/>
    <row r="19356" ht="12.75" customHeight="1" x14ac:dyDescent="0.2"/>
    <row r="19357" ht="12.75" customHeight="1" x14ac:dyDescent="0.2"/>
    <row r="19358" ht="12.75" customHeight="1" x14ac:dyDescent="0.2"/>
    <row r="19359" ht="12.75" customHeight="1" x14ac:dyDescent="0.2"/>
    <row r="19360" ht="12.75" customHeight="1" x14ac:dyDescent="0.2"/>
    <row r="19361" ht="12.75" customHeight="1" x14ac:dyDescent="0.2"/>
    <row r="19362" ht="12.75" customHeight="1" x14ac:dyDescent="0.2"/>
    <row r="19363" ht="12.75" customHeight="1" x14ac:dyDescent="0.2"/>
    <row r="19364" ht="12.75" customHeight="1" x14ac:dyDescent="0.2"/>
    <row r="19365" ht="12.75" customHeight="1" x14ac:dyDescent="0.2"/>
    <row r="19366" ht="12.75" customHeight="1" x14ac:dyDescent="0.2"/>
    <row r="19367" ht="12.75" customHeight="1" x14ac:dyDescent="0.2"/>
    <row r="19368" ht="12.75" customHeight="1" x14ac:dyDescent="0.2"/>
    <row r="19369" ht="12.75" customHeight="1" x14ac:dyDescent="0.2"/>
    <row r="19370" ht="12.75" customHeight="1" x14ac:dyDescent="0.2"/>
    <row r="19371" ht="12.75" customHeight="1" x14ac:dyDescent="0.2"/>
    <row r="19372" ht="12.75" customHeight="1" x14ac:dyDescent="0.2"/>
    <row r="19373" ht="12.75" customHeight="1" x14ac:dyDescent="0.2"/>
    <row r="19374" ht="12.75" customHeight="1" x14ac:dyDescent="0.2"/>
    <row r="19375" ht="12.75" customHeight="1" x14ac:dyDescent="0.2"/>
    <row r="19376" ht="12.75" customHeight="1" x14ac:dyDescent="0.2"/>
    <row r="19377" ht="12.75" customHeight="1" x14ac:dyDescent="0.2"/>
    <row r="19378" ht="12.75" customHeight="1" x14ac:dyDescent="0.2"/>
    <row r="19379" ht="12.75" customHeight="1" x14ac:dyDescent="0.2"/>
    <row r="19380" ht="12.75" customHeight="1" x14ac:dyDescent="0.2"/>
    <row r="19381" ht="12.75" customHeight="1" x14ac:dyDescent="0.2"/>
    <row r="19382" ht="12.75" customHeight="1" x14ac:dyDescent="0.2"/>
    <row r="19383" ht="12.75" customHeight="1" x14ac:dyDescent="0.2"/>
    <row r="19384" ht="12.75" customHeight="1" x14ac:dyDescent="0.2"/>
    <row r="19385" ht="12.75" customHeight="1" x14ac:dyDescent="0.2"/>
    <row r="19386" ht="12.75" customHeight="1" x14ac:dyDescent="0.2"/>
    <row r="19387" ht="12.75" customHeight="1" x14ac:dyDescent="0.2"/>
    <row r="19388" ht="12.75" customHeight="1" x14ac:dyDescent="0.2"/>
    <row r="19389" ht="12.75" customHeight="1" x14ac:dyDescent="0.2"/>
    <row r="19390" ht="12.75" customHeight="1" x14ac:dyDescent="0.2"/>
    <row r="19391" ht="12.75" customHeight="1" x14ac:dyDescent="0.2"/>
    <row r="19392" ht="12.75" customHeight="1" x14ac:dyDescent="0.2"/>
    <row r="19393" ht="12.75" customHeight="1" x14ac:dyDescent="0.2"/>
    <row r="19394" ht="12.75" customHeight="1" x14ac:dyDescent="0.2"/>
    <row r="19395" ht="12.75" customHeight="1" x14ac:dyDescent="0.2"/>
    <row r="19396" ht="12.75" customHeight="1" x14ac:dyDescent="0.2"/>
    <row r="19397" ht="12.75" customHeight="1" x14ac:dyDescent="0.2"/>
    <row r="19398" ht="12.75" customHeight="1" x14ac:dyDescent="0.2"/>
    <row r="19399" ht="12.75" customHeight="1" x14ac:dyDescent="0.2"/>
    <row r="19400" ht="12.75" customHeight="1" x14ac:dyDescent="0.2"/>
    <row r="19401" ht="12.75" customHeight="1" x14ac:dyDescent="0.2"/>
    <row r="19402" ht="12.75" customHeight="1" x14ac:dyDescent="0.2"/>
    <row r="19403" ht="12.75" customHeight="1" x14ac:dyDescent="0.2"/>
    <row r="19404" ht="12.75" customHeight="1" x14ac:dyDescent="0.2"/>
    <row r="19405" ht="12.75" customHeight="1" x14ac:dyDescent="0.2"/>
    <row r="19406" ht="12.75" customHeight="1" x14ac:dyDescent="0.2"/>
    <row r="19407" ht="12.75" customHeight="1" x14ac:dyDescent="0.2"/>
    <row r="19408" ht="12.75" customHeight="1" x14ac:dyDescent="0.2"/>
    <row r="19409" ht="12.75" customHeight="1" x14ac:dyDescent="0.2"/>
    <row r="19410" ht="12.75" customHeight="1" x14ac:dyDescent="0.2"/>
    <row r="19411" ht="12.75" customHeight="1" x14ac:dyDescent="0.2"/>
    <row r="19412" ht="12.75" customHeight="1" x14ac:dyDescent="0.2"/>
    <row r="19413" ht="12.75" customHeight="1" x14ac:dyDescent="0.2"/>
    <row r="19414" ht="12.75" customHeight="1" x14ac:dyDescent="0.2"/>
    <row r="19415" ht="12.75" customHeight="1" x14ac:dyDescent="0.2"/>
    <row r="19416" ht="12.75" customHeight="1" x14ac:dyDescent="0.2"/>
    <row r="19417" ht="12.75" customHeight="1" x14ac:dyDescent="0.2"/>
    <row r="19418" ht="12.75" customHeight="1" x14ac:dyDescent="0.2"/>
    <row r="19419" ht="12.75" customHeight="1" x14ac:dyDescent="0.2"/>
    <row r="19420" ht="12.75" customHeight="1" x14ac:dyDescent="0.2"/>
    <row r="19421" ht="12.75" customHeight="1" x14ac:dyDescent="0.2"/>
    <row r="19422" ht="12.75" customHeight="1" x14ac:dyDescent="0.2"/>
    <row r="19423" ht="12.75" customHeight="1" x14ac:dyDescent="0.2"/>
    <row r="19424" ht="12.75" customHeight="1" x14ac:dyDescent="0.2"/>
    <row r="19425" ht="12.75" customHeight="1" x14ac:dyDescent="0.2"/>
    <row r="19426" ht="12.75" customHeight="1" x14ac:dyDescent="0.2"/>
    <row r="19427" ht="12.75" customHeight="1" x14ac:dyDescent="0.2"/>
    <row r="19428" ht="12.75" customHeight="1" x14ac:dyDescent="0.2"/>
    <row r="19429" ht="12.75" customHeight="1" x14ac:dyDescent="0.2"/>
    <row r="19430" ht="12.75" customHeight="1" x14ac:dyDescent="0.2"/>
    <row r="19431" ht="12.75" customHeight="1" x14ac:dyDescent="0.2"/>
    <row r="19432" ht="12.75" customHeight="1" x14ac:dyDescent="0.2"/>
    <row r="19433" ht="12.75" customHeight="1" x14ac:dyDescent="0.2"/>
    <row r="19434" ht="12.75" customHeight="1" x14ac:dyDescent="0.2"/>
    <row r="19435" ht="12.75" customHeight="1" x14ac:dyDescent="0.2"/>
    <row r="19436" ht="12.75" customHeight="1" x14ac:dyDescent="0.2"/>
    <row r="19437" ht="12.75" customHeight="1" x14ac:dyDescent="0.2"/>
    <row r="19438" ht="12.75" customHeight="1" x14ac:dyDescent="0.2"/>
    <row r="19439" ht="12.75" customHeight="1" x14ac:dyDescent="0.2"/>
    <row r="19440" ht="12.75" customHeight="1" x14ac:dyDescent="0.2"/>
    <row r="19441" ht="12.75" customHeight="1" x14ac:dyDescent="0.2"/>
    <row r="19442" ht="12.75" customHeight="1" x14ac:dyDescent="0.2"/>
    <row r="19443" ht="12.75" customHeight="1" x14ac:dyDescent="0.2"/>
    <row r="19444" ht="12.75" customHeight="1" x14ac:dyDescent="0.2"/>
    <row r="19445" ht="12.75" customHeight="1" x14ac:dyDescent="0.2"/>
    <row r="19446" ht="12.75" customHeight="1" x14ac:dyDescent="0.2"/>
    <row r="19447" ht="12.75" customHeight="1" x14ac:dyDescent="0.2"/>
    <row r="19448" ht="12.75" customHeight="1" x14ac:dyDescent="0.2"/>
    <row r="19449" ht="12.75" customHeight="1" x14ac:dyDescent="0.2"/>
    <row r="19450" ht="12.75" customHeight="1" x14ac:dyDescent="0.2"/>
    <row r="19451" ht="12.75" customHeight="1" x14ac:dyDescent="0.2"/>
    <row r="19452" ht="12.75" customHeight="1" x14ac:dyDescent="0.2"/>
    <row r="19453" ht="12.75" customHeight="1" x14ac:dyDescent="0.2"/>
    <row r="19454" ht="12.75" customHeight="1" x14ac:dyDescent="0.2"/>
    <row r="19455" ht="12.75" customHeight="1" x14ac:dyDescent="0.2"/>
    <row r="19456" ht="12.75" customHeight="1" x14ac:dyDescent="0.2"/>
    <row r="19457" ht="12.75" customHeight="1" x14ac:dyDescent="0.2"/>
    <row r="19458" ht="12.75" customHeight="1" x14ac:dyDescent="0.2"/>
    <row r="19459" ht="12.75" customHeight="1" x14ac:dyDescent="0.2"/>
    <row r="19460" ht="12.75" customHeight="1" x14ac:dyDescent="0.2"/>
    <row r="19461" ht="12.75" customHeight="1" x14ac:dyDescent="0.2"/>
    <row r="19462" ht="12.75" customHeight="1" x14ac:dyDescent="0.2"/>
    <row r="19463" ht="12.75" customHeight="1" x14ac:dyDescent="0.2"/>
    <row r="19464" ht="12.75" customHeight="1" x14ac:dyDescent="0.2"/>
    <row r="19465" ht="12.75" customHeight="1" x14ac:dyDescent="0.2"/>
    <row r="19466" ht="12.75" customHeight="1" x14ac:dyDescent="0.2"/>
    <row r="19467" ht="12.75" customHeight="1" x14ac:dyDescent="0.2"/>
    <row r="19468" ht="12.75" customHeight="1" x14ac:dyDescent="0.2"/>
    <row r="19469" ht="12.75" customHeight="1" x14ac:dyDescent="0.2"/>
    <row r="19470" ht="12.75" customHeight="1" x14ac:dyDescent="0.2"/>
    <row r="19471" ht="12.75" customHeight="1" x14ac:dyDescent="0.2"/>
    <row r="19472" ht="12.75" customHeight="1" x14ac:dyDescent="0.2"/>
    <row r="19473" ht="12.75" customHeight="1" x14ac:dyDescent="0.2"/>
    <row r="19474" ht="12.75" customHeight="1" x14ac:dyDescent="0.2"/>
    <row r="19475" ht="12.75" customHeight="1" x14ac:dyDescent="0.2"/>
    <row r="19476" ht="12.75" customHeight="1" x14ac:dyDescent="0.2"/>
    <row r="19477" ht="12.75" customHeight="1" x14ac:dyDescent="0.2"/>
    <row r="19478" ht="12.75" customHeight="1" x14ac:dyDescent="0.2"/>
    <row r="19479" ht="12.75" customHeight="1" x14ac:dyDescent="0.2"/>
    <row r="19480" ht="12.75" customHeight="1" x14ac:dyDescent="0.2"/>
    <row r="19481" ht="12.75" customHeight="1" x14ac:dyDescent="0.2"/>
    <row r="19482" ht="12.75" customHeight="1" x14ac:dyDescent="0.2"/>
    <row r="19483" ht="12.75" customHeight="1" x14ac:dyDescent="0.2"/>
    <row r="19484" ht="12.75" customHeight="1" x14ac:dyDescent="0.2"/>
    <row r="19485" ht="12.75" customHeight="1" x14ac:dyDescent="0.2"/>
    <row r="19486" ht="12.75" customHeight="1" x14ac:dyDescent="0.2"/>
    <row r="19487" ht="12.75" customHeight="1" x14ac:dyDescent="0.2"/>
    <row r="19488" ht="12.75" customHeight="1" x14ac:dyDescent="0.2"/>
    <row r="19489" ht="12.75" customHeight="1" x14ac:dyDescent="0.2"/>
    <row r="19490" ht="12.75" customHeight="1" x14ac:dyDescent="0.2"/>
    <row r="19491" ht="12.75" customHeight="1" x14ac:dyDescent="0.2"/>
    <row r="19492" ht="12.75" customHeight="1" x14ac:dyDescent="0.2"/>
    <row r="19493" ht="12.75" customHeight="1" x14ac:dyDescent="0.2"/>
    <row r="19494" ht="12.75" customHeight="1" x14ac:dyDescent="0.2"/>
    <row r="19495" ht="12.75" customHeight="1" x14ac:dyDescent="0.2"/>
    <row r="19496" ht="12.75" customHeight="1" x14ac:dyDescent="0.2"/>
    <row r="19497" ht="12.75" customHeight="1" x14ac:dyDescent="0.2"/>
    <row r="19498" ht="12.75" customHeight="1" x14ac:dyDescent="0.2"/>
    <row r="19499" ht="12.75" customHeight="1" x14ac:dyDescent="0.2"/>
    <row r="19500" ht="12.75" customHeight="1" x14ac:dyDescent="0.2"/>
    <row r="19501" ht="12.75" customHeight="1" x14ac:dyDescent="0.2"/>
    <row r="19502" ht="12.75" customHeight="1" x14ac:dyDescent="0.2"/>
    <row r="19503" ht="12.75" customHeight="1" x14ac:dyDescent="0.2"/>
    <row r="19504" ht="12.75" customHeight="1" x14ac:dyDescent="0.2"/>
    <row r="19505" ht="12.75" customHeight="1" x14ac:dyDescent="0.2"/>
    <row r="19506" ht="12.75" customHeight="1" x14ac:dyDescent="0.2"/>
    <row r="19507" ht="12.75" customHeight="1" x14ac:dyDescent="0.2"/>
    <row r="19508" ht="12.75" customHeight="1" x14ac:dyDescent="0.2"/>
    <row r="19509" ht="12.75" customHeight="1" x14ac:dyDescent="0.2"/>
    <row r="19510" ht="12.75" customHeight="1" x14ac:dyDescent="0.2"/>
    <row r="19511" ht="12.75" customHeight="1" x14ac:dyDescent="0.2"/>
    <row r="19512" ht="12.75" customHeight="1" x14ac:dyDescent="0.2"/>
    <row r="19513" ht="12.75" customHeight="1" x14ac:dyDescent="0.2"/>
    <row r="19514" ht="12.75" customHeight="1" x14ac:dyDescent="0.2"/>
    <row r="19515" ht="12.75" customHeight="1" x14ac:dyDescent="0.2"/>
    <row r="19516" ht="12.75" customHeight="1" x14ac:dyDescent="0.2"/>
    <row r="19517" ht="12.75" customHeight="1" x14ac:dyDescent="0.2"/>
    <row r="19518" ht="12.75" customHeight="1" x14ac:dyDescent="0.2"/>
    <row r="19519" ht="12.75" customHeight="1" x14ac:dyDescent="0.2"/>
    <row r="19520" ht="12.75" customHeight="1" x14ac:dyDescent="0.2"/>
    <row r="19521" ht="12.75" customHeight="1" x14ac:dyDescent="0.2"/>
    <row r="19522" ht="12.75" customHeight="1" x14ac:dyDescent="0.2"/>
    <row r="19523" ht="12.75" customHeight="1" x14ac:dyDescent="0.2"/>
    <row r="19524" ht="12.75" customHeight="1" x14ac:dyDescent="0.2"/>
    <row r="19525" ht="12.75" customHeight="1" x14ac:dyDescent="0.2"/>
    <row r="19526" ht="12.75" customHeight="1" x14ac:dyDescent="0.2"/>
    <row r="19527" ht="12.75" customHeight="1" x14ac:dyDescent="0.2"/>
    <row r="19528" ht="12.75" customHeight="1" x14ac:dyDescent="0.2"/>
    <row r="19529" ht="12.75" customHeight="1" x14ac:dyDescent="0.2"/>
    <row r="19530" ht="12.75" customHeight="1" x14ac:dyDescent="0.2"/>
    <row r="19531" ht="12.75" customHeight="1" x14ac:dyDescent="0.2"/>
    <row r="19532" ht="12.75" customHeight="1" x14ac:dyDescent="0.2"/>
    <row r="19533" ht="12.75" customHeight="1" x14ac:dyDescent="0.2"/>
    <row r="19534" ht="12.75" customHeight="1" x14ac:dyDescent="0.2"/>
    <row r="19535" ht="12.75" customHeight="1" x14ac:dyDescent="0.2"/>
    <row r="19536" ht="12.75" customHeight="1" x14ac:dyDescent="0.2"/>
    <row r="19537" ht="12.75" customHeight="1" x14ac:dyDescent="0.2"/>
    <row r="19538" ht="12.75" customHeight="1" x14ac:dyDescent="0.2"/>
    <row r="19539" ht="12.75" customHeight="1" x14ac:dyDescent="0.2"/>
    <row r="19540" ht="12.75" customHeight="1" x14ac:dyDescent="0.2"/>
    <row r="19541" ht="12.75" customHeight="1" x14ac:dyDescent="0.2"/>
    <row r="19542" ht="12.75" customHeight="1" x14ac:dyDescent="0.2"/>
    <row r="19543" ht="12.75" customHeight="1" x14ac:dyDescent="0.2"/>
    <row r="19544" ht="12.75" customHeight="1" x14ac:dyDescent="0.2"/>
    <row r="19545" ht="12.75" customHeight="1" x14ac:dyDescent="0.2"/>
    <row r="19546" ht="12.75" customHeight="1" x14ac:dyDescent="0.2"/>
    <row r="19547" ht="12.75" customHeight="1" x14ac:dyDescent="0.2"/>
    <row r="19548" ht="12.75" customHeight="1" x14ac:dyDescent="0.2"/>
    <row r="19549" ht="12.75" customHeight="1" x14ac:dyDescent="0.2"/>
    <row r="19550" ht="12.75" customHeight="1" x14ac:dyDescent="0.2"/>
    <row r="19551" ht="12.75" customHeight="1" x14ac:dyDescent="0.2"/>
    <row r="19552" ht="12.75" customHeight="1" x14ac:dyDescent="0.2"/>
    <row r="19553" ht="12.75" customHeight="1" x14ac:dyDescent="0.2"/>
    <row r="19554" ht="12.75" customHeight="1" x14ac:dyDescent="0.2"/>
    <row r="19555" ht="12.75" customHeight="1" x14ac:dyDescent="0.2"/>
    <row r="19556" ht="12.75" customHeight="1" x14ac:dyDescent="0.2"/>
    <row r="19557" ht="12.75" customHeight="1" x14ac:dyDescent="0.2"/>
    <row r="19558" ht="12.75" customHeight="1" x14ac:dyDescent="0.2"/>
    <row r="19559" ht="12.75" customHeight="1" x14ac:dyDescent="0.2"/>
    <row r="19560" ht="12.75" customHeight="1" x14ac:dyDescent="0.2"/>
    <row r="19561" ht="12.75" customHeight="1" x14ac:dyDescent="0.2"/>
    <row r="19562" ht="12.75" customHeight="1" x14ac:dyDescent="0.2"/>
    <row r="19563" ht="12.75" customHeight="1" x14ac:dyDescent="0.2"/>
    <row r="19564" ht="12.75" customHeight="1" x14ac:dyDescent="0.2"/>
    <row r="19565" ht="12.75" customHeight="1" x14ac:dyDescent="0.2"/>
    <row r="19566" ht="12.75" customHeight="1" x14ac:dyDescent="0.2"/>
    <row r="19567" ht="12.75" customHeight="1" x14ac:dyDescent="0.2"/>
    <row r="19568" ht="12.75" customHeight="1" x14ac:dyDescent="0.2"/>
    <row r="19569" ht="12.75" customHeight="1" x14ac:dyDescent="0.2"/>
    <row r="19570" ht="12.75" customHeight="1" x14ac:dyDescent="0.2"/>
    <row r="19571" ht="12.75" customHeight="1" x14ac:dyDescent="0.2"/>
    <row r="19572" ht="12.75" customHeight="1" x14ac:dyDescent="0.2"/>
    <row r="19573" ht="12.75" customHeight="1" x14ac:dyDescent="0.2"/>
    <row r="19574" ht="12.75" customHeight="1" x14ac:dyDescent="0.2"/>
    <row r="19575" ht="12.75" customHeight="1" x14ac:dyDescent="0.2"/>
    <row r="19576" ht="12.75" customHeight="1" x14ac:dyDescent="0.2"/>
    <row r="19577" ht="12.75" customHeight="1" x14ac:dyDescent="0.2"/>
    <row r="19578" ht="12.75" customHeight="1" x14ac:dyDescent="0.2"/>
    <row r="19579" ht="12.75" customHeight="1" x14ac:dyDescent="0.2"/>
    <row r="19580" ht="12.75" customHeight="1" x14ac:dyDescent="0.2"/>
    <row r="19581" ht="12.75" customHeight="1" x14ac:dyDescent="0.2"/>
    <row r="19582" ht="12.75" customHeight="1" x14ac:dyDescent="0.2"/>
    <row r="19583" ht="12.75" customHeight="1" x14ac:dyDescent="0.2"/>
    <row r="19584" ht="12.75" customHeight="1" x14ac:dyDescent="0.2"/>
    <row r="19585" ht="12.75" customHeight="1" x14ac:dyDescent="0.2"/>
    <row r="19586" ht="12.75" customHeight="1" x14ac:dyDescent="0.2"/>
    <row r="19587" ht="12.75" customHeight="1" x14ac:dyDescent="0.2"/>
    <row r="19588" ht="12.75" customHeight="1" x14ac:dyDescent="0.2"/>
    <row r="19589" ht="12.75" customHeight="1" x14ac:dyDescent="0.2"/>
    <row r="19590" ht="12.75" customHeight="1" x14ac:dyDescent="0.2"/>
    <row r="19591" ht="12.75" customHeight="1" x14ac:dyDescent="0.2"/>
    <row r="19592" ht="12.75" customHeight="1" x14ac:dyDescent="0.2"/>
    <row r="19593" ht="12.75" customHeight="1" x14ac:dyDescent="0.2"/>
    <row r="19594" ht="12.75" customHeight="1" x14ac:dyDescent="0.2"/>
    <row r="19595" ht="12.75" customHeight="1" x14ac:dyDescent="0.2"/>
    <row r="19596" ht="12.75" customHeight="1" x14ac:dyDescent="0.2"/>
    <row r="19597" ht="12.75" customHeight="1" x14ac:dyDescent="0.2"/>
    <row r="19598" ht="12.75" customHeight="1" x14ac:dyDescent="0.2"/>
    <row r="19599" ht="12.75" customHeight="1" x14ac:dyDescent="0.2"/>
    <row r="19600" ht="12.75" customHeight="1" x14ac:dyDescent="0.2"/>
    <row r="19601" ht="12.75" customHeight="1" x14ac:dyDescent="0.2"/>
    <row r="19602" ht="12.75" customHeight="1" x14ac:dyDescent="0.2"/>
    <row r="19603" ht="12.75" customHeight="1" x14ac:dyDescent="0.2"/>
    <row r="19604" ht="12.75" customHeight="1" x14ac:dyDescent="0.2"/>
    <row r="19605" ht="12.75" customHeight="1" x14ac:dyDescent="0.2"/>
    <row r="19606" ht="12.75" customHeight="1" x14ac:dyDescent="0.2"/>
    <row r="19607" ht="12.75" customHeight="1" x14ac:dyDescent="0.2"/>
    <row r="19608" ht="12.75" customHeight="1" x14ac:dyDescent="0.2"/>
    <row r="19609" ht="12.75" customHeight="1" x14ac:dyDescent="0.2"/>
    <row r="19610" ht="12.75" customHeight="1" x14ac:dyDescent="0.2"/>
    <row r="19611" ht="12.75" customHeight="1" x14ac:dyDescent="0.2"/>
    <row r="19612" ht="12.75" customHeight="1" x14ac:dyDescent="0.2"/>
    <row r="19613" ht="12.75" customHeight="1" x14ac:dyDescent="0.2"/>
    <row r="19614" ht="12.75" customHeight="1" x14ac:dyDescent="0.2"/>
    <row r="19615" ht="12.75" customHeight="1" x14ac:dyDescent="0.2"/>
    <row r="19616" ht="12.75" customHeight="1" x14ac:dyDescent="0.2"/>
    <row r="19617" ht="12.75" customHeight="1" x14ac:dyDescent="0.2"/>
    <row r="19618" ht="12.75" customHeight="1" x14ac:dyDescent="0.2"/>
    <row r="19619" ht="12.75" customHeight="1" x14ac:dyDescent="0.2"/>
    <row r="19620" ht="12.75" customHeight="1" x14ac:dyDescent="0.2"/>
    <row r="19621" ht="12.75" customHeight="1" x14ac:dyDescent="0.2"/>
    <row r="19622" ht="12.75" customHeight="1" x14ac:dyDescent="0.2"/>
    <row r="19623" ht="12.75" customHeight="1" x14ac:dyDescent="0.2"/>
    <row r="19624" ht="12.75" customHeight="1" x14ac:dyDescent="0.2"/>
    <row r="19625" ht="12.75" customHeight="1" x14ac:dyDescent="0.2"/>
    <row r="19626" ht="12.75" customHeight="1" x14ac:dyDescent="0.2"/>
    <row r="19627" ht="12.75" customHeight="1" x14ac:dyDescent="0.2"/>
    <row r="19628" ht="12.75" customHeight="1" x14ac:dyDescent="0.2"/>
    <row r="19629" ht="12.75" customHeight="1" x14ac:dyDescent="0.2"/>
    <row r="19630" ht="12.75" customHeight="1" x14ac:dyDescent="0.2"/>
    <row r="19631" ht="12.75" customHeight="1" x14ac:dyDescent="0.2"/>
    <row r="19632" ht="12.75" customHeight="1" x14ac:dyDescent="0.2"/>
    <row r="19633" ht="12.75" customHeight="1" x14ac:dyDescent="0.2"/>
    <row r="19634" ht="12.75" customHeight="1" x14ac:dyDescent="0.2"/>
    <row r="19635" ht="12.75" customHeight="1" x14ac:dyDescent="0.2"/>
    <row r="19636" ht="12.75" customHeight="1" x14ac:dyDescent="0.2"/>
    <row r="19637" ht="12.75" customHeight="1" x14ac:dyDescent="0.2"/>
    <row r="19638" ht="12.75" customHeight="1" x14ac:dyDescent="0.2"/>
    <row r="19639" ht="12.75" customHeight="1" x14ac:dyDescent="0.2"/>
    <row r="19640" ht="12.75" customHeight="1" x14ac:dyDescent="0.2"/>
    <row r="19641" ht="12.75" customHeight="1" x14ac:dyDescent="0.2"/>
    <row r="19642" ht="12.75" customHeight="1" x14ac:dyDescent="0.2"/>
    <row r="19643" ht="12.75" customHeight="1" x14ac:dyDescent="0.2"/>
    <row r="19644" ht="12.75" customHeight="1" x14ac:dyDescent="0.2"/>
    <row r="19645" ht="12.75" customHeight="1" x14ac:dyDescent="0.2"/>
    <row r="19646" ht="12.75" customHeight="1" x14ac:dyDescent="0.2"/>
    <row r="19647" ht="12.75" customHeight="1" x14ac:dyDescent="0.2"/>
    <row r="19648" ht="12.75" customHeight="1" x14ac:dyDescent="0.2"/>
    <row r="19649" ht="12.75" customHeight="1" x14ac:dyDescent="0.2"/>
    <row r="19650" ht="12.75" customHeight="1" x14ac:dyDescent="0.2"/>
    <row r="19651" ht="12.75" customHeight="1" x14ac:dyDescent="0.2"/>
    <row r="19652" ht="12.75" customHeight="1" x14ac:dyDescent="0.2"/>
    <row r="19653" ht="12.75" customHeight="1" x14ac:dyDescent="0.2"/>
    <row r="19654" ht="12.75" customHeight="1" x14ac:dyDescent="0.2"/>
    <row r="19655" ht="12.75" customHeight="1" x14ac:dyDescent="0.2"/>
    <row r="19656" ht="12.75" customHeight="1" x14ac:dyDescent="0.2"/>
    <row r="19657" ht="12.75" customHeight="1" x14ac:dyDescent="0.2"/>
    <row r="19658" ht="12.75" customHeight="1" x14ac:dyDescent="0.2"/>
    <row r="19659" ht="12.75" customHeight="1" x14ac:dyDescent="0.2"/>
    <row r="19660" ht="12.75" customHeight="1" x14ac:dyDescent="0.2"/>
    <row r="19661" ht="12.75" customHeight="1" x14ac:dyDescent="0.2"/>
    <row r="19662" ht="12.75" customHeight="1" x14ac:dyDescent="0.2"/>
    <row r="19663" ht="12.75" customHeight="1" x14ac:dyDescent="0.2"/>
    <row r="19664" ht="12.75" customHeight="1" x14ac:dyDescent="0.2"/>
    <row r="19665" ht="12.75" customHeight="1" x14ac:dyDescent="0.2"/>
    <row r="19666" ht="12.75" customHeight="1" x14ac:dyDescent="0.2"/>
    <row r="19667" ht="12.75" customHeight="1" x14ac:dyDescent="0.2"/>
    <row r="19668" ht="12.75" customHeight="1" x14ac:dyDescent="0.2"/>
    <row r="19669" ht="12.75" customHeight="1" x14ac:dyDescent="0.2"/>
    <row r="19670" ht="12.75" customHeight="1" x14ac:dyDescent="0.2"/>
    <row r="19671" ht="12.75" customHeight="1" x14ac:dyDescent="0.2"/>
    <row r="19672" ht="12.75" customHeight="1" x14ac:dyDescent="0.2"/>
    <row r="19673" ht="12.75" customHeight="1" x14ac:dyDescent="0.2"/>
    <row r="19674" ht="12.75" customHeight="1" x14ac:dyDescent="0.2"/>
    <row r="19675" ht="12.75" customHeight="1" x14ac:dyDescent="0.2"/>
    <row r="19676" ht="12.75" customHeight="1" x14ac:dyDescent="0.2"/>
    <row r="19677" ht="12.75" customHeight="1" x14ac:dyDescent="0.2"/>
    <row r="19678" ht="12.75" customHeight="1" x14ac:dyDescent="0.2"/>
    <row r="19679" ht="12.75" customHeight="1" x14ac:dyDescent="0.2"/>
    <row r="19680" ht="12.75" customHeight="1" x14ac:dyDescent="0.2"/>
    <row r="19681" ht="12.75" customHeight="1" x14ac:dyDescent="0.2"/>
    <row r="19682" ht="12.75" customHeight="1" x14ac:dyDescent="0.2"/>
    <row r="19683" ht="12.75" customHeight="1" x14ac:dyDescent="0.2"/>
    <row r="19684" ht="12.75" customHeight="1" x14ac:dyDescent="0.2"/>
    <row r="19685" ht="12.75" customHeight="1" x14ac:dyDescent="0.2"/>
    <row r="19686" ht="12.75" customHeight="1" x14ac:dyDescent="0.2"/>
    <row r="19687" ht="12.75" customHeight="1" x14ac:dyDescent="0.2"/>
    <row r="19688" ht="12.75" customHeight="1" x14ac:dyDescent="0.2"/>
    <row r="19689" ht="12.75" customHeight="1" x14ac:dyDescent="0.2"/>
    <row r="19690" ht="12.75" customHeight="1" x14ac:dyDescent="0.2"/>
    <row r="19691" ht="12.75" customHeight="1" x14ac:dyDescent="0.2"/>
    <row r="19692" ht="12.75" customHeight="1" x14ac:dyDescent="0.2"/>
    <row r="19693" ht="12.75" customHeight="1" x14ac:dyDescent="0.2"/>
    <row r="19694" ht="12.75" customHeight="1" x14ac:dyDescent="0.2"/>
    <row r="19695" ht="12.75" customHeight="1" x14ac:dyDescent="0.2"/>
    <row r="19696" ht="12.75" customHeight="1" x14ac:dyDescent="0.2"/>
    <row r="19697" ht="12.75" customHeight="1" x14ac:dyDescent="0.2"/>
    <row r="19698" ht="12.75" customHeight="1" x14ac:dyDescent="0.2"/>
    <row r="19699" ht="12.75" customHeight="1" x14ac:dyDescent="0.2"/>
    <row r="19700" ht="12.75" customHeight="1" x14ac:dyDescent="0.2"/>
    <row r="19701" ht="12.75" customHeight="1" x14ac:dyDescent="0.2"/>
    <row r="19702" ht="12.75" customHeight="1" x14ac:dyDescent="0.2"/>
    <row r="19703" ht="12.75" customHeight="1" x14ac:dyDescent="0.2"/>
    <row r="19704" ht="12.75" customHeight="1" x14ac:dyDescent="0.2"/>
    <row r="19705" ht="12.75" customHeight="1" x14ac:dyDescent="0.2"/>
    <row r="19706" ht="12.75" customHeight="1" x14ac:dyDescent="0.2"/>
    <row r="19707" ht="12.75" customHeight="1" x14ac:dyDescent="0.2"/>
    <row r="19708" ht="12.75" customHeight="1" x14ac:dyDescent="0.2"/>
    <row r="19709" ht="12.75" customHeight="1" x14ac:dyDescent="0.2"/>
    <row r="19710" ht="12.75" customHeight="1" x14ac:dyDescent="0.2"/>
    <row r="19711" ht="12.75" customHeight="1" x14ac:dyDescent="0.2"/>
    <row r="19712" ht="12.75" customHeight="1" x14ac:dyDescent="0.2"/>
    <row r="19713" ht="12.75" customHeight="1" x14ac:dyDescent="0.2"/>
    <row r="19714" ht="12.75" customHeight="1" x14ac:dyDescent="0.2"/>
    <row r="19715" ht="12.75" customHeight="1" x14ac:dyDescent="0.2"/>
    <row r="19716" ht="12.75" customHeight="1" x14ac:dyDescent="0.2"/>
    <row r="19717" ht="12.75" customHeight="1" x14ac:dyDescent="0.2"/>
    <row r="19718" ht="12.75" customHeight="1" x14ac:dyDescent="0.2"/>
    <row r="19719" ht="12.75" customHeight="1" x14ac:dyDescent="0.2"/>
    <row r="19720" ht="12.75" customHeight="1" x14ac:dyDescent="0.2"/>
    <row r="19721" ht="12.75" customHeight="1" x14ac:dyDescent="0.2"/>
    <row r="19722" ht="12.75" customHeight="1" x14ac:dyDescent="0.2"/>
    <row r="19723" ht="12.75" customHeight="1" x14ac:dyDescent="0.2"/>
    <row r="19724" ht="12.75" customHeight="1" x14ac:dyDescent="0.2"/>
    <row r="19725" ht="12.75" customHeight="1" x14ac:dyDescent="0.2"/>
    <row r="19726" ht="12.75" customHeight="1" x14ac:dyDescent="0.2"/>
    <row r="19727" ht="12.75" customHeight="1" x14ac:dyDescent="0.2"/>
    <row r="19728" ht="12.75" customHeight="1" x14ac:dyDescent="0.2"/>
    <row r="19729" ht="12.75" customHeight="1" x14ac:dyDescent="0.2"/>
    <row r="19730" ht="12.75" customHeight="1" x14ac:dyDescent="0.2"/>
    <row r="19731" ht="12.75" customHeight="1" x14ac:dyDescent="0.2"/>
    <row r="19732" ht="12.75" customHeight="1" x14ac:dyDescent="0.2"/>
    <row r="19733" ht="12.75" customHeight="1" x14ac:dyDescent="0.2"/>
    <row r="19734" ht="12.75" customHeight="1" x14ac:dyDescent="0.2"/>
    <row r="19735" ht="12.75" customHeight="1" x14ac:dyDescent="0.2"/>
    <row r="19736" ht="12.75" customHeight="1" x14ac:dyDescent="0.2"/>
    <row r="19737" ht="12.75" customHeight="1" x14ac:dyDescent="0.2"/>
    <row r="19738" ht="12.75" customHeight="1" x14ac:dyDescent="0.2"/>
    <row r="19739" ht="12.75" customHeight="1" x14ac:dyDescent="0.2"/>
    <row r="19740" ht="12.75" customHeight="1" x14ac:dyDescent="0.2"/>
    <row r="19741" ht="12.75" customHeight="1" x14ac:dyDescent="0.2"/>
    <row r="19742" ht="12.75" customHeight="1" x14ac:dyDescent="0.2"/>
    <row r="19743" ht="12.75" customHeight="1" x14ac:dyDescent="0.2"/>
    <row r="19744" ht="12.75" customHeight="1" x14ac:dyDescent="0.2"/>
    <row r="19745" ht="12.75" customHeight="1" x14ac:dyDescent="0.2"/>
    <row r="19746" ht="12.75" customHeight="1" x14ac:dyDescent="0.2"/>
    <row r="19747" ht="12.75" customHeight="1" x14ac:dyDescent="0.2"/>
    <row r="19748" ht="12.75" customHeight="1" x14ac:dyDescent="0.2"/>
    <row r="19749" ht="12.75" customHeight="1" x14ac:dyDescent="0.2"/>
    <row r="19750" ht="12.75" customHeight="1" x14ac:dyDescent="0.2"/>
    <row r="19751" ht="12.75" customHeight="1" x14ac:dyDescent="0.2"/>
    <row r="19752" ht="12.75" customHeight="1" x14ac:dyDescent="0.2"/>
    <row r="19753" ht="12.75" customHeight="1" x14ac:dyDescent="0.2"/>
    <row r="19754" ht="12.75" customHeight="1" x14ac:dyDescent="0.2"/>
    <row r="19755" ht="12.75" customHeight="1" x14ac:dyDescent="0.2"/>
    <row r="19756" ht="12.75" customHeight="1" x14ac:dyDescent="0.2"/>
    <row r="19757" ht="12.75" customHeight="1" x14ac:dyDescent="0.2"/>
    <row r="19758" ht="12.75" customHeight="1" x14ac:dyDescent="0.2"/>
    <row r="19759" ht="12.75" customHeight="1" x14ac:dyDescent="0.2"/>
    <row r="19760" ht="12.75" customHeight="1" x14ac:dyDescent="0.2"/>
    <row r="19761" ht="12.75" customHeight="1" x14ac:dyDescent="0.2"/>
    <row r="19762" ht="12.75" customHeight="1" x14ac:dyDescent="0.2"/>
    <row r="19763" ht="12.75" customHeight="1" x14ac:dyDescent="0.2"/>
    <row r="19764" ht="12.75" customHeight="1" x14ac:dyDescent="0.2"/>
    <row r="19765" ht="12.75" customHeight="1" x14ac:dyDescent="0.2"/>
    <row r="19766" ht="12.75" customHeight="1" x14ac:dyDescent="0.2"/>
    <row r="19767" ht="12.75" customHeight="1" x14ac:dyDescent="0.2"/>
    <row r="19768" ht="12.75" customHeight="1" x14ac:dyDescent="0.2"/>
    <row r="19769" ht="12.75" customHeight="1" x14ac:dyDescent="0.2"/>
    <row r="19770" ht="12.75" customHeight="1" x14ac:dyDescent="0.2"/>
    <row r="19771" ht="12.75" customHeight="1" x14ac:dyDescent="0.2"/>
    <row r="19772" ht="12.75" customHeight="1" x14ac:dyDescent="0.2"/>
    <row r="19773" ht="12.75" customHeight="1" x14ac:dyDescent="0.2"/>
    <row r="19774" ht="12.75" customHeight="1" x14ac:dyDescent="0.2"/>
    <row r="19775" ht="12.75" customHeight="1" x14ac:dyDescent="0.2"/>
    <row r="19776" ht="12.75" customHeight="1" x14ac:dyDescent="0.2"/>
    <row r="19777" ht="12.75" customHeight="1" x14ac:dyDescent="0.2"/>
    <row r="19778" ht="12.75" customHeight="1" x14ac:dyDescent="0.2"/>
    <row r="19779" ht="12.75" customHeight="1" x14ac:dyDescent="0.2"/>
    <row r="19780" ht="12.75" customHeight="1" x14ac:dyDescent="0.2"/>
    <row r="19781" ht="12.75" customHeight="1" x14ac:dyDescent="0.2"/>
    <row r="19782" ht="12.75" customHeight="1" x14ac:dyDescent="0.2"/>
    <row r="19783" ht="12.75" customHeight="1" x14ac:dyDescent="0.2"/>
    <row r="19784" ht="12.75" customHeight="1" x14ac:dyDescent="0.2"/>
    <row r="19785" ht="12.75" customHeight="1" x14ac:dyDescent="0.2"/>
    <row r="19786" ht="12.75" customHeight="1" x14ac:dyDescent="0.2"/>
    <row r="19787" ht="12.75" customHeight="1" x14ac:dyDescent="0.2"/>
    <row r="19788" ht="12.75" customHeight="1" x14ac:dyDescent="0.2"/>
    <row r="19789" ht="12.75" customHeight="1" x14ac:dyDescent="0.2"/>
    <row r="19790" ht="12.75" customHeight="1" x14ac:dyDescent="0.2"/>
    <row r="19791" ht="12.75" customHeight="1" x14ac:dyDescent="0.2"/>
    <row r="19792" ht="12.75" customHeight="1" x14ac:dyDescent="0.2"/>
    <row r="19793" ht="12.75" customHeight="1" x14ac:dyDescent="0.2"/>
    <row r="19794" ht="12.75" customHeight="1" x14ac:dyDescent="0.2"/>
    <row r="19795" ht="12.75" customHeight="1" x14ac:dyDescent="0.2"/>
    <row r="19796" ht="12.75" customHeight="1" x14ac:dyDescent="0.2"/>
    <row r="19797" ht="12.75" customHeight="1" x14ac:dyDescent="0.2"/>
    <row r="19798" ht="12.75" customHeight="1" x14ac:dyDescent="0.2"/>
    <row r="19799" ht="12.75" customHeight="1" x14ac:dyDescent="0.2"/>
    <row r="19800" ht="12.75" customHeight="1" x14ac:dyDescent="0.2"/>
    <row r="19801" ht="12.75" customHeight="1" x14ac:dyDescent="0.2"/>
    <row r="19802" ht="12.75" customHeight="1" x14ac:dyDescent="0.2"/>
    <row r="19803" ht="12.75" customHeight="1" x14ac:dyDescent="0.2"/>
    <row r="19804" ht="12.75" customHeight="1" x14ac:dyDescent="0.2"/>
    <row r="19805" ht="12.75" customHeight="1" x14ac:dyDescent="0.2"/>
    <row r="19806" ht="12.75" customHeight="1" x14ac:dyDescent="0.2"/>
    <row r="19807" ht="12.75" customHeight="1" x14ac:dyDescent="0.2"/>
    <row r="19808" ht="12.75" customHeight="1" x14ac:dyDescent="0.2"/>
    <row r="19809" ht="12.75" customHeight="1" x14ac:dyDescent="0.2"/>
    <row r="19810" ht="12.75" customHeight="1" x14ac:dyDescent="0.2"/>
    <row r="19811" ht="12.75" customHeight="1" x14ac:dyDescent="0.2"/>
    <row r="19812" ht="12.75" customHeight="1" x14ac:dyDescent="0.2"/>
    <row r="19813" ht="12.75" customHeight="1" x14ac:dyDescent="0.2"/>
    <row r="19814" ht="12.75" customHeight="1" x14ac:dyDescent="0.2"/>
    <row r="19815" ht="12.75" customHeight="1" x14ac:dyDescent="0.2"/>
    <row r="19816" ht="12.75" customHeight="1" x14ac:dyDescent="0.2"/>
    <row r="19817" ht="12.75" customHeight="1" x14ac:dyDescent="0.2"/>
    <row r="19818" ht="12.75" customHeight="1" x14ac:dyDescent="0.2"/>
    <row r="19819" ht="12.75" customHeight="1" x14ac:dyDescent="0.2"/>
    <row r="19820" ht="12.75" customHeight="1" x14ac:dyDescent="0.2"/>
    <row r="19821" ht="12.75" customHeight="1" x14ac:dyDescent="0.2"/>
    <row r="19822" ht="12.75" customHeight="1" x14ac:dyDescent="0.2"/>
    <row r="19823" ht="12.75" customHeight="1" x14ac:dyDescent="0.2"/>
    <row r="19824" ht="12.75" customHeight="1" x14ac:dyDescent="0.2"/>
    <row r="19825" ht="12.75" customHeight="1" x14ac:dyDescent="0.2"/>
    <row r="19826" ht="12.75" customHeight="1" x14ac:dyDescent="0.2"/>
    <row r="19827" ht="12.75" customHeight="1" x14ac:dyDescent="0.2"/>
    <row r="19828" ht="12.75" customHeight="1" x14ac:dyDescent="0.2"/>
    <row r="19829" ht="12.75" customHeight="1" x14ac:dyDescent="0.2"/>
    <row r="19830" ht="12.75" customHeight="1" x14ac:dyDescent="0.2"/>
    <row r="19831" ht="12.75" customHeight="1" x14ac:dyDescent="0.2"/>
    <row r="19832" ht="12.75" customHeight="1" x14ac:dyDescent="0.2"/>
    <row r="19833" ht="12.75" customHeight="1" x14ac:dyDescent="0.2"/>
    <row r="19834" ht="12.75" customHeight="1" x14ac:dyDescent="0.2"/>
    <row r="19835" ht="12.75" customHeight="1" x14ac:dyDescent="0.2"/>
    <row r="19836" ht="12.75" customHeight="1" x14ac:dyDescent="0.2"/>
    <row r="19837" ht="12.75" customHeight="1" x14ac:dyDescent="0.2"/>
    <row r="19838" ht="12.75" customHeight="1" x14ac:dyDescent="0.2"/>
    <row r="19839" ht="12.75" customHeight="1" x14ac:dyDescent="0.2"/>
    <row r="19840" ht="12.75" customHeight="1" x14ac:dyDescent="0.2"/>
    <row r="19841" ht="12.75" customHeight="1" x14ac:dyDescent="0.2"/>
    <row r="19842" ht="12.75" customHeight="1" x14ac:dyDescent="0.2"/>
    <row r="19843" ht="12.75" customHeight="1" x14ac:dyDescent="0.2"/>
    <row r="19844" ht="12.75" customHeight="1" x14ac:dyDescent="0.2"/>
    <row r="19845" ht="12.75" customHeight="1" x14ac:dyDescent="0.2"/>
    <row r="19846" ht="12.75" customHeight="1" x14ac:dyDescent="0.2"/>
    <row r="19847" ht="12.75" customHeight="1" x14ac:dyDescent="0.2"/>
    <row r="19848" ht="12.75" customHeight="1" x14ac:dyDescent="0.2"/>
    <row r="19849" ht="12.75" customHeight="1" x14ac:dyDescent="0.2"/>
    <row r="19850" ht="12.75" customHeight="1" x14ac:dyDescent="0.2"/>
    <row r="19851" ht="12.75" customHeight="1" x14ac:dyDescent="0.2"/>
    <row r="19852" ht="12.75" customHeight="1" x14ac:dyDescent="0.2"/>
    <row r="19853" ht="12.75" customHeight="1" x14ac:dyDescent="0.2"/>
    <row r="19854" ht="12.75" customHeight="1" x14ac:dyDescent="0.2"/>
    <row r="19855" ht="12.75" customHeight="1" x14ac:dyDescent="0.2"/>
    <row r="19856" ht="12.75" customHeight="1" x14ac:dyDescent="0.2"/>
    <row r="19857" ht="12.75" customHeight="1" x14ac:dyDescent="0.2"/>
    <row r="19858" ht="12.75" customHeight="1" x14ac:dyDescent="0.2"/>
    <row r="19859" ht="12.75" customHeight="1" x14ac:dyDescent="0.2"/>
    <row r="19860" ht="12.75" customHeight="1" x14ac:dyDescent="0.2"/>
    <row r="19861" ht="12.75" customHeight="1" x14ac:dyDescent="0.2"/>
    <row r="19862" ht="12.75" customHeight="1" x14ac:dyDescent="0.2"/>
    <row r="19863" ht="12.75" customHeight="1" x14ac:dyDescent="0.2"/>
    <row r="19864" ht="12.75" customHeight="1" x14ac:dyDescent="0.2"/>
    <row r="19865" ht="12.75" customHeight="1" x14ac:dyDescent="0.2"/>
    <row r="19866" ht="12.75" customHeight="1" x14ac:dyDescent="0.2"/>
    <row r="19867" ht="12.75" customHeight="1" x14ac:dyDescent="0.2"/>
    <row r="19868" ht="12.75" customHeight="1" x14ac:dyDescent="0.2"/>
    <row r="19869" ht="12.75" customHeight="1" x14ac:dyDescent="0.2"/>
    <row r="19870" ht="12.75" customHeight="1" x14ac:dyDescent="0.2"/>
    <row r="19871" ht="12.75" customHeight="1" x14ac:dyDescent="0.2"/>
    <row r="19872" ht="12.75" customHeight="1" x14ac:dyDescent="0.2"/>
    <row r="19873" ht="12.75" customHeight="1" x14ac:dyDescent="0.2"/>
    <row r="19874" ht="12.75" customHeight="1" x14ac:dyDescent="0.2"/>
    <row r="19875" ht="12.75" customHeight="1" x14ac:dyDescent="0.2"/>
    <row r="19876" ht="12.75" customHeight="1" x14ac:dyDescent="0.2"/>
    <row r="19877" ht="12.75" customHeight="1" x14ac:dyDescent="0.2"/>
    <row r="19878" ht="12.75" customHeight="1" x14ac:dyDescent="0.2"/>
    <row r="19879" ht="12.75" customHeight="1" x14ac:dyDescent="0.2"/>
    <row r="19880" ht="12.75" customHeight="1" x14ac:dyDescent="0.2"/>
    <row r="19881" ht="12.75" customHeight="1" x14ac:dyDescent="0.2"/>
    <row r="19882" ht="12.75" customHeight="1" x14ac:dyDescent="0.2"/>
    <row r="19883" ht="12.75" customHeight="1" x14ac:dyDescent="0.2"/>
    <row r="19884" ht="12.75" customHeight="1" x14ac:dyDescent="0.2"/>
    <row r="19885" ht="12.75" customHeight="1" x14ac:dyDescent="0.2"/>
    <row r="19886" ht="12.75" customHeight="1" x14ac:dyDescent="0.2"/>
    <row r="19887" ht="12.75" customHeight="1" x14ac:dyDescent="0.2"/>
    <row r="19888" ht="12.75" customHeight="1" x14ac:dyDescent="0.2"/>
    <row r="19889" ht="12.75" customHeight="1" x14ac:dyDescent="0.2"/>
    <row r="19890" ht="12.75" customHeight="1" x14ac:dyDescent="0.2"/>
    <row r="19891" ht="12.75" customHeight="1" x14ac:dyDescent="0.2"/>
    <row r="19892" ht="12.75" customHeight="1" x14ac:dyDescent="0.2"/>
    <row r="19893" ht="12.75" customHeight="1" x14ac:dyDescent="0.2"/>
    <row r="19894" ht="12.75" customHeight="1" x14ac:dyDescent="0.2"/>
    <row r="19895" ht="12.75" customHeight="1" x14ac:dyDescent="0.2"/>
    <row r="19896" ht="12.75" customHeight="1" x14ac:dyDescent="0.2"/>
    <row r="19897" ht="12.75" customHeight="1" x14ac:dyDescent="0.2"/>
    <row r="19898" ht="12.75" customHeight="1" x14ac:dyDescent="0.2"/>
    <row r="19899" ht="12.75" customHeight="1" x14ac:dyDescent="0.2"/>
    <row r="19900" ht="12.75" customHeight="1" x14ac:dyDescent="0.2"/>
    <row r="19901" ht="12.75" customHeight="1" x14ac:dyDescent="0.2"/>
    <row r="19902" ht="12.75" customHeight="1" x14ac:dyDescent="0.2"/>
    <row r="19903" ht="12.75" customHeight="1" x14ac:dyDescent="0.2"/>
    <row r="19904" ht="12.75" customHeight="1" x14ac:dyDescent="0.2"/>
    <row r="19905" ht="12.75" customHeight="1" x14ac:dyDescent="0.2"/>
    <row r="19906" ht="12.75" customHeight="1" x14ac:dyDescent="0.2"/>
    <row r="19907" ht="12.75" customHeight="1" x14ac:dyDescent="0.2"/>
    <row r="19908" ht="12.75" customHeight="1" x14ac:dyDescent="0.2"/>
    <row r="19909" ht="12.75" customHeight="1" x14ac:dyDescent="0.2"/>
    <row r="19910" ht="12.75" customHeight="1" x14ac:dyDescent="0.2"/>
    <row r="19911" ht="12.75" customHeight="1" x14ac:dyDescent="0.2"/>
    <row r="19912" ht="12.75" customHeight="1" x14ac:dyDescent="0.2"/>
    <row r="19913" ht="12.75" customHeight="1" x14ac:dyDescent="0.2"/>
    <row r="19914" ht="12.75" customHeight="1" x14ac:dyDescent="0.2"/>
    <row r="19915" ht="12.75" customHeight="1" x14ac:dyDescent="0.2"/>
    <row r="19916" ht="12.75" customHeight="1" x14ac:dyDescent="0.2"/>
    <row r="19917" ht="12.75" customHeight="1" x14ac:dyDescent="0.2"/>
    <row r="19918" ht="12.75" customHeight="1" x14ac:dyDescent="0.2"/>
    <row r="19919" ht="12.75" customHeight="1" x14ac:dyDescent="0.2"/>
    <row r="19920" ht="12.75" customHeight="1" x14ac:dyDescent="0.2"/>
    <row r="19921" ht="12.75" customHeight="1" x14ac:dyDescent="0.2"/>
    <row r="19922" ht="12.75" customHeight="1" x14ac:dyDescent="0.2"/>
    <row r="19923" ht="12.75" customHeight="1" x14ac:dyDescent="0.2"/>
    <row r="19924" ht="12.75" customHeight="1" x14ac:dyDescent="0.2"/>
    <row r="19925" ht="12.75" customHeight="1" x14ac:dyDescent="0.2"/>
    <row r="19926" ht="12.75" customHeight="1" x14ac:dyDescent="0.2"/>
    <row r="19927" ht="12.75" customHeight="1" x14ac:dyDescent="0.2"/>
    <row r="19928" ht="12.75" customHeight="1" x14ac:dyDescent="0.2"/>
    <row r="19929" ht="12.75" customHeight="1" x14ac:dyDescent="0.2"/>
    <row r="19930" ht="12.75" customHeight="1" x14ac:dyDescent="0.2"/>
    <row r="19931" ht="12.75" customHeight="1" x14ac:dyDescent="0.2"/>
    <row r="19932" ht="12.75" customHeight="1" x14ac:dyDescent="0.2"/>
    <row r="19933" ht="12.75" customHeight="1" x14ac:dyDescent="0.2"/>
    <row r="19934" ht="12.75" customHeight="1" x14ac:dyDescent="0.2"/>
    <row r="19935" ht="12.75" customHeight="1" x14ac:dyDescent="0.2"/>
    <row r="19936" ht="12.75" customHeight="1" x14ac:dyDescent="0.2"/>
    <row r="19937" ht="12.75" customHeight="1" x14ac:dyDescent="0.2"/>
    <row r="19938" ht="12.75" customHeight="1" x14ac:dyDescent="0.2"/>
    <row r="19939" ht="12.75" customHeight="1" x14ac:dyDescent="0.2"/>
    <row r="19940" ht="12.75" customHeight="1" x14ac:dyDescent="0.2"/>
    <row r="19941" ht="12.75" customHeight="1" x14ac:dyDescent="0.2"/>
    <row r="19942" ht="12.75" customHeight="1" x14ac:dyDescent="0.2"/>
    <row r="19943" ht="12.75" customHeight="1" x14ac:dyDescent="0.2"/>
    <row r="19944" ht="12.75" customHeight="1" x14ac:dyDescent="0.2"/>
    <row r="19945" ht="12.75" customHeight="1" x14ac:dyDescent="0.2"/>
    <row r="19946" ht="12.75" customHeight="1" x14ac:dyDescent="0.2"/>
    <row r="19947" ht="12.75" customHeight="1" x14ac:dyDescent="0.2"/>
    <row r="19948" ht="12.75" customHeight="1" x14ac:dyDescent="0.2"/>
    <row r="19949" ht="12.75" customHeight="1" x14ac:dyDescent="0.2"/>
    <row r="19950" ht="12.75" customHeight="1" x14ac:dyDescent="0.2"/>
    <row r="19951" ht="12.75" customHeight="1" x14ac:dyDescent="0.2"/>
    <row r="19952" ht="12.75" customHeight="1" x14ac:dyDescent="0.2"/>
    <row r="19953" ht="12.75" customHeight="1" x14ac:dyDescent="0.2"/>
    <row r="19954" ht="12.75" customHeight="1" x14ac:dyDescent="0.2"/>
    <row r="19955" ht="12.75" customHeight="1" x14ac:dyDescent="0.2"/>
    <row r="19956" ht="12.75" customHeight="1" x14ac:dyDescent="0.2"/>
    <row r="19957" ht="12.75" customHeight="1" x14ac:dyDescent="0.2"/>
    <row r="19958" ht="12.75" customHeight="1" x14ac:dyDescent="0.2"/>
    <row r="19959" ht="12.75" customHeight="1" x14ac:dyDescent="0.2"/>
    <row r="19960" ht="12.75" customHeight="1" x14ac:dyDescent="0.2"/>
    <row r="19961" ht="12.75" customHeight="1" x14ac:dyDescent="0.2"/>
    <row r="19962" ht="12.75" customHeight="1" x14ac:dyDescent="0.2"/>
    <row r="19963" ht="12.75" customHeight="1" x14ac:dyDescent="0.2"/>
    <row r="19964" ht="12.75" customHeight="1" x14ac:dyDescent="0.2"/>
    <row r="19965" ht="12.75" customHeight="1" x14ac:dyDescent="0.2"/>
    <row r="19966" ht="12.75" customHeight="1" x14ac:dyDescent="0.2"/>
    <row r="19967" ht="12.75" customHeight="1" x14ac:dyDescent="0.2"/>
    <row r="19968" ht="12.75" customHeight="1" x14ac:dyDescent="0.2"/>
    <row r="19969" ht="12.75" customHeight="1" x14ac:dyDescent="0.2"/>
    <row r="19970" ht="12.75" customHeight="1" x14ac:dyDescent="0.2"/>
    <row r="19971" ht="12.75" customHeight="1" x14ac:dyDescent="0.2"/>
    <row r="19972" ht="12.75" customHeight="1" x14ac:dyDescent="0.2"/>
    <row r="19973" ht="12.75" customHeight="1" x14ac:dyDescent="0.2"/>
    <row r="19974" ht="12.75" customHeight="1" x14ac:dyDescent="0.2"/>
    <row r="19975" ht="12.75" customHeight="1" x14ac:dyDescent="0.2"/>
    <row r="19976" ht="12.75" customHeight="1" x14ac:dyDescent="0.2"/>
    <row r="19977" ht="12.75" customHeight="1" x14ac:dyDescent="0.2"/>
    <row r="19978" ht="12.75" customHeight="1" x14ac:dyDescent="0.2"/>
    <row r="19979" ht="12.75" customHeight="1" x14ac:dyDescent="0.2"/>
    <row r="19980" ht="12.75" customHeight="1" x14ac:dyDescent="0.2"/>
    <row r="19981" ht="12.75" customHeight="1" x14ac:dyDescent="0.2"/>
    <row r="19982" ht="12.75" customHeight="1" x14ac:dyDescent="0.2"/>
    <row r="19983" ht="12.75" customHeight="1" x14ac:dyDescent="0.2"/>
    <row r="19984" ht="12.75" customHeight="1" x14ac:dyDescent="0.2"/>
    <row r="19985" ht="12.75" customHeight="1" x14ac:dyDescent="0.2"/>
    <row r="19986" ht="12.75" customHeight="1" x14ac:dyDescent="0.2"/>
    <row r="19987" ht="12.75" customHeight="1" x14ac:dyDescent="0.2"/>
    <row r="19988" ht="12.75" customHeight="1" x14ac:dyDescent="0.2"/>
    <row r="19989" ht="12.75" customHeight="1" x14ac:dyDescent="0.2"/>
    <row r="19990" ht="12.75" customHeight="1" x14ac:dyDescent="0.2"/>
    <row r="19991" ht="12.75" customHeight="1" x14ac:dyDescent="0.2"/>
    <row r="19992" ht="12.75" customHeight="1" x14ac:dyDescent="0.2"/>
    <row r="19993" ht="12.75" customHeight="1" x14ac:dyDescent="0.2"/>
    <row r="19994" ht="12.75" customHeight="1" x14ac:dyDescent="0.2"/>
    <row r="19995" ht="12.75" customHeight="1" x14ac:dyDescent="0.2"/>
    <row r="19996" ht="12.75" customHeight="1" x14ac:dyDescent="0.2"/>
    <row r="19997" ht="12.75" customHeight="1" x14ac:dyDescent="0.2"/>
    <row r="19998" ht="12.75" customHeight="1" x14ac:dyDescent="0.2"/>
    <row r="19999" ht="12.75" customHeight="1" x14ac:dyDescent="0.2"/>
    <row r="20000" ht="12.75" customHeight="1" x14ac:dyDescent="0.2"/>
    <row r="20001" ht="12.75" customHeight="1" x14ac:dyDescent="0.2"/>
    <row r="20002" ht="12.75" customHeight="1" x14ac:dyDescent="0.2"/>
    <row r="20003" ht="12.75" customHeight="1" x14ac:dyDescent="0.2"/>
    <row r="20004" ht="12.75" customHeight="1" x14ac:dyDescent="0.2"/>
    <row r="20005" ht="12.75" customHeight="1" x14ac:dyDescent="0.2"/>
    <row r="20006" ht="12.75" customHeight="1" x14ac:dyDescent="0.2"/>
    <row r="20007" ht="12.75" customHeight="1" x14ac:dyDescent="0.2"/>
    <row r="20008" ht="12.75" customHeight="1" x14ac:dyDescent="0.2"/>
    <row r="20009" ht="12.75" customHeight="1" x14ac:dyDescent="0.2"/>
    <row r="20010" ht="12.75" customHeight="1" x14ac:dyDescent="0.2"/>
    <row r="20011" ht="12.75" customHeight="1" x14ac:dyDescent="0.2"/>
    <row r="20012" ht="12.75" customHeight="1" x14ac:dyDescent="0.2"/>
    <row r="20013" ht="12.75" customHeight="1" x14ac:dyDescent="0.2"/>
    <row r="20014" ht="12.75" customHeight="1" x14ac:dyDescent="0.2"/>
    <row r="20015" ht="12.75" customHeight="1" x14ac:dyDescent="0.2"/>
    <row r="20016" ht="12.75" customHeight="1" x14ac:dyDescent="0.2"/>
    <row r="20017" ht="12.75" customHeight="1" x14ac:dyDescent="0.2"/>
    <row r="20018" ht="12.75" customHeight="1" x14ac:dyDescent="0.2"/>
    <row r="20019" ht="12.75" customHeight="1" x14ac:dyDescent="0.2"/>
    <row r="20020" ht="12.75" customHeight="1" x14ac:dyDescent="0.2"/>
    <row r="20021" ht="12.75" customHeight="1" x14ac:dyDescent="0.2"/>
    <row r="20022" ht="12.75" customHeight="1" x14ac:dyDescent="0.2"/>
    <row r="20023" ht="12.75" customHeight="1" x14ac:dyDescent="0.2"/>
    <row r="20024" ht="12.75" customHeight="1" x14ac:dyDescent="0.2"/>
    <row r="20025" ht="12.75" customHeight="1" x14ac:dyDescent="0.2"/>
    <row r="20026" ht="12.75" customHeight="1" x14ac:dyDescent="0.2"/>
    <row r="20027" ht="12.75" customHeight="1" x14ac:dyDescent="0.2"/>
    <row r="20028" ht="12.75" customHeight="1" x14ac:dyDescent="0.2"/>
    <row r="20029" ht="12.75" customHeight="1" x14ac:dyDescent="0.2"/>
    <row r="20030" ht="12.75" customHeight="1" x14ac:dyDescent="0.2"/>
    <row r="20031" ht="12.75" customHeight="1" x14ac:dyDescent="0.2"/>
    <row r="20032" ht="12.75" customHeight="1" x14ac:dyDescent="0.2"/>
    <row r="20033" ht="12.75" customHeight="1" x14ac:dyDescent="0.2"/>
    <row r="20034" ht="12.75" customHeight="1" x14ac:dyDescent="0.2"/>
    <row r="20035" ht="12.75" customHeight="1" x14ac:dyDescent="0.2"/>
    <row r="20036" ht="12.75" customHeight="1" x14ac:dyDescent="0.2"/>
    <row r="20037" ht="12.75" customHeight="1" x14ac:dyDescent="0.2"/>
    <row r="20038" ht="12.75" customHeight="1" x14ac:dyDescent="0.2"/>
    <row r="20039" ht="12.75" customHeight="1" x14ac:dyDescent="0.2"/>
    <row r="20040" ht="12.75" customHeight="1" x14ac:dyDescent="0.2"/>
    <row r="20041" ht="12.75" customHeight="1" x14ac:dyDescent="0.2"/>
    <row r="20042" ht="12.75" customHeight="1" x14ac:dyDescent="0.2"/>
    <row r="20043" ht="12.75" customHeight="1" x14ac:dyDescent="0.2"/>
    <row r="20044" ht="12.75" customHeight="1" x14ac:dyDescent="0.2"/>
    <row r="20045" ht="12.75" customHeight="1" x14ac:dyDescent="0.2"/>
    <row r="20046" ht="12.75" customHeight="1" x14ac:dyDescent="0.2"/>
    <row r="20047" ht="12.75" customHeight="1" x14ac:dyDescent="0.2"/>
    <row r="20048" ht="12.75" customHeight="1" x14ac:dyDescent="0.2"/>
    <row r="20049" ht="12.75" customHeight="1" x14ac:dyDescent="0.2"/>
    <row r="20050" ht="12.75" customHeight="1" x14ac:dyDescent="0.2"/>
    <row r="20051" ht="12.75" customHeight="1" x14ac:dyDescent="0.2"/>
    <row r="20052" ht="12.75" customHeight="1" x14ac:dyDescent="0.2"/>
    <row r="20053" ht="12.75" customHeight="1" x14ac:dyDescent="0.2"/>
    <row r="20054" ht="12.75" customHeight="1" x14ac:dyDescent="0.2"/>
    <row r="20055" ht="12.75" customHeight="1" x14ac:dyDescent="0.2"/>
    <row r="20056" ht="12.75" customHeight="1" x14ac:dyDescent="0.2"/>
    <row r="20057" ht="12.75" customHeight="1" x14ac:dyDescent="0.2"/>
    <row r="20058" ht="12.75" customHeight="1" x14ac:dyDescent="0.2"/>
    <row r="20059" ht="12.75" customHeight="1" x14ac:dyDescent="0.2"/>
    <row r="20060" ht="12.75" customHeight="1" x14ac:dyDescent="0.2"/>
    <row r="20061" ht="12.75" customHeight="1" x14ac:dyDescent="0.2"/>
    <row r="20062" ht="12.75" customHeight="1" x14ac:dyDescent="0.2"/>
    <row r="20063" ht="12.75" customHeight="1" x14ac:dyDescent="0.2"/>
    <row r="20064" ht="12.75" customHeight="1" x14ac:dyDescent="0.2"/>
    <row r="20065" ht="12.75" customHeight="1" x14ac:dyDescent="0.2"/>
    <row r="20066" ht="12.75" customHeight="1" x14ac:dyDescent="0.2"/>
    <row r="20067" ht="12.75" customHeight="1" x14ac:dyDescent="0.2"/>
    <row r="20068" ht="12.75" customHeight="1" x14ac:dyDescent="0.2"/>
    <row r="20069" ht="12.75" customHeight="1" x14ac:dyDescent="0.2"/>
    <row r="20070" ht="12.75" customHeight="1" x14ac:dyDescent="0.2"/>
    <row r="20071" ht="12.75" customHeight="1" x14ac:dyDescent="0.2"/>
    <row r="20072" ht="12.75" customHeight="1" x14ac:dyDescent="0.2"/>
    <row r="20073" ht="12.75" customHeight="1" x14ac:dyDescent="0.2"/>
    <row r="20074" ht="12.75" customHeight="1" x14ac:dyDescent="0.2"/>
    <row r="20075" ht="12.75" customHeight="1" x14ac:dyDescent="0.2"/>
    <row r="20076" ht="12.75" customHeight="1" x14ac:dyDescent="0.2"/>
    <row r="20077" ht="12.75" customHeight="1" x14ac:dyDescent="0.2"/>
    <row r="20078" ht="12.75" customHeight="1" x14ac:dyDescent="0.2"/>
    <row r="20079" ht="12.75" customHeight="1" x14ac:dyDescent="0.2"/>
    <row r="20080" ht="12.75" customHeight="1" x14ac:dyDescent="0.2"/>
    <row r="20081" ht="12.75" customHeight="1" x14ac:dyDescent="0.2"/>
    <row r="20082" ht="12.75" customHeight="1" x14ac:dyDescent="0.2"/>
    <row r="20083" ht="12.75" customHeight="1" x14ac:dyDescent="0.2"/>
    <row r="20084" ht="12.75" customHeight="1" x14ac:dyDescent="0.2"/>
    <row r="20085" ht="12.75" customHeight="1" x14ac:dyDescent="0.2"/>
    <row r="20086" ht="12.75" customHeight="1" x14ac:dyDescent="0.2"/>
    <row r="20087" ht="12.75" customHeight="1" x14ac:dyDescent="0.2"/>
    <row r="20088" ht="12.75" customHeight="1" x14ac:dyDescent="0.2"/>
    <row r="20089" ht="12.75" customHeight="1" x14ac:dyDescent="0.2"/>
    <row r="20090" ht="12.75" customHeight="1" x14ac:dyDescent="0.2"/>
    <row r="20091" ht="12.75" customHeight="1" x14ac:dyDescent="0.2"/>
    <row r="20092" ht="12.75" customHeight="1" x14ac:dyDescent="0.2"/>
    <row r="20093" ht="12.75" customHeight="1" x14ac:dyDescent="0.2"/>
    <row r="20094" ht="12.75" customHeight="1" x14ac:dyDescent="0.2"/>
    <row r="20095" ht="12.75" customHeight="1" x14ac:dyDescent="0.2"/>
    <row r="20096" ht="12.75" customHeight="1" x14ac:dyDescent="0.2"/>
    <row r="20097" ht="12.75" customHeight="1" x14ac:dyDescent="0.2"/>
    <row r="20098" ht="12.75" customHeight="1" x14ac:dyDescent="0.2"/>
    <row r="20099" ht="12.75" customHeight="1" x14ac:dyDescent="0.2"/>
    <row r="20100" ht="12.75" customHeight="1" x14ac:dyDescent="0.2"/>
    <row r="20101" ht="12.75" customHeight="1" x14ac:dyDescent="0.2"/>
    <row r="20102" ht="12.75" customHeight="1" x14ac:dyDescent="0.2"/>
    <row r="20103" ht="12.75" customHeight="1" x14ac:dyDescent="0.2"/>
    <row r="20104" ht="12.75" customHeight="1" x14ac:dyDescent="0.2"/>
    <row r="20105" ht="12.75" customHeight="1" x14ac:dyDescent="0.2"/>
    <row r="20106" ht="12.75" customHeight="1" x14ac:dyDescent="0.2"/>
    <row r="20107" ht="12.75" customHeight="1" x14ac:dyDescent="0.2"/>
    <row r="20108" ht="12.75" customHeight="1" x14ac:dyDescent="0.2"/>
    <row r="20109" ht="12.75" customHeight="1" x14ac:dyDescent="0.2"/>
    <row r="20110" ht="12.75" customHeight="1" x14ac:dyDescent="0.2"/>
    <row r="20111" ht="12.75" customHeight="1" x14ac:dyDescent="0.2"/>
    <row r="20112" ht="12.75" customHeight="1" x14ac:dyDescent="0.2"/>
    <row r="20113" ht="12.75" customHeight="1" x14ac:dyDescent="0.2"/>
    <row r="20114" ht="12.75" customHeight="1" x14ac:dyDescent="0.2"/>
    <row r="20115" ht="12.75" customHeight="1" x14ac:dyDescent="0.2"/>
    <row r="20116" ht="12.75" customHeight="1" x14ac:dyDescent="0.2"/>
    <row r="20117" ht="12.75" customHeight="1" x14ac:dyDescent="0.2"/>
    <row r="20118" ht="12.75" customHeight="1" x14ac:dyDescent="0.2"/>
    <row r="20119" ht="12.75" customHeight="1" x14ac:dyDescent="0.2"/>
    <row r="20120" ht="12.75" customHeight="1" x14ac:dyDescent="0.2"/>
    <row r="20121" ht="12.75" customHeight="1" x14ac:dyDescent="0.2"/>
    <row r="20122" ht="12.75" customHeight="1" x14ac:dyDescent="0.2"/>
    <row r="20123" ht="12.75" customHeight="1" x14ac:dyDescent="0.2"/>
    <row r="20124" ht="12.75" customHeight="1" x14ac:dyDescent="0.2"/>
    <row r="20125" ht="12.75" customHeight="1" x14ac:dyDescent="0.2"/>
    <row r="20126" ht="12.75" customHeight="1" x14ac:dyDescent="0.2"/>
    <row r="20127" ht="12.75" customHeight="1" x14ac:dyDescent="0.2"/>
    <row r="20128" ht="12.75" customHeight="1" x14ac:dyDescent="0.2"/>
    <row r="20129" ht="12.75" customHeight="1" x14ac:dyDescent="0.2"/>
    <row r="20130" ht="12.75" customHeight="1" x14ac:dyDescent="0.2"/>
    <row r="20131" ht="12.75" customHeight="1" x14ac:dyDescent="0.2"/>
    <row r="20132" ht="12.75" customHeight="1" x14ac:dyDescent="0.2"/>
    <row r="20133" ht="12.75" customHeight="1" x14ac:dyDescent="0.2"/>
    <row r="20134" ht="12.75" customHeight="1" x14ac:dyDescent="0.2"/>
    <row r="20135" ht="12.75" customHeight="1" x14ac:dyDescent="0.2"/>
    <row r="20136" ht="12.75" customHeight="1" x14ac:dyDescent="0.2"/>
    <row r="20137" ht="12.75" customHeight="1" x14ac:dyDescent="0.2"/>
    <row r="20138" ht="12.75" customHeight="1" x14ac:dyDescent="0.2"/>
    <row r="20139" ht="12.75" customHeight="1" x14ac:dyDescent="0.2"/>
    <row r="20140" ht="12.75" customHeight="1" x14ac:dyDescent="0.2"/>
    <row r="20141" ht="12.75" customHeight="1" x14ac:dyDescent="0.2"/>
    <row r="20142" ht="12.75" customHeight="1" x14ac:dyDescent="0.2"/>
    <row r="20143" ht="12.75" customHeight="1" x14ac:dyDescent="0.2"/>
    <row r="20144" ht="12.75" customHeight="1" x14ac:dyDescent="0.2"/>
    <row r="20145" ht="12.75" customHeight="1" x14ac:dyDescent="0.2"/>
    <row r="20146" ht="12.75" customHeight="1" x14ac:dyDescent="0.2"/>
    <row r="20147" ht="12.75" customHeight="1" x14ac:dyDescent="0.2"/>
    <row r="20148" ht="12.75" customHeight="1" x14ac:dyDescent="0.2"/>
    <row r="20149" ht="12.75" customHeight="1" x14ac:dyDescent="0.2"/>
    <row r="20150" ht="12.75" customHeight="1" x14ac:dyDescent="0.2"/>
    <row r="20151" ht="12.75" customHeight="1" x14ac:dyDescent="0.2"/>
    <row r="20152" ht="12.75" customHeight="1" x14ac:dyDescent="0.2"/>
    <row r="20153" ht="12.75" customHeight="1" x14ac:dyDescent="0.2"/>
    <row r="20154" ht="12.75" customHeight="1" x14ac:dyDescent="0.2"/>
    <row r="20155" ht="12.75" customHeight="1" x14ac:dyDescent="0.2"/>
    <row r="20156" ht="12.75" customHeight="1" x14ac:dyDescent="0.2"/>
    <row r="20157" ht="12.75" customHeight="1" x14ac:dyDescent="0.2"/>
    <row r="20158" ht="12.75" customHeight="1" x14ac:dyDescent="0.2"/>
    <row r="20159" ht="12.75" customHeight="1" x14ac:dyDescent="0.2"/>
    <row r="20160" ht="12.75" customHeight="1" x14ac:dyDescent="0.2"/>
    <row r="20161" ht="12.75" customHeight="1" x14ac:dyDescent="0.2"/>
    <row r="20162" ht="12.75" customHeight="1" x14ac:dyDescent="0.2"/>
    <row r="20163" ht="12.75" customHeight="1" x14ac:dyDescent="0.2"/>
    <row r="20164" ht="12.75" customHeight="1" x14ac:dyDescent="0.2"/>
    <row r="20165" ht="12.75" customHeight="1" x14ac:dyDescent="0.2"/>
    <row r="20166" ht="12.75" customHeight="1" x14ac:dyDescent="0.2"/>
    <row r="20167" ht="12.75" customHeight="1" x14ac:dyDescent="0.2"/>
    <row r="20168" ht="12.75" customHeight="1" x14ac:dyDescent="0.2"/>
    <row r="20169" ht="12.75" customHeight="1" x14ac:dyDescent="0.2"/>
    <row r="20170" ht="12.75" customHeight="1" x14ac:dyDescent="0.2"/>
    <row r="20171" ht="12.75" customHeight="1" x14ac:dyDescent="0.2"/>
    <row r="20172" ht="12.75" customHeight="1" x14ac:dyDescent="0.2"/>
    <row r="20173" ht="12.75" customHeight="1" x14ac:dyDescent="0.2"/>
    <row r="20174" ht="12.75" customHeight="1" x14ac:dyDescent="0.2"/>
    <row r="20175" ht="12.75" customHeight="1" x14ac:dyDescent="0.2"/>
    <row r="20176" ht="12.75" customHeight="1" x14ac:dyDescent="0.2"/>
    <row r="20177" ht="12.75" customHeight="1" x14ac:dyDescent="0.2"/>
    <row r="20178" ht="12.75" customHeight="1" x14ac:dyDescent="0.2"/>
    <row r="20179" ht="12.75" customHeight="1" x14ac:dyDescent="0.2"/>
    <row r="20180" ht="12.75" customHeight="1" x14ac:dyDescent="0.2"/>
    <row r="20181" ht="12.75" customHeight="1" x14ac:dyDescent="0.2"/>
    <row r="20182" ht="12.75" customHeight="1" x14ac:dyDescent="0.2"/>
    <row r="20183" ht="12.75" customHeight="1" x14ac:dyDescent="0.2"/>
    <row r="20184" ht="12.75" customHeight="1" x14ac:dyDescent="0.2"/>
    <row r="20185" ht="12.75" customHeight="1" x14ac:dyDescent="0.2"/>
    <row r="20186" ht="12.75" customHeight="1" x14ac:dyDescent="0.2"/>
    <row r="20187" ht="12.75" customHeight="1" x14ac:dyDescent="0.2"/>
    <row r="20188" ht="12.75" customHeight="1" x14ac:dyDescent="0.2"/>
    <row r="20189" ht="12.75" customHeight="1" x14ac:dyDescent="0.2"/>
    <row r="20190" ht="12.75" customHeight="1" x14ac:dyDescent="0.2"/>
    <row r="20191" ht="12.75" customHeight="1" x14ac:dyDescent="0.2"/>
    <row r="20192" ht="12.75" customHeight="1" x14ac:dyDescent="0.2"/>
    <row r="20193" ht="12.75" customHeight="1" x14ac:dyDescent="0.2"/>
    <row r="20194" ht="12.75" customHeight="1" x14ac:dyDescent="0.2"/>
    <row r="20195" ht="12.75" customHeight="1" x14ac:dyDescent="0.2"/>
    <row r="20196" ht="12.75" customHeight="1" x14ac:dyDescent="0.2"/>
    <row r="20197" ht="12.75" customHeight="1" x14ac:dyDescent="0.2"/>
    <row r="20198" ht="12.75" customHeight="1" x14ac:dyDescent="0.2"/>
    <row r="20199" ht="12.75" customHeight="1" x14ac:dyDescent="0.2"/>
    <row r="20200" ht="12.75" customHeight="1" x14ac:dyDescent="0.2"/>
    <row r="20201" ht="12.75" customHeight="1" x14ac:dyDescent="0.2"/>
    <row r="20202" ht="12.75" customHeight="1" x14ac:dyDescent="0.2"/>
    <row r="20203" ht="12.75" customHeight="1" x14ac:dyDescent="0.2"/>
    <row r="20204" ht="12.75" customHeight="1" x14ac:dyDescent="0.2"/>
    <row r="20205" ht="12.75" customHeight="1" x14ac:dyDescent="0.2"/>
    <row r="20206" ht="12.75" customHeight="1" x14ac:dyDescent="0.2"/>
    <row r="20207" ht="12.75" customHeight="1" x14ac:dyDescent="0.2"/>
    <row r="20208" ht="12.75" customHeight="1" x14ac:dyDescent="0.2"/>
    <row r="20209" ht="12.75" customHeight="1" x14ac:dyDescent="0.2"/>
    <row r="20210" ht="12.75" customHeight="1" x14ac:dyDescent="0.2"/>
    <row r="20211" ht="12.75" customHeight="1" x14ac:dyDescent="0.2"/>
    <row r="20212" ht="12.75" customHeight="1" x14ac:dyDescent="0.2"/>
    <row r="20213" ht="12.75" customHeight="1" x14ac:dyDescent="0.2"/>
    <row r="20214" ht="12.75" customHeight="1" x14ac:dyDescent="0.2"/>
    <row r="20215" ht="12.75" customHeight="1" x14ac:dyDescent="0.2"/>
    <row r="20216" ht="12.75" customHeight="1" x14ac:dyDescent="0.2"/>
    <row r="20217" ht="12.75" customHeight="1" x14ac:dyDescent="0.2"/>
    <row r="20218" ht="12.75" customHeight="1" x14ac:dyDescent="0.2"/>
    <row r="20219" ht="12.75" customHeight="1" x14ac:dyDescent="0.2"/>
    <row r="20220" ht="12.75" customHeight="1" x14ac:dyDescent="0.2"/>
    <row r="20221" ht="12.75" customHeight="1" x14ac:dyDescent="0.2"/>
    <row r="20222" ht="12.75" customHeight="1" x14ac:dyDescent="0.2"/>
    <row r="20223" ht="12.75" customHeight="1" x14ac:dyDescent="0.2"/>
    <row r="20224" ht="12.75" customHeight="1" x14ac:dyDescent="0.2"/>
    <row r="20225" ht="12.75" customHeight="1" x14ac:dyDescent="0.2"/>
    <row r="20226" ht="12.75" customHeight="1" x14ac:dyDescent="0.2"/>
    <row r="20227" ht="12.75" customHeight="1" x14ac:dyDescent="0.2"/>
    <row r="20228" ht="12.75" customHeight="1" x14ac:dyDescent="0.2"/>
    <row r="20229" ht="12.75" customHeight="1" x14ac:dyDescent="0.2"/>
    <row r="20230" ht="12.75" customHeight="1" x14ac:dyDescent="0.2"/>
    <row r="20231" ht="12.75" customHeight="1" x14ac:dyDescent="0.2"/>
    <row r="20232" ht="12.75" customHeight="1" x14ac:dyDescent="0.2"/>
    <row r="20233" ht="12.75" customHeight="1" x14ac:dyDescent="0.2"/>
    <row r="20234" ht="12.75" customHeight="1" x14ac:dyDescent="0.2"/>
    <row r="20235" ht="12.75" customHeight="1" x14ac:dyDescent="0.2"/>
    <row r="20236" ht="12.75" customHeight="1" x14ac:dyDescent="0.2"/>
    <row r="20237" ht="12.75" customHeight="1" x14ac:dyDescent="0.2"/>
    <row r="20238" ht="12.75" customHeight="1" x14ac:dyDescent="0.2"/>
    <row r="20239" ht="12.75" customHeight="1" x14ac:dyDescent="0.2"/>
    <row r="20240" ht="12.75" customHeight="1" x14ac:dyDescent="0.2"/>
    <row r="20241" ht="12.75" customHeight="1" x14ac:dyDescent="0.2"/>
    <row r="20242" ht="12.75" customHeight="1" x14ac:dyDescent="0.2"/>
    <row r="20243" ht="12.75" customHeight="1" x14ac:dyDescent="0.2"/>
    <row r="20244" ht="12.75" customHeight="1" x14ac:dyDescent="0.2"/>
    <row r="20245" ht="12.75" customHeight="1" x14ac:dyDescent="0.2"/>
    <row r="20246" ht="12.75" customHeight="1" x14ac:dyDescent="0.2"/>
    <row r="20247" ht="12.75" customHeight="1" x14ac:dyDescent="0.2"/>
    <row r="20248" ht="12.75" customHeight="1" x14ac:dyDescent="0.2"/>
    <row r="20249" ht="12.75" customHeight="1" x14ac:dyDescent="0.2"/>
    <row r="20250" ht="12.75" customHeight="1" x14ac:dyDescent="0.2"/>
    <row r="20251" ht="12.75" customHeight="1" x14ac:dyDescent="0.2"/>
    <row r="20252" ht="12.75" customHeight="1" x14ac:dyDescent="0.2"/>
    <row r="20253" ht="12.75" customHeight="1" x14ac:dyDescent="0.2"/>
    <row r="20254" ht="12.75" customHeight="1" x14ac:dyDescent="0.2"/>
    <row r="20255" ht="12.75" customHeight="1" x14ac:dyDescent="0.2"/>
    <row r="20256" ht="12.75" customHeight="1" x14ac:dyDescent="0.2"/>
    <row r="20257" ht="12.75" customHeight="1" x14ac:dyDescent="0.2"/>
    <row r="20258" ht="12.75" customHeight="1" x14ac:dyDescent="0.2"/>
    <row r="20259" ht="12.75" customHeight="1" x14ac:dyDescent="0.2"/>
    <row r="20260" ht="12.75" customHeight="1" x14ac:dyDescent="0.2"/>
    <row r="20261" ht="12.75" customHeight="1" x14ac:dyDescent="0.2"/>
    <row r="20262" ht="12.75" customHeight="1" x14ac:dyDescent="0.2"/>
    <row r="20263" ht="12.75" customHeight="1" x14ac:dyDescent="0.2"/>
    <row r="20264" ht="12.75" customHeight="1" x14ac:dyDescent="0.2"/>
    <row r="20265" ht="12.75" customHeight="1" x14ac:dyDescent="0.2"/>
    <row r="20266" ht="12.75" customHeight="1" x14ac:dyDescent="0.2"/>
    <row r="20267" ht="12.75" customHeight="1" x14ac:dyDescent="0.2"/>
    <row r="20268" ht="12.75" customHeight="1" x14ac:dyDescent="0.2"/>
    <row r="20269" ht="12.75" customHeight="1" x14ac:dyDescent="0.2"/>
    <row r="20270" ht="12.75" customHeight="1" x14ac:dyDescent="0.2"/>
    <row r="20271" ht="12.75" customHeight="1" x14ac:dyDescent="0.2"/>
    <row r="20272" ht="12.75" customHeight="1" x14ac:dyDescent="0.2"/>
    <row r="20273" ht="12.75" customHeight="1" x14ac:dyDescent="0.2"/>
    <row r="20274" ht="12.75" customHeight="1" x14ac:dyDescent="0.2"/>
    <row r="20275" ht="12.75" customHeight="1" x14ac:dyDescent="0.2"/>
    <row r="20276" ht="12.75" customHeight="1" x14ac:dyDescent="0.2"/>
    <row r="20277" ht="12.75" customHeight="1" x14ac:dyDescent="0.2"/>
    <row r="20278" ht="12.75" customHeight="1" x14ac:dyDescent="0.2"/>
    <row r="20279" ht="12.75" customHeight="1" x14ac:dyDescent="0.2"/>
    <row r="20280" ht="12.75" customHeight="1" x14ac:dyDescent="0.2"/>
    <row r="20281" ht="12.75" customHeight="1" x14ac:dyDescent="0.2"/>
    <row r="20282" ht="12.75" customHeight="1" x14ac:dyDescent="0.2"/>
    <row r="20283" ht="12.75" customHeight="1" x14ac:dyDescent="0.2"/>
    <row r="20284" ht="12.75" customHeight="1" x14ac:dyDescent="0.2"/>
    <row r="20285" ht="12.75" customHeight="1" x14ac:dyDescent="0.2"/>
    <row r="20286" ht="12.75" customHeight="1" x14ac:dyDescent="0.2"/>
    <row r="20287" ht="12.75" customHeight="1" x14ac:dyDescent="0.2"/>
    <row r="20288" ht="12.75" customHeight="1" x14ac:dyDescent="0.2"/>
    <row r="20289" ht="12.75" customHeight="1" x14ac:dyDescent="0.2"/>
    <row r="20290" ht="12.75" customHeight="1" x14ac:dyDescent="0.2"/>
    <row r="20291" ht="12.75" customHeight="1" x14ac:dyDescent="0.2"/>
    <row r="20292" ht="12.75" customHeight="1" x14ac:dyDescent="0.2"/>
    <row r="20293" ht="12.75" customHeight="1" x14ac:dyDescent="0.2"/>
    <row r="20294" ht="12.75" customHeight="1" x14ac:dyDescent="0.2"/>
    <row r="20295" ht="12.75" customHeight="1" x14ac:dyDescent="0.2"/>
    <row r="20296" ht="12.75" customHeight="1" x14ac:dyDescent="0.2"/>
    <row r="20297" ht="12.75" customHeight="1" x14ac:dyDescent="0.2"/>
    <row r="20298" ht="12.75" customHeight="1" x14ac:dyDescent="0.2"/>
    <row r="20299" ht="12.75" customHeight="1" x14ac:dyDescent="0.2"/>
    <row r="20300" ht="12.75" customHeight="1" x14ac:dyDescent="0.2"/>
    <row r="20301" ht="12.75" customHeight="1" x14ac:dyDescent="0.2"/>
    <row r="20302" ht="12.75" customHeight="1" x14ac:dyDescent="0.2"/>
    <row r="20303" ht="12.75" customHeight="1" x14ac:dyDescent="0.2"/>
    <row r="20304" ht="12.75" customHeight="1" x14ac:dyDescent="0.2"/>
    <row r="20305" ht="12.75" customHeight="1" x14ac:dyDescent="0.2"/>
    <row r="20306" ht="12.75" customHeight="1" x14ac:dyDescent="0.2"/>
    <row r="20307" ht="12.75" customHeight="1" x14ac:dyDescent="0.2"/>
    <row r="20308" ht="12.75" customHeight="1" x14ac:dyDescent="0.2"/>
    <row r="20309" ht="12.75" customHeight="1" x14ac:dyDescent="0.2"/>
    <row r="20310" ht="12.75" customHeight="1" x14ac:dyDescent="0.2"/>
    <row r="20311" ht="12.75" customHeight="1" x14ac:dyDescent="0.2"/>
    <row r="20312" ht="12.75" customHeight="1" x14ac:dyDescent="0.2"/>
    <row r="20313" ht="12.75" customHeight="1" x14ac:dyDescent="0.2"/>
    <row r="20314" ht="12.75" customHeight="1" x14ac:dyDescent="0.2"/>
    <row r="20315" ht="12.75" customHeight="1" x14ac:dyDescent="0.2"/>
    <row r="20316" ht="12.75" customHeight="1" x14ac:dyDescent="0.2"/>
    <row r="20317" ht="12.75" customHeight="1" x14ac:dyDescent="0.2"/>
    <row r="20318" ht="12.75" customHeight="1" x14ac:dyDescent="0.2"/>
    <row r="20319" ht="12.75" customHeight="1" x14ac:dyDescent="0.2"/>
    <row r="20320" ht="12.75" customHeight="1" x14ac:dyDescent="0.2"/>
    <row r="20321" ht="12.75" customHeight="1" x14ac:dyDescent="0.2"/>
    <row r="20322" ht="12.75" customHeight="1" x14ac:dyDescent="0.2"/>
    <row r="20323" ht="12.75" customHeight="1" x14ac:dyDescent="0.2"/>
    <row r="20324" ht="12.75" customHeight="1" x14ac:dyDescent="0.2"/>
    <row r="20325" ht="12.75" customHeight="1" x14ac:dyDescent="0.2"/>
    <row r="20326" ht="12.75" customHeight="1" x14ac:dyDescent="0.2"/>
    <row r="20327" ht="12.75" customHeight="1" x14ac:dyDescent="0.2"/>
    <row r="20328" ht="12.75" customHeight="1" x14ac:dyDescent="0.2"/>
    <row r="20329" ht="12.75" customHeight="1" x14ac:dyDescent="0.2"/>
    <row r="20330" ht="12.75" customHeight="1" x14ac:dyDescent="0.2"/>
    <row r="20331" ht="12.75" customHeight="1" x14ac:dyDescent="0.2"/>
    <row r="20332" ht="12.75" customHeight="1" x14ac:dyDescent="0.2"/>
    <row r="20333" ht="12.75" customHeight="1" x14ac:dyDescent="0.2"/>
    <row r="20334" ht="12.75" customHeight="1" x14ac:dyDescent="0.2"/>
    <row r="20335" ht="12.75" customHeight="1" x14ac:dyDescent="0.2"/>
    <row r="20336" ht="12.75" customHeight="1" x14ac:dyDescent="0.2"/>
    <row r="20337" ht="12.75" customHeight="1" x14ac:dyDescent="0.2"/>
    <row r="20338" ht="12.75" customHeight="1" x14ac:dyDescent="0.2"/>
    <row r="20339" ht="12.75" customHeight="1" x14ac:dyDescent="0.2"/>
    <row r="20340" ht="12.75" customHeight="1" x14ac:dyDescent="0.2"/>
    <row r="20341" ht="12.75" customHeight="1" x14ac:dyDescent="0.2"/>
    <row r="20342" ht="12.75" customHeight="1" x14ac:dyDescent="0.2"/>
    <row r="20343" ht="12.75" customHeight="1" x14ac:dyDescent="0.2"/>
    <row r="20344" ht="12.75" customHeight="1" x14ac:dyDescent="0.2"/>
    <row r="20345" ht="12.75" customHeight="1" x14ac:dyDescent="0.2"/>
    <row r="20346" ht="12.75" customHeight="1" x14ac:dyDescent="0.2"/>
    <row r="20347" ht="12.75" customHeight="1" x14ac:dyDescent="0.2"/>
    <row r="20348" ht="12.75" customHeight="1" x14ac:dyDescent="0.2"/>
    <row r="20349" ht="12.75" customHeight="1" x14ac:dyDescent="0.2"/>
    <row r="20350" ht="12.75" customHeight="1" x14ac:dyDescent="0.2"/>
    <row r="20351" ht="12.75" customHeight="1" x14ac:dyDescent="0.2"/>
    <row r="20352" ht="12.75" customHeight="1" x14ac:dyDescent="0.2"/>
    <row r="20353" ht="12.75" customHeight="1" x14ac:dyDescent="0.2"/>
    <row r="20354" ht="12.75" customHeight="1" x14ac:dyDescent="0.2"/>
    <row r="20355" ht="12.75" customHeight="1" x14ac:dyDescent="0.2"/>
    <row r="20356" ht="12.75" customHeight="1" x14ac:dyDescent="0.2"/>
    <row r="20357" ht="12.75" customHeight="1" x14ac:dyDescent="0.2"/>
    <row r="20358" ht="12.75" customHeight="1" x14ac:dyDescent="0.2"/>
    <row r="20359" ht="12.75" customHeight="1" x14ac:dyDescent="0.2"/>
    <row r="20360" ht="12.75" customHeight="1" x14ac:dyDescent="0.2"/>
    <row r="20361" ht="12.75" customHeight="1" x14ac:dyDescent="0.2"/>
    <row r="20362" ht="12.75" customHeight="1" x14ac:dyDescent="0.2"/>
    <row r="20363" ht="12.75" customHeight="1" x14ac:dyDescent="0.2"/>
    <row r="20364" ht="12.75" customHeight="1" x14ac:dyDescent="0.2"/>
    <row r="20365" ht="12.75" customHeight="1" x14ac:dyDescent="0.2"/>
    <row r="20366" ht="12.75" customHeight="1" x14ac:dyDescent="0.2"/>
    <row r="20367" ht="12.75" customHeight="1" x14ac:dyDescent="0.2"/>
    <row r="20368" ht="12.75" customHeight="1" x14ac:dyDescent="0.2"/>
    <row r="20369" ht="12.75" customHeight="1" x14ac:dyDescent="0.2"/>
    <row r="20370" ht="12.75" customHeight="1" x14ac:dyDescent="0.2"/>
    <row r="20371" ht="12.75" customHeight="1" x14ac:dyDescent="0.2"/>
    <row r="20372" ht="12.75" customHeight="1" x14ac:dyDescent="0.2"/>
    <row r="20373" ht="12.75" customHeight="1" x14ac:dyDescent="0.2"/>
    <row r="20374" ht="12.75" customHeight="1" x14ac:dyDescent="0.2"/>
    <row r="20375" ht="12.75" customHeight="1" x14ac:dyDescent="0.2"/>
    <row r="20376" ht="12.75" customHeight="1" x14ac:dyDescent="0.2"/>
    <row r="20377" ht="12.75" customHeight="1" x14ac:dyDescent="0.2"/>
    <row r="20378" ht="12.75" customHeight="1" x14ac:dyDescent="0.2"/>
    <row r="20379" ht="12.75" customHeight="1" x14ac:dyDescent="0.2"/>
    <row r="20380" ht="12.75" customHeight="1" x14ac:dyDescent="0.2"/>
    <row r="20381" ht="12.75" customHeight="1" x14ac:dyDescent="0.2"/>
    <row r="20382" ht="12.75" customHeight="1" x14ac:dyDescent="0.2"/>
    <row r="20383" ht="12.75" customHeight="1" x14ac:dyDescent="0.2"/>
    <row r="20384" ht="12.75" customHeight="1" x14ac:dyDescent="0.2"/>
    <row r="20385" ht="12.75" customHeight="1" x14ac:dyDescent="0.2"/>
    <row r="20386" ht="12.75" customHeight="1" x14ac:dyDescent="0.2"/>
    <row r="20387" ht="12.75" customHeight="1" x14ac:dyDescent="0.2"/>
    <row r="20388" ht="12.75" customHeight="1" x14ac:dyDescent="0.2"/>
    <row r="20389" ht="12.75" customHeight="1" x14ac:dyDescent="0.2"/>
    <row r="20390" ht="12.75" customHeight="1" x14ac:dyDescent="0.2"/>
    <row r="20391" ht="12.75" customHeight="1" x14ac:dyDescent="0.2"/>
    <row r="20392" ht="12.75" customHeight="1" x14ac:dyDescent="0.2"/>
    <row r="20393" ht="12.75" customHeight="1" x14ac:dyDescent="0.2"/>
    <row r="20394" ht="12.75" customHeight="1" x14ac:dyDescent="0.2"/>
    <row r="20395" ht="12.75" customHeight="1" x14ac:dyDescent="0.2"/>
    <row r="20396" ht="12.75" customHeight="1" x14ac:dyDescent="0.2"/>
    <row r="20397" ht="12.75" customHeight="1" x14ac:dyDescent="0.2"/>
    <row r="20398" ht="12.75" customHeight="1" x14ac:dyDescent="0.2"/>
    <row r="20399" ht="12.75" customHeight="1" x14ac:dyDescent="0.2"/>
    <row r="20400" ht="12.75" customHeight="1" x14ac:dyDescent="0.2"/>
    <row r="20401" ht="12.75" customHeight="1" x14ac:dyDescent="0.2"/>
    <row r="20402" ht="12.75" customHeight="1" x14ac:dyDescent="0.2"/>
    <row r="20403" ht="12.75" customHeight="1" x14ac:dyDescent="0.2"/>
    <row r="20404" ht="12.75" customHeight="1" x14ac:dyDescent="0.2"/>
    <row r="20405" ht="12.75" customHeight="1" x14ac:dyDescent="0.2"/>
    <row r="20406" ht="12.75" customHeight="1" x14ac:dyDescent="0.2"/>
    <row r="20407" ht="12.75" customHeight="1" x14ac:dyDescent="0.2"/>
    <row r="20408" ht="12.75" customHeight="1" x14ac:dyDescent="0.2"/>
    <row r="20409" ht="12.75" customHeight="1" x14ac:dyDescent="0.2"/>
    <row r="20410" ht="12.75" customHeight="1" x14ac:dyDescent="0.2"/>
    <row r="20411" ht="12.75" customHeight="1" x14ac:dyDescent="0.2"/>
    <row r="20412" ht="12.75" customHeight="1" x14ac:dyDescent="0.2"/>
    <row r="20413" ht="12.75" customHeight="1" x14ac:dyDescent="0.2"/>
    <row r="20414" ht="12.75" customHeight="1" x14ac:dyDescent="0.2"/>
    <row r="20415" ht="12.75" customHeight="1" x14ac:dyDescent="0.2"/>
    <row r="20416" ht="12.75" customHeight="1" x14ac:dyDescent="0.2"/>
    <row r="20417" ht="12.75" customHeight="1" x14ac:dyDescent="0.2"/>
    <row r="20418" ht="12.75" customHeight="1" x14ac:dyDescent="0.2"/>
    <row r="20419" ht="12.75" customHeight="1" x14ac:dyDescent="0.2"/>
    <row r="20420" ht="12.75" customHeight="1" x14ac:dyDescent="0.2"/>
    <row r="20421" ht="12.75" customHeight="1" x14ac:dyDescent="0.2"/>
    <row r="20422" ht="12.75" customHeight="1" x14ac:dyDescent="0.2"/>
    <row r="20423" ht="12.75" customHeight="1" x14ac:dyDescent="0.2"/>
    <row r="20424" ht="12.75" customHeight="1" x14ac:dyDescent="0.2"/>
    <row r="20425" ht="12.75" customHeight="1" x14ac:dyDescent="0.2"/>
    <row r="20426" ht="12.75" customHeight="1" x14ac:dyDescent="0.2"/>
    <row r="20427" ht="12.75" customHeight="1" x14ac:dyDescent="0.2"/>
    <row r="20428" ht="12.75" customHeight="1" x14ac:dyDescent="0.2"/>
    <row r="20429" ht="12.75" customHeight="1" x14ac:dyDescent="0.2"/>
    <row r="20430" ht="12.75" customHeight="1" x14ac:dyDescent="0.2"/>
    <row r="20431" ht="12.75" customHeight="1" x14ac:dyDescent="0.2"/>
    <row r="20432" ht="12.75" customHeight="1" x14ac:dyDescent="0.2"/>
    <row r="20433" ht="12.75" customHeight="1" x14ac:dyDescent="0.2"/>
    <row r="20434" ht="12.75" customHeight="1" x14ac:dyDescent="0.2"/>
    <row r="20435" ht="12.75" customHeight="1" x14ac:dyDescent="0.2"/>
    <row r="20436" ht="12.75" customHeight="1" x14ac:dyDescent="0.2"/>
    <row r="20437" ht="12.75" customHeight="1" x14ac:dyDescent="0.2"/>
    <row r="20438" ht="12.75" customHeight="1" x14ac:dyDescent="0.2"/>
    <row r="20439" ht="12.75" customHeight="1" x14ac:dyDescent="0.2"/>
    <row r="20440" ht="12.75" customHeight="1" x14ac:dyDescent="0.2"/>
    <row r="20441" ht="12.75" customHeight="1" x14ac:dyDescent="0.2"/>
    <row r="20442" ht="12.75" customHeight="1" x14ac:dyDescent="0.2"/>
    <row r="20443" ht="12.75" customHeight="1" x14ac:dyDescent="0.2"/>
    <row r="20444" ht="12.75" customHeight="1" x14ac:dyDescent="0.2"/>
    <row r="20445" ht="12.75" customHeight="1" x14ac:dyDescent="0.2"/>
    <row r="20446" ht="12.75" customHeight="1" x14ac:dyDescent="0.2"/>
    <row r="20447" ht="12.75" customHeight="1" x14ac:dyDescent="0.2"/>
    <row r="20448" ht="12.75" customHeight="1" x14ac:dyDescent="0.2"/>
    <row r="20449" ht="12.75" customHeight="1" x14ac:dyDescent="0.2"/>
    <row r="20450" ht="12.75" customHeight="1" x14ac:dyDescent="0.2"/>
    <row r="20451" ht="12.75" customHeight="1" x14ac:dyDescent="0.2"/>
    <row r="20452" ht="12.75" customHeight="1" x14ac:dyDescent="0.2"/>
    <row r="20453" ht="12.75" customHeight="1" x14ac:dyDescent="0.2"/>
    <row r="20454" ht="12.75" customHeight="1" x14ac:dyDescent="0.2"/>
    <row r="20455" ht="12.75" customHeight="1" x14ac:dyDescent="0.2"/>
    <row r="20456" ht="12.75" customHeight="1" x14ac:dyDescent="0.2"/>
    <row r="20457" ht="12.75" customHeight="1" x14ac:dyDescent="0.2"/>
    <row r="20458" ht="12.75" customHeight="1" x14ac:dyDescent="0.2"/>
    <row r="20459" ht="12.75" customHeight="1" x14ac:dyDescent="0.2"/>
    <row r="20460" ht="12.75" customHeight="1" x14ac:dyDescent="0.2"/>
    <row r="20461" ht="12.75" customHeight="1" x14ac:dyDescent="0.2"/>
    <row r="20462" ht="12.75" customHeight="1" x14ac:dyDescent="0.2"/>
    <row r="20463" ht="12.75" customHeight="1" x14ac:dyDescent="0.2"/>
    <row r="20464" ht="12.75" customHeight="1" x14ac:dyDescent="0.2"/>
    <row r="20465" ht="12.75" customHeight="1" x14ac:dyDescent="0.2"/>
    <row r="20466" ht="12.75" customHeight="1" x14ac:dyDescent="0.2"/>
    <row r="20467" ht="12.75" customHeight="1" x14ac:dyDescent="0.2"/>
    <row r="20468" ht="12.75" customHeight="1" x14ac:dyDescent="0.2"/>
    <row r="20469" ht="12.75" customHeight="1" x14ac:dyDescent="0.2"/>
    <row r="20470" ht="12.75" customHeight="1" x14ac:dyDescent="0.2"/>
    <row r="20471" ht="12.75" customHeight="1" x14ac:dyDescent="0.2"/>
    <row r="20472" ht="12.75" customHeight="1" x14ac:dyDescent="0.2"/>
    <row r="20473" ht="12.75" customHeight="1" x14ac:dyDescent="0.2"/>
    <row r="20474" ht="12.75" customHeight="1" x14ac:dyDescent="0.2"/>
    <row r="20475" ht="12.75" customHeight="1" x14ac:dyDescent="0.2"/>
    <row r="20476" ht="12.75" customHeight="1" x14ac:dyDescent="0.2"/>
    <row r="20477" ht="12.75" customHeight="1" x14ac:dyDescent="0.2"/>
    <row r="20478" ht="12.75" customHeight="1" x14ac:dyDescent="0.2"/>
    <row r="20479" ht="12.75" customHeight="1" x14ac:dyDescent="0.2"/>
    <row r="20480" ht="12.75" customHeight="1" x14ac:dyDescent="0.2"/>
    <row r="20481" ht="12.75" customHeight="1" x14ac:dyDescent="0.2"/>
    <row r="20482" ht="12.75" customHeight="1" x14ac:dyDescent="0.2"/>
    <row r="20483" ht="12.75" customHeight="1" x14ac:dyDescent="0.2"/>
    <row r="20484" ht="12.75" customHeight="1" x14ac:dyDescent="0.2"/>
    <row r="20485" ht="12.75" customHeight="1" x14ac:dyDescent="0.2"/>
    <row r="20486" ht="12.75" customHeight="1" x14ac:dyDescent="0.2"/>
    <row r="20487" ht="12.75" customHeight="1" x14ac:dyDescent="0.2"/>
    <row r="20488" ht="12.75" customHeight="1" x14ac:dyDescent="0.2"/>
    <row r="20489" ht="12.75" customHeight="1" x14ac:dyDescent="0.2"/>
    <row r="20490" ht="12.75" customHeight="1" x14ac:dyDescent="0.2"/>
    <row r="20491" ht="12.75" customHeight="1" x14ac:dyDescent="0.2"/>
    <row r="20492" ht="12.75" customHeight="1" x14ac:dyDescent="0.2"/>
    <row r="20493" ht="12.75" customHeight="1" x14ac:dyDescent="0.2"/>
    <row r="20494" ht="12.75" customHeight="1" x14ac:dyDescent="0.2"/>
    <row r="20495" ht="12.75" customHeight="1" x14ac:dyDescent="0.2"/>
    <row r="20496" ht="12.75" customHeight="1" x14ac:dyDescent="0.2"/>
    <row r="20497" ht="12.75" customHeight="1" x14ac:dyDescent="0.2"/>
    <row r="20498" ht="12.75" customHeight="1" x14ac:dyDescent="0.2"/>
    <row r="20499" ht="12.75" customHeight="1" x14ac:dyDescent="0.2"/>
    <row r="20500" ht="12.75" customHeight="1" x14ac:dyDescent="0.2"/>
    <row r="20501" ht="12.75" customHeight="1" x14ac:dyDescent="0.2"/>
    <row r="20502" ht="12.75" customHeight="1" x14ac:dyDescent="0.2"/>
    <row r="20503" ht="12.75" customHeight="1" x14ac:dyDescent="0.2"/>
    <row r="20504" ht="12.75" customHeight="1" x14ac:dyDescent="0.2"/>
    <row r="20505" ht="12.75" customHeight="1" x14ac:dyDescent="0.2"/>
    <row r="20506" ht="12.75" customHeight="1" x14ac:dyDescent="0.2"/>
    <row r="20507" ht="12.75" customHeight="1" x14ac:dyDescent="0.2"/>
    <row r="20508" ht="12.75" customHeight="1" x14ac:dyDescent="0.2"/>
    <row r="20509" ht="12.75" customHeight="1" x14ac:dyDescent="0.2"/>
    <row r="20510" ht="12.75" customHeight="1" x14ac:dyDescent="0.2"/>
    <row r="20511" ht="12.75" customHeight="1" x14ac:dyDescent="0.2"/>
    <row r="20512" ht="12.75" customHeight="1" x14ac:dyDescent="0.2"/>
    <row r="20513" ht="12.75" customHeight="1" x14ac:dyDescent="0.2"/>
    <row r="20514" ht="12.75" customHeight="1" x14ac:dyDescent="0.2"/>
    <row r="20515" ht="12.75" customHeight="1" x14ac:dyDescent="0.2"/>
    <row r="20516" ht="12.75" customHeight="1" x14ac:dyDescent="0.2"/>
    <row r="20517" ht="12.75" customHeight="1" x14ac:dyDescent="0.2"/>
    <row r="20518" ht="12.75" customHeight="1" x14ac:dyDescent="0.2"/>
    <row r="20519" ht="12.75" customHeight="1" x14ac:dyDescent="0.2"/>
    <row r="20520" ht="12.75" customHeight="1" x14ac:dyDescent="0.2"/>
    <row r="20521" ht="12.75" customHeight="1" x14ac:dyDescent="0.2"/>
    <row r="20522" ht="12.75" customHeight="1" x14ac:dyDescent="0.2"/>
    <row r="20523" ht="12.75" customHeight="1" x14ac:dyDescent="0.2"/>
    <row r="20524" ht="12.75" customHeight="1" x14ac:dyDescent="0.2"/>
    <row r="20525" ht="12.75" customHeight="1" x14ac:dyDescent="0.2"/>
    <row r="20526" ht="12.75" customHeight="1" x14ac:dyDescent="0.2"/>
    <row r="20527" ht="12.75" customHeight="1" x14ac:dyDescent="0.2"/>
    <row r="20528" ht="12.75" customHeight="1" x14ac:dyDescent="0.2"/>
    <row r="20529" ht="12.75" customHeight="1" x14ac:dyDescent="0.2"/>
    <row r="20530" ht="12.75" customHeight="1" x14ac:dyDescent="0.2"/>
    <row r="20531" ht="12.75" customHeight="1" x14ac:dyDescent="0.2"/>
    <row r="20532" ht="12.75" customHeight="1" x14ac:dyDescent="0.2"/>
    <row r="20533" ht="12.75" customHeight="1" x14ac:dyDescent="0.2"/>
    <row r="20534" ht="12.75" customHeight="1" x14ac:dyDescent="0.2"/>
    <row r="20535" ht="12.75" customHeight="1" x14ac:dyDescent="0.2"/>
    <row r="20536" ht="12.75" customHeight="1" x14ac:dyDescent="0.2"/>
    <row r="20537" ht="12.75" customHeight="1" x14ac:dyDescent="0.2"/>
    <row r="20538" ht="12.75" customHeight="1" x14ac:dyDescent="0.2"/>
    <row r="20539" ht="12.75" customHeight="1" x14ac:dyDescent="0.2"/>
    <row r="20540" ht="12.75" customHeight="1" x14ac:dyDescent="0.2"/>
    <row r="20541" ht="12.75" customHeight="1" x14ac:dyDescent="0.2"/>
    <row r="20542" ht="12.75" customHeight="1" x14ac:dyDescent="0.2"/>
    <row r="20543" ht="12.75" customHeight="1" x14ac:dyDescent="0.2"/>
    <row r="20544" ht="12.75" customHeight="1" x14ac:dyDescent="0.2"/>
    <row r="20545" ht="12.75" customHeight="1" x14ac:dyDescent="0.2"/>
    <row r="20546" ht="12.75" customHeight="1" x14ac:dyDescent="0.2"/>
    <row r="20547" ht="12.75" customHeight="1" x14ac:dyDescent="0.2"/>
    <row r="20548" ht="12.75" customHeight="1" x14ac:dyDescent="0.2"/>
    <row r="20549" ht="12.75" customHeight="1" x14ac:dyDescent="0.2"/>
    <row r="20550" ht="12.75" customHeight="1" x14ac:dyDescent="0.2"/>
    <row r="20551" ht="12.75" customHeight="1" x14ac:dyDescent="0.2"/>
    <row r="20552" ht="12.75" customHeight="1" x14ac:dyDescent="0.2"/>
    <row r="20553" ht="12.75" customHeight="1" x14ac:dyDescent="0.2"/>
    <row r="20554" ht="12.75" customHeight="1" x14ac:dyDescent="0.2"/>
    <row r="20555" ht="12.75" customHeight="1" x14ac:dyDescent="0.2"/>
    <row r="20556" ht="12.75" customHeight="1" x14ac:dyDescent="0.2"/>
    <row r="20557" ht="12.75" customHeight="1" x14ac:dyDescent="0.2"/>
    <row r="20558" ht="12.75" customHeight="1" x14ac:dyDescent="0.2"/>
    <row r="20559" ht="12.75" customHeight="1" x14ac:dyDescent="0.2"/>
    <row r="20560" ht="12.75" customHeight="1" x14ac:dyDescent="0.2"/>
    <row r="20561" ht="12.75" customHeight="1" x14ac:dyDescent="0.2"/>
    <row r="20562" ht="12.75" customHeight="1" x14ac:dyDescent="0.2"/>
    <row r="20563" ht="12.75" customHeight="1" x14ac:dyDescent="0.2"/>
    <row r="20564" ht="12.75" customHeight="1" x14ac:dyDescent="0.2"/>
    <row r="20565" ht="12.75" customHeight="1" x14ac:dyDescent="0.2"/>
    <row r="20566" ht="12.75" customHeight="1" x14ac:dyDescent="0.2"/>
    <row r="20567" ht="12.75" customHeight="1" x14ac:dyDescent="0.2"/>
    <row r="20568" ht="12.75" customHeight="1" x14ac:dyDescent="0.2"/>
    <row r="20569" ht="12.75" customHeight="1" x14ac:dyDescent="0.2"/>
    <row r="20570" ht="12.75" customHeight="1" x14ac:dyDescent="0.2"/>
    <row r="20571" ht="12.75" customHeight="1" x14ac:dyDescent="0.2"/>
    <row r="20572" ht="12.75" customHeight="1" x14ac:dyDescent="0.2"/>
    <row r="20573" ht="12.75" customHeight="1" x14ac:dyDescent="0.2"/>
    <row r="20574" ht="12.75" customHeight="1" x14ac:dyDescent="0.2"/>
    <row r="20575" ht="12.75" customHeight="1" x14ac:dyDescent="0.2"/>
    <row r="20576" ht="12.75" customHeight="1" x14ac:dyDescent="0.2"/>
    <row r="20577" ht="12.75" customHeight="1" x14ac:dyDescent="0.2"/>
    <row r="20578" ht="12.75" customHeight="1" x14ac:dyDescent="0.2"/>
    <row r="20579" ht="12.75" customHeight="1" x14ac:dyDescent="0.2"/>
    <row r="20580" ht="12.75" customHeight="1" x14ac:dyDescent="0.2"/>
    <row r="20581" ht="12.75" customHeight="1" x14ac:dyDescent="0.2"/>
    <row r="20582" ht="12.75" customHeight="1" x14ac:dyDescent="0.2"/>
    <row r="20583" ht="12.75" customHeight="1" x14ac:dyDescent="0.2"/>
    <row r="20584" ht="12.75" customHeight="1" x14ac:dyDescent="0.2"/>
    <row r="20585" ht="12.75" customHeight="1" x14ac:dyDescent="0.2"/>
    <row r="20586" ht="12.75" customHeight="1" x14ac:dyDescent="0.2"/>
    <row r="20587" ht="12.75" customHeight="1" x14ac:dyDescent="0.2"/>
    <row r="20588" ht="12.75" customHeight="1" x14ac:dyDescent="0.2"/>
    <row r="20589" ht="12.75" customHeight="1" x14ac:dyDescent="0.2"/>
    <row r="20590" ht="12.75" customHeight="1" x14ac:dyDescent="0.2"/>
    <row r="20591" ht="12.75" customHeight="1" x14ac:dyDescent="0.2"/>
    <row r="20592" ht="12.75" customHeight="1" x14ac:dyDescent="0.2"/>
    <row r="20593" ht="12.75" customHeight="1" x14ac:dyDescent="0.2"/>
    <row r="20594" ht="12.75" customHeight="1" x14ac:dyDescent="0.2"/>
    <row r="20595" ht="12.75" customHeight="1" x14ac:dyDescent="0.2"/>
    <row r="20596" ht="12.75" customHeight="1" x14ac:dyDescent="0.2"/>
    <row r="20597" ht="12.75" customHeight="1" x14ac:dyDescent="0.2"/>
    <row r="20598" ht="12.75" customHeight="1" x14ac:dyDescent="0.2"/>
    <row r="20599" ht="12.75" customHeight="1" x14ac:dyDescent="0.2"/>
    <row r="20600" ht="12.75" customHeight="1" x14ac:dyDescent="0.2"/>
    <row r="20601" ht="12.75" customHeight="1" x14ac:dyDescent="0.2"/>
    <row r="20602" ht="12.75" customHeight="1" x14ac:dyDescent="0.2"/>
    <row r="20603" ht="12.75" customHeight="1" x14ac:dyDescent="0.2"/>
    <row r="20604" ht="12.75" customHeight="1" x14ac:dyDescent="0.2"/>
    <row r="20605" ht="12.75" customHeight="1" x14ac:dyDescent="0.2"/>
    <row r="20606" ht="12.75" customHeight="1" x14ac:dyDescent="0.2"/>
    <row r="20607" ht="12.75" customHeight="1" x14ac:dyDescent="0.2"/>
    <row r="20608" ht="12.75" customHeight="1" x14ac:dyDescent="0.2"/>
    <row r="20609" ht="12.75" customHeight="1" x14ac:dyDescent="0.2"/>
    <row r="20610" ht="12.75" customHeight="1" x14ac:dyDescent="0.2"/>
    <row r="20611" ht="12.75" customHeight="1" x14ac:dyDescent="0.2"/>
    <row r="20612" ht="12.75" customHeight="1" x14ac:dyDescent="0.2"/>
    <row r="20613" ht="12.75" customHeight="1" x14ac:dyDescent="0.2"/>
    <row r="20614" ht="12.75" customHeight="1" x14ac:dyDescent="0.2"/>
    <row r="20615" ht="12.75" customHeight="1" x14ac:dyDescent="0.2"/>
    <row r="20616" ht="12.75" customHeight="1" x14ac:dyDescent="0.2"/>
    <row r="20617" ht="12.75" customHeight="1" x14ac:dyDescent="0.2"/>
    <row r="20618" ht="12.75" customHeight="1" x14ac:dyDescent="0.2"/>
    <row r="20619" ht="12.75" customHeight="1" x14ac:dyDescent="0.2"/>
    <row r="20620" ht="12.75" customHeight="1" x14ac:dyDescent="0.2"/>
    <row r="20621" ht="12.75" customHeight="1" x14ac:dyDescent="0.2"/>
    <row r="20622" ht="12.75" customHeight="1" x14ac:dyDescent="0.2"/>
    <row r="20623" ht="12.75" customHeight="1" x14ac:dyDescent="0.2"/>
    <row r="20624" ht="12.75" customHeight="1" x14ac:dyDescent="0.2"/>
    <row r="20625" ht="12.75" customHeight="1" x14ac:dyDescent="0.2"/>
    <row r="20626" ht="12.75" customHeight="1" x14ac:dyDescent="0.2"/>
    <row r="20627" ht="12.75" customHeight="1" x14ac:dyDescent="0.2"/>
    <row r="20628" ht="12.75" customHeight="1" x14ac:dyDescent="0.2"/>
    <row r="20629" ht="12.75" customHeight="1" x14ac:dyDescent="0.2"/>
    <row r="20630" ht="12.75" customHeight="1" x14ac:dyDescent="0.2"/>
    <row r="20631" ht="12.75" customHeight="1" x14ac:dyDescent="0.2"/>
    <row r="20632" ht="12.75" customHeight="1" x14ac:dyDescent="0.2"/>
    <row r="20633" ht="12.75" customHeight="1" x14ac:dyDescent="0.2"/>
    <row r="20634" ht="12.75" customHeight="1" x14ac:dyDescent="0.2"/>
    <row r="20635" ht="12.75" customHeight="1" x14ac:dyDescent="0.2"/>
    <row r="20636" ht="12.75" customHeight="1" x14ac:dyDescent="0.2"/>
    <row r="20637" ht="12.75" customHeight="1" x14ac:dyDescent="0.2"/>
    <row r="20638" ht="12.75" customHeight="1" x14ac:dyDescent="0.2"/>
    <row r="20639" ht="12.75" customHeight="1" x14ac:dyDescent="0.2"/>
    <row r="20640" ht="12.75" customHeight="1" x14ac:dyDescent="0.2"/>
    <row r="20641" ht="12.75" customHeight="1" x14ac:dyDescent="0.2"/>
    <row r="20642" ht="12.75" customHeight="1" x14ac:dyDescent="0.2"/>
    <row r="20643" ht="12.75" customHeight="1" x14ac:dyDescent="0.2"/>
    <row r="20644" ht="12.75" customHeight="1" x14ac:dyDescent="0.2"/>
    <row r="20645" ht="12.75" customHeight="1" x14ac:dyDescent="0.2"/>
    <row r="20646" ht="12.75" customHeight="1" x14ac:dyDescent="0.2"/>
    <row r="20647" ht="12.75" customHeight="1" x14ac:dyDescent="0.2"/>
    <row r="20648" ht="12.75" customHeight="1" x14ac:dyDescent="0.2"/>
    <row r="20649" ht="12.75" customHeight="1" x14ac:dyDescent="0.2"/>
    <row r="20650" ht="12.75" customHeight="1" x14ac:dyDescent="0.2"/>
    <row r="20651" ht="12.75" customHeight="1" x14ac:dyDescent="0.2"/>
    <row r="20652" ht="12.75" customHeight="1" x14ac:dyDescent="0.2"/>
    <row r="20653" ht="12.75" customHeight="1" x14ac:dyDescent="0.2"/>
    <row r="20654" ht="12.75" customHeight="1" x14ac:dyDescent="0.2"/>
    <row r="20655" ht="12.75" customHeight="1" x14ac:dyDescent="0.2"/>
    <row r="20656" ht="12.75" customHeight="1" x14ac:dyDescent="0.2"/>
    <row r="20657" ht="12.75" customHeight="1" x14ac:dyDescent="0.2"/>
    <row r="20658" ht="12.75" customHeight="1" x14ac:dyDescent="0.2"/>
    <row r="20659" ht="12.75" customHeight="1" x14ac:dyDescent="0.2"/>
    <row r="20660" ht="12.75" customHeight="1" x14ac:dyDescent="0.2"/>
    <row r="20661" ht="12.75" customHeight="1" x14ac:dyDescent="0.2"/>
    <row r="20662" ht="12.75" customHeight="1" x14ac:dyDescent="0.2"/>
    <row r="20663" ht="12.75" customHeight="1" x14ac:dyDescent="0.2"/>
    <row r="20664" ht="12.75" customHeight="1" x14ac:dyDescent="0.2"/>
    <row r="20665" ht="12.75" customHeight="1" x14ac:dyDescent="0.2"/>
    <row r="20666" ht="12.75" customHeight="1" x14ac:dyDescent="0.2"/>
    <row r="20667" ht="12.75" customHeight="1" x14ac:dyDescent="0.2"/>
    <row r="20668" ht="12.75" customHeight="1" x14ac:dyDescent="0.2"/>
    <row r="20669" ht="12.75" customHeight="1" x14ac:dyDescent="0.2"/>
    <row r="20670" ht="12.75" customHeight="1" x14ac:dyDescent="0.2"/>
    <row r="20671" ht="12.75" customHeight="1" x14ac:dyDescent="0.2"/>
    <row r="20672" ht="12.75" customHeight="1" x14ac:dyDescent="0.2"/>
    <row r="20673" ht="12.75" customHeight="1" x14ac:dyDescent="0.2"/>
    <row r="20674" ht="12.75" customHeight="1" x14ac:dyDescent="0.2"/>
    <row r="20675" ht="12.75" customHeight="1" x14ac:dyDescent="0.2"/>
    <row r="20676" ht="12.75" customHeight="1" x14ac:dyDescent="0.2"/>
    <row r="20677" ht="12.75" customHeight="1" x14ac:dyDescent="0.2"/>
    <row r="20678" ht="12.75" customHeight="1" x14ac:dyDescent="0.2"/>
    <row r="20679" ht="12.75" customHeight="1" x14ac:dyDescent="0.2"/>
    <row r="20680" ht="12.75" customHeight="1" x14ac:dyDescent="0.2"/>
    <row r="20681" ht="12.75" customHeight="1" x14ac:dyDescent="0.2"/>
    <row r="20682" ht="12.75" customHeight="1" x14ac:dyDescent="0.2"/>
    <row r="20683" ht="12.75" customHeight="1" x14ac:dyDescent="0.2"/>
    <row r="20684" ht="12.75" customHeight="1" x14ac:dyDescent="0.2"/>
    <row r="20685" ht="12.75" customHeight="1" x14ac:dyDescent="0.2"/>
    <row r="20686" ht="12.75" customHeight="1" x14ac:dyDescent="0.2"/>
    <row r="20687" ht="12.75" customHeight="1" x14ac:dyDescent="0.2"/>
    <row r="20688" ht="12.75" customHeight="1" x14ac:dyDescent="0.2"/>
    <row r="20689" ht="12.75" customHeight="1" x14ac:dyDescent="0.2"/>
    <row r="20690" ht="12.75" customHeight="1" x14ac:dyDescent="0.2"/>
    <row r="20691" ht="12.75" customHeight="1" x14ac:dyDescent="0.2"/>
    <row r="20692" ht="12.75" customHeight="1" x14ac:dyDescent="0.2"/>
    <row r="20693" ht="12.75" customHeight="1" x14ac:dyDescent="0.2"/>
    <row r="20694" ht="12.75" customHeight="1" x14ac:dyDescent="0.2"/>
    <row r="20695" ht="12.75" customHeight="1" x14ac:dyDescent="0.2"/>
    <row r="20696" ht="12.75" customHeight="1" x14ac:dyDescent="0.2"/>
    <row r="20697" ht="12.75" customHeight="1" x14ac:dyDescent="0.2"/>
    <row r="20698" ht="12.75" customHeight="1" x14ac:dyDescent="0.2"/>
    <row r="20699" ht="12.75" customHeight="1" x14ac:dyDescent="0.2"/>
    <row r="20700" ht="12.75" customHeight="1" x14ac:dyDescent="0.2"/>
    <row r="20701" ht="12.75" customHeight="1" x14ac:dyDescent="0.2"/>
    <row r="20702" ht="12.75" customHeight="1" x14ac:dyDescent="0.2"/>
    <row r="20703" ht="12.75" customHeight="1" x14ac:dyDescent="0.2"/>
    <row r="20704" ht="12.75" customHeight="1" x14ac:dyDescent="0.2"/>
    <row r="20705" ht="12.75" customHeight="1" x14ac:dyDescent="0.2"/>
    <row r="20706" ht="12.75" customHeight="1" x14ac:dyDescent="0.2"/>
    <row r="20707" ht="12.75" customHeight="1" x14ac:dyDescent="0.2"/>
    <row r="20708" ht="12.75" customHeight="1" x14ac:dyDescent="0.2"/>
    <row r="20709" ht="12.75" customHeight="1" x14ac:dyDescent="0.2"/>
    <row r="20710" ht="12.75" customHeight="1" x14ac:dyDescent="0.2"/>
    <row r="20711" ht="12.75" customHeight="1" x14ac:dyDescent="0.2"/>
    <row r="20712" ht="12.75" customHeight="1" x14ac:dyDescent="0.2"/>
    <row r="20713" ht="12.75" customHeight="1" x14ac:dyDescent="0.2"/>
    <row r="20714" ht="12.75" customHeight="1" x14ac:dyDescent="0.2"/>
    <row r="20715" ht="12.75" customHeight="1" x14ac:dyDescent="0.2"/>
    <row r="20716" ht="12.75" customHeight="1" x14ac:dyDescent="0.2"/>
    <row r="20717" ht="12.75" customHeight="1" x14ac:dyDescent="0.2"/>
    <row r="20718" ht="12.75" customHeight="1" x14ac:dyDescent="0.2"/>
    <row r="20719" ht="12.75" customHeight="1" x14ac:dyDescent="0.2"/>
    <row r="20720" ht="12.75" customHeight="1" x14ac:dyDescent="0.2"/>
    <row r="20721" ht="12.75" customHeight="1" x14ac:dyDescent="0.2"/>
    <row r="20722" ht="12.75" customHeight="1" x14ac:dyDescent="0.2"/>
    <row r="20723" ht="12.75" customHeight="1" x14ac:dyDescent="0.2"/>
    <row r="20724" ht="12.75" customHeight="1" x14ac:dyDescent="0.2"/>
    <row r="20725" ht="12.75" customHeight="1" x14ac:dyDescent="0.2"/>
    <row r="20726" ht="12.75" customHeight="1" x14ac:dyDescent="0.2"/>
    <row r="20727" ht="12.75" customHeight="1" x14ac:dyDescent="0.2"/>
    <row r="20728" ht="12.75" customHeight="1" x14ac:dyDescent="0.2"/>
    <row r="20729" ht="12.75" customHeight="1" x14ac:dyDescent="0.2"/>
    <row r="20730" ht="12.75" customHeight="1" x14ac:dyDescent="0.2"/>
    <row r="20731" ht="12.75" customHeight="1" x14ac:dyDescent="0.2"/>
    <row r="20732" ht="12.75" customHeight="1" x14ac:dyDescent="0.2"/>
    <row r="20733" ht="12.75" customHeight="1" x14ac:dyDescent="0.2"/>
    <row r="20734" ht="12.75" customHeight="1" x14ac:dyDescent="0.2"/>
    <row r="20735" ht="12.75" customHeight="1" x14ac:dyDescent="0.2"/>
    <row r="20736" ht="12.75" customHeight="1" x14ac:dyDescent="0.2"/>
    <row r="20737" ht="12.75" customHeight="1" x14ac:dyDescent="0.2"/>
    <row r="20738" ht="12.75" customHeight="1" x14ac:dyDescent="0.2"/>
    <row r="20739" ht="12.75" customHeight="1" x14ac:dyDescent="0.2"/>
    <row r="20740" ht="12.75" customHeight="1" x14ac:dyDescent="0.2"/>
    <row r="20741" ht="12.75" customHeight="1" x14ac:dyDescent="0.2"/>
    <row r="20742" ht="12.75" customHeight="1" x14ac:dyDescent="0.2"/>
    <row r="20743" ht="12.75" customHeight="1" x14ac:dyDescent="0.2"/>
    <row r="20744" ht="12.75" customHeight="1" x14ac:dyDescent="0.2"/>
    <row r="20745" ht="12.75" customHeight="1" x14ac:dyDescent="0.2"/>
    <row r="20746" ht="12.75" customHeight="1" x14ac:dyDescent="0.2"/>
    <row r="20747" ht="12.75" customHeight="1" x14ac:dyDescent="0.2"/>
    <row r="20748" ht="12.75" customHeight="1" x14ac:dyDescent="0.2"/>
    <row r="20749" ht="12.75" customHeight="1" x14ac:dyDescent="0.2"/>
    <row r="20750" ht="12.75" customHeight="1" x14ac:dyDescent="0.2"/>
    <row r="20751" ht="12.75" customHeight="1" x14ac:dyDescent="0.2"/>
    <row r="20752" ht="12.75" customHeight="1" x14ac:dyDescent="0.2"/>
    <row r="20753" ht="12.75" customHeight="1" x14ac:dyDescent="0.2"/>
    <row r="20754" ht="12.75" customHeight="1" x14ac:dyDescent="0.2"/>
    <row r="20755" ht="12.75" customHeight="1" x14ac:dyDescent="0.2"/>
    <row r="20756" ht="12.75" customHeight="1" x14ac:dyDescent="0.2"/>
    <row r="20757" ht="12.75" customHeight="1" x14ac:dyDescent="0.2"/>
    <row r="20758" ht="12.75" customHeight="1" x14ac:dyDescent="0.2"/>
    <row r="20759" ht="12.75" customHeight="1" x14ac:dyDescent="0.2"/>
    <row r="20760" ht="12.75" customHeight="1" x14ac:dyDescent="0.2"/>
    <row r="20761" ht="12.75" customHeight="1" x14ac:dyDescent="0.2"/>
    <row r="20762" ht="12.75" customHeight="1" x14ac:dyDescent="0.2"/>
    <row r="20763" ht="12.75" customHeight="1" x14ac:dyDescent="0.2"/>
    <row r="20764" ht="12.75" customHeight="1" x14ac:dyDescent="0.2"/>
    <row r="20765" ht="12.75" customHeight="1" x14ac:dyDescent="0.2"/>
    <row r="20766" ht="12.75" customHeight="1" x14ac:dyDescent="0.2"/>
    <row r="20767" ht="12.75" customHeight="1" x14ac:dyDescent="0.2"/>
    <row r="20768" ht="12.75" customHeight="1" x14ac:dyDescent="0.2"/>
    <row r="20769" ht="12.75" customHeight="1" x14ac:dyDescent="0.2"/>
    <row r="20770" ht="12.75" customHeight="1" x14ac:dyDescent="0.2"/>
    <row r="20771" ht="12.75" customHeight="1" x14ac:dyDescent="0.2"/>
    <row r="20772" ht="12.75" customHeight="1" x14ac:dyDescent="0.2"/>
    <row r="20773" ht="12.75" customHeight="1" x14ac:dyDescent="0.2"/>
    <row r="20774" ht="12.75" customHeight="1" x14ac:dyDescent="0.2"/>
    <row r="20775" ht="12.75" customHeight="1" x14ac:dyDescent="0.2"/>
    <row r="20776" ht="12.75" customHeight="1" x14ac:dyDescent="0.2"/>
    <row r="20777" ht="12.75" customHeight="1" x14ac:dyDescent="0.2"/>
    <row r="20778" ht="12.75" customHeight="1" x14ac:dyDescent="0.2"/>
    <row r="20779" ht="12.75" customHeight="1" x14ac:dyDescent="0.2"/>
    <row r="20780" ht="12.75" customHeight="1" x14ac:dyDescent="0.2"/>
    <row r="20781" ht="12.75" customHeight="1" x14ac:dyDescent="0.2"/>
    <row r="20782" ht="12.75" customHeight="1" x14ac:dyDescent="0.2"/>
    <row r="20783" ht="12.75" customHeight="1" x14ac:dyDescent="0.2"/>
    <row r="20784" ht="12.75" customHeight="1" x14ac:dyDescent="0.2"/>
    <row r="20785" ht="12.75" customHeight="1" x14ac:dyDescent="0.2"/>
    <row r="20786" ht="12.75" customHeight="1" x14ac:dyDescent="0.2"/>
    <row r="20787" ht="12.75" customHeight="1" x14ac:dyDescent="0.2"/>
    <row r="20788" ht="12.75" customHeight="1" x14ac:dyDescent="0.2"/>
    <row r="20789" ht="12.75" customHeight="1" x14ac:dyDescent="0.2"/>
    <row r="20790" ht="12.75" customHeight="1" x14ac:dyDescent="0.2"/>
    <row r="20791" ht="12.75" customHeight="1" x14ac:dyDescent="0.2"/>
    <row r="20792" ht="12.75" customHeight="1" x14ac:dyDescent="0.2"/>
    <row r="20793" ht="12.75" customHeight="1" x14ac:dyDescent="0.2"/>
    <row r="20794" ht="12.75" customHeight="1" x14ac:dyDescent="0.2"/>
    <row r="20795" ht="12.75" customHeight="1" x14ac:dyDescent="0.2"/>
    <row r="20796" ht="12.75" customHeight="1" x14ac:dyDescent="0.2"/>
    <row r="20797" ht="12.75" customHeight="1" x14ac:dyDescent="0.2"/>
    <row r="20798" ht="12.75" customHeight="1" x14ac:dyDescent="0.2"/>
    <row r="20799" ht="12.75" customHeight="1" x14ac:dyDescent="0.2"/>
    <row r="20800" ht="12.75" customHeight="1" x14ac:dyDescent="0.2"/>
    <row r="20801" ht="12.75" customHeight="1" x14ac:dyDescent="0.2"/>
    <row r="20802" ht="12.75" customHeight="1" x14ac:dyDescent="0.2"/>
    <row r="20803" ht="12.75" customHeight="1" x14ac:dyDescent="0.2"/>
    <row r="20804" ht="12.75" customHeight="1" x14ac:dyDescent="0.2"/>
    <row r="20805" ht="12.75" customHeight="1" x14ac:dyDescent="0.2"/>
    <row r="20806" ht="12.75" customHeight="1" x14ac:dyDescent="0.2"/>
    <row r="20807" ht="12.75" customHeight="1" x14ac:dyDescent="0.2"/>
    <row r="20808" ht="12.75" customHeight="1" x14ac:dyDescent="0.2"/>
    <row r="20809" ht="12.75" customHeight="1" x14ac:dyDescent="0.2"/>
    <row r="20810" ht="12.75" customHeight="1" x14ac:dyDescent="0.2"/>
    <row r="20811" ht="12.75" customHeight="1" x14ac:dyDescent="0.2"/>
    <row r="20812" ht="12.75" customHeight="1" x14ac:dyDescent="0.2"/>
    <row r="20813" ht="12.75" customHeight="1" x14ac:dyDescent="0.2"/>
    <row r="20814" ht="12.75" customHeight="1" x14ac:dyDescent="0.2"/>
    <row r="20815" ht="12.75" customHeight="1" x14ac:dyDescent="0.2"/>
    <row r="20816" ht="12.75" customHeight="1" x14ac:dyDescent="0.2"/>
    <row r="20817" ht="12.75" customHeight="1" x14ac:dyDescent="0.2"/>
    <row r="20818" ht="12.75" customHeight="1" x14ac:dyDescent="0.2"/>
    <row r="20819" ht="12.75" customHeight="1" x14ac:dyDescent="0.2"/>
    <row r="20820" ht="12.75" customHeight="1" x14ac:dyDescent="0.2"/>
    <row r="20821" ht="12.75" customHeight="1" x14ac:dyDescent="0.2"/>
    <row r="20822" ht="12.75" customHeight="1" x14ac:dyDescent="0.2"/>
    <row r="20823" ht="12.75" customHeight="1" x14ac:dyDescent="0.2"/>
    <row r="20824" ht="12.75" customHeight="1" x14ac:dyDescent="0.2"/>
    <row r="20825" ht="12.75" customHeight="1" x14ac:dyDescent="0.2"/>
    <row r="20826" ht="12.75" customHeight="1" x14ac:dyDescent="0.2"/>
    <row r="20827" ht="12.75" customHeight="1" x14ac:dyDescent="0.2"/>
    <row r="20828" ht="12.75" customHeight="1" x14ac:dyDescent="0.2"/>
    <row r="20829" ht="12.75" customHeight="1" x14ac:dyDescent="0.2"/>
    <row r="20830" ht="12.75" customHeight="1" x14ac:dyDescent="0.2"/>
    <row r="20831" ht="12.75" customHeight="1" x14ac:dyDescent="0.2"/>
    <row r="20832" ht="12.75" customHeight="1" x14ac:dyDescent="0.2"/>
    <row r="20833" ht="12.75" customHeight="1" x14ac:dyDescent="0.2"/>
    <row r="20834" ht="12.75" customHeight="1" x14ac:dyDescent="0.2"/>
    <row r="20835" ht="12.75" customHeight="1" x14ac:dyDescent="0.2"/>
    <row r="20836" ht="12.75" customHeight="1" x14ac:dyDescent="0.2"/>
    <row r="20837" ht="12.75" customHeight="1" x14ac:dyDescent="0.2"/>
    <row r="20838" ht="12.75" customHeight="1" x14ac:dyDescent="0.2"/>
    <row r="20839" ht="12.75" customHeight="1" x14ac:dyDescent="0.2"/>
    <row r="20840" ht="12.75" customHeight="1" x14ac:dyDescent="0.2"/>
    <row r="20841" ht="12.75" customHeight="1" x14ac:dyDescent="0.2"/>
    <row r="20842" ht="12.75" customHeight="1" x14ac:dyDescent="0.2"/>
    <row r="20843" ht="12.75" customHeight="1" x14ac:dyDescent="0.2"/>
    <row r="20844" ht="12.75" customHeight="1" x14ac:dyDescent="0.2"/>
    <row r="20845" ht="12.75" customHeight="1" x14ac:dyDescent="0.2"/>
    <row r="20846" ht="12.75" customHeight="1" x14ac:dyDescent="0.2"/>
    <row r="20847" ht="12.75" customHeight="1" x14ac:dyDescent="0.2"/>
    <row r="20848" ht="12.75" customHeight="1" x14ac:dyDescent="0.2"/>
    <row r="20849" ht="12.75" customHeight="1" x14ac:dyDescent="0.2"/>
    <row r="20850" ht="12.75" customHeight="1" x14ac:dyDescent="0.2"/>
    <row r="20851" ht="12.75" customHeight="1" x14ac:dyDescent="0.2"/>
    <row r="20852" ht="12.75" customHeight="1" x14ac:dyDescent="0.2"/>
    <row r="20853" ht="12.75" customHeight="1" x14ac:dyDescent="0.2"/>
    <row r="20854" ht="12.75" customHeight="1" x14ac:dyDescent="0.2"/>
    <row r="20855" ht="12.75" customHeight="1" x14ac:dyDescent="0.2"/>
    <row r="20856" ht="12.75" customHeight="1" x14ac:dyDescent="0.2"/>
    <row r="20857" ht="12.75" customHeight="1" x14ac:dyDescent="0.2"/>
    <row r="20858" ht="12.75" customHeight="1" x14ac:dyDescent="0.2"/>
    <row r="20859" ht="12.75" customHeight="1" x14ac:dyDescent="0.2"/>
    <row r="20860" ht="12.75" customHeight="1" x14ac:dyDescent="0.2"/>
    <row r="20861" ht="12.75" customHeight="1" x14ac:dyDescent="0.2"/>
    <row r="20862" ht="12.75" customHeight="1" x14ac:dyDescent="0.2"/>
    <row r="20863" ht="12.75" customHeight="1" x14ac:dyDescent="0.2"/>
    <row r="20864" ht="12.75" customHeight="1" x14ac:dyDescent="0.2"/>
    <row r="20865" ht="12.75" customHeight="1" x14ac:dyDescent="0.2"/>
    <row r="20866" ht="12.75" customHeight="1" x14ac:dyDescent="0.2"/>
    <row r="20867" ht="12.75" customHeight="1" x14ac:dyDescent="0.2"/>
    <row r="20868" ht="12.75" customHeight="1" x14ac:dyDescent="0.2"/>
    <row r="20869" ht="12.75" customHeight="1" x14ac:dyDescent="0.2"/>
    <row r="20870" ht="12.75" customHeight="1" x14ac:dyDescent="0.2"/>
    <row r="20871" ht="12.75" customHeight="1" x14ac:dyDescent="0.2"/>
    <row r="20872" ht="12.75" customHeight="1" x14ac:dyDescent="0.2"/>
    <row r="20873" ht="12.75" customHeight="1" x14ac:dyDescent="0.2"/>
    <row r="20874" ht="12.75" customHeight="1" x14ac:dyDescent="0.2"/>
    <row r="20875" ht="12.75" customHeight="1" x14ac:dyDescent="0.2"/>
    <row r="20876" ht="12.75" customHeight="1" x14ac:dyDescent="0.2"/>
    <row r="20877" ht="12.75" customHeight="1" x14ac:dyDescent="0.2"/>
    <row r="20878" ht="12.75" customHeight="1" x14ac:dyDescent="0.2"/>
    <row r="20879" ht="12.75" customHeight="1" x14ac:dyDescent="0.2"/>
    <row r="20880" ht="12.75" customHeight="1" x14ac:dyDescent="0.2"/>
    <row r="20881" ht="12.75" customHeight="1" x14ac:dyDescent="0.2"/>
    <row r="20882" ht="12.75" customHeight="1" x14ac:dyDescent="0.2"/>
    <row r="20883" ht="12.75" customHeight="1" x14ac:dyDescent="0.2"/>
    <row r="20884" ht="12.75" customHeight="1" x14ac:dyDescent="0.2"/>
    <row r="20885" ht="12.75" customHeight="1" x14ac:dyDescent="0.2"/>
    <row r="20886" ht="12.75" customHeight="1" x14ac:dyDescent="0.2"/>
    <row r="20887" ht="12.75" customHeight="1" x14ac:dyDescent="0.2"/>
    <row r="20888" ht="12.75" customHeight="1" x14ac:dyDescent="0.2"/>
    <row r="20889" ht="12.75" customHeight="1" x14ac:dyDescent="0.2"/>
    <row r="20890" ht="12.75" customHeight="1" x14ac:dyDescent="0.2"/>
    <row r="20891" ht="12.75" customHeight="1" x14ac:dyDescent="0.2"/>
    <row r="20892" ht="12.75" customHeight="1" x14ac:dyDescent="0.2"/>
    <row r="20893" ht="12.75" customHeight="1" x14ac:dyDescent="0.2"/>
    <row r="20894" ht="12.75" customHeight="1" x14ac:dyDescent="0.2"/>
    <row r="20895" ht="12.75" customHeight="1" x14ac:dyDescent="0.2"/>
    <row r="20896" ht="12.75" customHeight="1" x14ac:dyDescent="0.2"/>
    <row r="20897" ht="12.75" customHeight="1" x14ac:dyDescent="0.2"/>
    <row r="20898" ht="12.75" customHeight="1" x14ac:dyDescent="0.2"/>
    <row r="20899" ht="12.75" customHeight="1" x14ac:dyDescent="0.2"/>
    <row r="20900" ht="12.75" customHeight="1" x14ac:dyDescent="0.2"/>
    <row r="20901" ht="12.75" customHeight="1" x14ac:dyDescent="0.2"/>
    <row r="20902" ht="12.75" customHeight="1" x14ac:dyDescent="0.2"/>
    <row r="20903" ht="12.75" customHeight="1" x14ac:dyDescent="0.2"/>
    <row r="20904" ht="12.75" customHeight="1" x14ac:dyDescent="0.2"/>
    <row r="20905" ht="12.75" customHeight="1" x14ac:dyDescent="0.2"/>
    <row r="20906" ht="12.75" customHeight="1" x14ac:dyDescent="0.2"/>
    <row r="20907" ht="12.75" customHeight="1" x14ac:dyDescent="0.2"/>
    <row r="20908" ht="12.75" customHeight="1" x14ac:dyDescent="0.2"/>
    <row r="20909" ht="12.75" customHeight="1" x14ac:dyDescent="0.2"/>
    <row r="20910" ht="12.75" customHeight="1" x14ac:dyDescent="0.2"/>
    <row r="20911" ht="12.75" customHeight="1" x14ac:dyDescent="0.2"/>
    <row r="20912" ht="12.75" customHeight="1" x14ac:dyDescent="0.2"/>
    <row r="20913" ht="12.75" customHeight="1" x14ac:dyDescent="0.2"/>
    <row r="20914" ht="12.75" customHeight="1" x14ac:dyDescent="0.2"/>
    <row r="20915" ht="12.75" customHeight="1" x14ac:dyDescent="0.2"/>
    <row r="20916" ht="12.75" customHeight="1" x14ac:dyDescent="0.2"/>
    <row r="20917" ht="12.75" customHeight="1" x14ac:dyDescent="0.2"/>
    <row r="20918" ht="12.75" customHeight="1" x14ac:dyDescent="0.2"/>
    <row r="20919" ht="12.75" customHeight="1" x14ac:dyDescent="0.2"/>
    <row r="20920" ht="12.75" customHeight="1" x14ac:dyDescent="0.2"/>
    <row r="20921" ht="12.75" customHeight="1" x14ac:dyDescent="0.2"/>
    <row r="20922" ht="12.75" customHeight="1" x14ac:dyDescent="0.2"/>
    <row r="20923" ht="12.75" customHeight="1" x14ac:dyDescent="0.2"/>
    <row r="20924" ht="12.75" customHeight="1" x14ac:dyDescent="0.2"/>
    <row r="20925" ht="12.75" customHeight="1" x14ac:dyDescent="0.2"/>
    <row r="20926" ht="12.75" customHeight="1" x14ac:dyDescent="0.2"/>
    <row r="20927" ht="12.75" customHeight="1" x14ac:dyDescent="0.2"/>
    <row r="20928" ht="12.75" customHeight="1" x14ac:dyDescent="0.2"/>
    <row r="20929" ht="12.75" customHeight="1" x14ac:dyDescent="0.2"/>
    <row r="20930" ht="12.75" customHeight="1" x14ac:dyDescent="0.2"/>
    <row r="20931" ht="12.75" customHeight="1" x14ac:dyDescent="0.2"/>
    <row r="20932" ht="12.75" customHeight="1" x14ac:dyDescent="0.2"/>
    <row r="20933" ht="12.75" customHeight="1" x14ac:dyDescent="0.2"/>
    <row r="20934" ht="12.75" customHeight="1" x14ac:dyDescent="0.2"/>
    <row r="20935" ht="12.75" customHeight="1" x14ac:dyDescent="0.2"/>
    <row r="20936" ht="12.75" customHeight="1" x14ac:dyDescent="0.2"/>
    <row r="20937" ht="12.75" customHeight="1" x14ac:dyDescent="0.2"/>
    <row r="20938" ht="12.75" customHeight="1" x14ac:dyDescent="0.2"/>
    <row r="20939" ht="12.75" customHeight="1" x14ac:dyDescent="0.2"/>
    <row r="20940" ht="12.75" customHeight="1" x14ac:dyDescent="0.2"/>
    <row r="20941" ht="12.75" customHeight="1" x14ac:dyDescent="0.2"/>
    <row r="20942" ht="12.75" customHeight="1" x14ac:dyDescent="0.2"/>
    <row r="20943" ht="12.75" customHeight="1" x14ac:dyDescent="0.2"/>
    <row r="20944" ht="12.75" customHeight="1" x14ac:dyDescent="0.2"/>
    <row r="20945" ht="12.75" customHeight="1" x14ac:dyDescent="0.2"/>
    <row r="20946" ht="12.75" customHeight="1" x14ac:dyDescent="0.2"/>
    <row r="20947" ht="12.75" customHeight="1" x14ac:dyDescent="0.2"/>
    <row r="20948" ht="12.75" customHeight="1" x14ac:dyDescent="0.2"/>
    <row r="20949" ht="12.75" customHeight="1" x14ac:dyDescent="0.2"/>
    <row r="20950" ht="12.75" customHeight="1" x14ac:dyDescent="0.2"/>
    <row r="20951" ht="12.75" customHeight="1" x14ac:dyDescent="0.2"/>
    <row r="20952" ht="12.75" customHeight="1" x14ac:dyDescent="0.2"/>
    <row r="20953" ht="12.75" customHeight="1" x14ac:dyDescent="0.2"/>
    <row r="20954" ht="12.75" customHeight="1" x14ac:dyDescent="0.2"/>
    <row r="20955" ht="12.75" customHeight="1" x14ac:dyDescent="0.2"/>
    <row r="20956" ht="12.75" customHeight="1" x14ac:dyDescent="0.2"/>
    <row r="20957" ht="12.75" customHeight="1" x14ac:dyDescent="0.2"/>
    <row r="20958" ht="12.75" customHeight="1" x14ac:dyDescent="0.2"/>
    <row r="20959" ht="12.75" customHeight="1" x14ac:dyDescent="0.2"/>
    <row r="20960" ht="12.75" customHeight="1" x14ac:dyDescent="0.2"/>
    <row r="20961" ht="12.75" customHeight="1" x14ac:dyDescent="0.2"/>
    <row r="20962" ht="12.75" customHeight="1" x14ac:dyDescent="0.2"/>
    <row r="20963" ht="12.75" customHeight="1" x14ac:dyDescent="0.2"/>
    <row r="20964" ht="12.75" customHeight="1" x14ac:dyDescent="0.2"/>
    <row r="20965" ht="12.75" customHeight="1" x14ac:dyDescent="0.2"/>
    <row r="20966" ht="12.75" customHeight="1" x14ac:dyDescent="0.2"/>
    <row r="20967" ht="12.75" customHeight="1" x14ac:dyDescent="0.2"/>
    <row r="20968" ht="12.75" customHeight="1" x14ac:dyDescent="0.2"/>
    <row r="20969" ht="12.75" customHeight="1" x14ac:dyDescent="0.2"/>
    <row r="20970" ht="12.75" customHeight="1" x14ac:dyDescent="0.2"/>
    <row r="20971" ht="12.75" customHeight="1" x14ac:dyDescent="0.2"/>
    <row r="20972" ht="12.75" customHeight="1" x14ac:dyDescent="0.2"/>
    <row r="20973" ht="12.75" customHeight="1" x14ac:dyDescent="0.2"/>
    <row r="20974" ht="12.75" customHeight="1" x14ac:dyDescent="0.2"/>
    <row r="20975" ht="12.75" customHeight="1" x14ac:dyDescent="0.2"/>
    <row r="20976" ht="12.75" customHeight="1" x14ac:dyDescent="0.2"/>
    <row r="20977" ht="12.75" customHeight="1" x14ac:dyDescent="0.2"/>
    <row r="20978" ht="12.75" customHeight="1" x14ac:dyDescent="0.2"/>
    <row r="20979" ht="12.75" customHeight="1" x14ac:dyDescent="0.2"/>
    <row r="20980" ht="12.75" customHeight="1" x14ac:dyDescent="0.2"/>
    <row r="20981" ht="12.75" customHeight="1" x14ac:dyDescent="0.2"/>
    <row r="20982" ht="12.75" customHeight="1" x14ac:dyDescent="0.2"/>
    <row r="20983" ht="12.75" customHeight="1" x14ac:dyDescent="0.2"/>
    <row r="20984" ht="12.75" customHeight="1" x14ac:dyDescent="0.2"/>
    <row r="20985" ht="12.75" customHeight="1" x14ac:dyDescent="0.2"/>
    <row r="20986" ht="12.75" customHeight="1" x14ac:dyDescent="0.2"/>
    <row r="20987" ht="12.75" customHeight="1" x14ac:dyDescent="0.2"/>
    <row r="20988" ht="12.75" customHeight="1" x14ac:dyDescent="0.2"/>
    <row r="20989" ht="12.75" customHeight="1" x14ac:dyDescent="0.2"/>
    <row r="20990" ht="12.75" customHeight="1" x14ac:dyDescent="0.2"/>
    <row r="20991" ht="12.75" customHeight="1" x14ac:dyDescent="0.2"/>
    <row r="20992" ht="12.75" customHeight="1" x14ac:dyDescent="0.2"/>
    <row r="20993" ht="12.75" customHeight="1" x14ac:dyDescent="0.2"/>
    <row r="20994" ht="12.75" customHeight="1" x14ac:dyDescent="0.2"/>
    <row r="20995" ht="12.75" customHeight="1" x14ac:dyDescent="0.2"/>
    <row r="20996" ht="12.75" customHeight="1" x14ac:dyDescent="0.2"/>
    <row r="20997" ht="12.75" customHeight="1" x14ac:dyDescent="0.2"/>
    <row r="20998" ht="12.75" customHeight="1" x14ac:dyDescent="0.2"/>
    <row r="20999" ht="12.75" customHeight="1" x14ac:dyDescent="0.2"/>
    <row r="21000" ht="12.75" customHeight="1" x14ac:dyDescent="0.2"/>
    <row r="21001" ht="12.75" customHeight="1" x14ac:dyDescent="0.2"/>
    <row r="21002" ht="12.75" customHeight="1" x14ac:dyDescent="0.2"/>
    <row r="21003" ht="12.75" customHeight="1" x14ac:dyDescent="0.2"/>
    <row r="21004" ht="12.75" customHeight="1" x14ac:dyDescent="0.2"/>
    <row r="21005" ht="12.75" customHeight="1" x14ac:dyDescent="0.2"/>
    <row r="21006" ht="12.75" customHeight="1" x14ac:dyDescent="0.2"/>
    <row r="21007" ht="12.75" customHeight="1" x14ac:dyDescent="0.2"/>
    <row r="21008" ht="12.75" customHeight="1" x14ac:dyDescent="0.2"/>
    <row r="21009" ht="12.75" customHeight="1" x14ac:dyDescent="0.2"/>
    <row r="21010" ht="12.75" customHeight="1" x14ac:dyDescent="0.2"/>
    <row r="21011" ht="12.75" customHeight="1" x14ac:dyDescent="0.2"/>
    <row r="21012" ht="12.75" customHeight="1" x14ac:dyDescent="0.2"/>
    <row r="21013" ht="12.75" customHeight="1" x14ac:dyDescent="0.2"/>
    <row r="21014" ht="12.75" customHeight="1" x14ac:dyDescent="0.2"/>
    <row r="21015" ht="12.75" customHeight="1" x14ac:dyDescent="0.2"/>
    <row r="21016" ht="12.75" customHeight="1" x14ac:dyDescent="0.2"/>
    <row r="21017" ht="12.75" customHeight="1" x14ac:dyDescent="0.2"/>
    <row r="21018" ht="12.75" customHeight="1" x14ac:dyDescent="0.2"/>
    <row r="21019" ht="12.75" customHeight="1" x14ac:dyDescent="0.2"/>
    <row r="21020" ht="12.75" customHeight="1" x14ac:dyDescent="0.2"/>
    <row r="21021" ht="12.75" customHeight="1" x14ac:dyDescent="0.2"/>
    <row r="21022" ht="12.75" customHeight="1" x14ac:dyDescent="0.2"/>
    <row r="21023" ht="12.75" customHeight="1" x14ac:dyDescent="0.2"/>
    <row r="21024" ht="12.75" customHeight="1" x14ac:dyDescent="0.2"/>
    <row r="21025" ht="12.75" customHeight="1" x14ac:dyDescent="0.2"/>
    <row r="21026" ht="12.75" customHeight="1" x14ac:dyDescent="0.2"/>
    <row r="21027" ht="12.75" customHeight="1" x14ac:dyDescent="0.2"/>
    <row r="21028" ht="12.75" customHeight="1" x14ac:dyDescent="0.2"/>
    <row r="21029" ht="12.75" customHeight="1" x14ac:dyDescent="0.2"/>
    <row r="21030" ht="12.75" customHeight="1" x14ac:dyDescent="0.2"/>
    <row r="21031" ht="12.75" customHeight="1" x14ac:dyDescent="0.2"/>
    <row r="21032" ht="12.75" customHeight="1" x14ac:dyDescent="0.2"/>
    <row r="21033" ht="12.75" customHeight="1" x14ac:dyDescent="0.2"/>
    <row r="21034" ht="12.75" customHeight="1" x14ac:dyDescent="0.2"/>
    <row r="21035" ht="12.75" customHeight="1" x14ac:dyDescent="0.2"/>
    <row r="21036" ht="12.75" customHeight="1" x14ac:dyDescent="0.2"/>
    <row r="21037" ht="12.75" customHeight="1" x14ac:dyDescent="0.2"/>
    <row r="21038" ht="12.75" customHeight="1" x14ac:dyDescent="0.2"/>
    <row r="21039" ht="12.75" customHeight="1" x14ac:dyDescent="0.2"/>
    <row r="21040" ht="12.75" customHeight="1" x14ac:dyDescent="0.2"/>
    <row r="21041" ht="12.75" customHeight="1" x14ac:dyDescent="0.2"/>
    <row r="21042" ht="12.75" customHeight="1" x14ac:dyDescent="0.2"/>
    <row r="21043" ht="12.75" customHeight="1" x14ac:dyDescent="0.2"/>
    <row r="21044" ht="12.75" customHeight="1" x14ac:dyDescent="0.2"/>
    <row r="21045" ht="12.75" customHeight="1" x14ac:dyDescent="0.2"/>
    <row r="21046" ht="12.75" customHeight="1" x14ac:dyDescent="0.2"/>
    <row r="21047" ht="12.75" customHeight="1" x14ac:dyDescent="0.2"/>
    <row r="21048" ht="12.75" customHeight="1" x14ac:dyDescent="0.2"/>
    <row r="21049" ht="12.75" customHeight="1" x14ac:dyDescent="0.2"/>
    <row r="21050" ht="12.75" customHeight="1" x14ac:dyDescent="0.2"/>
    <row r="21051" ht="12.75" customHeight="1" x14ac:dyDescent="0.2"/>
    <row r="21052" ht="12.75" customHeight="1" x14ac:dyDescent="0.2"/>
    <row r="21053" ht="12.75" customHeight="1" x14ac:dyDescent="0.2"/>
    <row r="21054" ht="12.75" customHeight="1" x14ac:dyDescent="0.2"/>
    <row r="21055" ht="12.75" customHeight="1" x14ac:dyDescent="0.2"/>
    <row r="21056" ht="12.75" customHeight="1" x14ac:dyDescent="0.2"/>
    <row r="21057" ht="12.75" customHeight="1" x14ac:dyDescent="0.2"/>
    <row r="21058" ht="12.75" customHeight="1" x14ac:dyDescent="0.2"/>
    <row r="21059" ht="12.75" customHeight="1" x14ac:dyDescent="0.2"/>
    <row r="21060" ht="12.75" customHeight="1" x14ac:dyDescent="0.2"/>
    <row r="21061" ht="12.75" customHeight="1" x14ac:dyDescent="0.2"/>
    <row r="21062" ht="12.75" customHeight="1" x14ac:dyDescent="0.2"/>
    <row r="21063" ht="12.75" customHeight="1" x14ac:dyDescent="0.2"/>
    <row r="21064" ht="12.75" customHeight="1" x14ac:dyDescent="0.2"/>
    <row r="21065" ht="12.75" customHeight="1" x14ac:dyDescent="0.2"/>
    <row r="21066" ht="12.75" customHeight="1" x14ac:dyDescent="0.2"/>
    <row r="21067" ht="12.75" customHeight="1" x14ac:dyDescent="0.2"/>
    <row r="21068" ht="12.75" customHeight="1" x14ac:dyDescent="0.2"/>
    <row r="21069" ht="12.75" customHeight="1" x14ac:dyDescent="0.2"/>
    <row r="21070" ht="12.75" customHeight="1" x14ac:dyDescent="0.2"/>
    <row r="21071" ht="12.75" customHeight="1" x14ac:dyDescent="0.2"/>
    <row r="21072" ht="12.75" customHeight="1" x14ac:dyDescent="0.2"/>
    <row r="21073" ht="12.75" customHeight="1" x14ac:dyDescent="0.2"/>
    <row r="21074" ht="12.75" customHeight="1" x14ac:dyDescent="0.2"/>
    <row r="21075" ht="12.75" customHeight="1" x14ac:dyDescent="0.2"/>
    <row r="21076" ht="12.75" customHeight="1" x14ac:dyDescent="0.2"/>
    <row r="21077" ht="12.75" customHeight="1" x14ac:dyDescent="0.2"/>
    <row r="21078" ht="12.75" customHeight="1" x14ac:dyDescent="0.2"/>
    <row r="21079" ht="12.75" customHeight="1" x14ac:dyDescent="0.2"/>
    <row r="21080" ht="12.75" customHeight="1" x14ac:dyDescent="0.2"/>
    <row r="21081" ht="12.75" customHeight="1" x14ac:dyDescent="0.2"/>
    <row r="21082" ht="12.75" customHeight="1" x14ac:dyDescent="0.2"/>
    <row r="21083" ht="12.75" customHeight="1" x14ac:dyDescent="0.2"/>
    <row r="21084" ht="12.75" customHeight="1" x14ac:dyDescent="0.2"/>
    <row r="21085" ht="12.75" customHeight="1" x14ac:dyDescent="0.2"/>
    <row r="21086" ht="12.75" customHeight="1" x14ac:dyDescent="0.2"/>
    <row r="21087" ht="12.75" customHeight="1" x14ac:dyDescent="0.2"/>
    <row r="21088" ht="12.75" customHeight="1" x14ac:dyDescent="0.2"/>
    <row r="21089" ht="12.75" customHeight="1" x14ac:dyDescent="0.2"/>
    <row r="21090" ht="12.75" customHeight="1" x14ac:dyDescent="0.2"/>
    <row r="21091" ht="12.75" customHeight="1" x14ac:dyDescent="0.2"/>
    <row r="21092" ht="12.75" customHeight="1" x14ac:dyDescent="0.2"/>
    <row r="21093" ht="12.75" customHeight="1" x14ac:dyDescent="0.2"/>
    <row r="21094" ht="12.75" customHeight="1" x14ac:dyDescent="0.2"/>
    <row r="21095" ht="12.75" customHeight="1" x14ac:dyDescent="0.2"/>
    <row r="21096" ht="12.75" customHeight="1" x14ac:dyDescent="0.2"/>
    <row r="21097" ht="12.75" customHeight="1" x14ac:dyDescent="0.2"/>
    <row r="21098" ht="12.75" customHeight="1" x14ac:dyDescent="0.2"/>
    <row r="21099" ht="12.75" customHeight="1" x14ac:dyDescent="0.2"/>
    <row r="21100" ht="12.75" customHeight="1" x14ac:dyDescent="0.2"/>
    <row r="21101" ht="12.75" customHeight="1" x14ac:dyDescent="0.2"/>
    <row r="21102" ht="12.75" customHeight="1" x14ac:dyDescent="0.2"/>
    <row r="21103" ht="12.75" customHeight="1" x14ac:dyDescent="0.2"/>
    <row r="21104" ht="12.75" customHeight="1" x14ac:dyDescent="0.2"/>
    <row r="21105" ht="12.75" customHeight="1" x14ac:dyDescent="0.2"/>
    <row r="21106" ht="12.75" customHeight="1" x14ac:dyDescent="0.2"/>
    <row r="21107" ht="12.75" customHeight="1" x14ac:dyDescent="0.2"/>
    <row r="21108" ht="12.75" customHeight="1" x14ac:dyDescent="0.2"/>
    <row r="21109" ht="12.75" customHeight="1" x14ac:dyDescent="0.2"/>
    <row r="21110" ht="12.75" customHeight="1" x14ac:dyDescent="0.2"/>
    <row r="21111" ht="12.75" customHeight="1" x14ac:dyDescent="0.2"/>
    <row r="21112" ht="12.75" customHeight="1" x14ac:dyDescent="0.2"/>
    <row r="21113" ht="12.75" customHeight="1" x14ac:dyDescent="0.2"/>
    <row r="21114" ht="12.75" customHeight="1" x14ac:dyDescent="0.2"/>
    <row r="21115" ht="12.75" customHeight="1" x14ac:dyDescent="0.2"/>
    <row r="21116" ht="12.75" customHeight="1" x14ac:dyDescent="0.2"/>
    <row r="21117" ht="12.75" customHeight="1" x14ac:dyDescent="0.2"/>
    <row r="21118" ht="12.75" customHeight="1" x14ac:dyDescent="0.2"/>
    <row r="21119" ht="12.75" customHeight="1" x14ac:dyDescent="0.2"/>
    <row r="21120" ht="12.75" customHeight="1" x14ac:dyDescent="0.2"/>
    <row r="21121" ht="12.75" customHeight="1" x14ac:dyDescent="0.2"/>
    <row r="21122" ht="12.75" customHeight="1" x14ac:dyDescent="0.2"/>
    <row r="21123" ht="12.75" customHeight="1" x14ac:dyDescent="0.2"/>
    <row r="21124" ht="12.75" customHeight="1" x14ac:dyDescent="0.2"/>
    <row r="21125" ht="12.75" customHeight="1" x14ac:dyDescent="0.2"/>
    <row r="21126" ht="12.75" customHeight="1" x14ac:dyDescent="0.2"/>
    <row r="21127" ht="12.75" customHeight="1" x14ac:dyDescent="0.2"/>
    <row r="21128" ht="12.75" customHeight="1" x14ac:dyDescent="0.2"/>
    <row r="21129" ht="12.75" customHeight="1" x14ac:dyDescent="0.2"/>
    <row r="21130" ht="12.75" customHeight="1" x14ac:dyDescent="0.2"/>
    <row r="21131" ht="12.75" customHeight="1" x14ac:dyDescent="0.2"/>
    <row r="21132" ht="12.75" customHeight="1" x14ac:dyDescent="0.2"/>
    <row r="21133" ht="12.75" customHeight="1" x14ac:dyDescent="0.2"/>
    <row r="21134" ht="12.75" customHeight="1" x14ac:dyDescent="0.2"/>
    <row r="21135" ht="12.75" customHeight="1" x14ac:dyDescent="0.2"/>
    <row r="21136" ht="12.75" customHeight="1" x14ac:dyDescent="0.2"/>
    <row r="21137" ht="12.75" customHeight="1" x14ac:dyDescent="0.2"/>
    <row r="21138" ht="12.75" customHeight="1" x14ac:dyDescent="0.2"/>
    <row r="21139" ht="12.75" customHeight="1" x14ac:dyDescent="0.2"/>
    <row r="21140" ht="12.75" customHeight="1" x14ac:dyDescent="0.2"/>
    <row r="21141" ht="12.75" customHeight="1" x14ac:dyDescent="0.2"/>
    <row r="21142" ht="12.75" customHeight="1" x14ac:dyDescent="0.2"/>
    <row r="21143" ht="12.75" customHeight="1" x14ac:dyDescent="0.2"/>
    <row r="21144" ht="12.75" customHeight="1" x14ac:dyDescent="0.2"/>
    <row r="21145" ht="12.75" customHeight="1" x14ac:dyDescent="0.2"/>
    <row r="21146" ht="12.75" customHeight="1" x14ac:dyDescent="0.2"/>
    <row r="21147" ht="12.75" customHeight="1" x14ac:dyDescent="0.2"/>
    <row r="21148" ht="12.75" customHeight="1" x14ac:dyDescent="0.2"/>
    <row r="21149" ht="12.75" customHeight="1" x14ac:dyDescent="0.2"/>
    <row r="21150" ht="12.75" customHeight="1" x14ac:dyDescent="0.2"/>
    <row r="21151" ht="12.75" customHeight="1" x14ac:dyDescent="0.2"/>
    <row r="21152" ht="12.75" customHeight="1" x14ac:dyDescent="0.2"/>
    <row r="21153" ht="12.75" customHeight="1" x14ac:dyDescent="0.2"/>
    <row r="21154" ht="12.75" customHeight="1" x14ac:dyDescent="0.2"/>
    <row r="21155" ht="12.75" customHeight="1" x14ac:dyDescent="0.2"/>
    <row r="21156" ht="12.75" customHeight="1" x14ac:dyDescent="0.2"/>
    <row r="21157" ht="12.75" customHeight="1" x14ac:dyDescent="0.2"/>
    <row r="21158" ht="12.75" customHeight="1" x14ac:dyDescent="0.2"/>
    <row r="21159" ht="12.75" customHeight="1" x14ac:dyDescent="0.2"/>
    <row r="21160" ht="12.75" customHeight="1" x14ac:dyDescent="0.2"/>
    <row r="21161" ht="12.75" customHeight="1" x14ac:dyDescent="0.2"/>
    <row r="21162" ht="12.75" customHeight="1" x14ac:dyDescent="0.2"/>
    <row r="21163" ht="12.75" customHeight="1" x14ac:dyDescent="0.2"/>
    <row r="21164" ht="12.75" customHeight="1" x14ac:dyDescent="0.2"/>
    <row r="21165" ht="12.75" customHeight="1" x14ac:dyDescent="0.2"/>
    <row r="21166" ht="12.75" customHeight="1" x14ac:dyDescent="0.2"/>
    <row r="21167" ht="12.75" customHeight="1" x14ac:dyDescent="0.2"/>
    <row r="21168" ht="12.75" customHeight="1" x14ac:dyDescent="0.2"/>
    <row r="21169" ht="12.75" customHeight="1" x14ac:dyDescent="0.2"/>
    <row r="21170" ht="12.75" customHeight="1" x14ac:dyDescent="0.2"/>
    <row r="21171" ht="12.75" customHeight="1" x14ac:dyDescent="0.2"/>
    <row r="21172" ht="12.75" customHeight="1" x14ac:dyDescent="0.2"/>
    <row r="21173" ht="12.75" customHeight="1" x14ac:dyDescent="0.2"/>
    <row r="21174" ht="12.75" customHeight="1" x14ac:dyDescent="0.2"/>
    <row r="21175" ht="12.75" customHeight="1" x14ac:dyDescent="0.2"/>
    <row r="21176" ht="12.75" customHeight="1" x14ac:dyDescent="0.2"/>
    <row r="21177" ht="12.75" customHeight="1" x14ac:dyDescent="0.2"/>
    <row r="21178" ht="12.75" customHeight="1" x14ac:dyDescent="0.2"/>
    <row r="21179" ht="12.75" customHeight="1" x14ac:dyDescent="0.2"/>
    <row r="21180" ht="12.75" customHeight="1" x14ac:dyDescent="0.2"/>
    <row r="21181" ht="12.75" customHeight="1" x14ac:dyDescent="0.2"/>
    <row r="21182" ht="12.75" customHeight="1" x14ac:dyDescent="0.2"/>
    <row r="21183" ht="12.75" customHeight="1" x14ac:dyDescent="0.2"/>
    <row r="21184" ht="12.75" customHeight="1" x14ac:dyDescent="0.2"/>
    <row r="21185" ht="12.75" customHeight="1" x14ac:dyDescent="0.2"/>
    <row r="21186" ht="12.75" customHeight="1" x14ac:dyDescent="0.2"/>
    <row r="21187" ht="12.75" customHeight="1" x14ac:dyDescent="0.2"/>
    <row r="21188" ht="12.75" customHeight="1" x14ac:dyDescent="0.2"/>
    <row r="21189" ht="12.75" customHeight="1" x14ac:dyDescent="0.2"/>
    <row r="21190" ht="12.75" customHeight="1" x14ac:dyDescent="0.2"/>
    <row r="21191" ht="12.75" customHeight="1" x14ac:dyDescent="0.2"/>
    <row r="21192" ht="12.75" customHeight="1" x14ac:dyDescent="0.2"/>
    <row r="21193" ht="12.75" customHeight="1" x14ac:dyDescent="0.2"/>
    <row r="21194" ht="12.75" customHeight="1" x14ac:dyDescent="0.2"/>
    <row r="21195" ht="12.75" customHeight="1" x14ac:dyDescent="0.2"/>
    <row r="21196" ht="12.75" customHeight="1" x14ac:dyDescent="0.2"/>
    <row r="21197" ht="12.75" customHeight="1" x14ac:dyDescent="0.2"/>
    <row r="21198" ht="12.75" customHeight="1" x14ac:dyDescent="0.2"/>
    <row r="21199" ht="12.75" customHeight="1" x14ac:dyDescent="0.2"/>
    <row r="21200" ht="12.75" customHeight="1" x14ac:dyDescent="0.2"/>
    <row r="21201" ht="12.75" customHeight="1" x14ac:dyDescent="0.2"/>
    <row r="21202" ht="12.75" customHeight="1" x14ac:dyDescent="0.2"/>
    <row r="21203" ht="12.75" customHeight="1" x14ac:dyDescent="0.2"/>
    <row r="21204" ht="12.75" customHeight="1" x14ac:dyDescent="0.2"/>
    <row r="21205" ht="12.75" customHeight="1" x14ac:dyDescent="0.2"/>
    <row r="21206" ht="12.75" customHeight="1" x14ac:dyDescent="0.2"/>
    <row r="21207" ht="12.75" customHeight="1" x14ac:dyDescent="0.2"/>
    <row r="21208" ht="12.75" customHeight="1" x14ac:dyDescent="0.2"/>
    <row r="21209" ht="12.75" customHeight="1" x14ac:dyDescent="0.2"/>
    <row r="21210" ht="12.75" customHeight="1" x14ac:dyDescent="0.2"/>
    <row r="21211" ht="12.75" customHeight="1" x14ac:dyDescent="0.2"/>
    <row r="21212" ht="12.75" customHeight="1" x14ac:dyDescent="0.2"/>
    <row r="21213" ht="12.75" customHeight="1" x14ac:dyDescent="0.2"/>
    <row r="21214" ht="12.75" customHeight="1" x14ac:dyDescent="0.2"/>
    <row r="21215" ht="12.75" customHeight="1" x14ac:dyDescent="0.2"/>
    <row r="21216" ht="12.75" customHeight="1" x14ac:dyDescent="0.2"/>
    <row r="21217" ht="12.75" customHeight="1" x14ac:dyDescent="0.2"/>
    <row r="21218" ht="12.75" customHeight="1" x14ac:dyDescent="0.2"/>
    <row r="21219" ht="12.75" customHeight="1" x14ac:dyDescent="0.2"/>
    <row r="21220" ht="12.75" customHeight="1" x14ac:dyDescent="0.2"/>
    <row r="21221" ht="12.75" customHeight="1" x14ac:dyDescent="0.2"/>
    <row r="21222" ht="12.75" customHeight="1" x14ac:dyDescent="0.2"/>
    <row r="21223" ht="12.75" customHeight="1" x14ac:dyDescent="0.2"/>
    <row r="21224" ht="12.75" customHeight="1" x14ac:dyDescent="0.2"/>
    <row r="21225" ht="12.75" customHeight="1" x14ac:dyDescent="0.2"/>
    <row r="21226" ht="12.75" customHeight="1" x14ac:dyDescent="0.2"/>
    <row r="21227" ht="12.75" customHeight="1" x14ac:dyDescent="0.2"/>
    <row r="21228" ht="12.75" customHeight="1" x14ac:dyDescent="0.2"/>
    <row r="21229" ht="12.75" customHeight="1" x14ac:dyDescent="0.2"/>
    <row r="21230" ht="12.75" customHeight="1" x14ac:dyDescent="0.2"/>
    <row r="21231" ht="12.75" customHeight="1" x14ac:dyDescent="0.2"/>
    <row r="21232" ht="12.75" customHeight="1" x14ac:dyDescent="0.2"/>
    <row r="21233" ht="12.75" customHeight="1" x14ac:dyDescent="0.2"/>
    <row r="21234" ht="12.75" customHeight="1" x14ac:dyDescent="0.2"/>
    <row r="21235" ht="12.75" customHeight="1" x14ac:dyDescent="0.2"/>
    <row r="21236" ht="12.75" customHeight="1" x14ac:dyDescent="0.2"/>
    <row r="21237" ht="12.75" customHeight="1" x14ac:dyDescent="0.2"/>
    <row r="21238" ht="12.75" customHeight="1" x14ac:dyDescent="0.2"/>
    <row r="21239" ht="12.75" customHeight="1" x14ac:dyDescent="0.2"/>
    <row r="21240" ht="12.75" customHeight="1" x14ac:dyDescent="0.2"/>
    <row r="21241" ht="12.75" customHeight="1" x14ac:dyDescent="0.2"/>
    <row r="21242" ht="12.75" customHeight="1" x14ac:dyDescent="0.2"/>
    <row r="21243" ht="12.75" customHeight="1" x14ac:dyDescent="0.2"/>
    <row r="21244" ht="12.75" customHeight="1" x14ac:dyDescent="0.2"/>
    <row r="21245" ht="12.75" customHeight="1" x14ac:dyDescent="0.2"/>
    <row r="21246" ht="12.75" customHeight="1" x14ac:dyDescent="0.2"/>
    <row r="21247" ht="12.75" customHeight="1" x14ac:dyDescent="0.2"/>
    <row r="21248" ht="12.75" customHeight="1" x14ac:dyDescent="0.2"/>
    <row r="21249" ht="12.75" customHeight="1" x14ac:dyDescent="0.2"/>
    <row r="21250" ht="12.75" customHeight="1" x14ac:dyDescent="0.2"/>
    <row r="21251" ht="12.75" customHeight="1" x14ac:dyDescent="0.2"/>
    <row r="21252" ht="12.75" customHeight="1" x14ac:dyDescent="0.2"/>
    <row r="21253" ht="12.75" customHeight="1" x14ac:dyDescent="0.2"/>
    <row r="21254" ht="12.75" customHeight="1" x14ac:dyDescent="0.2"/>
    <row r="21255" ht="12.75" customHeight="1" x14ac:dyDescent="0.2"/>
    <row r="21256" ht="12.75" customHeight="1" x14ac:dyDescent="0.2"/>
    <row r="21257" ht="12.75" customHeight="1" x14ac:dyDescent="0.2"/>
    <row r="21258" ht="12.75" customHeight="1" x14ac:dyDescent="0.2"/>
    <row r="21259" ht="12.75" customHeight="1" x14ac:dyDescent="0.2"/>
    <row r="21260" ht="12.75" customHeight="1" x14ac:dyDescent="0.2"/>
    <row r="21261" ht="12.75" customHeight="1" x14ac:dyDescent="0.2"/>
    <row r="21262" ht="12.75" customHeight="1" x14ac:dyDescent="0.2"/>
    <row r="21263" ht="12.75" customHeight="1" x14ac:dyDescent="0.2"/>
    <row r="21264" ht="12.75" customHeight="1" x14ac:dyDescent="0.2"/>
    <row r="21265" ht="12.75" customHeight="1" x14ac:dyDescent="0.2"/>
    <row r="21266" ht="12.75" customHeight="1" x14ac:dyDescent="0.2"/>
    <row r="21267" ht="12.75" customHeight="1" x14ac:dyDescent="0.2"/>
    <row r="21268" ht="12.75" customHeight="1" x14ac:dyDescent="0.2"/>
    <row r="21269" ht="12.75" customHeight="1" x14ac:dyDescent="0.2"/>
    <row r="21270" ht="12.75" customHeight="1" x14ac:dyDescent="0.2"/>
    <row r="21271" ht="12.75" customHeight="1" x14ac:dyDescent="0.2"/>
    <row r="21272" ht="12.75" customHeight="1" x14ac:dyDescent="0.2"/>
    <row r="21273" ht="12.75" customHeight="1" x14ac:dyDescent="0.2"/>
    <row r="21274" ht="12.75" customHeight="1" x14ac:dyDescent="0.2"/>
    <row r="21275" ht="12.75" customHeight="1" x14ac:dyDescent="0.2"/>
    <row r="21276" ht="12.75" customHeight="1" x14ac:dyDescent="0.2"/>
    <row r="21277" ht="12.75" customHeight="1" x14ac:dyDescent="0.2"/>
    <row r="21278" ht="12.75" customHeight="1" x14ac:dyDescent="0.2"/>
    <row r="21279" ht="12.75" customHeight="1" x14ac:dyDescent="0.2"/>
    <row r="21280" ht="12.75" customHeight="1" x14ac:dyDescent="0.2"/>
    <row r="21281" ht="12.75" customHeight="1" x14ac:dyDescent="0.2"/>
    <row r="21282" ht="12.75" customHeight="1" x14ac:dyDescent="0.2"/>
    <row r="21283" ht="12.75" customHeight="1" x14ac:dyDescent="0.2"/>
    <row r="21284" ht="12.75" customHeight="1" x14ac:dyDescent="0.2"/>
    <row r="21285" ht="12.75" customHeight="1" x14ac:dyDescent="0.2"/>
    <row r="21286" ht="12.75" customHeight="1" x14ac:dyDescent="0.2"/>
    <row r="21287" ht="12.75" customHeight="1" x14ac:dyDescent="0.2"/>
    <row r="21288" ht="12.75" customHeight="1" x14ac:dyDescent="0.2"/>
    <row r="21289" ht="12.75" customHeight="1" x14ac:dyDescent="0.2"/>
    <row r="21290" ht="12.75" customHeight="1" x14ac:dyDescent="0.2"/>
    <row r="21291" ht="12.75" customHeight="1" x14ac:dyDescent="0.2"/>
    <row r="21292" ht="12.75" customHeight="1" x14ac:dyDescent="0.2"/>
    <row r="21293" ht="12.75" customHeight="1" x14ac:dyDescent="0.2"/>
    <row r="21294" ht="12.75" customHeight="1" x14ac:dyDescent="0.2"/>
    <row r="21295" ht="12.75" customHeight="1" x14ac:dyDescent="0.2"/>
    <row r="21296" ht="12.75" customHeight="1" x14ac:dyDescent="0.2"/>
    <row r="21297" ht="12.75" customHeight="1" x14ac:dyDescent="0.2"/>
    <row r="21298" ht="12.75" customHeight="1" x14ac:dyDescent="0.2"/>
    <row r="21299" ht="12.75" customHeight="1" x14ac:dyDescent="0.2"/>
    <row r="21300" ht="12.75" customHeight="1" x14ac:dyDescent="0.2"/>
    <row r="21301" ht="12.75" customHeight="1" x14ac:dyDescent="0.2"/>
    <row r="21302" ht="12.75" customHeight="1" x14ac:dyDescent="0.2"/>
    <row r="21303" ht="12.75" customHeight="1" x14ac:dyDescent="0.2"/>
    <row r="21304" ht="12.75" customHeight="1" x14ac:dyDescent="0.2"/>
    <row r="21305" ht="12.75" customHeight="1" x14ac:dyDescent="0.2"/>
    <row r="21306" ht="12.75" customHeight="1" x14ac:dyDescent="0.2"/>
    <row r="21307" ht="12.75" customHeight="1" x14ac:dyDescent="0.2"/>
    <row r="21308" ht="12.75" customHeight="1" x14ac:dyDescent="0.2"/>
    <row r="21309" ht="12.75" customHeight="1" x14ac:dyDescent="0.2"/>
    <row r="21310" ht="12.75" customHeight="1" x14ac:dyDescent="0.2"/>
    <row r="21311" ht="12.75" customHeight="1" x14ac:dyDescent="0.2"/>
    <row r="21312" ht="12.75" customHeight="1" x14ac:dyDescent="0.2"/>
    <row r="21313" ht="12.75" customHeight="1" x14ac:dyDescent="0.2"/>
    <row r="21314" ht="12.75" customHeight="1" x14ac:dyDescent="0.2"/>
    <row r="21315" ht="12.75" customHeight="1" x14ac:dyDescent="0.2"/>
    <row r="21316" ht="12.75" customHeight="1" x14ac:dyDescent="0.2"/>
    <row r="21317" ht="12.75" customHeight="1" x14ac:dyDescent="0.2"/>
    <row r="21318" ht="12.75" customHeight="1" x14ac:dyDescent="0.2"/>
    <row r="21319" ht="12.75" customHeight="1" x14ac:dyDescent="0.2"/>
    <row r="21320" ht="12.75" customHeight="1" x14ac:dyDescent="0.2"/>
    <row r="21321" ht="12.75" customHeight="1" x14ac:dyDescent="0.2"/>
    <row r="21322" ht="12.75" customHeight="1" x14ac:dyDescent="0.2"/>
    <row r="21323" ht="12.75" customHeight="1" x14ac:dyDescent="0.2"/>
    <row r="21324" ht="12.75" customHeight="1" x14ac:dyDescent="0.2"/>
    <row r="21325" ht="12.75" customHeight="1" x14ac:dyDescent="0.2"/>
    <row r="21326" ht="12.75" customHeight="1" x14ac:dyDescent="0.2"/>
    <row r="21327" ht="12.75" customHeight="1" x14ac:dyDescent="0.2"/>
    <row r="21328" ht="12.75" customHeight="1" x14ac:dyDescent="0.2"/>
    <row r="21329" ht="12.75" customHeight="1" x14ac:dyDescent="0.2"/>
    <row r="21330" ht="12.75" customHeight="1" x14ac:dyDescent="0.2"/>
    <row r="21331" ht="12.75" customHeight="1" x14ac:dyDescent="0.2"/>
    <row r="21332" ht="12.75" customHeight="1" x14ac:dyDescent="0.2"/>
    <row r="21333" ht="12.75" customHeight="1" x14ac:dyDescent="0.2"/>
    <row r="21334" ht="12.75" customHeight="1" x14ac:dyDescent="0.2"/>
    <row r="21335" ht="12.75" customHeight="1" x14ac:dyDescent="0.2"/>
    <row r="21336" ht="12.75" customHeight="1" x14ac:dyDescent="0.2"/>
    <row r="21337" ht="12.75" customHeight="1" x14ac:dyDescent="0.2"/>
    <row r="21338" ht="12.75" customHeight="1" x14ac:dyDescent="0.2"/>
    <row r="21339" ht="12.75" customHeight="1" x14ac:dyDescent="0.2"/>
    <row r="21340" ht="12.75" customHeight="1" x14ac:dyDescent="0.2"/>
    <row r="21341" ht="12.75" customHeight="1" x14ac:dyDescent="0.2"/>
    <row r="21342" ht="12.75" customHeight="1" x14ac:dyDescent="0.2"/>
    <row r="21343" ht="12.75" customHeight="1" x14ac:dyDescent="0.2"/>
    <row r="21344" ht="12.75" customHeight="1" x14ac:dyDescent="0.2"/>
    <row r="21345" ht="12.75" customHeight="1" x14ac:dyDescent="0.2"/>
    <row r="21346" ht="12.75" customHeight="1" x14ac:dyDescent="0.2"/>
    <row r="21347" ht="12.75" customHeight="1" x14ac:dyDescent="0.2"/>
    <row r="21348" ht="12.75" customHeight="1" x14ac:dyDescent="0.2"/>
    <row r="21349" ht="12.75" customHeight="1" x14ac:dyDescent="0.2"/>
    <row r="21350" ht="12.75" customHeight="1" x14ac:dyDescent="0.2"/>
    <row r="21351" ht="12.75" customHeight="1" x14ac:dyDescent="0.2"/>
    <row r="21352" ht="12.75" customHeight="1" x14ac:dyDescent="0.2"/>
    <row r="21353" ht="12.75" customHeight="1" x14ac:dyDescent="0.2"/>
    <row r="21354" ht="12.75" customHeight="1" x14ac:dyDescent="0.2"/>
    <row r="21355" ht="12.75" customHeight="1" x14ac:dyDescent="0.2"/>
    <row r="21356" ht="12.75" customHeight="1" x14ac:dyDescent="0.2"/>
    <row r="21357" ht="12.75" customHeight="1" x14ac:dyDescent="0.2"/>
    <row r="21358" ht="12.75" customHeight="1" x14ac:dyDescent="0.2"/>
    <row r="21359" ht="12.75" customHeight="1" x14ac:dyDescent="0.2"/>
    <row r="21360" ht="12.75" customHeight="1" x14ac:dyDescent="0.2"/>
    <row r="21361" ht="12.75" customHeight="1" x14ac:dyDescent="0.2"/>
    <row r="21362" ht="12.75" customHeight="1" x14ac:dyDescent="0.2"/>
    <row r="21363" ht="12.75" customHeight="1" x14ac:dyDescent="0.2"/>
    <row r="21364" ht="12.75" customHeight="1" x14ac:dyDescent="0.2"/>
    <row r="21365" ht="12.75" customHeight="1" x14ac:dyDescent="0.2"/>
    <row r="21366" ht="12.75" customHeight="1" x14ac:dyDescent="0.2"/>
    <row r="21367" ht="12.75" customHeight="1" x14ac:dyDescent="0.2"/>
    <row r="21368" ht="12.75" customHeight="1" x14ac:dyDescent="0.2"/>
    <row r="21369" ht="12.75" customHeight="1" x14ac:dyDescent="0.2"/>
    <row r="21370" ht="12.75" customHeight="1" x14ac:dyDescent="0.2"/>
    <row r="21371" ht="12.75" customHeight="1" x14ac:dyDescent="0.2"/>
    <row r="21372" ht="12.75" customHeight="1" x14ac:dyDescent="0.2"/>
    <row r="21373" ht="12.75" customHeight="1" x14ac:dyDescent="0.2"/>
    <row r="21374" ht="12.75" customHeight="1" x14ac:dyDescent="0.2"/>
    <row r="21375" ht="12.75" customHeight="1" x14ac:dyDescent="0.2"/>
    <row r="21376" ht="12.75" customHeight="1" x14ac:dyDescent="0.2"/>
    <row r="21377" ht="12.75" customHeight="1" x14ac:dyDescent="0.2"/>
    <row r="21378" ht="12.75" customHeight="1" x14ac:dyDescent="0.2"/>
    <row r="21379" ht="12.75" customHeight="1" x14ac:dyDescent="0.2"/>
    <row r="21380" ht="12.75" customHeight="1" x14ac:dyDescent="0.2"/>
    <row r="21381" ht="12.75" customHeight="1" x14ac:dyDescent="0.2"/>
    <row r="21382" ht="12.75" customHeight="1" x14ac:dyDescent="0.2"/>
    <row r="21383" ht="12.75" customHeight="1" x14ac:dyDescent="0.2"/>
    <row r="21384" ht="12.75" customHeight="1" x14ac:dyDescent="0.2"/>
    <row r="21385" ht="12.75" customHeight="1" x14ac:dyDescent="0.2"/>
    <row r="21386" ht="12.75" customHeight="1" x14ac:dyDescent="0.2"/>
    <row r="21387" ht="12.75" customHeight="1" x14ac:dyDescent="0.2"/>
    <row r="21388" ht="12.75" customHeight="1" x14ac:dyDescent="0.2"/>
    <row r="21389" ht="12.75" customHeight="1" x14ac:dyDescent="0.2"/>
    <row r="21390" ht="12.75" customHeight="1" x14ac:dyDescent="0.2"/>
    <row r="21391" ht="12.75" customHeight="1" x14ac:dyDescent="0.2"/>
    <row r="21392" ht="12.75" customHeight="1" x14ac:dyDescent="0.2"/>
    <row r="21393" ht="12.75" customHeight="1" x14ac:dyDescent="0.2"/>
    <row r="21394" ht="12.75" customHeight="1" x14ac:dyDescent="0.2"/>
    <row r="21395" ht="12.75" customHeight="1" x14ac:dyDescent="0.2"/>
    <row r="21396" ht="12.75" customHeight="1" x14ac:dyDescent="0.2"/>
    <row r="21397" ht="12.75" customHeight="1" x14ac:dyDescent="0.2"/>
    <row r="21398" ht="12.75" customHeight="1" x14ac:dyDescent="0.2"/>
    <row r="21399" ht="12.75" customHeight="1" x14ac:dyDescent="0.2"/>
    <row r="21400" ht="12.75" customHeight="1" x14ac:dyDescent="0.2"/>
    <row r="21401" ht="12.75" customHeight="1" x14ac:dyDescent="0.2"/>
    <row r="21402" ht="12.75" customHeight="1" x14ac:dyDescent="0.2"/>
    <row r="21403" ht="12.75" customHeight="1" x14ac:dyDescent="0.2"/>
    <row r="21404" ht="12.75" customHeight="1" x14ac:dyDescent="0.2"/>
    <row r="21405" ht="12.75" customHeight="1" x14ac:dyDescent="0.2"/>
    <row r="21406" ht="12.75" customHeight="1" x14ac:dyDescent="0.2"/>
    <row r="21407" ht="12.75" customHeight="1" x14ac:dyDescent="0.2"/>
    <row r="21408" ht="12.75" customHeight="1" x14ac:dyDescent="0.2"/>
    <row r="21409" ht="12.75" customHeight="1" x14ac:dyDescent="0.2"/>
    <row r="21410" ht="12.75" customHeight="1" x14ac:dyDescent="0.2"/>
    <row r="21411" ht="12.75" customHeight="1" x14ac:dyDescent="0.2"/>
    <row r="21412" ht="12.75" customHeight="1" x14ac:dyDescent="0.2"/>
    <row r="21413" ht="12.75" customHeight="1" x14ac:dyDescent="0.2"/>
    <row r="21414" ht="12.75" customHeight="1" x14ac:dyDescent="0.2"/>
    <row r="21415" ht="12.75" customHeight="1" x14ac:dyDescent="0.2"/>
    <row r="21416" ht="12.75" customHeight="1" x14ac:dyDescent="0.2"/>
    <row r="21417" ht="12.75" customHeight="1" x14ac:dyDescent="0.2"/>
    <row r="21418" ht="12.75" customHeight="1" x14ac:dyDescent="0.2"/>
    <row r="21419" ht="12.75" customHeight="1" x14ac:dyDescent="0.2"/>
    <row r="21420" ht="12.75" customHeight="1" x14ac:dyDescent="0.2"/>
    <row r="21421" ht="12.75" customHeight="1" x14ac:dyDescent="0.2"/>
    <row r="21422" ht="12.75" customHeight="1" x14ac:dyDescent="0.2"/>
    <row r="21423" ht="12.75" customHeight="1" x14ac:dyDescent="0.2"/>
    <row r="21424" ht="12.75" customHeight="1" x14ac:dyDescent="0.2"/>
    <row r="21425" ht="12.75" customHeight="1" x14ac:dyDescent="0.2"/>
    <row r="21426" ht="12.75" customHeight="1" x14ac:dyDescent="0.2"/>
    <row r="21427" ht="12.75" customHeight="1" x14ac:dyDescent="0.2"/>
    <row r="21428" ht="12.75" customHeight="1" x14ac:dyDescent="0.2"/>
    <row r="21429" ht="12.75" customHeight="1" x14ac:dyDescent="0.2"/>
    <row r="21430" ht="12.75" customHeight="1" x14ac:dyDescent="0.2"/>
    <row r="21431" ht="12.75" customHeight="1" x14ac:dyDescent="0.2"/>
    <row r="21432" ht="12.75" customHeight="1" x14ac:dyDescent="0.2"/>
    <row r="21433" ht="12.75" customHeight="1" x14ac:dyDescent="0.2"/>
    <row r="21434" ht="12.75" customHeight="1" x14ac:dyDescent="0.2"/>
    <row r="21435" ht="12.75" customHeight="1" x14ac:dyDescent="0.2"/>
    <row r="21436" ht="12.75" customHeight="1" x14ac:dyDescent="0.2"/>
    <row r="21437" ht="12.75" customHeight="1" x14ac:dyDescent="0.2"/>
    <row r="21438" ht="12.75" customHeight="1" x14ac:dyDescent="0.2"/>
    <row r="21439" ht="12.75" customHeight="1" x14ac:dyDescent="0.2"/>
    <row r="21440" ht="12.75" customHeight="1" x14ac:dyDescent="0.2"/>
    <row r="21441" ht="12.75" customHeight="1" x14ac:dyDescent="0.2"/>
    <row r="21442" ht="12.75" customHeight="1" x14ac:dyDescent="0.2"/>
    <row r="21443" ht="12.75" customHeight="1" x14ac:dyDescent="0.2"/>
    <row r="21444" ht="12.75" customHeight="1" x14ac:dyDescent="0.2"/>
    <row r="21445" ht="12.75" customHeight="1" x14ac:dyDescent="0.2"/>
    <row r="21446" ht="12.75" customHeight="1" x14ac:dyDescent="0.2"/>
    <row r="21447" ht="12.75" customHeight="1" x14ac:dyDescent="0.2"/>
    <row r="21448" ht="12.75" customHeight="1" x14ac:dyDescent="0.2"/>
    <row r="21449" ht="12.75" customHeight="1" x14ac:dyDescent="0.2"/>
    <row r="21450" ht="12.75" customHeight="1" x14ac:dyDescent="0.2"/>
    <row r="21451" ht="12.75" customHeight="1" x14ac:dyDescent="0.2"/>
    <row r="21452" ht="12.75" customHeight="1" x14ac:dyDescent="0.2"/>
    <row r="21453" ht="12.75" customHeight="1" x14ac:dyDescent="0.2"/>
    <row r="21454" ht="12.75" customHeight="1" x14ac:dyDescent="0.2"/>
    <row r="21455" ht="12.75" customHeight="1" x14ac:dyDescent="0.2"/>
    <row r="21456" ht="12.75" customHeight="1" x14ac:dyDescent="0.2"/>
    <row r="21457" ht="12.75" customHeight="1" x14ac:dyDescent="0.2"/>
    <row r="21458" ht="12.75" customHeight="1" x14ac:dyDescent="0.2"/>
    <row r="21459" ht="12.75" customHeight="1" x14ac:dyDescent="0.2"/>
    <row r="21460" ht="12.75" customHeight="1" x14ac:dyDescent="0.2"/>
    <row r="21461" ht="12.75" customHeight="1" x14ac:dyDescent="0.2"/>
    <row r="21462" ht="12.75" customHeight="1" x14ac:dyDescent="0.2"/>
    <row r="21463" ht="12.75" customHeight="1" x14ac:dyDescent="0.2"/>
    <row r="21464" ht="12.75" customHeight="1" x14ac:dyDescent="0.2"/>
    <row r="21465" ht="12.75" customHeight="1" x14ac:dyDescent="0.2"/>
    <row r="21466" ht="12.75" customHeight="1" x14ac:dyDescent="0.2"/>
    <row r="21467" ht="12.75" customHeight="1" x14ac:dyDescent="0.2"/>
    <row r="21468" ht="12.75" customHeight="1" x14ac:dyDescent="0.2"/>
    <row r="21469" ht="12.75" customHeight="1" x14ac:dyDescent="0.2"/>
    <row r="21470" ht="12.75" customHeight="1" x14ac:dyDescent="0.2"/>
    <row r="21471" ht="12.75" customHeight="1" x14ac:dyDescent="0.2"/>
    <row r="21472" ht="12.75" customHeight="1" x14ac:dyDescent="0.2"/>
    <row r="21473" ht="12.75" customHeight="1" x14ac:dyDescent="0.2"/>
    <row r="21474" ht="12.75" customHeight="1" x14ac:dyDescent="0.2"/>
    <row r="21475" ht="12.75" customHeight="1" x14ac:dyDescent="0.2"/>
    <row r="21476" ht="12.75" customHeight="1" x14ac:dyDescent="0.2"/>
    <row r="21477" ht="12.75" customHeight="1" x14ac:dyDescent="0.2"/>
    <row r="21478" ht="12.75" customHeight="1" x14ac:dyDescent="0.2"/>
    <row r="21479" ht="12.75" customHeight="1" x14ac:dyDescent="0.2"/>
    <row r="21480" ht="12.75" customHeight="1" x14ac:dyDescent="0.2"/>
    <row r="21481" ht="12.75" customHeight="1" x14ac:dyDescent="0.2"/>
    <row r="21482" ht="12.75" customHeight="1" x14ac:dyDescent="0.2"/>
    <row r="21483" ht="12.75" customHeight="1" x14ac:dyDescent="0.2"/>
    <row r="21484" ht="12.75" customHeight="1" x14ac:dyDescent="0.2"/>
    <row r="21485" ht="12.75" customHeight="1" x14ac:dyDescent="0.2"/>
    <row r="21486" ht="12.75" customHeight="1" x14ac:dyDescent="0.2"/>
    <row r="21487" ht="12.75" customHeight="1" x14ac:dyDescent="0.2"/>
    <row r="21488" ht="12.75" customHeight="1" x14ac:dyDescent="0.2"/>
    <row r="21489" ht="12.75" customHeight="1" x14ac:dyDescent="0.2"/>
    <row r="21490" ht="12.75" customHeight="1" x14ac:dyDescent="0.2"/>
    <row r="21491" ht="12.75" customHeight="1" x14ac:dyDescent="0.2"/>
    <row r="21492" ht="12.75" customHeight="1" x14ac:dyDescent="0.2"/>
    <row r="21493" ht="12.75" customHeight="1" x14ac:dyDescent="0.2"/>
    <row r="21494" ht="12.75" customHeight="1" x14ac:dyDescent="0.2"/>
    <row r="21495" ht="12.75" customHeight="1" x14ac:dyDescent="0.2"/>
    <row r="21496" ht="12.75" customHeight="1" x14ac:dyDescent="0.2"/>
    <row r="21497" ht="12.75" customHeight="1" x14ac:dyDescent="0.2"/>
    <row r="21498" ht="12.75" customHeight="1" x14ac:dyDescent="0.2"/>
    <row r="21499" ht="12.75" customHeight="1" x14ac:dyDescent="0.2"/>
    <row r="21500" ht="12.75" customHeight="1" x14ac:dyDescent="0.2"/>
    <row r="21501" ht="12.75" customHeight="1" x14ac:dyDescent="0.2"/>
    <row r="21502" ht="12.75" customHeight="1" x14ac:dyDescent="0.2"/>
    <row r="21503" ht="12.75" customHeight="1" x14ac:dyDescent="0.2"/>
    <row r="21504" ht="12.75" customHeight="1" x14ac:dyDescent="0.2"/>
    <row r="21505" ht="12.75" customHeight="1" x14ac:dyDescent="0.2"/>
    <row r="21506" ht="12.75" customHeight="1" x14ac:dyDescent="0.2"/>
    <row r="21507" ht="12.75" customHeight="1" x14ac:dyDescent="0.2"/>
    <row r="21508" ht="12.75" customHeight="1" x14ac:dyDescent="0.2"/>
    <row r="21509" ht="12.75" customHeight="1" x14ac:dyDescent="0.2"/>
    <row r="21510" ht="12.75" customHeight="1" x14ac:dyDescent="0.2"/>
    <row r="21511" ht="12.75" customHeight="1" x14ac:dyDescent="0.2"/>
    <row r="21512" ht="12.75" customHeight="1" x14ac:dyDescent="0.2"/>
    <row r="21513" ht="12.75" customHeight="1" x14ac:dyDescent="0.2"/>
    <row r="21514" ht="12.75" customHeight="1" x14ac:dyDescent="0.2"/>
    <row r="21515" ht="12.75" customHeight="1" x14ac:dyDescent="0.2"/>
    <row r="21516" ht="12.75" customHeight="1" x14ac:dyDescent="0.2"/>
    <row r="21517" ht="12.75" customHeight="1" x14ac:dyDescent="0.2"/>
    <row r="21518" ht="12.75" customHeight="1" x14ac:dyDescent="0.2"/>
    <row r="21519" ht="12.75" customHeight="1" x14ac:dyDescent="0.2"/>
    <row r="21520" ht="12.75" customHeight="1" x14ac:dyDescent="0.2"/>
    <row r="21521" ht="12.75" customHeight="1" x14ac:dyDescent="0.2"/>
    <row r="21522" ht="12.75" customHeight="1" x14ac:dyDescent="0.2"/>
    <row r="21523" ht="12.75" customHeight="1" x14ac:dyDescent="0.2"/>
    <row r="21524" ht="12.75" customHeight="1" x14ac:dyDescent="0.2"/>
    <row r="21525" ht="12.75" customHeight="1" x14ac:dyDescent="0.2"/>
    <row r="21526" ht="12.75" customHeight="1" x14ac:dyDescent="0.2"/>
    <row r="21527" ht="12.75" customHeight="1" x14ac:dyDescent="0.2"/>
    <row r="21528" ht="12.75" customHeight="1" x14ac:dyDescent="0.2"/>
    <row r="21529" ht="12.75" customHeight="1" x14ac:dyDescent="0.2"/>
    <row r="21530" ht="12.75" customHeight="1" x14ac:dyDescent="0.2"/>
    <row r="21531" ht="12.75" customHeight="1" x14ac:dyDescent="0.2"/>
    <row r="21532" ht="12.75" customHeight="1" x14ac:dyDescent="0.2"/>
    <row r="21533" ht="12.75" customHeight="1" x14ac:dyDescent="0.2"/>
    <row r="21534" ht="12.75" customHeight="1" x14ac:dyDescent="0.2"/>
    <row r="21535" ht="12.75" customHeight="1" x14ac:dyDescent="0.2"/>
    <row r="21536" ht="12.75" customHeight="1" x14ac:dyDescent="0.2"/>
    <row r="21537" ht="12.75" customHeight="1" x14ac:dyDescent="0.2"/>
    <row r="21538" ht="12.75" customHeight="1" x14ac:dyDescent="0.2"/>
    <row r="21539" ht="12.75" customHeight="1" x14ac:dyDescent="0.2"/>
    <row r="21540" ht="12.75" customHeight="1" x14ac:dyDescent="0.2"/>
    <row r="21541" ht="12.75" customHeight="1" x14ac:dyDescent="0.2"/>
    <row r="21542" ht="12.75" customHeight="1" x14ac:dyDescent="0.2"/>
    <row r="21543" ht="12.75" customHeight="1" x14ac:dyDescent="0.2"/>
    <row r="21544" ht="12.75" customHeight="1" x14ac:dyDescent="0.2"/>
    <row r="21545" ht="12.75" customHeight="1" x14ac:dyDescent="0.2"/>
    <row r="21546" ht="12.75" customHeight="1" x14ac:dyDescent="0.2"/>
    <row r="21547" ht="12.75" customHeight="1" x14ac:dyDescent="0.2"/>
    <row r="21548" ht="12.75" customHeight="1" x14ac:dyDescent="0.2"/>
    <row r="21549" ht="12.75" customHeight="1" x14ac:dyDescent="0.2"/>
    <row r="21550" ht="12.75" customHeight="1" x14ac:dyDescent="0.2"/>
    <row r="21551" ht="12.75" customHeight="1" x14ac:dyDescent="0.2"/>
    <row r="21552" ht="12.75" customHeight="1" x14ac:dyDescent="0.2"/>
    <row r="21553" ht="12.75" customHeight="1" x14ac:dyDescent="0.2"/>
    <row r="21554" ht="12.75" customHeight="1" x14ac:dyDescent="0.2"/>
    <row r="21555" ht="12.75" customHeight="1" x14ac:dyDescent="0.2"/>
    <row r="21556" ht="12.75" customHeight="1" x14ac:dyDescent="0.2"/>
    <row r="21557" ht="12.75" customHeight="1" x14ac:dyDescent="0.2"/>
    <row r="21558" ht="12.75" customHeight="1" x14ac:dyDescent="0.2"/>
    <row r="21559" ht="12.75" customHeight="1" x14ac:dyDescent="0.2"/>
    <row r="21560" ht="12.75" customHeight="1" x14ac:dyDescent="0.2"/>
    <row r="21561" ht="12.75" customHeight="1" x14ac:dyDescent="0.2"/>
    <row r="21562" ht="12.75" customHeight="1" x14ac:dyDescent="0.2"/>
    <row r="21563" ht="12.75" customHeight="1" x14ac:dyDescent="0.2"/>
    <row r="21564" ht="12.75" customHeight="1" x14ac:dyDescent="0.2"/>
    <row r="21565" ht="12.75" customHeight="1" x14ac:dyDescent="0.2"/>
    <row r="21566" ht="12.75" customHeight="1" x14ac:dyDescent="0.2"/>
    <row r="21567" ht="12.75" customHeight="1" x14ac:dyDescent="0.2"/>
    <row r="21568" ht="12.75" customHeight="1" x14ac:dyDescent="0.2"/>
    <row r="21569" ht="12.75" customHeight="1" x14ac:dyDescent="0.2"/>
    <row r="21570" ht="12.75" customHeight="1" x14ac:dyDescent="0.2"/>
    <row r="21571" ht="12.75" customHeight="1" x14ac:dyDescent="0.2"/>
    <row r="21572" ht="12.75" customHeight="1" x14ac:dyDescent="0.2"/>
    <row r="21573" ht="12.75" customHeight="1" x14ac:dyDescent="0.2"/>
    <row r="21574" ht="12.75" customHeight="1" x14ac:dyDescent="0.2"/>
    <row r="21575" ht="12.75" customHeight="1" x14ac:dyDescent="0.2"/>
    <row r="21576" ht="12.75" customHeight="1" x14ac:dyDescent="0.2"/>
    <row r="21577" ht="12.75" customHeight="1" x14ac:dyDescent="0.2"/>
    <row r="21578" ht="12.75" customHeight="1" x14ac:dyDescent="0.2"/>
    <row r="21579" ht="12.75" customHeight="1" x14ac:dyDescent="0.2"/>
    <row r="21580" ht="12.75" customHeight="1" x14ac:dyDescent="0.2"/>
    <row r="21581" ht="12.75" customHeight="1" x14ac:dyDescent="0.2"/>
    <row r="21582" ht="12.75" customHeight="1" x14ac:dyDescent="0.2"/>
    <row r="21583" ht="12.75" customHeight="1" x14ac:dyDescent="0.2"/>
    <row r="21584" ht="12.75" customHeight="1" x14ac:dyDescent="0.2"/>
    <row r="21585" ht="12.75" customHeight="1" x14ac:dyDescent="0.2"/>
    <row r="21586" ht="12.75" customHeight="1" x14ac:dyDescent="0.2"/>
    <row r="21587" ht="12.75" customHeight="1" x14ac:dyDescent="0.2"/>
    <row r="21588" ht="12.75" customHeight="1" x14ac:dyDescent="0.2"/>
    <row r="21589" ht="12.75" customHeight="1" x14ac:dyDescent="0.2"/>
    <row r="21590" ht="12.75" customHeight="1" x14ac:dyDescent="0.2"/>
    <row r="21591" ht="12.75" customHeight="1" x14ac:dyDescent="0.2"/>
    <row r="21592" ht="12.75" customHeight="1" x14ac:dyDescent="0.2"/>
    <row r="21593" ht="12.75" customHeight="1" x14ac:dyDescent="0.2"/>
    <row r="21594" ht="12.75" customHeight="1" x14ac:dyDescent="0.2"/>
    <row r="21595" ht="12.75" customHeight="1" x14ac:dyDescent="0.2"/>
    <row r="21596" ht="12.75" customHeight="1" x14ac:dyDescent="0.2"/>
    <row r="21597" ht="12.75" customHeight="1" x14ac:dyDescent="0.2"/>
    <row r="21598" ht="12.75" customHeight="1" x14ac:dyDescent="0.2"/>
    <row r="21599" ht="12.75" customHeight="1" x14ac:dyDescent="0.2"/>
    <row r="21600" ht="12.75" customHeight="1" x14ac:dyDescent="0.2"/>
    <row r="21601" ht="12.75" customHeight="1" x14ac:dyDescent="0.2"/>
    <row r="21602" ht="12.75" customHeight="1" x14ac:dyDescent="0.2"/>
    <row r="21603" ht="12.75" customHeight="1" x14ac:dyDescent="0.2"/>
    <row r="21604" ht="12.75" customHeight="1" x14ac:dyDescent="0.2"/>
    <row r="21605" ht="12.75" customHeight="1" x14ac:dyDescent="0.2"/>
    <row r="21606" ht="12.75" customHeight="1" x14ac:dyDescent="0.2"/>
    <row r="21607" ht="12.75" customHeight="1" x14ac:dyDescent="0.2"/>
    <row r="21608" ht="12.75" customHeight="1" x14ac:dyDescent="0.2"/>
    <row r="21609" ht="12.75" customHeight="1" x14ac:dyDescent="0.2"/>
    <row r="21610" ht="12.75" customHeight="1" x14ac:dyDescent="0.2"/>
    <row r="21611" ht="12.75" customHeight="1" x14ac:dyDescent="0.2"/>
    <row r="21612" ht="12.75" customHeight="1" x14ac:dyDescent="0.2"/>
    <row r="21613" ht="12.75" customHeight="1" x14ac:dyDescent="0.2"/>
    <row r="21614" ht="12.75" customHeight="1" x14ac:dyDescent="0.2"/>
    <row r="21615" ht="12.75" customHeight="1" x14ac:dyDescent="0.2"/>
    <row r="21616" ht="12.75" customHeight="1" x14ac:dyDescent="0.2"/>
    <row r="21617" ht="12.75" customHeight="1" x14ac:dyDescent="0.2"/>
    <row r="21618" ht="12.75" customHeight="1" x14ac:dyDescent="0.2"/>
    <row r="21619" ht="12.75" customHeight="1" x14ac:dyDescent="0.2"/>
    <row r="21620" ht="12.75" customHeight="1" x14ac:dyDescent="0.2"/>
    <row r="21621" ht="12.75" customHeight="1" x14ac:dyDescent="0.2"/>
    <row r="21622" ht="12.75" customHeight="1" x14ac:dyDescent="0.2"/>
    <row r="21623" ht="12.75" customHeight="1" x14ac:dyDescent="0.2"/>
    <row r="21624" ht="12.75" customHeight="1" x14ac:dyDescent="0.2"/>
    <row r="21625" ht="12.75" customHeight="1" x14ac:dyDescent="0.2"/>
    <row r="21626" ht="12.75" customHeight="1" x14ac:dyDescent="0.2"/>
    <row r="21627" ht="12.75" customHeight="1" x14ac:dyDescent="0.2"/>
    <row r="21628" ht="12.75" customHeight="1" x14ac:dyDescent="0.2"/>
    <row r="21629" ht="12.75" customHeight="1" x14ac:dyDescent="0.2"/>
    <row r="21630" ht="12.75" customHeight="1" x14ac:dyDescent="0.2"/>
    <row r="21631" ht="12.75" customHeight="1" x14ac:dyDescent="0.2"/>
    <row r="21632" ht="12.75" customHeight="1" x14ac:dyDescent="0.2"/>
    <row r="21633" ht="12.75" customHeight="1" x14ac:dyDescent="0.2"/>
    <row r="21634" ht="12.75" customHeight="1" x14ac:dyDescent="0.2"/>
    <row r="21635" ht="12.75" customHeight="1" x14ac:dyDescent="0.2"/>
    <row r="21636" ht="12.75" customHeight="1" x14ac:dyDescent="0.2"/>
    <row r="21637" ht="12.75" customHeight="1" x14ac:dyDescent="0.2"/>
    <row r="21638" ht="12.75" customHeight="1" x14ac:dyDescent="0.2"/>
    <row r="21639" ht="12.75" customHeight="1" x14ac:dyDescent="0.2"/>
    <row r="21640" ht="12.75" customHeight="1" x14ac:dyDescent="0.2"/>
    <row r="21641" ht="12.75" customHeight="1" x14ac:dyDescent="0.2"/>
    <row r="21642" ht="12.75" customHeight="1" x14ac:dyDescent="0.2"/>
    <row r="21643" ht="12.75" customHeight="1" x14ac:dyDescent="0.2"/>
    <row r="21644" ht="12.75" customHeight="1" x14ac:dyDescent="0.2"/>
    <row r="21645" ht="12.75" customHeight="1" x14ac:dyDescent="0.2"/>
    <row r="21646" ht="12.75" customHeight="1" x14ac:dyDescent="0.2"/>
    <row r="21647" ht="12.75" customHeight="1" x14ac:dyDescent="0.2"/>
    <row r="21648" ht="12.75" customHeight="1" x14ac:dyDescent="0.2"/>
    <row r="21649" ht="12.75" customHeight="1" x14ac:dyDescent="0.2"/>
    <row r="21650" ht="12.75" customHeight="1" x14ac:dyDescent="0.2"/>
    <row r="21651" ht="12.75" customHeight="1" x14ac:dyDescent="0.2"/>
    <row r="21652" ht="12.75" customHeight="1" x14ac:dyDescent="0.2"/>
    <row r="21653" ht="12.75" customHeight="1" x14ac:dyDescent="0.2"/>
    <row r="21654" ht="12.75" customHeight="1" x14ac:dyDescent="0.2"/>
    <row r="21655" ht="12.75" customHeight="1" x14ac:dyDescent="0.2"/>
    <row r="21656" ht="12.75" customHeight="1" x14ac:dyDescent="0.2"/>
    <row r="21657" ht="12.75" customHeight="1" x14ac:dyDescent="0.2"/>
    <row r="21658" ht="12.75" customHeight="1" x14ac:dyDescent="0.2"/>
    <row r="21659" ht="12.75" customHeight="1" x14ac:dyDescent="0.2"/>
    <row r="21660" ht="12.75" customHeight="1" x14ac:dyDescent="0.2"/>
    <row r="21661" ht="12.75" customHeight="1" x14ac:dyDescent="0.2"/>
    <row r="21662" ht="12.75" customHeight="1" x14ac:dyDescent="0.2"/>
    <row r="21663" ht="12.75" customHeight="1" x14ac:dyDescent="0.2"/>
    <row r="21664" ht="12.75" customHeight="1" x14ac:dyDescent="0.2"/>
    <row r="21665" ht="12.75" customHeight="1" x14ac:dyDescent="0.2"/>
    <row r="21666" ht="12.75" customHeight="1" x14ac:dyDescent="0.2"/>
    <row r="21667" ht="12.75" customHeight="1" x14ac:dyDescent="0.2"/>
    <row r="21668" ht="12.75" customHeight="1" x14ac:dyDescent="0.2"/>
    <row r="21669" ht="12.75" customHeight="1" x14ac:dyDescent="0.2"/>
    <row r="21670" ht="12.75" customHeight="1" x14ac:dyDescent="0.2"/>
    <row r="21671" ht="12.75" customHeight="1" x14ac:dyDescent="0.2"/>
    <row r="21672" ht="12.75" customHeight="1" x14ac:dyDescent="0.2"/>
    <row r="21673" ht="12.75" customHeight="1" x14ac:dyDescent="0.2"/>
    <row r="21674" ht="12.75" customHeight="1" x14ac:dyDescent="0.2"/>
    <row r="21675" ht="12.75" customHeight="1" x14ac:dyDescent="0.2"/>
    <row r="21676" ht="12.75" customHeight="1" x14ac:dyDescent="0.2"/>
    <row r="21677" ht="12.75" customHeight="1" x14ac:dyDescent="0.2"/>
    <row r="21678" ht="12.75" customHeight="1" x14ac:dyDescent="0.2"/>
    <row r="21679" ht="12.75" customHeight="1" x14ac:dyDescent="0.2"/>
    <row r="21680" ht="12.75" customHeight="1" x14ac:dyDescent="0.2"/>
    <row r="21681" ht="12.75" customHeight="1" x14ac:dyDescent="0.2"/>
    <row r="21682" ht="12.75" customHeight="1" x14ac:dyDescent="0.2"/>
    <row r="21683" ht="12.75" customHeight="1" x14ac:dyDescent="0.2"/>
    <row r="21684" ht="12.75" customHeight="1" x14ac:dyDescent="0.2"/>
    <row r="21685" ht="12.75" customHeight="1" x14ac:dyDescent="0.2"/>
    <row r="21686" ht="12.75" customHeight="1" x14ac:dyDescent="0.2"/>
    <row r="21687" ht="12.75" customHeight="1" x14ac:dyDescent="0.2"/>
    <row r="21688" ht="12.75" customHeight="1" x14ac:dyDescent="0.2"/>
    <row r="21689" ht="12.75" customHeight="1" x14ac:dyDescent="0.2"/>
    <row r="21690" ht="12.75" customHeight="1" x14ac:dyDescent="0.2"/>
    <row r="21691" ht="12.75" customHeight="1" x14ac:dyDescent="0.2"/>
    <row r="21692" ht="12.75" customHeight="1" x14ac:dyDescent="0.2"/>
    <row r="21693" ht="12.75" customHeight="1" x14ac:dyDescent="0.2"/>
    <row r="21694" ht="12.75" customHeight="1" x14ac:dyDescent="0.2"/>
    <row r="21695" ht="12.75" customHeight="1" x14ac:dyDescent="0.2"/>
    <row r="21696" ht="12.75" customHeight="1" x14ac:dyDescent="0.2"/>
    <row r="21697" ht="12.75" customHeight="1" x14ac:dyDescent="0.2"/>
    <row r="21698" ht="12.75" customHeight="1" x14ac:dyDescent="0.2"/>
    <row r="21699" ht="12.75" customHeight="1" x14ac:dyDescent="0.2"/>
    <row r="21700" ht="12.75" customHeight="1" x14ac:dyDescent="0.2"/>
    <row r="21701" ht="12.75" customHeight="1" x14ac:dyDescent="0.2"/>
    <row r="21702" ht="12.75" customHeight="1" x14ac:dyDescent="0.2"/>
    <row r="21703" ht="12.75" customHeight="1" x14ac:dyDescent="0.2"/>
    <row r="21704" ht="12.75" customHeight="1" x14ac:dyDescent="0.2"/>
    <row r="21705" ht="12.75" customHeight="1" x14ac:dyDescent="0.2"/>
    <row r="21706" ht="12.75" customHeight="1" x14ac:dyDescent="0.2"/>
    <row r="21707" ht="12.75" customHeight="1" x14ac:dyDescent="0.2"/>
    <row r="21708" ht="12.75" customHeight="1" x14ac:dyDescent="0.2"/>
    <row r="21709" ht="12.75" customHeight="1" x14ac:dyDescent="0.2"/>
    <row r="21710" ht="12.75" customHeight="1" x14ac:dyDescent="0.2"/>
    <row r="21711" ht="12.75" customHeight="1" x14ac:dyDescent="0.2"/>
    <row r="21712" ht="12.75" customHeight="1" x14ac:dyDescent="0.2"/>
    <row r="21713" ht="12.75" customHeight="1" x14ac:dyDescent="0.2"/>
    <row r="21714" ht="12.75" customHeight="1" x14ac:dyDescent="0.2"/>
    <row r="21715" ht="12.75" customHeight="1" x14ac:dyDescent="0.2"/>
    <row r="21716" ht="12.75" customHeight="1" x14ac:dyDescent="0.2"/>
    <row r="21717" ht="12.75" customHeight="1" x14ac:dyDescent="0.2"/>
    <row r="21718" ht="12.75" customHeight="1" x14ac:dyDescent="0.2"/>
    <row r="21719" ht="12.75" customHeight="1" x14ac:dyDescent="0.2"/>
    <row r="21720" ht="12.75" customHeight="1" x14ac:dyDescent="0.2"/>
    <row r="21721" ht="12.75" customHeight="1" x14ac:dyDescent="0.2"/>
    <row r="21722" ht="12.75" customHeight="1" x14ac:dyDescent="0.2"/>
    <row r="21723" ht="12.75" customHeight="1" x14ac:dyDescent="0.2"/>
    <row r="21724" ht="12.75" customHeight="1" x14ac:dyDescent="0.2"/>
    <row r="21725" ht="12.75" customHeight="1" x14ac:dyDescent="0.2"/>
    <row r="21726" ht="12.75" customHeight="1" x14ac:dyDescent="0.2"/>
    <row r="21727" ht="12.75" customHeight="1" x14ac:dyDescent="0.2"/>
    <row r="21728" ht="12.75" customHeight="1" x14ac:dyDescent="0.2"/>
    <row r="21729" ht="12.75" customHeight="1" x14ac:dyDescent="0.2"/>
    <row r="21730" ht="12.75" customHeight="1" x14ac:dyDescent="0.2"/>
    <row r="21731" ht="12.75" customHeight="1" x14ac:dyDescent="0.2"/>
    <row r="21732" ht="12.75" customHeight="1" x14ac:dyDescent="0.2"/>
    <row r="21733" ht="12.75" customHeight="1" x14ac:dyDescent="0.2"/>
    <row r="21734" ht="12.75" customHeight="1" x14ac:dyDescent="0.2"/>
    <row r="21735" ht="12.75" customHeight="1" x14ac:dyDescent="0.2"/>
    <row r="21736" ht="12.75" customHeight="1" x14ac:dyDescent="0.2"/>
    <row r="21737" ht="12.75" customHeight="1" x14ac:dyDescent="0.2"/>
    <row r="21738" ht="12.75" customHeight="1" x14ac:dyDescent="0.2"/>
    <row r="21739" ht="12.75" customHeight="1" x14ac:dyDescent="0.2"/>
    <row r="21740" ht="12.75" customHeight="1" x14ac:dyDescent="0.2"/>
    <row r="21741" ht="12.75" customHeight="1" x14ac:dyDescent="0.2"/>
    <row r="21742" ht="12.75" customHeight="1" x14ac:dyDescent="0.2"/>
    <row r="21743" ht="12.75" customHeight="1" x14ac:dyDescent="0.2"/>
    <row r="21744" ht="12.75" customHeight="1" x14ac:dyDescent="0.2"/>
    <row r="21745" ht="12.75" customHeight="1" x14ac:dyDescent="0.2"/>
    <row r="21746" ht="12.75" customHeight="1" x14ac:dyDescent="0.2"/>
    <row r="21747" ht="12.75" customHeight="1" x14ac:dyDescent="0.2"/>
    <row r="21748" ht="12.75" customHeight="1" x14ac:dyDescent="0.2"/>
    <row r="21749" ht="12.75" customHeight="1" x14ac:dyDescent="0.2"/>
    <row r="21750" ht="12.75" customHeight="1" x14ac:dyDescent="0.2"/>
    <row r="21751" ht="12.75" customHeight="1" x14ac:dyDescent="0.2"/>
    <row r="21752" ht="12.75" customHeight="1" x14ac:dyDescent="0.2"/>
    <row r="21753" ht="12.75" customHeight="1" x14ac:dyDescent="0.2"/>
    <row r="21754" ht="12.75" customHeight="1" x14ac:dyDescent="0.2"/>
    <row r="21755" ht="12.75" customHeight="1" x14ac:dyDescent="0.2"/>
    <row r="21756" ht="12.75" customHeight="1" x14ac:dyDescent="0.2"/>
    <row r="21757" ht="12.75" customHeight="1" x14ac:dyDescent="0.2"/>
    <row r="21758" ht="12.75" customHeight="1" x14ac:dyDescent="0.2"/>
    <row r="21759" ht="12.75" customHeight="1" x14ac:dyDescent="0.2"/>
    <row r="21760" ht="12.75" customHeight="1" x14ac:dyDescent="0.2"/>
    <row r="21761" ht="12.75" customHeight="1" x14ac:dyDescent="0.2"/>
    <row r="21762" ht="12.75" customHeight="1" x14ac:dyDescent="0.2"/>
    <row r="21763" ht="12.75" customHeight="1" x14ac:dyDescent="0.2"/>
    <row r="21764" ht="12.75" customHeight="1" x14ac:dyDescent="0.2"/>
    <row r="21765" ht="12.75" customHeight="1" x14ac:dyDescent="0.2"/>
    <row r="21766" ht="12.75" customHeight="1" x14ac:dyDescent="0.2"/>
    <row r="21767" ht="12.75" customHeight="1" x14ac:dyDescent="0.2"/>
    <row r="21768" ht="12.75" customHeight="1" x14ac:dyDescent="0.2"/>
    <row r="21769" ht="12.75" customHeight="1" x14ac:dyDescent="0.2"/>
    <row r="21770" ht="12.75" customHeight="1" x14ac:dyDescent="0.2"/>
    <row r="21771" ht="12.75" customHeight="1" x14ac:dyDescent="0.2"/>
    <row r="21772" ht="12.75" customHeight="1" x14ac:dyDescent="0.2"/>
    <row r="21773" ht="12.75" customHeight="1" x14ac:dyDescent="0.2"/>
    <row r="21774" ht="12.75" customHeight="1" x14ac:dyDescent="0.2"/>
    <row r="21775" ht="12.75" customHeight="1" x14ac:dyDescent="0.2"/>
    <row r="21776" ht="12.75" customHeight="1" x14ac:dyDescent="0.2"/>
    <row r="21777" ht="12.75" customHeight="1" x14ac:dyDescent="0.2"/>
    <row r="21778" ht="12.75" customHeight="1" x14ac:dyDescent="0.2"/>
    <row r="21779" ht="12.75" customHeight="1" x14ac:dyDescent="0.2"/>
    <row r="21780" ht="12.75" customHeight="1" x14ac:dyDescent="0.2"/>
    <row r="21781" ht="12.75" customHeight="1" x14ac:dyDescent="0.2"/>
    <row r="21782" ht="12.75" customHeight="1" x14ac:dyDescent="0.2"/>
    <row r="21783" ht="12.75" customHeight="1" x14ac:dyDescent="0.2"/>
    <row r="21784" ht="12.75" customHeight="1" x14ac:dyDescent="0.2"/>
    <row r="21785" ht="12.75" customHeight="1" x14ac:dyDescent="0.2"/>
    <row r="21786" ht="12.75" customHeight="1" x14ac:dyDescent="0.2"/>
    <row r="21787" ht="12.75" customHeight="1" x14ac:dyDescent="0.2"/>
    <row r="21788" ht="12.75" customHeight="1" x14ac:dyDescent="0.2"/>
    <row r="21789" ht="12.75" customHeight="1" x14ac:dyDescent="0.2"/>
    <row r="21790" ht="12.75" customHeight="1" x14ac:dyDescent="0.2"/>
    <row r="21791" ht="12.75" customHeight="1" x14ac:dyDescent="0.2"/>
    <row r="21792" ht="12.75" customHeight="1" x14ac:dyDescent="0.2"/>
    <row r="21793" ht="12.75" customHeight="1" x14ac:dyDescent="0.2"/>
    <row r="21794" ht="12.75" customHeight="1" x14ac:dyDescent="0.2"/>
    <row r="21795" ht="12.75" customHeight="1" x14ac:dyDescent="0.2"/>
    <row r="21796" ht="12.75" customHeight="1" x14ac:dyDescent="0.2"/>
    <row r="21797" ht="12.75" customHeight="1" x14ac:dyDescent="0.2"/>
    <row r="21798" ht="12.75" customHeight="1" x14ac:dyDescent="0.2"/>
    <row r="21799" ht="12.75" customHeight="1" x14ac:dyDescent="0.2"/>
    <row r="21800" ht="12.75" customHeight="1" x14ac:dyDescent="0.2"/>
    <row r="21801" ht="12.75" customHeight="1" x14ac:dyDescent="0.2"/>
    <row r="21802" ht="12.75" customHeight="1" x14ac:dyDescent="0.2"/>
    <row r="21803" ht="12.75" customHeight="1" x14ac:dyDescent="0.2"/>
    <row r="21804" ht="12.75" customHeight="1" x14ac:dyDescent="0.2"/>
    <row r="21805" ht="12.75" customHeight="1" x14ac:dyDescent="0.2"/>
    <row r="21806" ht="12.75" customHeight="1" x14ac:dyDescent="0.2"/>
    <row r="21807" ht="12.75" customHeight="1" x14ac:dyDescent="0.2"/>
    <row r="21808" ht="12.75" customHeight="1" x14ac:dyDescent="0.2"/>
    <row r="21809" ht="12.75" customHeight="1" x14ac:dyDescent="0.2"/>
    <row r="21810" ht="12.75" customHeight="1" x14ac:dyDescent="0.2"/>
    <row r="21811" ht="12.75" customHeight="1" x14ac:dyDescent="0.2"/>
    <row r="21812" ht="12.75" customHeight="1" x14ac:dyDescent="0.2"/>
    <row r="21813" ht="12.75" customHeight="1" x14ac:dyDescent="0.2"/>
    <row r="21814" ht="12.75" customHeight="1" x14ac:dyDescent="0.2"/>
    <row r="21815" ht="12.75" customHeight="1" x14ac:dyDescent="0.2"/>
    <row r="21816" ht="12.75" customHeight="1" x14ac:dyDescent="0.2"/>
    <row r="21817" ht="12.75" customHeight="1" x14ac:dyDescent="0.2"/>
    <row r="21818" ht="12.75" customHeight="1" x14ac:dyDescent="0.2"/>
    <row r="21819" ht="12.75" customHeight="1" x14ac:dyDescent="0.2"/>
    <row r="21820" ht="12.75" customHeight="1" x14ac:dyDescent="0.2"/>
    <row r="21821" ht="12.75" customHeight="1" x14ac:dyDescent="0.2"/>
    <row r="21822" ht="12.75" customHeight="1" x14ac:dyDescent="0.2"/>
    <row r="21823" ht="12.75" customHeight="1" x14ac:dyDescent="0.2"/>
    <row r="21824" ht="12.75" customHeight="1" x14ac:dyDescent="0.2"/>
    <row r="21825" ht="12.75" customHeight="1" x14ac:dyDescent="0.2"/>
    <row r="21826" ht="12.75" customHeight="1" x14ac:dyDescent="0.2"/>
    <row r="21827" ht="12.75" customHeight="1" x14ac:dyDescent="0.2"/>
    <row r="21828" ht="12.75" customHeight="1" x14ac:dyDescent="0.2"/>
    <row r="21829" ht="12.75" customHeight="1" x14ac:dyDescent="0.2"/>
    <row r="21830" ht="12.75" customHeight="1" x14ac:dyDescent="0.2"/>
    <row r="21831" ht="12.75" customHeight="1" x14ac:dyDescent="0.2"/>
    <row r="21832" ht="12.75" customHeight="1" x14ac:dyDescent="0.2"/>
    <row r="21833" ht="12.75" customHeight="1" x14ac:dyDescent="0.2"/>
    <row r="21834" ht="12.75" customHeight="1" x14ac:dyDescent="0.2"/>
    <row r="21835" ht="12.75" customHeight="1" x14ac:dyDescent="0.2"/>
    <row r="21836" ht="12.75" customHeight="1" x14ac:dyDescent="0.2"/>
    <row r="21837" ht="12.75" customHeight="1" x14ac:dyDescent="0.2"/>
    <row r="21838" ht="12.75" customHeight="1" x14ac:dyDescent="0.2"/>
    <row r="21839" ht="12.75" customHeight="1" x14ac:dyDescent="0.2"/>
    <row r="21840" ht="12.75" customHeight="1" x14ac:dyDescent="0.2"/>
    <row r="21841" ht="12.75" customHeight="1" x14ac:dyDescent="0.2"/>
    <row r="21842" ht="12.75" customHeight="1" x14ac:dyDescent="0.2"/>
    <row r="21843" ht="12.75" customHeight="1" x14ac:dyDescent="0.2"/>
    <row r="21844" ht="12.75" customHeight="1" x14ac:dyDescent="0.2"/>
    <row r="21845" ht="12.75" customHeight="1" x14ac:dyDescent="0.2"/>
    <row r="21846" ht="12.75" customHeight="1" x14ac:dyDescent="0.2"/>
    <row r="21847" ht="12.75" customHeight="1" x14ac:dyDescent="0.2"/>
    <row r="21848" ht="12.75" customHeight="1" x14ac:dyDescent="0.2"/>
    <row r="21849" ht="12.75" customHeight="1" x14ac:dyDescent="0.2"/>
    <row r="21850" ht="12.75" customHeight="1" x14ac:dyDescent="0.2"/>
    <row r="21851" ht="12.75" customHeight="1" x14ac:dyDescent="0.2"/>
    <row r="21852" ht="12.75" customHeight="1" x14ac:dyDescent="0.2"/>
    <row r="21853" ht="12.75" customHeight="1" x14ac:dyDescent="0.2"/>
    <row r="21854" ht="12.75" customHeight="1" x14ac:dyDescent="0.2"/>
    <row r="21855" ht="12.75" customHeight="1" x14ac:dyDescent="0.2"/>
    <row r="21856" ht="12.75" customHeight="1" x14ac:dyDescent="0.2"/>
    <row r="21857" ht="12.75" customHeight="1" x14ac:dyDescent="0.2"/>
    <row r="21858" ht="12.75" customHeight="1" x14ac:dyDescent="0.2"/>
    <row r="21859" ht="12.75" customHeight="1" x14ac:dyDescent="0.2"/>
    <row r="21860" ht="12.75" customHeight="1" x14ac:dyDescent="0.2"/>
    <row r="21861" ht="12.75" customHeight="1" x14ac:dyDescent="0.2"/>
    <row r="21862" ht="12.75" customHeight="1" x14ac:dyDescent="0.2"/>
    <row r="21863" ht="12.75" customHeight="1" x14ac:dyDescent="0.2"/>
    <row r="21864" ht="12.75" customHeight="1" x14ac:dyDescent="0.2"/>
    <row r="21865" ht="12.75" customHeight="1" x14ac:dyDescent="0.2"/>
    <row r="21866" ht="12.75" customHeight="1" x14ac:dyDescent="0.2"/>
    <row r="21867" ht="12.75" customHeight="1" x14ac:dyDescent="0.2"/>
    <row r="21868" ht="12.75" customHeight="1" x14ac:dyDescent="0.2"/>
    <row r="21869" ht="12.75" customHeight="1" x14ac:dyDescent="0.2"/>
    <row r="21870" ht="12.75" customHeight="1" x14ac:dyDescent="0.2"/>
    <row r="21871" ht="12.75" customHeight="1" x14ac:dyDescent="0.2"/>
    <row r="21872" ht="12.75" customHeight="1" x14ac:dyDescent="0.2"/>
    <row r="21873" ht="12.75" customHeight="1" x14ac:dyDescent="0.2"/>
    <row r="21874" ht="12.75" customHeight="1" x14ac:dyDescent="0.2"/>
    <row r="21875" ht="12.75" customHeight="1" x14ac:dyDescent="0.2"/>
    <row r="21876" ht="12.75" customHeight="1" x14ac:dyDescent="0.2"/>
    <row r="21877" ht="12.75" customHeight="1" x14ac:dyDescent="0.2"/>
    <row r="21878" ht="12.75" customHeight="1" x14ac:dyDescent="0.2"/>
    <row r="21879" ht="12.75" customHeight="1" x14ac:dyDescent="0.2"/>
    <row r="21880" ht="12.75" customHeight="1" x14ac:dyDescent="0.2"/>
    <row r="21881" ht="12.75" customHeight="1" x14ac:dyDescent="0.2"/>
    <row r="21882" ht="12.75" customHeight="1" x14ac:dyDescent="0.2"/>
    <row r="21883" ht="12.75" customHeight="1" x14ac:dyDescent="0.2"/>
    <row r="21884" ht="12.75" customHeight="1" x14ac:dyDescent="0.2"/>
    <row r="21885" ht="12.75" customHeight="1" x14ac:dyDescent="0.2"/>
    <row r="21886" ht="12.75" customHeight="1" x14ac:dyDescent="0.2"/>
    <row r="21887" ht="12.75" customHeight="1" x14ac:dyDescent="0.2"/>
    <row r="21888" ht="12.75" customHeight="1" x14ac:dyDescent="0.2"/>
    <row r="21889" ht="12.75" customHeight="1" x14ac:dyDescent="0.2"/>
    <row r="21890" ht="12.75" customHeight="1" x14ac:dyDescent="0.2"/>
    <row r="21891" ht="12.75" customHeight="1" x14ac:dyDescent="0.2"/>
    <row r="21892" ht="12.75" customHeight="1" x14ac:dyDescent="0.2"/>
    <row r="21893" ht="12.75" customHeight="1" x14ac:dyDescent="0.2"/>
    <row r="21894" ht="12.75" customHeight="1" x14ac:dyDescent="0.2"/>
    <row r="21895" ht="12.75" customHeight="1" x14ac:dyDescent="0.2"/>
    <row r="21896" ht="12.75" customHeight="1" x14ac:dyDescent="0.2"/>
    <row r="21897" ht="12.75" customHeight="1" x14ac:dyDescent="0.2"/>
    <row r="21898" ht="12.75" customHeight="1" x14ac:dyDescent="0.2"/>
    <row r="21899" ht="12.75" customHeight="1" x14ac:dyDescent="0.2"/>
    <row r="21900" ht="12.75" customHeight="1" x14ac:dyDescent="0.2"/>
    <row r="21901" ht="12.75" customHeight="1" x14ac:dyDescent="0.2"/>
    <row r="21902" ht="12.75" customHeight="1" x14ac:dyDescent="0.2"/>
    <row r="21903" ht="12.75" customHeight="1" x14ac:dyDescent="0.2"/>
    <row r="21904" ht="12.75" customHeight="1" x14ac:dyDescent="0.2"/>
    <row r="21905" ht="12.75" customHeight="1" x14ac:dyDescent="0.2"/>
    <row r="21906" ht="12.75" customHeight="1" x14ac:dyDescent="0.2"/>
    <row r="21907" ht="12.75" customHeight="1" x14ac:dyDescent="0.2"/>
    <row r="21908" ht="12.75" customHeight="1" x14ac:dyDescent="0.2"/>
    <row r="21909" ht="12.75" customHeight="1" x14ac:dyDescent="0.2"/>
    <row r="21910" ht="12.75" customHeight="1" x14ac:dyDescent="0.2"/>
    <row r="21911" ht="12.75" customHeight="1" x14ac:dyDescent="0.2"/>
    <row r="21912" ht="12.75" customHeight="1" x14ac:dyDescent="0.2"/>
    <row r="21913" ht="12.75" customHeight="1" x14ac:dyDescent="0.2"/>
    <row r="21914" ht="12.75" customHeight="1" x14ac:dyDescent="0.2"/>
    <row r="21915" ht="12.75" customHeight="1" x14ac:dyDescent="0.2"/>
    <row r="21916" ht="12.75" customHeight="1" x14ac:dyDescent="0.2"/>
    <row r="21917" ht="12.75" customHeight="1" x14ac:dyDescent="0.2"/>
    <row r="21918" ht="12.75" customHeight="1" x14ac:dyDescent="0.2"/>
    <row r="21919" ht="12.75" customHeight="1" x14ac:dyDescent="0.2"/>
    <row r="21920" ht="12.75" customHeight="1" x14ac:dyDescent="0.2"/>
    <row r="21921" ht="12.75" customHeight="1" x14ac:dyDescent="0.2"/>
    <row r="21922" ht="12.75" customHeight="1" x14ac:dyDescent="0.2"/>
    <row r="21923" ht="12.75" customHeight="1" x14ac:dyDescent="0.2"/>
    <row r="21924" ht="12.75" customHeight="1" x14ac:dyDescent="0.2"/>
    <row r="21925" ht="12.75" customHeight="1" x14ac:dyDescent="0.2"/>
    <row r="21926" ht="12.75" customHeight="1" x14ac:dyDescent="0.2"/>
    <row r="21927" ht="12.75" customHeight="1" x14ac:dyDescent="0.2"/>
    <row r="21928" ht="12.75" customHeight="1" x14ac:dyDescent="0.2"/>
    <row r="21929" ht="12.75" customHeight="1" x14ac:dyDescent="0.2"/>
    <row r="21930" ht="12.75" customHeight="1" x14ac:dyDescent="0.2"/>
    <row r="21931" ht="12.75" customHeight="1" x14ac:dyDescent="0.2"/>
    <row r="21932" ht="12.75" customHeight="1" x14ac:dyDescent="0.2"/>
    <row r="21933" ht="12.75" customHeight="1" x14ac:dyDescent="0.2"/>
    <row r="21934" ht="12.75" customHeight="1" x14ac:dyDescent="0.2"/>
    <row r="21935" ht="12.75" customHeight="1" x14ac:dyDescent="0.2"/>
    <row r="21936" ht="12.75" customHeight="1" x14ac:dyDescent="0.2"/>
    <row r="21937" ht="12.75" customHeight="1" x14ac:dyDescent="0.2"/>
    <row r="21938" ht="12.75" customHeight="1" x14ac:dyDescent="0.2"/>
    <row r="21939" ht="12.75" customHeight="1" x14ac:dyDescent="0.2"/>
    <row r="21940" ht="12.75" customHeight="1" x14ac:dyDescent="0.2"/>
    <row r="21941" ht="12.75" customHeight="1" x14ac:dyDescent="0.2"/>
    <row r="21942" ht="12.75" customHeight="1" x14ac:dyDescent="0.2"/>
    <row r="21943" ht="12.75" customHeight="1" x14ac:dyDescent="0.2"/>
    <row r="21944" ht="12.75" customHeight="1" x14ac:dyDescent="0.2"/>
    <row r="21945" ht="12.75" customHeight="1" x14ac:dyDescent="0.2"/>
    <row r="21946" ht="12.75" customHeight="1" x14ac:dyDescent="0.2"/>
    <row r="21947" ht="12.75" customHeight="1" x14ac:dyDescent="0.2"/>
    <row r="21948" ht="12.75" customHeight="1" x14ac:dyDescent="0.2"/>
    <row r="21949" ht="12.75" customHeight="1" x14ac:dyDescent="0.2"/>
    <row r="21950" ht="12.75" customHeight="1" x14ac:dyDescent="0.2"/>
    <row r="21951" ht="12.75" customHeight="1" x14ac:dyDescent="0.2"/>
    <row r="21952" ht="12.75" customHeight="1" x14ac:dyDescent="0.2"/>
    <row r="21953" ht="12.75" customHeight="1" x14ac:dyDescent="0.2"/>
    <row r="21954" ht="12.75" customHeight="1" x14ac:dyDescent="0.2"/>
    <row r="21955" ht="12.75" customHeight="1" x14ac:dyDescent="0.2"/>
    <row r="21956" ht="12.75" customHeight="1" x14ac:dyDescent="0.2"/>
    <row r="21957" ht="12.75" customHeight="1" x14ac:dyDescent="0.2"/>
    <row r="21958" ht="12.75" customHeight="1" x14ac:dyDescent="0.2"/>
    <row r="21959" ht="12.75" customHeight="1" x14ac:dyDescent="0.2"/>
    <row r="21960" ht="12.75" customHeight="1" x14ac:dyDescent="0.2"/>
    <row r="21961" ht="12.75" customHeight="1" x14ac:dyDescent="0.2"/>
    <row r="21962" ht="12.75" customHeight="1" x14ac:dyDescent="0.2"/>
    <row r="21963" ht="12.75" customHeight="1" x14ac:dyDescent="0.2"/>
    <row r="21964" ht="12.75" customHeight="1" x14ac:dyDescent="0.2"/>
    <row r="21965" ht="12.75" customHeight="1" x14ac:dyDescent="0.2"/>
    <row r="21966" ht="12.75" customHeight="1" x14ac:dyDescent="0.2"/>
    <row r="21967" ht="12.75" customHeight="1" x14ac:dyDescent="0.2"/>
    <row r="21968" ht="12.75" customHeight="1" x14ac:dyDescent="0.2"/>
    <row r="21969" ht="12.75" customHeight="1" x14ac:dyDescent="0.2"/>
    <row r="21970" ht="12.75" customHeight="1" x14ac:dyDescent="0.2"/>
    <row r="21971" ht="12.75" customHeight="1" x14ac:dyDescent="0.2"/>
    <row r="21972" ht="12.75" customHeight="1" x14ac:dyDescent="0.2"/>
    <row r="21973" ht="12.75" customHeight="1" x14ac:dyDescent="0.2"/>
    <row r="21974" ht="12.75" customHeight="1" x14ac:dyDescent="0.2"/>
    <row r="21975" ht="12.75" customHeight="1" x14ac:dyDescent="0.2"/>
    <row r="21976" ht="12.75" customHeight="1" x14ac:dyDescent="0.2"/>
    <row r="21977" ht="12.75" customHeight="1" x14ac:dyDescent="0.2"/>
    <row r="21978" ht="12.75" customHeight="1" x14ac:dyDescent="0.2"/>
    <row r="21979" ht="12.75" customHeight="1" x14ac:dyDescent="0.2"/>
    <row r="21980" ht="12.75" customHeight="1" x14ac:dyDescent="0.2"/>
    <row r="21981" ht="12.75" customHeight="1" x14ac:dyDescent="0.2"/>
    <row r="21982" ht="12.75" customHeight="1" x14ac:dyDescent="0.2"/>
    <row r="21983" ht="12.75" customHeight="1" x14ac:dyDescent="0.2"/>
    <row r="21984" ht="12.75" customHeight="1" x14ac:dyDescent="0.2"/>
    <row r="21985" ht="12.75" customHeight="1" x14ac:dyDescent="0.2"/>
    <row r="21986" ht="12.75" customHeight="1" x14ac:dyDescent="0.2"/>
    <row r="21987" ht="12.75" customHeight="1" x14ac:dyDescent="0.2"/>
    <row r="21988" ht="12.75" customHeight="1" x14ac:dyDescent="0.2"/>
    <row r="21989" ht="12.75" customHeight="1" x14ac:dyDescent="0.2"/>
    <row r="21990" ht="12.75" customHeight="1" x14ac:dyDescent="0.2"/>
    <row r="21991" ht="12.75" customHeight="1" x14ac:dyDescent="0.2"/>
    <row r="21992" ht="12.75" customHeight="1" x14ac:dyDescent="0.2"/>
    <row r="21993" ht="12.75" customHeight="1" x14ac:dyDescent="0.2"/>
    <row r="21994" ht="12.75" customHeight="1" x14ac:dyDescent="0.2"/>
    <row r="21995" ht="12.75" customHeight="1" x14ac:dyDescent="0.2"/>
    <row r="21996" ht="12.75" customHeight="1" x14ac:dyDescent="0.2"/>
    <row r="21997" ht="12.75" customHeight="1" x14ac:dyDescent="0.2"/>
    <row r="21998" ht="12.75" customHeight="1" x14ac:dyDescent="0.2"/>
    <row r="21999" ht="12.75" customHeight="1" x14ac:dyDescent="0.2"/>
    <row r="22000" ht="12.75" customHeight="1" x14ac:dyDescent="0.2"/>
    <row r="22001" ht="12.75" customHeight="1" x14ac:dyDescent="0.2"/>
    <row r="22002" ht="12.75" customHeight="1" x14ac:dyDescent="0.2"/>
    <row r="22003" ht="12.75" customHeight="1" x14ac:dyDescent="0.2"/>
    <row r="22004" ht="12.75" customHeight="1" x14ac:dyDescent="0.2"/>
    <row r="22005" ht="12.75" customHeight="1" x14ac:dyDescent="0.2"/>
    <row r="22006" ht="12.75" customHeight="1" x14ac:dyDescent="0.2"/>
    <row r="22007" ht="12.75" customHeight="1" x14ac:dyDescent="0.2"/>
    <row r="22008" ht="12.75" customHeight="1" x14ac:dyDescent="0.2"/>
    <row r="22009" ht="12.75" customHeight="1" x14ac:dyDescent="0.2"/>
    <row r="22010" ht="12.75" customHeight="1" x14ac:dyDescent="0.2"/>
    <row r="22011" ht="12.75" customHeight="1" x14ac:dyDescent="0.2"/>
    <row r="22012" ht="12.75" customHeight="1" x14ac:dyDescent="0.2"/>
    <row r="22013" ht="12.75" customHeight="1" x14ac:dyDescent="0.2"/>
    <row r="22014" ht="12.75" customHeight="1" x14ac:dyDescent="0.2"/>
    <row r="22015" ht="12.75" customHeight="1" x14ac:dyDescent="0.2"/>
    <row r="22016" ht="12.75" customHeight="1" x14ac:dyDescent="0.2"/>
    <row r="22017" ht="12.75" customHeight="1" x14ac:dyDescent="0.2"/>
    <row r="22018" ht="12.75" customHeight="1" x14ac:dyDescent="0.2"/>
    <row r="22019" ht="12.75" customHeight="1" x14ac:dyDescent="0.2"/>
    <row r="22020" ht="12.75" customHeight="1" x14ac:dyDescent="0.2"/>
    <row r="22021" ht="12.75" customHeight="1" x14ac:dyDescent="0.2"/>
    <row r="22022" ht="12.75" customHeight="1" x14ac:dyDescent="0.2"/>
    <row r="22023" ht="12.75" customHeight="1" x14ac:dyDescent="0.2"/>
    <row r="22024" ht="12.75" customHeight="1" x14ac:dyDescent="0.2"/>
    <row r="22025" ht="12.75" customHeight="1" x14ac:dyDescent="0.2"/>
    <row r="22026" ht="12.75" customHeight="1" x14ac:dyDescent="0.2"/>
    <row r="22027" ht="12.75" customHeight="1" x14ac:dyDescent="0.2"/>
    <row r="22028" ht="12.75" customHeight="1" x14ac:dyDescent="0.2"/>
    <row r="22029" ht="12.75" customHeight="1" x14ac:dyDescent="0.2"/>
    <row r="22030" ht="12.75" customHeight="1" x14ac:dyDescent="0.2"/>
    <row r="22031" ht="12.75" customHeight="1" x14ac:dyDescent="0.2"/>
    <row r="22032" ht="12.75" customHeight="1" x14ac:dyDescent="0.2"/>
    <row r="22033" ht="12.75" customHeight="1" x14ac:dyDescent="0.2"/>
    <row r="22034" ht="12.75" customHeight="1" x14ac:dyDescent="0.2"/>
    <row r="22035" ht="12.75" customHeight="1" x14ac:dyDescent="0.2"/>
    <row r="22036" ht="12.75" customHeight="1" x14ac:dyDescent="0.2"/>
    <row r="22037" ht="12.75" customHeight="1" x14ac:dyDescent="0.2"/>
    <row r="22038" ht="12.75" customHeight="1" x14ac:dyDescent="0.2"/>
    <row r="22039" ht="12.75" customHeight="1" x14ac:dyDescent="0.2"/>
    <row r="22040" ht="12.75" customHeight="1" x14ac:dyDescent="0.2"/>
    <row r="22041" ht="12.75" customHeight="1" x14ac:dyDescent="0.2"/>
    <row r="22042" ht="12.75" customHeight="1" x14ac:dyDescent="0.2"/>
    <row r="22043" ht="12.75" customHeight="1" x14ac:dyDescent="0.2"/>
    <row r="22044" ht="12.75" customHeight="1" x14ac:dyDescent="0.2"/>
    <row r="22045" ht="12.75" customHeight="1" x14ac:dyDescent="0.2"/>
    <row r="22046" ht="12.75" customHeight="1" x14ac:dyDescent="0.2"/>
    <row r="22047" ht="12.75" customHeight="1" x14ac:dyDescent="0.2"/>
    <row r="22048" ht="12.75" customHeight="1" x14ac:dyDescent="0.2"/>
    <row r="22049" ht="12.75" customHeight="1" x14ac:dyDescent="0.2"/>
    <row r="22050" ht="12.75" customHeight="1" x14ac:dyDescent="0.2"/>
    <row r="22051" ht="12.75" customHeight="1" x14ac:dyDescent="0.2"/>
    <row r="22052" ht="12.75" customHeight="1" x14ac:dyDescent="0.2"/>
    <row r="22053" ht="12.75" customHeight="1" x14ac:dyDescent="0.2"/>
    <row r="22054" ht="12.75" customHeight="1" x14ac:dyDescent="0.2"/>
    <row r="22055" ht="12.75" customHeight="1" x14ac:dyDescent="0.2"/>
    <row r="22056" ht="12.75" customHeight="1" x14ac:dyDescent="0.2"/>
    <row r="22057" ht="12.75" customHeight="1" x14ac:dyDescent="0.2"/>
    <row r="22058" ht="12.75" customHeight="1" x14ac:dyDescent="0.2"/>
    <row r="22059" ht="12.75" customHeight="1" x14ac:dyDescent="0.2"/>
    <row r="22060" ht="12.75" customHeight="1" x14ac:dyDescent="0.2"/>
    <row r="22061" ht="12.75" customHeight="1" x14ac:dyDescent="0.2"/>
    <row r="22062" ht="12.75" customHeight="1" x14ac:dyDescent="0.2"/>
    <row r="22063" ht="12.75" customHeight="1" x14ac:dyDescent="0.2"/>
    <row r="22064" ht="12.75" customHeight="1" x14ac:dyDescent="0.2"/>
    <row r="22065" ht="12.75" customHeight="1" x14ac:dyDescent="0.2"/>
    <row r="22066" ht="12.75" customHeight="1" x14ac:dyDescent="0.2"/>
    <row r="22067" ht="12.75" customHeight="1" x14ac:dyDescent="0.2"/>
    <row r="22068" ht="12.75" customHeight="1" x14ac:dyDescent="0.2"/>
    <row r="22069" ht="12.75" customHeight="1" x14ac:dyDescent="0.2"/>
    <row r="22070" ht="12.75" customHeight="1" x14ac:dyDescent="0.2"/>
    <row r="22071" ht="12.75" customHeight="1" x14ac:dyDescent="0.2"/>
    <row r="22072" ht="12.75" customHeight="1" x14ac:dyDescent="0.2"/>
    <row r="22073" ht="12.75" customHeight="1" x14ac:dyDescent="0.2"/>
    <row r="22074" ht="12.75" customHeight="1" x14ac:dyDescent="0.2"/>
    <row r="22075" ht="12.75" customHeight="1" x14ac:dyDescent="0.2"/>
    <row r="22076" ht="12.75" customHeight="1" x14ac:dyDescent="0.2"/>
    <row r="22077" ht="12.75" customHeight="1" x14ac:dyDescent="0.2"/>
    <row r="22078" ht="12.75" customHeight="1" x14ac:dyDescent="0.2"/>
    <row r="22079" ht="12.75" customHeight="1" x14ac:dyDescent="0.2"/>
    <row r="22080" ht="12.75" customHeight="1" x14ac:dyDescent="0.2"/>
    <row r="22081" ht="12.75" customHeight="1" x14ac:dyDescent="0.2"/>
    <row r="22082" ht="12.75" customHeight="1" x14ac:dyDescent="0.2"/>
    <row r="22083" ht="12.75" customHeight="1" x14ac:dyDescent="0.2"/>
    <row r="22084" ht="12.75" customHeight="1" x14ac:dyDescent="0.2"/>
    <row r="22085" ht="12.75" customHeight="1" x14ac:dyDescent="0.2"/>
    <row r="22086" ht="12.75" customHeight="1" x14ac:dyDescent="0.2"/>
    <row r="22087" ht="12.75" customHeight="1" x14ac:dyDescent="0.2"/>
    <row r="22088" ht="12.75" customHeight="1" x14ac:dyDescent="0.2"/>
    <row r="22089" ht="12.75" customHeight="1" x14ac:dyDescent="0.2"/>
    <row r="22090" ht="12.75" customHeight="1" x14ac:dyDescent="0.2"/>
    <row r="22091" ht="12.75" customHeight="1" x14ac:dyDescent="0.2"/>
    <row r="22092" ht="12.75" customHeight="1" x14ac:dyDescent="0.2"/>
    <row r="22093" ht="12.75" customHeight="1" x14ac:dyDescent="0.2"/>
    <row r="22094" ht="12.75" customHeight="1" x14ac:dyDescent="0.2"/>
    <row r="22095" ht="12.75" customHeight="1" x14ac:dyDescent="0.2"/>
    <row r="22096" ht="12.75" customHeight="1" x14ac:dyDescent="0.2"/>
    <row r="22097" ht="12.75" customHeight="1" x14ac:dyDescent="0.2"/>
    <row r="22098" ht="12.75" customHeight="1" x14ac:dyDescent="0.2"/>
    <row r="22099" ht="12.75" customHeight="1" x14ac:dyDescent="0.2"/>
    <row r="22100" ht="12.75" customHeight="1" x14ac:dyDescent="0.2"/>
    <row r="22101" ht="12.75" customHeight="1" x14ac:dyDescent="0.2"/>
    <row r="22102" ht="12.75" customHeight="1" x14ac:dyDescent="0.2"/>
    <row r="22103" ht="12.75" customHeight="1" x14ac:dyDescent="0.2"/>
    <row r="22104" ht="12.75" customHeight="1" x14ac:dyDescent="0.2"/>
    <row r="22105" ht="12.75" customHeight="1" x14ac:dyDescent="0.2"/>
    <row r="22106" ht="12.75" customHeight="1" x14ac:dyDescent="0.2"/>
    <row r="22107" ht="12.75" customHeight="1" x14ac:dyDescent="0.2"/>
    <row r="22108" ht="12.75" customHeight="1" x14ac:dyDescent="0.2"/>
    <row r="22109" ht="12.75" customHeight="1" x14ac:dyDescent="0.2"/>
    <row r="22110" ht="12.75" customHeight="1" x14ac:dyDescent="0.2"/>
    <row r="22111" ht="12.75" customHeight="1" x14ac:dyDescent="0.2"/>
    <row r="22112" ht="12.75" customHeight="1" x14ac:dyDescent="0.2"/>
    <row r="22113" ht="12.75" customHeight="1" x14ac:dyDescent="0.2"/>
    <row r="22114" ht="12.75" customHeight="1" x14ac:dyDescent="0.2"/>
    <row r="22115" ht="12.75" customHeight="1" x14ac:dyDescent="0.2"/>
    <row r="22116" ht="12.75" customHeight="1" x14ac:dyDescent="0.2"/>
    <row r="22117" ht="12.75" customHeight="1" x14ac:dyDescent="0.2"/>
    <row r="22118" ht="12.75" customHeight="1" x14ac:dyDescent="0.2"/>
    <row r="22119" ht="12.75" customHeight="1" x14ac:dyDescent="0.2"/>
    <row r="22120" ht="12.75" customHeight="1" x14ac:dyDescent="0.2"/>
    <row r="22121" ht="12.75" customHeight="1" x14ac:dyDescent="0.2"/>
    <row r="22122" ht="12.75" customHeight="1" x14ac:dyDescent="0.2"/>
    <row r="22123" ht="12.75" customHeight="1" x14ac:dyDescent="0.2"/>
    <row r="22124" ht="12.75" customHeight="1" x14ac:dyDescent="0.2"/>
    <row r="22125" ht="12.75" customHeight="1" x14ac:dyDescent="0.2"/>
    <row r="22126" ht="12.75" customHeight="1" x14ac:dyDescent="0.2"/>
    <row r="22127" ht="12.75" customHeight="1" x14ac:dyDescent="0.2"/>
    <row r="22128" ht="12.75" customHeight="1" x14ac:dyDescent="0.2"/>
    <row r="22129" ht="12.75" customHeight="1" x14ac:dyDescent="0.2"/>
    <row r="22130" ht="12.75" customHeight="1" x14ac:dyDescent="0.2"/>
    <row r="22131" ht="12.75" customHeight="1" x14ac:dyDescent="0.2"/>
    <row r="22132" ht="12.75" customHeight="1" x14ac:dyDescent="0.2"/>
    <row r="22133" ht="12.75" customHeight="1" x14ac:dyDescent="0.2"/>
    <row r="22134" ht="12.75" customHeight="1" x14ac:dyDescent="0.2"/>
    <row r="22135" ht="12.75" customHeight="1" x14ac:dyDescent="0.2"/>
    <row r="22136" ht="12.75" customHeight="1" x14ac:dyDescent="0.2"/>
    <row r="22137" ht="12.75" customHeight="1" x14ac:dyDescent="0.2"/>
    <row r="22138" ht="12.75" customHeight="1" x14ac:dyDescent="0.2"/>
    <row r="22139" ht="12.75" customHeight="1" x14ac:dyDescent="0.2"/>
    <row r="22140" ht="12.75" customHeight="1" x14ac:dyDescent="0.2"/>
    <row r="22141" ht="12.75" customHeight="1" x14ac:dyDescent="0.2"/>
    <row r="22142" ht="12.75" customHeight="1" x14ac:dyDescent="0.2"/>
    <row r="22143" ht="12.75" customHeight="1" x14ac:dyDescent="0.2"/>
    <row r="22144" ht="12.75" customHeight="1" x14ac:dyDescent="0.2"/>
    <row r="22145" ht="12.75" customHeight="1" x14ac:dyDescent="0.2"/>
    <row r="22146" ht="12.75" customHeight="1" x14ac:dyDescent="0.2"/>
    <row r="22147" ht="12.75" customHeight="1" x14ac:dyDescent="0.2"/>
    <row r="22148" ht="12.75" customHeight="1" x14ac:dyDescent="0.2"/>
    <row r="22149" ht="12.75" customHeight="1" x14ac:dyDescent="0.2"/>
    <row r="22150" ht="12.75" customHeight="1" x14ac:dyDescent="0.2"/>
    <row r="22151" ht="12.75" customHeight="1" x14ac:dyDescent="0.2"/>
    <row r="22152" ht="12.75" customHeight="1" x14ac:dyDescent="0.2"/>
    <row r="22153" ht="12.75" customHeight="1" x14ac:dyDescent="0.2"/>
    <row r="22154" ht="12.75" customHeight="1" x14ac:dyDescent="0.2"/>
    <row r="22155" ht="12.75" customHeight="1" x14ac:dyDescent="0.2"/>
    <row r="22156" ht="12.75" customHeight="1" x14ac:dyDescent="0.2"/>
    <row r="22157" ht="12.75" customHeight="1" x14ac:dyDescent="0.2"/>
    <row r="22158" ht="12.75" customHeight="1" x14ac:dyDescent="0.2"/>
    <row r="22159" ht="12.75" customHeight="1" x14ac:dyDescent="0.2"/>
    <row r="22160" ht="12.75" customHeight="1" x14ac:dyDescent="0.2"/>
    <row r="22161" ht="12.75" customHeight="1" x14ac:dyDescent="0.2"/>
    <row r="22162" ht="12.75" customHeight="1" x14ac:dyDescent="0.2"/>
    <row r="22163" ht="12.75" customHeight="1" x14ac:dyDescent="0.2"/>
    <row r="22164" ht="12.75" customHeight="1" x14ac:dyDescent="0.2"/>
    <row r="22165" ht="12.75" customHeight="1" x14ac:dyDescent="0.2"/>
    <row r="22166" ht="12.75" customHeight="1" x14ac:dyDescent="0.2"/>
    <row r="22167" ht="12.75" customHeight="1" x14ac:dyDescent="0.2"/>
    <row r="22168" ht="12.75" customHeight="1" x14ac:dyDescent="0.2"/>
    <row r="22169" ht="12.75" customHeight="1" x14ac:dyDescent="0.2"/>
    <row r="22170" ht="12.75" customHeight="1" x14ac:dyDescent="0.2"/>
    <row r="22171" ht="12.75" customHeight="1" x14ac:dyDescent="0.2"/>
    <row r="22172" ht="12.75" customHeight="1" x14ac:dyDescent="0.2"/>
    <row r="22173" ht="12.75" customHeight="1" x14ac:dyDescent="0.2"/>
    <row r="22174" ht="12.75" customHeight="1" x14ac:dyDescent="0.2"/>
    <row r="22175" ht="12.75" customHeight="1" x14ac:dyDescent="0.2"/>
    <row r="22176" ht="12.75" customHeight="1" x14ac:dyDescent="0.2"/>
    <row r="22177" ht="12.75" customHeight="1" x14ac:dyDescent="0.2"/>
    <row r="22178" ht="12.75" customHeight="1" x14ac:dyDescent="0.2"/>
    <row r="22179" ht="12.75" customHeight="1" x14ac:dyDescent="0.2"/>
    <row r="22180" ht="12.75" customHeight="1" x14ac:dyDescent="0.2"/>
    <row r="22181" ht="12.75" customHeight="1" x14ac:dyDescent="0.2"/>
    <row r="22182" ht="12.75" customHeight="1" x14ac:dyDescent="0.2"/>
    <row r="22183" ht="12.75" customHeight="1" x14ac:dyDescent="0.2"/>
    <row r="22184" ht="12.75" customHeight="1" x14ac:dyDescent="0.2"/>
    <row r="22185" ht="12.75" customHeight="1" x14ac:dyDescent="0.2"/>
    <row r="22186" ht="12.75" customHeight="1" x14ac:dyDescent="0.2"/>
    <row r="22187" ht="12.75" customHeight="1" x14ac:dyDescent="0.2"/>
    <row r="22188" ht="12.75" customHeight="1" x14ac:dyDescent="0.2"/>
    <row r="22189" ht="12.75" customHeight="1" x14ac:dyDescent="0.2"/>
    <row r="22190" ht="12.75" customHeight="1" x14ac:dyDescent="0.2"/>
    <row r="22191" ht="12.75" customHeight="1" x14ac:dyDescent="0.2"/>
    <row r="22192" ht="12.75" customHeight="1" x14ac:dyDescent="0.2"/>
    <row r="22193" ht="12.75" customHeight="1" x14ac:dyDescent="0.2"/>
    <row r="22194" ht="12.75" customHeight="1" x14ac:dyDescent="0.2"/>
    <row r="22195" ht="12.75" customHeight="1" x14ac:dyDescent="0.2"/>
    <row r="22196" ht="12.75" customHeight="1" x14ac:dyDescent="0.2"/>
    <row r="22197" ht="12.75" customHeight="1" x14ac:dyDescent="0.2"/>
    <row r="22198" ht="12.75" customHeight="1" x14ac:dyDescent="0.2"/>
    <row r="22199" ht="12.75" customHeight="1" x14ac:dyDescent="0.2"/>
    <row r="22200" ht="12.75" customHeight="1" x14ac:dyDescent="0.2"/>
    <row r="22201" ht="12.75" customHeight="1" x14ac:dyDescent="0.2"/>
    <row r="22202" ht="12.75" customHeight="1" x14ac:dyDescent="0.2"/>
    <row r="22203" ht="12.75" customHeight="1" x14ac:dyDescent="0.2"/>
    <row r="22204" ht="12.75" customHeight="1" x14ac:dyDescent="0.2"/>
    <row r="22205" ht="12.75" customHeight="1" x14ac:dyDescent="0.2"/>
    <row r="22206" ht="12.75" customHeight="1" x14ac:dyDescent="0.2"/>
    <row r="22207" ht="12.75" customHeight="1" x14ac:dyDescent="0.2"/>
    <row r="22208" ht="12.75" customHeight="1" x14ac:dyDescent="0.2"/>
    <row r="22209" ht="12.75" customHeight="1" x14ac:dyDescent="0.2"/>
    <row r="22210" ht="12.75" customHeight="1" x14ac:dyDescent="0.2"/>
    <row r="22211" ht="12.75" customHeight="1" x14ac:dyDescent="0.2"/>
    <row r="22212" ht="12.75" customHeight="1" x14ac:dyDescent="0.2"/>
    <row r="22213" ht="12.75" customHeight="1" x14ac:dyDescent="0.2"/>
    <row r="22214" ht="12.75" customHeight="1" x14ac:dyDescent="0.2"/>
    <row r="22215" ht="12.75" customHeight="1" x14ac:dyDescent="0.2"/>
    <row r="22216" ht="12.75" customHeight="1" x14ac:dyDescent="0.2"/>
    <row r="22217" ht="12.75" customHeight="1" x14ac:dyDescent="0.2"/>
    <row r="22218" ht="12.75" customHeight="1" x14ac:dyDescent="0.2"/>
    <row r="22219" ht="12.75" customHeight="1" x14ac:dyDescent="0.2"/>
    <row r="22220" ht="12.75" customHeight="1" x14ac:dyDescent="0.2"/>
    <row r="22221" ht="12.75" customHeight="1" x14ac:dyDescent="0.2"/>
    <row r="22222" ht="12.75" customHeight="1" x14ac:dyDescent="0.2"/>
    <row r="22223" ht="12.75" customHeight="1" x14ac:dyDescent="0.2"/>
    <row r="22224" ht="12.75" customHeight="1" x14ac:dyDescent="0.2"/>
    <row r="22225" ht="12.75" customHeight="1" x14ac:dyDescent="0.2"/>
    <row r="22226" ht="12.75" customHeight="1" x14ac:dyDescent="0.2"/>
    <row r="22227" ht="12.75" customHeight="1" x14ac:dyDescent="0.2"/>
    <row r="22228" ht="12.75" customHeight="1" x14ac:dyDescent="0.2"/>
    <row r="22229" ht="12.75" customHeight="1" x14ac:dyDescent="0.2"/>
    <row r="22230" ht="12.75" customHeight="1" x14ac:dyDescent="0.2"/>
    <row r="22231" ht="12.75" customHeight="1" x14ac:dyDescent="0.2"/>
    <row r="22232" ht="12.75" customHeight="1" x14ac:dyDescent="0.2"/>
    <row r="22233" ht="12.75" customHeight="1" x14ac:dyDescent="0.2"/>
    <row r="22234" ht="12.75" customHeight="1" x14ac:dyDescent="0.2"/>
    <row r="22235" ht="12.75" customHeight="1" x14ac:dyDescent="0.2"/>
    <row r="22236" ht="12.75" customHeight="1" x14ac:dyDescent="0.2"/>
    <row r="22237" ht="12.75" customHeight="1" x14ac:dyDescent="0.2"/>
    <row r="22238" ht="12.75" customHeight="1" x14ac:dyDescent="0.2"/>
    <row r="22239" ht="12.75" customHeight="1" x14ac:dyDescent="0.2"/>
    <row r="22240" ht="12.75" customHeight="1" x14ac:dyDescent="0.2"/>
    <row r="22241" ht="12.75" customHeight="1" x14ac:dyDescent="0.2"/>
    <row r="22242" ht="12.75" customHeight="1" x14ac:dyDescent="0.2"/>
    <row r="22243" ht="12.75" customHeight="1" x14ac:dyDescent="0.2"/>
    <row r="22244" ht="12.75" customHeight="1" x14ac:dyDescent="0.2"/>
    <row r="22245" ht="12.75" customHeight="1" x14ac:dyDescent="0.2"/>
    <row r="22246" ht="12.75" customHeight="1" x14ac:dyDescent="0.2"/>
    <row r="22247" ht="12.75" customHeight="1" x14ac:dyDescent="0.2"/>
    <row r="22248" ht="12.75" customHeight="1" x14ac:dyDescent="0.2"/>
    <row r="22249" ht="12.75" customHeight="1" x14ac:dyDescent="0.2"/>
    <row r="22250" ht="12.75" customHeight="1" x14ac:dyDescent="0.2"/>
    <row r="22251" ht="12.75" customHeight="1" x14ac:dyDescent="0.2"/>
    <row r="22252" ht="12.75" customHeight="1" x14ac:dyDescent="0.2"/>
    <row r="22253" ht="12.75" customHeight="1" x14ac:dyDescent="0.2"/>
    <row r="22254" ht="12.75" customHeight="1" x14ac:dyDescent="0.2"/>
    <row r="22255" ht="12.75" customHeight="1" x14ac:dyDescent="0.2"/>
    <row r="22256" ht="12.75" customHeight="1" x14ac:dyDescent="0.2"/>
    <row r="22257" ht="12.75" customHeight="1" x14ac:dyDescent="0.2"/>
    <row r="22258" ht="12.75" customHeight="1" x14ac:dyDescent="0.2"/>
    <row r="22259" ht="12.75" customHeight="1" x14ac:dyDescent="0.2"/>
    <row r="22260" ht="12.75" customHeight="1" x14ac:dyDescent="0.2"/>
    <row r="22261" ht="12.75" customHeight="1" x14ac:dyDescent="0.2"/>
    <row r="22262" ht="12.75" customHeight="1" x14ac:dyDescent="0.2"/>
    <row r="22263" ht="12.75" customHeight="1" x14ac:dyDescent="0.2"/>
    <row r="22264" ht="12.75" customHeight="1" x14ac:dyDescent="0.2"/>
    <row r="22265" ht="12.75" customHeight="1" x14ac:dyDescent="0.2"/>
    <row r="22266" ht="12.75" customHeight="1" x14ac:dyDescent="0.2"/>
    <row r="22267" ht="12.75" customHeight="1" x14ac:dyDescent="0.2"/>
    <row r="22268" ht="12.75" customHeight="1" x14ac:dyDescent="0.2"/>
    <row r="22269" ht="12.75" customHeight="1" x14ac:dyDescent="0.2"/>
    <row r="22270" ht="12.75" customHeight="1" x14ac:dyDescent="0.2"/>
    <row r="22271" ht="12.75" customHeight="1" x14ac:dyDescent="0.2"/>
    <row r="22272" ht="12.75" customHeight="1" x14ac:dyDescent="0.2"/>
    <row r="22273" ht="12.75" customHeight="1" x14ac:dyDescent="0.2"/>
    <row r="22274" ht="12.75" customHeight="1" x14ac:dyDescent="0.2"/>
    <row r="22275" ht="12.75" customHeight="1" x14ac:dyDescent="0.2"/>
    <row r="22276" ht="12.75" customHeight="1" x14ac:dyDescent="0.2"/>
    <row r="22277" ht="12.75" customHeight="1" x14ac:dyDescent="0.2"/>
    <row r="22278" ht="12.75" customHeight="1" x14ac:dyDescent="0.2"/>
    <row r="22279" ht="12.75" customHeight="1" x14ac:dyDescent="0.2"/>
    <row r="22280" ht="12.75" customHeight="1" x14ac:dyDescent="0.2"/>
    <row r="22281" ht="12.75" customHeight="1" x14ac:dyDescent="0.2"/>
    <row r="22282" ht="12.75" customHeight="1" x14ac:dyDescent="0.2"/>
    <row r="22283" ht="12.75" customHeight="1" x14ac:dyDescent="0.2"/>
    <row r="22284" ht="12.75" customHeight="1" x14ac:dyDescent="0.2"/>
    <row r="22285" ht="12.75" customHeight="1" x14ac:dyDescent="0.2"/>
    <row r="22286" ht="12.75" customHeight="1" x14ac:dyDescent="0.2"/>
    <row r="22287" ht="12.75" customHeight="1" x14ac:dyDescent="0.2"/>
    <row r="22288" ht="12.75" customHeight="1" x14ac:dyDescent="0.2"/>
    <row r="22289" ht="12.75" customHeight="1" x14ac:dyDescent="0.2"/>
    <row r="22290" ht="12.75" customHeight="1" x14ac:dyDescent="0.2"/>
    <row r="22291" ht="12.75" customHeight="1" x14ac:dyDescent="0.2"/>
    <row r="22292" ht="12.75" customHeight="1" x14ac:dyDescent="0.2"/>
    <row r="22293" ht="12.75" customHeight="1" x14ac:dyDescent="0.2"/>
    <row r="22294" ht="12.75" customHeight="1" x14ac:dyDescent="0.2"/>
    <row r="22295" ht="12.75" customHeight="1" x14ac:dyDescent="0.2"/>
    <row r="22296" ht="12.75" customHeight="1" x14ac:dyDescent="0.2"/>
    <row r="22297" ht="12.75" customHeight="1" x14ac:dyDescent="0.2"/>
    <row r="22298" ht="12.75" customHeight="1" x14ac:dyDescent="0.2"/>
    <row r="22299" ht="12.75" customHeight="1" x14ac:dyDescent="0.2"/>
    <row r="22300" ht="12.75" customHeight="1" x14ac:dyDescent="0.2"/>
    <row r="22301" ht="12.75" customHeight="1" x14ac:dyDescent="0.2"/>
    <row r="22302" ht="12.75" customHeight="1" x14ac:dyDescent="0.2"/>
    <row r="22303" ht="12.75" customHeight="1" x14ac:dyDescent="0.2"/>
    <row r="22304" ht="12.75" customHeight="1" x14ac:dyDescent="0.2"/>
    <row r="22305" ht="12.75" customHeight="1" x14ac:dyDescent="0.2"/>
    <row r="22306" ht="12.75" customHeight="1" x14ac:dyDescent="0.2"/>
    <row r="22307" ht="12.75" customHeight="1" x14ac:dyDescent="0.2"/>
    <row r="22308" ht="12.75" customHeight="1" x14ac:dyDescent="0.2"/>
    <row r="22309" ht="12.75" customHeight="1" x14ac:dyDescent="0.2"/>
    <row r="22310" ht="12.75" customHeight="1" x14ac:dyDescent="0.2"/>
    <row r="22311" ht="12.75" customHeight="1" x14ac:dyDescent="0.2"/>
    <row r="22312" ht="12.75" customHeight="1" x14ac:dyDescent="0.2"/>
    <row r="22313" ht="12.75" customHeight="1" x14ac:dyDescent="0.2"/>
    <row r="22314" ht="12.75" customHeight="1" x14ac:dyDescent="0.2"/>
    <row r="22315" ht="12.75" customHeight="1" x14ac:dyDescent="0.2"/>
    <row r="22316" ht="12.75" customHeight="1" x14ac:dyDescent="0.2"/>
    <row r="22317" ht="12.75" customHeight="1" x14ac:dyDescent="0.2"/>
    <row r="22318" ht="12.75" customHeight="1" x14ac:dyDescent="0.2"/>
    <row r="22319" ht="12.75" customHeight="1" x14ac:dyDescent="0.2"/>
    <row r="22320" ht="12.75" customHeight="1" x14ac:dyDescent="0.2"/>
    <row r="22321" ht="12.75" customHeight="1" x14ac:dyDescent="0.2"/>
    <row r="22322" ht="12.75" customHeight="1" x14ac:dyDescent="0.2"/>
    <row r="22323" ht="12.75" customHeight="1" x14ac:dyDescent="0.2"/>
    <row r="22324" ht="12.75" customHeight="1" x14ac:dyDescent="0.2"/>
    <row r="22325" ht="12.75" customHeight="1" x14ac:dyDescent="0.2"/>
    <row r="22326" ht="12.75" customHeight="1" x14ac:dyDescent="0.2"/>
    <row r="22327" ht="12.75" customHeight="1" x14ac:dyDescent="0.2"/>
    <row r="22328" ht="12.75" customHeight="1" x14ac:dyDescent="0.2"/>
    <row r="22329" ht="12.75" customHeight="1" x14ac:dyDescent="0.2"/>
    <row r="22330" ht="12.75" customHeight="1" x14ac:dyDescent="0.2"/>
    <row r="22331" ht="12.75" customHeight="1" x14ac:dyDescent="0.2"/>
    <row r="22332" ht="12.75" customHeight="1" x14ac:dyDescent="0.2"/>
    <row r="22333" ht="12.75" customHeight="1" x14ac:dyDescent="0.2"/>
    <row r="22334" ht="12.75" customHeight="1" x14ac:dyDescent="0.2"/>
    <row r="22335" ht="12.75" customHeight="1" x14ac:dyDescent="0.2"/>
    <row r="22336" ht="12.75" customHeight="1" x14ac:dyDescent="0.2"/>
    <row r="22337" ht="12.75" customHeight="1" x14ac:dyDescent="0.2"/>
    <row r="22338" ht="12.75" customHeight="1" x14ac:dyDescent="0.2"/>
    <row r="22339" ht="12.75" customHeight="1" x14ac:dyDescent="0.2"/>
    <row r="22340" ht="12.75" customHeight="1" x14ac:dyDescent="0.2"/>
    <row r="22341" ht="12.75" customHeight="1" x14ac:dyDescent="0.2"/>
    <row r="22342" ht="12.75" customHeight="1" x14ac:dyDescent="0.2"/>
    <row r="22343" ht="12.75" customHeight="1" x14ac:dyDescent="0.2"/>
    <row r="22344" ht="12.75" customHeight="1" x14ac:dyDescent="0.2"/>
    <row r="22345" ht="12.75" customHeight="1" x14ac:dyDescent="0.2"/>
    <row r="22346" ht="12.75" customHeight="1" x14ac:dyDescent="0.2"/>
    <row r="22347" ht="12.75" customHeight="1" x14ac:dyDescent="0.2"/>
    <row r="22348" ht="12.75" customHeight="1" x14ac:dyDescent="0.2"/>
    <row r="22349" ht="12.75" customHeight="1" x14ac:dyDescent="0.2"/>
    <row r="22350" ht="12.75" customHeight="1" x14ac:dyDescent="0.2"/>
    <row r="22351" ht="12.75" customHeight="1" x14ac:dyDescent="0.2"/>
    <row r="22352" ht="12.75" customHeight="1" x14ac:dyDescent="0.2"/>
    <row r="22353" ht="12.75" customHeight="1" x14ac:dyDescent="0.2"/>
    <row r="22354" ht="12.75" customHeight="1" x14ac:dyDescent="0.2"/>
    <row r="22355" ht="12.75" customHeight="1" x14ac:dyDescent="0.2"/>
    <row r="22356" ht="12.75" customHeight="1" x14ac:dyDescent="0.2"/>
    <row r="22357" ht="12.75" customHeight="1" x14ac:dyDescent="0.2"/>
    <row r="22358" ht="12.75" customHeight="1" x14ac:dyDescent="0.2"/>
    <row r="22359" ht="12.75" customHeight="1" x14ac:dyDescent="0.2"/>
    <row r="22360" ht="12.75" customHeight="1" x14ac:dyDescent="0.2"/>
    <row r="22361" ht="12.75" customHeight="1" x14ac:dyDescent="0.2"/>
    <row r="22362" ht="12.75" customHeight="1" x14ac:dyDescent="0.2"/>
    <row r="22363" ht="12.75" customHeight="1" x14ac:dyDescent="0.2"/>
    <row r="22364" ht="12.75" customHeight="1" x14ac:dyDescent="0.2"/>
    <row r="22365" ht="12.75" customHeight="1" x14ac:dyDescent="0.2"/>
    <row r="22366" ht="12.75" customHeight="1" x14ac:dyDescent="0.2"/>
    <row r="22367" ht="12.75" customHeight="1" x14ac:dyDescent="0.2"/>
    <row r="22368" ht="12.75" customHeight="1" x14ac:dyDescent="0.2"/>
    <row r="22369" ht="12.75" customHeight="1" x14ac:dyDescent="0.2"/>
    <row r="22370" ht="12.75" customHeight="1" x14ac:dyDescent="0.2"/>
    <row r="22371" ht="12.75" customHeight="1" x14ac:dyDescent="0.2"/>
    <row r="22372" ht="12.75" customHeight="1" x14ac:dyDescent="0.2"/>
    <row r="22373" ht="12.75" customHeight="1" x14ac:dyDescent="0.2"/>
    <row r="22374" ht="12.75" customHeight="1" x14ac:dyDescent="0.2"/>
    <row r="22375" ht="12.75" customHeight="1" x14ac:dyDescent="0.2"/>
    <row r="22376" ht="12.75" customHeight="1" x14ac:dyDescent="0.2"/>
    <row r="22377" ht="12.75" customHeight="1" x14ac:dyDescent="0.2"/>
    <row r="22378" ht="12.75" customHeight="1" x14ac:dyDescent="0.2"/>
    <row r="22379" ht="12.75" customHeight="1" x14ac:dyDescent="0.2"/>
    <row r="22380" ht="12.75" customHeight="1" x14ac:dyDescent="0.2"/>
    <row r="22381" ht="12.75" customHeight="1" x14ac:dyDescent="0.2"/>
    <row r="22382" ht="12.75" customHeight="1" x14ac:dyDescent="0.2"/>
    <row r="22383" ht="12.75" customHeight="1" x14ac:dyDescent="0.2"/>
    <row r="22384" ht="12.75" customHeight="1" x14ac:dyDescent="0.2"/>
    <row r="22385" ht="12.75" customHeight="1" x14ac:dyDescent="0.2"/>
    <row r="22386" ht="12.75" customHeight="1" x14ac:dyDescent="0.2"/>
    <row r="22387" ht="12.75" customHeight="1" x14ac:dyDescent="0.2"/>
    <row r="22388" ht="12.75" customHeight="1" x14ac:dyDescent="0.2"/>
    <row r="22389" ht="12.75" customHeight="1" x14ac:dyDescent="0.2"/>
    <row r="22390" ht="12.75" customHeight="1" x14ac:dyDescent="0.2"/>
    <row r="22391" ht="12.75" customHeight="1" x14ac:dyDescent="0.2"/>
    <row r="22392" ht="12.75" customHeight="1" x14ac:dyDescent="0.2"/>
    <row r="22393" ht="12.75" customHeight="1" x14ac:dyDescent="0.2"/>
    <row r="22394" ht="12.75" customHeight="1" x14ac:dyDescent="0.2"/>
    <row r="22395" ht="12.75" customHeight="1" x14ac:dyDescent="0.2"/>
    <row r="22396" ht="12.75" customHeight="1" x14ac:dyDescent="0.2"/>
    <row r="22397" ht="12.75" customHeight="1" x14ac:dyDescent="0.2"/>
    <row r="22398" ht="12.75" customHeight="1" x14ac:dyDescent="0.2"/>
    <row r="22399" ht="12.75" customHeight="1" x14ac:dyDescent="0.2"/>
    <row r="22400" ht="12.75" customHeight="1" x14ac:dyDescent="0.2"/>
    <row r="22401" ht="12.75" customHeight="1" x14ac:dyDescent="0.2"/>
    <row r="22402" ht="12.75" customHeight="1" x14ac:dyDescent="0.2"/>
    <row r="22403" ht="12.75" customHeight="1" x14ac:dyDescent="0.2"/>
    <row r="22404" ht="12.75" customHeight="1" x14ac:dyDescent="0.2"/>
    <row r="22405" ht="12.75" customHeight="1" x14ac:dyDescent="0.2"/>
    <row r="22406" ht="12.75" customHeight="1" x14ac:dyDescent="0.2"/>
    <row r="22407" ht="12.75" customHeight="1" x14ac:dyDescent="0.2"/>
    <row r="22408" ht="12.75" customHeight="1" x14ac:dyDescent="0.2"/>
    <row r="22409" ht="12.75" customHeight="1" x14ac:dyDescent="0.2"/>
    <row r="22410" ht="12.75" customHeight="1" x14ac:dyDescent="0.2"/>
    <row r="22411" ht="12.75" customHeight="1" x14ac:dyDescent="0.2"/>
    <row r="22412" ht="12.75" customHeight="1" x14ac:dyDescent="0.2"/>
    <row r="22413" ht="12.75" customHeight="1" x14ac:dyDescent="0.2"/>
    <row r="22414" ht="12.75" customHeight="1" x14ac:dyDescent="0.2"/>
    <row r="22415" ht="12.75" customHeight="1" x14ac:dyDescent="0.2"/>
    <row r="22416" ht="12.75" customHeight="1" x14ac:dyDescent="0.2"/>
    <row r="22417" ht="12.75" customHeight="1" x14ac:dyDescent="0.2"/>
    <row r="22418" ht="12.75" customHeight="1" x14ac:dyDescent="0.2"/>
    <row r="22419" ht="12.75" customHeight="1" x14ac:dyDescent="0.2"/>
    <row r="22420" ht="12.75" customHeight="1" x14ac:dyDescent="0.2"/>
    <row r="22421" ht="12.75" customHeight="1" x14ac:dyDescent="0.2"/>
    <row r="22422" ht="12.75" customHeight="1" x14ac:dyDescent="0.2"/>
    <row r="22423" ht="12.75" customHeight="1" x14ac:dyDescent="0.2"/>
    <row r="22424" ht="12.75" customHeight="1" x14ac:dyDescent="0.2"/>
    <row r="22425" ht="12.75" customHeight="1" x14ac:dyDescent="0.2"/>
    <row r="22426" ht="12.75" customHeight="1" x14ac:dyDescent="0.2"/>
    <row r="22427" ht="12.75" customHeight="1" x14ac:dyDescent="0.2"/>
    <row r="22428" ht="12.75" customHeight="1" x14ac:dyDescent="0.2"/>
    <row r="22429" ht="12.75" customHeight="1" x14ac:dyDescent="0.2"/>
    <row r="22430" ht="12.75" customHeight="1" x14ac:dyDescent="0.2"/>
    <row r="22431" ht="12.75" customHeight="1" x14ac:dyDescent="0.2"/>
    <row r="22432" ht="12.75" customHeight="1" x14ac:dyDescent="0.2"/>
    <row r="22433" ht="12.75" customHeight="1" x14ac:dyDescent="0.2"/>
    <row r="22434" ht="12.75" customHeight="1" x14ac:dyDescent="0.2"/>
    <row r="22435" ht="12.75" customHeight="1" x14ac:dyDescent="0.2"/>
    <row r="22436" ht="12.75" customHeight="1" x14ac:dyDescent="0.2"/>
    <row r="22437" ht="12.75" customHeight="1" x14ac:dyDescent="0.2"/>
    <row r="22438" ht="12.75" customHeight="1" x14ac:dyDescent="0.2"/>
    <row r="22439" ht="12.75" customHeight="1" x14ac:dyDescent="0.2"/>
    <row r="22440" ht="12.75" customHeight="1" x14ac:dyDescent="0.2"/>
    <row r="22441" ht="12.75" customHeight="1" x14ac:dyDescent="0.2"/>
    <row r="22442" ht="12.75" customHeight="1" x14ac:dyDescent="0.2"/>
    <row r="22443" ht="12.75" customHeight="1" x14ac:dyDescent="0.2"/>
    <row r="22444" ht="12.75" customHeight="1" x14ac:dyDescent="0.2"/>
    <row r="22445" ht="12.75" customHeight="1" x14ac:dyDescent="0.2"/>
    <row r="22446" ht="12.75" customHeight="1" x14ac:dyDescent="0.2"/>
    <row r="22447" ht="12.75" customHeight="1" x14ac:dyDescent="0.2"/>
    <row r="22448" ht="12.75" customHeight="1" x14ac:dyDescent="0.2"/>
    <row r="22449" ht="12.75" customHeight="1" x14ac:dyDescent="0.2"/>
    <row r="22450" ht="12.75" customHeight="1" x14ac:dyDescent="0.2"/>
    <row r="22451" ht="12.75" customHeight="1" x14ac:dyDescent="0.2"/>
    <row r="22452" ht="12.75" customHeight="1" x14ac:dyDescent="0.2"/>
    <row r="22453" ht="12.75" customHeight="1" x14ac:dyDescent="0.2"/>
    <row r="22454" ht="12.75" customHeight="1" x14ac:dyDescent="0.2"/>
    <row r="22455" ht="12.75" customHeight="1" x14ac:dyDescent="0.2"/>
    <row r="22456" ht="12.75" customHeight="1" x14ac:dyDescent="0.2"/>
    <row r="22457" ht="12.75" customHeight="1" x14ac:dyDescent="0.2"/>
    <row r="22458" ht="12.75" customHeight="1" x14ac:dyDescent="0.2"/>
    <row r="22459" ht="12.75" customHeight="1" x14ac:dyDescent="0.2"/>
    <row r="22460" ht="12.75" customHeight="1" x14ac:dyDescent="0.2"/>
    <row r="22461" ht="12.75" customHeight="1" x14ac:dyDescent="0.2"/>
    <row r="22462" ht="12.75" customHeight="1" x14ac:dyDescent="0.2"/>
    <row r="22463" ht="12.75" customHeight="1" x14ac:dyDescent="0.2"/>
    <row r="22464" ht="12.75" customHeight="1" x14ac:dyDescent="0.2"/>
    <row r="22465" ht="12.75" customHeight="1" x14ac:dyDescent="0.2"/>
    <row r="22466" ht="12.75" customHeight="1" x14ac:dyDescent="0.2"/>
    <row r="22467" ht="12.75" customHeight="1" x14ac:dyDescent="0.2"/>
    <row r="22468" ht="12.75" customHeight="1" x14ac:dyDescent="0.2"/>
    <row r="22469" ht="12.75" customHeight="1" x14ac:dyDescent="0.2"/>
    <row r="22470" ht="12.75" customHeight="1" x14ac:dyDescent="0.2"/>
    <row r="22471" ht="12.75" customHeight="1" x14ac:dyDescent="0.2"/>
    <row r="22472" ht="12.75" customHeight="1" x14ac:dyDescent="0.2"/>
    <row r="22473" ht="12.75" customHeight="1" x14ac:dyDescent="0.2"/>
    <row r="22474" ht="12.75" customHeight="1" x14ac:dyDescent="0.2"/>
    <row r="22475" ht="12.75" customHeight="1" x14ac:dyDescent="0.2"/>
    <row r="22476" ht="12.75" customHeight="1" x14ac:dyDescent="0.2"/>
    <row r="22477" ht="12.75" customHeight="1" x14ac:dyDescent="0.2"/>
    <row r="22478" ht="12.75" customHeight="1" x14ac:dyDescent="0.2"/>
    <row r="22479" ht="12.75" customHeight="1" x14ac:dyDescent="0.2"/>
    <row r="22480" ht="12.75" customHeight="1" x14ac:dyDescent="0.2"/>
    <row r="22481" ht="12.75" customHeight="1" x14ac:dyDescent="0.2"/>
    <row r="22482" ht="12.75" customHeight="1" x14ac:dyDescent="0.2"/>
    <row r="22483" ht="12.75" customHeight="1" x14ac:dyDescent="0.2"/>
    <row r="22484" ht="12.75" customHeight="1" x14ac:dyDescent="0.2"/>
    <row r="22485" ht="12.75" customHeight="1" x14ac:dyDescent="0.2"/>
    <row r="22486" ht="12.75" customHeight="1" x14ac:dyDescent="0.2"/>
    <row r="22487" ht="12.75" customHeight="1" x14ac:dyDescent="0.2"/>
    <row r="22488" ht="12.75" customHeight="1" x14ac:dyDescent="0.2"/>
    <row r="22489" ht="12.75" customHeight="1" x14ac:dyDescent="0.2"/>
    <row r="22490" ht="12.75" customHeight="1" x14ac:dyDescent="0.2"/>
    <row r="22491" ht="12.75" customHeight="1" x14ac:dyDescent="0.2"/>
    <row r="22492" ht="12.75" customHeight="1" x14ac:dyDescent="0.2"/>
    <row r="22493" ht="12.75" customHeight="1" x14ac:dyDescent="0.2"/>
    <row r="22494" ht="12.75" customHeight="1" x14ac:dyDescent="0.2"/>
    <row r="22495" ht="12.75" customHeight="1" x14ac:dyDescent="0.2"/>
    <row r="22496" ht="12.75" customHeight="1" x14ac:dyDescent="0.2"/>
    <row r="22497" ht="12.75" customHeight="1" x14ac:dyDescent="0.2"/>
    <row r="22498" ht="12.75" customHeight="1" x14ac:dyDescent="0.2"/>
    <row r="22499" ht="12.75" customHeight="1" x14ac:dyDescent="0.2"/>
    <row r="22500" ht="12.75" customHeight="1" x14ac:dyDescent="0.2"/>
    <row r="22501" ht="12.75" customHeight="1" x14ac:dyDescent="0.2"/>
    <row r="22502" ht="12.75" customHeight="1" x14ac:dyDescent="0.2"/>
    <row r="22503" ht="12.75" customHeight="1" x14ac:dyDescent="0.2"/>
    <row r="22504" ht="12.75" customHeight="1" x14ac:dyDescent="0.2"/>
    <row r="22505" ht="12.75" customHeight="1" x14ac:dyDescent="0.2"/>
    <row r="22506" ht="12.75" customHeight="1" x14ac:dyDescent="0.2"/>
    <row r="22507" ht="12.75" customHeight="1" x14ac:dyDescent="0.2"/>
    <row r="22508" ht="12.75" customHeight="1" x14ac:dyDescent="0.2"/>
    <row r="22509" ht="12.75" customHeight="1" x14ac:dyDescent="0.2"/>
    <row r="22510" ht="12.75" customHeight="1" x14ac:dyDescent="0.2"/>
    <row r="22511" ht="12.75" customHeight="1" x14ac:dyDescent="0.2"/>
    <row r="22512" ht="12.75" customHeight="1" x14ac:dyDescent="0.2"/>
    <row r="22513" ht="12.75" customHeight="1" x14ac:dyDescent="0.2"/>
    <row r="22514" ht="12.75" customHeight="1" x14ac:dyDescent="0.2"/>
    <row r="22515" ht="12.75" customHeight="1" x14ac:dyDescent="0.2"/>
    <row r="22516" ht="12.75" customHeight="1" x14ac:dyDescent="0.2"/>
    <row r="22517" ht="12.75" customHeight="1" x14ac:dyDescent="0.2"/>
    <row r="22518" ht="12.75" customHeight="1" x14ac:dyDescent="0.2"/>
    <row r="22519" ht="12.75" customHeight="1" x14ac:dyDescent="0.2"/>
    <row r="22520" ht="12.75" customHeight="1" x14ac:dyDescent="0.2"/>
    <row r="22521" ht="12.75" customHeight="1" x14ac:dyDescent="0.2"/>
    <row r="22522" ht="12.75" customHeight="1" x14ac:dyDescent="0.2"/>
    <row r="22523" ht="12.75" customHeight="1" x14ac:dyDescent="0.2"/>
    <row r="22524" ht="12.75" customHeight="1" x14ac:dyDescent="0.2"/>
    <row r="22525" ht="12.75" customHeight="1" x14ac:dyDescent="0.2"/>
    <row r="22526" ht="12.75" customHeight="1" x14ac:dyDescent="0.2"/>
    <row r="22527" ht="12.75" customHeight="1" x14ac:dyDescent="0.2"/>
    <row r="22528" ht="12.75" customHeight="1" x14ac:dyDescent="0.2"/>
    <row r="22529" ht="12.75" customHeight="1" x14ac:dyDescent="0.2"/>
    <row r="22530" ht="12.75" customHeight="1" x14ac:dyDescent="0.2"/>
    <row r="22531" ht="12.75" customHeight="1" x14ac:dyDescent="0.2"/>
    <row r="22532" ht="12.75" customHeight="1" x14ac:dyDescent="0.2"/>
    <row r="22533" ht="12.75" customHeight="1" x14ac:dyDescent="0.2"/>
    <row r="22534" ht="12.75" customHeight="1" x14ac:dyDescent="0.2"/>
    <row r="22535" ht="12.75" customHeight="1" x14ac:dyDescent="0.2"/>
    <row r="22536" ht="12.75" customHeight="1" x14ac:dyDescent="0.2"/>
    <row r="22537" ht="12.75" customHeight="1" x14ac:dyDescent="0.2"/>
    <row r="22538" ht="12.75" customHeight="1" x14ac:dyDescent="0.2"/>
    <row r="22539" ht="12.75" customHeight="1" x14ac:dyDescent="0.2"/>
    <row r="22540" ht="12.75" customHeight="1" x14ac:dyDescent="0.2"/>
    <row r="22541" ht="12.75" customHeight="1" x14ac:dyDescent="0.2"/>
    <row r="22542" ht="12.75" customHeight="1" x14ac:dyDescent="0.2"/>
    <row r="22543" ht="12.75" customHeight="1" x14ac:dyDescent="0.2"/>
    <row r="22544" ht="12.75" customHeight="1" x14ac:dyDescent="0.2"/>
    <row r="22545" ht="12.75" customHeight="1" x14ac:dyDescent="0.2"/>
    <row r="22546" ht="12.75" customHeight="1" x14ac:dyDescent="0.2"/>
    <row r="22547" ht="12.75" customHeight="1" x14ac:dyDescent="0.2"/>
    <row r="22548" ht="12.75" customHeight="1" x14ac:dyDescent="0.2"/>
    <row r="22549" ht="12.75" customHeight="1" x14ac:dyDescent="0.2"/>
    <row r="22550" ht="12.75" customHeight="1" x14ac:dyDescent="0.2"/>
    <row r="22551" ht="12.75" customHeight="1" x14ac:dyDescent="0.2"/>
    <row r="22552" ht="12.75" customHeight="1" x14ac:dyDescent="0.2"/>
    <row r="22553" ht="12.75" customHeight="1" x14ac:dyDescent="0.2"/>
    <row r="22554" ht="12.75" customHeight="1" x14ac:dyDescent="0.2"/>
    <row r="22555" ht="12.75" customHeight="1" x14ac:dyDescent="0.2"/>
    <row r="22556" ht="12.75" customHeight="1" x14ac:dyDescent="0.2"/>
    <row r="22557" ht="12.75" customHeight="1" x14ac:dyDescent="0.2"/>
    <row r="22558" ht="12.75" customHeight="1" x14ac:dyDescent="0.2"/>
    <row r="22559" ht="12.75" customHeight="1" x14ac:dyDescent="0.2"/>
    <row r="22560" ht="12.75" customHeight="1" x14ac:dyDescent="0.2"/>
    <row r="22561" ht="12.75" customHeight="1" x14ac:dyDescent="0.2"/>
    <row r="22562" ht="12.75" customHeight="1" x14ac:dyDescent="0.2"/>
    <row r="22563" ht="12.75" customHeight="1" x14ac:dyDescent="0.2"/>
    <row r="22564" ht="12.75" customHeight="1" x14ac:dyDescent="0.2"/>
    <row r="22565" ht="12.75" customHeight="1" x14ac:dyDescent="0.2"/>
    <row r="22566" ht="12.75" customHeight="1" x14ac:dyDescent="0.2"/>
    <row r="22567" ht="12.75" customHeight="1" x14ac:dyDescent="0.2"/>
    <row r="22568" ht="12.75" customHeight="1" x14ac:dyDescent="0.2"/>
    <row r="22569" ht="12.75" customHeight="1" x14ac:dyDescent="0.2"/>
    <row r="22570" ht="12.75" customHeight="1" x14ac:dyDescent="0.2"/>
    <row r="22571" ht="12.75" customHeight="1" x14ac:dyDescent="0.2"/>
    <row r="22572" ht="12.75" customHeight="1" x14ac:dyDescent="0.2"/>
    <row r="22573" ht="12.75" customHeight="1" x14ac:dyDescent="0.2"/>
    <row r="22574" ht="12.75" customHeight="1" x14ac:dyDescent="0.2"/>
    <row r="22575" ht="12.75" customHeight="1" x14ac:dyDescent="0.2"/>
    <row r="22576" ht="12.75" customHeight="1" x14ac:dyDescent="0.2"/>
    <row r="22577" ht="12.75" customHeight="1" x14ac:dyDescent="0.2"/>
    <row r="22578" ht="12.75" customHeight="1" x14ac:dyDescent="0.2"/>
    <row r="22579" ht="12.75" customHeight="1" x14ac:dyDescent="0.2"/>
    <row r="22580" ht="12.75" customHeight="1" x14ac:dyDescent="0.2"/>
    <row r="22581" ht="12.75" customHeight="1" x14ac:dyDescent="0.2"/>
    <row r="22582" ht="12.75" customHeight="1" x14ac:dyDescent="0.2"/>
    <row r="22583" ht="12.75" customHeight="1" x14ac:dyDescent="0.2"/>
    <row r="22584" ht="12.75" customHeight="1" x14ac:dyDescent="0.2"/>
    <row r="22585" ht="12.75" customHeight="1" x14ac:dyDescent="0.2"/>
    <row r="22586" ht="12.75" customHeight="1" x14ac:dyDescent="0.2"/>
    <row r="22587" ht="12.75" customHeight="1" x14ac:dyDescent="0.2"/>
    <row r="22588" ht="12.75" customHeight="1" x14ac:dyDescent="0.2"/>
    <row r="22589" ht="12.75" customHeight="1" x14ac:dyDescent="0.2"/>
    <row r="22590" ht="12.75" customHeight="1" x14ac:dyDescent="0.2"/>
    <row r="22591" ht="12.75" customHeight="1" x14ac:dyDescent="0.2"/>
    <row r="22592" ht="12.75" customHeight="1" x14ac:dyDescent="0.2"/>
    <row r="22593" ht="12.75" customHeight="1" x14ac:dyDescent="0.2"/>
    <row r="22594" ht="12.75" customHeight="1" x14ac:dyDescent="0.2"/>
    <row r="22595" ht="12.75" customHeight="1" x14ac:dyDescent="0.2"/>
    <row r="22596" ht="12.75" customHeight="1" x14ac:dyDescent="0.2"/>
    <row r="22597" ht="12.75" customHeight="1" x14ac:dyDescent="0.2"/>
    <row r="22598" ht="12.75" customHeight="1" x14ac:dyDescent="0.2"/>
    <row r="22599" ht="12.75" customHeight="1" x14ac:dyDescent="0.2"/>
    <row r="22600" ht="12.75" customHeight="1" x14ac:dyDescent="0.2"/>
    <row r="22601" ht="12.75" customHeight="1" x14ac:dyDescent="0.2"/>
    <row r="22602" ht="12.75" customHeight="1" x14ac:dyDescent="0.2"/>
    <row r="22603" ht="12.75" customHeight="1" x14ac:dyDescent="0.2"/>
    <row r="22604" ht="12.75" customHeight="1" x14ac:dyDescent="0.2"/>
    <row r="22605" ht="12.75" customHeight="1" x14ac:dyDescent="0.2"/>
    <row r="22606" ht="12.75" customHeight="1" x14ac:dyDescent="0.2"/>
    <row r="22607" ht="12.75" customHeight="1" x14ac:dyDescent="0.2"/>
    <row r="22608" ht="12.75" customHeight="1" x14ac:dyDescent="0.2"/>
    <row r="22609" ht="12.75" customHeight="1" x14ac:dyDescent="0.2"/>
    <row r="22610" ht="12.75" customHeight="1" x14ac:dyDescent="0.2"/>
    <row r="22611" ht="12.75" customHeight="1" x14ac:dyDescent="0.2"/>
    <row r="22612" ht="12.75" customHeight="1" x14ac:dyDescent="0.2"/>
    <row r="22613" ht="12.75" customHeight="1" x14ac:dyDescent="0.2"/>
    <row r="22614" ht="12.75" customHeight="1" x14ac:dyDescent="0.2"/>
    <row r="22615" ht="12.75" customHeight="1" x14ac:dyDescent="0.2"/>
    <row r="22616" ht="12.75" customHeight="1" x14ac:dyDescent="0.2"/>
    <row r="22617" ht="12.75" customHeight="1" x14ac:dyDescent="0.2"/>
    <row r="22618" ht="12.75" customHeight="1" x14ac:dyDescent="0.2"/>
    <row r="22619" ht="12.75" customHeight="1" x14ac:dyDescent="0.2"/>
    <row r="22620" ht="12.75" customHeight="1" x14ac:dyDescent="0.2"/>
    <row r="22621" ht="12.75" customHeight="1" x14ac:dyDescent="0.2"/>
    <row r="22622" ht="12.75" customHeight="1" x14ac:dyDescent="0.2"/>
    <row r="22623" ht="12.75" customHeight="1" x14ac:dyDescent="0.2"/>
    <row r="22624" ht="12.75" customHeight="1" x14ac:dyDescent="0.2"/>
    <row r="22625" ht="12.75" customHeight="1" x14ac:dyDescent="0.2"/>
    <row r="22626" ht="12.75" customHeight="1" x14ac:dyDescent="0.2"/>
    <row r="22627" ht="12.75" customHeight="1" x14ac:dyDescent="0.2"/>
    <row r="22628" ht="12.75" customHeight="1" x14ac:dyDescent="0.2"/>
    <row r="22629" ht="12.75" customHeight="1" x14ac:dyDescent="0.2"/>
    <row r="22630" ht="12.75" customHeight="1" x14ac:dyDescent="0.2"/>
    <row r="22631" ht="12.75" customHeight="1" x14ac:dyDescent="0.2"/>
    <row r="22632" ht="12.75" customHeight="1" x14ac:dyDescent="0.2"/>
    <row r="22633" ht="12.75" customHeight="1" x14ac:dyDescent="0.2"/>
    <row r="22634" ht="12.75" customHeight="1" x14ac:dyDescent="0.2"/>
    <row r="22635" ht="12.75" customHeight="1" x14ac:dyDescent="0.2"/>
    <row r="22636" ht="12.75" customHeight="1" x14ac:dyDescent="0.2"/>
    <row r="22637" ht="12.75" customHeight="1" x14ac:dyDescent="0.2"/>
    <row r="22638" ht="12.75" customHeight="1" x14ac:dyDescent="0.2"/>
    <row r="22639" ht="12.75" customHeight="1" x14ac:dyDescent="0.2"/>
    <row r="22640" ht="12.75" customHeight="1" x14ac:dyDescent="0.2"/>
    <row r="22641" ht="12.75" customHeight="1" x14ac:dyDescent="0.2"/>
    <row r="22642" ht="12.75" customHeight="1" x14ac:dyDescent="0.2"/>
    <row r="22643" ht="12.75" customHeight="1" x14ac:dyDescent="0.2"/>
    <row r="22644" ht="12.75" customHeight="1" x14ac:dyDescent="0.2"/>
    <row r="22645" ht="12.75" customHeight="1" x14ac:dyDescent="0.2"/>
    <row r="22646" ht="12.75" customHeight="1" x14ac:dyDescent="0.2"/>
    <row r="22647" ht="12.75" customHeight="1" x14ac:dyDescent="0.2"/>
    <row r="22648" ht="12.75" customHeight="1" x14ac:dyDescent="0.2"/>
    <row r="22649" ht="12.75" customHeight="1" x14ac:dyDescent="0.2"/>
    <row r="22650" ht="12.75" customHeight="1" x14ac:dyDescent="0.2"/>
    <row r="22651" ht="12.75" customHeight="1" x14ac:dyDescent="0.2"/>
    <row r="22652" ht="12.75" customHeight="1" x14ac:dyDescent="0.2"/>
    <row r="22653" ht="12.75" customHeight="1" x14ac:dyDescent="0.2"/>
    <row r="22654" ht="12.75" customHeight="1" x14ac:dyDescent="0.2"/>
    <row r="22655" ht="12.75" customHeight="1" x14ac:dyDescent="0.2"/>
    <row r="22656" ht="12.75" customHeight="1" x14ac:dyDescent="0.2"/>
    <row r="22657" ht="12.75" customHeight="1" x14ac:dyDescent="0.2"/>
    <row r="22658" ht="12.75" customHeight="1" x14ac:dyDescent="0.2"/>
    <row r="22659" ht="12.75" customHeight="1" x14ac:dyDescent="0.2"/>
    <row r="22660" ht="12.75" customHeight="1" x14ac:dyDescent="0.2"/>
    <row r="22661" ht="12.75" customHeight="1" x14ac:dyDescent="0.2"/>
    <row r="22662" ht="12.75" customHeight="1" x14ac:dyDescent="0.2"/>
    <row r="22663" ht="12.75" customHeight="1" x14ac:dyDescent="0.2"/>
    <row r="22664" ht="12.75" customHeight="1" x14ac:dyDescent="0.2"/>
    <row r="22665" ht="12.75" customHeight="1" x14ac:dyDescent="0.2"/>
    <row r="22666" ht="12.75" customHeight="1" x14ac:dyDescent="0.2"/>
    <row r="22667" ht="12.75" customHeight="1" x14ac:dyDescent="0.2"/>
    <row r="22668" ht="12.75" customHeight="1" x14ac:dyDescent="0.2"/>
    <row r="22669" ht="12.75" customHeight="1" x14ac:dyDescent="0.2"/>
    <row r="22670" ht="12.75" customHeight="1" x14ac:dyDescent="0.2"/>
    <row r="22671" ht="12.75" customHeight="1" x14ac:dyDescent="0.2"/>
    <row r="22672" ht="12.75" customHeight="1" x14ac:dyDescent="0.2"/>
    <row r="22673" ht="12.75" customHeight="1" x14ac:dyDescent="0.2"/>
    <row r="22674" ht="12.75" customHeight="1" x14ac:dyDescent="0.2"/>
    <row r="22675" ht="12.75" customHeight="1" x14ac:dyDescent="0.2"/>
    <row r="22676" ht="12.75" customHeight="1" x14ac:dyDescent="0.2"/>
    <row r="22677" ht="12.75" customHeight="1" x14ac:dyDescent="0.2"/>
    <row r="22678" ht="12.75" customHeight="1" x14ac:dyDescent="0.2"/>
    <row r="22679" ht="12.75" customHeight="1" x14ac:dyDescent="0.2"/>
    <row r="22680" ht="12.75" customHeight="1" x14ac:dyDescent="0.2"/>
    <row r="22681" ht="12.75" customHeight="1" x14ac:dyDescent="0.2"/>
    <row r="22682" ht="12.75" customHeight="1" x14ac:dyDescent="0.2"/>
    <row r="22683" ht="12.75" customHeight="1" x14ac:dyDescent="0.2"/>
    <row r="22684" ht="12.75" customHeight="1" x14ac:dyDescent="0.2"/>
    <row r="22685" ht="12.75" customHeight="1" x14ac:dyDescent="0.2"/>
    <row r="22686" ht="12.75" customHeight="1" x14ac:dyDescent="0.2"/>
    <row r="22687" ht="12.75" customHeight="1" x14ac:dyDescent="0.2"/>
    <row r="22688" ht="12.75" customHeight="1" x14ac:dyDescent="0.2"/>
    <row r="22689" ht="12.75" customHeight="1" x14ac:dyDescent="0.2"/>
    <row r="22690" ht="12.75" customHeight="1" x14ac:dyDescent="0.2"/>
    <row r="22691" ht="12.75" customHeight="1" x14ac:dyDescent="0.2"/>
    <row r="22692" ht="12.75" customHeight="1" x14ac:dyDescent="0.2"/>
    <row r="22693" ht="12.75" customHeight="1" x14ac:dyDescent="0.2"/>
    <row r="22694" ht="12.75" customHeight="1" x14ac:dyDescent="0.2"/>
    <row r="22695" ht="12.75" customHeight="1" x14ac:dyDescent="0.2"/>
    <row r="22696" ht="12.75" customHeight="1" x14ac:dyDescent="0.2"/>
    <row r="22697" ht="12.75" customHeight="1" x14ac:dyDescent="0.2"/>
    <row r="22698" ht="12.75" customHeight="1" x14ac:dyDescent="0.2"/>
    <row r="22699" ht="12.75" customHeight="1" x14ac:dyDescent="0.2"/>
    <row r="22700" ht="12.75" customHeight="1" x14ac:dyDescent="0.2"/>
    <row r="22701" ht="12.75" customHeight="1" x14ac:dyDescent="0.2"/>
    <row r="22702" ht="12.75" customHeight="1" x14ac:dyDescent="0.2"/>
    <row r="22703" ht="12.75" customHeight="1" x14ac:dyDescent="0.2"/>
    <row r="22704" ht="12.75" customHeight="1" x14ac:dyDescent="0.2"/>
    <row r="22705" ht="12.75" customHeight="1" x14ac:dyDescent="0.2"/>
    <row r="22706" ht="12.75" customHeight="1" x14ac:dyDescent="0.2"/>
    <row r="22707" ht="12.75" customHeight="1" x14ac:dyDescent="0.2"/>
    <row r="22708" ht="12.75" customHeight="1" x14ac:dyDescent="0.2"/>
    <row r="22709" ht="12.75" customHeight="1" x14ac:dyDescent="0.2"/>
    <row r="22710" ht="12.75" customHeight="1" x14ac:dyDescent="0.2"/>
    <row r="22711" ht="12.75" customHeight="1" x14ac:dyDescent="0.2"/>
    <row r="22712" ht="12.75" customHeight="1" x14ac:dyDescent="0.2"/>
    <row r="22713" ht="12.75" customHeight="1" x14ac:dyDescent="0.2"/>
    <row r="22714" ht="12.75" customHeight="1" x14ac:dyDescent="0.2"/>
    <row r="22715" ht="12.75" customHeight="1" x14ac:dyDescent="0.2"/>
    <row r="22716" ht="12.75" customHeight="1" x14ac:dyDescent="0.2"/>
    <row r="22717" ht="12.75" customHeight="1" x14ac:dyDescent="0.2"/>
    <row r="22718" ht="12.75" customHeight="1" x14ac:dyDescent="0.2"/>
    <row r="22719" ht="12.75" customHeight="1" x14ac:dyDescent="0.2"/>
    <row r="22720" ht="12.75" customHeight="1" x14ac:dyDescent="0.2"/>
    <row r="22721" ht="12.75" customHeight="1" x14ac:dyDescent="0.2"/>
    <row r="22722" ht="12.75" customHeight="1" x14ac:dyDescent="0.2"/>
    <row r="22723" ht="12.75" customHeight="1" x14ac:dyDescent="0.2"/>
    <row r="22724" ht="12.75" customHeight="1" x14ac:dyDescent="0.2"/>
    <row r="22725" ht="12.75" customHeight="1" x14ac:dyDescent="0.2"/>
    <row r="22726" ht="12.75" customHeight="1" x14ac:dyDescent="0.2"/>
    <row r="22727" ht="12.75" customHeight="1" x14ac:dyDescent="0.2"/>
    <row r="22728" ht="12.75" customHeight="1" x14ac:dyDescent="0.2"/>
    <row r="22729" ht="12.75" customHeight="1" x14ac:dyDescent="0.2"/>
    <row r="22730" ht="12.75" customHeight="1" x14ac:dyDescent="0.2"/>
    <row r="22731" ht="12.75" customHeight="1" x14ac:dyDescent="0.2"/>
    <row r="22732" ht="12.75" customHeight="1" x14ac:dyDescent="0.2"/>
    <row r="22733" ht="12.75" customHeight="1" x14ac:dyDescent="0.2"/>
    <row r="22734" ht="12.75" customHeight="1" x14ac:dyDescent="0.2"/>
    <row r="22735" ht="12.75" customHeight="1" x14ac:dyDescent="0.2"/>
    <row r="22736" ht="12.75" customHeight="1" x14ac:dyDescent="0.2"/>
    <row r="22737" ht="12.75" customHeight="1" x14ac:dyDescent="0.2"/>
    <row r="22738" ht="12.75" customHeight="1" x14ac:dyDescent="0.2"/>
    <row r="22739" ht="12.75" customHeight="1" x14ac:dyDescent="0.2"/>
    <row r="22740" ht="12.75" customHeight="1" x14ac:dyDescent="0.2"/>
    <row r="22741" ht="12.75" customHeight="1" x14ac:dyDescent="0.2"/>
    <row r="22742" ht="12.75" customHeight="1" x14ac:dyDescent="0.2"/>
    <row r="22743" ht="12.75" customHeight="1" x14ac:dyDescent="0.2"/>
    <row r="22744" ht="12.75" customHeight="1" x14ac:dyDescent="0.2"/>
    <row r="22745" ht="12.75" customHeight="1" x14ac:dyDescent="0.2"/>
    <row r="22746" ht="12.75" customHeight="1" x14ac:dyDescent="0.2"/>
    <row r="22747" ht="12.75" customHeight="1" x14ac:dyDescent="0.2"/>
    <row r="22748" ht="12.75" customHeight="1" x14ac:dyDescent="0.2"/>
    <row r="22749" ht="12.75" customHeight="1" x14ac:dyDescent="0.2"/>
    <row r="22750" ht="12.75" customHeight="1" x14ac:dyDescent="0.2"/>
    <row r="22751" ht="12.75" customHeight="1" x14ac:dyDescent="0.2"/>
    <row r="22752" ht="12.75" customHeight="1" x14ac:dyDescent="0.2"/>
    <row r="22753" ht="12.75" customHeight="1" x14ac:dyDescent="0.2"/>
    <row r="22754" ht="12.75" customHeight="1" x14ac:dyDescent="0.2"/>
    <row r="22755" ht="12.75" customHeight="1" x14ac:dyDescent="0.2"/>
    <row r="22756" ht="12.75" customHeight="1" x14ac:dyDescent="0.2"/>
    <row r="22757" ht="12.75" customHeight="1" x14ac:dyDescent="0.2"/>
    <row r="22758" ht="12.75" customHeight="1" x14ac:dyDescent="0.2"/>
    <row r="22759" ht="12.75" customHeight="1" x14ac:dyDescent="0.2"/>
    <row r="22760" ht="12.75" customHeight="1" x14ac:dyDescent="0.2"/>
    <row r="22761" ht="12.75" customHeight="1" x14ac:dyDescent="0.2"/>
    <row r="22762" ht="12.75" customHeight="1" x14ac:dyDescent="0.2"/>
    <row r="22763" ht="12.75" customHeight="1" x14ac:dyDescent="0.2"/>
    <row r="22764" ht="12.75" customHeight="1" x14ac:dyDescent="0.2"/>
    <row r="22765" ht="12.75" customHeight="1" x14ac:dyDescent="0.2"/>
    <row r="22766" ht="12.75" customHeight="1" x14ac:dyDescent="0.2"/>
    <row r="22767" ht="12.75" customHeight="1" x14ac:dyDescent="0.2"/>
    <row r="22768" ht="12.75" customHeight="1" x14ac:dyDescent="0.2"/>
    <row r="22769" ht="12.75" customHeight="1" x14ac:dyDescent="0.2"/>
    <row r="22770" ht="12.75" customHeight="1" x14ac:dyDescent="0.2"/>
    <row r="22771" ht="12.75" customHeight="1" x14ac:dyDescent="0.2"/>
    <row r="22772" ht="12.75" customHeight="1" x14ac:dyDescent="0.2"/>
    <row r="22773" ht="12.75" customHeight="1" x14ac:dyDescent="0.2"/>
    <row r="22774" ht="12.75" customHeight="1" x14ac:dyDescent="0.2"/>
    <row r="22775" ht="12.75" customHeight="1" x14ac:dyDescent="0.2"/>
    <row r="22776" ht="12.75" customHeight="1" x14ac:dyDescent="0.2"/>
    <row r="22777" ht="12.75" customHeight="1" x14ac:dyDescent="0.2"/>
    <row r="22778" ht="12.75" customHeight="1" x14ac:dyDescent="0.2"/>
    <row r="22779" ht="12.75" customHeight="1" x14ac:dyDescent="0.2"/>
    <row r="22780" ht="12.75" customHeight="1" x14ac:dyDescent="0.2"/>
    <row r="22781" ht="12.75" customHeight="1" x14ac:dyDescent="0.2"/>
    <row r="22782" ht="12.75" customHeight="1" x14ac:dyDescent="0.2"/>
    <row r="22783" ht="12.75" customHeight="1" x14ac:dyDescent="0.2"/>
    <row r="22784" ht="12.75" customHeight="1" x14ac:dyDescent="0.2"/>
    <row r="22785" ht="12.75" customHeight="1" x14ac:dyDescent="0.2"/>
    <row r="22786" ht="12.75" customHeight="1" x14ac:dyDescent="0.2"/>
    <row r="22787" ht="12.75" customHeight="1" x14ac:dyDescent="0.2"/>
    <row r="22788" ht="12.75" customHeight="1" x14ac:dyDescent="0.2"/>
    <row r="22789" ht="12.75" customHeight="1" x14ac:dyDescent="0.2"/>
    <row r="22790" ht="12.75" customHeight="1" x14ac:dyDescent="0.2"/>
    <row r="22791" ht="12.75" customHeight="1" x14ac:dyDescent="0.2"/>
    <row r="22792" ht="12.75" customHeight="1" x14ac:dyDescent="0.2"/>
    <row r="22793" ht="12.75" customHeight="1" x14ac:dyDescent="0.2"/>
    <row r="22794" ht="12.75" customHeight="1" x14ac:dyDescent="0.2"/>
    <row r="22795" ht="12.75" customHeight="1" x14ac:dyDescent="0.2"/>
    <row r="22796" ht="12.75" customHeight="1" x14ac:dyDescent="0.2"/>
    <row r="22797" ht="12.75" customHeight="1" x14ac:dyDescent="0.2"/>
    <row r="22798" ht="12.75" customHeight="1" x14ac:dyDescent="0.2"/>
    <row r="22799" ht="12.75" customHeight="1" x14ac:dyDescent="0.2"/>
    <row r="22800" ht="12.75" customHeight="1" x14ac:dyDescent="0.2"/>
    <row r="22801" ht="12.75" customHeight="1" x14ac:dyDescent="0.2"/>
    <row r="22802" ht="12.75" customHeight="1" x14ac:dyDescent="0.2"/>
    <row r="22803" ht="12.75" customHeight="1" x14ac:dyDescent="0.2"/>
    <row r="22804" ht="12.75" customHeight="1" x14ac:dyDescent="0.2"/>
    <row r="22805" ht="12.75" customHeight="1" x14ac:dyDescent="0.2"/>
    <row r="22806" ht="12.75" customHeight="1" x14ac:dyDescent="0.2"/>
    <row r="22807" ht="12.75" customHeight="1" x14ac:dyDescent="0.2"/>
    <row r="22808" ht="12.75" customHeight="1" x14ac:dyDescent="0.2"/>
    <row r="22809" ht="12.75" customHeight="1" x14ac:dyDescent="0.2"/>
    <row r="22810" ht="12.75" customHeight="1" x14ac:dyDescent="0.2"/>
    <row r="22811" ht="12.75" customHeight="1" x14ac:dyDescent="0.2"/>
    <row r="22812" ht="12.75" customHeight="1" x14ac:dyDescent="0.2"/>
    <row r="22813" ht="12.75" customHeight="1" x14ac:dyDescent="0.2"/>
    <row r="22814" ht="12.75" customHeight="1" x14ac:dyDescent="0.2"/>
    <row r="22815" ht="12.75" customHeight="1" x14ac:dyDescent="0.2"/>
    <row r="22816" ht="12.75" customHeight="1" x14ac:dyDescent="0.2"/>
    <row r="22817" ht="12.75" customHeight="1" x14ac:dyDescent="0.2"/>
    <row r="22818" ht="12.75" customHeight="1" x14ac:dyDescent="0.2"/>
    <row r="22819" ht="12.75" customHeight="1" x14ac:dyDescent="0.2"/>
    <row r="22820" ht="12.75" customHeight="1" x14ac:dyDescent="0.2"/>
    <row r="22821" ht="12.75" customHeight="1" x14ac:dyDescent="0.2"/>
    <row r="22822" ht="12.75" customHeight="1" x14ac:dyDescent="0.2"/>
    <row r="22823" ht="12.75" customHeight="1" x14ac:dyDescent="0.2"/>
    <row r="22824" ht="12.75" customHeight="1" x14ac:dyDescent="0.2"/>
    <row r="22825" ht="12.75" customHeight="1" x14ac:dyDescent="0.2"/>
    <row r="22826" ht="12.75" customHeight="1" x14ac:dyDescent="0.2"/>
    <row r="22827" ht="12.75" customHeight="1" x14ac:dyDescent="0.2"/>
    <row r="22828" ht="12.75" customHeight="1" x14ac:dyDescent="0.2"/>
    <row r="22829" ht="12.75" customHeight="1" x14ac:dyDescent="0.2"/>
    <row r="22830" ht="12.75" customHeight="1" x14ac:dyDescent="0.2"/>
    <row r="22831" ht="12.75" customHeight="1" x14ac:dyDescent="0.2"/>
    <row r="22832" ht="12.75" customHeight="1" x14ac:dyDescent="0.2"/>
    <row r="22833" ht="12.75" customHeight="1" x14ac:dyDescent="0.2"/>
    <row r="22834" ht="12.75" customHeight="1" x14ac:dyDescent="0.2"/>
    <row r="22835" ht="12.75" customHeight="1" x14ac:dyDescent="0.2"/>
    <row r="22836" ht="12.75" customHeight="1" x14ac:dyDescent="0.2"/>
    <row r="22837" ht="12.75" customHeight="1" x14ac:dyDescent="0.2"/>
    <row r="22838" ht="12.75" customHeight="1" x14ac:dyDescent="0.2"/>
    <row r="22839" ht="12.75" customHeight="1" x14ac:dyDescent="0.2"/>
    <row r="22840" ht="12.75" customHeight="1" x14ac:dyDescent="0.2"/>
    <row r="22841" ht="12.75" customHeight="1" x14ac:dyDescent="0.2"/>
    <row r="22842" ht="12.75" customHeight="1" x14ac:dyDescent="0.2"/>
    <row r="22843" ht="12.75" customHeight="1" x14ac:dyDescent="0.2"/>
    <row r="22844" ht="12.75" customHeight="1" x14ac:dyDescent="0.2"/>
    <row r="22845" ht="12.75" customHeight="1" x14ac:dyDescent="0.2"/>
    <row r="22846" ht="12.75" customHeight="1" x14ac:dyDescent="0.2"/>
    <row r="22847" ht="12.75" customHeight="1" x14ac:dyDescent="0.2"/>
    <row r="22848" ht="12.75" customHeight="1" x14ac:dyDescent="0.2"/>
    <row r="22849" ht="12.75" customHeight="1" x14ac:dyDescent="0.2"/>
    <row r="22850" ht="12.75" customHeight="1" x14ac:dyDescent="0.2"/>
    <row r="22851" ht="12.75" customHeight="1" x14ac:dyDescent="0.2"/>
    <row r="22852" ht="12.75" customHeight="1" x14ac:dyDescent="0.2"/>
    <row r="22853" ht="12.75" customHeight="1" x14ac:dyDescent="0.2"/>
    <row r="22854" ht="12.75" customHeight="1" x14ac:dyDescent="0.2"/>
    <row r="22855" ht="12.75" customHeight="1" x14ac:dyDescent="0.2"/>
    <row r="22856" ht="12.75" customHeight="1" x14ac:dyDescent="0.2"/>
    <row r="22857" ht="12.75" customHeight="1" x14ac:dyDescent="0.2"/>
    <row r="22858" ht="12.75" customHeight="1" x14ac:dyDescent="0.2"/>
    <row r="22859" ht="12.75" customHeight="1" x14ac:dyDescent="0.2"/>
    <row r="22860" ht="12.75" customHeight="1" x14ac:dyDescent="0.2"/>
    <row r="22861" ht="12.75" customHeight="1" x14ac:dyDescent="0.2"/>
    <row r="22862" ht="12.75" customHeight="1" x14ac:dyDescent="0.2"/>
    <row r="22863" ht="12.75" customHeight="1" x14ac:dyDescent="0.2"/>
    <row r="22864" ht="12.75" customHeight="1" x14ac:dyDescent="0.2"/>
    <row r="22865" ht="12.75" customHeight="1" x14ac:dyDescent="0.2"/>
    <row r="22866" ht="12.75" customHeight="1" x14ac:dyDescent="0.2"/>
    <row r="22867" ht="12.75" customHeight="1" x14ac:dyDescent="0.2"/>
    <row r="22868" ht="12.75" customHeight="1" x14ac:dyDescent="0.2"/>
    <row r="22869" ht="12.75" customHeight="1" x14ac:dyDescent="0.2"/>
    <row r="22870" ht="12.75" customHeight="1" x14ac:dyDescent="0.2"/>
    <row r="22871" ht="12.75" customHeight="1" x14ac:dyDescent="0.2"/>
    <row r="22872" ht="12.75" customHeight="1" x14ac:dyDescent="0.2"/>
    <row r="22873" ht="12.75" customHeight="1" x14ac:dyDescent="0.2"/>
    <row r="22874" ht="12.75" customHeight="1" x14ac:dyDescent="0.2"/>
    <row r="22875" ht="12.75" customHeight="1" x14ac:dyDescent="0.2"/>
    <row r="22876" ht="12.75" customHeight="1" x14ac:dyDescent="0.2"/>
    <row r="22877" ht="12.75" customHeight="1" x14ac:dyDescent="0.2"/>
    <row r="22878" ht="12.75" customHeight="1" x14ac:dyDescent="0.2"/>
    <row r="22879" ht="12.75" customHeight="1" x14ac:dyDescent="0.2"/>
    <row r="22880" ht="12.75" customHeight="1" x14ac:dyDescent="0.2"/>
    <row r="22881" ht="12.75" customHeight="1" x14ac:dyDescent="0.2"/>
    <row r="22882" ht="12.75" customHeight="1" x14ac:dyDescent="0.2"/>
    <row r="22883" ht="12.75" customHeight="1" x14ac:dyDescent="0.2"/>
    <row r="22884" ht="12.75" customHeight="1" x14ac:dyDescent="0.2"/>
    <row r="22885" ht="12.75" customHeight="1" x14ac:dyDescent="0.2"/>
    <row r="22886" ht="12.75" customHeight="1" x14ac:dyDescent="0.2"/>
    <row r="22887" ht="12.75" customHeight="1" x14ac:dyDescent="0.2"/>
    <row r="22888" ht="12.75" customHeight="1" x14ac:dyDescent="0.2"/>
    <row r="22889" ht="12.75" customHeight="1" x14ac:dyDescent="0.2"/>
    <row r="22890" ht="12.75" customHeight="1" x14ac:dyDescent="0.2"/>
    <row r="22891" ht="12.75" customHeight="1" x14ac:dyDescent="0.2"/>
    <row r="22892" ht="12.75" customHeight="1" x14ac:dyDescent="0.2"/>
    <row r="22893" ht="12.75" customHeight="1" x14ac:dyDescent="0.2"/>
    <row r="22894" ht="12.75" customHeight="1" x14ac:dyDescent="0.2"/>
    <row r="22895" ht="12.75" customHeight="1" x14ac:dyDescent="0.2"/>
    <row r="22896" ht="12.75" customHeight="1" x14ac:dyDescent="0.2"/>
    <row r="22897" ht="12.75" customHeight="1" x14ac:dyDescent="0.2"/>
    <row r="22898" ht="12.75" customHeight="1" x14ac:dyDescent="0.2"/>
    <row r="22899" ht="12.75" customHeight="1" x14ac:dyDescent="0.2"/>
    <row r="22900" ht="12.75" customHeight="1" x14ac:dyDescent="0.2"/>
    <row r="22901" ht="12.75" customHeight="1" x14ac:dyDescent="0.2"/>
    <row r="22902" ht="12.75" customHeight="1" x14ac:dyDescent="0.2"/>
    <row r="22903" ht="12.75" customHeight="1" x14ac:dyDescent="0.2"/>
    <row r="22904" ht="12.75" customHeight="1" x14ac:dyDescent="0.2"/>
    <row r="22905" ht="12.75" customHeight="1" x14ac:dyDescent="0.2"/>
    <row r="22906" ht="12.75" customHeight="1" x14ac:dyDescent="0.2"/>
    <row r="22907" ht="12.75" customHeight="1" x14ac:dyDescent="0.2"/>
    <row r="22908" ht="12.75" customHeight="1" x14ac:dyDescent="0.2"/>
    <row r="22909" ht="12.75" customHeight="1" x14ac:dyDescent="0.2"/>
    <row r="22910" ht="12.75" customHeight="1" x14ac:dyDescent="0.2"/>
    <row r="22911" ht="12.75" customHeight="1" x14ac:dyDescent="0.2"/>
    <row r="22912" ht="12.75" customHeight="1" x14ac:dyDescent="0.2"/>
    <row r="22913" ht="12.75" customHeight="1" x14ac:dyDescent="0.2"/>
    <row r="22914" ht="12.75" customHeight="1" x14ac:dyDescent="0.2"/>
    <row r="22915" ht="12.75" customHeight="1" x14ac:dyDescent="0.2"/>
    <row r="22916" ht="12.75" customHeight="1" x14ac:dyDescent="0.2"/>
    <row r="22917" ht="12.75" customHeight="1" x14ac:dyDescent="0.2"/>
    <row r="22918" ht="12.75" customHeight="1" x14ac:dyDescent="0.2"/>
    <row r="22919" ht="12.75" customHeight="1" x14ac:dyDescent="0.2"/>
    <row r="22920" ht="12.75" customHeight="1" x14ac:dyDescent="0.2"/>
    <row r="22921" ht="12.75" customHeight="1" x14ac:dyDescent="0.2"/>
    <row r="22922" ht="12.75" customHeight="1" x14ac:dyDescent="0.2"/>
    <row r="22923" ht="12.75" customHeight="1" x14ac:dyDescent="0.2"/>
    <row r="22924" ht="12.75" customHeight="1" x14ac:dyDescent="0.2"/>
    <row r="22925" ht="12.75" customHeight="1" x14ac:dyDescent="0.2"/>
    <row r="22926" ht="12.75" customHeight="1" x14ac:dyDescent="0.2"/>
    <row r="22927" ht="12.75" customHeight="1" x14ac:dyDescent="0.2"/>
    <row r="22928" ht="12.75" customHeight="1" x14ac:dyDescent="0.2"/>
    <row r="22929" ht="12.75" customHeight="1" x14ac:dyDescent="0.2"/>
    <row r="22930" ht="12.75" customHeight="1" x14ac:dyDescent="0.2"/>
    <row r="22931" ht="12.75" customHeight="1" x14ac:dyDescent="0.2"/>
    <row r="22932" ht="12.75" customHeight="1" x14ac:dyDescent="0.2"/>
    <row r="22933" ht="12.75" customHeight="1" x14ac:dyDescent="0.2"/>
    <row r="22934" ht="12.75" customHeight="1" x14ac:dyDescent="0.2"/>
    <row r="22935" ht="12.75" customHeight="1" x14ac:dyDescent="0.2"/>
    <row r="22936" ht="12.75" customHeight="1" x14ac:dyDescent="0.2"/>
    <row r="22937" ht="12.75" customHeight="1" x14ac:dyDescent="0.2"/>
    <row r="22938" ht="12.75" customHeight="1" x14ac:dyDescent="0.2"/>
    <row r="22939" ht="12.75" customHeight="1" x14ac:dyDescent="0.2"/>
    <row r="22940" ht="12.75" customHeight="1" x14ac:dyDescent="0.2"/>
    <row r="22941" ht="12.75" customHeight="1" x14ac:dyDescent="0.2"/>
    <row r="22942" ht="12.75" customHeight="1" x14ac:dyDescent="0.2"/>
    <row r="22943" ht="12.75" customHeight="1" x14ac:dyDescent="0.2"/>
    <row r="22944" ht="12.75" customHeight="1" x14ac:dyDescent="0.2"/>
    <row r="22945" ht="12.75" customHeight="1" x14ac:dyDescent="0.2"/>
    <row r="22946" ht="12.75" customHeight="1" x14ac:dyDescent="0.2"/>
    <row r="22947" ht="12.75" customHeight="1" x14ac:dyDescent="0.2"/>
    <row r="22948" ht="12.75" customHeight="1" x14ac:dyDescent="0.2"/>
    <row r="22949" ht="12.75" customHeight="1" x14ac:dyDescent="0.2"/>
    <row r="22950" ht="12.75" customHeight="1" x14ac:dyDescent="0.2"/>
    <row r="22951" ht="12.75" customHeight="1" x14ac:dyDescent="0.2"/>
    <row r="22952" ht="12.75" customHeight="1" x14ac:dyDescent="0.2"/>
    <row r="22953" ht="12.75" customHeight="1" x14ac:dyDescent="0.2"/>
    <row r="22954" ht="12.75" customHeight="1" x14ac:dyDescent="0.2"/>
    <row r="22955" ht="12.75" customHeight="1" x14ac:dyDescent="0.2"/>
    <row r="22956" ht="12.75" customHeight="1" x14ac:dyDescent="0.2"/>
    <row r="22957" ht="12.75" customHeight="1" x14ac:dyDescent="0.2"/>
    <row r="22958" ht="12.75" customHeight="1" x14ac:dyDescent="0.2"/>
    <row r="22959" ht="12.75" customHeight="1" x14ac:dyDescent="0.2"/>
    <row r="22960" ht="12.75" customHeight="1" x14ac:dyDescent="0.2"/>
    <row r="22961" ht="12.75" customHeight="1" x14ac:dyDescent="0.2"/>
    <row r="22962" ht="12.75" customHeight="1" x14ac:dyDescent="0.2"/>
    <row r="22963" ht="12.75" customHeight="1" x14ac:dyDescent="0.2"/>
    <row r="22964" ht="12.75" customHeight="1" x14ac:dyDescent="0.2"/>
    <row r="22965" ht="12.75" customHeight="1" x14ac:dyDescent="0.2"/>
    <row r="22966" ht="12.75" customHeight="1" x14ac:dyDescent="0.2"/>
    <row r="22967" ht="12.75" customHeight="1" x14ac:dyDescent="0.2"/>
    <row r="22968" ht="12.75" customHeight="1" x14ac:dyDescent="0.2"/>
    <row r="22969" ht="12.75" customHeight="1" x14ac:dyDescent="0.2"/>
    <row r="22970" ht="12.75" customHeight="1" x14ac:dyDescent="0.2"/>
    <row r="22971" ht="12.75" customHeight="1" x14ac:dyDescent="0.2"/>
    <row r="22972" ht="12.75" customHeight="1" x14ac:dyDescent="0.2"/>
    <row r="22973" ht="12.75" customHeight="1" x14ac:dyDescent="0.2"/>
    <row r="22974" ht="12.75" customHeight="1" x14ac:dyDescent="0.2"/>
    <row r="22975" ht="12.75" customHeight="1" x14ac:dyDescent="0.2"/>
    <row r="22976" ht="12.75" customHeight="1" x14ac:dyDescent="0.2"/>
    <row r="22977" ht="12.75" customHeight="1" x14ac:dyDescent="0.2"/>
    <row r="22978" ht="12.75" customHeight="1" x14ac:dyDescent="0.2"/>
    <row r="22979" ht="12.75" customHeight="1" x14ac:dyDescent="0.2"/>
    <row r="22980" ht="12.75" customHeight="1" x14ac:dyDescent="0.2"/>
    <row r="22981" ht="12.75" customHeight="1" x14ac:dyDescent="0.2"/>
    <row r="22982" ht="12.75" customHeight="1" x14ac:dyDescent="0.2"/>
    <row r="22983" ht="12.75" customHeight="1" x14ac:dyDescent="0.2"/>
    <row r="22984" ht="12.75" customHeight="1" x14ac:dyDescent="0.2"/>
    <row r="22985" ht="12.75" customHeight="1" x14ac:dyDescent="0.2"/>
    <row r="22986" ht="12.75" customHeight="1" x14ac:dyDescent="0.2"/>
    <row r="22987" ht="12.75" customHeight="1" x14ac:dyDescent="0.2"/>
    <row r="22988" ht="12.75" customHeight="1" x14ac:dyDescent="0.2"/>
    <row r="22989" ht="12.75" customHeight="1" x14ac:dyDescent="0.2"/>
    <row r="22990" ht="12.75" customHeight="1" x14ac:dyDescent="0.2"/>
    <row r="22991" ht="12.75" customHeight="1" x14ac:dyDescent="0.2"/>
    <row r="22992" ht="12.75" customHeight="1" x14ac:dyDescent="0.2"/>
    <row r="22993" ht="12.75" customHeight="1" x14ac:dyDescent="0.2"/>
    <row r="22994" ht="12.75" customHeight="1" x14ac:dyDescent="0.2"/>
    <row r="22995" ht="12.75" customHeight="1" x14ac:dyDescent="0.2"/>
    <row r="22996" ht="12.75" customHeight="1" x14ac:dyDescent="0.2"/>
    <row r="22997" ht="12.75" customHeight="1" x14ac:dyDescent="0.2"/>
    <row r="22998" ht="12.75" customHeight="1" x14ac:dyDescent="0.2"/>
    <row r="22999" ht="12.75" customHeight="1" x14ac:dyDescent="0.2"/>
    <row r="23000" ht="12.75" customHeight="1" x14ac:dyDescent="0.2"/>
    <row r="23001" ht="12.75" customHeight="1" x14ac:dyDescent="0.2"/>
    <row r="23002" ht="12.75" customHeight="1" x14ac:dyDescent="0.2"/>
    <row r="23003" ht="12.75" customHeight="1" x14ac:dyDescent="0.2"/>
    <row r="23004" ht="12.75" customHeight="1" x14ac:dyDescent="0.2"/>
    <row r="23005" ht="12.75" customHeight="1" x14ac:dyDescent="0.2"/>
    <row r="23006" ht="12.75" customHeight="1" x14ac:dyDescent="0.2"/>
    <row r="23007" ht="12.75" customHeight="1" x14ac:dyDescent="0.2"/>
    <row r="23008" ht="12.75" customHeight="1" x14ac:dyDescent="0.2"/>
    <row r="23009" ht="12.75" customHeight="1" x14ac:dyDescent="0.2"/>
    <row r="23010" ht="12.75" customHeight="1" x14ac:dyDescent="0.2"/>
    <row r="23011" ht="12.75" customHeight="1" x14ac:dyDescent="0.2"/>
    <row r="23012" ht="12.75" customHeight="1" x14ac:dyDescent="0.2"/>
    <row r="23013" ht="12.75" customHeight="1" x14ac:dyDescent="0.2"/>
    <row r="23014" ht="12.75" customHeight="1" x14ac:dyDescent="0.2"/>
    <row r="23015" ht="12.75" customHeight="1" x14ac:dyDescent="0.2"/>
    <row r="23016" ht="12.75" customHeight="1" x14ac:dyDescent="0.2"/>
    <row r="23017" ht="12.75" customHeight="1" x14ac:dyDescent="0.2"/>
    <row r="23018" ht="12.75" customHeight="1" x14ac:dyDescent="0.2"/>
    <row r="23019" ht="12.75" customHeight="1" x14ac:dyDescent="0.2"/>
    <row r="23020" ht="12.75" customHeight="1" x14ac:dyDescent="0.2"/>
    <row r="23021" ht="12.75" customHeight="1" x14ac:dyDescent="0.2"/>
    <row r="23022" ht="12.75" customHeight="1" x14ac:dyDescent="0.2"/>
    <row r="23023" ht="12.75" customHeight="1" x14ac:dyDescent="0.2"/>
    <row r="23024" ht="12.75" customHeight="1" x14ac:dyDescent="0.2"/>
    <row r="23025" ht="12.75" customHeight="1" x14ac:dyDescent="0.2"/>
    <row r="23026" ht="12.75" customHeight="1" x14ac:dyDescent="0.2"/>
    <row r="23027" ht="12.75" customHeight="1" x14ac:dyDescent="0.2"/>
    <row r="23028" ht="12.75" customHeight="1" x14ac:dyDescent="0.2"/>
    <row r="23029" ht="12.75" customHeight="1" x14ac:dyDescent="0.2"/>
    <row r="23030" ht="12.75" customHeight="1" x14ac:dyDescent="0.2"/>
    <row r="23031" ht="12.75" customHeight="1" x14ac:dyDescent="0.2"/>
    <row r="23032" ht="12.75" customHeight="1" x14ac:dyDescent="0.2"/>
    <row r="23033" ht="12.75" customHeight="1" x14ac:dyDescent="0.2"/>
    <row r="23034" ht="12.75" customHeight="1" x14ac:dyDescent="0.2"/>
    <row r="23035" ht="12.75" customHeight="1" x14ac:dyDescent="0.2"/>
    <row r="23036" ht="12.75" customHeight="1" x14ac:dyDescent="0.2"/>
    <row r="23037" ht="12.75" customHeight="1" x14ac:dyDescent="0.2"/>
    <row r="23038" ht="12.75" customHeight="1" x14ac:dyDescent="0.2"/>
    <row r="23039" ht="12.75" customHeight="1" x14ac:dyDescent="0.2"/>
    <row r="23040" ht="12.75" customHeight="1" x14ac:dyDescent="0.2"/>
    <row r="23041" ht="12.75" customHeight="1" x14ac:dyDescent="0.2"/>
    <row r="23042" ht="12.75" customHeight="1" x14ac:dyDescent="0.2"/>
    <row r="23043" ht="12.75" customHeight="1" x14ac:dyDescent="0.2"/>
    <row r="23044" ht="12.75" customHeight="1" x14ac:dyDescent="0.2"/>
    <row r="23045" ht="12.75" customHeight="1" x14ac:dyDescent="0.2"/>
    <row r="23046" ht="12.75" customHeight="1" x14ac:dyDescent="0.2"/>
    <row r="23047" ht="12.75" customHeight="1" x14ac:dyDescent="0.2"/>
    <row r="23048" ht="12.75" customHeight="1" x14ac:dyDescent="0.2"/>
    <row r="23049" ht="12.75" customHeight="1" x14ac:dyDescent="0.2"/>
    <row r="23050" ht="12.75" customHeight="1" x14ac:dyDescent="0.2"/>
    <row r="23051" ht="12.75" customHeight="1" x14ac:dyDescent="0.2"/>
    <row r="23052" ht="12.75" customHeight="1" x14ac:dyDescent="0.2"/>
    <row r="23053" ht="12.75" customHeight="1" x14ac:dyDescent="0.2"/>
    <row r="23054" ht="12.75" customHeight="1" x14ac:dyDescent="0.2"/>
    <row r="23055" ht="12.75" customHeight="1" x14ac:dyDescent="0.2"/>
    <row r="23056" ht="12.75" customHeight="1" x14ac:dyDescent="0.2"/>
    <row r="23057" ht="12.75" customHeight="1" x14ac:dyDescent="0.2"/>
    <row r="23058" ht="12.75" customHeight="1" x14ac:dyDescent="0.2"/>
    <row r="23059" ht="12.75" customHeight="1" x14ac:dyDescent="0.2"/>
    <row r="23060" ht="12.75" customHeight="1" x14ac:dyDescent="0.2"/>
    <row r="23061" ht="12.75" customHeight="1" x14ac:dyDescent="0.2"/>
    <row r="23062" ht="12.75" customHeight="1" x14ac:dyDescent="0.2"/>
    <row r="23063" ht="12.75" customHeight="1" x14ac:dyDescent="0.2"/>
    <row r="23064" ht="12.75" customHeight="1" x14ac:dyDescent="0.2"/>
    <row r="23065" ht="12.75" customHeight="1" x14ac:dyDescent="0.2"/>
    <row r="23066" ht="12.75" customHeight="1" x14ac:dyDescent="0.2"/>
    <row r="23067" ht="12.75" customHeight="1" x14ac:dyDescent="0.2"/>
    <row r="23068" ht="12.75" customHeight="1" x14ac:dyDescent="0.2"/>
    <row r="23069" ht="12.75" customHeight="1" x14ac:dyDescent="0.2"/>
    <row r="23070" ht="12.75" customHeight="1" x14ac:dyDescent="0.2"/>
    <row r="23071" ht="12.75" customHeight="1" x14ac:dyDescent="0.2"/>
    <row r="23072" ht="12.75" customHeight="1" x14ac:dyDescent="0.2"/>
    <row r="23073" ht="12.75" customHeight="1" x14ac:dyDescent="0.2"/>
    <row r="23074" ht="12.75" customHeight="1" x14ac:dyDescent="0.2"/>
    <row r="23075" ht="12.75" customHeight="1" x14ac:dyDescent="0.2"/>
    <row r="23076" ht="12.75" customHeight="1" x14ac:dyDescent="0.2"/>
    <row r="23077" ht="12.75" customHeight="1" x14ac:dyDescent="0.2"/>
    <row r="23078" ht="12.75" customHeight="1" x14ac:dyDescent="0.2"/>
    <row r="23079" ht="12.75" customHeight="1" x14ac:dyDescent="0.2"/>
    <row r="23080" ht="12.75" customHeight="1" x14ac:dyDescent="0.2"/>
    <row r="23081" ht="12.75" customHeight="1" x14ac:dyDescent="0.2"/>
    <row r="23082" ht="12.75" customHeight="1" x14ac:dyDescent="0.2"/>
    <row r="23083" ht="12.75" customHeight="1" x14ac:dyDescent="0.2"/>
    <row r="23084" ht="12.75" customHeight="1" x14ac:dyDescent="0.2"/>
    <row r="23085" ht="12.75" customHeight="1" x14ac:dyDescent="0.2"/>
    <row r="23086" ht="12.75" customHeight="1" x14ac:dyDescent="0.2"/>
    <row r="23087" ht="12.75" customHeight="1" x14ac:dyDescent="0.2"/>
    <row r="23088" ht="12.75" customHeight="1" x14ac:dyDescent="0.2"/>
    <row r="23089" ht="12.75" customHeight="1" x14ac:dyDescent="0.2"/>
    <row r="23090" ht="12.75" customHeight="1" x14ac:dyDescent="0.2"/>
    <row r="23091" ht="12.75" customHeight="1" x14ac:dyDescent="0.2"/>
    <row r="23092" ht="12.75" customHeight="1" x14ac:dyDescent="0.2"/>
    <row r="23093" ht="12.75" customHeight="1" x14ac:dyDescent="0.2"/>
    <row r="23094" ht="12.75" customHeight="1" x14ac:dyDescent="0.2"/>
    <row r="23095" ht="12.75" customHeight="1" x14ac:dyDescent="0.2"/>
    <row r="23096" ht="12.75" customHeight="1" x14ac:dyDescent="0.2"/>
    <row r="23097" ht="12.75" customHeight="1" x14ac:dyDescent="0.2"/>
    <row r="23098" ht="12.75" customHeight="1" x14ac:dyDescent="0.2"/>
    <row r="23099" ht="12.75" customHeight="1" x14ac:dyDescent="0.2"/>
    <row r="23100" ht="12.75" customHeight="1" x14ac:dyDescent="0.2"/>
    <row r="23101" ht="12.75" customHeight="1" x14ac:dyDescent="0.2"/>
    <row r="23102" ht="12.75" customHeight="1" x14ac:dyDescent="0.2"/>
    <row r="23103" ht="12.75" customHeight="1" x14ac:dyDescent="0.2"/>
    <row r="23104" ht="12.75" customHeight="1" x14ac:dyDescent="0.2"/>
    <row r="23105" ht="12.75" customHeight="1" x14ac:dyDescent="0.2"/>
    <row r="23106" ht="12.75" customHeight="1" x14ac:dyDescent="0.2"/>
    <row r="23107" ht="12.75" customHeight="1" x14ac:dyDescent="0.2"/>
    <row r="23108" ht="12.75" customHeight="1" x14ac:dyDescent="0.2"/>
    <row r="23109" ht="12.75" customHeight="1" x14ac:dyDescent="0.2"/>
    <row r="23110" ht="12.75" customHeight="1" x14ac:dyDescent="0.2"/>
    <row r="23111" ht="12.75" customHeight="1" x14ac:dyDescent="0.2"/>
    <row r="23112" ht="12.75" customHeight="1" x14ac:dyDescent="0.2"/>
    <row r="23113" ht="12.75" customHeight="1" x14ac:dyDescent="0.2"/>
    <row r="23114" ht="12.75" customHeight="1" x14ac:dyDescent="0.2"/>
    <row r="23115" ht="12.75" customHeight="1" x14ac:dyDescent="0.2"/>
    <row r="23116" ht="12.75" customHeight="1" x14ac:dyDescent="0.2"/>
    <row r="23117" ht="12.75" customHeight="1" x14ac:dyDescent="0.2"/>
    <row r="23118" ht="12.75" customHeight="1" x14ac:dyDescent="0.2"/>
    <row r="23119" ht="12.75" customHeight="1" x14ac:dyDescent="0.2"/>
    <row r="23120" ht="12.75" customHeight="1" x14ac:dyDescent="0.2"/>
    <row r="23121" ht="12.75" customHeight="1" x14ac:dyDescent="0.2"/>
    <row r="23122" ht="12.75" customHeight="1" x14ac:dyDescent="0.2"/>
    <row r="23123" ht="12.75" customHeight="1" x14ac:dyDescent="0.2"/>
    <row r="23124" ht="12.75" customHeight="1" x14ac:dyDescent="0.2"/>
    <row r="23125" ht="12.75" customHeight="1" x14ac:dyDescent="0.2"/>
    <row r="23126" ht="12.75" customHeight="1" x14ac:dyDescent="0.2"/>
    <row r="23127" ht="12.75" customHeight="1" x14ac:dyDescent="0.2"/>
    <row r="23128" ht="12.75" customHeight="1" x14ac:dyDescent="0.2"/>
    <row r="23129" ht="12.75" customHeight="1" x14ac:dyDescent="0.2"/>
    <row r="23130" ht="12.75" customHeight="1" x14ac:dyDescent="0.2"/>
    <row r="23131" ht="12.75" customHeight="1" x14ac:dyDescent="0.2"/>
    <row r="23132" ht="12.75" customHeight="1" x14ac:dyDescent="0.2"/>
    <row r="23133" ht="12.75" customHeight="1" x14ac:dyDescent="0.2"/>
    <row r="23134" ht="12.75" customHeight="1" x14ac:dyDescent="0.2"/>
    <row r="23135" ht="12.75" customHeight="1" x14ac:dyDescent="0.2"/>
    <row r="23136" ht="12.75" customHeight="1" x14ac:dyDescent="0.2"/>
    <row r="23137" ht="12.75" customHeight="1" x14ac:dyDescent="0.2"/>
    <row r="23138" ht="12.75" customHeight="1" x14ac:dyDescent="0.2"/>
    <row r="23139" ht="12.75" customHeight="1" x14ac:dyDescent="0.2"/>
    <row r="23140" ht="12.75" customHeight="1" x14ac:dyDescent="0.2"/>
    <row r="23141" ht="12.75" customHeight="1" x14ac:dyDescent="0.2"/>
    <row r="23142" ht="12.75" customHeight="1" x14ac:dyDescent="0.2"/>
    <row r="23143" ht="12.75" customHeight="1" x14ac:dyDescent="0.2"/>
    <row r="23144" ht="12.75" customHeight="1" x14ac:dyDescent="0.2"/>
    <row r="23145" ht="12.75" customHeight="1" x14ac:dyDescent="0.2"/>
    <row r="23146" ht="12.75" customHeight="1" x14ac:dyDescent="0.2"/>
    <row r="23147" ht="12.75" customHeight="1" x14ac:dyDescent="0.2"/>
    <row r="23148" ht="12.75" customHeight="1" x14ac:dyDescent="0.2"/>
    <row r="23149" ht="12.75" customHeight="1" x14ac:dyDescent="0.2"/>
    <row r="23150" ht="12.75" customHeight="1" x14ac:dyDescent="0.2"/>
    <row r="23151" ht="12.75" customHeight="1" x14ac:dyDescent="0.2"/>
    <row r="23152" ht="12.75" customHeight="1" x14ac:dyDescent="0.2"/>
    <row r="23153" ht="12.75" customHeight="1" x14ac:dyDescent="0.2"/>
    <row r="23154" ht="12.75" customHeight="1" x14ac:dyDescent="0.2"/>
    <row r="23155" ht="12.75" customHeight="1" x14ac:dyDescent="0.2"/>
    <row r="23156" ht="12.75" customHeight="1" x14ac:dyDescent="0.2"/>
    <row r="23157" ht="12.75" customHeight="1" x14ac:dyDescent="0.2"/>
    <row r="23158" ht="12.75" customHeight="1" x14ac:dyDescent="0.2"/>
    <row r="23159" ht="12.75" customHeight="1" x14ac:dyDescent="0.2"/>
    <row r="23160" ht="12.75" customHeight="1" x14ac:dyDescent="0.2"/>
    <row r="23161" ht="12.75" customHeight="1" x14ac:dyDescent="0.2"/>
    <row r="23162" ht="12.75" customHeight="1" x14ac:dyDescent="0.2"/>
    <row r="23163" ht="12.75" customHeight="1" x14ac:dyDescent="0.2"/>
    <row r="23164" ht="12.75" customHeight="1" x14ac:dyDescent="0.2"/>
    <row r="23165" ht="12.75" customHeight="1" x14ac:dyDescent="0.2"/>
    <row r="23166" ht="12.75" customHeight="1" x14ac:dyDescent="0.2"/>
    <row r="23167" ht="12.75" customHeight="1" x14ac:dyDescent="0.2"/>
    <row r="23168" ht="12.75" customHeight="1" x14ac:dyDescent="0.2"/>
    <row r="23169" ht="12.75" customHeight="1" x14ac:dyDescent="0.2"/>
    <row r="23170" ht="12.75" customHeight="1" x14ac:dyDescent="0.2"/>
    <row r="23171" ht="12.75" customHeight="1" x14ac:dyDescent="0.2"/>
    <row r="23172" ht="12.75" customHeight="1" x14ac:dyDescent="0.2"/>
    <row r="23173" ht="12.75" customHeight="1" x14ac:dyDescent="0.2"/>
    <row r="23174" ht="12.75" customHeight="1" x14ac:dyDescent="0.2"/>
    <row r="23175" ht="12.75" customHeight="1" x14ac:dyDescent="0.2"/>
    <row r="23176" ht="12.75" customHeight="1" x14ac:dyDescent="0.2"/>
    <row r="23177" ht="12.75" customHeight="1" x14ac:dyDescent="0.2"/>
    <row r="23178" ht="12.75" customHeight="1" x14ac:dyDescent="0.2"/>
    <row r="23179" ht="12.75" customHeight="1" x14ac:dyDescent="0.2"/>
    <row r="23180" ht="12.75" customHeight="1" x14ac:dyDescent="0.2"/>
    <row r="23181" ht="12.75" customHeight="1" x14ac:dyDescent="0.2"/>
    <row r="23182" ht="12.75" customHeight="1" x14ac:dyDescent="0.2"/>
    <row r="23183" ht="12.75" customHeight="1" x14ac:dyDescent="0.2"/>
    <row r="23184" ht="12.75" customHeight="1" x14ac:dyDescent="0.2"/>
    <row r="23185" ht="12.75" customHeight="1" x14ac:dyDescent="0.2"/>
    <row r="23186" ht="12.75" customHeight="1" x14ac:dyDescent="0.2"/>
    <row r="23187" ht="12.75" customHeight="1" x14ac:dyDescent="0.2"/>
    <row r="23188" ht="12.75" customHeight="1" x14ac:dyDescent="0.2"/>
    <row r="23189" ht="12.75" customHeight="1" x14ac:dyDescent="0.2"/>
    <row r="23190" ht="12.75" customHeight="1" x14ac:dyDescent="0.2"/>
    <row r="23191" ht="12.75" customHeight="1" x14ac:dyDescent="0.2"/>
    <row r="23192" ht="12.75" customHeight="1" x14ac:dyDescent="0.2"/>
    <row r="23193" ht="12.75" customHeight="1" x14ac:dyDescent="0.2"/>
    <row r="23194" ht="12.75" customHeight="1" x14ac:dyDescent="0.2"/>
    <row r="23195" ht="12.75" customHeight="1" x14ac:dyDescent="0.2"/>
    <row r="23196" ht="12.75" customHeight="1" x14ac:dyDescent="0.2"/>
    <row r="23197" ht="12.75" customHeight="1" x14ac:dyDescent="0.2"/>
    <row r="23198" ht="12.75" customHeight="1" x14ac:dyDescent="0.2"/>
    <row r="23199" ht="12.75" customHeight="1" x14ac:dyDescent="0.2"/>
    <row r="23200" ht="12.75" customHeight="1" x14ac:dyDescent="0.2"/>
    <row r="23201" ht="12.75" customHeight="1" x14ac:dyDescent="0.2"/>
    <row r="23202" ht="12.75" customHeight="1" x14ac:dyDescent="0.2"/>
    <row r="23203" ht="12.75" customHeight="1" x14ac:dyDescent="0.2"/>
    <row r="23204" ht="12.75" customHeight="1" x14ac:dyDescent="0.2"/>
    <row r="23205" ht="12.75" customHeight="1" x14ac:dyDescent="0.2"/>
    <row r="23206" ht="12.75" customHeight="1" x14ac:dyDescent="0.2"/>
    <row r="23207" ht="12.75" customHeight="1" x14ac:dyDescent="0.2"/>
    <row r="23208" ht="12.75" customHeight="1" x14ac:dyDescent="0.2"/>
    <row r="23209" ht="12.75" customHeight="1" x14ac:dyDescent="0.2"/>
    <row r="23210" ht="12.75" customHeight="1" x14ac:dyDescent="0.2"/>
    <row r="23211" ht="12.75" customHeight="1" x14ac:dyDescent="0.2"/>
    <row r="23212" ht="12.75" customHeight="1" x14ac:dyDescent="0.2"/>
    <row r="23213" ht="12.75" customHeight="1" x14ac:dyDescent="0.2"/>
    <row r="23214" ht="12.75" customHeight="1" x14ac:dyDescent="0.2"/>
    <row r="23215" ht="12.75" customHeight="1" x14ac:dyDescent="0.2"/>
    <row r="23216" ht="12.75" customHeight="1" x14ac:dyDescent="0.2"/>
    <row r="23217" ht="12.75" customHeight="1" x14ac:dyDescent="0.2"/>
    <row r="23218" ht="12.75" customHeight="1" x14ac:dyDescent="0.2"/>
    <row r="23219" ht="12.75" customHeight="1" x14ac:dyDescent="0.2"/>
    <row r="23220" ht="12.75" customHeight="1" x14ac:dyDescent="0.2"/>
    <row r="23221" ht="12.75" customHeight="1" x14ac:dyDescent="0.2"/>
    <row r="23222" ht="12.75" customHeight="1" x14ac:dyDescent="0.2"/>
    <row r="23223" ht="12.75" customHeight="1" x14ac:dyDescent="0.2"/>
    <row r="23224" ht="12.75" customHeight="1" x14ac:dyDescent="0.2"/>
    <row r="23225" ht="12.75" customHeight="1" x14ac:dyDescent="0.2"/>
    <row r="23226" ht="12.75" customHeight="1" x14ac:dyDescent="0.2"/>
    <row r="23227" ht="12.75" customHeight="1" x14ac:dyDescent="0.2"/>
    <row r="23228" ht="12.75" customHeight="1" x14ac:dyDescent="0.2"/>
    <row r="23229" ht="12.75" customHeight="1" x14ac:dyDescent="0.2"/>
    <row r="23230" ht="12.75" customHeight="1" x14ac:dyDescent="0.2"/>
    <row r="23231" ht="12.75" customHeight="1" x14ac:dyDescent="0.2"/>
    <row r="23232" ht="12.75" customHeight="1" x14ac:dyDescent="0.2"/>
    <row r="23233" ht="12.75" customHeight="1" x14ac:dyDescent="0.2"/>
    <row r="23234" ht="12.75" customHeight="1" x14ac:dyDescent="0.2"/>
    <row r="23235" ht="12.75" customHeight="1" x14ac:dyDescent="0.2"/>
    <row r="23236" ht="12.75" customHeight="1" x14ac:dyDescent="0.2"/>
    <row r="23237" ht="12.75" customHeight="1" x14ac:dyDescent="0.2"/>
    <row r="23238" ht="12.75" customHeight="1" x14ac:dyDescent="0.2"/>
    <row r="23239" ht="12.75" customHeight="1" x14ac:dyDescent="0.2"/>
    <row r="23240" ht="12.75" customHeight="1" x14ac:dyDescent="0.2"/>
    <row r="23241" ht="12.75" customHeight="1" x14ac:dyDescent="0.2"/>
    <row r="23242" ht="12.75" customHeight="1" x14ac:dyDescent="0.2"/>
    <row r="23243" ht="12.75" customHeight="1" x14ac:dyDescent="0.2"/>
    <row r="23244" ht="12.75" customHeight="1" x14ac:dyDescent="0.2"/>
    <row r="23245" ht="12.75" customHeight="1" x14ac:dyDescent="0.2"/>
    <row r="23246" ht="12.75" customHeight="1" x14ac:dyDescent="0.2"/>
    <row r="23247" ht="12.75" customHeight="1" x14ac:dyDescent="0.2"/>
    <row r="23248" ht="12.75" customHeight="1" x14ac:dyDescent="0.2"/>
    <row r="23249" ht="12.75" customHeight="1" x14ac:dyDescent="0.2"/>
    <row r="23250" ht="12.75" customHeight="1" x14ac:dyDescent="0.2"/>
    <row r="23251" ht="12.75" customHeight="1" x14ac:dyDescent="0.2"/>
    <row r="23252" ht="12.75" customHeight="1" x14ac:dyDescent="0.2"/>
    <row r="23253" ht="12.75" customHeight="1" x14ac:dyDescent="0.2"/>
    <row r="23254" ht="12.75" customHeight="1" x14ac:dyDescent="0.2"/>
    <row r="23255" ht="12.75" customHeight="1" x14ac:dyDescent="0.2"/>
    <row r="23256" ht="12.75" customHeight="1" x14ac:dyDescent="0.2"/>
    <row r="23257" ht="12.75" customHeight="1" x14ac:dyDescent="0.2"/>
    <row r="23258" ht="12.75" customHeight="1" x14ac:dyDescent="0.2"/>
    <row r="23259" ht="12.75" customHeight="1" x14ac:dyDescent="0.2"/>
    <row r="23260" ht="12.75" customHeight="1" x14ac:dyDescent="0.2"/>
    <row r="23261" ht="12.75" customHeight="1" x14ac:dyDescent="0.2"/>
    <row r="23262" ht="12.75" customHeight="1" x14ac:dyDescent="0.2"/>
    <row r="23263" ht="12.75" customHeight="1" x14ac:dyDescent="0.2"/>
    <row r="23264" ht="12.75" customHeight="1" x14ac:dyDescent="0.2"/>
    <row r="23265" ht="12.75" customHeight="1" x14ac:dyDescent="0.2"/>
    <row r="23266" ht="12.75" customHeight="1" x14ac:dyDescent="0.2"/>
    <row r="23267" ht="12.75" customHeight="1" x14ac:dyDescent="0.2"/>
    <row r="23268" ht="12.75" customHeight="1" x14ac:dyDescent="0.2"/>
    <row r="23269" ht="12.75" customHeight="1" x14ac:dyDescent="0.2"/>
    <row r="23270" ht="12.75" customHeight="1" x14ac:dyDescent="0.2"/>
    <row r="23271" ht="12.75" customHeight="1" x14ac:dyDescent="0.2"/>
    <row r="23272" ht="12.75" customHeight="1" x14ac:dyDescent="0.2"/>
    <row r="23273" ht="12.75" customHeight="1" x14ac:dyDescent="0.2"/>
    <row r="23274" ht="12.75" customHeight="1" x14ac:dyDescent="0.2"/>
    <row r="23275" ht="12.75" customHeight="1" x14ac:dyDescent="0.2"/>
    <row r="23276" ht="12.75" customHeight="1" x14ac:dyDescent="0.2"/>
    <row r="23277" ht="12.75" customHeight="1" x14ac:dyDescent="0.2"/>
    <row r="23278" ht="12.75" customHeight="1" x14ac:dyDescent="0.2"/>
    <row r="23279" ht="12.75" customHeight="1" x14ac:dyDescent="0.2"/>
    <row r="23280" ht="12.75" customHeight="1" x14ac:dyDescent="0.2"/>
    <row r="23281" ht="12.75" customHeight="1" x14ac:dyDescent="0.2"/>
    <row r="23282" ht="12.75" customHeight="1" x14ac:dyDescent="0.2"/>
    <row r="23283" ht="12.75" customHeight="1" x14ac:dyDescent="0.2"/>
    <row r="23284" ht="12.75" customHeight="1" x14ac:dyDescent="0.2"/>
    <row r="23285" ht="12.75" customHeight="1" x14ac:dyDescent="0.2"/>
    <row r="23286" ht="12.75" customHeight="1" x14ac:dyDescent="0.2"/>
    <row r="23287" ht="12.75" customHeight="1" x14ac:dyDescent="0.2"/>
    <row r="23288" ht="12.75" customHeight="1" x14ac:dyDescent="0.2"/>
    <row r="23289" ht="12.75" customHeight="1" x14ac:dyDescent="0.2"/>
    <row r="23290" ht="12.75" customHeight="1" x14ac:dyDescent="0.2"/>
    <row r="23291" ht="12.75" customHeight="1" x14ac:dyDescent="0.2"/>
    <row r="23292" ht="12.75" customHeight="1" x14ac:dyDescent="0.2"/>
    <row r="23293" ht="12.75" customHeight="1" x14ac:dyDescent="0.2"/>
    <row r="23294" ht="12.75" customHeight="1" x14ac:dyDescent="0.2"/>
    <row r="23295" ht="12.75" customHeight="1" x14ac:dyDescent="0.2"/>
    <row r="23296" ht="12.75" customHeight="1" x14ac:dyDescent="0.2"/>
    <row r="23297" ht="12.75" customHeight="1" x14ac:dyDescent="0.2"/>
    <row r="23298" ht="12.75" customHeight="1" x14ac:dyDescent="0.2"/>
    <row r="23299" ht="12.75" customHeight="1" x14ac:dyDescent="0.2"/>
    <row r="23300" ht="12.75" customHeight="1" x14ac:dyDescent="0.2"/>
    <row r="23301" ht="12.75" customHeight="1" x14ac:dyDescent="0.2"/>
    <row r="23302" ht="12.75" customHeight="1" x14ac:dyDescent="0.2"/>
    <row r="23303" ht="12.75" customHeight="1" x14ac:dyDescent="0.2"/>
    <row r="23304" ht="12.75" customHeight="1" x14ac:dyDescent="0.2"/>
    <row r="23305" ht="12.75" customHeight="1" x14ac:dyDescent="0.2"/>
    <row r="23306" ht="12.75" customHeight="1" x14ac:dyDescent="0.2"/>
    <row r="23307" ht="12.75" customHeight="1" x14ac:dyDescent="0.2"/>
    <row r="23308" ht="12.75" customHeight="1" x14ac:dyDescent="0.2"/>
    <row r="23309" ht="12.75" customHeight="1" x14ac:dyDescent="0.2"/>
    <row r="23310" ht="12.75" customHeight="1" x14ac:dyDescent="0.2"/>
    <row r="23311" ht="12.75" customHeight="1" x14ac:dyDescent="0.2"/>
    <row r="23312" ht="12.75" customHeight="1" x14ac:dyDescent="0.2"/>
    <row r="23313" ht="12.75" customHeight="1" x14ac:dyDescent="0.2"/>
    <row r="23314" ht="12.75" customHeight="1" x14ac:dyDescent="0.2"/>
    <row r="23315" ht="12.75" customHeight="1" x14ac:dyDescent="0.2"/>
    <row r="23316" ht="12.75" customHeight="1" x14ac:dyDescent="0.2"/>
    <row r="23317" ht="12.75" customHeight="1" x14ac:dyDescent="0.2"/>
    <row r="23318" ht="12.75" customHeight="1" x14ac:dyDescent="0.2"/>
    <row r="23319" ht="12.75" customHeight="1" x14ac:dyDescent="0.2"/>
    <row r="23320" ht="12.75" customHeight="1" x14ac:dyDescent="0.2"/>
    <row r="23321" ht="12.75" customHeight="1" x14ac:dyDescent="0.2"/>
    <row r="23322" ht="12.75" customHeight="1" x14ac:dyDescent="0.2"/>
    <row r="23323" ht="12.75" customHeight="1" x14ac:dyDescent="0.2"/>
    <row r="23324" ht="12.75" customHeight="1" x14ac:dyDescent="0.2"/>
    <row r="23325" ht="12.75" customHeight="1" x14ac:dyDescent="0.2"/>
    <row r="23326" ht="12.75" customHeight="1" x14ac:dyDescent="0.2"/>
    <row r="23327" ht="12.75" customHeight="1" x14ac:dyDescent="0.2"/>
    <row r="23328" ht="12.75" customHeight="1" x14ac:dyDescent="0.2"/>
    <row r="23329" ht="12.75" customHeight="1" x14ac:dyDescent="0.2"/>
    <row r="23330" ht="12.75" customHeight="1" x14ac:dyDescent="0.2"/>
    <row r="23331" ht="12.75" customHeight="1" x14ac:dyDescent="0.2"/>
    <row r="23332" ht="12.75" customHeight="1" x14ac:dyDescent="0.2"/>
    <row r="23333" ht="12.75" customHeight="1" x14ac:dyDescent="0.2"/>
    <row r="23334" ht="12.75" customHeight="1" x14ac:dyDescent="0.2"/>
    <row r="23335" ht="12.75" customHeight="1" x14ac:dyDescent="0.2"/>
    <row r="23336" ht="12.75" customHeight="1" x14ac:dyDescent="0.2"/>
    <row r="23337" ht="12.75" customHeight="1" x14ac:dyDescent="0.2"/>
    <row r="23338" ht="12.75" customHeight="1" x14ac:dyDescent="0.2"/>
    <row r="23339" ht="12.75" customHeight="1" x14ac:dyDescent="0.2"/>
    <row r="23340" ht="12.75" customHeight="1" x14ac:dyDescent="0.2"/>
    <row r="23341" ht="12.75" customHeight="1" x14ac:dyDescent="0.2"/>
    <row r="23342" ht="12.75" customHeight="1" x14ac:dyDescent="0.2"/>
    <row r="23343" ht="12.75" customHeight="1" x14ac:dyDescent="0.2"/>
    <row r="23344" ht="12.75" customHeight="1" x14ac:dyDescent="0.2"/>
    <row r="23345" ht="12.75" customHeight="1" x14ac:dyDescent="0.2"/>
    <row r="23346" ht="12.75" customHeight="1" x14ac:dyDescent="0.2"/>
    <row r="23347" ht="12.75" customHeight="1" x14ac:dyDescent="0.2"/>
    <row r="23348" ht="12.75" customHeight="1" x14ac:dyDescent="0.2"/>
    <row r="23349" ht="12.75" customHeight="1" x14ac:dyDescent="0.2"/>
    <row r="23350" ht="12.75" customHeight="1" x14ac:dyDescent="0.2"/>
    <row r="23351" ht="12.75" customHeight="1" x14ac:dyDescent="0.2"/>
    <row r="23352" ht="12.75" customHeight="1" x14ac:dyDescent="0.2"/>
    <row r="23353" ht="12.75" customHeight="1" x14ac:dyDescent="0.2"/>
    <row r="23354" ht="12.75" customHeight="1" x14ac:dyDescent="0.2"/>
    <row r="23355" ht="12.75" customHeight="1" x14ac:dyDescent="0.2"/>
    <row r="23356" ht="12.75" customHeight="1" x14ac:dyDescent="0.2"/>
    <row r="23357" ht="12.75" customHeight="1" x14ac:dyDescent="0.2"/>
    <row r="23358" ht="12.75" customHeight="1" x14ac:dyDescent="0.2"/>
    <row r="23359" ht="12.75" customHeight="1" x14ac:dyDescent="0.2"/>
    <row r="23360" ht="12.75" customHeight="1" x14ac:dyDescent="0.2"/>
    <row r="23361" ht="12.75" customHeight="1" x14ac:dyDescent="0.2"/>
    <row r="23362" ht="12.75" customHeight="1" x14ac:dyDescent="0.2"/>
    <row r="23363" ht="12.75" customHeight="1" x14ac:dyDescent="0.2"/>
    <row r="23364" ht="12.75" customHeight="1" x14ac:dyDescent="0.2"/>
    <row r="23365" ht="12.75" customHeight="1" x14ac:dyDescent="0.2"/>
    <row r="23366" ht="12.75" customHeight="1" x14ac:dyDescent="0.2"/>
    <row r="23367" ht="12.75" customHeight="1" x14ac:dyDescent="0.2"/>
    <row r="23368" ht="12.75" customHeight="1" x14ac:dyDescent="0.2"/>
    <row r="23369" ht="12.75" customHeight="1" x14ac:dyDescent="0.2"/>
    <row r="23370" ht="12.75" customHeight="1" x14ac:dyDescent="0.2"/>
    <row r="23371" ht="12.75" customHeight="1" x14ac:dyDescent="0.2"/>
    <row r="23372" ht="12.75" customHeight="1" x14ac:dyDescent="0.2"/>
    <row r="23373" ht="12.75" customHeight="1" x14ac:dyDescent="0.2"/>
    <row r="23374" ht="12.75" customHeight="1" x14ac:dyDescent="0.2"/>
    <row r="23375" ht="12.75" customHeight="1" x14ac:dyDescent="0.2"/>
    <row r="23376" ht="12.75" customHeight="1" x14ac:dyDescent="0.2"/>
    <row r="23377" ht="12.75" customHeight="1" x14ac:dyDescent="0.2"/>
    <row r="23378" ht="12.75" customHeight="1" x14ac:dyDescent="0.2"/>
    <row r="23379" ht="12.75" customHeight="1" x14ac:dyDescent="0.2"/>
    <row r="23380" ht="12.75" customHeight="1" x14ac:dyDescent="0.2"/>
    <row r="23381" ht="12.75" customHeight="1" x14ac:dyDescent="0.2"/>
    <row r="23382" ht="12.75" customHeight="1" x14ac:dyDescent="0.2"/>
    <row r="23383" ht="12.75" customHeight="1" x14ac:dyDescent="0.2"/>
    <row r="23384" ht="12.75" customHeight="1" x14ac:dyDescent="0.2"/>
    <row r="23385" ht="12.75" customHeight="1" x14ac:dyDescent="0.2"/>
    <row r="23386" ht="12.75" customHeight="1" x14ac:dyDescent="0.2"/>
    <row r="23387" ht="12.75" customHeight="1" x14ac:dyDescent="0.2"/>
    <row r="23388" ht="12.75" customHeight="1" x14ac:dyDescent="0.2"/>
    <row r="23389" ht="12.75" customHeight="1" x14ac:dyDescent="0.2"/>
    <row r="23390" ht="12.75" customHeight="1" x14ac:dyDescent="0.2"/>
    <row r="23391" ht="12.75" customHeight="1" x14ac:dyDescent="0.2"/>
    <row r="23392" ht="12.75" customHeight="1" x14ac:dyDescent="0.2"/>
    <row r="23393" ht="12.75" customHeight="1" x14ac:dyDescent="0.2"/>
    <row r="23394" ht="12.75" customHeight="1" x14ac:dyDescent="0.2"/>
    <row r="23395" ht="12.75" customHeight="1" x14ac:dyDescent="0.2"/>
    <row r="23396" ht="12.75" customHeight="1" x14ac:dyDescent="0.2"/>
    <row r="23397" ht="12.75" customHeight="1" x14ac:dyDescent="0.2"/>
    <row r="23398" ht="12.75" customHeight="1" x14ac:dyDescent="0.2"/>
    <row r="23399" ht="12.75" customHeight="1" x14ac:dyDescent="0.2"/>
    <row r="23400" ht="12.75" customHeight="1" x14ac:dyDescent="0.2"/>
    <row r="23401" ht="12.75" customHeight="1" x14ac:dyDescent="0.2"/>
    <row r="23402" ht="12.75" customHeight="1" x14ac:dyDescent="0.2"/>
    <row r="23403" ht="12.75" customHeight="1" x14ac:dyDescent="0.2"/>
    <row r="23404" ht="12.75" customHeight="1" x14ac:dyDescent="0.2"/>
    <row r="23405" ht="12.75" customHeight="1" x14ac:dyDescent="0.2"/>
    <row r="23406" ht="12.75" customHeight="1" x14ac:dyDescent="0.2"/>
    <row r="23407" ht="12.75" customHeight="1" x14ac:dyDescent="0.2"/>
    <row r="23408" ht="12.75" customHeight="1" x14ac:dyDescent="0.2"/>
    <row r="23409" ht="12.75" customHeight="1" x14ac:dyDescent="0.2"/>
    <row r="23410" ht="12.75" customHeight="1" x14ac:dyDescent="0.2"/>
    <row r="23411" ht="12.75" customHeight="1" x14ac:dyDescent="0.2"/>
    <row r="23412" ht="12.75" customHeight="1" x14ac:dyDescent="0.2"/>
    <row r="23413" ht="12.75" customHeight="1" x14ac:dyDescent="0.2"/>
    <row r="23414" ht="12.75" customHeight="1" x14ac:dyDescent="0.2"/>
    <row r="23415" ht="12.75" customHeight="1" x14ac:dyDescent="0.2"/>
    <row r="23416" ht="12.75" customHeight="1" x14ac:dyDescent="0.2"/>
    <row r="23417" ht="12.75" customHeight="1" x14ac:dyDescent="0.2"/>
    <row r="23418" ht="12.75" customHeight="1" x14ac:dyDescent="0.2"/>
    <row r="23419" ht="12.75" customHeight="1" x14ac:dyDescent="0.2"/>
    <row r="23420" ht="12.75" customHeight="1" x14ac:dyDescent="0.2"/>
    <row r="23421" ht="12.75" customHeight="1" x14ac:dyDescent="0.2"/>
    <row r="23422" ht="12.75" customHeight="1" x14ac:dyDescent="0.2"/>
    <row r="23423" ht="12.75" customHeight="1" x14ac:dyDescent="0.2"/>
    <row r="23424" ht="12.75" customHeight="1" x14ac:dyDescent="0.2"/>
    <row r="23425" ht="12.75" customHeight="1" x14ac:dyDescent="0.2"/>
    <row r="23426" ht="12.75" customHeight="1" x14ac:dyDescent="0.2"/>
    <row r="23427" ht="12.75" customHeight="1" x14ac:dyDescent="0.2"/>
    <row r="23428" ht="12.75" customHeight="1" x14ac:dyDescent="0.2"/>
    <row r="23429" ht="12.75" customHeight="1" x14ac:dyDescent="0.2"/>
    <row r="23430" ht="12.75" customHeight="1" x14ac:dyDescent="0.2"/>
    <row r="23431" ht="12.75" customHeight="1" x14ac:dyDescent="0.2"/>
    <row r="23432" ht="12.75" customHeight="1" x14ac:dyDescent="0.2"/>
    <row r="23433" ht="12.75" customHeight="1" x14ac:dyDescent="0.2"/>
    <row r="23434" ht="12.75" customHeight="1" x14ac:dyDescent="0.2"/>
    <row r="23435" ht="12.75" customHeight="1" x14ac:dyDescent="0.2"/>
    <row r="23436" ht="12.75" customHeight="1" x14ac:dyDescent="0.2"/>
    <row r="23437" ht="12.75" customHeight="1" x14ac:dyDescent="0.2"/>
    <row r="23438" ht="12.75" customHeight="1" x14ac:dyDescent="0.2"/>
    <row r="23439" ht="12.75" customHeight="1" x14ac:dyDescent="0.2"/>
    <row r="23440" ht="12.75" customHeight="1" x14ac:dyDescent="0.2"/>
    <row r="23441" ht="12.75" customHeight="1" x14ac:dyDescent="0.2"/>
    <row r="23442" ht="12.75" customHeight="1" x14ac:dyDescent="0.2"/>
    <row r="23443" ht="12.75" customHeight="1" x14ac:dyDescent="0.2"/>
    <row r="23444" ht="12.75" customHeight="1" x14ac:dyDescent="0.2"/>
    <row r="23445" ht="12.75" customHeight="1" x14ac:dyDescent="0.2"/>
    <row r="23446" ht="12.75" customHeight="1" x14ac:dyDescent="0.2"/>
    <row r="23447" ht="12.75" customHeight="1" x14ac:dyDescent="0.2"/>
    <row r="23448" ht="12.75" customHeight="1" x14ac:dyDescent="0.2"/>
    <row r="23449" ht="12.75" customHeight="1" x14ac:dyDescent="0.2"/>
    <row r="23450" ht="12.75" customHeight="1" x14ac:dyDescent="0.2"/>
    <row r="23451" ht="12.75" customHeight="1" x14ac:dyDescent="0.2"/>
    <row r="23452" ht="12.75" customHeight="1" x14ac:dyDescent="0.2"/>
    <row r="23453" ht="12.75" customHeight="1" x14ac:dyDescent="0.2"/>
    <row r="23454" ht="12.75" customHeight="1" x14ac:dyDescent="0.2"/>
    <row r="23455" ht="12.75" customHeight="1" x14ac:dyDescent="0.2"/>
    <row r="23456" ht="12.75" customHeight="1" x14ac:dyDescent="0.2"/>
    <row r="23457" ht="12.75" customHeight="1" x14ac:dyDescent="0.2"/>
    <row r="23458" ht="12.75" customHeight="1" x14ac:dyDescent="0.2"/>
    <row r="23459" ht="12.75" customHeight="1" x14ac:dyDescent="0.2"/>
    <row r="23460" ht="12.75" customHeight="1" x14ac:dyDescent="0.2"/>
    <row r="23461" ht="12.75" customHeight="1" x14ac:dyDescent="0.2"/>
    <row r="23462" ht="12.75" customHeight="1" x14ac:dyDescent="0.2"/>
    <row r="23463" ht="12.75" customHeight="1" x14ac:dyDescent="0.2"/>
    <row r="23464" ht="12.75" customHeight="1" x14ac:dyDescent="0.2"/>
    <row r="23465" ht="12.75" customHeight="1" x14ac:dyDescent="0.2"/>
    <row r="23466" ht="12.75" customHeight="1" x14ac:dyDescent="0.2"/>
    <row r="23467" ht="12.75" customHeight="1" x14ac:dyDescent="0.2"/>
    <row r="23468" ht="12.75" customHeight="1" x14ac:dyDescent="0.2"/>
    <row r="23469" ht="12.75" customHeight="1" x14ac:dyDescent="0.2"/>
    <row r="23470" ht="12.75" customHeight="1" x14ac:dyDescent="0.2"/>
    <row r="23471" ht="12.75" customHeight="1" x14ac:dyDescent="0.2"/>
    <row r="23472" ht="12.75" customHeight="1" x14ac:dyDescent="0.2"/>
    <row r="23473" ht="12.75" customHeight="1" x14ac:dyDescent="0.2"/>
    <row r="23474" ht="12.75" customHeight="1" x14ac:dyDescent="0.2"/>
    <row r="23475" ht="12.75" customHeight="1" x14ac:dyDescent="0.2"/>
    <row r="23476" ht="12.75" customHeight="1" x14ac:dyDescent="0.2"/>
    <row r="23477" ht="12.75" customHeight="1" x14ac:dyDescent="0.2"/>
    <row r="23478" ht="12.75" customHeight="1" x14ac:dyDescent="0.2"/>
    <row r="23479" ht="12.75" customHeight="1" x14ac:dyDescent="0.2"/>
    <row r="23480" ht="12.75" customHeight="1" x14ac:dyDescent="0.2"/>
    <row r="23481" ht="12.75" customHeight="1" x14ac:dyDescent="0.2"/>
    <row r="23482" ht="12.75" customHeight="1" x14ac:dyDescent="0.2"/>
    <row r="23483" ht="12.75" customHeight="1" x14ac:dyDescent="0.2"/>
    <row r="23484" ht="12.75" customHeight="1" x14ac:dyDescent="0.2"/>
    <row r="23485" ht="12.75" customHeight="1" x14ac:dyDescent="0.2"/>
    <row r="23486" ht="12.75" customHeight="1" x14ac:dyDescent="0.2"/>
    <row r="23487" ht="12.75" customHeight="1" x14ac:dyDescent="0.2"/>
    <row r="23488" ht="12.75" customHeight="1" x14ac:dyDescent="0.2"/>
    <row r="23489" ht="12.75" customHeight="1" x14ac:dyDescent="0.2"/>
    <row r="23490" ht="12.75" customHeight="1" x14ac:dyDescent="0.2"/>
    <row r="23491" ht="12.75" customHeight="1" x14ac:dyDescent="0.2"/>
    <row r="23492" ht="12.75" customHeight="1" x14ac:dyDescent="0.2"/>
    <row r="23493" ht="12.75" customHeight="1" x14ac:dyDescent="0.2"/>
    <row r="23494" ht="12.75" customHeight="1" x14ac:dyDescent="0.2"/>
    <row r="23495" ht="12.75" customHeight="1" x14ac:dyDescent="0.2"/>
    <row r="23496" ht="12.75" customHeight="1" x14ac:dyDescent="0.2"/>
    <row r="23497" ht="12.75" customHeight="1" x14ac:dyDescent="0.2"/>
    <row r="23498" ht="12.75" customHeight="1" x14ac:dyDescent="0.2"/>
    <row r="23499" ht="12.75" customHeight="1" x14ac:dyDescent="0.2"/>
    <row r="23500" ht="12.75" customHeight="1" x14ac:dyDescent="0.2"/>
    <row r="23501" ht="12.75" customHeight="1" x14ac:dyDescent="0.2"/>
    <row r="23502" ht="12.75" customHeight="1" x14ac:dyDescent="0.2"/>
    <row r="23503" ht="12.75" customHeight="1" x14ac:dyDescent="0.2"/>
    <row r="23504" ht="12.75" customHeight="1" x14ac:dyDescent="0.2"/>
    <row r="23505" ht="12.75" customHeight="1" x14ac:dyDescent="0.2"/>
    <row r="23506" ht="12.75" customHeight="1" x14ac:dyDescent="0.2"/>
    <row r="23507" ht="12.75" customHeight="1" x14ac:dyDescent="0.2"/>
    <row r="23508" ht="12.75" customHeight="1" x14ac:dyDescent="0.2"/>
    <row r="23509" ht="12.75" customHeight="1" x14ac:dyDescent="0.2"/>
    <row r="23510" ht="12.75" customHeight="1" x14ac:dyDescent="0.2"/>
    <row r="23511" ht="12.75" customHeight="1" x14ac:dyDescent="0.2"/>
    <row r="23512" ht="12.75" customHeight="1" x14ac:dyDescent="0.2"/>
    <row r="23513" ht="12.75" customHeight="1" x14ac:dyDescent="0.2"/>
    <row r="23514" ht="12.75" customHeight="1" x14ac:dyDescent="0.2"/>
    <row r="23515" ht="12.75" customHeight="1" x14ac:dyDescent="0.2"/>
    <row r="23516" ht="12.75" customHeight="1" x14ac:dyDescent="0.2"/>
    <row r="23517" ht="12.75" customHeight="1" x14ac:dyDescent="0.2"/>
    <row r="23518" ht="12.75" customHeight="1" x14ac:dyDescent="0.2"/>
    <row r="23519" ht="12.75" customHeight="1" x14ac:dyDescent="0.2"/>
    <row r="23520" ht="12.75" customHeight="1" x14ac:dyDescent="0.2"/>
    <row r="23521" ht="12.75" customHeight="1" x14ac:dyDescent="0.2"/>
    <row r="23522" ht="12.75" customHeight="1" x14ac:dyDescent="0.2"/>
    <row r="23523" ht="12.75" customHeight="1" x14ac:dyDescent="0.2"/>
    <row r="23524" ht="12.75" customHeight="1" x14ac:dyDescent="0.2"/>
    <row r="23525" ht="12.75" customHeight="1" x14ac:dyDescent="0.2"/>
    <row r="23526" ht="12.75" customHeight="1" x14ac:dyDescent="0.2"/>
    <row r="23527" ht="12.75" customHeight="1" x14ac:dyDescent="0.2"/>
    <row r="23528" ht="12.75" customHeight="1" x14ac:dyDescent="0.2"/>
    <row r="23529" ht="12.75" customHeight="1" x14ac:dyDescent="0.2"/>
    <row r="23530" ht="12.75" customHeight="1" x14ac:dyDescent="0.2"/>
    <row r="23531" ht="12.75" customHeight="1" x14ac:dyDescent="0.2"/>
    <row r="23532" ht="12.75" customHeight="1" x14ac:dyDescent="0.2"/>
    <row r="23533" ht="12.75" customHeight="1" x14ac:dyDescent="0.2"/>
    <row r="23534" ht="12.75" customHeight="1" x14ac:dyDescent="0.2"/>
    <row r="23535" ht="12.75" customHeight="1" x14ac:dyDescent="0.2"/>
    <row r="23536" ht="12.75" customHeight="1" x14ac:dyDescent="0.2"/>
    <row r="23537" ht="12.75" customHeight="1" x14ac:dyDescent="0.2"/>
    <row r="23538" ht="12.75" customHeight="1" x14ac:dyDescent="0.2"/>
    <row r="23539" ht="12.75" customHeight="1" x14ac:dyDescent="0.2"/>
    <row r="23540" ht="12.75" customHeight="1" x14ac:dyDescent="0.2"/>
    <row r="23541" ht="12.75" customHeight="1" x14ac:dyDescent="0.2"/>
    <row r="23542" ht="12.75" customHeight="1" x14ac:dyDescent="0.2"/>
    <row r="23543" ht="12.75" customHeight="1" x14ac:dyDescent="0.2"/>
    <row r="23544" ht="12.75" customHeight="1" x14ac:dyDescent="0.2"/>
    <row r="23545" ht="12.75" customHeight="1" x14ac:dyDescent="0.2"/>
    <row r="23546" ht="12.75" customHeight="1" x14ac:dyDescent="0.2"/>
    <row r="23547" ht="12.75" customHeight="1" x14ac:dyDescent="0.2"/>
    <row r="23548" ht="12.75" customHeight="1" x14ac:dyDescent="0.2"/>
    <row r="23549" ht="12.75" customHeight="1" x14ac:dyDescent="0.2"/>
    <row r="23550" ht="12.75" customHeight="1" x14ac:dyDescent="0.2"/>
    <row r="23551" ht="12.75" customHeight="1" x14ac:dyDescent="0.2"/>
    <row r="23552" ht="12.75" customHeight="1" x14ac:dyDescent="0.2"/>
    <row r="23553" ht="12.75" customHeight="1" x14ac:dyDescent="0.2"/>
    <row r="23554" ht="12.75" customHeight="1" x14ac:dyDescent="0.2"/>
    <row r="23555" ht="12.75" customHeight="1" x14ac:dyDescent="0.2"/>
    <row r="23556" ht="12.75" customHeight="1" x14ac:dyDescent="0.2"/>
    <row r="23557" ht="12.75" customHeight="1" x14ac:dyDescent="0.2"/>
    <row r="23558" ht="12.75" customHeight="1" x14ac:dyDescent="0.2"/>
    <row r="23559" ht="12.75" customHeight="1" x14ac:dyDescent="0.2"/>
    <row r="23560" ht="12.75" customHeight="1" x14ac:dyDescent="0.2"/>
    <row r="23561" ht="12.75" customHeight="1" x14ac:dyDescent="0.2"/>
    <row r="23562" ht="12.75" customHeight="1" x14ac:dyDescent="0.2"/>
    <row r="23563" ht="12.75" customHeight="1" x14ac:dyDescent="0.2"/>
    <row r="23564" ht="12.75" customHeight="1" x14ac:dyDescent="0.2"/>
    <row r="23565" ht="12.75" customHeight="1" x14ac:dyDescent="0.2"/>
    <row r="23566" ht="12.75" customHeight="1" x14ac:dyDescent="0.2"/>
    <row r="23567" ht="12.75" customHeight="1" x14ac:dyDescent="0.2"/>
    <row r="23568" ht="12.75" customHeight="1" x14ac:dyDescent="0.2"/>
    <row r="23569" ht="12.75" customHeight="1" x14ac:dyDescent="0.2"/>
    <row r="23570" ht="12.75" customHeight="1" x14ac:dyDescent="0.2"/>
    <row r="23571" ht="12.75" customHeight="1" x14ac:dyDescent="0.2"/>
    <row r="23572" ht="12.75" customHeight="1" x14ac:dyDescent="0.2"/>
    <row r="23573" ht="12.75" customHeight="1" x14ac:dyDescent="0.2"/>
    <row r="23574" ht="12.75" customHeight="1" x14ac:dyDescent="0.2"/>
    <row r="23575" ht="12.75" customHeight="1" x14ac:dyDescent="0.2"/>
    <row r="23576" ht="12.75" customHeight="1" x14ac:dyDescent="0.2"/>
    <row r="23577" ht="12.75" customHeight="1" x14ac:dyDescent="0.2"/>
    <row r="23578" ht="12.75" customHeight="1" x14ac:dyDescent="0.2"/>
    <row r="23579" ht="12.75" customHeight="1" x14ac:dyDescent="0.2"/>
    <row r="23580" ht="12.75" customHeight="1" x14ac:dyDescent="0.2"/>
    <row r="23581" ht="12.75" customHeight="1" x14ac:dyDescent="0.2"/>
    <row r="23582" ht="12.75" customHeight="1" x14ac:dyDescent="0.2"/>
    <row r="23583" ht="12.75" customHeight="1" x14ac:dyDescent="0.2"/>
    <row r="23584" ht="12.75" customHeight="1" x14ac:dyDescent="0.2"/>
    <row r="23585" ht="12.75" customHeight="1" x14ac:dyDescent="0.2"/>
    <row r="23586" ht="12.75" customHeight="1" x14ac:dyDescent="0.2"/>
    <row r="23587" ht="12.75" customHeight="1" x14ac:dyDescent="0.2"/>
    <row r="23588" ht="12.75" customHeight="1" x14ac:dyDescent="0.2"/>
    <row r="23589" ht="12.75" customHeight="1" x14ac:dyDescent="0.2"/>
    <row r="23590" ht="12.75" customHeight="1" x14ac:dyDescent="0.2"/>
    <row r="23591" ht="12.75" customHeight="1" x14ac:dyDescent="0.2"/>
    <row r="23592" ht="12.75" customHeight="1" x14ac:dyDescent="0.2"/>
    <row r="23593" ht="12.75" customHeight="1" x14ac:dyDescent="0.2"/>
    <row r="23594" ht="12.75" customHeight="1" x14ac:dyDescent="0.2"/>
    <row r="23595" ht="12.75" customHeight="1" x14ac:dyDescent="0.2"/>
    <row r="23596" ht="12.75" customHeight="1" x14ac:dyDescent="0.2"/>
    <row r="23597" ht="12.75" customHeight="1" x14ac:dyDescent="0.2"/>
    <row r="23598" ht="12.75" customHeight="1" x14ac:dyDescent="0.2"/>
    <row r="23599" ht="12.75" customHeight="1" x14ac:dyDescent="0.2"/>
    <row r="23600" ht="12.75" customHeight="1" x14ac:dyDescent="0.2"/>
    <row r="23601" ht="12.75" customHeight="1" x14ac:dyDescent="0.2"/>
    <row r="23602" ht="12.75" customHeight="1" x14ac:dyDescent="0.2"/>
    <row r="23603" ht="12.75" customHeight="1" x14ac:dyDescent="0.2"/>
    <row r="23604" ht="12.75" customHeight="1" x14ac:dyDescent="0.2"/>
    <row r="23605" ht="12.75" customHeight="1" x14ac:dyDescent="0.2"/>
    <row r="23606" ht="12.75" customHeight="1" x14ac:dyDescent="0.2"/>
    <row r="23607" ht="12.75" customHeight="1" x14ac:dyDescent="0.2"/>
    <row r="23608" ht="12.75" customHeight="1" x14ac:dyDescent="0.2"/>
    <row r="23609" ht="12.75" customHeight="1" x14ac:dyDescent="0.2"/>
    <row r="23610" ht="12.75" customHeight="1" x14ac:dyDescent="0.2"/>
    <row r="23611" ht="12.75" customHeight="1" x14ac:dyDescent="0.2"/>
    <row r="23612" ht="12.75" customHeight="1" x14ac:dyDescent="0.2"/>
    <row r="23613" ht="12.75" customHeight="1" x14ac:dyDescent="0.2"/>
    <row r="23614" ht="12.75" customHeight="1" x14ac:dyDescent="0.2"/>
    <row r="23615" ht="12.75" customHeight="1" x14ac:dyDescent="0.2"/>
    <row r="23616" ht="12.75" customHeight="1" x14ac:dyDescent="0.2"/>
    <row r="23617" ht="12.75" customHeight="1" x14ac:dyDescent="0.2"/>
    <row r="23618" ht="12.75" customHeight="1" x14ac:dyDescent="0.2"/>
    <row r="23619" ht="12.75" customHeight="1" x14ac:dyDescent="0.2"/>
    <row r="23620" ht="12.75" customHeight="1" x14ac:dyDescent="0.2"/>
    <row r="23621" ht="12.75" customHeight="1" x14ac:dyDescent="0.2"/>
    <row r="23622" ht="12.75" customHeight="1" x14ac:dyDescent="0.2"/>
    <row r="23623" ht="12.75" customHeight="1" x14ac:dyDescent="0.2"/>
    <row r="23624" ht="12.75" customHeight="1" x14ac:dyDescent="0.2"/>
    <row r="23625" ht="12.75" customHeight="1" x14ac:dyDescent="0.2"/>
    <row r="23626" ht="12.75" customHeight="1" x14ac:dyDescent="0.2"/>
    <row r="23627" ht="12.75" customHeight="1" x14ac:dyDescent="0.2"/>
    <row r="23628" ht="12.75" customHeight="1" x14ac:dyDescent="0.2"/>
    <row r="23629" ht="12.75" customHeight="1" x14ac:dyDescent="0.2"/>
    <row r="23630" ht="12.75" customHeight="1" x14ac:dyDescent="0.2"/>
    <row r="23631" ht="12.75" customHeight="1" x14ac:dyDescent="0.2"/>
    <row r="23632" ht="12.75" customHeight="1" x14ac:dyDescent="0.2"/>
    <row r="23633" ht="12.75" customHeight="1" x14ac:dyDescent="0.2"/>
    <row r="23634" ht="12.75" customHeight="1" x14ac:dyDescent="0.2"/>
    <row r="23635" ht="12.75" customHeight="1" x14ac:dyDescent="0.2"/>
    <row r="23636" ht="12.75" customHeight="1" x14ac:dyDescent="0.2"/>
    <row r="23637" ht="12.75" customHeight="1" x14ac:dyDescent="0.2"/>
    <row r="23638" ht="12.75" customHeight="1" x14ac:dyDescent="0.2"/>
    <row r="23639" ht="12.75" customHeight="1" x14ac:dyDescent="0.2"/>
    <row r="23640" ht="12.75" customHeight="1" x14ac:dyDescent="0.2"/>
    <row r="23641" ht="12.75" customHeight="1" x14ac:dyDescent="0.2"/>
    <row r="23642" ht="12.75" customHeight="1" x14ac:dyDescent="0.2"/>
    <row r="23643" ht="12.75" customHeight="1" x14ac:dyDescent="0.2"/>
    <row r="23644" ht="12.75" customHeight="1" x14ac:dyDescent="0.2"/>
    <row r="23645" ht="12.75" customHeight="1" x14ac:dyDescent="0.2"/>
    <row r="23646" ht="12.75" customHeight="1" x14ac:dyDescent="0.2"/>
    <row r="23647" ht="12.75" customHeight="1" x14ac:dyDescent="0.2"/>
    <row r="23648" ht="12.75" customHeight="1" x14ac:dyDescent="0.2"/>
    <row r="23649" ht="12.75" customHeight="1" x14ac:dyDescent="0.2"/>
    <row r="23650" ht="12.75" customHeight="1" x14ac:dyDescent="0.2"/>
    <row r="23651" ht="12.75" customHeight="1" x14ac:dyDescent="0.2"/>
    <row r="23652" ht="12.75" customHeight="1" x14ac:dyDescent="0.2"/>
    <row r="23653" ht="12.75" customHeight="1" x14ac:dyDescent="0.2"/>
    <row r="23654" ht="12.75" customHeight="1" x14ac:dyDescent="0.2"/>
    <row r="23655" ht="12.75" customHeight="1" x14ac:dyDescent="0.2"/>
    <row r="23656" ht="12.75" customHeight="1" x14ac:dyDescent="0.2"/>
    <row r="23657" ht="12.75" customHeight="1" x14ac:dyDescent="0.2"/>
    <row r="23658" ht="12.75" customHeight="1" x14ac:dyDescent="0.2"/>
    <row r="23659" ht="12.75" customHeight="1" x14ac:dyDescent="0.2"/>
    <row r="23660" ht="12.75" customHeight="1" x14ac:dyDescent="0.2"/>
    <row r="23661" ht="12.75" customHeight="1" x14ac:dyDescent="0.2"/>
    <row r="23662" ht="12.75" customHeight="1" x14ac:dyDescent="0.2"/>
    <row r="23663" ht="12.75" customHeight="1" x14ac:dyDescent="0.2"/>
    <row r="23664" ht="12.75" customHeight="1" x14ac:dyDescent="0.2"/>
    <row r="23665" ht="12.75" customHeight="1" x14ac:dyDescent="0.2"/>
    <row r="23666" ht="12.75" customHeight="1" x14ac:dyDescent="0.2"/>
    <row r="23667" ht="12.75" customHeight="1" x14ac:dyDescent="0.2"/>
    <row r="23668" ht="12.75" customHeight="1" x14ac:dyDescent="0.2"/>
    <row r="23669" ht="12.75" customHeight="1" x14ac:dyDescent="0.2"/>
    <row r="23670" ht="12.75" customHeight="1" x14ac:dyDescent="0.2"/>
    <row r="23671" ht="12.75" customHeight="1" x14ac:dyDescent="0.2"/>
    <row r="23672" ht="12.75" customHeight="1" x14ac:dyDescent="0.2"/>
    <row r="23673" ht="12.75" customHeight="1" x14ac:dyDescent="0.2"/>
    <row r="23674" ht="12.75" customHeight="1" x14ac:dyDescent="0.2"/>
    <row r="23675" ht="12.75" customHeight="1" x14ac:dyDescent="0.2"/>
    <row r="23676" ht="12.75" customHeight="1" x14ac:dyDescent="0.2"/>
    <row r="23677" ht="12.75" customHeight="1" x14ac:dyDescent="0.2"/>
    <row r="23678" ht="12.75" customHeight="1" x14ac:dyDescent="0.2"/>
    <row r="23679" ht="12.75" customHeight="1" x14ac:dyDescent="0.2"/>
    <row r="23680" ht="12.75" customHeight="1" x14ac:dyDescent="0.2"/>
    <row r="23681" ht="12.75" customHeight="1" x14ac:dyDescent="0.2"/>
    <row r="23682" ht="12.75" customHeight="1" x14ac:dyDescent="0.2"/>
    <row r="23683" ht="12.75" customHeight="1" x14ac:dyDescent="0.2"/>
    <row r="23684" ht="12.75" customHeight="1" x14ac:dyDescent="0.2"/>
    <row r="23685" ht="12.75" customHeight="1" x14ac:dyDescent="0.2"/>
    <row r="23686" ht="12.75" customHeight="1" x14ac:dyDescent="0.2"/>
    <row r="23687" ht="12.75" customHeight="1" x14ac:dyDescent="0.2"/>
    <row r="23688" ht="12.75" customHeight="1" x14ac:dyDescent="0.2"/>
    <row r="23689" ht="12.75" customHeight="1" x14ac:dyDescent="0.2"/>
    <row r="23690" ht="12.75" customHeight="1" x14ac:dyDescent="0.2"/>
    <row r="23691" ht="12.75" customHeight="1" x14ac:dyDescent="0.2"/>
    <row r="23692" ht="12.75" customHeight="1" x14ac:dyDescent="0.2"/>
    <row r="23693" ht="12.75" customHeight="1" x14ac:dyDescent="0.2"/>
    <row r="23694" ht="12.75" customHeight="1" x14ac:dyDescent="0.2"/>
    <row r="23695" ht="12.75" customHeight="1" x14ac:dyDescent="0.2"/>
    <row r="23696" ht="12.75" customHeight="1" x14ac:dyDescent="0.2"/>
    <row r="23697" ht="12.75" customHeight="1" x14ac:dyDescent="0.2"/>
    <row r="23698" ht="12.75" customHeight="1" x14ac:dyDescent="0.2"/>
    <row r="23699" ht="12.75" customHeight="1" x14ac:dyDescent="0.2"/>
    <row r="23700" ht="12.75" customHeight="1" x14ac:dyDescent="0.2"/>
    <row r="23701" ht="12.75" customHeight="1" x14ac:dyDescent="0.2"/>
    <row r="23702" ht="12.75" customHeight="1" x14ac:dyDescent="0.2"/>
    <row r="23703" ht="12.75" customHeight="1" x14ac:dyDescent="0.2"/>
    <row r="23704" ht="12.75" customHeight="1" x14ac:dyDescent="0.2"/>
    <row r="23705" ht="12.75" customHeight="1" x14ac:dyDescent="0.2"/>
    <row r="23706" ht="12.75" customHeight="1" x14ac:dyDescent="0.2"/>
    <row r="23707" ht="12.75" customHeight="1" x14ac:dyDescent="0.2"/>
    <row r="23708" ht="12.75" customHeight="1" x14ac:dyDescent="0.2"/>
    <row r="23709" ht="12.75" customHeight="1" x14ac:dyDescent="0.2"/>
    <row r="23710" ht="12.75" customHeight="1" x14ac:dyDescent="0.2"/>
    <row r="23711" ht="12.75" customHeight="1" x14ac:dyDescent="0.2"/>
    <row r="23712" ht="12.75" customHeight="1" x14ac:dyDescent="0.2"/>
    <row r="23713" ht="12.75" customHeight="1" x14ac:dyDescent="0.2"/>
    <row r="23714" ht="12.75" customHeight="1" x14ac:dyDescent="0.2"/>
    <row r="23715" ht="12.75" customHeight="1" x14ac:dyDescent="0.2"/>
    <row r="23716" ht="12.75" customHeight="1" x14ac:dyDescent="0.2"/>
    <row r="23717" ht="12.75" customHeight="1" x14ac:dyDescent="0.2"/>
    <row r="23718" ht="12.75" customHeight="1" x14ac:dyDescent="0.2"/>
    <row r="23719" ht="12.75" customHeight="1" x14ac:dyDescent="0.2"/>
    <row r="23720" ht="12.75" customHeight="1" x14ac:dyDescent="0.2"/>
    <row r="23721" ht="12.75" customHeight="1" x14ac:dyDescent="0.2"/>
    <row r="23722" ht="12.75" customHeight="1" x14ac:dyDescent="0.2"/>
    <row r="23723" ht="12.75" customHeight="1" x14ac:dyDescent="0.2"/>
    <row r="23724" ht="12.75" customHeight="1" x14ac:dyDescent="0.2"/>
    <row r="23725" ht="12.75" customHeight="1" x14ac:dyDescent="0.2"/>
    <row r="23726" ht="12.75" customHeight="1" x14ac:dyDescent="0.2"/>
    <row r="23727" ht="12.75" customHeight="1" x14ac:dyDescent="0.2"/>
    <row r="23728" ht="12.75" customHeight="1" x14ac:dyDescent="0.2"/>
    <row r="23729" ht="12.75" customHeight="1" x14ac:dyDescent="0.2"/>
    <row r="23730" ht="12.75" customHeight="1" x14ac:dyDescent="0.2"/>
    <row r="23731" ht="12.75" customHeight="1" x14ac:dyDescent="0.2"/>
    <row r="23732" ht="12.75" customHeight="1" x14ac:dyDescent="0.2"/>
    <row r="23733" ht="12.75" customHeight="1" x14ac:dyDescent="0.2"/>
    <row r="23734" ht="12.75" customHeight="1" x14ac:dyDescent="0.2"/>
    <row r="23735" ht="12.75" customHeight="1" x14ac:dyDescent="0.2"/>
    <row r="23736" ht="12.75" customHeight="1" x14ac:dyDescent="0.2"/>
    <row r="23737" ht="12.75" customHeight="1" x14ac:dyDescent="0.2"/>
    <row r="23738" ht="12.75" customHeight="1" x14ac:dyDescent="0.2"/>
    <row r="23739" ht="12.75" customHeight="1" x14ac:dyDescent="0.2"/>
    <row r="23740" ht="12.75" customHeight="1" x14ac:dyDescent="0.2"/>
    <row r="23741" ht="12.75" customHeight="1" x14ac:dyDescent="0.2"/>
    <row r="23742" ht="12.75" customHeight="1" x14ac:dyDescent="0.2"/>
    <row r="23743" ht="12.75" customHeight="1" x14ac:dyDescent="0.2"/>
    <row r="23744" ht="12.75" customHeight="1" x14ac:dyDescent="0.2"/>
    <row r="23745" ht="12.75" customHeight="1" x14ac:dyDescent="0.2"/>
    <row r="23746" ht="12.75" customHeight="1" x14ac:dyDescent="0.2"/>
    <row r="23747" ht="12.75" customHeight="1" x14ac:dyDescent="0.2"/>
    <row r="23748" ht="12.75" customHeight="1" x14ac:dyDescent="0.2"/>
    <row r="23749" ht="12.75" customHeight="1" x14ac:dyDescent="0.2"/>
    <row r="23750" ht="12.75" customHeight="1" x14ac:dyDescent="0.2"/>
    <row r="23751" ht="12.75" customHeight="1" x14ac:dyDescent="0.2"/>
    <row r="23752" ht="12.75" customHeight="1" x14ac:dyDescent="0.2"/>
    <row r="23753" ht="12.75" customHeight="1" x14ac:dyDescent="0.2"/>
    <row r="23754" ht="12.75" customHeight="1" x14ac:dyDescent="0.2"/>
    <row r="23755" ht="12.75" customHeight="1" x14ac:dyDescent="0.2"/>
    <row r="23756" ht="12.75" customHeight="1" x14ac:dyDescent="0.2"/>
    <row r="23757" ht="12.75" customHeight="1" x14ac:dyDescent="0.2"/>
    <row r="23758" ht="12.75" customHeight="1" x14ac:dyDescent="0.2"/>
    <row r="23759" ht="12.75" customHeight="1" x14ac:dyDescent="0.2"/>
    <row r="23760" ht="12.75" customHeight="1" x14ac:dyDescent="0.2"/>
    <row r="23761" ht="12.75" customHeight="1" x14ac:dyDescent="0.2"/>
    <row r="23762" ht="12.75" customHeight="1" x14ac:dyDescent="0.2"/>
    <row r="23763" ht="12.75" customHeight="1" x14ac:dyDescent="0.2"/>
    <row r="23764" ht="12.75" customHeight="1" x14ac:dyDescent="0.2"/>
    <row r="23765" ht="12.75" customHeight="1" x14ac:dyDescent="0.2"/>
    <row r="23766" ht="12.75" customHeight="1" x14ac:dyDescent="0.2"/>
    <row r="23767" ht="12.75" customHeight="1" x14ac:dyDescent="0.2"/>
    <row r="23768" ht="12.75" customHeight="1" x14ac:dyDescent="0.2"/>
    <row r="23769" ht="12.75" customHeight="1" x14ac:dyDescent="0.2"/>
    <row r="23770" ht="12.75" customHeight="1" x14ac:dyDescent="0.2"/>
    <row r="23771" ht="12.75" customHeight="1" x14ac:dyDescent="0.2"/>
    <row r="23772" ht="12.75" customHeight="1" x14ac:dyDescent="0.2"/>
    <row r="23773" ht="12.75" customHeight="1" x14ac:dyDescent="0.2"/>
    <row r="23774" ht="12.75" customHeight="1" x14ac:dyDescent="0.2"/>
    <row r="23775" ht="12.75" customHeight="1" x14ac:dyDescent="0.2"/>
    <row r="23776" ht="12.75" customHeight="1" x14ac:dyDescent="0.2"/>
    <row r="23777" ht="12.75" customHeight="1" x14ac:dyDescent="0.2"/>
    <row r="23778" ht="12.75" customHeight="1" x14ac:dyDescent="0.2"/>
    <row r="23779" ht="12.75" customHeight="1" x14ac:dyDescent="0.2"/>
    <row r="23780" ht="12.75" customHeight="1" x14ac:dyDescent="0.2"/>
    <row r="23781" ht="12.75" customHeight="1" x14ac:dyDescent="0.2"/>
    <row r="23782" ht="12.75" customHeight="1" x14ac:dyDescent="0.2"/>
    <row r="23783" ht="12.75" customHeight="1" x14ac:dyDescent="0.2"/>
    <row r="23784" ht="12.75" customHeight="1" x14ac:dyDescent="0.2"/>
    <row r="23785" ht="12.75" customHeight="1" x14ac:dyDescent="0.2"/>
    <row r="23786" ht="12.75" customHeight="1" x14ac:dyDescent="0.2"/>
    <row r="23787" ht="12.75" customHeight="1" x14ac:dyDescent="0.2"/>
    <row r="23788" ht="12.75" customHeight="1" x14ac:dyDescent="0.2"/>
    <row r="23789" ht="12.75" customHeight="1" x14ac:dyDescent="0.2"/>
    <row r="23790" ht="12.75" customHeight="1" x14ac:dyDescent="0.2"/>
    <row r="23791" ht="12.75" customHeight="1" x14ac:dyDescent="0.2"/>
    <row r="23792" ht="12.75" customHeight="1" x14ac:dyDescent="0.2"/>
    <row r="23793" ht="12.75" customHeight="1" x14ac:dyDescent="0.2"/>
    <row r="23794" ht="12.75" customHeight="1" x14ac:dyDescent="0.2"/>
    <row r="23795" ht="12.75" customHeight="1" x14ac:dyDescent="0.2"/>
    <row r="23796" ht="12.75" customHeight="1" x14ac:dyDescent="0.2"/>
    <row r="23797" ht="12.75" customHeight="1" x14ac:dyDescent="0.2"/>
    <row r="23798" ht="12.75" customHeight="1" x14ac:dyDescent="0.2"/>
    <row r="23799" ht="12.75" customHeight="1" x14ac:dyDescent="0.2"/>
    <row r="23800" ht="12.75" customHeight="1" x14ac:dyDescent="0.2"/>
    <row r="23801" ht="12.75" customHeight="1" x14ac:dyDescent="0.2"/>
    <row r="23802" ht="12.75" customHeight="1" x14ac:dyDescent="0.2"/>
    <row r="23803" ht="12.75" customHeight="1" x14ac:dyDescent="0.2"/>
    <row r="23804" ht="12.75" customHeight="1" x14ac:dyDescent="0.2"/>
    <row r="23805" ht="12.75" customHeight="1" x14ac:dyDescent="0.2"/>
    <row r="23806" ht="12.75" customHeight="1" x14ac:dyDescent="0.2"/>
    <row r="23807" ht="12.75" customHeight="1" x14ac:dyDescent="0.2"/>
    <row r="23808" ht="12.75" customHeight="1" x14ac:dyDescent="0.2"/>
    <row r="23809" ht="12.75" customHeight="1" x14ac:dyDescent="0.2"/>
    <row r="23810" ht="12.75" customHeight="1" x14ac:dyDescent="0.2"/>
    <row r="23811" ht="12.75" customHeight="1" x14ac:dyDescent="0.2"/>
    <row r="23812" ht="12.75" customHeight="1" x14ac:dyDescent="0.2"/>
    <row r="23813" ht="12.75" customHeight="1" x14ac:dyDescent="0.2"/>
    <row r="23814" ht="12.75" customHeight="1" x14ac:dyDescent="0.2"/>
    <row r="23815" ht="12.75" customHeight="1" x14ac:dyDescent="0.2"/>
    <row r="23816" ht="12.75" customHeight="1" x14ac:dyDescent="0.2"/>
    <row r="23817" ht="12.75" customHeight="1" x14ac:dyDescent="0.2"/>
    <row r="23818" ht="12.75" customHeight="1" x14ac:dyDescent="0.2"/>
    <row r="23819" ht="12.75" customHeight="1" x14ac:dyDescent="0.2"/>
    <row r="23820" ht="12.75" customHeight="1" x14ac:dyDescent="0.2"/>
    <row r="23821" ht="12.75" customHeight="1" x14ac:dyDescent="0.2"/>
    <row r="23822" ht="12.75" customHeight="1" x14ac:dyDescent="0.2"/>
    <row r="23823" ht="12.75" customHeight="1" x14ac:dyDescent="0.2"/>
    <row r="23824" ht="12.75" customHeight="1" x14ac:dyDescent="0.2"/>
    <row r="23825" ht="12.75" customHeight="1" x14ac:dyDescent="0.2"/>
    <row r="23826" ht="12.75" customHeight="1" x14ac:dyDescent="0.2"/>
    <row r="23827" ht="12.75" customHeight="1" x14ac:dyDescent="0.2"/>
    <row r="23828" ht="12.75" customHeight="1" x14ac:dyDescent="0.2"/>
    <row r="23829" ht="12.75" customHeight="1" x14ac:dyDescent="0.2"/>
    <row r="23830" ht="12.75" customHeight="1" x14ac:dyDescent="0.2"/>
    <row r="23831" ht="12.75" customHeight="1" x14ac:dyDescent="0.2"/>
    <row r="23832" ht="12.75" customHeight="1" x14ac:dyDescent="0.2"/>
    <row r="23833" ht="12.75" customHeight="1" x14ac:dyDescent="0.2"/>
    <row r="23834" ht="12.75" customHeight="1" x14ac:dyDescent="0.2"/>
    <row r="23835" ht="12.75" customHeight="1" x14ac:dyDescent="0.2"/>
    <row r="23836" ht="12.75" customHeight="1" x14ac:dyDescent="0.2"/>
    <row r="23837" ht="12.75" customHeight="1" x14ac:dyDescent="0.2"/>
    <row r="23838" ht="12.75" customHeight="1" x14ac:dyDescent="0.2"/>
    <row r="23839" ht="12.75" customHeight="1" x14ac:dyDescent="0.2"/>
    <row r="23840" ht="12.75" customHeight="1" x14ac:dyDescent="0.2"/>
    <row r="23841" ht="12.75" customHeight="1" x14ac:dyDescent="0.2"/>
    <row r="23842" ht="12.75" customHeight="1" x14ac:dyDescent="0.2"/>
    <row r="23843" ht="12.75" customHeight="1" x14ac:dyDescent="0.2"/>
    <row r="23844" ht="12.75" customHeight="1" x14ac:dyDescent="0.2"/>
    <row r="23845" ht="12.75" customHeight="1" x14ac:dyDescent="0.2"/>
    <row r="23846" ht="12.75" customHeight="1" x14ac:dyDescent="0.2"/>
    <row r="23847" ht="12.75" customHeight="1" x14ac:dyDescent="0.2"/>
    <row r="23848" ht="12.75" customHeight="1" x14ac:dyDescent="0.2"/>
    <row r="23849" ht="12.75" customHeight="1" x14ac:dyDescent="0.2"/>
    <row r="23850" ht="12.75" customHeight="1" x14ac:dyDescent="0.2"/>
    <row r="23851" ht="12.75" customHeight="1" x14ac:dyDescent="0.2"/>
    <row r="23852" ht="12.75" customHeight="1" x14ac:dyDescent="0.2"/>
    <row r="23853" ht="12.75" customHeight="1" x14ac:dyDescent="0.2"/>
    <row r="23854" ht="12.75" customHeight="1" x14ac:dyDescent="0.2"/>
    <row r="23855" ht="12.75" customHeight="1" x14ac:dyDescent="0.2"/>
    <row r="23856" ht="12.75" customHeight="1" x14ac:dyDescent="0.2"/>
    <row r="23857" ht="12.75" customHeight="1" x14ac:dyDescent="0.2"/>
    <row r="23858" ht="12.75" customHeight="1" x14ac:dyDescent="0.2"/>
    <row r="23859" ht="12.75" customHeight="1" x14ac:dyDescent="0.2"/>
    <row r="23860" ht="12.75" customHeight="1" x14ac:dyDescent="0.2"/>
    <row r="23861" ht="12.75" customHeight="1" x14ac:dyDescent="0.2"/>
    <row r="23862" ht="12.75" customHeight="1" x14ac:dyDescent="0.2"/>
    <row r="23863" ht="12.75" customHeight="1" x14ac:dyDescent="0.2"/>
    <row r="23864" ht="12.75" customHeight="1" x14ac:dyDescent="0.2"/>
    <row r="23865" ht="12.75" customHeight="1" x14ac:dyDescent="0.2"/>
    <row r="23866" ht="12.75" customHeight="1" x14ac:dyDescent="0.2"/>
    <row r="23867" ht="12.75" customHeight="1" x14ac:dyDescent="0.2"/>
    <row r="23868" ht="12.75" customHeight="1" x14ac:dyDescent="0.2"/>
    <row r="23869" ht="12.75" customHeight="1" x14ac:dyDescent="0.2"/>
    <row r="23870" ht="12.75" customHeight="1" x14ac:dyDescent="0.2"/>
    <row r="23871" ht="12.75" customHeight="1" x14ac:dyDescent="0.2"/>
    <row r="23872" ht="12.75" customHeight="1" x14ac:dyDescent="0.2"/>
    <row r="23873" ht="12.75" customHeight="1" x14ac:dyDescent="0.2"/>
    <row r="23874" ht="12.75" customHeight="1" x14ac:dyDescent="0.2"/>
    <row r="23875" ht="12.75" customHeight="1" x14ac:dyDescent="0.2"/>
    <row r="23876" ht="12.75" customHeight="1" x14ac:dyDescent="0.2"/>
    <row r="23877" ht="12.75" customHeight="1" x14ac:dyDescent="0.2"/>
    <row r="23878" ht="12.75" customHeight="1" x14ac:dyDescent="0.2"/>
    <row r="23879" ht="12.75" customHeight="1" x14ac:dyDescent="0.2"/>
    <row r="23880" ht="12.75" customHeight="1" x14ac:dyDescent="0.2"/>
    <row r="23881" ht="12.75" customHeight="1" x14ac:dyDescent="0.2"/>
    <row r="23882" ht="12.75" customHeight="1" x14ac:dyDescent="0.2"/>
    <row r="23883" ht="12.75" customHeight="1" x14ac:dyDescent="0.2"/>
    <row r="23884" ht="12.75" customHeight="1" x14ac:dyDescent="0.2"/>
    <row r="23885" ht="12.75" customHeight="1" x14ac:dyDescent="0.2"/>
    <row r="23886" ht="12.75" customHeight="1" x14ac:dyDescent="0.2"/>
    <row r="23887" ht="12.75" customHeight="1" x14ac:dyDescent="0.2"/>
    <row r="23888" ht="12.75" customHeight="1" x14ac:dyDescent="0.2"/>
    <row r="23889" ht="12.75" customHeight="1" x14ac:dyDescent="0.2"/>
    <row r="23890" ht="12.75" customHeight="1" x14ac:dyDescent="0.2"/>
    <row r="23891" ht="12.75" customHeight="1" x14ac:dyDescent="0.2"/>
    <row r="23892" ht="12.75" customHeight="1" x14ac:dyDescent="0.2"/>
    <row r="23893" ht="12.75" customHeight="1" x14ac:dyDescent="0.2"/>
    <row r="23894" ht="12.75" customHeight="1" x14ac:dyDescent="0.2"/>
    <row r="23895" ht="12.75" customHeight="1" x14ac:dyDescent="0.2"/>
    <row r="23896" ht="12.75" customHeight="1" x14ac:dyDescent="0.2"/>
    <row r="23897" ht="12.75" customHeight="1" x14ac:dyDescent="0.2"/>
    <row r="23898" ht="12.75" customHeight="1" x14ac:dyDescent="0.2"/>
    <row r="23899" ht="12.75" customHeight="1" x14ac:dyDescent="0.2"/>
    <row r="23900" ht="12.75" customHeight="1" x14ac:dyDescent="0.2"/>
    <row r="23901" ht="12.75" customHeight="1" x14ac:dyDescent="0.2"/>
    <row r="23902" ht="12.75" customHeight="1" x14ac:dyDescent="0.2"/>
    <row r="23903" ht="12.75" customHeight="1" x14ac:dyDescent="0.2"/>
    <row r="23904" ht="12.75" customHeight="1" x14ac:dyDescent="0.2"/>
    <row r="23905" ht="12.75" customHeight="1" x14ac:dyDescent="0.2"/>
    <row r="23906" ht="12.75" customHeight="1" x14ac:dyDescent="0.2"/>
    <row r="23907" ht="12.75" customHeight="1" x14ac:dyDescent="0.2"/>
    <row r="23908" ht="12.75" customHeight="1" x14ac:dyDescent="0.2"/>
    <row r="23909" ht="12.75" customHeight="1" x14ac:dyDescent="0.2"/>
    <row r="23910" ht="12.75" customHeight="1" x14ac:dyDescent="0.2"/>
    <row r="23911" ht="12.75" customHeight="1" x14ac:dyDescent="0.2"/>
    <row r="23912" ht="12.75" customHeight="1" x14ac:dyDescent="0.2"/>
    <row r="23913" ht="12.75" customHeight="1" x14ac:dyDescent="0.2"/>
    <row r="23914" ht="12.75" customHeight="1" x14ac:dyDescent="0.2"/>
    <row r="23915" ht="12.75" customHeight="1" x14ac:dyDescent="0.2"/>
    <row r="23916" ht="12.75" customHeight="1" x14ac:dyDescent="0.2"/>
    <row r="23917" ht="12.75" customHeight="1" x14ac:dyDescent="0.2"/>
    <row r="23918" ht="12.75" customHeight="1" x14ac:dyDescent="0.2"/>
    <row r="23919" ht="12.75" customHeight="1" x14ac:dyDescent="0.2"/>
    <row r="23920" ht="12.75" customHeight="1" x14ac:dyDescent="0.2"/>
    <row r="23921" ht="12.75" customHeight="1" x14ac:dyDescent="0.2"/>
    <row r="23922" ht="12.75" customHeight="1" x14ac:dyDescent="0.2"/>
    <row r="23923" ht="12.75" customHeight="1" x14ac:dyDescent="0.2"/>
    <row r="23924" ht="12.75" customHeight="1" x14ac:dyDescent="0.2"/>
    <row r="23925" ht="12.75" customHeight="1" x14ac:dyDescent="0.2"/>
    <row r="23926" ht="12.75" customHeight="1" x14ac:dyDescent="0.2"/>
    <row r="23927" ht="12.75" customHeight="1" x14ac:dyDescent="0.2"/>
    <row r="23928" ht="12.75" customHeight="1" x14ac:dyDescent="0.2"/>
    <row r="23929" ht="12.75" customHeight="1" x14ac:dyDescent="0.2"/>
    <row r="23930" ht="12.75" customHeight="1" x14ac:dyDescent="0.2"/>
    <row r="23931" ht="12.75" customHeight="1" x14ac:dyDescent="0.2"/>
    <row r="23932" ht="12.75" customHeight="1" x14ac:dyDescent="0.2"/>
    <row r="23933" ht="12.75" customHeight="1" x14ac:dyDescent="0.2"/>
    <row r="23934" ht="12.75" customHeight="1" x14ac:dyDescent="0.2"/>
    <row r="23935" ht="12.75" customHeight="1" x14ac:dyDescent="0.2"/>
    <row r="23936" ht="12.75" customHeight="1" x14ac:dyDescent="0.2"/>
    <row r="23937" ht="12.75" customHeight="1" x14ac:dyDescent="0.2"/>
    <row r="23938" ht="12.75" customHeight="1" x14ac:dyDescent="0.2"/>
    <row r="23939" ht="12.75" customHeight="1" x14ac:dyDescent="0.2"/>
    <row r="23940" ht="12.75" customHeight="1" x14ac:dyDescent="0.2"/>
    <row r="23941" ht="12.75" customHeight="1" x14ac:dyDescent="0.2"/>
    <row r="23942" ht="12.75" customHeight="1" x14ac:dyDescent="0.2"/>
    <row r="23943" ht="12.75" customHeight="1" x14ac:dyDescent="0.2"/>
    <row r="23944" ht="12.75" customHeight="1" x14ac:dyDescent="0.2"/>
    <row r="23945" ht="12.75" customHeight="1" x14ac:dyDescent="0.2"/>
    <row r="23946" ht="12.75" customHeight="1" x14ac:dyDescent="0.2"/>
    <row r="23947" ht="12.75" customHeight="1" x14ac:dyDescent="0.2"/>
    <row r="23948" ht="12.75" customHeight="1" x14ac:dyDescent="0.2"/>
    <row r="23949" ht="12.75" customHeight="1" x14ac:dyDescent="0.2"/>
    <row r="23950" ht="12.75" customHeight="1" x14ac:dyDescent="0.2"/>
    <row r="23951" ht="12.75" customHeight="1" x14ac:dyDescent="0.2"/>
    <row r="23952" ht="12.75" customHeight="1" x14ac:dyDescent="0.2"/>
    <row r="23953" ht="12.75" customHeight="1" x14ac:dyDescent="0.2"/>
    <row r="23954" ht="12.75" customHeight="1" x14ac:dyDescent="0.2"/>
    <row r="23955" ht="12.75" customHeight="1" x14ac:dyDescent="0.2"/>
    <row r="23956" ht="12.75" customHeight="1" x14ac:dyDescent="0.2"/>
    <row r="23957" ht="12.75" customHeight="1" x14ac:dyDescent="0.2"/>
    <row r="23958" ht="12.75" customHeight="1" x14ac:dyDescent="0.2"/>
    <row r="23959" ht="12.75" customHeight="1" x14ac:dyDescent="0.2"/>
    <row r="23960" ht="12.75" customHeight="1" x14ac:dyDescent="0.2"/>
    <row r="23961" ht="12.75" customHeight="1" x14ac:dyDescent="0.2"/>
    <row r="23962" ht="12.75" customHeight="1" x14ac:dyDescent="0.2"/>
    <row r="23963" ht="12.75" customHeight="1" x14ac:dyDescent="0.2"/>
    <row r="23964" ht="12.75" customHeight="1" x14ac:dyDescent="0.2"/>
    <row r="23965" ht="12.75" customHeight="1" x14ac:dyDescent="0.2"/>
    <row r="23966" ht="12.75" customHeight="1" x14ac:dyDescent="0.2"/>
    <row r="23967" ht="12.75" customHeight="1" x14ac:dyDescent="0.2"/>
    <row r="23968" ht="12.75" customHeight="1" x14ac:dyDescent="0.2"/>
    <row r="23969" ht="12.75" customHeight="1" x14ac:dyDescent="0.2"/>
    <row r="23970" ht="12.75" customHeight="1" x14ac:dyDescent="0.2"/>
    <row r="23971" ht="12.75" customHeight="1" x14ac:dyDescent="0.2"/>
    <row r="23972" ht="12.75" customHeight="1" x14ac:dyDescent="0.2"/>
    <row r="23973" ht="12.75" customHeight="1" x14ac:dyDescent="0.2"/>
    <row r="23974" ht="12.75" customHeight="1" x14ac:dyDescent="0.2"/>
    <row r="23975" ht="12.75" customHeight="1" x14ac:dyDescent="0.2"/>
    <row r="23976" ht="12.75" customHeight="1" x14ac:dyDescent="0.2"/>
    <row r="23977" ht="12.75" customHeight="1" x14ac:dyDescent="0.2"/>
    <row r="23978" ht="12.75" customHeight="1" x14ac:dyDescent="0.2"/>
    <row r="23979" ht="12.75" customHeight="1" x14ac:dyDescent="0.2"/>
    <row r="23980" ht="12.75" customHeight="1" x14ac:dyDescent="0.2"/>
    <row r="23981" ht="12.75" customHeight="1" x14ac:dyDescent="0.2"/>
    <row r="23982" ht="12.75" customHeight="1" x14ac:dyDescent="0.2"/>
    <row r="23983" ht="12.75" customHeight="1" x14ac:dyDescent="0.2"/>
    <row r="23984" ht="12.75" customHeight="1" x14ac:dyDescent="0.2"/>
    <row r="23985" ht="12.75" customHeight="1" x14ac:dyDescent="0.2"/>
    <row r="23986" ht="12.75" customHeight="1" x14ac:dyDescent="0.2"/>
    <row r="23987" ht="12.75" customHeight="1" x14ac:dyDescent="0.2"/>
    <row r="23988" ht="12.75" customHeight="1" x14ac:dyDescent="0.2"/>
    <row r="23989" ht="12.75" customHeight="1" x14ac:dyDescent="0.2"/>
    <row r="23990" ht="12.75" customHeight="1" x14ac:dyDescent="0.2"/>
    <row r="23991" ht="12.75" customHeight="1" x14ac:dyDescent="0.2"/>
    <row r="23992" ht="12.75" customHeight="1" x14ac:dyDescent="0.2"/>
    <row r="23993" ht="12.75" customHeight="1" x14ac:dyDescent="0.2"/>
    <row r="23994" ht="12.75" customHeight="1" x14ac:dyDescent="0.2"/>
    <row r="23995" ht="12.75" customHeight="1" x14ac:dyDescent="0.2"/>
    <row r="23996" ht="12.75" customHeight="1" x14ac:dyDescent="0.2"/>
    <row r="23997" ht="12.75" customHeight="1" x14ac:dyDescent="0.2"/>
    <row r="23998" ht="12.75" customHeight="1" x14ac:dyDescent="0.2"/>
    <row r="23999" ht="12.75" customHeight="1" x14ac:dyDescent="0.2"/>
    <row r="24000" ht="12.75" customHeight="1" x14ac:dyDescent="0.2"/>
    <row r="24001" ht="12.75" customHeight="1" x14ac:dyDescent="0.2"/>
    <row r="24002" ht="12.75" customHeight="1" x14ac:dyDescent="0.2"/>
    <row r="24003" ht="12.75" customHeight="1" x14ac:dyDescent="0.2"/>
    <row r="24004" ht="12.75" customHeight="1" x14ac:dyDescent="0.2"/>
    <row r="24005" ht="12.75" customHeight="1" x14ac:dyDescent="0.2"/>
    <row r="24006" ht="12.75" customHeight="1" x14ac:dyDescent="0.2"/>
    <row r="24007" ht="12.75" customHeight="1" x14ac:dyDescent="0.2"/>
    <row r="24008" ht="12.75" customHeight="1" x14ac:dyDescent="0.2"/>
    <row r="24009" ht="12.75" customHeight="1" x14ac:dyDescent="0.2"/>
    <row r="24010" ht="12.75" customHeight="1" x14ac:dyDescent="0.2"/>
    <row r="24011" ht="12.75" customHeight="1" x14ac:dyDescent="0.2"/>
    <row r="24012" ht="12.75" customHeight="1" x14ac:dyDescent="0.2"/>
    <row r="24013" ht="12.75" customHeight="1" x14ac:dyDescent="0.2"/>
    <row r="24014" ht="12.75" customHeight="1" x14ac:dyDescent="0.2"/>
    <row r="24015" ht="12.75" customHeight="1" x14ac:dyDescent="0.2"/>
    <row r="24016" ht="12.75" customHeight="1" x14ac:dyDescent="0.2"/>
    <row r="24017" ht="12.75" customHeight="1" x14ac:dyDescent="0.2"/>
    <row r="24018" ht="12.75" customHeight="1" x14ac:dyDescent="0.2"/>
    <row r="24019" ht="12.75" customHeight="1" x14ac:dyDescent="0.2"/>
    <row r="24020" ht="12.75" customHeight="1" x14ac:dyDescent="0.2"/>
    <row r="24021" ht="12.75" customHeight="1" x14ac:dyDescent="0.2"/>
    <row r="24022" ht="12.75" customHeight="1" x14ac:dyDescent="0.2"/>
    <row r="24023" ht="12.75" customHeight="1" x14ac:dyDescent="0.2"/>
    <row r="24024" ht="12.75" customHeight="1" x14ac:dyDescent="0.2"/>
    <row r="24025" ht="12.75" customHeight="1" x14ac:dyDescent="0.2"/>
    <row r="24026" ht="12.75" customHeight="1" x14ac:dyDescent="0.2"/>
    <row r="24027" ht="12.75" customHeight="1" x14ac:dyDescent="0.2"/>
    <row r="24028" ht="12.75" customHeight="1" x14ac:dyDescent="0.2"/>
    <row r="24029" ht="12.75" customHeight="1" x14ac:dyDescent="0.2"/>
    <row r="24030" ht="12.75" customHeight="1" x14ac:dyDescent="0.2"/>
    <row r="24031" ht="12.75" customHeight="1" x14ac:dyDescent="0.2"/>
    <row r="24032" ht="12.75" customHeight="1" x14ac:dyDescent="0.2"/>
    <row r="24033" ht="12.75" customHeight="1" x14ac:dyDescent="0.2"/>
    <row r="24034" ht="12.75" customHeight="1" x14ac:dyDescent="0.2"/>
    <row r="24035" ht="12.75" customHeight="1" x14ac:dyDescent="0.2"/>
    <row r="24036" ht="12.75" customHeight="1" x14ac:dyDescent="0.2"/>
    <row r="24037" ht="12.75" customHeight="1" x14ac:dyDescent="0.2"/>
    <row r="24038" ht="12.75" customHeight="1" x14ac:dyDescent="0.2"/>
    <row r="24039" ht="12.75" customHeight="1" x14ac:dyDescent="0.2"/>
    <row r="24040" ht="12.75" customHeight="1" x14ac:dyDescent="0.2"/>
    <row r="24041" ht="12.75" customHeight="1" x14ac:dyDescent="0.2"/>
    <row r="24042" ht="12.75" customHeight="1" x14ac:dyDescent="0.2"/>
    <row r="24043" ht="12.75" customHeight="1" x14ac:dyDescent="0.2"/>
    <row r="24044" ht="12.75" customHeight="1" x14ac:dyDescent="0.2"/>
    <row r="24045" ht="12.75" customHeight="1" x14ac:dyDescent="0.2"/>
    <row r="24046" ht="12.75" customHeight="1" x14ac:dyDescent="0.2"/>
    <row r="24047" ht="12.75" customHeight="1" x14ac:dyDescent="0.2"/>
    <row r="24048" ht="12.75" customHeight="1" x14ac:dyDescent="0.2"/>
    <row r="24049" ht="12.75" customHeight="1" x14ac:dyDescent="0.2"/>
    <row r="24050" ht="12.75" customHeight="1" x14ac:dyDescent="0.2"/>
    <row r="24051" ht="12.75" customHeight="1" x14ac:dyDescent="0.2"/>
    <row r="24052" ht="12.75" customHeight="1" x14ac:dyDescent="0.2"/>
    <row r="24053" ht="12.75" customHeight="1" x14ac:dyDescent="0.2"/>
    <row r="24054" ht="12.75" customHeight="1" x14ac:dyDescent="0.2"/>
    <row r="24055" ht="12.75" customHeight="1" x14ac:dyDescent="0.2"/>
    <row r="24056" ht="12.75" customHeight="1" x14ac:dyDescent="0.2"/>
    <row r="24057" ht="12.75" customHeight="1" x14ac:dyDescent="0.2"/>
    <row r="24058" ht="12.75" customHeight="1" x14ac:dyDescent="0.2"/>
    <row r="24059" ht="12.75" customHeight="1" x14ac:dyDescent="0.2"/>
    <row r="24060" ht="12.75" customHeight="1" x14ac:dyDescent="0.2"/>
    <row r="24061" ht="12.75" customHeight="1" x14ac:dyDescent="0.2"/>
    <row r="24062" ht="12.75" customHeight="1" x14ac:dyDescent="0.2"/>
    <row r="24063" ht="12.75" customHeight="1" x14ac:dyDescent="0.2"/>
    <row r="24064" ht="12.75" customHeight="1" x14ac:dyDescent="0.2"/>
    <row r="24065" ht="12.75" customHeight="1" x14ac:dyDescent="0.2"/>
    <row r="24066" ht="12.75" customHeight="1" x14ac:dyDescent="0.2"/>
    <row r="24067" ht="12.75" customHeight="1" x14ac:dyDescent="0.2"/>
    <row r="24068" ht="12.75" customHeight="1" x14ac:dyDescent="0.2"/>
    <row r="24069" ht="12.75" customHeight="1" x14ac:dyDescent="0.2"/>
    <row r="24070" ht="12.75" customHeight="1" x14ac:dyDescent="0.2"/>
    <row r="24071" ht="12.75" customHeight="1" x14ac:dyDescent="0.2"/>
    <row r="24072" ht="12.75" customHeight="1" x14ac:dyDescent="0.2"/>
    <row r="24073" ht="12.75" customHeight="1" x14ac:dyDescent="0.2"/>
    <row r="24074" ht="12.75" customHeight="1" x14ac:dyDescent="0.2"/>
    <row r="24075" ht="12.75" customHeight="1" x14ac:dyDescent="0.2"/>
    <row r="24076" ht="12.75" customHeight="1" x14ac:dyDescent="0.2"/>
    <row r="24077" ht="12.75" customHeight="1" x14ac:dyDescent="0.2"/>
    <row r="24078" ht="12.75" customHeight="1" x14ac:dyDescent="0.2"/>
    <row r="24079" ht="12.75" customHeight="1" x14ac:dyDescent="0.2"/>
    <row r="24080" ht="12.75" customHeight="1" x14ac:dyDescent="0.2"/>
    <row r="24081" ht="12.75" customHeight="1" x14ac:dyDescent="0.2"/>
    <row r="24082" ht="12.75" customHeight="1" x14ac:dyDescent="0.2"/>
    <row r="24083" ht="12.75" customHeight="1" x14ac:dyDescent="0.2"/>
    <row r="24084" ht="12.75" customHeight="1" x14ac:dyDescent="0.2"/>
    <row r="24085" ht="12.75" customHeight="1" x14ac:dyDescent="0.2"/>
    <row r="24086" ht="12.75" customHeight="1" x14ac:dyDescent="0.2"/>
    <row r="24087" ht="12.75" customHeight="1" x14ac:dyDescent="0.2"/>
    <row r="24088" ht="12.75" customHeight="1" x14ac:dyDescent="0.2"/>
    <row r="24089" ht="12.75" customHeight="1" x14ac:dyDescent="0.2"/>
    <row r="24090" ht="12.75" customHeight="1" x14ac:dyDescent="0.2"/>
    <row r="24091" ht="12.75" customHeight="1" x14ac:dyDescent="0.2"/>
    <row r="24092" ht="12.75" customHeight="1" x14ac:dyDescent="0.2"/>
    <row r="24093" ht="12.75" customHeight="1" x14ac:dyDescent="0.2"/>
    <row r="24094" ht="12.75" customHeight="1" x14ac:dyDescent="0.2"/>
    <row r="24095" ht="12.75" customHeight="1" x14ac:dyDescent="0.2"/>
    <row r="24096" ht="12.75" customHeight="1" x14ac:dyDescent="0.2"/>
    <row r="24097" ht="12.75" customHeight="1" x14ac:dyDescent="0.2"/>
    <row r="24098" ht="12.75" customHeight="1" x14ac:dyDescent="0.2"/>
    <row r="24099" ht="12.75" customHeight="1" x14ac:dyDescent="0.2"/>
    <row r="24100" ht="12.75" customHeight="1" x14ac:dyDescent="0.2"/>
    <row r="24101" ht="12.75" customHeight="1" x14ac:dyDescent="0.2"/>
    <row r="24102" ht="12.75" customHeight="1" x14ac:dyDescent="0.2"/>
    <row r="24103" ht="12.75" customHeight="1" x14ac:dyDescent="0.2"/>
    <row r="24104" ht="12.75" customHeight="1" x14ac:dyDescent="0.2"/>
    <row r="24105" ht="12.75" customHeight="1" x14ac:dyDescent="0.2"/>
    <row r="24106" ht="12.75" customHeight="1" x14ac:dyDescent="0.2"/>
    <row r="24107" ht="12.75" customHeight="1" x14ac:dyDescent="0.2"/>
    <row r="24108" ht="12.75" customHeight="1" x14ac:dyDescent="0.2"/>
    <row r="24109" ht="12.75" customHeight="1" x14ac:dyDescent="0.2"/>
    <row r="24110" ht="12.75" customHeight="1" x14ac:dyDescent="0.2"/>
    <row r="24111" ht="12.75" customHeight="1" x14ac:dyDescent="0.2"/>
    <row r="24112" ht="12.75" customHeight="1" x14ac:dyDescent="0.2"/>
    <row r="24113" ht="12.75" customHeight="1" x14ac:dyDescent="0.2"/>
    <row r="24114" ht="12.75" customHeight="1" x14ac:dyDescent="0.2"/>
    <row r="24115" ht="12.75" customHeight="1" x14ac:dyDescent="0.2"/>
    <row r="24116" ht="12.75" customHeight="1" x14ac:dyDescent="0.2"/>
    <row r="24117" ht="12.75" customHeight="1" x14ac:dyDescent="0.2"/>
    <row r="24118" ht="12.75" customHeight="1" x14ac:dyDescent="0.2"/>
    <row r="24119" ht="12.75" customHeight="1" x14ac:dyDescent="0.2"/>
    <row r="24120" ht="12.75" customHeight="1" x14ac:dyDescent="0.2"/>
    <row r="24121" ht="12.75" customHeight="1" x14ac:dyDescent="0.2"/>
    <row r="24122" ht="12.75" customHeight="1" x14ac:dyDescent="0.2"/>
    <row r="24123" ht="12.75" customHeight="1" x14ac:dyDescent="0.2"/>
    <row r="24124" ht="12.75" customHeight="1" x14ac:dyDescent="0.2"/>
    <row r="24125" ht="12.75" customHeight="1" x14ac:dyDescent="0.2"/>
    <row r="24126" ht="12.75" customHeight="1" x14ac:dyDescent="0.2"/>
    <row r="24127" ht="12.75" customHeight="1" x14ac:dyDescent="0.2"/>
    <row r="24128" ht="12.75" customHeight="1" x14ac:dyDescent="0.2"/>
    <row r="24129" ht="12.75" customHeight="1" x14ac:dyDescent="0.2"/>
    <row r="24130" ht="12.75" customHeight="1" x14ac:dyDescent="0.2"/>
    <row r="24131" ht="12.75" customHeight="1" x14ac:dyDescent="0.2"/>
    <row r="24132" ht="12.75" customHeight="1" x14ac:dyDescent="0.2"/>
    <row r="24133" ht="12.75" customHeight="1" x14ac:dyDescent="0.2"/>
    <row r="24134" ht="12.75" customHeight="1" x14ac:dyDescent="0.2"/>
    <row r="24135" ht="12.75" customHeight="1" x14ac:dyDescent="0.2"/>
    <row r="24136" ht="12.75" customHeight="1" x14ac:dyDescent="0.2"/>
    <row r="24137" ht="12.75" customHeight="1" x14ac:dyDescent="0.2"/>
    <row r="24138" ht="12.75" customHeight="1" x14ac:dyDescent="0.2"/>
    <row r="24139" ht="12.75" customHeight="1" x14ac:dyDescent="0.2"/>
    <row r="24140" ht="12.75" customHeight="1" x14ac:dyDescent="0.2"/>
    <row r="24141" ht="12.75" customHeight="1" x14ac:dyDescent="0.2"/>
    <row r="24142" ht="12.75" customHeight="1" x14ac:dyDescent="0.2"/>
    <row r="24143" ht="12.75" customHeight="1" x14ac:dyDescent="0.2"/>
    <row r="24144" ht="12.75" customHeight="1" x14ac:dyDescent="0.2"/>
    <row r="24145" ht="12.75" customHeight="1" x14ac:dyDescent="0.2"/>
    <row r="24146" ht="12.75" customHeight="1" x14ac:dyDescent="0.2"/>
    <row r="24147" ht="12.75" customHeight="1" x14ac:dyDescent="0.2"/>
    <row r="24148" ht="12.75" customHeight="1" x14ac:dyDescent="0.2"/>
    <row r="24149" ht="12.75" customHeight="1" x14ac:dyDescent="0.2"/>
    <row r="24150" ht="12.75" customHeight="1" x14ac:dyDescent="0.2"/>
    <row r="24151" ht="12.75" customHeight="1" x14ac:dyDescent="0.2"/>
    <row r="24152" ht="12.75" customHeight="1" x14ac:dyDescent="0.2"/>
    <row r="24153" ht="12.75" customHeight="1" x14ac:dyDescent="0.2"/>
    <row r="24154" ht="12.75" customHeight="1" x14ac:dyDescent="0.2"/>
    <row r="24155" ht="12.75" customHeight="1" x14ac:dyDescent="0.2"/>
    <row r="24156" ht="12.75" customHeight="1" x14ac:dyDescent="0.2"/>
    <row r="24157" ht="12.75" customHeight="1" x14ac:dyDescent="0.2"/>
    <row r="24158" ht="12.75" customHeight="1" x14ac:dyDescent="0.2"/>
    <row r="24159" ht="12.75" customHeight="1" x14ac:dyDescent="0.2"/>
    <row r="24160" ht="12.75" customHeight="1" x14ac:dyDescent="0.2"/>
    <row r="24161" ht="12.75" customHeight="1" x14ac:dyDescent="0.2"/>
    <row r="24162" ht="12.75" customHeight="1" x14ac:dyDescent="0.2"/>
    <row r="24163" ht="12.75" customHeight="1" x14ac:dyDescent="0.2"/>
    <row r="24164" ht="12.75" customHeight="1" x14ac:dyDescent="0.2"/>
    <row r="24165" ht="12.75" customHeight="1" x14ac:dyDescent="0.2"/>
    <row r="24166" ht="12.75" customHeight="1" x14ac:dyDescent="0.2"/>
    <row r="24167" ht="12.75" customHeight="1" x14ac:dyDescent="0.2"/>
    <row r="24168" ht="12.75" customHeight="1" x14ac:dyDescent="0.2"/>
    <row r="24169" ht="12.75" customHeight="1" x14ac:dyDescent="0.2"/>
    <row r="24170" ht="12.75" customHeight="1" x14ac:dyDescent="0.2"/>
    <row r="24171" ht="12.75" customHeight="1" x14ac:dyDescent="0.2"/>
    <row r="24172" ht="12.75" customHeight="1" x14ac:dyDescent="0.2"/>
    <row r="24173" ht="12.75" customHeight="1" x14ac:dyDescent="0.2"/>
    <row r="24174" ht="12.75" customHeight="1" x14ac:dyDescent="0.2"/>
    <row r="24175" ht="12.75" customHeight="1" x14ac:dyDescent="0.2"/>
    <row r="24176" ht="12.75" customHeight="1" x14ac:dyDescent="0.2"/>
    <row r="24177" ht="12.75" customHeight="1" x14ac:dyDescent="0.2"/>
    <row r="24178" ht="12.75" customHeight="1" x14ac:dyDescent="0.2"/>
    <row r="24179" ht="12.75" customHeight="1" x14ac:dyDescent="0.2"/>
    <row r="24180" ht="12.75" customHeight="1" x14ac:dyDescent="0.2"/>
    <row r="24181" ht="12.75" customHeight="1" x14ac:dyDescent="0.2"/>
    <row r="24182" ht="12.75" customHeight="1" x14ac:dyDescent="0.2"/>
    <row r="24183" ht="12.75" customHeight="1" x14ac:dyDescent="0.2"/>
    <row r="24184" ht="12.75" customHeight="1" x14ac:dyDescent="0.2"/>
    <row r="24185" ht="12.75" customHeight="1" x14ac:dyDescent="0.2"/>
    <row r="24186" ht="12.75" customHeight="1" x14ac:dyDescent="0.2"/>
    <row r="24187" ht="12.75" customHeight="1" x14ac:dyDescent="0.2"/>
    <row r="24188" ht="12.75" customHeight="1" x14ac:dyDescent="0.2"/>
    <row r="24189" ht="12.75" customHeight="1" x14ac:dyDescent="0.2"/>
    <row r="24190" ht="12.75" customHeight="1" x14ac:dyDescent="0.2"/>
    <row r="24191" ht="12.75" customHeight="1" x14ac:dyDescent="0.2"/>
    <row r="24192" ht="12.75" customHeight="1" x14ac:dyDescent="0.2"/>
    <row r="24193" ht="12.75" customHeight="1" x14ac:dyDescent="0.2"/>
    <row r="24194" ht="12.75" customHeight="1" x14ac:dyDescent="0.2"/>
    <row r="24195" ht="12.75" customHeight="1" x14ac:dyDescent="0.2"/>
    <row r="24196" ht="12.75" customHeight="1" x14ac:dyDescent="0.2"/>
    <row r="24197" ht="12.75" customHeight="1" x14ac:dyDescent="0.2"/>
    <row r="24198" ht="12.75" customHeight="1" x14ac:dyDescent="0.2"/>
    <row r="24199" ht="12.75" customHeight="1" x14ac:dyDescent="0.2"/>
    <row r="24200" ht="12.75" customHeight="1" x14ac:dyDescent="0.2"/>
    <row r="24201" ht="12.75" customHeight="1" x14ac:dyDescent="0.2"/>
    <row r="24202" ht="12.75" customHeight="1" x14ac:dyDescent="0.2"/>
    <row r="24203" ht="12.75" customHeight="1" x14ac:dyDescent="0.2"/>
    <row r="24204" ht="12.75" customHeight="1" x14ac:dyDescent="0.2"/>
    <row r="24205" ht="12.75" customHeight="1" x14ac:dyDescent="0.2"/>
    <row r="24206" ht="12.75" customHeight="1" x14ac:dyDescent="0.2"/>
    <row r="24207" ht="12.75" customHeight="1" x14ac:dyDescent="0.2"/>
    <row r="24208" ht="12.75" customHeight="1" x14ac:dyDescent="0.2"/>
    <row r="24209" ht="12.75" customHeight="1" x14ac:dyDescent="0.2"/>
    <row r="24210" ht="12.75" customHeight="1" x14ac:dyDescent="0.2"/>
    <row r="24211" ht="12.75" customHeight="1" x14ac:dyDescent="0.2"/>
    <row r="24212" ht="12.75" customHeight="1" x14ac:dyDescent="0.2"/>
    <row r="24213" ht="12.75" customHeight="1" x14ac:dyDescent="0.2"/>
    <row r="24214" ht="12.75" customHeight="1" x14ac:dyDescent="0.2"/>
    <row r="24215" ht="12.75" customHeight="1" x14ac:dyDescent="0.2"/>
    <row r="24216" ht="12.75" customHeight="1" x14ac:dyDescent="0.2"/>
    <row r="24217" ht="12.75" customHeight="1" x14ac:dyDescent="0.2"/>
    <row r="24218" ht="12.75" customHeight="1" x14ac:dyDescent="0.2"/>
    <row r="24219" ht="12.75" customHeight="1" x14ac:dyDescent="0.2"/>
    <row r="24220" ht="12.75" customHeight="1" x14ac:dyDescent="0.2"/>
    <row r="24221" ht="12.75" customHeight="1" x14ac:dyDescent="0.2"/>
    <row r="24222" ht="12.75" customHeight="1" x14ac:dyDescent="0.2"/>
    <row r="24223" ht="12.75" customHeight="1" x14ac:dyDescent="0.2"/>
    <row r="24224" ht="12.75" customHeight="1" x14ac:dyDescent="0.2"/>
    <row r="24225" ht="12.75" customHeight="1" x14ac:dyDescent="0.2"/>
    <row r="24226" ht="12.75" customHeight="1" x14ac:dyDescent="0.2"/>
    <row r="24227" ht="12.75" customHeight="1" x14ac:dyDescent="0.2"/>
    <row r="24228" ht="12.75" customHeight="1" x14ac:dyDescent="0.2"/>
    <row r="24229" ht="12.75" customHeight="1" x14ac:dyDescent="0.2"/>
    <row r="24230" ht="12.75" customHeight="1" x14ac:dyDescent="0.2"/>
    <row r="24231" ht="12.75" customHeight="1" x14ac:dyDescent="0.2"/>
    <row r="24232" ht="12.75" customHeight="1" x14ac:dyDescent="0.2"/>
    <row r="24233" ht="12.75" customHeight="1" x14ac:dyDescent="0.2"/>
    <row r="24234" ht="12.75" customHeight="1" x14ac:dyDescent="0.2"/>
    <row r="24235" ht="12.75" customHeight="1" x14ac:dyDescent="0.2"/>
    <row r="24236" ht="12.75" customHeight="1" x14ac:dyDescent="0.2"/>
    <row r="24237" ht="12.75" customHeight="1" x14ac:dyDescent="0.2"/>
    <row r="24238" ht="12.75" customHeight="1" x14ac:dyDescent="0.2"/>
    <row r="24239" ht="12.75" customHeight="1" x14ac:dyDescent="0.2"/>
    <row r="24240" ht="12.75" customHeight="1" x14ac:dyDescent="0.2"/>
    <row r="24241" ht="12.75" customHeight="1" x14ac:dyDescent="0.2"/>
    <row r="24242" ht="12.75" customHeight="1" x14ac:dyDescent="0.2"/>
    <row r="24243" ht="12.75" customHeight="1" x14ac:dyDescent="0.2"/>
    <row r="24244" ht="12.75" customHeight="1" x14ac:dyDescent="0.2"/>
    <row r="24245" ht="12.75" customHeight="1" x14ac:dyDescent="0.2"/>
    <row r="24246" ht="12.75" customHeight="1" x14ac:dyDescent="0.2"/>
    <row r="24247" ht="12.75" customHeight="1" x14ac:dyDescent="0.2"/>
    <row r="24248" ht="12.75" customHeight="1" x14ac:dyDescent="0.2"/>
    <row r="24249" ht="12.75" customHeight="1" x14ac:dyDescent="0.2"/>
    <row r="24250" ht="12.75" customHeight="1" x14ac:dyDescent="0.2"/>
    <row r="24251" ht="12.75" customHeight="1" x14ac:dyDescent="0.2"/>
    <row r="24252" ht="12.75" customHeight="1" x14ac:dyDescent="0.2"/>
    <row r="24253" ht="12.75" customHeight="1" x14ac:dyDescent="0.2"/>
    <row r="24254" ht="12.75" customHeight="1" x14ac:dyDescent="0.2"/>
    <row r="24255" ht="12.75" customHeight="1" x14ac:dyDescent="0.2"/>
    <row r="24256" ht="12.75" customHeight="1" x14ac:dyDescent="0.2"/>
    <row r="24257" ht="12.75" customHeight="1" x14ac:dyDescent="0.2"/>
    <row r="24258" ht="12.75" customHeight="1" x14ac:dyDescent="0.2"/>
    <row r="24259" ht="12.75" customHeight="1" x14ac:dyDescent="0.2"/>
    <row r="24260" ht="12.75" customHeight="1" x14ac:dyDescent="0.2"/>
    <row r="24261" ht="12.75" customHeight="1" x14ac:dyDescent="0.2"/>
    <row r="24262" ht="12.75" customHeight="1" x14ac:dyDescent="0.2"/>
    <row r="24263" ht="12.75" customHeight="1" x14ac:dyDescent="0.2"/>
    <row r="24264" ht="12.75" customHeight="1" x14ac:dyDescent="0.2"/>
    <row r="24265" ht="12.75" customHeight="1" x14ac:dyDescent="0.2"/>
    <row r="24266" ht="12.75" customHeight="1" x14ac:dyDescent="0.2"/>
    <row r="24267" ht="12.75" customHeight="1" x14ac:dyDescent="0.2"/>
    <row r="24268" ht="12.75" customHeight="1" x14ac:dyDescent="0.2"/>
    <row r="24269" ht="12.75" customHeight="1" x14ac:dyDescent="0.2"/>
    <row r="24270" ht="12.75" customHeight="1" x14ac:dyDescent="0.2"/>
    <row r="24271" ht="12.75" customHeight="1" x14ac:dyDescent="0.2"/>
    <row r="24272" ht="12.75" customHeight="1" x14ac:dyDescent="0.2"/>
    <row r="24273" ht="12.75" customHeight="1" x14ac:dyDescent="0.2"/>
    <row r="24274" ht="12.75" customHeight="1" x14ac:dyDescent="0.2"/>
    <row r="24275" ht="12.75" customHeight="1" x14ac:dyDescent="0.2"/>
    <row r="24276" ht="12.75" customHeight="1" x14ac:dyDescent="0.2"/>
    <row r="24277" ht="12.75" customHeight="1" x14ac:dyDescent="0.2"/>
    <row r="24278" ht="12.75" customHeight="1" x14ac:dyDescent="0.2"/>
    <row r="24279" ht="12.75" customHeight="1" x14ac:dyDescent="0.2"/>
    <row r="24280" ht="12.75" customHeight="1" x14ac:dyDescent="0.2"/>
    <row r="24281" ht="12.75" customHeight="1" x14ac:dyDescent="0.2"/>
    <row r="24282" ht="12.75" customHeight="1" x14ac:dyDescent="0.2"/>
    <row r="24283" ht="12.75" customHeight="1" x14ac:dyDescent="0.2"/>
    <row r="24284" ht="12.75" customHeight="1" x14ac:dyDescent="0.2"/>
    <row r="24285" ht="12.75" customHeight="1" x14ac:dyDescent="0.2"/>
    <row r="24286" ht="12.75" customHeight="1" x14ac:dyDescent="0.2"/>
    <row r="24287" ht="12.75" customHeight="1" x14ac:dyDescent="0.2"/>
    <row r="24288" ht="12.75" customHeight="1" x14ac:dyDescent="0.2"/>
    <row r="24289" ht="12.75" customHeight="1" x14ac:dyDescent="0.2"/>
    <row r="24290" ht="12.75" customHeight="1" x14ac:dyDescent="0.2"/>
    <row r="24291" ht="12.75" customHeight="1" x14ac:dyDescent="0.2"/>
    <row r="24292" ht="12.75" customHeight="1" x14ac:dyDescent="0.2"/>
    <row r="24293" ht="12.75" customHeight="1" x14ac:dyDescent="0.2"/>
    <row r="24294" ht="12.75" customHeight="1" x14ac:dyDescent="0.2"/>
    <row r="24295" ht="12.75" customHeight="1" x14ac:dyDescent="0.2"/>
    <row r="24296" ht="12.75" customHeight="1" x14ac:dyDescent="0.2"/>
    <row r="24297" ht="12.75" customHeight="1" x14ac:dyDescent="0.2"/>
    <row r="24298" ht="12.75" customHeight="1" x14ac:dyDescent="0.2"/>
    <row r="24299" ht="12.75" customHeight="1" x14ac:dyDescent="0.2"/>
    <row r="24300" ht="12.75" customHeight="1" x14ac:dyDescent="0.2"/>
    <row r="24301" ht="12.75" customHeight="1" x14ac:dyDescent="0.2"/>
    <row r="24302" ht="12.75" customHeight="1" x14ac:dyDescent="0.2"/>
    <row r="24303" ht="12.75" customHeight="1" x14ac:dyDescent="0.2"/>
    <row r="24304" ht="12.75" customHeight="1" x14ac:dyDescent="0.2"/>
    <row r="24305" ht="12.75" customHeight="1" x14ac:dyDescent="0.2"/>
    <row r="24306" ht="12.75" customHeight="1" x14ac:dyDescent="0.2"/>
    <row r="24307" ht="12.75" customHeight="1" x14ac:dyDescent="0.2"/>
    <row r="24308" ht="12.75" customHeight="1" x14ac:dyDescent="0.2"/>
    <row r="24309" ht="12.75" customHeight="1" x14ac:dyDescent="0.2"/>
    <row r="24310" ht="12.75" customHeight="1" x14ac:dyDescent="0.2"/>
    <row r="24311" ht="12.75" customHeight="1" x14ac:dyDescent="0.2"/>
    <row r="24312" ht="12.75" customHeight="1" x14ac:dyDescent="0.2"/>
    <row r="24313" ht="12.75" customHeight="1" x14ac:dyDescent="0.2"/>
    <row r="24314" ht="12.75" customHeight="1" x14ac:dyDescent="0.2"/>
    <row r="24315" ht="12.75" customHeight="1" x14ac:dyDescent="0.2"/>
    <row r="24316" ht="12.75" customHeight="1" x14ac:dyDescent="0.2"/>
    <row r="24317" ht="12.75" customHeight="1" x14ac:dyDescent="0.2"/>
    <row r="24318" ht="12.75" customHeight="1" x14ac:dyDescent="0.2"/>
    <row r="24319" ht="12.75" customHeight="1" x14ac:dyDescent="0.2"/>
    <row r="24320" ht="12.75" customHeight="1" x14ac:dyDescent="0.2"/>
    <row r="24321" ht="12.75" customHeight="1" x14ac:dyDescent="0.2"/>
    <row r="24322" ht="12.75" customHeight="1" x14ac:dyDescent="0.2"/>
    <row r="24323" ht="12.75" customHeight="1" x14ac:dyDescent="0.2"/>
    <row r="24324" ht="12.75" customHeight="1" x14ac:dyDescent="0.2"/>
    <row r="24325" ht="12.75" customHeight="1" x14ac:dyDescent="0.2"/>
    <row r="24326" ht="12.75" customHeight="1" x14ac:dyDescent="0.2"/>
    <row r="24327" ht="12.75" customHeight="1" x14ac:dyDescent="0.2"/>
    <row r="24328" ht="12.75" customHeight="1" x14ac:dyDescent="0.2"/>
    <row r="24329" ht="12.75" customHeight="1" x14ac:dyDescent="0.2"/>
    <row r="24330" ht="12.75" customHeight="1" x14ac:dyDescent="0.2"/>
    <row r="24331" ht="12.75" customHeight="1" x14ac:dyDescent="0.2"/>
    <row r="24332" ht="12.75" customHeight="1" x14ac:dyDescent="0.2"/>
    <row r="24333" ht="12.75" customHeight="1" x14ac:dyDescent="0.2"/>
    <row r="24334" ht="12.75" customHeight="1" x14ac:dyDescent="0.2"/>
    <row r="24335" ht="12.75" customHeight="1" x14ac:dyDescent="0.2"/>
    <row r="24336" ht="12.75" customHeight="1" x14ac:dyDescent="0.2"/>
    <row r="24337" ht="12.75" customHeight="1" x14ac:dyDescent="0.2"/>
    <row r="24338" ht="12.75" customHeight="1" x14ac:dyDescent="0.2"/>
    <row r="24339" ht="12.75" customHeight="1" x14ac:dyDescent="0.2"/>
    <row r="24340" ht="12.75" customHeight="1" x14ac:dyDescent="0.2"/>
    <row r="24341" ht="12.75" customHeight="1" x14ac:dyDescent="0.2"/>
    <row r="24342" ht="12.75" customHeight="1" x14ac:dyDescent="0.2"/>
    <row r="24343" ht="12.75" customHeight="1" x14ac:dyDescent="0.2"/>
    <row r="24344" ht="12.75" customHeight="1" x14ac:dyDescent="0.2"/>
    <row r="24345" ht="12.75" customHeight="1" x14ac:dyDescent="0.2"/>
    <row r="24346" ht="12.75" customHeight="1" x14ac:dyDescent="0.2"/>
    <row r="24347" ht="12.75" customHeight="1" x14ac:dyDescent="0.2"/>
    <row r="24348" ht="12.75" customHeight="1" x14ac:dyDescent="0.2"/>
    <row r="24349" ht="12.75" customHeight="1" x14ac:dyDescent="0.2"/>
    <row r="24350" ht="12.75" customHeight="1" x14ac:dyDescent="0.2"/>
    <row r="24351" ht="12.75" customHeight="1" x14ac:dyDescent="0.2"/>
    <row r="24352" ht="12.75" customHeight="1" x14ac:dyDescent="0.2"/>
    <row r="24353" ht="12.75" customHeight="1" x14ac:dyDescent="0.2"/>
    <row r="24354" ht="12.75" customHeight="1" x14ac:dyDescent="0.2"/>
    <row r="24355" ht="12.75" customHeight="1" x14ac:dyDescent="0.2"/>
    <row r="24356" ht="12.75" customHeight="1" x14ac:dyDescent="0.2"/>
    <row r="24357" ht="12.75" customHeight="1" x14ac:dyDescent="0.2"/>
    <row r="24358" ht="12.75" customHeight="1" x14ac:dyDescent="0.2"/>
    <row r="24359" ht="12.75" customHeight="1" x14ac:dyDescent="0.2"/>
    <row r="24360" ht="12.75" customHeight="1" x14ac:dyDescent="0.2"/>
    <row r="24361" ht="12.75" customHeight="1" x14ac:dyDescent="0.2"/>
    <row r="24362" ht="12.75" customHeight="1" x14ac:dyDescent="0.2"/>
    <row r="24363" ht="12.75" customHeight="1" x14ac:dyDescent="0.2"/>
    <row r="24364" ht="12.75" customHeight="1" x14ac:dyDescent="0.2"/>
    <row r="24365" ht="12.75" customHeight="1" x14ac:dyDescent="0.2"/>
    <row r="24366" ht="12.75" customHeight="1" x14ac:dyDescent="0.2"/>
    <row r="24367" ht="12.75" customHeight="1" x14ac:dyDescent="0.2"/>
    <row r="24368" ht="12.75" customHeight="1" x14ac:dyDescent="0.2"/>
    <row r="24369" ht="12.75" customHeight="1" x14ac:dyDescent="0.2"/>
    <row r="24370" ht="12.75" customHeight="1" x14ac:dyDescent="0.2"/>
    <row r="24371" ht="12.75" customHeight="1" x14ac:dyDescent="0.2"/>
    <row r="24372" ht="12.75" customHeight="1" x14ac:dyDescent="0.2"/>
    <row r="24373" ht="12.75" customHeight="1" x14ac:dyDescent="0.2"/>
    <row r="24374" ht="12.75" customHeight="1" x14ac:dyDescent="0.2"/>
    <row r="24375" ht="12.75" customHeight="1" x14ac:dyDescent="0.2"/>
    <row r="24376" ht="12.75" customHeight="1" x14ac:dyDescent="0.2"/>
    <row r="24377" ht="12.75" customHeight="1" x14ac:dyDescent="0.2"/>
    <row r="24378" ht="12.75" customHeight="1" x14ac:dyDescent="0.2"/>
    <row r="24379" ht="12.75" customHeight="1" x14ac:dyDescent="0.2"/>
    <row r="24380" ht="12.75" customHeight="1" x14ac:dyDescent="0.2"/>
    <row r="24381" ht="12.75" customHeight="1" x14ac:dyDescent="0.2"/>
    <row r="24382" ht="12.75" customHeight="1" x14ac:dyDescent="0.2"/>
    <row r="24383" ht="12.75" customHeight="1" x14ac:dyDescent="0.2"/>
    <row r="24384" ht="12.75" customHeight="1" x14ac:dyDescent="0.2"/>
    <row r="24385" ht="12.75" customHeight="1" x14ac:dyDescent="0.2"/>
    <row r="24386" ht="12.75" customHeight="1" x14ac:dyDescent="0.2"/>
    <row r="24387" ht="12.75" customHeight="1" x14ac:dyDescent="0.2"/>
    <row r="24388" ht="12.75" customHeight="1" x14ac:dyDescent="0.2"/>
    <row r="24389" ht="12.75" customHeight="1" x14ac:dyDescent="0.2"/>
    <row r="24390" ht="12.75" customHeight="1" x14ac:dyDescent="0.2"/>
    <row r="24391" ht="12.75" customHeight="1" x14ac:dyDescent="0.2"/>
    <row r="24392" ht="12.75" customHeight="1" x14ac:dyDescent="0.2"/>
    <row r="24393" ht="12.75" customHeight="1" x14ac:dyDescent="0.2"/>
    <row r="24394" ht="12.75" customHeight="1" x14ac:dyDescent="0.2"/>
    <row r="24395" ht="12.75" customHeight="1" x14ac:dyDescent="0.2"/>
    <row r="24396" ht="12.75" customHeight="1" x14ac:dyDescent="0.2"/>
    <row r="24397" ht="12.75" customHeight="1" x14ac:dyDescent="0.2"/>
    <row r="24398" ht="12.75" customHeight="1" x14ac:dyDescent="0.2"/>
    <row r="24399" ht="12.75" customHeight="1" x14ac:dyDescent="0.2"/>
    <row r="24400" ht="12.75" customHeight="1" x14ac:dyDescent="0.2"/>
    <row r="24401" ht="12.75" customHeight="1" x14ac:dyDescent="0.2"/>
    <row r="24402" ht="12.75" customHeight="1" x14ac:dyDescent="0.2"/>
    <row r="24403" ht="12.75" customHeight="1" x14ac:dyDescent="0.2"/>
    <row r="24404" ht="12.75" customHeight="1" x14ac:dyDescent="0.2"/>
    <row r="24405" ht="12.75" customHeight="1" x14ac:dyDescent="0.2"/>
    <row r="24406" ht="12.75" customHeight="1" x14ac:dyDescent="0.2"/>
    <row r="24407" ht="12.75" customHeight="1" x14ac:dyDescent="0.2"/>
    <row r="24408" ht="12.75" customHeight="1" x14ac:dyDescent="0.2"/>
    <row r="24409" ht="12.75" customHeight="1" x14ac:dyDescent="0.2"/>
    <row r="24410" ht="12.75" customHeight="1" x14ac:dyDescent="0.2"/>
    <row r="24411" ht="12.75" customHeight="1" x14ac:dyDescent="0.2"/>
    <row r="24412" ht="12.75" customHeight="1" x14ac:dyDescent="0.2"/>
    <row r="24413" ht="12.75" customHeight="1" x14ac:dyDescent="0.2"/>
    <row r="24414" ht="12.75" customHeight="1" x14ac:dyDescent="0.2"/>
    <row r="24415" ht="12.75" customHeight="1" x14ac:dyDescent="0.2"/>
    <row r="24416" ht="12.75" customHeight="1" x14ac:dyDescent="0.2"/>
    <row r="24417" ht="12.75" customHeight="1" x14ac:dyDescent="0.2"/>
    <row r="24418" ht="12.75" customHeight="1" x14ac:dyDescent="0.2"/>
    <row r="24419" ht="12.75" customHeight="1" x14ac:dyDescent="0.2"/>
    <row r="24420" ht="12.75" customHeight="1" x14ac:dyDescent="0.2"/>
    <row r="24421" ht="12.75" customHeight="1" x14ac:dyDescent="0.2"/>
    <row r="24422" ht="12.75" customHeight="1" x14ac:dyDescent="0.2"/>
    <row r="24423" ht="12.75" customHeight="1" x14ac:dyDescent="0.2"/>
    <row r="24424" ht="12.75" customHeight="1" x14ac:dyDescent="0.2"/>
    <row r="24425" ht="12.75" customHeight="1" x14ac:dyDescent="0.2"/>
    <row r="24426" ht="12.75" customHeight="1" x14ac:dyDescent="0.2"/>
    <row r="24427" ht="12.75" customHeight="1" x14ac:dyDescent="0.2"/>
    <row r="24428" ht="12.75" customHeight="1" x14ac:dyDescent="0.2"/>
    <row r="24429" ht="12.75" customHeight="1" x14ac:dyDescent="0.2"/>
    <row r="24430" ht="12.75" customHeight="1" x14ac:dyDescent="0.2"/>
    <row r="24431" ht="12.75" customHeight="1" x14ac:dyDescent="0.2"/>
    <row r="24432" ht="12.75" customHeight="1" x14ac:dyDescent="0.2"/>
    <row r="24433" ht="12.75" customHeight="1" x14ac:dyDescent="0.2"/>
    <row r="24434" ht="12.75" customHeight="1" x14ac:dyDescent="0.2"/>
    <row r="24435" ht="12.75" customHeight="1" x14ac:dyDescent="0.2"/>
    <row r="24436" ht="12.75" customHeight="1" x14ac:dyDescent="0.2"/>
    <row r="24437" ht="12.75" customHeight="1" x14ac:dyDescent="0.2"/>
    <row r="24438" ht="12.75" customHeight="1" x14ac:dyDescent="0.2"/>
    <row r="24439" ht="12.75" customHeight="1" x14ac:dyDescent="0.2"/>
    <row r="24440" ht="12.75" customHeight="1" x14ac:dyDescent="0.2"/>
    <row r="24441" ht="12.75" customHeight="1" x14ac:dyDescent="0.2"/>
    <row r="24442" ht="12.75" customHeight="1" x14ac:dyDescent="0.2"/>
    <row r="24443" ht="12.75" customHeight="1" x14ac:dyDescent="0.2"/>
    <row r="24444" ht="12.75" customHeight="1" x14ac:dyDescent="0.2"/>
    <row r="24445" ht="12.75" customHeight="1" x14ac:dyDescent="0.2"/>
    <row r="24446" ht="12.75" customHeight="1" x14ac:dyDescent="0.2"/>
    <row r="24447" ht="12.75" customHeight="1" x14ac:dyDescent="0.2"/>
    <row r="24448" ht="12.75" customHeight="1" x14ac:dyDescent="0.2"/>
    <row r="24449" ht="12.75" customHeight="1" x14ac:dyDescent="0.2"/>
    <row r="24450" ht="12.75" customHeight="1" x14ac:dyDescent="0.2"/>
    <row r="24451" ht="12.75" customHeight="1" x14ac:dyDescent="0.2"/>
    <row r="24452" ht="12.75" customHeight="1" x14ac:dyDescent="0.2"/>
    <row r="24453" ht="12.75" customHeight="1" x14ac:dyDescent="0.2"/>
    <row r="24454" ht="12.75" customHeight="1" x14ac:dyDescent="0.2"/>
    <row r="24455" ht="12.75" customHeight="1" x14ac:dyDescent="0.2"/>
    <row r="24456" ht="12.75" customHeight="1" x14ac:dyDescent="0.2"/>
    <row r="24457" ht="12.75" customHeight="1" x14ac:dyDescent="0.2"/>
    <row r="24458" ht="12.75" customHeight="1" x14ac:dyDescent="0.2"/>
    <row r="24459" ht="12.75" customHeight="1" x14ac:dyDescent="0.2"/>
    <row r="24460" ht="12.75" customHeight="1" x14ac:dyDescent="0.2"/>
    <row r="24461" ht="12.75" customHeight="1" x14ac:dyDescent="0.2"/>
    <row r="24462" ht="12.75" customHeight="1" x14ac:dyDescent="0.2"/>
    <row r="24463" ht="12.75" customHeight="1" x14ac:dyDescent="0.2"/>
    <row r="24464" ht="12.75" customHeight="1" x14ac:dyDescent="0.2"/>
    <row r="24465" ht="12.75" customHeight="1" x14ac:dyDescent="0.2"/>
    <row r="24466" ht="12.75" customHeight="1" x14ac:dyDescent="0.2"/>
    <row r="24467" ht="12.75" customHeight="1" x14ac:dyDescent="0.2"/>
    <row r="24468" ht="12.75" customHeight="1" x14ac:dyDescent="0.2"/>
    <row r="24469" ht="12.75" customHeight="1" x14ac:dyDescent="0.2"/>
    <row r="24470" ht="12.75" customHeight="1" x14ac:dyDescent="0.2"/>
    <row r="24471" ht="12.75" customHeight="1" x14ac:dyDescent="0.2"/>
    <row r="24472" ht="12.75" customHeight="1" x14ac:dyDescent="0.2"/>
    <row r="24473" ht="12.75" customHeight="1" x14ac:dyDescent="0.2"/>
    <row r="24474" ht="12.75" customHeight="1" x14ac:dyDescent="0.2"/>
    <row r="24475" ht="12.75" customHeight="1" x14ac:dyDescent="0.2"/>
    <row r="24476" ht="12.75" customHeight="1" x14ac:dyDescent="0.2"/>
    <row r="24477" ht="12.75" customHeight="1" x14ac:dyDescent="0.2"/>
    <row r="24478" ht="12.75" customHeight="1" x14ac:dyDescent="0.2"/>
    <row r="24479" ht="12.75" customHeight="1" x14ac:dyDescent="0.2"/>
    <row r="24480" ht="12.75" customHeight="1" x14ac:dyDescent="0.2"/>
    <row r="24481" ht="12.75" customHeight="1" x14ac:dyDescent="0.2"/>
    <row r="24482" ht="12.75" customHeight="1" x14ac:dyDescent="0.2"/>
    <row r="24483" ht="12.75" customHeight="1" x14ac:dyDescent="0.2"/>
    <row r="24484" ht="12.75" customHeight="1" x14ac:dyDescent="0.2"/>
    <row r="24485" ht="12.75" customHeight="1" x14ac:dyDescent="0.2"/>
    <row r="24486" ht="12.75" customHeight="1" x14ac:dyDescent="0.2"/>
    <row r="24487" ht="12.75" customHeight="1" x14ac:dyDescent="0.2"/>
    <row r="24488" ht="12.75" customHeight="1" x14ac:dyDescent="0.2"/>
    <row r="24489" ht="12.75" customHeight="1" x14ac:dyDescent="0.2"/>
    <row r="24490" ht="12.75" customHeight="1" x14ac:dyDescent="0.2"/>
    <row r="24491" ht="12.75" customHeight="1" x14ac:dyDescent="0.2"/>
    <row r="24492" ht="12.75" customHeight="1" x14ac:dyDescent="0.2"/>
    <row r="24493" ht="12.75" customHeight="1" x14ac:dyDescent="0.2"/>
    <row r="24494" ht="12.75" customHeight="1" x14ac:dyDescent="0.2"/>
    <row r="24495" ht="12.75" customHeight="1" x14ac:dyDescent="0.2"/>
    <row r="24496" ht="12.75" customHeight="1" x14ac:dyDescent="0.2"/>
    <row r="24497" ht="12.75" customHeight="1" x14ac:dyDescent="0.2"/>
    <row r="24498" ht="12.75" customHeight="1" x14ac:dyDescent="0.2"/>
    <row r="24499" ht="12.75" customHeight="1" x14ac:dyDescent="0.2"/>
    <row r="24500" ht="12.75" customHeight="1" x14ac:dyDescent="0.2"/>
    <row r="24501" ht="12.75" customHeight="1" x14ac:dyDescent="0.2"/>
    <row r="24502" ht="12.75" customHeight="1" x14ac:dyDescent="0.2"/>
    <row r="24503" ht="12.75" customHeight="1" x14ac:dyDescent="0.2"/>
    <row r="24504" ht="12.75" customHeight="1" x14ac:dyDescent="0.2"/>
    <row r="24505" ht="12.75" customHeight="1" x14ac:dyDescent="0.2"/>
    <row r="24506" ht="12.75" customHeight="1" x14ac:dyDescent="0.2"/>
    <row r="24507" ht="12.75" customHeight="1" x14ac:dyDescent="0.2"/>
    <row r="24508" ht="12.75" customHeight="1" x14ac:dyDescent="0.2"/>
    <row r="24509" ht="12.75" customHeight="1" x14ac:dyDescent="0.2"/>
    <row r="24510" ht="12.75" customHeight="1" x14ac:dyDescent="0.2"/>
    <row r="24511" ht="12.75" customHeight="1" x14ac:dyDescent="0.2"/>
    <row r="24512" ht="12.75" customHeight="1" x14ac:dyDescent="0.2"/>
    <row r="24513" ht="12.75" customHeight="1" x14ac:dyDescent="0.2"/>
    <row r="24514" ht="12.75" customHeight="1" x14ac:dyDescent="0.2"/>
    <row r="24515" ht="12.75" customHeight="1" x14ac:dyDescent="0.2"/>
    <row r="24516" ht="12.75" customHeight="1" x14ac:dyDescent="0.2"/>
    <row r="24517" ht="12.75" customHeight="1" x14ac:dyDescent="0.2"/>
    <row r="24518" ht="12.75" customHeight="1" x14ac:dyDescent="0.2"/>
    <row r="24519" ht="12.75" customHeight="1" x14ac:dyDescent="0.2"/>
    <row r="24520" ht="12.75" customHeight="1" x14ac:dyDescent="0.2"/>
    <row r="24521" ht="12.75" customHeight="1" x14ac:dyDescent="0.2"/>
    <row r="24522" ht="12.75" customHeight="1" x14ac:dyDescent="0.2"/>
    <row r="24523" ht="12.75" customHeight="1" x14ac:dyDescent="0.2"/>
    <row r="24524" ht="12.75" customHeight="1" x14ac:dyDescent="0.2"/>
    <row r="24525" ht="12.75" customHeight="1" x14ac:dyDescent="0.2"/>
    <row r="24526" ht="12.75" customHeight="1" x14ac:dyDescent="0.2"/>
    <row r="24527" ht="12.75" customHeight="1" x14ac:dyDescent="0.2"/>
    <row r="24528" ht="12.75" customHeight="1" x14ac:dyDescent="0.2"/>
    <row r="24529" ht="12.75" customHeight="1" x14ac:dyDescent="0.2"/>
    <row r="24530" ht="12.75" customHeight="1" x14ac:dyDescent="0.2"/>
    <row r="24531" ht="12.75" customHeight="1" x14ac:dyDescent="0.2"/>
    <row r="24532" ht="12.75" customHeight="1" x14ac:dyDescent="0.2"/>
    <row r="24533" ht="12.75" customHeight="1" x14ac:dyDescent="0.2"/>
    <row r="24534" ht="12.75" customHeight="1" x14ac:dyDescent="0.2"/>
    <row r="24535" ht="12.75" customHeight="1" x14ac:dyDescent="0.2"/>
    <row r="24536" ht="12.75" customHeight="1" x14ac:dyDescent="0.2"/>
    <row r="24537" ht="12.75" customHeight="1" x14ac:dyDescent="0.2"/>
    <row r="24538" ht="12.75" customHeight="1" x14ac:dyDescent="0.2"/>
    <row r="24539" ht="12.75" customHeight="1" x14ac:dyDescent="0.2"/>
    <row r="24540" ht="12.75" customHeight="1" x14ac:dyDescent="0.2"/>
    <row r="24541" ht="12.75" customHeight="1" x14ac:dyDescent="0.2"/>
    <row r="24542" ht="12.75" customHeight="1" x14ac:dyDescent="0.2"/>
    <row r="24543" ht="12.75" customHeight="1" x14ac:dyDescent="0.2"/>
    <row r="24544" ht="12.75" customHeight="1" x14ac:dyDescent="0.2"/>
    <row r="24545" ht="12.75" customHeight="1" x14ac:dyDescent="0.2"/>
    <row r="24546" ht="12.75" customHeight="1" x14ac:dyDescent="0.2"/>
    <row r="24547" ht="12.75" customHeight="1" x14ac:dyDescent="0.2"/>
    <row r="24548" ht="12.75" customHeight="1" x14ac:dyDescent="0.2"/>
    <row r="24549" ht="12.75" customHeight="1" x14ac:dyDescent="0.2"/>
    <row r="24550" ht="12.75" customHeight="1" x14ac:dyDescent="0.2"/>
    <row r="24551" ht="12.75" customHeight="1" x14ac:dyDescent="0.2"/>
    <row r="24552" ht="12.75" customHeight="1" x14ac:dyDescent="0.2"/>
    <row r="24553" ht="12.75" customHeight="1" x14ac:dyDescent="0.2"/>
    <row r="24554" ht="12.75" customHeight="1" x14ac:dyDescent="0.2"/>
    <row r="24555" ht="12.75" customHeight="1" x14ac:dyDescent="0.2"/>
    <row r="24556" ht="12.75" customHeight="1" x14ac:dyDescent="0.2"/>
    <row r="24557" ht="12.75" customHeight="1" x14ac:dyDescent="0.2"/>
    <row r="24558" ht="12.75" customHeight="1" x14ac:dyDescent="0.2"/>
    <row r="24559" ht="12.75" customHeight="1" x14ac:dyDescent="0.2"/>
    <row r="24560" ht="12.75" customHeight="1" x14ac:dyDescent="0.2"/>
    <row r="24561" ht="12.75" customHeight="1" x14ac:dyDescent="0.2"/>
    <row r="24562" ht="12.75" customHeight="1" x14ac:dyDescent="0.2"/>
    <row r="24563" ht="12.75" customHeight="1" x14ac:dyDescent="0.2"/>
    <row r="24564" ht="12.75" customHeight="1" x14ac:dyDescent="0.2"/>
    <row r="24565" ht="12.75" customHeight="1" x14ac:dyDescent="0.2"/>
    <row r="24566" ht="12.75" customHeight="1" x14ac:dyDescent="0.2"/>
    <row r="24567" ht="12.75" customHeight="1" x14ac:dyDescent="0.2"/>
    <row r="24568" ht="12.75" customHeight="1" x14ac:dyDescent="0.2"/>
    <row r="24569" ht="12.75" customHeight="1" x14ac:dyDescent="0.2"/>
    <row r="24570" ht="12.75" customHeight="1" x14ac:dyDescent="0.2"/>
    <row r="24571" ht="12.75" customHeight="1" x14ac:dyDescent="0.2"/>
    <row r="24572" ht="12.75" customHeight="1" x14ac:dyDescent="0.2"/>
    <row r="24573" ht="12.75" customHeight="1" x14ac:dyDescent="0.2"/>
    <row r="24574" ht="12.75" customHeight="1" x14ac:dyDescent="0.2"/>
    <row r="24575" ht="12.75" customHeight="1" x14ac:dyDescent="0.2"/>
    <row r="24576" ht="12.75" customHeight="1" x14ac:dyDescent="0.2"/>
    <row r="24577" ht="12.75" customHeight="1" x14ac:dyDescent="0.2"/>
    <row r="24578" ht="12.75" customHeight="1" x14ac:dyDescent="0.2"/>
    <row r="24579" ht="12.75" customHeight="1" x14ac:dyDescent="0.2"/>
    <row r="24580" ht="12.75" customHeight="1" x14ac:dyDescent="0.2"/>
    <row r="24581" ht="12.75" customHeight="1" x14ac:dyDescent="0.2"/>
    <row r="24582" ht="12.75" customHeight="1" x14ac:dyDescent="0.2"/>
    <row r="24583" ht="12.75" customHeight="1" x14ac:dyDescent="0.2"/>
    <row r="24584" ht="12.75" customHeight="1" x14ac:dyDescent="0.2"/>
    <row r="24585" ht="12.75" customHeight="1" x14ac:dyDescent="0.2"/>
    <row r="24586" ht="12.75" customHeight="1" x14ac:dyDescent="0.2"/>
    <row r="24587" ht="12.75" customHeight="1" x14ac:dyDescent="0.2"/>
    <row r="24588" ht="12.75" customHeight="1" x14ac:dyDescent="0.2"/>
    <row r="24589" ht="12.75" customHeight="1" x14ac:dyDescent="0.2"/>
    <row r="24590" ht="12.75" customHeight="1" x14ac:dyDescent="0.2"/>
    <row r="24591" ht="12.75" customHeight="1" x14ac:dyDescent="0.2"/>
    <row r="24592" ht="12.75" customHeight="1" x14ac:dyDescent="0.2"/>
    <row r="24593" ht="12.75" customHeight="1" x14ac:dyDescent="0.2"/>
    <row r="24594" ht="12.75" customHeight="1" x14ac:dyDescent="0.2"/>
    <row r="24595" ht="12.75" customHeight="1" x14ac:dyDescent="0.2"/>
    <row r="24596" ht="12.75" customHeight="1" x14ac:dyDescent="0.2"/>
    <row r="24597" ht="12.75" customHeight="1" x14ac:dyDescent="0.2"/>
    <row r="24598" ht="12.75" customHeight="1" x14ac:dyDescent="0.2"/>
    <row r="24599" ht="12.75" customHeight="1" x14ac:dyDescent="0.2"/>
    <row r="24600" ht="12.75" customHeight="1" x14ac:dyDescent="0.2"/>
    <row r="24601" ht="12.75" customHeight="1" x14ac:dyDescent="0.2"/>
    <row r="24602" ht="12.75" customHeight="1" x14ac:dyDescent="0.2"/>
    <row r="24603" ht="12.75" customHeight="1" x14ac:dyDescent="0.2"/>
    <row r="24604" ht="12.75" customHeight="1" x14ac:dyDescent="0.2"/>
    <row r="24605" ht="12.75" customHeight="1" x14ac:dyDescent="0.2"/>
    <row r="24606" ht="12.75" customHeight="1" x14ac:dyDescent="0.2"/>
    <row r="24607" ht="12.75" customHeight="1" x14ac:dyDescent="0.2"/>
    <row r="24608" ht="12.75" customHeight="1" x14ac:dyDescent="0.2"/>
    <row r="24609" ht="12.75" customHeight="1" x14ac:dyDescent="0.2"/>
    <row r="24610" ht="12.75" customHeight="1" x14ac:dyDescent="0.2"/>
    <row r="24611" ht="12.75" customHeight="1" x14ac:dyDescent="0.2"/>
    <row r="24612" ht="12.75" customHeight="1" x14ac:dyDescent="0.2"/>
    <row r="24613" ht="12.75" customHeight="1" x14ac:dyDescent="0.2"/>
    <row r="24614" ht="12.75" customHeight="1" x14ac:dyDescent="0.2"/>
    <row r="24615" ht="12.75" customHeight="1" x14ac:dyDescent="0.2"/>
    <row r="24616" ht="12.75" customHeight="1" x14ac:dyDescent="0.2"/>
    <row r="24617" ht="12.75" customHeight="1" x14ac:dyDescent="0.2"/>
    <row r="24618" ht="12.75" customHeight="1" x14ac:dyDescent="0.2"/>
    <row r="24619" ht="12.75" customHeight="1" x14ac:dyDescent="0.2"/>
    <row r="24620" ht="12.75" customHeight="1" x14ac:dyDescent="0.2"/>
    <row r="24621" ht="12.75" customHeight="1" x14ac:dyDescent="0.2"/>
    <row r="24622" ht="12.75" customHeight="1" x14ac:dyDescent="0.2"/>
    <row r="24623" ht="12.75" customHeight="1" x14ac:dyDescent="0.2"/>
    <row r="24624" ht="12.75" customHeight="1" x14ac:dyDescent="0.2"/>
    <row r="24625" ht="12.75" customHeight="1" x14ac:dyDescent="0.2"/>
    <row r="24626" ht="12.75" customHeight="1" x14ac:dyDescent="0.2"/>
    <row r="24627" ht="12.75" customHeight="1" x14ac:dyDescent="0.2"/>
    <row r="24628" ht="12.75" customHeight="1" x14ac:dyDescent="0.2"/>
    <row r="24629" ht="12.75" customHeight="1" x14ac:dyDescent="0.2"/>
    <row r="24630" ht="12.75" customHeight="1" x14ac:dyDescent="0.2"/>
    <row r="24631" ht="12.75" customHeight="1" x14ac:dyDescent="0.2"/>
    <row r="24632" ht="12.75" customHeight="1" x14ac:dyDescent="0.2"/>
    <row r="24633" ht="12.75" customHeight="1" x14ac:dyDescent="0.2"/>
    <row r="24634" ht="12.75" customHeight="1" x14ac:dyDescent="0.2"/>
    <row r="24635" ht="12.75" customHeight="1" x14ac:dyDescent="0.2"/>
    <row r="24636" ht="12.75" customHeight="1" x14ac:dyDescent="0.2"/>
    <row r="24637" ht="12.75" customHeight="1" x14ac:dyDescent="0.2"/>
    <row r="24638" ht="12.75" customHeight="1" x14ac:dyDescent="0.2"/>
    <row r="24639" ht="12.75" customHeight="1" x14ac:dyDescent="0.2"/>
    <row r="24640" ht="12.75" customHeight="1" x14ac:dyDescent="0.2"/>
    <row r="24641" ht="12.75" customHeight="1" x14ac:dyDescent="0.2"/>
    <row r="24642" ht="12.75" customHeight="1" x14ac:dyDescent="0.2"/>
    <row r="24643" ht="12.75" customHeight="1" x14ac:dyDescent="0.2"/>
    <row r="24644" ht="12.75" customHeight="1" x14ac:dyDescent="0.2"/>
    <row r="24645" ht="12.75" customHeight="1" x14ac:dyDescent="0.2"/>
    <row r="24646" ht="12.75" customHeight="1" x14ac:dyDescent="0.2"/>
    <row r="24647" ht="12.75" customHeight="1" x14ac:dyDescent="0.2"/>
    <row r="24648" ht="12.75" customHeight="1" x14ac:dyDescent="0.2"/>
    <row r="24649" ht="12.75" customHeight="1" x14ac:dyDescent="0.2"/>
    <row r="24650" ht="12.75" customHeight="1" x14ac:dyDescent="0.2"/>
    <row r="24651" ht="12.75" customHeight="1" x14ac:dyDescent="0.2"/>
    <row r="24652" ht="12.75" customHeight="1" x14ac:dyDescent="0.2"/>
    <row r="24653" ht="12.75" customHeight="1" x14ac:dyDescent="0.2"/>
    <row r="24654" ht="12.75" customHeight="1" x14ac:dyDescent="0.2"/>
    <row r="24655" ht="12.75" customHeight="1" x14ac:dyDescent="0.2"/>
    <row r="24656" ht="12.75" customHeight="1" x14ac:dyDescent="0.2"/>
    <row r="24657" ht="12.75" customHeight="1" x14ac:dyDescent="0.2"/>
    <row r="24658" ht="12.75" customHeight="1" x14ac:dyDescent="0.2"/>
    <row r="24659" ht="12.75" customHeight="1" x14ac:dyDescent="0.2"/>
    <row r="24660" ht="12.75" customHeight="1" x14ac:dyDescent="0.2"/>
    <row r="24661" ht="12.75" customHeight="1" x14ac:dyDescent="0.2"/>
    <row r="24662" ht="12.75" customHeight="1" x14ac:dyDescent="0.2"/>
    <row r="24663" ht="12.75" customHeight="1" x14ac:dyDescent="0.2"/>
    <row r="24664" ht="12.75" customHeight="1" x14ac:dyDescent="0.2"/>
    <row r="24665" ht="12.75" customHeight="1" x14ac:dyDescent="0.2"/>
    <row r="24666" ht="12.75" customHeight="1" x14ac:dyDescent="0.2"/>
    <row r="24667" ht="12.75" customHeight="1" x14ac:dyDescent="0.2"/>
    <row r="24668" ht="12.75" customHeight="1" x14ac:dyDescent="0.2"/>
    <row r="24669" ht="12.75" customHeight="1" x14ac:dyDescent="0.2"/>
    <row r="24670" ht="12.75" customHeight="1" x14ac:dyDescent="0.2"/>
    <row r="24671" ht="12.75" customHeight="1" x14ac:dyDescent="0.2"/>
    <row r="24672" ht="12.75" customHeight="1" x14ac:dyDescent="0.2"/>
    <row r="24673" ht="12.75" customHeight="1" x14ac:dyDescent="0.2"/>
    <row r="24674" ht="12.75" customHeight="1" x14ac:dyDescent="0.2"/>
    <row r="24675" ht="12.75" customHeight="1" x14ac:dyDescent="0.2"/>
    <row r="24676" ht="12.75" customHeight="1" x14ac:dyDescent="0.2"/>
    <row r="24677" ht="12.75" customHeight="1" x14ac:dyDescent="0.2"/>
    <row r="24678" ht="12.75" customHeight="1" x14ac:dyDescent="0.2"/>
    <row r="24679" ht="12.75" customHeight="1" x14ac:dyDescent="0.2"/>
    <row r="24680" ht="12.75" customHeight="1" x14ac:dyDescent="0.2"/>
    <row r="24681" ht="12.75" customHeight="1" x14ac:dyDescent="0.2"/>
    <row r="24682" ht="12.75" customHeight="1" x14ac:dyDescent="0.2"/>
    <row r="24683" ht="12.75" customHeight="1" x14ac:dyDescent="0.2"/>
    <row r="24684" ht="12.75" customHeight="1" x14ac:dyDescent="0.2"/>
    <row r="24685" ht="12.75" customHeight="1" x14ac:dyDescent="0.2"/>
    <row r="24686" ht="12.75" customHeight="1" x14ac:dyDescent="0.2"/>
    <row r="24687" ht="12.75" customHeight="1" x14ac:dyDescent="0.2"/>
    <row r="24688" ht="12.75" customHeight="1" x14ac:dyDescent="0.2"/>
    <row r="24689" ht="12.75" customHeight="1" x14ac:dyDescent="0.2"/>
    <row r="24690" ht="12.75" customHeight="1" x14ac:dyDescent="0.2"/>
    <row r="24691" ht="12.75" customHeight="1" x14ac:dyDescent="0.2"/>
    <row r="24692" ht="12.75" customHeight="1" x14ac:dyDescent="0.2"/>
    <row r="24693" ht="12.75" customHeight="1" x14ac:dyDescent="0.2"/>
    <row r="24694" ht="12.75" customHeight="1" x14ac:dyDescent="0.2"/>
    <row r="24695" ht="12.75" customHeight="1" x14ac:dyDescent="0.2"/>
    <row r="24696" ht="12.75" customHeight="1" x14ac:dyDescent="0.2"/>
    <row r="24697" ht="12.75" customHeight="1" x14ac:dyDescent="0.2"/>
    <row r="24698" ht="12.75" customHeight="1" x14ac:dyDescent="0.2"/>
    <row r="24699" ht="12.75" customHeight="1" x14ac:dyDescent="0.2"/>
    <row r="24700" ht="12.75" customHeight="1" x14ac:dyDescent="0.2"/>
    <row r="24701" ht="12.75" customHeight="1" x14ac:dyDescent="0.2"/>
    <row r="24702" ht="12.75" customHeight="1" x14ac:dyDescent="0.2"/>
    <row r="24703" ht="12.75" customHeight="1" x14ac:dyDescent="0.2"/>
    <row r="24704" ht="12.75" customHeight="1" x14ac:dyDescent="0.2"/>
    <row r="24705" ht="12.75" customHeight="1" x14ac:dyDescent="0.2"/>
    <row r="24706" ht="12.75" customHeight="1" x14ac:dyDescent="0.2"/>
    <row r="24707" ht="12.75" customHeight="1" x14ac:dyDescent="0.2"/>
    <row r="24708" ht="12.75" customHeight="1" x14ac:dyDescent="0.2"/>
    <row r="24709" ht="12.75" customHeight="1" x14ac:dyDescent="0.2"/>
    <row r="24710" ht="12.75" customHeight="1" x14ac:dyDescent="0.2"/>
    <row r="24711" ht="12.75" customHeight="1" x14ac:dyDescent="0.2"/>
    <row r="24712" ht="12.75" customHeight="1" x14ac:dyDescent="0.2"/>
    <row r="24713" ht="12.75" customHeight="1" x14ac:dyDescent="0.2"/>
    <row r="24714" ht="12.75" customHeight="1" x14ac:dyDescent="0.2"/>
    <row r="24715" ht="12.75" customHeight="1" x14ac:dyDescent="0.2"/>
    <row r="24716" ht="12.75" customHeight="1" x14ac:dyDescent="0.2"/>
    <row r="24717" ht="12.75" customHeight="1" x14ac:dyDescent="0.2"/>
    <row r="24718" ht="12.75" customHeight="1" x14ac:dyDescent="0.2"/>
    <row r="24719" ht="12.75" customHeight="1" x14ac:dyDescent="0.2"/>
    <row r="24720" ht="12.75" customHeight="1" x14ac:dyDescent="0.2"/>
    <row r="24721" ht="12.75" customHeight="1" x14ac:dyDescent="0.2"/>
    <row r="24722" ht="12.75" customHeight="1" x14ac:dyDescent="0.2"/>
    <row r="24723" ht="12.75" customHeight="1" x14ac:dyDescent="0.2"/>
    <row r="24724" ht="12.75" customHeight="1" x14ac:dyDescent="0.2"/>
    <row r="24725" ht="12.75" customHeight="1" x14ac:dyDescent="0.2"/>
    <row r="24726" ht="12.75" customHeight="1" x14ac:dyDescent="0.2"/>
    <row r="24727" ht="12.75" customHeight="1" x14ac:dyDescent="0.2"/>
    <row r="24728" ht="12.75" customHeight="1" x14ac:dyDescent="0.2"/>
    <row r="24729" ht="12.75" customHeight="1" x14ac:dyDescent="0.2"/>
    <row r="24730" ht="12.75" customHeight="1" x14ac:dyDescent="0.2"/>
    <row r="24731" ht="12.75" customHeight="1" x14ac:dyDescent="0.2"/>
    <row r="24732" ht="12.75" customHeight="1" x14ac:dyDescent="0.2"/>
    <row r="24733" ht="12.75" customHeight="1" x14ac:dyDescent="0.2"/>
    <row r="24734" ht="12.75" customHeight="1" x14ac:dyDescent="0.2"/>
    <row r="24735" ht="12.75" customHeight="1" x14ac:dyDescent="0.2"/>
    <row r="24736" ht="12.75" customHeight="1" x14ac:dyDescent="0.2"/>
    <row r="24737" ht="12.75" customHeight="1" x14ac:dyDescent="0.2"/>
    <row r="24738" ht="12.75" customHeight="1" x14ac:dyDescent="0.2"/>
    <row r="24739" ht="12.75" customHeight="1" x14ac:dyDescent="0.2"/>
    <row r="24740" ht="12.75" customHeight="1" x14ac:dyDescent="0.2"/>
    <row r="24741" ht="12.75" customHeight="1" x14ac:dyDescent="0.2"/>
    <row r="24742" ht="12.75" customHeight="1" x14ac:dyDescent="0.2"/>
    <row r="24743" ht="12.75" customHeight="1" x14ac:dyDescent="0.2"/>
    <row r="24744" ht="12.75" customHeight="1" x14ac:dyDescent="0.2"/>
    <row r="24745" ht="12.75" customHeight="1" x14ac:dyDescent="0.2"/>
    <row r="24746" ht="12.75" customHeight="1" x14ac:dyDescent="0.2"/>
    <row r="24747" ht="12.75" customHeight="1" x14ac:dyDescent="0.2"/>
    <row r="24748" ht="12.75" customHeight="1" x14ac:dyDescent="0.2"/>
    <row r="24749" ht="12.75" customHeight="1" x14ac:dyDescent="0.2"/>
    <row r="24750" ht="12.75" customHeight="1" x14ac:dyDescent="0.2"/>
    <row r="24751" ht="12.75" customHeight="1" x14ac:dyDescent="0.2"/>
    <row r="24752" ht="12.75" customHeight="1" x14ac:dyDescent="0.2"/>
    <row r="24753" ht="12.75" customHeight="1" x14ac:dyDescent="0.2"/>
    <row r="24754" ht="12.75" customHeight="1" x14ac:dyDescent="0.2"/>
    <row r="24755" ht="12.75" customHeight="1" x14ac:dyDescent="0.2"/>
    <row r="24756" ht="12.75" customHeight="1" x14ac:dyDescent="0.2"/>
    <row r="24757" ht="12.75" customHeight="1" x14ac:dyDescent="0.2"/>
    <row r="24758" ht="12.75" customHeight="1" x14ac:dyDescent="0.2"/>
    <row r="24759" ht="12.75" customHeight="1" x14ac:dyDescent="0.2"/>
    <row r="24760" ht="12.75" customHeight="1" x14ac:dyDescent="0.2"/>
    <row r="24761" ht="12.75" customHeight="1" x14ac:dyDescent="0.2"/>
    <row r="24762" ht="12.75" customHeight="1" x14ac:dyDescent="0.2"/>
    <row r="24763" ht="12.75" customHeight="1" x14ac:dyDescent="0.2"/>
    <row r="24764" ht="12.75" customHeight="1" x14ac:dyDescent="0.2"/>
    <row r="24765" ht="12.75" customHeight="1" x14ac:dyDescent="0.2"/>
    <row r="24766" ht="12.75" customHeight="1" x14ac:dyDescent="0.2"/>
    <row r="24767" ht="12.75" customHeight="1" x14ac:dyDescent="0.2"/>
    <row r="24768" ht="12.75" customHeight="1" x14ac:dyDescent="0.2"/>
    <row r="24769" ht="12.75" customHeight="1" x14ac:dyDescent="0.2"/>
    <row r="24770" ht="12.75" customHeight="1" x14ac:dyDescent="0.2"/>
    <row r="24771" ht="12.75" customHeight="1" x14ac:dyDescent="0.2"/>
    <row r="24772" ht="12.75" customHeight="1" x14ac:dyDescent="0.2"/>
    <row r="24773" ht="12.75" customHeight="1" x14ac:dyDescent="0.2"/>
    <row r="24774" ht="12.75" customHeight="1" x14ac:dyDescent="0.2"/>
    <row r="24775" ht="12.75" customHeight="1" x14ac:dyDescent="0.2"/>
    <row r="24776" ht="12.75" customHeight="1" x14ac:dyDescent="0.2"/>
    <row r="24777" ht="12.75" customHeight="1" x14ac:dyDescent="0.2"/>
    <row r="24778" ht="12.75" customHeight="1" x14ac:dyDescent="0.2"/>
    <row r="24779" ht="12.75" customHeight="1" x14ac:dyDescent="0.2"/>
    <row r="24780" ht="12.75" customHeight="1" x14ac:dyDescent="0.2"/>
    <row r="24781" ht="12.75" customHeight="1" x14ac:dyDescent="0.2"/>
    <row r="24782" ht="12.75" customHeight="1" x14ac:dyDescent="0.2"/>
    <row r="24783" ht="12.75" customHeight="1" x14ac:dyDescent="0.2"/>
    <row r="24784" ht="12.75" customHeight="1" x14ac:dyDescent="0.2"/>
    <row r="24785" ht="12.75" customHeight="1" x14ac:dyDescent="0.2"/>
    <row r="24786" ht="12.75" customHeight="1" x14ac:dyDescent="0.2"/>
    <row r="24787" ht="12.75" customHeight="1" x14ac:dyDescent="0.2"/>
    <row r="24788" ht="12.75" customHeight="1" x14ac:dyDescent="0.2"/>
    <row r="24789" ht="12.75" customHeight="1" x14ac:dyDescent="0.2"/>
    <row r="24790" ht="12.75" customHeight="1" x14ac:dyDescent="0.2"/>
    <row r="24791" ht="12.75" customHeight="1" x14ac:dyDescent="0.2"/>
    <row r="24792" ht="12.75" customHeight="1" x14ac:dyDescent="0.2"/>
    <row r="24793" ht="12.75" customHeight="1" x14ac:dyDescent="0.2"/>
    <row r="24794" ht="12.75" customHeight="1" x14ac:dyDescent="0.2"/>
    <row r="24795" ht="12.75" customHeight="1" x14ac:dyDescent="0.2"/>
    <row r="24796" ht="12.75" customHeight="1" x14ac:dyDescent="0.2"/>
    <row r="24797" ht="12.75" customHeight="1" x14ac:dyDescent="0.2"/>
    <row r="24798" ht="12.75" customHeight="1" x14ac:dyDescent="0.2"/>
    <row r="24799" ht="12.75" customHeight="1" x14ac:dyDescent="0.2"/>
    <row r="24800" ht="12.75" customHeight="1" x14ac:dyDescent="0.2"/>
    <row r="24801" ht="12.75" customHeight="1" x14ac:dyDescent="0.2"/>
    <row r="24802" ht="12.75" customHeight="1" x14ac:dyDescent="0.2"/>
    <row r="24803" ht="12.75" customHeight="1" x14ac:dyDescent="0.2"/>
    <row r="24804" ht="12.75" customHeight="1" x14ac:dyDescent="0.2"/>
    <row r="24805" ht="12.75" customHeight="1" x14ac:dyDescent="0.2"/>
    <row r="24806" ht="12.75" customHeight="1" x14ac:dyDescent="0.2"/>
    <row r="24807" ht="12.75" customHeight="1" x14ac:dyDescent="0.2"/>
    <row r="24808" ht="12.75" customHeight="1" x14ac:dyDescent="0.2"/>
    <row r="24809" ht="12.75" customHeight="1" x14ac:dyDescent="0.2"/>
    <row r="24810" ht="12.75" customHeight="1" x14ac:dyDescent="0.2"/>
    <row r="24811" ht="12.75" customHeight="1" x14ac:dyDescent="0.2"/>
    <row r="24812" ht="12.75" customHeight="1" x14ac:dyDescent="0.2"/>
    <row r="24813" ht="12.75" customHeight="1" x14ac:dyDescent="0.2"/>
    <row r="24814" ht="12.75" customHeight="1" x14ac:dyDescent="0.2"/>
    <row r="24815" ht="12.75" customHeight="1" x14ac:dyDescent="0.2"/>
    <row r="24816" ht="12.75" customHeight="1" x14ac:dyDescent="0.2"/>
    <row r="24817" ht="12.75" customHeight="1" x14ac:dyDescent="0.2"/>
    <row r="24818" ht="12.75" customHeight="1" x14ac:dyDescent="0.2"/>
    <row r="24819" ht="12.75" customHeight="1" x14ac:dyDescent="0.2"/>
    <row r="24820" ht="12.75" customHeight="1" x14ac:dyDescent="0.2"/>
    <row r="24821" ht="12.75" customHeight="1" x14ac:dyDescent="0.2"/>
    <row r="24822" ht="12.75" customHeight="1" x14ac:dyDescent="0.2"/>
    <row r="24823" ht="12.75" customHeight="1" x14ac:dyDescent="0.2"/>
    <row r="24824" ht="12.75" customHeight="1" x14ac:dyDescent="0.2"/>
    <row r="24825" ht="12.75" customHeight="1" x14ac:dyDescent="0.2"/>
    <row r="24826" ht="12.75" customHeight="1" x14ac:dyDescent="0.2"/>
    <row r="24827" ht="12.75" customHeight="1" x14ac:dyDescent="0.2"/>
    <row r="24828" ht="12.75" customHeight="1" x14ac:dyDescent="0.2"/>
    <row r="24829" ht="12.75" customHeight="1" x14ac:dyDescent="0.2"/>
    <row r="24830" ht="12.75" customHeight="1" x14ac:dyDescent="0.2"/>
    <row r="24831" ht="12.75" customHeight="1" x14ac:dyDescent="0.2"/>
    <row r="24832" ht="12.75" customHeight="1" x14ac:dyDescent="0.2"/>
    <row r="24833" ht="12.75" customHeight="1" x14ac:dyDescent="0.2"/>
    <row r="24834" ht="12.75" customHeight="1" x14ac:dyDescent="0.2"/>
    <row r="24835" ht="12.75" customHeight="1" x14ac:dyDescent="0.2"/>
    <row r="24836" ht="12.75" customHeight="1" x14ac:dyDescent="0.2"/>
    <row r="24837" ht="12.75" customHeight="1" x14ac:dyDescent="0.2"/>
    <row r="24838" ht="12.75" customHeight="1" x14ac:dyDescent="0.2"/>
    <row r="24839" ht="12.75" customHeight="1" x14ac:dyDescent="0.2"/>
    <row r="24840" ht="12.75" customHeight="1" x14ac:dyDescent="0.2"/>
    <row r="24841" ht="12.75" customHeight="1" x14ac:dyDescent="0.2"/>
    <row r="24842" ht="12.75" customHeight="1" x14ac:dyDescent="0.2"/>
    <row r="24843" ht="12.75" customHeight="1" x14ac:dyDescent="0.2"/>
    <row r="24844" ht="12.75" customHeight="1" x14ac:dyDescent="0.2"/>
    <row r="24845" ht="12.75" customHeight="1" x14ac:dyDescent="0.2"/>
    <row r="24846" ht="12.75" customHeight="1" x14ac:dyDescent="0.2"/>
    <row r="24847" ht="12.75" customHeight="1" x14ac:dyDescent="0.2"/>
    <row r="24848" ht="12.75" customHeight="1" x14ac:dyDescent="0.2"/>
    <row r="24849" ht="12.75" customHeight="1" x14ac:dyDescent="0.2"/>
    <row r="24850" ht="12.75" customHeight="1" x14ac:dyDescent="0.2"/>
    <row r="24851" ht="12.75" customHeight="1" x14ac:dyDescent="0.2"/>
    <row r="24852" ht="12.75" customHeight="1" x14ac:dyDescent="0.2"/>
    <row r="24853" ht="12.75" customHeight="1" x14ac:dyDescent="0.2"/>
    <row r="24854" ht="12.75" customHeight="1" x14ac:dyDescent="0.2"/>
    <row r="24855" ht="12.75" customHeight="1" x14ac:dyDescent="0.2"/>
    <row r="24856" ht="12.75" customHeight="1" x14ac:dyDescent="0.2"/>
    <row r="24857" ht="12.75" customHeight="1" x14ac:dyDescent="0.2"/>
    <row r="24858" ht="12.75" customHeight="1" x14ac:dyDescent="0.2"/>
    <row r="24859" ht="12.75" customHeight="1" x14ac:dyDescent="0.2"/>
    <row r="24860" ht="12.75" customHeight="1" x14ac:dyDescent="0.2"/>
    <row r="24861" ht="12.75" customHeight="1" x14ac:dyDescent="0.2"/>
    <row r="24862" ht="12.75" customHeight="1" x14ac:dyDescent="0.2"/>
    <row r="24863" ht="12.75" customHeight="1" x14ac:dyDescent="0.2"/>
    <row r="24864" ht="12.75" customHeight="1" x14ac:dyDescent="0.2"/>
    <row r="24865" ht="12.75" customHeight="1" x14ac:dyDescent="0.2"/>
    <row r="24866" ht="12.75" customHeight="1" x14ac:dyDescent="0.2"/>
    <row r="24867" ht="12.75" customHeight="1" x14ac:dyDescent="0.2"/>
    <row r="24868" ht="12.75" customHeight="1" x14ac:dyDescent="0.2"/>
    <row r="24869" ht="12.75" customHeight="1" x14ac:dyDescent="0.2"/>
    <row r="24870" ht="12.75" customHeight="1" x14ac:dyDescent="0.2"/>
    <row r="24871" ht="12.75" customHeight="1" x14ac:dyDescent="0.2"/>
    <row r="24872" ht="12.75" customHeight="1" x14ac:dyDescent="0.2"/>
    <row r="24873" ht="12.75" customHeight="1" x14ac:dyDescent="0.2"/>
    <row r="24874" ht="12.75" customHeight="1" x14ac:dyDescent="0.2"/>
    <row r="24875" ht="12.75" customHeight="1" x14ac:dyDescent="0.2"/>
    <row r="24876" ht="12.75" customHeight="1" x14ac:dyDescent="0.2"/>
    <row r="24877" ht="12.75" customHeight="1" x14ac:dyDescent="0.2"/>
    <row r="24878" ht="12.75" customHeight="1" x14ac:dyDescent="0.2"/>
    <row r="24879" ht="12.75" customHeight="1" x14ac:dyDescent="0.2"/>
    <row r="24880" ht="12.75" customHeight="1" x14ac:dyDescent="0.2"/>
    <row r="24881" ht="12.75" customHeight="1" x14ac:dyDescent="0.2"/>
    <row r="24882" ht="12.75" customHeight="1" x14ac:dyDescent="0.2"/>
    <row r="24883" ht="12.75" customHeight="1" x14ac:dyDescent="0.2"/>
    <row r="24884" ht="12.75" customHeight="1" x14ac:dyDescent="0.2"/>
    <row r="24885" ht="12.75" customHeight="1" x14ac:dyDescent="0.2"/>
    <row r="24886" ht="12.75" customHeight="1" x14ac:dyDescent="0.2"/>
    <row r="24887" ht="12.75" customHeight="1" x14ac:dyDescent="0.2"/>
    <row r="24888" ht="12.75" customHeight="1" x14ac:dyDescent="0.2"/>
    <row r="24889" ht="12.75" customHeight="1" x14ac:dyDescent="0.2"/>
    <row r="24890" ht="12.75" customHeight="1" x14ac:dyDescent="0.2"/>
    <row r="24891" ht="12.75" customHeight="1" x14ac:dyDescent="0.2"/>
    <row r="24892" ht="12.75" customHeight="1" x14ac:dyDescent="0.2"/>
    <row r="24893" ht="12.75" customHeight="1" x14ac:dyDescent="0.2"/>
    <row r="24894" ht="12.75" customHeight="1" x14ac:dyDescent="0.2"/>
    <row r="24895" ht="12.75" customHeight="1" x14ac:dyDescent="0.2"/>
    <row r="24896" ht="12.75" customHeight="1" x14ac:dyDescent="0.2"/>
    <row r="24897" ht="12.75" customHeight="1" x14ac:dyDescent="0.2"/>
    <row r="24898" ht="12.75" customHeight="1" x14ac:dyDescent="0.2"/>
    <row r="24899" ht="12.75" customHeight="1" x14ac:dyDescent="0.2"/>
    <row r="24900" ht="12.75" customHeight="1" x14ac:dyDescent="0.2"/>
    <row r="24901" ht="12.75" customHeight="1" x14ac:dyDescent="0.2"/>
    <row r="24902" ht="12.75" customHeight="1" x14ac:dyDescent="0.2"/>
    <row r="24903" ht="12.75" customHeight="1" x14ac:dyDescent="0.2"/>
    <row r="24904" ht="12.75" customHeight="1" x14ac:dyDescent="0.2"/>
    <row r="24905" ht="12.75" customHeight="1" x14ac:dyDescent="0.2"/>
    <row r="24906" ht="12.75" customHeight="1" x14ac:dyDescent="0.2"/>
    <row r="24907" ht="12.75" customHeight="1" x14ac:dyDescent="0.2"/>
    <row r="24908" ht="12.75" customHeight="1" x14ac:dyDescent="0.2"/>
    <row r="24909" ht="12.75" customHeight="1" x14ac:dyDescent="0.2"/>
    <row r="24910" ht="12.75" customHeight="1" x14ac:dyDescent="0.2"/>
    <row r="24911" ht="12.75" customHeight="1" x14ac:dyDescent="0.2"/>
    <row r="24912" ht="12.75" customHeight="1" x14ac:dyDescent="0.2"/>
    <row r="24913" ht="12.75" customHeight="1" x14ac:dyDescent="0.2"/>
    <row r="24914" ht="12.75" customHeight="1" x14ac:dyDescent="0.2"/>
    <row r="24915" ht="12.75" customHeight="1" x14ac:dyDescent="0.2"/>
    <row r="24916" ht="12.75" customHeight="1" x14ac:dyDescent="0.2"/>
    <row r="24917" ht="12.75" customHeight="1" x14ac:dyDescent="0.2"/>
    <row r="24918" ht="12.75" customHeight="1" x14ac:dyDescent="0.2"/>
    <row r="24919" ht="12.75" customHeight="1" x14ac:dyDescent="0.2"/>
    <row r="24920" ht="12.75" customHeight="1" x14ac:dyDescent="0.2"/>
    <row r="24921" ht="12.75" customHeight="1" x14ac:dyDescent="0.2"/>
    <row r="24922" ht="12.75" customHeight="1" x14ac:dyDescent="0.2"/>
    <row r="24923" ht="12.75" customHeight="1" x14ac:dyDescent="0.2"/>
    <row r="24924" ht="12.75" customHeight="1" x14ac:dyDescent="0.2"/>
    <row r="24925" ht="12.75" customHeight="1" x14ac:dyDescent="0.2"/>
    <row r="24926" ht="12.75" customHeight="1" x14ac:dyDescent="0.2"/>
    <row r="24927" ht="12.75" customHeight="1" x14ac:dyDescent="0.2"/>
    <row r="24928" ht="12.75" customHeight="1" x14ac:dyDescent="0.2"/>
    <row r="24929" ht="12.75" customHeight="1" x14ac:dyDescent="0.2"/>
    <row r="24930" ht="12.75" customHeight="1" x14ac:dyDescent="0.2"/>
    <row r="24931" ht="12.75" customHeight="1" x14ac:dyDescent="0.2"/>
    <row r="24932" ht="12.75" customHeight="1" x14ac:dyDescent="0.2"/>
    <row r="24933" ht="12.75" customHeight="1" x14ac:dyDescent="0.2"/>
    <row r="24934" ht="12.75" customHeight="1" x14ac:dyDescent="0.2"/>
    <row r="24935" ht="12.75" customHeight="1" x14ac:dyDescent="0.2"/>
    <row r="24936" ht="12.75" customHeight="1" x14ac:dyDescent="0.2"/>
    <row r="24937" ht="12.75" customHeight="1" x14ac:dyDescent="0.2"/>
    <row r="24938" ht="12.75" customHeight="1" x14ac:dyDescent="0.2"/>
    <row r="24939" ht="12.75" customHeight="1" x14ac:dyDescent="0.2"/>
    <row r="24940" ht="12.75" customHeight="1" x14ac:dyDescent="0.2"/>
    <row r="24941" ht="12.75" customHeight="1" x14ac:dyDescent="0.2"/>
    <row r="24942" ht="12.75" customHeight="1" x14ac:dyDescent="0.2"/>
    <row r="24943" ht="12.75" customHeight="1" x14ac:dyDescent="0.2"/>
    <row r="24944" ht="12.75" customHeight="1" x14ac:dyDescent="0.2"/>
    <row r="24945" ht="12.75" customHeight="1" x14ac:dyDescent="0.2"/>
    <row r="24946" ht="12.75" customHeight="1" x14ac:dyDescent="0.2"/>
    <row r="24947" ht="12.75" customHeight="1" x14ac:dyDescent="0.2"/>
    <row r="24948" ht="12.75" customHeight="1" x14ac:dyDescent="0.2"/>
    <row r="24949" ht="12.75" customHeight="1" x14ac:dyDescent="0.2"/>
    <row r="24950" ht="12.75" customHeight="1" x14ac:dyDescent="0.2"/>
    <row r="24951" ht="12.75" customHeight="1" x14ac:dyDescent="0.2"/>
    <row r="24952" ht="12.75" customHeight="1" x14ac:dyDescent="0.2"/>
    <row r="24953" ht="12.75" customHeight="1" x14ac:dyDescent="0.2"/>
    <row r="24954" ht="12.75" customHeight="1" x14ac:dyDescent="0.2"/>
    <row r="24955" ht="12.75" customHeight="1" x14ac:dyDescent="0.2"/>
    <row r="24956" ht="12.75" customHeight="1" x14ac:dyDescent="0.2"/>
    <row r="24957" ht="12.75" customHeight="1" x14ac:dyDescent="0.2"/>
    <row r="24958" ht="12.75" customHeight="1" x14ac:dyDescent="0.2"/>
    <row r="24959" ht="12.75" customHeight="1" x14ac:dyDescent="0.2"/>
    <row r="24960" ht="12.75" customHeight="1" x14ac:dyDescent="0.2"/>
    <row r="24961" ht="12.75" customHeight="1" x14ac:dyDescent="0.2"/>
    <row r="24962" ht="12.75" customHeight="1" x14ac:dyDescent="0.2"/>
    <row r="24963" ht="12.75" customHeight="1" x14ac:dyDescent="0.2"/>
    <row r="24964" ht="12.75" customHeight="1" x14ac:dyDescent="0.2"/>
    <row r="24965" ht="12.75" customHeight="1" x14ac:dyDescent="0.2"/>
    <row r="24966" ht="12.75" customHeight="1" x14ac:dyDescent="0.2"/>
    <row r="24967" ht="12.75" customHeight="1" x14ac:dyDescent="0.2"/>
    <row r="24968" ht="12.75" customHeight="1" x14ac:dyDescent="0.2"/>
    <row r="24969" ht="12.75" customHeight="1" x14ac:dyDescent="0.2"/>
    <row r="24970" ht="12.75" customHeight="1" x14ac:dyDescent="0.2"/>
    <row r="24971" ht="12.75" customHeight="1" x14ac:dyDescent="0.2"/>
    <row r="24972" ht="12.75" customHeight="1" x14ac:dyDescent="0.2"/>
    <row r="24973" ht="12.75" customHeight="1" x14ac:dyDescent="0.2"/>
    <row r="24974" ht="12.75" customHeight="1" x14ac:dyDescent="0.2"/>
    <row r="24975" ht="12.75" customHeight="1" x14ac:dyDescent="0.2"/>
    <row r="24976" ht="12.75" customHeight="1" x14ac:dyDescent="0.2"/>
    <row r="24977" ht="12.75" customHeight="1" x14ac:dyDescent="0.2"/>
    <row r="24978" ht="12.75" customHeight="1" x14ac:dyDescent="0.2"/>
    <row r="24979" ht="12.75" customHeight="1" x14ac:dyDescent="0.2"/>
    <row r="24980" ht="12.75" customHeight="1" x14ac:dyDescent="0.2"/>
    <row r="24981" ht="12.75" customHeight="1" x14ac:dyDescent="0.2"/>
    <row r="24982" ht="12.75" customHeight="1" x14ac:dyDescent="0.2"/>
    <row r="24983" ht="12.75" customHeight="1" x14ac:dyDescent="0.2"/>
    <row r="24984" ht="12.75" customHeight="1" x14ac:dyDescent="0.2"/>
    <row r="24985" ht="12.75" customHeight="1" x14ac:dyDescent="0.2"/>
    <row r="24986" ht="12.75" customHeight="1" x14ac:dyDescent="0.2"/>
    <row r="24987" ht="12.75" customHeight="1" x14ac:dyDescent="0.2"/>
    <row r="24988" ht="12.75" customHeight="1" x14ac:dyDescent="0.2"/>
    <row r="24989" ht="12.75" customHeight="1" x14ac:dyDescent="0.2"/>
    <row r="24990" ht="12.75" customHeight="1" x14ac:dyDescent="0.2"/>
    <row r="24991" ht="12.75" customHeight="1" x14ac:dyDescent="0.2"/>
    <row r="24992" ht="12.75" customHeight="1" x14ac:dyDescent="0.2"/>
    <row r="24993" ht="12.75" customHeight="1" x14ac:dyDescent="0.2"/>
    <row r="24994" ht="12.75" customHeight="1" x14ac:dyDescent="0.2"/>
    <row r="24995" ht="12.75" customHeight="1" x14ac:dyDescent="0.2"/>
    <row r="24996" ht="12.75" customHeight="1" x14ac:dyDescent="0.2"/>
    <row r="24997" ht="12.75" customHeight="1" x14ac:dyDescent="0.2"/>
    <row r="24998" ht="12.75" customHeight="1" x14ac:dyDescent="0.2"/>
    <row r="24999" ht="12.75" customHeight="1" x14ac:dyDescent="0.2"/>
    <row r="25000" ht="12.75" customHeight="1" x14ac:dyDescent="0.2"/>
    <row r="25001" ht="12.75" customHeight="1" x14ac:dyDescent="0.2"/>
    <row r="25002" ht="12.75" customHeight="1" x14ac:dyDescent="0.2"/>
    <row r="25003" ht="12.75" customHeight="1" x14ac:dyDescent="0.2"/>
    <row r="25004" ht="12.75" customHeight="1" x14ac:dyDescent="0.2"/>
    <row r="25005" ht="12.75" customHeight="1" x14ac:dyDescent="0.2"/>
    <row r="25006" ht="12.75" customHeight="1" x14ac:dyDescent="0.2"/>
    <row r="25007" ht="12.75" customHeight="1" x14ac:dyDescent="0.2"/>
    <row r="25008" ht="12.75" customHeight="1" x14ac:dyDescent="0.2"/>
    <row r="25009" ht="12.75" customHeight="1" x14ac:dyDescent="0.2"/>
    <row r="25010" ht="12.75" customHeight="1" x14ac:dyDescent="0.2"/>
    <row r="25011" ht="12.75" customHeight="1" x14ac:dyDescent="0.2"/>
    <row r="25012" ht="12.75" customHeight="1" x14ac:dyDescent="0.2"/>
    <row r="25013" ht="12.75" customHeight="1" x14ac:dyDescent="0.2"/>
    <row r="25014" ht="12.75" customHeight="1" x14ac:dyDescent="0.2"/>
    <row r="25015" ht="12.75" customHeight="1" x14ac:dyDescent="0.2"/>
    <row r="25016" ht="12.75" customHeight="1" x14ac:dyDescent="0.2"/>
    <row r="25017" ht="12.75" customHeight="1" x14ac:dyDescent="0.2"/>
    <row r="25018" ht="12.75" customHeight="1" x14ac:dyDescent="0.2"/>
    <row r="25019" ht="12.75" customHeight="1" x14ac:dyDescent="0.2"/>
    <row r="25020" ht="12.75" customHeight="1" x14ac:dyDescent="0.2"/>
    <row r="25021" ht="12.75" customHeight="1" x14ac:dyDescent="0.2"/>
    <row r="25022" ht="12.75" customHeight="1" x14ac:dyDescent="0.2"/>
    <row r="25023" ht="12.75" customHeight="1" x14ac:dyDescent="0.2"/>
    <row r="25024" ht="12.75" customHeight="1" x14ac:dyDescent="0.2"/>
    <row r="25025" ht="12.75" customHeight="1" x14ac:dyDescent="0.2"/>
    <row r="25026" ht="12.75" customHeight="1" x14ac:dyDescent="0.2"/>
    <row r="25027" ht="12.75" customHeight="1" x14ac:dyDescent="0.2"/>
    <row r="25028" ht="12.75" customHeight="1" x14ac:dyDescent="0.2"/>
    <row r="25029" ht="12.75" customHeight="1" x14ac:dyDescent="0.2"/>
    <row r="25030" ht="12.75" customHeight="1" x14ac:dyDescent="0.2"/>
    <row r="25031" ht="12.75" customHeight="1" x14ac:dyDescent="0.2"/>
    <row r="25032" ht="12.75" customHeight="1" x14ac:dyDescent="0.2"/>
    <row r="25033" ht="12.75" customHeight="1" x14ac:dyDescent="0.2"/>
    <row r="25034" ht="12.75" customHeight="1" x14ac:dyDescent="0.2"/>
    <row r="25035" ht="12.75" customHeight="1" x14ac:dyDescent="0.2"/>
    <row r="25036" ht="12.75" customHeight="1" x14ac:dyDescent="0.2"/>
    <row r="25037" ht="12.75" customHeight="1" x14ac:dyDescent="0.2"/>
    <row r="25038" ht="12.75" customHeight="1" x14ac:dyDescent="0.2"/>
    <row r="25039" ht="12.75" customHeight="1" x14ac:dyDescent="0.2"/>
    <row r="25040" ht="12.75" customHeight="1" x14ac:dyDescent="0.2"/>
    <row r="25041" ht="12.75" customHeight="1" x14ac:dyDescent="0.2"/>
    <row r="25042" ht="12.75" customHeight="1" x14ac:dyDescent="0.2"/>
    <row r="25043" ht="12.75" customHeight="1" x14ac:dyDescent="0.2"/>
    <row r="25044" ht="12.75" customHeight="1" x14ac:dyDescent="0.2"/>
    <row r="25045" ht="12.75" customHeight="1" x14ac:dyDescent="0.2"/>
    <row r="25046" ht="12.75" customHeight="1" x14ac:dyDescent="0.2"/>
    <row r="25047" ht="12.75" customHeight="1" x14ac:dyDescent="0.2"/>
    <row r="25048" ht="12.75" customHeight="1" x14ac:dyDescent="0.2"/>
    <row r="25049" ht="12.75" customHeight="1" x14ac:dyDescent="0.2"/>
    <row r="25050" ht="12.75" customHeight="1" x14ac:dyDescent="0.2"/>
    <row r="25051" ht="12.75" customHeight="1" x14ac:dyDescent="0.2"/>
    <row r="25052" ht="12.75" customHeight="1" x14ac:dyDescent="0.2"/>
    <row r="25053" ht="12.75" customHeight="1" x14ac:dyDescent="0.2"/>
    <row r="25054" ht="12.75" customHeight="1" x14ac:dyDescent="0.2"/>
    <row r="25055" ht="12.75" customHeight="1" x14ac:dyDescent="0.2"/>
    <row r="25056" ht="12.75" customHeight="1" x14ac:dyDescent="0.2"/>
    <row r="25057" ht="12.75" customHeight="1" x14ac:dyDescent="0.2"/>
    <row r="25058" ht="12.75" customHeight="1" x14ac:dyDescent="0.2"/>
    <row r="25059" ht="12.75" customHeight="1" x14ac:dyDescent="0.2"/>
    <row r="25060" ht="12.75" customHeight="1" x14ac:dyDescent="0.2"/>
    <row r="25061" ht="12.75" customHeight="1" x14ac:dyDescent="0.2"/>
    <row r="25062" ht="12.75" customHeight="1" x14ac:dyDescent="0.2"/>
    <row r="25063" ht="12.75" customHeight="1" x14ac:dyDescent="0.2"/>
    <row r="25064" ht="12.75" customHeight="1" x14ac:dyDescent="0.2"/>
    <row r="25065" ht="12.75" customHeight="1" x14ac:dyDescent="0.2"/>
    <row r="25066" ht="12.75" customHeight="1" x14ac:dyDescent="0.2"/>
    <row r="25067" ht="12.75" customHeight="1" x14ac:dyDescent="0.2"/>
    <row r="25068" ht="12.75" customHeight="1" x14ac:dyDescent="0.2"/>
    <row r="25069" ht="12.75" customHeight="1" x14ac:dyDescent="0.2"/>
    <row r="25070" ht="12.75" customHeight="1" x14ac:dyDescent="0.2"/>
    <row r="25071" ht="12.75" customHeight="1" x14ac:dyDescent="0.2"/>
    <row r="25072" ht="12.75" customHeight="1" x14ac:dyDescent="0.2"/>
    <row r="25073" ht="12.75" customHeight="1" x14ac:dyDescent="0.2"/>
    <row r="25074" ht="12.75" customHeight="1" x14ac:dyDescent="0.2"/>
    <row r="25075" ht="12.75" customHeight="1" x14ac:dyDescent="0.2"/>
    <row r="25076" ht="12.75" customHeight="1" x14ac:dyDescent="0.2"/>
    <row r="25077" ht="12.75" customHeight="1" x14ac:dyDescent="0.2"/>
    <row r="25078" ht="12.75" customHeight="1" x14ac:dyDescent="0.2"/>
    <row r="25079" ht="12.75" customHeight="1" x14ac:dyDescent="0.2"/>
    <row r="25080" ht="12.75" customHeight="1" x14ac:dyDescent="0.2"/>
    <row r="25081" ht="12.75" customHeight="1" x14ac:dyDescent="0.2"/>
    <row r="25082" ht="12.75" customHeight="1" x14ac:dyDescent="0.2"/>
    <row r="25083" ht="12.75" customHeight="1" x14ac:dyDescent="0.2"/>
    <row r="25084" ht="12.75" customHeight="1" x14ac:dyDescent="0.2"/>
    <row r="25085" ht="12.75" customHeight="1" x14ac:dyDescent="0.2"/>
    <row r="25086" ht="12.75" customHeight="1" x14ac:dyDescent="0.2"/>
    <row r="25087" ht="12.75" customHeight="1" x14ac:dyDescent="0.2"/>
    <row r="25088" ht="12.75" customHeight="1" x14ac:dyDescent="0.2"/>
    <row r="25089" ht="12.75" customHeight="1" x14ac:dyDescent="0.2"/>
    <row r="25090" ht="12.75" customHeight="1" x14ac:dyDescent="0.2"/>
    <row r="25091" ht="12.75" customHeight="1" x14ac:dyDescent="0.2"/>
    <row r="25092" ht="12.75" customHeight="1" x14ac:dyDescent="0.2"/>
    <row r="25093" ht="12.75" customHeight="1" x14ac:dyDescent="0.2"/>
    <row r="25094" ht="12.75" customHeight="1" x14ac:dyDescent="0.2"/>
    <row r="25095" ht="12.75" customHeight="1" x14ac:dyDescent="0.2"/>
    <row r="25096" ht="12.75" customHeight="1" x14ac:dyDescent="0.2"/>
    <row r="25097" ht="12.75" customHeight="1" x14ac:dyDescent="0.2"/>
    <row r="25098" ht="12.75" customHeight="1" x14ac:dyDescent="0.2"/>
    <row r="25099" ht="12.75" customHeight="1" x14ac:dyDescent="0.2"/>
    <row r="25100" ht="12.75" customHeight="1" x14ac:dyDescent="0.2"/>
    <row r="25101" ht="12.75" customHeight="1" x14ac:dyDescent="0.2"/>
    <row r="25102" ht="12.75" customHeight="1" x14ac:dyDescent="0.2"/>
    <row r="25103" ht="12.75" customHeight="1" x14ac:dyDescent="0.2"/>
    <row r="25104" ht="12.75" customHeight="1" x14ac:dyDescent="0.2"/>
    <row r="25105" ht="12.75" customHeight="1" x14ac:dyDescent="0.2"/>
    <row r="25106" ht="12.75" customHeight="1" x14ac:dyDescent="0.2"/>
    <row r="25107" ht="12.75" customHeight="1" x14ac:dyDescent="0.2"/>
    <row r="25108" ht="12.75" customHeight="1" x14ac:dyDescent="0.2"/>
    <row r="25109" ht="12.75" customHeight="1" x14ac:dyDescent="0.2"/>
    <row r="25110" ht="12.75" customHeight="1" x14ac:dyDescent="0.2"/>
    <row r="25111" ht="12.75" customHeight="1" x14ac:dyDescent="0.2"/>
    <row r="25112" ht="12.75" customHeight="1" x14ac:dyDescent="0.2"/>
    <row r="25113" ht="12.75" customHeight="1" x14ac:dyDescent="0.2"/>
    <row r="25114" ht="12.75" customHeight="1" x14ac:dyDescent="0.2"/>
    <row r="25115" ht="12.75" customHeight="1" x14ac:dyDescent="0.2"/>
    <row r="25116" ht="12.75" customHeight="1" x14ac:dyDescent="0.2"/>
    <row r="25117" ht="12.75" customHeight="1" x14ac:dyDescent="0.2"/>
    <row r="25118" ht="12.75" customHeight="1" x14ac:dyDescent="0.2"/>
    <row r="25119" ht="12.75" customHeight="1" x14ac:dyDescent="0.2"/>
    <row r="25120" ht="12.75" customHeight="1" x14ac:dyDescent="0.2"/>
    <row r="25121" ht="12.75" customHeight="1" x14ac:dyDescent="0.2"/>
    <row r="25122" ht="12.75" customHeight="1" x14ac:dyDescent="0.2"/>
    <row r="25123" ht="12.75" customHeight="1" x14ac:dyDescent="0.2"/>
    <row r="25124" ht="12.75" customHeight="1" x14ac:dyDescent="0.2"/>
    <row r="25125" ht="12.75" customHeight="1" x14ac:dyDescent="0.2"/>
    <row r="25126" ht="12.75" customHeight="1" x14ac:dyDescent="0.2"/>
    <row r="25127" ht="12.75" customHeight="1" x14ac:dyDescent="0.2"/>
    <row r="25128" ht="12.75" customHeight="1" x14ac:dyDescent="0.2"/>
    <row r="25129" ht="12.75" customHeight="1" x14ac:dyDescent="0.2"/>
    <row r="25130" ht="12.75" customHeight="1" x14ac:dyDescent="0.2"/>
    <row r="25131" ht="12.75" customHeight="1" x14ac:dyDescent="0.2"/>
    <row r="25132" ht="12.75" customHeight="1" x14ac:dyDescent="0.2"/>
    <row r="25133" ht="12.75" customHeight="1" x14ac:dyDescent="0.2"/>
    <row r="25134" ht="12.75" customHeight="1" x14ac:dyDescent="0.2"/>
    <row r="25135" ht="12.75" customHeight="1" x14ac:dyDescent="0.2"/>
    <row r="25136" ht="12.75" customHeight="1" x14ac:dyDescent="0.2"/>
    <row r="25137" ht="12.75" customHeight="1" x14ac:dyDescent="0.2"/>
    <row r="25138" ht="12.75" customHeight="1" x14ac:dyDescent="0.2"/>
    <row r="25139" ht="12.75" customHeight="1" x14ac:dyDescent="0.2"/>
    <row r="25140" ht="12.75" customHeight="1" x14ac:dyDescent="0.2"/>
    <row r="25141" ht="12.75" customHeight="1" x14ac:dyDescent="0.2"/>
    <row r="25142" ht="12.75" customHeight="1" x14ac:dyDescent="0.2"/>
    <row r="25143" ht="12.75" customHeight="1" x14ac:dyDescent="0.2"/>
    <row r="25144" ht="12.75" customHeight="1" x14ac:dyDescent="0.2"/>
    <row r="25145" ht="12.75" customHeight="1" x14ac:dyDescent="0.2"/>
    <row r="25146" ht="12.75" customHeight="1" x14ac:dyDescent="0.2"/>
    <row r="25147" ht="12.75" customHeight="1" x14ac:dyDescent="0.2"/>
    <row r="25148" ht="12.75" customHeight="1" x14ac:dyDescent="0.2"/>
    <row r="25149" ht="12.75" customHeight="1" x14ac:dyDescent="0.2"/>
    <row r="25150" ht="12.75" customHeight="1" x14ac:dyDescent="0.2"/>
    <row r="25151" ht="12.75" customHeight="1" x14ac:dyDescent="0.2"/>
    <row r="25152" ht="12.75" customHeight="1" x14ac:dyDescent="0.2"/>
    <row r="25153" ht="12.75" customHeight="1" x14ac:dyDescent="0.2"/>
    <row r="25154" ht="12.75" customHeight="1" x14ac:dyDescent="0.2"/>
    <row r="25155" ht="12.75" customHeight="1" x14ac:dyDescent="0.2"/>
    <row r="25156" ht="12.75" customHeight="1" x14ac:dyDescent="0.2"/>
    <row r="25157" ht="12.75" customHeight="1" x14ac:dyDescent="0.2"/>
    <row r="25158" ht="12.75" customHeight="1" x14ac:dyDescent="0.2"/>
    <row r="25159" ht="12.75" customHeight="1" x14ac:dyDescent="0.2"/>
    <row r="25160" ht="12.75" customHeight="1" x14ac:dyDescent="0.2"/>
    <row r="25161" ht="12.75" customHeight="1" x14ac:dyDescent="0.2"/>
    <row r="25162" ht="12.75" customHeight="1" x14ac:dyDescent="0.2"/>
    <row r="25163" ht="12.75" customHeight="1" x14ac:dyDescent="0.2"/>
    <row r="25164" ht="12.75" customHeight="1" x14ac:dyDescent="0.2"/>
    <row r="25165" ht="12.75" customHeight="1" x14ac:dyDescent="0.2"/>
    <row r="25166" ht="12.75" customHeight="1" x14ac:dyDescent="0.2"/>
    <row r="25167" ht="12.75" customHeight="1" x14ac:dyDescent="0.2"/>
    <row r="25168" ht="12.75" customHeight="1" x14ac:dyDescent="0.2"/>
    <row r="25169" ht="12.75" customHeight="1" x14ac:dyDescent="0.2"/>
    <row r="25170" ht="12.75" customHeight="1" x14ac:dyDescent="0.2"/>
    <row r="25171" ht="12.75" customHeight="1" x14ac:dyDescent="0.2"/>
    <row r="25172" ht="12.75" customHeight="1" x14ac:dyDescent="0.2"/>
    <row r="25173" ht="12.75" customHeight="1" x14ac:dyDescent="0.2"/>
    <row r="25174" ht="12.75" customHeight="1" x14ac:dyDescent="0.2"/>
    <row r="25175" ht="12.75" customHeight="1" x14ac:dyDescent="0.2"/>
    <row r="25176" ht="12.75" customHeight="1" x14ac:dyDescent="0.2"/>
    <row r="25177" ht="12.75" customHeight="1" x14ac:dyDescent="0.2"/>
    <row r="25178" ht="12.75" customHeight="1" x14ac:dyDescent="0.2"/>
    <row r="25179" ht="12.75" customHeight="1" x14ac:dyDescent="0.2"/>
    <row r="25180" ht="12.75" customHeight="1" x14ac:dyDescent="0.2"/>
    <row r="25181" ht="12.75" customHeight="1" x14ac:dyDescent="0.2"/>
    <row r="25182" ht="12.75" customHeight="1" x14ac:dyDescent="0.2"/>
    <row r="25183" ht="12.75" customHeight="1" x14ac:dyDescent="0.2"/>
    <row r="25184" ht="12.75" customHeight="1" x14ac:dyDescent="0.2"/>
    <row r="25185" ht="12.75" customHeight="1" x14ac:dyDescent="0.2"/>
    <row r="25186" ht="12.75" customHeight="1" x14ac:dyDescent="0.2"/>
    <row r="25187" ht="12.75" customHeight="1" x14ac:dyDescent="0.2"/>
    <row r="25188" ht="12.75" customHeight="1" x14ac:dyDescent="0.2"/>
    <row r="25189" ht="12.75" customHeight="1" x14ac:dyDescent="0.2"/>
    <row r="25190" ht="12.75" customHeight="1" x14ac:dyDescent="0.2"/>
    <row r="25191" ht="12.75" customHeight="1" x14ac:dyDescent="0.2"/>
    <row r="25192" ht="12.75" customHeight="1" x14ac:dyDescent="0.2"/>
    <row r="25193" ht="12.75" customHeight="1" x14ac:dyDescent="0.2"/>
    <row r="25194" ht="12.75" customHeight="1" x14ac:dyDescent="0.2"/>
    <row r="25195" ht="12.75" customHeight="1" x14ac:dyDescent="0.2"/>
    <row r="25196" ht="12.75" customHeight="1" x14ac:dyDescent="0.2"/>
    <row r="25197" ht="12.75" customHeight="1" x14ac:dyDescent="0.2"/>
    <row r="25198" ht="12.75" customHeight="1" x14ac:dyDescent="0.2"/>
    <row r="25199" ht="12.75" customHeight="1" x14ac:dyDescent="0.2"/>
    <row r="25200" ht="12.75" customHeight="1" x14ac:dyDescent="0.2"/>
    <row r="25201" ht="12.75" customHeight="1" x14ac:dyDescent="0.2"/>
    <row r="25202" ht="12.75" customHeight="1" x14ac:dyDescent="0.2"/>
    <row r="25203" ht="12.75" customHeight="1" x14ac:dyDescent="0.2"/>
    <row r="25204" ht="12.75" customHeight="1" x14ac:dyDescent="0.2"/>
    <row r="25205" ht="12.75" customHeight="1" x14ac:dyDescent="0.2"/>
    <row r="25206" ht="12.75" customHeight="1" x14ac:dyDescent="0.2"/>
    <row r="25207" ht="12.75" customHeight="1" x14ac:dyDescent="0.2"/>
    <row r="25208" ht="12.75" customHeight="1" x14ac:dyDescent="0.2"/>
    <row r="25209" ht="12.75" customHeight="1" x14ac:dyDescent="0.2"/>
    <row r="25210" ht="12.75" customHeight="1" x14ac:dyDescent="0.2"/>
    <row r="25211" ht="12.75" customHeight="1" x14ac:dyDescent="0.2"/>
    <row r="25212" ht="12.75" customHeight="1" x14ac:dyDescent="0.2"/>
    <row r="25213" ht="12.75" customHeight="1" x14ac:dyDescent="0.2"/>
    <row r="25214" ht="12.75" customHeight="1" x14ac:dyDescent="0.2"/>
    <row r="25215" ht="12.75" customHeight="1" x14ac:dyDescent="0.2"/>
    <row r="25216" ht="12.75" customHeight="1" x14ac:dyDescent="0.2"/>
    <row r="25217" ht="12.75" customHeight="1" x14ac:dyDescent="0.2"/>
    <row r="25218" ht="12.75" customHeight="1" x14ac:dyDescent="0.2"/>
    <row r="25219" ht="12.75" customHeight="1" x14ac:dyDescent="0.2"/>
    <row r="25220" ht="12.75" customHeight="1" x14ac:dyDescent="0.2"/>
    <row r="25221" ht="12.75" customHeight="1" x14ac:dyDescent="0.2"/>
    <row r="25222" ht="12.75" customHeight="1" x14ac:dyDescent="0.2"/>
    <row r="25223" ht="12.75" customHeight="1" x14ac:dyDescent="0.2"/>
    <row r="25224" ht="12.75" customHeight="1" x14ac:dyDescent="0.2"/>
    <row r="25225" ht="12.75" customHeight="1" x14ac:dyDescent="0.2"/>
    <row r="25226" ht="12.75" customHeight="1" x14ac:dyDescent="0.2"/>
    <row r="25227" ht="12.75" customHeight="1" x14ac:dyDescent="0.2"/>
    <row r="25228" ht="12.75" customHeight="1" x14ac:dyDescent="0.2"/>
    <row r="25229" ht="12.75" customHeight="1" x14ac:dyDescent="0.2"/>
    <row r="25230" ht="12.75" customHeight="1" x14ac:dyDescent="0.2"/>
    <row r="25231" ht="12.75" customHeight="1" x14ac:dyDescent="0.2"/>
    <row r="25232" ht="12.75" customHeight="1" x14ac:dyDescent="0.2"/>
    <row r="25233" ht="12.75" customHeight="1" x14ac:dyDescent="0.2"/>
    <row r="25234" ht="12.75" customHeight="1" x14ac:dyDescent="0.2"/>
    <row r="25235" ht="12.75" customHeight="1" x14ac:dyDescent="0.2"/>
    <row r="25236" ht="12.75" customHeight="1" x14ac:dyDescent="0.2"/>
    <row r="25237" ht="12.75" customHeight="1" x14ac:dyDescent="0.2"/>
    <row r="25238" ht="12.75" customHeight="1" x14ac:dyDescent="0.2"/>
    <row r="25239" ht="12.75" customHeight="1" x14ac:dyDescent="0.2"/>
    <row r="25240" ht="12.75" customHeight="1" x14ac:dyDescent="0.2"/>
    <row r="25241" ht="12.75" customHeight="1" x14ac:dyDescent="0.2"/>
    <row r="25242" ht="12.75" customHeight="1" x14ac:dyDescent="0.2"/>
    <row r="25243" ht="12.75" customHeight="1" x14ac:dyDescent="0.2"/>
    <row r="25244" ht="12.75" customHeight="1" x14ac:dyDescent="0.2"/>
    <row r="25245" ht="12.75" customHeight="1" x14ac:dyDescent="0.2"/>
    <row r="25246" ht="12.75" customHeight="1" x14ac:dyDescent="0.2"/>
    <row r="25247" ht="12.75" customHeight="1" x14ac:dyDescent="0.2"/>
    <row r="25248" ht="12.75" customHeight="1" x14ac:dyDescent="0.2"/>
    <row r="25249" ht="12.75" customHeight="1" x14ac:dyDescent="0.2"/>
    <row r="25250" ht="12.75" customHeight="1" x14ac:dyDescent="0.2"/>
    <row r="25251" ht="12.75" customHeight="1" x14ac:dyDescent="0.2"/>
    <row r="25252" ht="12.75" customHeight="1" x14ac:dyDescent="0.2"/>
    <row r="25253" ht="12.75" customHeight="1" x14ac:dyDescent="0.2"/>
    <row r="25254" ht="12.75" customHeight="1" x14ac:dyDescent="0.2"/>
    <row r="25255" ht="12.75" customHeight="1" x14ac:dyDescent="0.2"/>
    <row r="25256" ht="12.75" customHeight="1" x14ac:dyDescent="0.2"/>
    <row r="25257" ht="12.75" customHeight="1" x14ac:dyDescent="0.2"/>
    <row r="25258" ht="12.75" customHeight="1" x14ac:dyDescent="0.2"/>
    <row r="25259" ht="12.75" customHeight="1" x14ac:dyDescent="0.2"/>
    <row r="25260" ht="12.75" customHeight="1" x14ac:dyDescent="0.2"/>
    <row r="25261" ht="12.75" customHeight="1" x14ac:dyDescent="0.2"/>
    <row r="25262" ht="12.75" customHeight="1" x14ac:dyDescent="0.2"/>
    <row r="25263" ht="12.75" customHeight="1" x14ac:dyDescent="0.2"/>
    <row r="25264" ht="12.75" customHeight="1" x14ac:dyDescent="0.2"/>
    <row r="25265" ht="12.75" customHeight="1" x14ac:dyDescent="0.2"/>
    <row r="25266" ht="12.75" customHeight="1" x14ac:dyDescent="0.2"/>
    <row r="25267" ht="12.75" customHeight="1" x14ac:dyDescent="0.2"/>
    <row r="25268" ht="12.75" customHeight="1" x14ac:dyDescent="0.2"/>
    <row r="25269" ht="12.75" customHeight="1" x14ac:dyDescent="0.2"/>
    <row r="25270" ht="12.75" customHeight="1" x14ac:dyDescent="0.2"/>
    <row r="25271" ht="12.75" customHeight="1" x14ac:dyDescent="0.2"/>
    <row r="25272" ht="12.75" customHeight="1" x14ac:dyDescent="0.2"/>
    <row r="25273" ht="12.75" customHeight="1" x14ac:dyDescent="0.2"/>
    <row r="25274" ht="12.75" customHeight="1" x14ac:dyDescent="0.2"/>
    <row r="25275" ht="12.75" customHeight="1" x14ac:dyDescent="0.2"/>
    <row r="25276" ht="12.75" customHeight="1" x14ac:dyDescent="0.2"/>
    <row r="25277" ht="12.75" customHeight="1" x14ac:dyDescent="0.2"/>
    <row r="25278" ht="12.75" customHeight="1" x14ac:dyDescent="0.2"/>
    <row r="25279" ht="12.75" customHeight="1" x14ac:dyDescent="0.2"/>
    <row r="25280" ht="12.75" customHeight="1" x14ac:dyDescent="0.2"/>
    <row r="25281" ht="12.75" customHeight="1" x14ac:dyDescent="0.2"/>
    <row r="25282" ht="12.75" customHeight="1" x14ac:dyDescent="0.2"/>
    <row r="25283" ht="12.75" customHeight="1" x14ac:dyDescent="0.2"/>
    <row r="25284" ht="12.75" customHeight="1" x14ac:dyDescent="0.2"/>
    <row r="25285" ht="12.75" customHeight="1" x14ac:dyDescent="0.2"/>
    <row r="25286" ht="12.75" customHeight="1" x14ac:dyDescent="0.2"/>
    <row r="25287" ht="12.75" customHeight="1" x14ac:dyDescent="0.2"/>
    <row r="25288" ht="12.75" customHeight="1" x14ac:dyDescent="0.2"/>
    <row r="25289" ht="12.75" customHeight="1" x14ac:dyDescent="0.2"/>
    <row r="25290" ht="12.75" customHeight="1" x14ac:dyDescent="0.2"/>
    <row r="25291" ht="12.75" customHeight="1" x14ac:dyDescent="0.2"/>
    <row r="25292" ht="12.75" customHeight="1" x14ac:dyDescent="0.2"/>
    <row r="25293" ht="12.75" customHeight="1" x14ac:dyDescent="0.2"/>
    <row r="25294" ht="12.75" customHeight="1" x14ac:dyDescent="0.2"/>
    <row r="25295" ht="12.75" customHeight="1" x14ac:dyDescent="0.2"/>
    <row r="25296" ht="12.75" customHeight="1" x14ac:dyDescent="0.2"/>
    <row r="25297" ht="12.75" customHeight="1" x14ac:dyDescent="0.2"/>
    <row r="25298" ht="12.75" customHeight="1" x14ac:dyDescent="0.2"/>
    <row r="25299" ht="12.75" customHeight="1" x14ac:dyDescent="0.2"/>
    <row r="25300" ht="12.75" customHeight="1" x14ac:dyDescent="0.2"/>
    <row r="25301" ht="12.75" customHeight="1" x14ac:dyDescent="0.2"/>
    <row r="25302" ht="12.75" customHeight="1" x14ac:dyDescent="0.2"/>
    <row r="25303" ht="12.75" customHeight="1" x14ac:dyDescent="0.2"/>
    <row r="25304" ht="12.75" customHeight="1" x14ac:dyDescent="0.2"/>
    <row r="25305" ht="12.75" customHeight="1" x14ac:dyDescent="0.2"/>
    <row r="25306" ht="12.75" customHeight="1" x14ac:dyDescent="0.2"/>
    <row r="25307" ht="12.75" customHeight="1" x14ac:dyDescent="0.2"/>
    <row r="25308" ht="12.75" customHeight="1" x14ac:dyDescent="0.2"/>
    <row r="25309" ht="12.75" customHeight="1" x14ac:dyDescent="0.2"/>
    <row r="25310" ht="12.75" customHeight="1" x14ac:dyDescent="0.2"/>
    <row r="25311" ht="12.75" customHeight="1" x14ac:dyDescent="0.2"/>
    <row r="25312" ht="12.75" customHeight="1" x14ac:dyDescent="0.2"/>
    <row r="25313" ht="12.75" customHeight="1" x14ac:dyDescent="0.2"/>
    <row r="25314" ht="12.75" customHeight="1" x14ac:dyDescent="0.2"/>
    <row r="25315" ht="12.75" customHeight="1" x14ac:dyDescent="0.2"/>
    <row r="25316" ht="12.75" customHeight="1" x14ac:dyDescent="0.2"/>
    <row r="25317" ht="12.75" customHeight="1" x14ac:dyDescent="0.2"/>
    <row r="25318" ht="12.75" customHeight="1" x14ac:dyDescent="0.2"/>
    <row r="25319" ht="12.75" customHeight="1" x14ac:dyDescent="0.2"/>
    <row r="25320" ht="12.75" customHeight="1" x14ac:dyDescent="0.2"/>
    <row r="25321" ht="12.75" customHeight="1" x14ac:dyDescent="0.2"/>
    <row r="25322" ht="12.75" customHeight="1" x14ac:dyDescent="0.2"/>
    <row r="25323" ht="12.75" customHeight="1" x14ac:dyDescent="0.2"/>
    <row r="25324" ht="12.75" customHeight="1" x14ac:dyDescent="0.2"/>
    <row r="25325" ht="12.75" customHeight="1" x14ac:dyDescent="0.2"/>
    <row r="25326" ht="12.75" customHeight="1" x14ac:dyDescent="0.2"/>
    <row r="25327" ht="12.75" customHeight="1" x14ac:dyDescent="0.2"/>
    <row r="25328" ht="12.75" customHeight="1" x14ac:dyDescent="0.2"/>
    <row r="25329" ht="12.75" customHeight="1" x14ac:dyDescent="0.2"/>
    <row r="25330" ht="12.75" customHeight="1" x14ac:dyDescent="0.2"/>
    <row r="25331" ht="12.75" customHeight="1" x14ac:dyDescent="0.2"/>
    <row r="25332" ht="12.75" customHeight="1" x14ac:dyDescent="0.2"/>
    <row r="25333" ht="12.75" customHeight="1" x14ac:dyDescent="0.2"/>
    <row r="25334" ht="12.75" customHeight="1" x14ac:dyDescent="0.2"/>
    <row r="25335" ht="12.75" customHeight="1" x14ac:dyDescent="0.2"/>
    <row r="25336" ht="12.75" customHeight="1" x14ac:dyDescent="0.2"/>
    <row r="25337" ht="12.75" customHeight="1" x14ac:dyDescent="0.2"/>
    <row r="25338" ht="12.75" customHeight="1" x14ac:dyDescent="0.2"/>
    <row r="25339" ht="12.75" customHeight="1" x14ac:dyDescent="0.2"/>
    <row r="25340" ht="12.75" customHeight="1" x14ac:dyDescent="0.2"/>
    <row r="25341" ht="12.75" customHeight="1" x14ac:dyDescent="0.2"/>
    <row r="25342" ht="12.75" customHeight="1" x14ac:dyDescent="0.2"/>
    <row r="25343" ht="12.75" customHeight="1" x14ac:dyDescent="0.2"/>
    <row r="25344" ht="12.75" customHeight="1" x14ac:dyDescent="0.2"/>
    <row r="25345" ht="12.75" customHeight="1" x14ac:dyDescent="0.2"/>
    <row r="25346" ht="12.75" customHeight="1" x14ac:dyDescent="0.2"/>
    <row r="25347" ht="12.75" customHeight="1" x14ac:dyDescent="0.2"/>
    <row r="25348" ht="12.75" customHeight="1" x14ac:dyDescent="0.2"/>
    <row r="25349" ht="12.75" customHeight="1" x14ac:dyDescent="0.2"/>
    <row r="25350" ht="12.75" customHeight="1" x14ac:dyDescent="0.2"/>
    <row r="25351" ht="12.75" customHeight="1" x14ac:dyDescent="0.2"/>
    <row r="25352" ht="12.75" customHeight="1" x14ac:dyDescent="0.2"/>
    <row r="25353" ht="12.75" customHeight="1" x14ac:dyDescent="0.2"/>
    <row r="25354" ht="12.75" customHeight="1" x14ac:dyDescent="0.2"/>
    <row r="25355" ht="12.75" customHeight="1" x14ac:dyDescent="0.2"/>
    <row r="25356" ht="12.75" customHeight="1" x14ac:dyDescent="0.2"/>
    <row r="25357" ht="12.75" customHeight="1" x14ac:dyDescent="0.2"/>
    <row r="25358" ht="12.75" customHeight="1" x14ac:dyDescent="0.2"/>
    <row r="25359" ht="12.75" customHeight="1" x14ac:dyDescent="0.2"/>
    <row r="25360" ht="12.75" customHeight="1" x14ac:dyDescent="0.2"/>
    <row r="25361" ht="12.75" customHeight="1" x14ac:dyDescent="0.2"/>
    <row r="25362" ht="12.75" customHeight="1" x14ac:dyDescent="0.2"/>
    <row r="25363" ht="12.75" customHeight="1" x14ac:dyDescent="0.2"/>
    <row r="25364" ht="12.75" customHeight="1" x14ac:dyDescent="0.2"/>
    <row r="25365" ht="12.75" customHeight="1" x14ac:dyDescent="0.2"/>
    <row r="25366" ht="12.75" customHeight="1" x14ac:dyDescent="0.2"/>
    <row r="25367" ht="12.75" customHeight="1" x14ac:dyDescent="0.2"/>
    <row r="25368" ht="12.75" customHeight="1" x14ac:dyDescent="0.2"/>
    <row r="25369" ht="12.75" customHeight="1" x14ac:dyDescent="0.2"/>
    <row r="25370" ht="12.75" customHeight="1" x14ac:dyDescent="0.2"/>
    <row r="25371" ht="12.75" customHeight="1" x14ac:dyDescent="0.2"/>
    <row r="25372" ht="12.75" customHeight="1" x14ac:dyDescent="0.2"/>
    <row r="25373" ht="12.75" customHeight="1" x14ac:dyDescent="0.2"/>
    <row r="25374" ht="12.75" customHeight="1" x14ac:dyDescent="0.2"/>
    <row r="25375" ht="12.75" customHeight="1" x14ac:dyDescent="0.2"/>
    <row r="25376" ht="12.75" customHeight="1" x14ac:dyDescent="0.2"/>
    <row r="25377" ht="12.75" customHeight="1" x14ac:dyDescent="0.2"/>
    <row r="25378" ht="12.75" customHeight="1" x14ac:dyDescent="0.2"/>
    <row r="25379" ht="12.75" customHeight="1" x14ac:dyDescent="0.2"/>
    <row r="25380" ht="12.75" customHeight="1" x14ac:dyDescent="0.2"/>
    <row r="25381" ht="12.75" customHeight="1" x14ac:dyDescent="0.2"/>
    <row r="25382" ht="12.75" customHeight="1" x14ac:dyDescent="0.2"/>
    <row r="25383" ht="12.75" customHeight="1" x14ac:dyDescent="0.2"/>
    <row r="25384" ht="12.75" customHeight="1" x14ac:dyDescent="0.2"/>
    <row r="25385" ht="12.75" customHeight="1" x14ac:dyDescent="0.2"/>
    <row r="25386" ht="12.75" customHeight="1" x14ac:dyDescent="0.2"/>
    <row r="25387" ht="12.75" customHeight="1" x14ac:dyDescent="0.2"/>
    <row r="25388" ht="12.75" customHeight="1" x14ac:dyDescent="0.2"/>
    <row r="25389" ht="12.75" customHeight="1" x14ac:dyDescent="0.2"/>
    <row r="25390" ht="12.75" customHeight="1" x14ac:dyDescent="0.2"/>
    <row r="25391" ht="12.75" customHeight="1" x14ac:dyDescent="0.2"/>
    <row r="25392" ht="12.75" customHeight="1" x14ac:dyDescent="0.2"/>
    <row r="25393" ht="12.75" customHeight="1" x14ac:dyDescent="0.2"/>
    <row r="25394" ht="12.75" customHeight="1" x14ac:dyDescent="0.2"/>
    <row r="25395" ht="12.75" customHeight="1" x14ac:dyDescent="0.2"/>
    <row r="25396" ht="12.75" customHeight="1" x14ac:dyDescent="0.2"/>
    <row r="25397" ht="12.75" customHeight="1" x14ac:dyDescent="0.2"/>
    <row r="25398" ht="12.75" customHeight="1" x14ac:dyDescent="0.2"/>
    <row r="25399" ht="12.75" customHeight="1" x14ac:dyDescent="0.2"/>
    <row r="25400" ht="12.75" customHeight="1" x14ac:dyDescent="0.2"/>
    <row r="25401" ht="12.75" customHeight="1" x14ac:dyDescent="0.2"/>
    <row r="25402" ht="12.75" customHeight="1" x14ac:dyDescent="0.2"/>
    <row r="25403" ht="12.75" customHeight="1" x14ac:dyDescent="0.2"/>
    <row r="25404" ht="12.75" customHeight="1" x14ac:dyDescent="0.2"/>
    <row r="25405" ht="12.75" customHeight="1" x14ac:dyDescent="0.2"/>
    <row r="25406" ht="12.75" customHeight="1" x14ac:dyDescent="0.2"/>
    <row r="25407" ht="12.75" customHeight="1" x14ac:dyDescent="0.2"/>
    <row r="25408" ht="12.75" customHeight="1" x14ac:dyDescent="0.2"/>
    <row r="25409" ht="12.75" customHeight="1" x14ac:dyDescent="0.2"/>
    <row r="25410" ht="12.75" customHeight="1" x14ac:dyDescent="0.2"/>
    <row r="25411" ht="12.75" customHeight="1" x14ac:dyDescent="0.2"/>
    <row r="25412" ht="12.75" customHeight="1" x14ac:dyDescent="0.2"/>
    <row r="25413" ht="12.75" customHeight="1" x14ac:dyDescent="0.2"/>
    <row r="25414" ht="12.75" customHeight="1" x14ac:dyDescent="0.2"/>
    <row r="25415" ht="12.75" customHeight="1" x14ac:dyDescent="0.2"/>
    <row r="25416" ht="12.75" customHeight="1" x14ac:dyDescent="0.2"/>
    <row r="25417" ht="12.75" customHeight="1" x14ac:dyDescent="0.2"/>
    <row r="25418" ht="12.75" customHeight="1" x14ac:dyDescent="0.2"/>
    <row r="25419" ht="12.75" customHeight="1" x14ac:dyDescent="0.2"/>
    <row r="25420" ht="12.75" customHeight="1" x14ac:dyDescent="0.2"/>
    <row r="25421" ht="12.75" customHeight="1" x14ac:dyDescent="0.2"/>
    <row r="25422" ht="12.75" customHeight="1" x14ac:dyDescent="0.2"/>
    <row r="25423" ht="12.75" customHeight="1" x14ac:dyDescent="0.2"/>
    <row r="25424" ht="12.75" customHeight="1" x14ac:dyDescent="0.2"/>
    <row r="25425" ht="12.75" customHeight="1" x14ac:dyDescent="0.2"/>
    <row r="25426" ht="12.75" customHeight="1" x14ac:dyDescent="0.2"/>
    <row r="25427" ht="12.75" customHeight="1" x14ac:dyDescent="0.2"/>
    <row r="25428" ht="12.75" customHeight="1" x14ac:dyDescent="0.2"/>
    <row r="25429" ht="12.75" customHeight="1" x14ac:dyDescent="0.2"/>
    <row r="25430" ht="12.75" customHeight="1" x14ac:dyDescent="0.2"/>
    <row r="25431" ht="12.75" customHeight="1" x14ac:dyDescent="0.2"/>
    <row r="25432" ht="12.75" customHeight="1" x14ac:dyDescent="0.2"/>
    <row r="25433" ht="12.75" customHeight="1" x14ac:dyDescent="0.2"/>
    <row r="25434" ht="12.75" customHeight="1" x14ac:dyDescent="0.2"/>
    <row r="25435" ht="12.75" customHeight="1" x14ac:dyDescent="0.2"/>
    <row r="25436" ht="12.75" customHeight="1" x14ac:dyDescent="0.2"/>
    <row r="25437" ht="12.75" customHeight="1" x14ac:dyDescent="0.2"/>
    <row r="25438" ht="12.75" customHeight="1" x14ac:dyDescent="0.2"/>
    <row r="25439" ht="12.75" customHeight="1" x14ac:dyDescent="0.2"/>
    <row r="25440" ht="12.75" customHeight="1" x14ac:dyDescent="0.2"/>
    <row r="25441" ht="12.75" customHeight="1" x14ac:dyDescent="0.2"/>
    <row r="25442" ht="12.75" customHeight="1" x14ac:dyDescent="0.2"/>
    <row r="25443" ht="12.75" customHeight="1" x14ac:dyDescent="0.2"/>
    <row r="25444" ht="12.75" customHeight="1" x14ac:dyDescent="0.2"/>
    <row r="25445" ht="12.75" customHeight="1" x14ac:dyDescent="0.2"/>
    <row r="25446" ht="12.75" customHeight="1" x14ac:dyDescent="0.2"/>
    <row r="25447" ht="12.75" customHeight="1" x14ac:dyDescent="0.2"/>
    <row r="25448" ht="12.75" customHeight="1" x14ac:dyDescent="0.2"/>
    <row r="25449" ht="12.75" customHeight="1" x14ac:dyDescent="0.2"/>
    <row r="25450" ht="12.75" customHeight="1" x14ac:dyDescent="0.2"/>
    <row r="25451" ht="12.75" customHeight="1" x14ac:dyDescent="0.2"/>
    <row r="25452" ht="12.75" customHeight="1" x14ac:dyDescent="0.2"/>
    <row r="25453" ht="12.75" customHeight="1" x14ac:dyDescent="0.2"/>
    <row r="25454" ht="12.75" customHeight="1" x14ac:dyDescent="0.2"/>
    <row r="25455" ht="12.75" customHeight="1" x14ac:dyDescent="0.2"/>
    <row r="25456" ht="12.75" customHeight="1" x14ac:dyDescent="0.2"/>
    <row r="25457" ht="12.75" customHeight="1" x14ac:dyDescent="0.2"/>
    <row r="25458" ht="12.75" customHeight="1" x14ac:dyDescent="0.2"/>
    <row r="25459" ht="12.75" customHeight="1" x14ac:dyDescent="0.2"/>
    <row r="25460" ht="12.75" customHeight="1" x14ac:dyDescent="0.2"/>
    <row r="25461" ht="12.75" customHeight="1" x14ac:dyDescent="0.2"/>
    <row r="25462" ht="12.75" customHeight="1" x14ac:dyDescent="0.2"/>
    <row r="25463" ht="12.75" customHeight="1" x14ac:dyDescent="0.2"/>
    <row r="25464" ht="12.75" customHeight="1" x14ac:dyDescent="0.2"/>
    <row r="25465" ht="12.75" customHeight="1" x14ac:dyDescent="0.2"/>
    <row r="25466" ht="12.75" customHeight="1" x14ac:dyDescent="0.2"/>
    <row r="25467" ht="12.75" customHeight="1" x14ac:dyDescent="0.2"/>
    <row r="25468" ht="12.75" customHeight="1" x14ac:dyDescent="0.2"/>
    <row r="25469" ht="12.75" customHeight="1" x14ac:dyDescent="0.2"/>
    <row r="25470" ht="12.75" customHeight="1" x14ac:dyDescent="0.2"/>
    <row r="25471" ht="12.75" customHeight="1" x14ac:dyDescent="0.2"/>
    <row r="25472" ht="12.75" customHeight="1" x14ac:dyDescent="0.2"/>
    <row r="25473" ht="12.75" customHeight="1" x14ac:dyDescent="0.2"/>
    <row r="25474" ht="12.75" customHeight="1" x14ac:dyDescent="0.2"/>
    <row r="25475" ht="12.75" customHeight="1" x14ac:dyDescent="0.2"/>
    <row r="25476" ht="12.75" customHeight="1" x14ac:dyDescent="0.2"/>
    <row r="25477" ht="12.75" customHeight="1" x14ac:dyDescent="0.2"/>
    <row r="25478" ht="12.75" customHeight="1" x14ac:dyDescent="0.2"/>
    <row r="25479" ht="12.75" customHeight="1" x14ac:dyDescent="0.2"/>
    <row r="25480" ht="12.75" customHeight="1" x14ac:dyDescent="0.2"/>
    <row r="25481" ht="12.75" customHeight="1" x14ac:dyDescent="0.2"/>
    <row r="25482" ht="12.75" customHeight="1" x14ac:dyDescent="0.2"/>
    <row r="25483" ht="12.75" customHeight="1" x14ac:dyDescent="0.2"/>
    <row r="25484" ht="12.75" customHeight="1" x14ac:dyDescent="0.2"/>
    <row r="25485" ht="12.75" customHeight="1" x14ac:dyDescent="0.2"/>
    <row r="25486" ht="12.75" customHeight="1" x14ac:dyDescent="0.2"/>
    <row r="25487" ht="12.75" customHeight="1" x14ac:dyDescent="0.2"/>
    <row r="25488" ht="12.75" customHeight="1" x14ac:dyDescent="0.2"/>
    <row r="25489" ht="12.75" customHeight="1" x14ac:dyDescent="0.2"/>
    <row r="25490" ht="12.75" customHeight="1" x14ac:dyDescent="0.2"/>
    <row r="25491" ht="12.75" customHeight="1" x14ac:dyDescent="0.2"/>
    <row r="25492" ht="12.75" customHeight="1" x14ac:dyDescent="0.2"/>
    <row r="25493" ht="12.75" customHeight="1" x14ac:dyDescent="0.2"/>
    <row r="25494" ht="12.75" customHeight="1" x14ac:dyDescent="0.2"/>
    <row r="25495" ht="12.75" customHeight="1" x14ac:dyDescent="0.2"/>
    <row r="25496" ht="12.75" customHeight="1" x14ac:dyDescent="0.2"/>
    <row r="25497" ht="12.75" customHeight="1" x14ac:dyDescent="0.2"/>
    <row r="25498" ht="12.75" customHeight="1" x14ac:dyDescent="0.2"/>
    <row r="25499" ht="12.75" customHeight="1" x14ac:dyDescent="0.2"/>
    <row r="25500" ht="12.75" customHeight="1" x14ac:dyDescent="0.2"/>
    <row r="25501" ht="12.75" customHeight="1" x14ac:dyDescent="0.2"/>
    <row r="25502" ht="12.75" customHeight="1" x14ac:dyDescent="0.2"/>
    <row r="25503" ht="12.75" customHeight="1" x14ac:dyDescent="0.2"/>
    <row r="25504" ht="12.75" customHeight="1" x14ac:dyDescent="0.2"/>
    <row r="25505" ht="12.75" customHeight="1" x14ac:dyDescent="0.2"/>
    <row r="25506" ht="12.75" customHeight="1" x14ac:dyDescent="0.2"/>
    <row r="25507" ht="12.75" customHeight="1" x14ac:dyDescent="0.2"/>
    <row r="25508" ht="12.75" customHeight="1" x14ac:dyDescent="0.2"/>
    <row r="25509" ht="12.75" customHeight="1" x14ac:dyDescent="0.2"/>
    <row r="25510" ht="12.75" customHeight="1" x14ac:dyDescent="0.2"/>
    <row r="25511" ht="12.75" customHeight="1" x14ac:dyDescent="0.2"/>
    <row r="25512" ht="12.75" customHeight="1" x14ac:dyDescent="0.2"/>
    <row r="25513" ht="12.75" customHeight="1" x14ac:dyDescent="0.2"/>
    <row r="25514" ht="12.75" customHeight="1" x14ac:dyDescent="0.2"/>
    <row r="25515" ht="12.75" customHeight="1" x14ac:dyDescent="0.2"/>
    <row r="25516" ht="12.75" customHeight="1" x14ac:dyDescent="0.2"/>
    <row r="25517" ht="12.75" customHeight="1" x14ac:dyDescent="0.2"/>
    <row r="25518" ht="12.75" customHeight="1" x14ac:dyDescent="0.2"/>
    <row r="25519" ht="12.75" customHeight="1" x14ac:dyDescent="0.2"/>
    <row r="25520" ht="12.75" customHeight="1" x14ac:dyDescent="0.2"/>
    <row r="25521" ht="12.75" customHeight="1" x14ac:dyDescent="0.2"/>
    <row r="25522" ht="12.75" customHeight="1" x14ac:dyDescent="0.2"/>
    <row r="25523" ht="12.75" customHeight="1" x14ac:dyDescent="0.2"/>
    <row r="25524" ht="12.75" customHeight="1" x14ac:dyDescent="0.2"/>
    <row r="25525" ht="12.75" customHeight="1" x14ac:dyDescent="0.2"/>
    <row r="25526" ht="12.75" customHeight="1" x14ac:dyDescent="0.2"/>
    <row r="25527" ht="12.75" customHeight="1" x14ac:dyDescent="0.2"/>
    <row r="25528" ht="12.75" customHeight="1" x14ac:dyDescent="0.2"/>
    <row r="25529" ht="12.75" customHeight="1" x14ac:dyDescent="0.2"/>
    <row r="25530" ht="12.75" customHeight="1" x14ac:dyDescent="0.2"/>
    <row r="25531" ht="12.75" customHeight="1" x14ac:dyDescent="0.2"/>
    <row r="25532" ht="12.75" customHeight="1" x14ac:dyDescent="0.2"/>
    <row r="25533" ht="12.75" customHeight="1" x14ac:dyDescent="0.2"/>
    <row r="25534" ht="12.75" customHeight="1" x14ac:dyDescent="0.2"/>
    <row r="25535" ht="12.75" customHeight="1" x14ac:dyDescent="0.2"/>
    <row r="25536" ht="12.75" customHeight="1" x14ac:dyDescent="0.2"/>
    <row r="25537" ht="12.75" customHeight="1" x14ac:dyDescent="0.2"/>
    <row r="25538" ht="12.75" customHeight="1" x14ac:dyDescent="0.2"/>
    <row r="25539" ht="12.75" customHeight="1" x14ac:dyDescent="0.2"/>
    <row r="25540" ht="12.75" customHeight="1" x14ac:dyDescent="0.2"/>
    <row r="25541" ht="12.75" customHeight="1" x14ac:dyDescent="0.2"/>
    <row r="25542" ht="12.75" customHeight="1" x14ac:dyDescent="0.2"/>
    <row r="25543" ht="12.75" customHeight="1" x14ac:dyDescent="0.2"/>
    <row r="25544" ht="12.75" customHeight="1" x14ac:dyDescent="0.2"/>
    <row r="25545" ht="12.75" customHeight="1" x14ac:dyDescent="0.2"/>
    <row r="25546" ht="12.75" customHeight="1" x14ac:dyDescent="0.2"/>
    <row r="25547" ht="12.75" customHeight="1" x14ac:dyDescent="0.2"/>
    <row r="25548" ht="12.75" customHeight="1" x14ac:dyDescent="0.2"/>
    <row r="25549" ht="12.75" customHeight="1" x14ac:dyDescent="0.2"/>
    <row r="25550" ht="12.75" customHeight="1" x14ac:dyDescent="0.2"/>
    <row r="25551" ht="12.75" customHeight="1" x14ac:dyDescent="0.2"/>
    <row r="25552" ht="12.75" customHeight="1" x14ac:dyDescent="0.2"/>
    <row r="25553" ht="12.75" customHeight="1" x14ac:dyDescent="0.2"/>
    <row r="25554" ht="12.75" customHeight="1" x14ac:dyDescent="0.2"/>
    <row r="25555" ht="12.75" customHeight="1" x14ac:dyDescent="0.2"/>
    <row r="25556" ht="12.75" customHeight="1" x14ac:dyDescent="0.2"/>
    <row r="25557" ht="12.75" customHeight="1" x14ac:dyDescent="0.2"/>
    <row r="25558" ht="12.75" customHeight="1" x14ac:dyDescent="0.2"/>
    <row r="25559" ht="12.75" customHeight="1" x14ac:dyDescent="0.2"/>
    <row r="25560" ht="12.75" customHeight="1" x14ac:dyDescent="0.2"/>
    <row r="25561" ht="12.75" customHeight="1" x14ac:dyDescent="0.2"/>
    <row r="25562" ht="12.75" customHeight="1" x14ac:dyDescent="0.2"/>
    <row r="25563" ht="12.75" customHeight="1" x14ac:dyDescent="0.2"/>
    <row r="25564" ht="12.75" customHeight="1" x14ac:dyDescent="0.2"/>
    <row r="25565" ht="12.75" customHeight="1" x14ac:dyDescent="0.2"/>
    <row r="25566" ht="12.75" customHeight="1" x14ac:dyDescent="0.2"/>
    <row r="25567" ht="12.75" customHeight="1" x14ac:dyDescent="0.2"/>
    <row r="25568" ht="12.75" customHeight="1" x14ac:dyDescent="0.2"/>
    <row r="25569" ht="12.75" customHeight="1" x14ac:dyDescent="0.2"/>
    <row r="25570" ht="12.75" customHeight="1" x14ac:dyDescent="0.2"/>
    <row r="25571" ht="12.75" customHeight="1" x14ac:dyDescent="0.2"/>
    <row r="25572" ht="12.75" customHeight="1" x14ac:dyDescent="0.2"/>
    <row r="25573" ht="12.75" customHeight="1" x14ac:dyDescent="0.2"/>
    <row r="25574" ht="12.75" customHeight="1" x14ac:dyDescent="0.2"/>
    <row r="25575" ht="12.75" customHeight="1" x14ac:dyDescent="0.2"/>
    <row r="25576" ht="12.75" customHeight="1" x14ac:dyDescent="0.2"/>
    <row r="25577" ht="12.75" customHeight="1" x14ac:dyDescent="0.2"/>
    <row r="25578" ht="12.75" customHeight="1" x14ac:dyDescent="0.2"/>
    <row r="25579" ht="12.75" customHeight="1" x14ac:dyDescent="0.2"/>
    <row r="25580" ht="12.75" customHeight="1" x14ac:dyDescent="0.2"/>
    <row r="25581" ht="12.75" customHeight="1" x14ac:dyDescent="0.2"/>
    <row r="25582" ht="12.75" customHeight="1" x14ac:dyDescent="0.2"/>
    <row r="25583" ht="12.75" customHeight="1" x14ac:dyDescent="0.2"/>
    <row r="25584" ht="12.75" customHeight="1" x14ac:dyDescent="0.2"/>
    <row r="25585" ht="12.75" customHeight="1" x14ac:dyDescent="0.2"/>
    <row r="25586" ht="12.75" customHeight="1" x14ac:dyDescent="0.2"/>
    <row r="25587" ht="12.75" customHeight="1" x14ac:dyDescent="0.2"/>
    <row r="25588" ht="12.75" customHeight="1" x14ac:dyDescent="0.2"/>
    <row r="25589" ht="12.75" customHeight="1" x14ac:dyDescent="0.2"/>
    <row r="25590" ht="12.75" customHeight="1" x14ac:dyDescent="0.2"/>
    <row r="25591" ht="12.75" customHeight="1" x14ac:dyDescent="0.2"/>
    <row r="25592" ht="12.75" customHeight="1" x14ac:dyDescent="0.2"/>
    <row r="25593" ht="12.75" customHeight="1" x14ac:dyDescent="0.2"/>
    <row r="25594" ht="12.75" customHeight="1" x14ac:dyDescent="0.2"/>
    <row r="25595" ht="12.75" customHeight="1" x14ac:dyDescent="0.2"/>
    <row r="25596" ht="12.75" customHeight="1" x14ac:dyDescent="0.2"/>
    <row r="25597" ht="12.75" customHeight="1" x14ac:dyDescent="0.2"/>
    <row r="25598" ht="12.75" customHeight="1" x14ac:dyDescent="0.2"/>
    <row r="25599" ht="12.75" customHeight="1" x14ac:dyDescent="0.2"/>
    <row r="25600" ht="12.75" customHeight="1" x14ac:dyDescent="0.2"/>
    <row r="25601" ht="12.75" customHeight="1" x14ac:dyDescent="0.2"/>
    <row r="25602" ht="12.75" customHeight="1" x14ac:dyDescent="0.2"/>
    <row r="25603" ht="12.75" customHeight="1" x14ac:dyDescent="0.2"/>
    <row r="25604" ht="12.75" customHeight="1" x14ac:dyDescent="0.2"/>
    <row r="25605" ht="12.75" customHeight="1" x14ac:dyDescent="0.2"/>
    <row r="25606" ht="12.75" customHeight="1" x14ac:dyDescent="0.2"/>
    <row r="25607" ht="12.75" customHeight="1" x14ac:dyDescent="0.2"/>
    <row r="25608" ht="12.75" customHeight="1" x14ac:dyDescent="0.2"/>
    <row r="25609" ht="12.75" customHeight="1" x14ac:dyDescent="0.2"/>
    <row r="25610" ht="12.75" customHeight="1" x14ac:dyDescent="0.2"/>
    <row r="25611" ht="12.75" customHeight="1" x14ac:dyDescent="0.2"/>
    <row r="25612" ht="12.75" customHeight="1" x14ac:dyDescent="0.2"/>
    <row r="25613" ht="12.75" customHeight="1" x14ac:dyDescent="0.2"/>
    <row r="25614" ht="12.75" customHeight="1" x14ac:dyDescent="0.2"/>
    <row r="25615" ht="12.75" customHeight="1" x14ac:dyDescent="0.2"/>
    <row r="25616" ht="12.75" customHeight="1" x14ac:dyDescent="0.2"/>
    <row r="25617" ht="12.75" customHeight="1" x14ac:dyDescent="0.2"/>
    <row r="25618" ht="12.75" customHeight="1" x14ac:dyDescent="0.2"/>
    <row r="25619" ht="12.75" customHeight="1" x14ac:dyDescent="0.2"/>
    <row r="25620" ht="12.75" customHeight="1" x14ac:dyDescent="0.2"/>
    <row r="25621" ht="12.75" customHeight="1" x14ac:dyDescent="0.2"/>
    <row r="25622" ht="12.75" customHeight="1" x14ac:dyDescent="0.2"/>
    <row r="25623" ht="12.75" customHeight="1" x14ac:dyDescent="0.2"/>
    <row r="25624" ht="12.75" customHeight="1" x14ac:dyDescent="0.2"/>
    <row r="25625" ht="12.75" customHeight="1" x14ac:dyDescent="0.2"/>
    <row r="25626" ht="12.75" customHeight="1" x14ac:dyDescent="0.2"/>
    <row r="25627" ht="12.75" customHeight="1" x14ac:dyDescent="0.2"/>
    <row r="25628" ht="12.75" customHeight="1" x14ac:dyDescent="0.2"/>
    <row r="25629" ht="12.75" customHeight="1" x14ac:dyDescent="0.2"/>
    <row r="25630" ht="12.75" customHeight="1" x14ac:dyDescent="0.2"/>
    <row r="25631" ht="12.75" customHeight="1" x14ac:dyDescent="0.2"/>
    <row r="25632" ht="12.75" customHeight="1" x14ac:dyDescent="0.2"/>
    <row r="25633" ht="12.75" customHeight="1" x14ac:dyDescent="0.2"/>
    <row r="25634" ht="12.75" customHeight="1" x14ac:dyDescent="0.2"/>
    <row r="25635" ht="12.75" customHeight="1" x14ac:dyDescent="0.2"/>
    <row r="25636" ht="12.75" customHeight="1" x14ac:dyDescent="0.2"/>
    <row r="25637" ht="12.75" customHeight="1" x14ac:dyDescent="0.2"/>
    <row r="25638" ht="12.75" customHeight="1" x14ac:dyDescent="0.2"/>
    <row r="25639" ht="12.75" customHeight="1" x14ac:dyDescent="0.2"/>
    <row r="25640" ht="12.75" customHeight="1" x14ac:dyDescent="0.2"/>
    <row r="25641" ht="12.75" customHeight="1" x14ac:dyDescent="0.2"/>
    <row r="25642" ht="12.75" customHeight="1" x14ac:dyDescent="0.2"/>
    <row r="25643" ht="12.75" customHeight="1" x14ac:dyDescent="0.2"/>
    <row r="25644" ht="12.75" customHeight="1" x14ac:dyDescent="0.2"/>
    <row r="25645" ht="12.75" customHeight="1" x14ac:dyDescent="0.2"/>
    <row r="25646" ht="12.75" customHeight="1" x14ac:dyDescent="0.2"/>
    <row r="25647" ht="12.75" customHeight="1" x14ac:dyDescent="0.2"/>
    <row r="25648" ht="12.75" customHeight="1" x14ac:dyDescent="0.2"/>
    <row r="25649" ht="12.75" customHeight="1" x14ac:dyDescent="0.2"/>
    <row r="25650" ht="12.75" customHeight="1" x14ac:dyDescent="0.2"/>
    <row r="25651" ht="12.75" customHeight="1" x14ac:dyDescent="0.2"/>
    <row r="25652" ht="12.75" customHeight="1" x14ac:dyDescent="0.2"/>
    <row r="25653" ht="12.75" customHeight="1" x14ac:dyDescent="0.2"/>
    <row r="25654" ht="12.75" customHeight="1" x14ac:dyDescent="0.2"/>
    <row r="25655" ht="12.75" customHeight="1" x14ac:dyDescent="0.2"/>
    <row r="25656" ht="12.75" customHeight="1" x14ac:dyDescent="0.2"/>
    <row r="25657" ht="12.75" customHeight="1" x14ac:dyDescent="0.2"/>
    <row r="25658" ht="12.75" customHeight="1" x14ac:dyDescent="0.2"/>
    <row r="25659" ht="12.75" customHeight="1" x14ac:dyDescent="0.2"/>
    <row r="25660" ht="12.75" customHeight="1" x14ac:dyDescent="0.2"/>
    <row r="25661" ht="12.75" customHeight="1" x14ac:dyDescent="0.2"/>
    <row r="25662" ht="12.75" customHeight="1" x14ac:dyDescent="0.2"/>
    <row r="25663" ht="12.75" customHeight="1" x14ac:dyDescent="0.2"/>
    <row r="25664" ht="12.75" customHeight="1" x14ac:dyDescent="0.2"/>
    <row r="25665" ht="12.75" customHeight="1" x14ac:dyDescent="0.2"/>
    <row r="25666" ht="12.75" customHeight="1" x14ac:dyDescent="0.2"/>
    <row r="25667" ht="12.75" customHeight="1" x14ac:dyDescent="0.2"/>
    <row r="25668" ht="12.75" customHeight="1" x14ac:dyDescent="0.2"/>
    <row r="25669" ht="12.75" customHeight="1" x14ac:dyDescent="0.2"/>
    <row r="25670" ht="12.75" customHeight="1" x14ac:dyDescent="0.2"/>
    <row r="25671" ht="12.75" customHeight="1" x14ac:dyDescent="0.2"/>
    <row r="25672" ht="12.75" customHeight="1" x14ac:dyDescent="0.2"/>
    <row r="25673" ht="12.75" customHeight="1" x14ac:dyDescent="0.2"/>
    <row r="25674" ht="12.75" customHeight="1" x14ac:dyDescent="0.2"/>
    <row r="25675" ht="12.75" customHeight="1" x14ac:dyDescent="0.2"/>
    <row r="25676" ht="12.75" customHeight="1" x14ac:dyDescent="0.2"/>
    <row r="25677" ht="12.75" customHeight="1" x14ac:dyDescent="0.2"/>
    <row r="25678" ht="12.75" customHeight="1" x14ac:dyDescent="0.2"/>
    <row r="25679" ht="12.75" customHeight="1" x14ac:dyDescent="0.2"/>
    <row r="25680" ht="12.75" customHeight="1" x14ac:dyDescent="0.2"/>
    <row r="25681" ht="12.75" customHeight="1" x14ac:dyDescent="0.2"/>
    <row r="25682" ht="12.75" customHeight="1" x14ac:dyDescent="0.2"/>
    <row r="25683" ht="12.75" customHeight="1" x14ac:dyDescent="0.2"/>
    <row r="25684" ht="12.75" customHeight="1" x14ac:dyDescent="0.2"/>
    <row r="25685" ht="12.75" customHeight="1" x14ac:dyDescent="0.2"/>
    <row r="25686" ht="12.75" customHeight="1" x14ac:dyDescent="0.2"/>
    <row r="25687" ht="12.75" customHeight="1" x14ac:dyDescent="0.2"/>
    <row r="25688" ht="12.75" customHeight="1" x14ac:dyDescent="0.2"/>
    <row r="25689" ht="12.75" customHeight="1" x14ac:dyDescent="0.2"/>
    <row r="25690" ht="12.75" customHeight="1" x14ac:dyDescent="0.2"/>
    <row r="25691" ht="12.75" customHeight="1" x14ac:dyDescent="0.2"/>
    <row r="25692" ht="12.75" customHeight="1" x14ac:dyDescent="0.2"/>
    <row r="25693" ht="12.75" customHeight="1" x14ac:dyDescent="0.2"/>
    <row r="25694" ht="12.75" customHeight="1" x14ac:dyDescent="0.2"/>
    <row r="25695" ht="12.75" customHeight="1" x14ac:dyDescent="0.2"/>
    <row r="25696" ht="12.75" customHeight="1" x14ac:dyDescent="0.2"/>
    <row r="25697" ht="12.75" customHeight="1" x14ac:dyDescent="0.2"/>
    <row r="25698" ht="12.75" customHeight="1" x14ac:dyDescent="0.2"/>
    <row r="25699" ht="12.75" customHeight="1" x14ac:dyDescent="0.2"/>
    <row r="25700" ht="12.75" customHeight="1" x14ac:dyDescent="0.2"/>
    <row r="25701" ht="12.75" customHeight="1" x14ac:dyDescent="0.2"/>
    <row r="25702" ht="12.75" customHeight="1" x14ac:dyDescent="0.2"/>
    <row r="25703" ht="12.75" customHeight="1" x14ac:dyDescent="0.2"/>
    <row r="25704" ht="12.75" customHeight="1" x14ac:dyDescent="0.2"/>
    <row r="25705" ht="12.75" customHeight="1" x14ac:dyDescent="0.2"/>
    <row r="25706" ht="12.75" customHeight="1" x14ac:dyDescent="0.2"/>
    <row r="25707" ht="12.75" customHeight="1" x14ac:dyDescent="0.2"/>
    <row r="25708" ht="12.75" customHeight="1" x14ac:dyDescent="0.2"/>
    <row r="25709" ht="12.75" customHeight="1" x14ac:dyDescent="0.2"/>
    <row r="25710" ht="12.75" customHeight="1" x14ac:dyDescent="0.2"/>
    <row r="25711" ht="12.75" customHeight="1" x14ac:dyDescent="0.2"/>
    <row r="25712" ht="12.75" customHeight="1" x14ac:dyDescent="0.2"/>
    <row r="25713" ht="12.75" customHeight="1" x14ac:dyDescent="0.2"/>
    <row r="25714" ht="12.75" customHeight="1" x14ac:dyDescent="0.2"/>
    <row r="25715" ht="12.75" customHeight="1" x14ac:dyDescent="0.2"/>
    <row r="25716" ht="12.75" customHeight="1" x14ac:dyDescent="0.2"/>
    <row r="25717" ht="12.75" customHeight="1" x14ac:dyDescent="0.2"/>
    <row r="25718" ht="12.75" customHeight="1" x14ac:dyDescent="0.2"/>
    <row r="25719" ht="12.75" customHeight="1" x14ac:dyDescent="0.2"/>
    <row r="25720" ht="12.75" customHeight="1" x14ac:dyDescent="0.2"/>
    <row r="25721" ht="12.75" customHeight="1" x14ac:dyDescent="0.2"/>
    <row r="25722" ht="12.75" customHeight="1" x14ac:dyDescent="0.2"/>
    <row r="25723" ht="12.75" customHeight="1" x14ac:dyDescent="0.2"/>
    <row r="25724" ht="12.75" customHeight="1" x14ac:dyDescent="0.2"/>
    <row r="25725" ht="12.75" customHeight="1" x14ac:dyDescent="0.2"/>
    <row r="25726" ht="12.75" customHeight="1" x14ac:dyDescent="0.2"/>
    <row r="25727" ht="12.75" customHeight="1" x14ac:dyDescent="0.2"/>
    <row r="25728" ht="12.75" customHeight="1" x14ac:dyDescent="0.2"/>
    <row r="25729" ht="12.75" customHeight="1" x14ac:dyDescent="0.2"/>
    <row r="25730" ht="12.75" customHeight="1" x14ac:dyDescent="0.2"/>
    <row r="25731" ht="12.75" customHeight="1" x14ac:dyDescent="0.2"/>
    <row r="25732" ht="12.75" customHeight="1" x14ac:dyDescent="0.2"/>
    <row r="25733" ht="12.75" customHeight="1" x14ac:dyDescent="0.2"/>
    <row r="25734" ht="12.75" customHeight="1" x14ac:dyDescent="0.2"/>
    <row r="25735" ht="12.75" customHeight="1" x14ac:dyDescent="0.2"/>
    <row r="25736" ht="12.75" customHeight="1" x14ac:dyDescent="0.2"/>
    <row r="25737" ht="12.75" customHeight="1" x14ac:dyDescent="0.2"/>
    <row r="25738" ht="12.75" customHeight="1" x14ac:dyDescent="0.2"/>
    <row r="25739" ht="12.75" customHeight="1" x14ac:dyDescent="0.2"/>
    <row r="25740" ht="12.75" customHeight="1" x14ac:dyDescent="0.2"/>
    <row r="25741" ht="12.75" customHeight="1" x14ac:dyDescent="0.2"/>
    <row r="25742" ht="12.75" customHeight="1" x14ac:dyDescent="0.2"/>
    <row r="25743" ht="12.75" customHeight="1" x14ac:dyDescent="0.2"/>
    <row r="25744" ht="12.75" customHeight="1" x14ac:dyDescent="0.2"/>
    <row r="25745" ht="12.75" customHeight="1" x14ac:dyDescent="0.2"/>
    <row r="25746" ht="12.75" customHeight="1" x14ac:dyDescent="0.2"/>
    <row r="25747" ht="12.75" customHeight="1" x14ac:dyDescent="0.2"/>
    <row r="25748" ht="12.75" customHeight="1" x14ac:dyDescent="0.2"/>
    <row r="25749" ht="12.75" customHeight="1" x14ac:dyDescent="0.2"/>
    <row r="25750" ht="12.75" customHeight="1" x14ac:dyDescent="0.2"/>
    <row r="25751" ht="12.75" customHeight="1" x14ac:dyDescent="0.2"/>
    <row r="25752" ht="12.75" customHeight="1" x14ac:dyDescent="0.2"/>
    <row r="25753" ht="12.75" customHeight="1" x14ac:dyDescent="0.2"/>
    <row r="25754" ht="12.75" customHeight="1" x14ac:dyDescent="0.2"/>
    <row r="25755" ht="12.75" customHeight="1" x14ac:dyDescent="0.2"/>
    <row r="25756" ht="12.75" customHeight="1" x14ac:dyDescent="0.2"/>
    <row r="25757" ht="12.75" customHeight="1" x14ac:dyDescent="0.2"/>
    <row r="25758" ht="12.75" customHeight="1" x14ac:dyDescent="0.2"/>
    <row r="25759" ht="12.75" customHeight="1" x14ac:dyDescent="0.2"/>
    <row r="25760" ht="12.75" customHeight="1" x14ac:dyDescent="0.2"/>
    <row r="25761" ht="12.75" customHeight="1" x14ac:dyDescent="0.2"/>
    <row r="25762" ht="12.75" customHeight="1" x14ac:dyDescent="0.2"/>
    <row r="25763" ht="12.75" customHeight="1" x14ac:dyDescent="0.2"/>
    <row r="25764" ht="12.75" customHeight="1" x14ac:dyDescent="0.2"/>
    <row r="25765" ht="12.75" customHeight="1" x14ac:dyDescent="0.2"/>
    <row r="25766" ht="12.75" customHeight="1" x14ac:dyDescent="0.2"/>
    <row r="25767" ht="12.75" customHeight="1" x14ac:dyDescent="0.2"/>
    <row r="25768" ht="12.75" customHeight="1" x14ac:dyDescent="0.2"/>
    <row r="25769" ht="12.75" customHeight="1" x14ac:dyDescent="0.2"/>
    <row r="25770" ht="12.75" customHeight="1" x14ac:dyDescent="0.2"/>
    <row r="25771" ht="12.75" customHeight="1" x14ac:dyDescent="0.2"/>
    <row r="25772" ht="12.75" customHeight="1" x14ac:dyDescent="0.2"/>
    <row r="25773" ht="12.75" customHeight="1" x14ac:dyDescent="0.2"/>
    <row r="25774" ht="12.75" customHeight="1" x14ac:dyDescent="0.2"/>
    <row r="25775" ht="12.75" customHeight="1" x14ac:dyDescent="0.2"/>
    <row r="25776" ht="12.75" customHeight="1" x14ac:dyDescent="0.2"/>
    <row r="25777" ht="12.75" customHeight="1" x14ac:dyDescent="0.2"/>
    <row r="25778" ht="12.75" customHeight="1" x14ac:dyDescent="0.2"/>
    <row r="25779" ht="12.75" customHeight="1" x14ac:dyDescent="0.2"/>
    <row r="25780" ht="12.75" customHeight="1" x14ac:dyDescent="0.2"/>
    <row r="25781" ht="12.75" customHeight="1" x14ac:dyDescent="0.2"/>
    <row r="25782" ht="12.75" customHeight="1" x14ac:dyDescent="0.2"/>
    <row r="25783" ht="12.75" customHeight="1" x14ac:dyDescent="0.2"/>
    <row r="25784" ht="12.75" customHeight="1" x14ac:dyDescent="0.2"/>
    <row r="25785" ht="12.75" customHeight="1" x14ac:dyDescent="0.2"/>
    <row r="25786" ht="12.75" customHeight="1" x14ac:dyDescent="0.2"/>
    <row r="25787" ht="12.75" customHeight="1" x14ac:dyDescent="0.2"/>
    <row r="25788" ht="12.75" customHeight="1" x14ac:dyDescent="0.2"/>
    <row r="25789" ht="12.75" customHeight="1" x14ac:dyDescent="0.2"/>
    <row r="25790" ht="12.75" customHeight="1" x14ac:dyDescent="0.2"/>
    <row r="25791" ht="12.75" customHeight="1" x14ac:dyDescent="0.2"/>
    <row r="25792" ht="12.75" customHeight="1" x14ac:dyDescent="0.2"/>
    <row r="25793" ht="12.75" customHeight="1" x14ac:dyDescent="0.2"/>
    <row r="25794" ht="12.75" customHeight="1" x14ac:dyDescent="0.2"/>
    <row r="25795" ht="12.75" customHeight="1" x14ac:dyDescent="0.2"/>
    <row r="25796" ht="12.75" customHeight="1" x14ac:dyDescent="0.2"/>
    <row r="25797" ht="12.75" customHeight="1" x14ac:dyDescent="0.2"/>
    <row r="25798" ht="12.75" customHeight="1" x14ac:dyDescent="0.2"/>
    <row r="25799" ht="12.75" customHeight="1" x14ac:dyDescent="0.2"/>
    <row r="25800" ht="12.75" customHeight="1" x14ac:dyDescent="0.2"/>
    <row r="25801" ht="12.75" customHeight="1" x14ac:dyDescent="0.2"/>
    <row r="25802" ht="12.75" customHeight="1" x14ac:dyDescent="0.2"/>
    <row r="25803" ht="12.75" customHeight="1" x14ac:dyDescent="0.2"/>
    <row r="25804" ht="12.75" customHeight="1" x14ac:dyDescent="0.2"/>
    <row r="25805" ht="12.75" customHeight="1" x14ac:dyDescent="0.2"/>
    <row r="25806" ht="12.75" customHeight="1" x14ac:dyDescent="0.2"/>
    <row r="25807" ht="12.75" customHeight="1" x14ac:dyDescent="0.2"/>
    <row r="25808" ht="12.75" customHeight="1" x14ac:dyDescent="0.2"/>
    <row r="25809" ht="12.75" customHeight="1" x14ac:dyDescent="0.2"/>
    <row r="25810" ht="12.75" customHeight="1" x14ac:dyDescent="0.2"/>
    <row r="25811" ht="12.75" customHeight="1" x14ac:dyDescent="0.2"/>
    <row r="25812" ht="12.75" customHeight="1" x14ac:dyDescent="0.2"/>
    <row r="25813" ht="12.75" customHeight="1" x14ac:dyDescent="0.2"/>
    <row r="25814" ht="12.75" customHeight="1" x14ac:dyDescent="0.2"/>
    <row r="25815" ht="12.75" customHeight="1" x14ac:dyDescent="0.2"/>
    <row r="25816" ht="12.75" customHeight="1" x14ac:dyDescent="0.2"/>
    <row r="25817" ht="12.75" customHeight="1" x14ac:dyDescent="0.2"/>
    <row r="25818" ht="12.75" customHeight="1" x14ac:dyDescent="0.2"/>
    <row r="25819" ht="12.75" customHeight="1" x14ac:dyDescent="0.2"/>
    <row r="25820" ht="12.75" customHeight="1" x14ac:dyDescent="0.2"/>
    <row r="25821" ht="12.75" customHeight="1" x14ac:dyDescent="0.2"/>
    <row r="25822" ht="12.75" customHeight="1" x14ac:dyDescent="0.2"/>
    <row r="25823" ht="12.75" customHeight="1" x14ac:dyDescent="0.2"/>
    <row r="25824" ht="12.75" customHeight="1" x14ac:dyDescent="0.2"/>
    <row r="25825" ht="12.75" customHeight="1" x14ac:dyDescent="0.2"/>
    <row r="25826" ht="12.75" customHeight="1" x14ac:dyDescent="0.2"/>
    <row r="25827" ht="12.75" customHeight="1" x14ac:dyDescent="0.2"/>
    <row r="25828" ht="12.75" customHeight="1" x14ac:dyDescent="0.2"/>
    <row r="25829" ht="12.75" customHeight="1" x14ac:dyDescent="0.2"/>
    <row r="25830" ht="12.75" customHeight="1" x14ac:dyDescent="0.2"/>
    <row r="25831" ht="12.75" customHeight="1" x14ac:dyDescent="0.2"/>
    <row r="25832" ht="12.75" customHeight="1" x14ac:dyDescent="0.2"/>
    <row r="25833" ht="12.75" customHeight="1" x14ac:dyDescent="0.2"/>
    <row r="25834" ht="12.75" customHeight="1" x14ac:dyDescent="0.2"/>
    <row r="25835" ht="12.75" customHeight="1" x14ac:dyDescent="0.2"/>
    <row r="25836" ht="12.75" customHeight="1" x14ac:dyDescent="0.2"/>
    <row r="25837" ht="12.75" customHeight="1" x14ac:dyDescent="0.2"/>
    <row r="25838" ht="12.75" customHeight="1" x14ac:dyDescent="0.2"/>
    <row r="25839" ht="12.75" customHeight="1" x14ac:dyDescent="0.2"/>
    <row r="25840" ht="12.75" customHeight="1" x14ac:dyDescent="0.2"/>
    <row r="25841" ht="12.75" customHeight="1" x14ac:dyDescent="0.2"/>
    <row r="25842" ht="12.75" customHeight="1" x14ac:dyDescent="0.2"/>
    <row r="25843" ht="12.75" customHeight="1" x14ac:dyDescent="0.2"/>
    <row r="25844" ht="12.75" customHeight="1" x14ac:dyDescent="0.2"/>
    <row r="25845" ht="12.75" customHeight="1" x14ac:dyDescent="0.2"/>
    <row r="25846" ht="12.75" customHeight="1" x14ac:dyDescent="0.2"/>
    <row r="25847" ht="12.75" customHeight="1" x14ac:dyDescent="0.2"/>
    <row r="25848" ht="12.75" customHeight="1" x14ac:dyDescent="0.2"/>
    <row r="25849" ht="12.75" customHeight="1" x14ac:dyDescent="0.2"/>
    <row r="25850" ht="12.75" customHeight="1" x14ac:dyDescent="0.2"/>
    <row r="25851" ht="12.75" customHeight="1" x14ac:dyDescent="0.2"/>
    <row r="25852" ht="12.75" customHeight="1" x14ac:dyDescent="0.2"/>
    <row r="25853" ht="12.75" customHeight="1" x14ac:dyDescent="0.2"/>
    <row r="25854" ht="12.75" customHeight="1" x14ac:dyDescent="0.2"/>
    <row r="25855" ht="12.75" customHeight="1" x14ac:dyDescent="0.2"/>
    <row r="25856" ht="12.75" customHeight="1" x14ac:dyDescent="0.2"/>
    <row r="25857" ht="12.75" customHeight="1" x14ac:dyDescent="0.2"/>
    <row r="25858" ht="12.75" customHeight="1" x14ac:dyDescent="0.2"/>
    <row r="25859" ht="12.75" customHeight="1" x14ac:dyDescent="0.2"/>
    <row r="25860" ht="12.75" customHeight="1" x14ac:dyDescent="0.2"/>
    <row r="25861" ht="12.75" customHeight="1" x14ac:dyDescent="0.2"/>
    <row r="25862" ht="12.75" customHeight="1" x14ac:dyDescent="0.2"/>
    <row r="25863" ht="12.75" customHeight="1" x14ac:dyDescent="0.2"/>
    <row r="25864" ht="12.75" customHeight="1" x14ac:dyDescent="0.2"/>
    <row r="25865" ht="12.75" customHeight="1" x14ac:dyDescent="0.2"/>
    <row r="25866" ht="12.75" customHeight="1" x14ac:dyDescent="0.2"/>
    <row r="25867" ht="12.75" customHeight="1" x14ac:dyDescent="0.2"/>
    <row r="25868" ht="12.75" customHeight="1" x14ac:dyDescent="0.2"/>
    <row r="25869" ht="12.75" customHeight="1" x14ac:dyDescent="0.2"/>
    <row r="25870" ht="12.75" customHeight="1" x14ac:dyDescent="0.2"/>
    <row r="25871" ht="12.75" customHeight="1" x14ac:dyDescent="0.2"/>
    <row r="25872" ht="12.75" customHeight="1" x14ac:dyDescent="0.2"/>
    <row r="25873" ht="12.75" customHeight="1" x14ac:dyDescent="0.2"/>
    <row r="25874" ht="12.75" customHeight="1" x14ac:dyDescent="0.2"/>
    <row r="25875" ht="12.75" customHeight="1" x14ac:dyDescent="0.2"/>
    <row r="25876" ht="12.75" customHeight="1" x14ac:dyDescent="0.2"/>
    <row r="25877" ht="12.75" customHeight="1" x14ac:dyDescent="0.2"/>
    <row r="25878" ht="12.75" customHeight="1" x14ac:dyDescent="0.2"/>
    <row r="25879" ht="12.75" customHeight="1" x14ac:dyDescent="0.2"/>
    <row r="25880" ht="12.75" customHeight="1" x14ac:dyDescent="0.2"/>
    <row r="25881" ht="12.75" customHeight="1" x14ac:dyDescent="0.2"/>
    <row r="25882" ht="12.75" customHeight="1" x14ac:dyDescent="0.2"/>
    <row r="25883" ht="12.75" customHeight="1" x14ac:dyDescent="0.2"/>
    <row r="25884" ht="12.75" customHeight="1" x14ac:dyDescent="0.2"/>
    <row r="25885" ht="12.75" customHeight="1" x14ac:dyDescent="0.2"/>
    <row r="25886" ht="12.75" customHeight="1" x14ac:dyDescent="0.2"/>
    <row r="25887" ht="12.75" customHeight="1" x14ac:dyDescent="0.2"/>
    <row r="25888" ht="12.75" customHeight="1" x14ac:dyDescent="0.2"/>
    <row r="25889" ht="12.75" customHeight="1" x14ac:dyDescent="0.2"/>
    <row r="25890" ht="12.75" customHeight="1" x14ac:dyDescent="0.2"/>
    <row r="25891" ht="12.75" customHeight="1" x14ac:dyDescent="0.2"/>
    <row r="25892" ht="12.75" customHeight="1" x14ac:dyDescent="0.2"/>
    <row r="25893" ht="12.75" customHeight="1" x14ac:dyDescent="0.2"/>
    <row r="25894" ht="12.75" customHeight="1" x14ac:dyDescent="0.2"/>
    <row r="25895" ht="12.75" customHeight="1" x14ac:dyDescent="0.2"/>
    <row r="25896" ht="12.75" customHeight="1" x14ac:dyDescent="0.2"/>
    <row r="25897" ht="12.75" customHeight="1" x14ac:dyDescent="0.2"/>
    <row r="25898" ht="12.75" customHeight="1" x14ac:dyDescent="0.2"/>
    <row r="25899" ht="12.75" customHeight="1" x14ac:dyDescent="0.2"/>
    <row r="25900" ht="12.75" customHeight="1" x14ac:dyDescent="0.2"/>
    <row r="25901" ht="12.75" customHeight="1" x14ac:dyDescent="0.2"/>
    <row r="25902" ht="12.75" customHeight="1" x14ac:dyDescent="0.2"/>
    <row r="25903" ht="12.75" customHeight="1" x14ac:dyDescent="0.2"/>
    <row r="25904" ht="12.75" customHeight="1" x14ac:dyDescent="0.2"/>
    <row r="25905" ht="12.75" customHeight="1" x14ac:dyDescent="0.2"/>
    <row r="25906" ht="12.75" customHeight="1" x14ac:dyDescent="0.2"/>
    <row r="25907" ht="12.75" customHeight="1" x14ac:dyDescent="0.2"/>
    <row r="25908" ht="12.75" customHeight="1" x14ac:dyDescent="0.2"/>
    <row r="25909" ht="12.75" customHeight="1" x14ac:dyDescent="0.2"/>
    <row r="25910" ht="12.75" customHeight="1" x14ac:dyDescent="0.2"/>
    <row r="25911" ht="12.75" customHeight="1" x14ac:dyDescent="0.2"/>
    <row r="25912" ht="12.75" customHeight="1" x14ac:dyDescent="0.2"/>
    <row r="25913" ht="12.75" customHeight="1" x14ac:dyDescent="0.2"/>
    <row r="25914" ht="12.75" customHeight="1" x14ac:dyDescent="0.2"/>
    <row r="25915" ht="12.75" customHeight="1" x14ac:dyDescent="0.2"/>
    <row r="25916" ht="12.75" customHeight="1" x14ac:dyDescent="0.2"/>
    <row r="25917" ht="12.75" customHeight="1" x14ac:dyDescent="0.2"/>
    <row r="25918" ht="12.75" customHeight="1" x14ac:dyDescent="0.2"/>
    <row r="25919" ht="12.75" customHeight="1" x14ac:dyDescent="0.2"/>
    <row r="25920" ht="12.75" customHeight="1" x14ac:dyDescent="0.2"/>
    <row r="25921" ht="12.75" customHeight="1" x14ac:dyDescent="0.2"/>
    <row r="25922" ht="12.75" customHeight="1" x14ac:dyDescent="0.2"/>
    <row r="25923" ht="12.75" customHeight="1" x14ac:dyDescent="0.2"/>
    <row r="25924" ht="12.75" customHeight="1" x14ac:dyDescent="0.2"/>
    <row r="25925" ht="12.75" customHeight="1" x14ac:dyDescent="0.2"/>
    <row r="25926" ht="12.75" customHeight="1" x14ac:dyDescent="0.2"/>
    <row r="25927" ht="12.75" customHeight="1" x14ac:dyDescent="0.2"/>
    <row r="25928" ht="12.75" customHeight="1" x14ac:dyDescent="0.2"/>
    <row r="25929" ht="12.75" customHeight="1" x14ac:dyDescent="0.2"/>
    <row r="25930" ht="12.75" customHeight="1" x14ac:dyDescent="0.2"/>
    <row r="25931" ht="12.75" customHeight="1" x14ac:dyDescent="0.2"/>
    <row r="25932" ht="12.75" customHeight="1" x14ac:dyDescent="0.2"/>
    <row r="25933" ht="12.75" customHeight="1" x14ac:dyDescent="0.2"/>
    <row r="25934" ht="12.75" customHeight="1" x14ac:dyDescent="0.2"/>
    <row r="25935" ht="12.75" customHeight="1" x14ac:dyDescent="0.2"/>
    <row r="25936" ht="12.75" customHeight="1" x14ac:dyDescent="0.2"/>
    <row r="25937" ht="12.75" customHeight="1" x14ac:dyDescent="0.2"/>
    <row r="25938" ht="12.75" customHeight="1" x14ac:dyDescent="0.2"/>
    <row r="25939" ht="12.75" customHeight="1" x14ac:dyDescent="0.2"/>
    <row r="25940" ht="12.75" customHeight="1" x14ac:dyDescent="0.2"/>
    <row r="25941" ht="12.75" customHeight="1" x14ac:dyDescent="0.2"/>
    <row r="25942" ht="12.75" customHeight="1" x14ac:dyDescent="0.2"/>
    <row r="25943" ht="12.75" customHeight="1" x14ac:dyDescent="0.2"/>
    <row r="25944" ht="12.75" customHeight="1" x14ac:dyDescent="0.2"/>
    <row r="25945" ht="12.75" customHeight="1" x14ac:dyDescent="0.2"/>
    <row r="25946" ht="12.75" customHeight="1" x14ac:dyDescent="0.2"/>
    <row r="25947" ht="12.75" customHeight="1" x14ac:dyDescent="0.2"/>
    <row r="25948" ht="12.75" customHeight="1" x14ac:dyDescent="0.2"/>
    <row r="25949" ht="12.75" customHeight="1" x14ac:dyDescent="0.2"/>
    <row r="25950" ht="12.75" customHeight="1" x14ac:dyDescent="0.2"/>
    <row r="25951" ht="12.75" customHeight="1" x14ac:dyDescent="0.2"/>
    <row r="25952" ht="12.75" customHeight="1" x14ac:dyDescent="0.2"/>
    <row r="25953" ht="12.75" customHeight="1" x14ac:dyDescent="0.2"/>
    <row r="25954" ht="12.75" customHeight="1" x14ac:dyDescent="0.2"/>
    <row r="25955" ht="12.75" customHeight="1" x14ac:dyDescent="0.2"/>
    <row r="25956" ht="12.75" customHeight="1" x14ac:dyDescent="0.2"/>
    <row r="25957" ht="12.75" customHeight="1" x14ac:dyDescent="0.2"/>
    <row r="25958" ht="12.75" customHeight="1" x14ac:dyDescent="0.2"/>
    <row r="25959" ht="12.75" customHeight="1" x14ac:dyDescent="0.2"/>
    <row r="25960" ht="12.75" customHeight="1" x14ac:dyDescent="0.2"/>
    <row r="25961" ht="12.75" customHeight="1" x14ac:dyDescent="0.2"/>
    <row r="25962" ht="12.75" customHeight="1" x14ac:dyDescent="0.2"/>
    <row r="25963" ht="12.75" customHeight="1" x14ac:dyDescent="0.2"/>
    <row r="25964" ht="12.75" customHeight="1" x14ac:dyDescent="0.2"/>
    <row r="25965" ht="12.75" customHeight="1" x14ac:dyDescent="0.2"/>
    <row r="25966" ht="12.75" customHeight="1" x14ac:dyDescent="0.2"/>
    <row r="25967" ht="12.75" customHeight="1" x14ac:dyDescent="0.2"/>
    <row r="25968" ht="12.75" customHeight="1" x14ac:dyDescent="0.2"/>
    <row r="25969" ht="12.75" customHeight="1" x14ac:dyDescent="0.2"/>
    <row r="25970" ht="12.75" customHeight="1" x14ac:dyDescent="0.2"/>
    <row r="25971" ht="12.75" customHeight="1" x14ac:dyDescent="0.2"/>
    <row r="25972" ht="12.75" customHeight="1" x14ac:dyDescent="0.2"/>
    <row r="25973" ht="12.75" customHeight="1" x14ac:dyDescent="0.2"/>
    <row r="25974" ht="12.75" customHeight="1" x14ac:dyDescent="0.2"/>
    <row r="25975" ht="12.75" customHeight="1" x14ac:dyDescent="0.2"/>
    <row r="25976" ht="12.75" customHeight="1" x14ac:dyDescent="0.2"/>
    <row r="25977" ht="12.75" customHeight="1" x14ac:dyDescent="0.2"/>
    <row r="25978" ht="12.75" customHeight="1" x14ac:dyDescent="0.2"/>
    <row r="25979" ht="12.75" customHeight="1" x14ac:dyDescent="0.2"/>
    <row r="25980" ht="12.75" customHeight="1" x14ac:dyDescent="0.2"/>
    <row r="25981" ht="12.75" customHeight="1" x14ac:dyDescent="0.2"/>
    <row r="25982" ht="12.75" customHeight="1" x14ac:dyDescent="0.2"/>
    <row r="25983" ht="12.75" customHeight="1" x14ac:dyDescent="0.2"/>
    <row r="25984" ht="12.75" customHeight="1" x14ac:dyDescent="0.2"/>
    <row r="25985" ht="12.75" customHeight="1" x14ac:dyDescent="0.2"/>
    <row r="25986" ht="12.75" customHeight="1" x14ac:dyDescent="0.2"/>
    <row r="25987" ht="12.75" customHeight="1" x14ac:dyDescent="0.2"/>
    <row r="25988" ht="12.75" customHeight="1" x14ac:dyDescent="0.2"/>
    <row r="25989" ht="12.75" customHeight="1" x14ac:dyDescent="0.2"/>
    <row r="25990" ht="12.75" customHeight="1" x14ac:dyDescent="0.2"/>
    <row r="25991" ht="12.75" customHeight="1" x14ac:dyDescent="0.2"/>
    <row r="25992" ht="12.75" customHeight="1" x14ac:dyDescent="0.2"/>
    <row r="25993" ht="12.75" customHeight="1" x14ac:dyDescent="0.2"/>
    <row r="25994" ht="12.75" customHeight="1" x14ac:dyDescent="0.2"/>
    <row r="25995" ht="12.75" customHeight="1" x14ac:dyDescent="0.2"/>
    <row r="25996" ht="12.75" customHeight="1" x14ac:dyDescent="0.2"/>
    <row r="25997" ht="12.75" customHeight="1" x14ac:dyDescent="0.2"/>
    <row r="25998" ht="12.75" customHeight="1" x14ac:dyDescent="0.2"/>
    <row r="25999" ht="12.75" customHeight="1" x14ac:dyDescent="0.2"/>
    <row r="26000" ht="12.75" customHeight="1" x14ac:dyDescent="0.2"/>
    <row r="26001" ht="12.75" customHeight="1" x14ac:dyDescent="0.2"/>
    <row r="26002" ht="12.75" customHeight="1" x14ac:dyDescent="0.2"/>
    <row r="26003" ht="12.75" customHeight="1" x14ac:dyDescent="0.2"/>
    <row r="26004" ht="12.75" customHeight="1" x14ac:dyDescent="0.2"/>
    <row r="26005" ht="12.75" customHeight="1" x14ac:dyDescent="0.2"/>
    <row r="26006" ht="12.75" customHeight="1" x14ac:dyDescent="0.2"/>
    <row r="26007" ht="12.75" customHeight="1" x14ac:dyDescent="0.2"/>
    <row r="26008" ht="12.75" customHeight="1" x14ac:dyDescent="0.2"/>
    <row r="26009" ht="12.75" customHeight="1" x14ac:dyDescent="0.2"/>
    <row r="26010" ht="12.75" customHeight="1" x14ac:dyDescent="0.2"/>
    <row r="26011" ht="12.75" customHeight="1" x14ac:dyDescent="0.2"/>
    <row r="26012" ht="12.75" customHeight="1" x14ac:dyDescent="0.2"/>
    <row r="26013" ht="12.75" customHeight="1" x14ac:dyDescent="0.2"/>
    <row r="26014" ht="12.75" customHeight="1" x14ac:dyDescent="0.2"/>
    <row r="26015" ht="12.75" customHeight="1" x14ac:dyDescent="0.2"/>
    <row r="26016" ht="12.75" customHeight="1" x14ac:dyDescent="0.2"/>
    <row r="26017" ht="12.75" customHeight="1" x14ac:dyDescent="0.2"/>
    <row r="26018" ht="12.75" customHeight="1" x14ac:dyDescent="0.2"/>
    <row r="26019" ht="12.75" customHeight="1" x14ac:dyDescent="0.2"/>
    <row r="26020" ht="12.75" customHeight="1" x14ac:dyDescent="0.2"/>
    <row r="26021" ht="12.75" customHeight="1" x14ac:dyDescent="0.2"/>
    <row r="26022" ht="12.75" customHeight="1" x14ac:dyDescent="0.2"/>
    <row r="26023" ht="12.75" customHeight="1" x14ac:dyDescent="0.2"/>
    <row r="26024" ht="12.75" customHeight="1" x14ac:dyDescent="0.2"/>
    <row r="26025" ht="12.75" customHeight="1" x14ac:dyDescent="0.2"/>
    <row r="26026" ht="12.75" customHeight="1" x14ac:dyDescent="0.2"/>
    <row r="26027" ht="12.75" customHeight="1" x14ac:dyDescent="0.2"/>
    <row r="26028" ht="12.75" customHeight="1" x14ac:dyDescent="0.2"/>
    <row r="26029" ht="12.75" customHeight="1" x14ac:dyDescent="0.2"/>
    <row r="26030" ht="12.75" customHeight="1" x14ac:dyDescent="0.2"/>
    <row r="26031" ht="12.75" customHeight="1" x14ac:dyDescent="0.2"/>
    <row r="26032" ht="12.75" customHeight="1" x14ac:dyDescent="0.2"/>
    <row r="26033" ht="12.75" customHeight="1" x14ac:dyDescent="0.2"/>
    <row r="26034" ht="12.75" customHeight="1" x14ac:dyDescent="0.2"/>
    <row r="26035" ht="12.75" customHeight="1" x14ac:dyDescent="0.2"/>
    <row r="26036" ht="12.75" customHeight="1" x14ac:dyDescent="0.2"/>
    <row r="26037" ht="12.75" customHeight="1" x14ac:dyDescent="0.2"/>
    <row r="26038" ht="12.75" customHeight="1" x14ac:dyDescent="0.2"/>
    <row r="26039" ht="12.75" customHeight="1" x14ac:dyDescent="0.2"/>
    <row r="26040" ht="12.75" customHeight="1" x14ac:dyDescent="0.2"/>
    <row r="26041" ht="12.75" customHeight="1" x14ac:dyDescent="0.2"/>
    <row r="26042" ht="12.75" customHeight="1" x14ac:dyDescent="0.2"/>
    <row r="26043" ht="12.75" customHeight="1" x14ac:dyDescent="0.2"/>
    <row r="26044" ht="12.75" customHeight="1" x14ac:dyDescent="0.2"/>
    <row r="26045" ht="12.75" customHeight="1" x14ac:dyDescent="0.2"/>
    <row r="26046" ht="12.75" customHeight="1" x14ac:dyDescent="0.2"/>
    <row r="26047" ht="12.75" customHeight="1" x14ac:dyDescent="0.2"/>
    <row r="26048" ht="12.75" customHeight="1" x14ac:dyDescent="0.2"/>
    <row r="26049" ht="12.75" customHeight="1" x14ac:dyDescent="0.2"/>
    <row r="26050" ht="12.75" customHeight="1" x14ac:dyDescent="0.2"/>
    <row r="26051" ht="12.75" customHeight="1" x14ac:dyDescent="0.2"/>
    <row r="26052" ht="12.75" customHeight="1" x14ac:dyDescent="0.2"/>
    <row r="26053" ht="12.75" customHeight="1" x14ac:dyDescent="0.2"/>
    <row r="26054" ht="12.75" customHeight="1" x14ac:dyDescent="0.2"/>
    <row r="26055" ht="12.75" customHeight="1" x14ac:dyDescent="0.2"/>
    <row r="26056" ht="12.75" customHeight="1" x14ac:dyDescent="0.2"/>
    <row r="26057" ht="12.75" customHeight="1" x14ac:dyDescent="0.2"/>
    <row r="26058" ht="12.75" customHeight="1" x14ac:dyDescent="0.2"/>
    <row r="26059" ht="12.75" customHeight="1" x14ac:dyDescent="0.2"/>
    <row r="26060" ht="12.75" customHeight="1" x14ac:dyDescent="0.2"/>
    <row r="26061" ht="12.75" customHeight="1" x14ac:dyDescent="0.2"/>
    <row r="26062" ht="12.75" customHeight="1" x14ac:dyDescent="0.2"/>
    <row r="26063" ht="12.75" customHeight="1" x14ac:dyDescent="0.2"/>
    <row r="26064" ht="12.75" customHeight="1" x14ac:dyDescent="0.2"/>
    <row r="26065" ht="12.75" customHeight="1" x14ac:dyDescent="0.2"/>
    <row r="26066" ht="12.75" customHeight="1" x14ac:dyDescent="0.2"/>
    <row r="26067" ht="12.75" customHeight="1" x14ac:dyDescent="0.2"/>
    <row r="26068" ht="12.75" customHeight="1" x14ac:dyDescent="0.2"/>
    <row r="26069" ht="12.75" customHeight="1" x14ac:dyDescent="0.2"/>
    <row r="26070" ht="12.75" customHeight="1" x14ac:dyDescent="0.2"/>
    <row r="26071" ht="12.75" customHeight="1" x14ac:dyDescent="0.2"/>
    <row r="26072" ht="12.75" customHeight="1" x14ac:dyDescent="0.2"/>
    <row r="26073" ht="12.75" customHeight="1" x14ac:dyDescent="0.2"/>
    <row r="26074" ht="12.75" customHeight="1" x14ac:dyDescent="0.2"/>
    <row r="26075" ht="12.75" customHeight="1" x14ac:dyDescent="0.2"/>
    <row r="26076" ht="12.75" customHeight="1" x14ac:dyDescent="0.2"/>
    <row r="26077" ht="12.75" customHeight="1" x14ac:dyDescent="0.2"/>
    <row r="26078" ht="12.75" customHeight="1" x14ac:dyDescent="0.2"/>
    <row r="26079" ht="12.75" customHeight="1" x14ac:dyDescent="0.2"/>
    <row r="26080" ht="12.75" customHeight="1" x14ac:dyDescent="0.2"/>
    <row r="26081" ht="12.75" customHeight="1" x14ac:dyDescent="0.2"/>
    <row r="26082" ht="12.75" customHeight="1" x14ac:dyDescent="0.2"/>
    <row r="26083" ht="12.75" customHeight="1" x14ac:dyDescent="0.2"/>
    <row r="26084" ht="12.75" customHeight="1" x14ac:dyDescent="0.2"/>
    <row r="26085" ht="12.75" customHeight="1" x14ac:dyDescent="0.2"/>
    <row r="26086" ht="12.75" customHeight="1" x14ac:dyDescent="0.2"/>
    <row r="26087" ht="12.75" customHeight="1" x14ac:dyDescent="0.2"/>
    <row r="26088" ht="12.75" customHeight="1" x14ac:dyDescent="0.2"/>
    <row r="26089" ht="12.75" customHeight="1" x14ac:dyDescent="0.2"/>
    <row r="26090" ht="12.75" customHeight="1" x14ac:dyDescent="0.2"/>
    <row r="26091" ht="12.75" customHeight="1" x14ac:dyDescent="0.2"/>
    <row r="26092" ht="12.75" customHeight="1" x14ac:dyDescent="0.2"/>
    <row r="26093" ht="12.75" customHeight="1" x14ac:dyDescent="0.2"/>
    <row r="26094" ht="12.75" customHeight="1" x14ac:dyDescent="0.2"/>
    <row r="26095" ht="12.75" customHeight="1" x14ac:dyDescent="0.2"/>
    <row r="26096" ht="12.75" customHeight="1" x14ac:dyDescent="0.2"/>
    <row r="26097" ht="12.75" customHeight="1" x14ac:dyDescent="0.2"/>
    <row r="26098" ht="12.75" customHeight="1" x14ac:dyDescent="0.2"/>
    <row r="26099" ht="12.75" customHeight="1" x14ac:dyDescent="0.2"/>
    <row r="26100" ht="12.75" customHeight="1" x14ac:dyDescent="0.2"/>
    <row r="26101" ht="12.75" customHeight="1" x14ac:dyDescent="0.2"/>
    <row r="26102" ht="12.75" customHeight="1" x14ac:dyDescent="0.2"/>
    <row r="26103" ht="12.75" customHeight="1" x14ac:dyDescent="0.2"/>
    <row r="26104" ht="12.75" customHeight="1" x14ac:dyDescent="0.2"/>
    <row r="26105" ht="12.75" customHeight="1" x14ac:dyDescent="0.2"/>
    <row r="26106" ht="12.75" customHeight="1" x14ac:dyDescent="0.2"/>
    <row r="26107" ht="12.75" customHeight="1" x14ac:dyDescent="0.2"/>
    <row r="26108" ht="12.75" customHeight="1" x14ac:dyDescent="0.2"/>
    <row r="26109" ht="12.75" customHeight="1" x14ac:dyDescent="0.2"/>
    <row r="26110" ht="12.75" customHeight="1" x14ac:dyDescent="0.2"/>
    <row r="26111" ht="12.75" customHeight="1" x14ac:dyDescent="0.2"/>
    <row r="26112" ht="12.75" customHeight="1" x14ac:dyDescent="0.2"/>
    <row r="26113" ht="12.75" customHeight="1" x14ac:dyDescent="0.2"/>
    <row r="26114" ht="12.75" customHeight="1" x14ac:dyDescent="0.2"/>
    <row r="26115" ht="12.75" customHeight="1" x14ac:dyDescent="0.2"/>
    <row r="26116" ht="12.75" customHeight="1" x14ac:dyDescent="0.2"/>
    <row r="26117" ht="12.75" customHeight="1" x14ac:dyDescent="0.2"/>
    <row r="26118" ht="12.75" customHeight="1" x14ac:dyDescent="0.2"/>
    <row r="26119" ht="12.75" customHeight="1" x14ac:dyDescent="0.2"/>
    <row r="26120" ht="12.75" customHeight="1" x14ac:dyDescent="0.2"/>
    <row r="26121" ht="12.75" customHeight="1" x14ac:dyDescent="0.2"/>
    <row r="26122" ht="12.75" customHeight="1" x14ac:dyDescent="0.2"/>
    <row r="26123" ht="12.75" customHeight="1" x14ac:dyDescent="0.2"/>
    <row r="26124" ht="12.75" customHeight="1" x14ac:dyDescent="0.2"/>
    <row r="26125" ht="12.75" customHeight="1" x14ac:dyDescent="0.2"/>
    <row r="26126" ht="12.75" customHeight="1" x14ac:dyDescent="0.2"/>
    <row r="26127" ht="12.75" customHeight="1" x14ac:dyDescent="0.2"/>
    <row r="26128" ht="12.75" customHeight="1" x14ac:dyDescent="0.2"/>
    <row r="26129" ht="12.75" customHeight="1" x14ac:dyDescent="0.2"/>
    <row r="26130" ht="12.75" customHeight="1" x14ac:dyDescent="0.2"/>
    <row r="26131" ht="12.75" customHeight="1" x14ac:dyDescent="0.2"/>
    <row r="26132" ht="12.75" customHeight="1" x14ac:dyDescent="0.2"/>
    <row r="26133" ht="12.75" customHeight="1" x14ac:dyDescent="0.2"/>
    <row r="26134" ht="12.75" customHeight="1" x14ac:dyDescent="0.2"/>
    <row r="26135" ht="12.75" customHeight="1" x14ac:dyDescent="0.2"/>
    <row r="26136" ht="12.75" customHeight="1" x14ac:dyDescent="0.2"/>
    <row r="26137" ht="12.75" customHeight="1" x14ac:dyDescent="0.2"/>
    <row r="26138" ht="12.75" customHeight="1" x14ac:dyDescent="0.2"/>
    <row r="26139" ht="12.75" customHeight="1" x14ac:dyDescent="0.2"/>
    <row r="26140" ht="12.75" customHeight="1" x14ac:dyDescent="0.2"/>
    <row r="26141" ht="12.75" customHeight="1" x14ac:dyDescent="0.2"/>
    <row r="26142" ht="12.75" customHeight="1" x14ac:dyDescent="0.2"/>
    <row r="26143" ht="12.75" customHeight="1" x14ac:dyDescent="0.2"/>
    <row r="26144" ht="12.75" customHeight="1" x14ac:dyDescent="0.2"/>
    <row r="26145" ht="12.75" customHeight="1" x14ac:dyDescent="0.2"/>
    <row r="26146" ht="12.75" customHeight="1" x14ac:dyDescent="0.2"/>
    <row r="26147" ht="12.75" customHeight="1" x14ac:dyDescent="0.2"/>
    <row r="26148" ht="12.75" customHeight="1" x14ac:dyDescent="0.2"/>
    <row r="26149" ht="12.75" customHeight="1" x14ac:dyDescent="0.2"/>
    <row r="26150" ht="12.75" customHeight="1" x14ac:dyDescent="0.2"/>
    <row r="26151" ht="12.75" customHeight="1" x14ac:dyDescent="0.2"/>
    <row r="26152" ht="12.75" customHeight="1" x14ac:dyDescent="0.2"/>
    <row r="26153" ht="12.75" customHeight="1" x14ac:dyDescent="0.2"/>
    <row r="26154" ht="12.75" customHeight="1" x14ac:dyDescent="0.2"/>
    <row r="26155" ht="12.75" customHeight="1" x14ac:dyDescent="0.2"/>
    <row r="26156" ht="12.75" customHeight="1" x14ac:dyDescent="0.2"/>
    <row r="26157" ht="12.75" customHeight="1" x14ac:dyDescent="0.2"/>
    <row r="26158" ht="12.75" customHeight="1" x14ac:dyDescent="0.2"/>
    <row r="26159" ht="12.75" customHeight="1" x14ac:dyDescent="0.2"/>
    <row r="26160" ht="12.75" customHeight="1" x14ac:dyDescent="0.2"/>
    <row r="26161" ht="12.75" customHeight="1" x14ac:dyDescent="0.2"/>
    <row r="26162" ht="12.75" customHeight="1" x14ac:dyDescent="0.2"/>
    <row r="26163" ht="12.75" customHeight="1" x14ac:dyDescent="0.2"/>
    <row r="26164" ht="12.75" customHeight="1" x14ac:dyDescent="0.2"/>
    <row r="26165" ht="12.75" customHeight="1" x14ac:dyDescent="0.2"/>
    <row r="26166" ht="12.75" customHeight="1" x14ac:dyDescent="0.2"/>
    <row r="26167" ht="12.75" customHeight="1" x14ac:dyDescent="0.2"/>
    <row r="26168" ht="12.75" customHeight="1" x14ac:dyDescent="0.2"/>
    <row r="26169" ht="12.75" customHeight="1" x14ac:dyDescent="0.2"/>
    <row r="26170" ht="12.75" customHeight="1" x14ac:dyDescent="0.2"/>
    <row r="26171" ht="12.75" customHeight="1" x14ac:dyDescent="0.2"/>
    <row r="26172" ht="12.75" customHeight="1" x14ac:dyDescent="0.2"/>
    <row r="26173" ht="12.75" customHeight="1" x14ac:dyDescent="0.2"/>
    <row r="26174" ht="12.75" customHeight="1" x14ac:dyDescent="0.2"/>
    <row r="26175" ht="12.75" customHeight="1" x14ac:dyDescent="0.2"/>
    <row r="26176" ht="12.75" customHeight="1" x14ac:dyDescent="0.2"/>
    <row r="26177" ht="12.75" customHeight="1" x14ac:dyDescent="0.2"/>
    <row r="26178" ht="12.75" customHeight="1" x14ac:dyDescent="0.2"/>
    <row r="26179" ht="12.75" customHeight="1" x14ac:dyDescent="0.2"/>
    <row r="26180" ht="12.75" customHeight="1" x14ac:dyDescent="0.2"/>
    <row r="26181" ht="12.75" customHeight="1" x14ac:dyDescent="0.2"/>
    <row r="26182" ht="12.75" customHeight="1" x14ac:dyDescent="0.2"/>
    <row r="26183" ht="12.75" customHeight="1" x14ac:dyDescent="0.2"/>
    <row r="26184" ht="12.75" customHeight="1" x14ac:dyDescent="0.2"/>
    <row r="26185" ht="12.75" customHeight="1" x14ac:dyDescent="0.2"/>
    <row r="26186" ht="12.75" customHeight="1" x14ac:dyDescent="0.2"/>
    <row r="26187" ht="12.75" customHeight="1" x14ac:dyDescent="0.2"/>
    <row r="26188" ht="12.75" customHeight="1" x14ac:dyDescent="0.2"/>
    <row r="26189" ht="12.75" customHeight="1" x14ac:dyDescent="0.2"/>
    <row r="26190" ht="12.75" customHeight="1" x14ac:dyDescent="0.2"/>
    <row r="26191" ht="12.75" customHeight="1" x14ac:dyDescent="0.2"/>
    <row r="26192" ht="12.75" customHeight="1" x14ac:dyDescent="0.2"/>
    <row r="26193" ht="12.75" customHeight="1" x14ac:dyDescent="0.2"/>
    <row r="26194" ht="12.75" customHeight="1" x14ac:dyDescent="0.2"/>
    <row r="26195" ht="12.75" customHeight="1" x14ac:dyDescent="0.2"/>
    <row r="26196" ht="12.75" customHeight="1" x14ac:dyDescent="0.2"/>
    <row r="26197" ht="12.75" customHeight="1" x14ac:dyDescent="0.2"/>
    <row r="26198" ht="12.75" customHeight="1" x14ac:dyDescent="0.2"/>
    <row r="26199" ht="12.75" customHeight="1" x14ac:dyDescent="0.2"/>
    <row r="26200" ht="12.75" customHeight="1" x14ac:dyDescent="0.2"/>
    <row r="26201" ht="12.75" customHeight="1" x14ac:dyDescent="0.2"/>
    <row r="26202" ht="12.75" customHeight="1" x14ac:dyDescent="0.2"/>
    <row r="26203" ht="12.75" customHeight="1" x14ac:dyDescent="0.2"/>
    <row r="26204" ht="12.75" customHeight="1" x14ac:dyDescent="0.2"/>
    <row r="26205" ht="12.75" customHeight="1" x14ac:dyDescent="0.2"/>
    <row r="26206" ht="12.75" customHeight="1" x14ac:dyDescent="0.2"/>
    <row r="26207" ht="12.75" customHeight="1" x14ac:dyDescent="0.2"/>
    <row r="26208" ht="12.75" customHeight="1" x14ac:dyDescent="0.2"/>
    <row r="26209" ht="12.75" customHeight="1" x14ac:dyDescent="0.2"/>
    <row r="26210" ht="12.75" customHeight="1" x14ac:dyDescent="0.2"/>
    <row r="26211" ht="12.75" customHeight="1" x14ac:dyDescent="0.2"/>
    <row r="26212" ht="12.75" customHeight="1" x14ac:dyDescent="0.2"/>
    <row r="26213" ht="12.75" customHeight="1" x14ac:dyDescent="0.2"/>
    <row r="26214" ht="12.75" customHeight="1" x14ac:dyDescent="0.2"/>
    <row r="26215" ht="12.75" customHeight="1" x14ac:dyDescent="0.2"/>
    <row r="26216" ht="12.75" customHeight="1" x14ac:dyDescent="0.2"/>
    <row r="26217" ht="12.75" customHeight="1" x14ac:dyDescent="0.2"/>
    <row r="26218" ht="12.75" customHeight="1" x14ac:dyDescent="0.2"/>
    <row r="26219" ht="12.75" customHeight="1" x14ac:dyDescent="0.2"/>
    <row r="26220" ht="12.75" customHeight="1" x14ac:dyDescent="0.2"/>
    <row r="26221" ht="12.75" customHeight="1" x14ac:dyDescent="0.2"/>
    <row r="26222" ht="12.75" customHeight="1" x14ac:dyDescent="0.2"/>
    <row r="26223" ht="12.75" customHeight="1" x14ac:dyDescent="0.2"/>
    <row r="26224" ht="12.75" customHeight="1" x14ac:dyDescent="0.2"/>
    <row r="26225" ht="12.75" customHeight="1" x14ac:dyDescent="0.2"/>
    <row r="26226" ht="12.75" customHeight="1" x14ac:dyDescent="0.2"/>
    <row r="26227" ht="12.75" customHeight="1" x14ac:dyDescent="0.2"/>
    <row r="26228" ht="12.75" customHeight="1" x14ac:dyDescent="0.2"/>
    <row r="26229" ht="12.75" customHeight="1" x14ac:dyDescent="0.2"/>
    <row r="26230" ht="12.75" customHeight="1" x14ac:dyDescent="0.2"/>
    <row r="26231" ht="12.75" customHeight="1" x14ac:dyDescent="0.2"/>
    <row r="26232" ht="12.75" customHeight="1" x14ac:dyDescent="0.2"/>
    <row r="26233" ht="12.75" customHeight="1" x14ac:dyDescent="0.2"/>
    <row r="26234" ht="12.75" customHeight="1" x14ac:dyDescent="0.2"/>
    <row r="26235" ht="12.75" customHeight="1" x14ac:dyDescent="0.2"/>
    <row r="26236" ht="12.75" customHeight="1" x14ac:dyDescent="0.2"/>
    <row r="26237" ht="12.75" customHeight="1" x14ac:dyDescent="0.2"/>
    <row r="26238" ht="12.75" customHeight="1" x14ac:dyDescent="0.2"/>
    <row r="26239" ht="12.75" customHeight="1" x14ac:dyDescent="0.2"/>
    <row r="26240" ht="12.75" customHeight="1" x14ac:dyDescent="0.2"/>
    <row r="26241" ht="12.75" customHeight="1" x14ac:dyDescent="0.2"/>
    <row r="26242" ht="12.75" customHeight="1" x14ac:dyDescent="0.2"/>
    <row r="26243" ht="12.75" customHeight="1" x14ac:dyDescent="0.2"/>
    <row r="26244" ht="12.75" customHeight="1" x14ac:dyDescent="0.2"/>
    <row r="26245" ht="12.75" customHeight="1" x14ac:dyDescent="0.2"/>
    <row r="26246" ht="12.75" customHeight="1" x14ac:dyDescent="0.2"/>
    <row r="26247" ht="12.75" customHeight="1" x14ac:dyDescent="0.2"/>
    <row r="26248" ht="12.75" customHeight="1" x14ac:dyDescent="0.2"/>
    <row r="26249" ht="12.75" customHeight="1" x14ac:dyDescent="0.2"/>
    <row r="26250" ht="12.75" customHeight="1" x14ac:dyDescent="0.2"/>
    <row r="26251" ht="12.75" customHeight="1" x14ac:dyDescent="0.2"/>
    <row r="26252" ht="12.75" customHeight="1" x14ac:dyDescent="0.2"/>
    <row r="26253" ht="12.75" customHeight="1" x14ac:dyDescent="0.2"/>
    <row r="26254" ht="12.75" customHeight="1" x14ac:dyDescent="0.2"/>
    <row r="26255" ht="12.75" customHeight="1" x14ac:dyDescent="0.2"/>
    <row r="26256" ht="12.75" customHeight="1" x14ac:dyDescent="0.2"/>
    <row r="26257" ht="12.75" customHeight="1" x14ac:dyDescent="0.2"/>
    <row r="26258" ht="12.75" customHeight="1" x14ac:dyDescent="0.2"/>
    <row r="26259" ht="12.75" customHeight="1" x14ac:dyDescent="0.2"/>
    <row r="26260" ht="12.75" customHeight="1" x14ac:dyDescent="0.2"/>
    <row r="26261" ht="12.75" customHeight="1" x14ac:dyDescent="0.2"/>
    <row r="26262" ht="12.75" customHeight="1" x14ac:dyDescent="0.2"/>
    <row r="26263" ht="12.75" customHeight="1" x14ac:dyDescent="0.2"/>
    <row r="26264" ht="12.75" customHeight="1" x14ac:dyDescent="0.2"/>
    <row r="26265" ht="12.75" customHeight="1" x14ac:dyDescent="0.2"/>
    <row r="26266" ht="12.75" customHeight="1" x14ac:dyDescent="0.2"/>
    <row r="26267" ht="12.75" customHeight="1" x14ac:dyDescent="0.2"/>
    <row r="26268" ht="12.75" customHeight="1" x14ac:dyDescent="0.2"/>
    <row r="26269" ht="12.75" customHeight="1" x14ac:dyDescent="0.2"/>
    <row r="26270" ht="12.75" customHeight="1" x14ac:dyDescent="0.2"/>
    <row r="26271" ht="12.75" customHeight="1" x14ac:dyDescent="0.2"/>
    <row r="26272" ht="12.75" customHeight="1" x14ac:dyDescent="0.2"/>
    <row r="26273" ht="12.75" customHeight="1" x14ac:dyDescent="0.2"/>
    <row r="26274" ht="12.75" customHeight="1" x14ac:dyDescent="0.2"/>
    <row r="26275" ht="12.75" customHeight="1" x14ac:dyDescent="0.2"/>
    <row r="26276" ht="12.75" customHeight="1" x14ac:dyDescent="0.2"/>
    <row r="26277" ht="12.75" customHeight="1" x14ac:dyDescent="0.2"/>
    <row r="26278" ht="12.75" customHeight="1" x14ac:dyDescent="0.2"/>
    <row r="26279" ht="12.75" customHeight="1" x14ac:dyDescent="0.2"/>
    <row r="26280" ht="12.75" customHeight="1" x14ac:dyDescent="0.2"/>
    <row r="26281" ht="12.75" customHeight="1" x14ac:dyDescent="0.2"/>
    <row r="26282" ht="12.75" customHeight="1" x14ac:dyDescent="0.2"/>
    <row r="26283" ht="12.75" customHeight="1" x14ac:dyDescent="0.2"/>
    <row r="26284" ht="12.75" customHeight="1" x14ac:dyDescent="0.2"/>
    <row r="26285" ht="12.75" customHeight="1" x14ac:dyDescent="0.2"/>
    <row r="26286" ht="12.75" customHeight="1" x14ac:dyDescent="0.2"/>
    <row r="26287" ht="12.75" customHeight="1" x14ac:dyDescent="0.2"/>
    <row r="26288" ht="12.75" customHeight="1" x14ac:dyDescent="0.2"/>
    <row r="26289" ht="12.75" customHeight="1" x14ac:dyDescent="0.2"/>
    <row r="26290" ht="12.75" customHeight="1" x14ac:dyDescent="0.2"/>
    <row r="26291" ht="12.75" customHeight="1" x14ac:dyDescent="0.2"/>
    <row r="26292" ht="12.75" customHeight="1" x14ac:dyDescent="0.2"/>
    <row r="26293" ht="12.75" customHeight="1" x14ac:dyDescent="0.2"/>
    <row r="26294" ht="12.75" customHeight="1" x14ac:dyDescent="0.2"/>
    <row r="26295" ht="12.75" customHeight="1" x14ac:dyDescent="0.2"/>
    <row r="26296" ht="12.75" customHeight="1" x14ac:dyDescent="0.2"/>
    <row r="26297" ht="12.75" customHeight="1" x14ac:dyDescent="0.2"/>
    <row r="26298" ht="12.75" customHeight="1" x14ac:dyDescent="0.2"/>
    <row r="26299" ht="12.75" customHeight="1" x14ac:dyDescent="0.2"/>
    <row r="26300" ht="12.75" customHeight="1" x14ac:dyDescent="0.2"/>
    <row r="26301" ht="12.75" customHeight="1" x14ac:dyDescent="0.2"/>
    <row r="26302" ht="12.75" customHeight="1" x14ac:dyDescent="0.2"/>
    <row r="26303" ht="12.75" customHeight="1" x14ac:dyDescent="0.2"/>
    <row r="26304" ht="12.75" customHeight="1" x14ac:dyDescent="0.2"/>
    <row r="26305" ht="12.75" customHeight="1" x14ac:dyDescent="0.2"/>
    <row r="26306" ht="12.75" customHeight="1" x14ac:dyDescent="0.2"/>
    <row r="26307" ht="12.75" customHeight="1" x14ac:dyDescent="0.2"/>
    <row r="26308" ht="12.75" customHeight="1" x14ac:dyDescent="0.2"/>
    <row r="26309" ht="12.75" customHeight="1" x14ac:dyDescent="0.2"/>
    <row r="26310" ht="12.75" customHeight="1" x14ac:dyDescent="0.2"/>
    <row r="26311" ht="12.75" customHeight="1" x14ac:dyDescent="0.2"/>
    <row r="26312" ht="12.75" customHeight="1" x14ac:dyDescent="0.2"/>
    <row r="26313" ht="12.75" customHeight="1" x14ac:dyDescent="0.2"/>
    <row r="26314" ht="12.75" customHeight="1" x14ac:dyDescent="0.2"/>
    <row r="26315" ht="12.75" customHeight="1" x14ac:dyDescent="0.2"/>
    <row r="26316" ht="12.75" customHeight="1" x14ac:dyDescent="0.2"/>
    <row r="26317" ht="12.75" customHeight="1" x14ac:dyDescent="0.2"/>
    <row r="26318" ht="12.75" customHeight="1" x14ac:dyDescent="0.2"/>
    <row r="26319" ht="12.75" customHeight="1" x14ac:dyDescent="0.2"/>
    <row r="26320" ht="12.75" customHeight="1" x14ac:dyDescent="0.2"/>
    <row r="26321" ht="12.75" customHeight="1" x14ac:dyDescent="0.2"/>
    <row r="26322" ht="12.75" customHeight="1" x14ac:dyDescent="0.2"/>
    <row r="26323" ht="12.75" customHeight="1" x14ac:dyDescent="0.2"/>
    <row r="26324" ht="12.75" customHeight="1" x14ac:dyDescent="0.2"/>
    <row r="26325" ht="12.75" customHeight="1" x14ac:dyDescent="0.2"/>
    <row r="26326" ht="12.75" customHeight="1" x14ac:dyDescent="0.2"/>
    <row r="26327" ht="12.75" customHeight="1" x14ac:dyDescent="0.2"/>
    <row r="26328" ht="12.75" customHeight="1" x14ac:dyDescent="0.2"/>
    <row r="26329" ht="12.75" customHeight="1" x14ac:dyDescent="0.2"/>
    <row r="26330" ht="12.75" customHeight="1" x14ac:dyDescent="0.2"/>
    <row r="26331" ht="12.75" customHeight="1" x14ac:dyDescent="0.2"/>
    <row r="26332" ht="12.75" customHeight="1" x14ac:dyDescent="0.2"/>
    <row r="26333" ht="12.75" customHeight="1" x14ac:dyDescent="0.2"/>
    <row r="26334" ht="12.75" customHeight="1" x14ac:dyDescent="0.2"/>
    <row r="26335" ht="12.75" customHeight="1" x14ac:dyDescent="0.2"/>
    <row r="26336" ht="12.75" customHeight="1" x14ac:dyDescent="0.2"/>
    <row r="26337" ht="12.75" customHeight="1" x14ac:dyDescent="0.2"/>
    <row r="26338" ht="12.75" customHeight="1" x14ac:dyDescent="0.2"/>
    <row r="26339" ht="12.75" customHeight="1" x14ac:dyDescent="0.2"/>
    <row r="26340" ht="12.75" customHeight="1" x14ac:dyDescent="0.2"/>
    <row r="26341" ht="12.75" customHeight="1" x14ac:dyDescent="0.2"/>
    <row r="26342" ht="12.75" customHeight="1" x14ac:dyDescent="0.2"/>
    <row r="26343" ht="12.75" customHeight="1" x14ac:dyDescent="0.2"/>
    <row r="26344" ht="12.75" customHeight="1" x14ac:dyDescent="0.2"/>
    <row r="26345" ht="12.75" customHeight="1" x14ac:dyDescent="0.2"/>
    <row r="26346" ht="12.75" customHeight="1" x14ac:dyDescent="0.2"/>
    <row r="26347" ht="12.75" customHeight="1" x14ac:dyDescent="0.2"/>
    <row r="26348" ht="12.75" customHeight="1" x14ac:dyDescent="0.2"/>
    <row r="26349" ht="12.75" customHeight="1" x14ac:dyDescent="0.2"/>
    <row r="26350" ht="12.75" customHeight="1" x14ac:dyDescent="0.2"/>
    <row r="26351" ht="12.75" customHeight="1" x14ac:dyDescent="0.2"/>
    <row r="26352" ht="12.75" customHeight="1" x14ac:dyDescent="0.2"/>
    <row r="26353" ht="12.75" customHeight="1" x14ac:dyDescent="0.2"/>
    <row r="26354" ht="12.75" customHeight="1" x14ac:dyDescent="0.2"/>
    <row r="26355" ht="12.75" customHeight="1" x14ac:dyDescent="0.2"/>
    <row r="26356" ht="12.75" customHeight="1" x14ac:dyDescent="0.2"/>
    <row r="26357" ht="12.75" customHeight="1" x14ac:dyDescent="0.2"/>
    <row r="26358" ht="12.75" customHeight="1" x14ac:dyDescent="0.2"/>
    <row r="26359" ht="12.75" customHeight="1" x14ac:dyDescent="0.2"/>
    <row r="26360" ht="12.75" customHeight="1" x14ac:dyDescent="0.2"/>
    <row r="26361" ht="12.75" customHeight="1" x14ac:dyDescent="0.2"/>
    <row r="26362" ht="12.75" customHeight="1" x14ac:dyDescent="0.2"/>
    <row r="26363" ht="12.75" customHeight="1" x14ac:dyDescent="0.2"/>
    <row r="26364" ht="12.75" customHeight="1" x14ac:dyDescent="0.2"/>
    <row r="26365" ht="12.75" customHeight="1" x14ac:dyDescent="0.2"/>
    <row r="26366" ht="12.75" customHeight="1" x14ac:dyDescent="0.2"/>
    <row r="26367" ht="12.75" customHeight="1" x14ac:dyDescent="0.2"/>
    <row r="26368" ht="12.75" customHeight="1" x14ac:dyDescent="0.2"/>
    <row r="26369" ht="12.75" customHeight="1" x14ac:dyDescent="0.2"/>
    <row r="26370" ht="12.75" customHeight="1" x14ac:dyDescent="0.2"/>
    <row r="26371" ht="12.75" customHeight="1" x14ac:dyDescent="0.2"/>
    <row r="26372" ht="12.75" customHeight="1" x14ac:dyDescent="0.2"/>
    <row r="26373" ht="12.75" customHeight="1" x14ac:dyDescent="0.2"/>
    <row r="26374" ht="12.75" customHeight="1" x14ac:dyDescent="0.2"/>
    <row r="26375" ht="12.75" customHeight="1" x14ac:dyDescent="0.2"/>
    <row r="26376" ht="12.75" customHeight="1" x14ac:dyDescent="0.2"/>
    <row r="26377" ht="12.75" customHeight="1" x14ac:dyDescent="0.2"/>
    <row r="26378" ht="12.75" customHeight="1" x14ac:dyDescent="0.2"/>
    <row r="26379" ht="12.75" customHeight="1" x14ac:dyDescent="0.2"/>
    <row r="26380" ht="12.75" customHeight="1" x14ac:dyDescent="0.2"/>
    <row r="26381" ht="12.75" customHeight="1" x14ac:dyDescent="0.2"/>
    <row r="26382" ht="12.75" customHeight="1" x14ac:dyDescent="0.2"/>
    <row r="26383" ht="12.75" customHeight="1" x14ac:dyDescent="0.2"/>
    <row r="26384" ht="12.75" customHeight="1" x14ac:dyDescent="0.2"/>
    <row r="26385" ht="12.75" customHeight="1" x14ac:dyDescent="0.2"/>
    <row r="26386" ht="12.75" customHeight="1" x14ac:dyDescent="0.2"/>
    <row r="26387" ht="12.75" customHeight="1" x14ac:dyDescent="0.2"/>
    <row r="26388" ht="12.75" customHeight="1" x14ac:dyDescent="0.2"/>
    <row r="26389" ht="12.75" customHeight="1" x14ac:dyDescent="0.2"/>
    <row r="26390" ht="12.75" customHeight="1" x14ac:dyDescent="0.2"/>
    <row r="26391" ht="12.75" customHeight="1" x14ac:dyDescent="0.2"/>
    <row r="26392" ht="12.75" customHeight="1" x14ac:dyDescent="0.2"/>
    <row r="26393" ht="12.75" customHeight="1" x14ac:dyDescent="0.2"/>
    <row r="26394" ht="12.75" customHeight="1" x14ac:dyDescent="0.2"/>
    <row r="26395" ht="12.75" customHeight="1" x14ac:dyDescent="0.2"/>
    <row r="26396" ht="12.75" customHeight="1" x14ac:dyDescent="0.2"/>
    <row r="26397" ht="12.75" customHeight="1" x14ac:dyDescent="0.2"/>
    <row r="26398" ht="12.75" customHeight="1" x14ac:dyDescent="0.2"/>
    <row r="26399" ht="12.75" customHeight="1" x14ac:dyDescent="0.2"/>
    <row r="26400" ht="12.75" customHeight="1" x14ac:dyDescent="0.2"/>
    <row r="26401" ht="12.75" customHeight="1" x14ac:dyDescent="0.2"/>
    <row r="26402" ht="12.75" customHeight="1" x14ac:dyDescent="0.2"/>
    <row r="26403" ht="12.75" customHeight="1" x14ac:dyDescent="0.2"/>
    <row r="26404" ht="12.75" customHeight="1" x14ac:dyDescent="0.2"/>
    <row r="26405" ht="12.75" customHeight="1" x14ac:dyDescent="0.2"/>
    <row r="26406" ht="12.75" customHeight="1" x14ac:dyDescent="0.2"/>
    <row r="26407" ht="12.75" customHeight="1" x14ac:dyDescent="0.2"/>
    <row r="26408" ht="12.75" customHeight="1" x14ac:dyDescent="0.2"/>
    <row r="26409" ht="12.75" customHeight="1" x14ac:dyDescent="0.2"/>
    <row r="26410" ht="12.75" customHeight="1" x14ac:dyDescent="0.2"/>
    <row r="26411" ht="12.75" customHeight="1" x14ac:dyDescent="0.2"/>
    <row r="26412" ht="12.75" customHeight="1" x14ac:dyDescent="0.2"/>
    <row r="26413" ht="12.75" customHeight="1" x14ac:dyDescent="0.2"/>
    <row r="26414" ht="12.75" customHeight="1" x14ac:dyDescent="0.2"/>
    <row r="26415" ht="12.75" customHeight="1" x14ac:dyDescent="0.2"/>
    <row r="26416" ht="12.75" customHeight="1" x14ac:dyDescent="0.2"/>
    <row r="26417" ht="12.75" customHeight="1" x14ac:dyDescent="0.2"/>
    <row r="26418" ht="12.75" customHeight="1" x14ac:dyDescent="0.2"/>
    <row r="26419" ht="12.75" customHeight="1" x14ac:dyDescent="0.2"/>
    <row r="26420" ht="12.75" customHeight="1" x14ac:dyDescent="0.2"/>
    <row r="26421" ht="12.75" customHeight="1" x14ac:dyDescent="0.2"/>
    <row r="26422" ht="12.75" customHeight="1" x14ac:dyDescent="0.2"/>
    <row r="26423" ht="12.75" customHeight="1" x14ac:dyDescent="0.2"/>
    <row r="26424" ht="12.75" customHeight="1" x14ac:dyDescent="0.2"/>
    <row r="26425" ht="12.75" customHeight="1" x14ac:dyDescent="0.2"/>
    <row r="26426" ht="12.75" customHeight="1" x14ac:dyDescent="0.2"/>
    <row r="26427" ht="12.75" customHeight="1" x14ac:dyDescent="0.2"/>
    <row r="26428" ht="12.75" customHeight="1" x14ac:dyDescent="0.2"/>
    <row r="26429" ht="12.75" customHeight="1" x14ac:dyDescent="0.2"/>
    <row r="26430" ht="12.75" customHeight="1" x14ac:dyDescent="0.2"/>
    <row r="26431" ht="12.75" customHeight="1" x14ac:dyDescent="0.2"/>
    <row r="26432" ht="12.75" customHeight="1" x14ac:dyDescent="0.2"/>
    <row r="26433" ht="12.75" customHeight="1" x14ac:dyDescent="0.2"/>
    <row r="26434" ht="12.75" customHeight="1" x14ac:dyDescent="0.2"/>
    <row r="26435" ht="12.75" customHeight="1" x14ac:dyDescent="0.2"/>
    <row r="26436" ht="12.75" customHeight="1" x14ac:dyDescent="0.2"/>
    <row r="26437" ht="12.75" customHeight="1" x14ac:dyDescent="0.2"/>
    <row r="26438" ht="12.75" customHeight="1" x14ac:dyDescent="0.2"/>
    <row r="26439" ht="12.75" customHeight="1" x14ac:dyDescent="0.2"/>
    <row r="26440" ht="12.75" customHeight="1" x14ac:dyDescent="0.2"/>
    <row r="26441" ht="12.75" customHeight="1" x14ac:dyDescent="0.2"/>
    <row r="26442" ht="12.75" customHeight="1" x14ac:dyDescent="0.2"/>
    <row r="26443" ht="12.75" customHeight="1" x14ac:dyDescent="0.2"/>
    <row r="26444" ht="12.75" customHeight="1" x14ac:dyDescent="0.2"/>
    <row r="26445" ht="12.75" customHeight="1" x14ac:dyDescent="0.2"/>
    <row r="26446" ht="12.75" customHeight="1" x14ac:dyDescent="0.2"/>
    <row r="26447" ht="12.75" customHeight="1" x14ac:dyDescent="0.2"/>
    <row r="26448" ht="12.75" customHeight="1" x14ac:dyDescent="0.2"/>
    <row r="26449" ht="12.75" customHeight="1" x14ac:dyDescent="0.2"/>
    <row r="26450" ht="12.75" customHeight="1" x14ac:dyDescent="0.2"/>
    <row r="26451" ht="12.75" customHeight="1" x14ac:dyDescent="0.2"/>
    <row r="26452" ht="12.75" customHeight="1" x14ac:dyDescent="0.2"/>
    <row r="26453" ht="12.75" customHeight="1" x14ac:dyDescent="0.2"/>
    <row r="26454" ht="12.75" customHeight="1" x14ac:dyDescent="0.2"/>
    <row r="26455" ht="12.75" customHeight="1" x14ac:dyDescent="0.2"/>
    <row r="26456" ht="12.75" customHeight="1" x14ac:dyDescent="0.2"/>
    <row r="26457" ht="12.75" customHeight="1" x14ac:dyDescent="0.2"/>
    <row r="26458" ht="12.75" customHeight="1" x14ac:dyDescent="0.2"/>
    <row r="26459" ht="12.75" customHeight="1" x14ac:dyDescent="0.2"/>
    <row r="26460" ht="12.75" customHeight="1" x14ac:dyDescent="0.2"/>
    <row r="26461" ht="12.75" customHeight="1" x14ac:dyDescent="0.2"/>
    <row r="26462" ht="12.75" customHeight="1" x14ac:dyDescent="0.2"/>
    <row r="26463" ht="12.75" customHeight="1" x14ac:dyDescent="0.2"/>
    <row r="26464" ht="12.75" customHeight="1" x14ac:dyDescent="0.2"/>
    <row r="26465" ht="12.75" customHeight="1" x14ac:dyDescent="0.2"/>
    <row r="26466" ht="12.75" customHeight="1" x14ac:dyDescent="0.2"/>
    <row r="26467" ht="12.75" customHeight="1" x14ac:dyDescent="0.2"/>
    <row r="26468" ht="12.75" customHeight="1" x14ac:dyDescent="0.2"/>
    <row r="26469" ht="12.75" customHeight="1" x14ac:dyDescent="0.2"/>
    <row r="26470" ht="12.75" customHeight="1" x14ac:dyDescent="0.2"/>
    <row r="26471" ht="12.75" customHeight="1" x14ac:dyDescent="0.2"/>
    <row r="26472" ht="12.75" customHeight="1" x14ac:dyDescent="0.2"/>
    <row r="26473" ht="12.75" customHeight="1" x14ac:dyDescent="0.2"/>
    <row r="26474" ht="12.75" customHeight="1" x14ac:dyDescent="0.2"/>
    <row r="26475" ht="12.75" customHeight="1" x14ac:dyDescent="0.2"/>
    <row r="26476" ht="12.75" customHeight="1" x14ac:dyDescent="0.2"/>
    <row r="26477" ht="12.75" customHeight="1" x14ac:dyDescent="0.2"/>
    <row r="26478" ht="12.75" customHeight="1" x14ac:dyDescent="0.2"/>
    <row r="26479" ht="12.75" customHeight="1" x14ac:dyDescent="0.2"/>
    <row r="26480" ht="12.75" customHeight="1" x14ac:dyDescent="0.2"/>
    <row r="26481" ht="12.75" customHeight="1" x14ac:dyDescent="0.2"/>
    <row r="26482" ht="12.75" customHeight="1" x14ac:dyDescent="0.2"/>
    <row r="26483" ht="12.75" customHeight="1" x14ac:dyDescent="0.2"/>
    <row r="26484" ht="12.75" customHeight="1" x14ac:dyDescent="0.2"/>
    <row r="26485" ht="12.75" customHeight="1" x14ac:dyDescent="0.2"/>
    <row r="26486" ht="12.75" customHeight="1" x14ac:dyDescent="0.2"/>
    <row r="26487" ht="12.75" customHeight="1" x14ac:dyDescent="0.2"/>
    <row r="26488" ht="12.75" customHeight="1" x14ac:dyDescent="0.2"/>
    <row r="26489" ht="12.75" customHeight="1" x14ac:dyDescent="0.2"/>
    <row r="26490" ht="12.75" customHeight="1" x14ac:dyDescent="0.2"/>
    <row r="26491" ht="12.75" customHeight="1" x14ac:dyDescent="0.2"/>
    <row r="26492" ht="12.75" customHeight="1" x14ac:dyDescent="0.2"/>
    <row r="26493" ht="12.75" customHeight="1" x14ac:dyDescent="0.2"/>
    <row r="26494" ht="12.75" customHeight="1" x14ac:dyDescent="0.2"/>
    <row r="26495" ht="12.75" customHeight="1" x14ac:dyDescent="0.2"/>
    <row r="26496" ht="12.75" customHeight="1" x14ac:dyDescent="0.2"/>
    <row r="26497" ht="12.75" customHeight="1" x14ac:dyDescent="0.2"/>
    <row r="26498" ht="12.75" customHeight="1" x14ac:dyDescent="0.2"/>
    <row r="26499" ht="12.75" customHeight="1" x14ac:dyDescent="0.2"/>
    <row r="26500" ht="12.75" customHeight="1" x14ac:dyDescent="0.2"/>
    <row r="26501" ht="12.75" customHeight="1" x14ac:dyDescent="0.2"/>
    <row r="26502" ht="12.75" customHeight="1" x14ac:dyDescent="0.2"/>
    <row r="26503" ht="12.75" customHeight="1" x14ac:dyDescent="0.2"/>
    <row r="26504" ht="12.75" customHeight="1" x14ac:dyDescent="0.2"/>
    <row r="26505" ht="12.75" customHeight="1" x14ac:dyDescent="0.2"/>
    <row r="26506" ht="12.75" customHeight="1" x14ac:dyDescent="0.2"/>
    <row r="26507" ht="12.75" customHeight="1" x14ac:dyDescent="0.2"/>
    <row r="26508" ht="12.75" customHeight="1" x14ac:dyDescent="0.2"/>
    <row r="26509" ht="12.75" customHeight="1" x14ac:dyDescent="0.2"/>
    <row r="26510" ht="12.75" customHeight="1" x14ac:dyDescent="0.2"/>
    <row r="26511" ht="12.75" customHeight="1" x14ac:dyDescent="0.2"/>
    <row r="26512" ht="12.75" customHeight="1" x14ac:dyDescent="0.2"/>
    <row r="26513" ht="12.75" customHeight="1" x14ac:dyDescent="0.2"/>
    <row r="26514" ht="12.75" customHeight="1" x14ac:dyDescent="0.2"/>
    <row r="26515" ht="12.75" customHeight="1" x14ac:dyDescent="0.2"/>
    <row r="26516" ht="12.75" customHeight="1" x14ac:dyDescent="0.2"/>
    <row r="26517" ht="12.75" customHeight="1" x14ac:dyDescent="0.2"/>
    <row r="26518" ht="12.75" customHeight="1" x14ac:dyDescent="0.2"/>
    <row r="26519" ht="12.75" customHeight="1" x14ac:dyDescent="0.2"/>
    <row r="26520" ht="12.75" customHeight="1" x14ac:dyDescent="0.2"/>
    <row r="26521" ht="12.75" customHeight="1" x14ac:dyDescent="0.2"/>
    <row r="26522" ht="12.75" customHeight="1" x14ac:dyDescent="0.2"/>
    <row r="26523" ht="12.75" customHeight="1" x14ac:dyDescent="0.2"/>
    <row r="26524" ht="12.75" customHeight="1" x14ac:dyDescent="0.2"/>
    <row r="26525" ht="12.75" customHeight="1" x14ac:dyDescent="0.2"/>
    <row r="26526" ht="12.75" customHeight="1" x14ac:dyDescent="0.2"/>
    <row r="26527" ht="12.75" customHeight="1" x14ac:dyDescent="0.2"/>
    <row r="26528" ht="12.75" customHeight="1" x14ac:dyDescent="0.2"/>
    <row r="26529" ht="12.75" customHeight="1" x14ac:dyDescent="0.2"/>
    <row r="26530" ht="12.75" customHeight="1" x14ac:dyDescent="0.2"/>
    <row r="26531" ht="12.75" customHeight="1" x14ac:dyDescent="0.2"/>
    <row r="26532" ht="12.75" customHeight="1" x14ac:dyDescent="0.2"/>
    <row r="26533" ht="12.75" customHeight="1" x14ac:dyDescent="0.2"/>
    <row r="26534" ht="12.75" customHeight="1" x14ac:dyDescent="0.2"/>
    <row r="26535" ht="12.75" customHeight="1" x14ac:dyDescent="0.2"/>
    <row r="26536" ht="12.75" customHeight="1" x14ac:dyDescent="0.2"/>
    <row r="26537" ht="12.75" customHeight="1" x14ac:dyDescent="0.2"/>
    <row r="26538" ht="12.75" customHeight="1" x14ac:dyDescent="0.2"/>
    <row r="26539" ht="12.75" customHeight="1" x14ac:dyDescent="0.2"/>
    <row r="26540" ht="12.75" customHeight="1" x14ac:dyDescent="0.2"/>
    <row r="26541" ht="12.75" customHeight="1" x14ac:dyDescent="0.2"/>
    <row r="26542" ht="12.75" customHeight="1" x14ac:dyDescent="0.2"/>
    <row r="26543" ht="12.75" customHeight="1" x14ac:dyDescent="0.2"/>
    <row r="26544" ht="12.75" customHeight="1" x14ac:dyDescent="0.2"/>
    <row r="26545" ht="12.75" customHeight="1" x14ac:dyDescent="0.2"/>
    <row r="26546" ht="12.75" customHeight="1" x14ac:dyDescent="0.2"/>
    <row r="26547" ht="12.75" customHeight="1" x14ac:dyDescent="0.2"/>
    <row r="26548" ht="12.75" customHeight="1" x14ac:dyDescent="0.2"/>
    <row r="26549" ht="12.75" customHeight="1" x14ac:dyDescent="0.2"/>
    <row r="26550" ht="12.75" customHeight="1" x14ac:dyDescent="0.2"/>
    <row r="26551" ht="12.75" customHeight="1" x14ac:dyDescent="0.2"/>
    <row r="26552" ht="12.75" customHeight="1" x14ac:dyDescent="0.2"/>
    <row r="26553" ht="12.75" customHeight="1" x14ac:dyDescent="0.2"/>
    <row r="26554" ht="12.75" customHeight="1" x14ac:dyDescent="0.2"/>
    <row r="26555" ht="12.75" customHeight="1" x14ac:dyDescent="0.2"/>
    <row r="26556" ht="12.75" customHeight="1" x14ac:dyDescent="0.2"/>
    <row r="26557" ht="12.75" customHeight="1" x14ac:dyDescent="0.2"/>
    <row r="26558" ht="12.75" customHeight="1" x14ac:dyDescent="0.2"/>
    <row r="26559" ht="12.75" customHeight="1" x14ac:dyDescent="0.2"/>
    <row r="26560" ht="12.75" customHeight="1" x14ac:dyDescent="0.2"/>
    <row r="26561" ht="12.75" customHeight="1" x14ac:dyDescent="0.2"/>
    <row r="26562" ht="12.75" customHeight="1" x14ac:dyDescent="0.2"/>
    <row r="26563" ht="12.75" customHeight="1" x14ac:dyDescent="0.2"/>
    <row r="26564" ht="12.75" customHeight="1" x14ac:dyDescent="0.2"/>
    <row r="26565" ht="12.75" customHeight="1" x14ac:dyDescent="0.2"/>
    <row r="26566" ht="12.75" customHeight="1" x14ac:dyDescent="0.2"/>
    <row r="26567" ht="12.75" customHeight="1" x14ac:dyDescent="0.2"/>
    <row r="26568" ht="12.75" customHeight="1" x14ac:dyDescent="0.2"/>
    <row r="26569" ht="12.75" customHeight="1" x14ac:dyDescent="0.2"/>
    <row r="26570" ht="12.75" customHeight="1" x14ac:dyDescent="0.2"/>
    <row r="26571" ht="12.75" customHeight="1" x14ac:dyDescent="0.2"/>
    <row r="26572" ht="12.75" customHeight="1" x14ac:dyDescent="0.2"/>
    <row r="26573" ht="12.75" customHeight="1" x14ac:dyDescent="0.2"/>
    <row r="26574" ht="12.75" customHeight="1" x14ac:dyDescent="0.2"/>
    <row r="26575" ht="12.75" customHeight="1" x14ac:dyDescent="0.2"/>
    <row r="26576" ht="12.75" customHeight="1" x14ac:dyDescent="0.2"/>
    <row r="26577" ht="12.75" customHeight="1" x14ac:dyDescent="0.2"/>
    <row r="26578" ht="12.75" customHeight="1" x14ac:dyDescent="0.2"/>
    <row r="26579" ht="12.75" customHeight="1" x14ac:dyDescent="0.2"/>
    <row r="26580" ht="12.75" customHeight="1" x14ac:dyDescent="0.2"/>
    <row r="26581" ht="12.75" customHeight="1" x14ac:dyDescent="0.2"/>
    <row r="26582" ht="12.75" customHeight="1" x14ac:dyDescent="0.2"/>
    <row r="26583" ht="12.75" customHeight="1" x14ac:dyDescent="0.2"/>
    <row r="26584" ht="12.75" customHeight="1" x14ac:dyDescent="0.2"/>
    <row r="26585" ht="12.75" customHeight="1" x14ac:dyDescent="0.2"/>
    <row r="26586" ht="12.75" customHeight="1" x14ac:dyDescent="0.2"/>
    <row r="26587" ht="12.75" customHeight="1" x14ac:dyDescent="0.2"/>
    <row r="26588" ht="12.75" customHeight="1" x14ac:dyDescent="0.2"/>
    <row r="26589" ht="12.75" customHeight="1" x14ac:dyDescent="0.2"/>
    <row r="26590" ht="12.75" customHeight="1" x14ac:dyDescent="0.2"/>
    <row r="26591" ht="12.75" customHeight="1" x14ac:dyDescent="0.2"/>
    <row r="26592" ht="12.75" customHeight="1" x14ac:dyDescent="0.2"/>
    <row r="26593" ht="12.75" customHeight="1" x14ac:dyDescent="0.2"/>
    <row r="26594" ht="12.75" customHeight="1" x14ac:dyDescent="0.2"/>
    <row r="26595" ht="12.75" customHeight="1" x14ac:dyDescent="0.2"/>
    <row r="26596" ht="12.75" customHeight="1" x14ac:dyDescent="0.2"/>
    <row r="26597" ht="12.75" customHeight="1" x14ac:dyDescent="0.2"/>
    <row r="26598" ht="12.75" customHeight="1" x14ac:dyDescent="0.2"/>
    <row r="26599" ht="12.75" customHeight="1" x14ac:dyDescent="0.2"/>
    <row r="26600" ht="12.75" customHeight="1" x14ac:dyDescent="0.2"/>
    <row r="26601" ht="12.75" customHeight="1" x14ac:dyDescent="0.2"/>
    <row r="26602" ht="12.75" customHeight="1" x14ac:dyDescent="0.2"/>
    <row r="26603" ht="12.75" customHeight="1" x14ac:dyDescent="0.2"/>
    <row r="26604" ht="12.75" customHeight="1" x14ac:dyDescent="0.2"/>
    <row r="26605" ht="12.75" customHeight="1" x14ac:dyDescent="0.2"/>
    <row r="26606" ht="12.75" customHeight="1" x14ac:dyDescent="0.2"/>
    <row r="26607" ht="12.75" customHeight="1" x14ac:dyDescent="0.2"/>
    <row r="26608" ht="12.75" customHeight="1" x14ac:dyDescent="0.2"/>
    <row r="26609" ht="12.75" customHeight="1" x14ac:dyDescent="0.2"/>
    <row r="26610" ht="12.75" customHeight="1" x14ac:dyDescent="0.2"/>
    <row r="26611" ht="12.75" customHeight="1" x14ac:dyDescent="0.2"/>
    <row r="26612" ht="12.75" customHeight="1" x14ac:dyDescent="0.2"/>
    <row r="26613" ht="12.75" customHeight="1" x14ac:dyDescent="0.2"/>
    <row r="26614" ht="12.75" customHeight="1" x14ac:dyDescent="0.2"/>
    <row r="26615" ht="12.75" customHeight="1" x14ac:dyDescent="0.2"/>
    <row r="26616" ht="12.75" customHeight="1" x14ac:dyDescent="0.2"/>
    <row r="26617" ht="12.75" customHeight="1" x14ac:dyDescent="0.2"/>
    <row r="26618" ht="12.75" customHeight="1" x14ac:dyDescent="0.2"/>
    <row r="26619" ht="12.75" customHeight="1" x14ac:dyDescent="0.2"/>
    <row r="26620" ht="12.75" customHeight="1" x14ac:dyDescent="0.2"/>
    <row r="26621" ht="12.75" customHeight="1" x14ac:dyDescent="0.2"/>
    <row r="26622" ht="12.75" customHeight="1" x14ac:dyDescent="0.2"/>
    <row r="26623" ht="12.75" customHeight="1" x14ac:dyDescent="0.2"/>
    <row r="26624" ht="12.75" customHeight="1" x14ac:dyDescent="0.2"/>
    <row r="26625" ht="12.75" customHeight="1" x14ac:dyDescent="0.2"/>
    <row r="26626" ht="12.75" customHeight="1" x14ac:dyDescent="0.2"/>
    <row r="26627" ht="12.75" customHeight="1" x14ac:dyDescent="0.2"/>
    <row r="26628" ht="12.75" customHeight="1" x14ac:dyDescent="0.2"/>
    <row r="26629" ht="12.75" customHeight="1" x14ac:dyDescent="0.2"/>
    <row r="26630" ht="12.75" customHeight="1" x14ac:dyDescent="0.2"/>
    <row r="26631" ht="12.75" customHeight="1" x14ac:dyDescent="0.2"/>
    <row r="26632" ht="12.75" customHeight="1" x14ac:dyDescent="0.2"/>
    <row r="26633" ht="12.75" customHeight="1" x14ac:dyDescent="0.2"/>
    <row r="26634" ht="12.75" customHeight="1" x14ac:dyDescent="0.2"/>
    <row r="26635" ht="12.75" customHeight="1" x14ac:dyDescent="0.2"/>
    <row r="26636" ht="12.75" customHeight="1" x14ac:dyDescent="0.2"/>
    <row r="26637" ht="12.75" customHeight="1" x14ac:dyDescent="0.2"/>
    <row r="26638" ht="12.75" customHeight="1" x14ac:dyDescent="0.2"/>
    <row r="26639" ht="12.75" customHeight="1" x14ac:dyDescent="0.2"/>
    <row r="26640" ht="12.75" customHeight="1" x14ac:dyDescent="0.2"/>
    <row r="26641" ht="12.75" customHeight="1" x14ac:dyDescent="0.2"/>
    <row r="26642" ht="12.75" customHeight="1" x14ac:dyDescent="0.2"/>
    <row r="26643" ht="12.75" customHeight="1" x14ac:dyDescent="0.2"/>
    <row r="26644" ht="12.75" customHeight="1" x14ac:dyDescent="0.2"/>
    <row r="26645" ht="12.75" customHeight="1" x14ac:dyDescent="0.2"/>
    <row r="26646" ht="12.75" customHeight="1" x14ac:dyDescent="0.2"/>
    <row r="26647" ht="12.75" customHeight="1" x14ac:dyDescent="0.2"/>
    <row r="26648" ht="12.75" customHeight="1" x14ac:dyDescent="0.2"/>
    <row r="26649" ht="12.75" customHeight="1" x14ac:dyDescent="0.2"/>
    <row r="26650" ht="12.75" customHeight="1" x14ac:dyDescent="0.2"/>
    <row r="26651" ht="12.75" customHeight="1" x14ac:dyDescent="0.2"/>
    <row r="26652" ht="12.75" customHeight="1" x14ac:dyDescent="0.2"/>
    <row r="26653" ht="12.75" customHeight="1" x14ac:dyDescent="0.2"/>
    <row r="26654" ht="12.75" customHeight="1" x14ac:dyDescent="0.2"/>
    <row r="26655" ht="12.75" customHeight="1" x14ac:dyDescent="0.2"/>
    <row r="26656" ht="12.75" customHeight="1" x14ac:dyDescent="0.2"/>
    <row r="26657" ht="12.75" customHeight="1" x14ac:dyDescent="0.2"/>
    <row r="26658" ht="12.75" customHeight="1" x14ac:dyDescent="0.2"/>
    <row r="26659" ht="12.75" customHeight="1" x14ac:dyDescent="0.2"/>
    <row r="26660" ht="12.75" customHeight="1" x14ac:dyDescent="0.2"/>
    <row r="26661" ht="12.75" customHeight="1" x14ac:dyDescent="0.2"/>
    <row r="26662" ht="12.75" customHeight="1" x14ac:dyDescent="0.2"/>
    <row r="26663" ht="12.75" customHeight="1" x14ac:dyDescent="0.2"/>
    <row r="26664" ht="12.75" customHeight="1" x14ac:dyDescent="0.2"/>
    <row r="26665" ht="12.75" customHeight="1" x14ac:dyDescent="0.2"/>
    <row r="26666" ht="12.75" customHeight="1" x14ac:dyDescent="0.2"/>
    <row r="26667" ht="12.75" customHeight="1" x14ac:dyDescent="0.2"/>
    <row r="26668" ht="12.75" customHeight="1" x14ac:dyDescent="0.2"/>
    <row r="26669" ht="12.75" customHeight="1" x14ac:dyDescent="0.2"/>
    <row r="26670" ht="12.75" customHeight="1" x14ac:dyDescent="0.2"/>
    <row r="26671" ht="12.75" customHeight="1" x14ac:dyDescent="0.2"/>
    <row r="26672" ht="12.75" customHeight="1" x14ac:dyDescent="0.2"/>
    <row r="26673" ht="12.75" customHeight="1" x14ac:dyDescent="0.2"/>
    <row r="26674" ht="12.75" customHeight="1" x14ac:dyDescent="0.2"/>
    <row r="26675" ht="12.75" customHeight="1" x14ac:dyDescent="0.2"/>
    <row r="26676" ht="12.75" customHeight="1" x14ac:dyDescent="0.2"/>
    <row r="26677" ht="12.75" customHeight="1" x14ac:dyDescent="0.2"/>
    <row r="26678" ht="12.75" customHeight="1" x14ac:dyDescent="0.2"/>
    <row r="26679" ht="12.75" customHeight="1" x14ac:dyDescent="0.2"/>
    <row r="26680" ht="12.75" customHeight="1" x14ac:dyDescent="0.2"/>
    <row r="26681" ht="12.75" customHeight="1" x14ac:dyDescent="0.2"/>
    <row r="26682" ht="12.75" customHeight="1" x14ac:dyDescent="0.2"/>
    <row r="26683" ht="12.75" customHeight="1" x14ac:dyDescent="0.2"/>
    <row r="26684" ht="12.75" customHeight="1" x14ac:dyDescent="0.2"/>
    <row r="26685" ht="12.75" customHeight="1" x14ac:dyDescent="0.2"/>
    <row r="26686" ht="12.75" customHeight="1" x14ac:dyDescent="0.2"/>
    <row r="26687" ht="12.75" customHeight="1" x14ac:dyDescent="0.2"/>
    <row r="26688" ht="12.75" customHeight="1" x14ac:dyDescent="0.2"/>
    <row r="26689" ht="12.75" customHeight="1" x14ac:dyDescent="0.2"/>
    <row r="26690" ht="12.75" customHeight="1" x14ac:dyDescent="0.2"/>
    <row r="26691" ht="12.75" customHeight="1" x14ac:dyDescent="0.2"/>
    <row r="26692" ht="12.75" customHeight="1" x14ac:dyDescent="0.2"/>
    <row r="26693" ht="12.75" customHeight="1" x14ac:dyDescent="0.2"/>
    <row r="26694" ht="12.75" customHeight="1" x14ac:dyDescent="0.2"/>
    <row r="26695" ht="12.75" customHeight="1" x14ac:dyDescent="0.2"/>
    <row r="26696" ht="12.75" customHeight="1" x14ac:dyDescent="0.2"/>
    <row r="26697" ht="12.75" customHeight="1" x14ac:dyDescent="0.2"/>
    <row r="26698" ht="12.75" customHeight="1" x14ac:dyDescent="0.2"/>
    <row r="26699" ht="12.75" customHeight="1" x14ac:dyDescent="0.2"/>
    <row r="26700" ht="12.75" customHeight="1" x14ac:dyDescent="0.2"/>
    <row r="26701" ht="12.75" customHeight="1" x14ac:dyDescent="0.2"/>
    <row r="26702" ht="12.75" customHeight="1" x14ac:dyDescent="0.2"/>
    <row r="26703" ht="12.75" customHeight="1" x14ac:dyDescent="0.2"/>
    <row r="26704" ht="12.75" customHeight="1" x14ac:dyDescent="0.2"/>
    <row r="26705" ht="12.75" customHeight="1" x14ac:dyDescent="0.2"/>
    <row r="26706" ht="12.75" customHeight="1" x14ac:dyDescent="0.2"/>
    <row r="26707" ht="12.75" customHeight="1" x14ac:dyDescent="0.2"/>
    <row r="26708" ht="12.75" customHeight="1" x14ac:dyDescent="0.2"/>
    <row r="26709" ht="12.75" customHeight="1" x14ac:dyDescent="0.2"/>
    <row r="26710" ht="12.75" customHeight="1" x14ac:dyDescent="0.2"/>
    <row r="26711" ht="12.75" customHeight="1" x14ac:dyDescent="0.2"/>
    <row r="26712" ht="12.75" customHeight="1" x14ac:dyDescent="0.2"/>
    <row r="26713" ht="12.75" customHeight="1" x14ac:dyDescent="0.2"/>
    <row r="26714" ht="12.75" customHeight="1" x14ac:dyDescent="0.2"/>
    <row r="26715" ht="12.75" customHeight="1" x14ac:dyDescent="0.2"/>
    <row r="26716" ht="12.75" customHeight="1" x14ac:dyDescent="0.2"/>
    <row r="26717" ht="12.75" customHeight="1" x14ac:dyDescent="0.2"/>
    <row r="26718" ht="12.75" customHeight="1" x14ac:dyDescent="0.2"/>
    <row r="26719" ht="12.75" customHeight="1" x14ac:dyDescent="0.2"/>
    <row r="26720" ht="12.75" customHeight="1" x14ac:dyDescent="0.2"/>
    <row r="26721" ht="12.75" customHeight="1" x14ac:dyDescent="0.2"/>
    <row r="26722" ht="12.75" customHeight="1" x14ac:dyDescent="0.2"/>
    <row r="26723" ht="12.75" customHeight="1" x14ac:dyDescent="0.2"/>
    <row r="26724" ht="12.75" customHeight="1" x14ac:dyDescent="0.2"/>
    <row r="26725" ht="12.75" customHeight="1" x14ac:dyDescent="0.2"/>
    <row r="26726" ht="12.75" customHeight="1" x14ac:dyDescent="0.2"/>
    <row r="26727" ht="12.75" customHeight="1" x14ac:dyDescent="0.2"/>
    <row r="26728" ht="12.75" customHeight="1" x14ac:dyDescent="0.2"/>
    <row r="26729" ht="12.75" customHeight="1" x14ac:dyDescent="0.2"/>
    <row r="26730" ht="12.75" customHeight="1" x14ac:dyDescent="0.2"/>
    <row r="26731" ht="12.75" customHeight="1" x14ac:dyDescent="0.2"/>
    <row r="26732" ht="12.75" customHeight="1" x14ac:dyDescent="0.2"/>
    <row r="26733" ht="12.75" customHeight="1" x14ac:dyDescent="0.2"/>
    <row r="26734" ht="12.75" customHeight="1" x14ac:dyDescent="0.2"/>
    <row r="26735" ht="12.75" customHeight="1" x14ac:dyDescent="0.2"/>
    <row r="26736" ht="12.75" customHeight="1" x14ac:dyDescent="0.2"/>
    <row r="26737" ht="12.75" customHeight="1" x14ac:dyDescent="0.2"/>
    <row r="26738" ht="12.75" customHeight="1" x14ac:dyDescent="0.2"/>
    <row r="26739" ht="12.75" customHeight="1" x14ac:dyDescent="0.2"/>
    <row r="26740" ht="12.75" customHeight="1" x14ac:dyDescent="0.2"/>
    <row r="26741" ht="12.75" customHeight="1" x14ac:dyDescent="0.2"/>
    <row r="26742" ht="12.75" customHeight="1" x14ac:dyDescent="0.2"/>
    <row r="26743" ht="12.75" customHeight="1" x14ac:dyDescent="0.2"/>
    <row r="26744" ht="12.75" customHeight="1" x14ac:dyDescent="0.2"/>
    <row r="26745" ht="12.75" customHeight="1" x14ac:dyDescent="0.2"/>
    <row r="26746" ht="12.75" customHeight="1" x14ac:dyDescent="0.2"/>
    <row r="26747" ht="12.75" customHeight="1" x14ac:dyDescent="0.2"/>
    <row r="26748" ht="12.75" customHeight="1" x14ac:dyDescent="0.2"/>
    <row r="26749" ht="12.75" customHeight="1" x14ac:dyDescent="0.2"/>
    <row r="26750" ht="12.75" customHeight="1" x14ac:dyDescent="0.2"/>
    <row r="26751" ht="12.75" customHeight="1" x14ac:dyDescent="0.2"/>
    <row r="26752" ht="12.75" customHeight="1" x14ac:dyDescent="0.2"/>
    <row r="26753" ht="12.75" customHeight="1" x14ac:dyDescent="0.2"/>
    <row r="26754" ht="12.75" customHeight="1" x14ac:dyDescent="0.2"/>
    <row r="26755" ht="12.75" customHeight="1" x14ac:dyDescent="0.2"/>
    <row r="26756" ht="12.75" customHeight="1" x14ac:dyDescent="0.2"/>
    <row r="26757" ht="12.75" customHeight="1" x14ac:dyDescent="0.2"/>
    <row r="26758" ht="12.75" customHeight="1" x14ac:dyDescent="0.2"/>
    <row r="26759" ht="12.75" customHeight="1" x14ac:dyDescent="0.2"/>
    <row r="26760" ht="12.75" customHeight="1" x14ac:dyDescent="0.2"/>
    <row r="26761" ht="12.75" customHeight="1" x14ac:dyDescent="0.2"/>
    <row r="26762" ht="12.75" customHeight="1" x14ac:dyDescent="0.2"/>
    <row r="26763" ht="12.75" customHeight="1" x14ac:dyDescent="0.2"/>
    <row r="26764" ht="12.75" customHeight="1" x14ac:dyDescent="0.2"/>
    <row r="26765" ht="12.75" customHeight="1" x14ac:dyDescent="0.2"/>
    <row r="26766" ht="12.75" customHeight="1" x14ac:dyDescent="0.2"/>
    <row r="26767" ht="12.75" customHeight="1" x14ac:dyDescent="0.2"/>
    <row r="26768" ht="12.75" customHeight="1" x14ac:dyDescent="0.2"/>
    <row r="26769" ht="12.75" customHeight="1" x14ac:dyDescent="0.2"/>
    <row r="26770" ht="12.75" customHeight="1" x14ac:dyDescent="0.2"/>
    <row r="26771" ht="12.75" customHeight="1" x14ac:dyDescent="0.2"/>
    <row r="26772" ht="12.75" customHeight="1" x14ac:dyDescent="0.2"/>
    <row r="26773" ht="12.75" customHeight="1" x14ac:dyDescent="0.2"/>
    <row r="26774" ht="12.75" customHeight="1" x14ac:dyDescent="0.2"/>
    <row r="26775" ht="12.75" customHeight="1" x14ac:dyDescent="0.2"/>
    <row r="26776" ht="12.75" customHeight="1" x14ac:dyDescent="0.2"/>
    <row r="26777" ht="12.75" customHeight="1" x14ac:dyDescent="0.2"/>
    <row r="26778" ht="12.75" customHeight="1" x14ac:dyDescent="0.2"/>
    <row r="26779" ht="12.75" customHeight="1" x14ac:dyDescent="0.2"/>
    <row r="26780" ht="12.75" customHeight="1" x14ac:dyDescent="0.2"/>
    <row r="26781" ht="12.75" customHeight="1" x14ac:dyDescent="0.2"/>
    <row r="26782" ht="12.75" customHeight="1" x14ac:dyDescent="0.2"/>
    <row r="26783" ht="12.75" customHeight="1" x14ac:dyDescent="0.2"/>
    <row r="26784" ht="12.75" customHeight="1" x14ac:dyDescent="0.2"/>
    <row r="26785" ht="12.75" customHeight="1" x14ac:dyDescent="0.2"/>
    <row r="26786" ht="12.75" customHeight="1" x14ac:dyDescent="0.2"/>
    <row r="26787" ht="12.75" customHeight="1" x14ac:dyDescent="0.2"/>
    <row r="26788" ht="12.75" customHeight="1" x14ac:dyDescent="0.2"/>
    <row r="26789" ht="12.75" customHeight="1" x14ac:dyDescent="0.2"/>
    <row r="26790" ht="12.75" customHeight="1" x14ac:dyDescent="0.2"/>
    <row r="26791" ht="12.75" customHeight="1" x14ac:dyDescent="0.2"/>
    <row r="26792" ht="12.75" customHeight="1" x14ac:dyDescent="0.2"/>
    <row r="26793" ht="12.75" customHeight="1" x14ac:dyDescent="0.2"/>
    <row r="26794" ht="12.75" customHeight="1" x14ac:dyDescent="0.2"/>
    <row r="26795" ht="12.75" customHeight="1" x14ac:dyDescent="0.2"/>
    <row r="26796" ht="12.75" customHeight="1" x14ac:dyDescent="0.2"/>
    <row r="26797" ht="12.75" customHeight="1" x14ac:dyDescent="0.2"/>
    <row r="26798" ht="12.75" customHeight="1" x14ac:dyDescent="0.2"/>
    <row r="26799" ht="12.75" customHeight="1" x14ac:dyDescent="0.2"/>
    <row r="26800" ht="12.75" customHeight="1" x14ac:dyDescent="0.2"/>
    <row r="26801" ht="12.75" customHeight="1" x14ac:dyDescent="0.2"/>
    <row r="26802" ht="12.75" customHeight="1" x14ac:dyDescent="0.2"/>
    <row r="26803" ht="12.75" customHeight="1" x14ac:dyDescent="0.2"/>
    <row r="26804" ht="12.75" customHeight="1" x14ac:dyDescent="0.2"/>
    <row r="26805" ht="12.75" customHeight="1" x14ac:dyDescent="0.2"/>
    <row r="26806" ht="12.75" customHeight="1" x14ac:dyDescent="0.2"/>
    <row r="26807" ht="12.75" customHeight="1" x14ac:dyDescent="0.2"/>
    <row r="26808" ht="12.75" customHeight="1" x14ac:dyDescent="0.2"/>
    <row r="26809" ht="12.75" customHeight="1" x14ac:dyDescent="0.2"/>
    <row r="26810" ht="12.75" customHeight="1" x14ac:dyDescent="0.2"/>
    <row r="26811" ht="12.75" customHeight="1" x14ac:dyDescent="0.2"/>
    <row r="26812" ht="12.75" customHeight="1" x14ac:dyDescent="0.2"/>
    <row r="26813" ht="12.75" customHeight="1" x14ac:dyDescent="0.2"/>
    <row r="26814" ht="12.75" customHeight="1" x14ac:dyDescent="0.2"/>
    <row r="26815" ht="12.75" customHeight="1" x14ac:dyDescent="0.2"/>
    <row r="26816" ht="12.75" customHeight="1" x14ac:dyDescent="0.2"/>
    <row r="26817" ht="12.75" customHeight="1" x14ac:dyDescent="0.2"/>
    <row r="26818" ht="12.75" customHeight="1" x14ac:dyDescent="0.2"/>
    <row r="26819" ht="12.75" customHeight="1" x14ac:dyDescent="0.2"/>
    <row r="26820" ht="12.75" customHeight="1" x14ac:dyDescent="0.2"/>
    <row r="26821" ht="12.75" customHeight="1" x14ac:dyDescent="0.2"/>
    <row r="26822" ht="12.75" customHeight="1" x14ac:dyDescent="0.2"/>
    <row r="26823" ht="12.75" customHeight="1" x14ac:dyDescent="0.2"/>
    <row r="26824" ht="12.75" customHeight="1" x14ac:dyDescent="0.2"/>
    <row r="26825" ht="12.75" customHeight="1" x14ac:dyDescent="0.2"/>
    <row r="26826" ht="12.75" customHeight="1" x14ac:dyDescent="0.2"/>
    <row r="26827" ht="12.75" customHeight="1" x14ac:dyDescent="0.2"/>
    <row r="26828" ht="12.75" customHeight="1" x14ac:dyDescent="0.2"/>
    <row r="26829" ht="12.75" customHeight="1" x14ac:dyDescent="0.2"/>
    <row r="26830" ht="12.75" customHeight="1" x14ac:dyDescent="0.2"/>
    <row r="26831" ht="12.75" customHeight="1" x14ac:dyDescent="0.2"/>
    <row r="26832" ht="12.75" customHeight="1" x14ac:dyDescent="0.2"/>
    <row r="26833" ht="12.75" customHeight="1" x14ac:dyDescent="0.2"/>
    <row r="26834" ht="12.75" customHeight="1" x14ac:dyDescent="0.2"/>
    <row r="26835" ht="12.75" customHeight="1" x14ac:dyDescent="0.2"/>
    <row r="26836" ht="12.75" customHeight="1" x14ac:dyDescent="0.2"/>
    <row r="26837" ht="12.75" customHeight="1" x14ac:dyDescent="0.2"/>
    <row r="26838" ht="12.75" customHeight="1" x14ac:dyDescent="0.2"/>
    <row r="26839" ht="12.75" customHeight="1" x14ac:dyDescent="0.2"/>
    <row r="26840" ht="12.75" customHeight="1" x14ac:dyDescent="0.2"/>
    <row r="26841" ht="12.75" customHeight="1" x14ac:dyDescent="0.2"/>
    <row r="26842" ht="12.75" customHeight="1" x14ac:dyDescent="0.2"/>
    <row r="26843" ht="12.75" customHeight="1" x14ac:dyDescent="0.2"/>
    <row r="26844" ht="12.75" customHeight="1" x14ac:dyDescent="0.2"/>
    <row r="26845" ht="12.75" customHeight="1" x14ac:dyDescent="0.2"/>
    <row r="26846" ht="12.75" customHeight="1" x14ac:dyDescent="0.2"/>
    <row r="26847" ht="12.75" customHeight="1" x14ac:dyDescent="0.2"/>
    <row r="26848" ht="12.75" customHeight="1" x14ac:dyDescent="0.2"/>
    <row r="26849" ht="12.75" customHeight="1" x14ac:dyDescent="0.2"/>
    <row r="26850" ht="12.75" customHeight="1" x14ac:dyDescent="0.2"/>
    <row r="26851" ht="12.75" customHeight="1" x14ac:dyDescent="0.2"/>
    <row r="26852" ht="12.75" customHeight="1" x14ac:dyDescent="0.2"/>
    <row r="26853" ht="12.75" customHeight="1" x14ac:dyDescent="0.2"/>
    <row r="26854" ht="12.75" customHeight="1" x14ac:dyDescent="0.2"/>
    <row r="26855" ht="12.75" customHeight="1" x14ac:dyDescent="0.2"/>
    <row r="26856" ht="12.75" customHeight="1" x14ac:dyDescent="0.2"/>
    <row r="26857" ht="12.75" customHeight="1" x14ac:dyDescent="0.2"/>
    <row r="26858" ht="12.75" customHeight="1" x14ac:dyDescent="0.2"/>
    <row r="26859" ht="12.75" customHeight="1" x14ac:dyDescent="0.2"/>
    <row r="26860" ht="12.75" customHeight="1" x14ac:dyDescent="0.2"/>
    <row r="26861" ht="12.75" customHeight="1" x14ac:dyDescent="0.2"/>
    <row r="26862" ht="12.75" customHeight="1" x14ac:dyDescent="0.2"/>
    <row r="26863" ht="12.75" customHeight="1" x14ac:dyDescent="0.2"/>
    <row r="26864" ht="12.75" customHeight="1" x14ac:dyDescent="0.2"/>
    <row r="26865" ht="12.75" customHeight="1" x14ac:dyDescent="0.2"/>
    <row r="26866" ht="12.75" customHeight="1" x14ac:dyDescent="0.2"/>
    <row r="26867" ht="12.75" customHeight="1" x14ac:dyDescent="0.2"/>
    <row r="26868" ht="12.75" customHeight="1" x14ac:dyDescent="0.2"/>
    <row r="26869" ht="12.75" customHeight="1" x14ac:dyDescent="0.2"/>
    <row r="26870" ht="12.75" customHeight="1" x14ac:dyDescent="0.2"/>
    <row r="26871" ht="12.75" customHeight="1" x14ac:dyDescent="0.2"/>
    <row r="26872" ht="12.75" customHeight="1" x14ac:dyDescent="0.2"/>
    <row r="26873" ht="12.75" customHeight="1" x14ac:dyDescent="0.2"/>
    <row r="26874" ht="12.75" customHeight="1" x14ac:dyDescent="0.2"/>
    <row r="26875" ht="12.75" customHeight="1" x14ac:dyDescent="0.2"/>
    <row r="26876" ht="12.75" customHeight="1" x14ac:dyDescent="0.2"/>
    <row r="26877" ht="12.75" customHeight="1" x14ac:dyDescent="0.2"/>
    <row r="26878" ht="12.75" customHeight="1" x14ac:dyDescent="0.2"/>
    <row r="26879" ht="12.75" customHeight="1" x14ac:dyDescent="0.2"/>
    <row r="26880" ht="12.75" customHeight="1" x14ac:dyDescent="0.2"/>
    <row r="26881" ht="12.75" customHeight="1" x14ac:dyDescent="0.2"/>
    <row r="26882" ht="12.75" customHeight="1" x14ac:dyDescent="0.2"/>
    <row r="26883" ht="12.75" customHeight="1" x14ac:dyDescent="0.2"/>
    <row r="26884" ht="12.75" customHeight="1" x14ac:dyDescent="0.2"/>
    <row r="26885" ht="12.75" customHeight="1" x14ac:dyDescent="0.2"/>
    <row r="26886" ht="12.75" customHeight="1" x14ac:dyDescent="0.2"/>
    <row r="26887" ht="12.75" customHeight="1" x14ac:dyDescent="0.2"/>
    <row r="26888" ht="12.75" customHeight="1" x14ac:dyDescent="0.2"/>
    <row r="26889" ht="12.75" customHeight="1" x14ac:dyDescent="0.2"/>
    <row r="26890" ht="12.75" customHeight="1" x14ac:dyDescent="0.2"/>
    <row r="26891" ht="12.75" customHeight="1" x14ac:dyDescent="0.2"/>
    <row r="26892" ht="12.75" customHeight="1" x14ac:dyDescent="0.2"/>
    <row r="26893" ht="12.75" customHeight="1" x14ac:dyDescent="0.2"/>
    <row r="26894" ht="12.75" customHeight="1" x14ac:dyDescent="0.2"/>
    <row r="26895" ht="12.75" customHeight="1" x14ac:dyDescent="0.2"/>
    <row r="26896" ht="12.75" customHeight="1" x14ac:dyDescent="0.2"/>
    <row r="26897" ht="12.75" customHeight="1" x14ac:dyDescent="0.2"/>
    <row r="26898" ht="12.75" customHeight="1" x14ac:dyDescent="0.2"/>
    <row r="26899" ht="12.75" customHeight="1" x14ac:dyDescent="0.2"/>
    <row r="26900" ht="12.75" customHeight="1" x14ac:dyDescent="0.2"/>
    <row r="26901" ht="12.75" customHeight="1" x14ac:dyDescent="0.2"/>
    <row r="26902" ht="12.75" customHeight="1" x14ac:dyDescent="0.2"/>
    <row r="26903" ht="12.75" customHeight="1" x14ac:dyDescent="0.2"/>
    <row r="26904" ht="12.75" customHeight="1" x14ac:dyDescent="0.2"/>
    <row r="26905" ht="12.75" customHeight="1" x14ac:dyDescent="0.2"/>
    <row r="26906" ht="12.75" customHeight="1" x14ac:dyDescent="0.2"/>
    <row r="26907" ht="12.75" customHeight="1" x14ac:dyDescent="0.2"/>
    <row r="26908" ht="12.75" customHeight="1" x14ac:dyDescent="0.2"/>
    <row r="26909" ht="12.75" customHeight="1" x14ac:dyDescent="0.2"/>
    <row r="26910" ht="12.75" customHeight="1" x14ac:dyDescent="0.2"/>
    <row r="26911" ht="12.75" customHeight="1" x14ac:dyDescent="0.2"/>
    <row r="26912" ht="12.75" customHeight="1" x14ac:dyDescent="0.2"/>
    <row r="26913" ht="12.75" customHeight="1" x14ac:dyDescent="0.2"/>
    <row r="26914" ht="12.75" customHeight="1" x14ac:dyDescent="0.2"/>
    <row r="26915" ht="12.75" customHeight="1" x14ac:dyDescent="0.2"/>
    <row r="26916" ht="12.75" customHeight="1" x14ac:dyDescent="0.2"/>
    <row r="26917" ht="12.75" customHeight="1" x14ac:dyDescent="0.2"/>
    <row r="26918" ht="12.75" customHeight="1" x14ac:dyDescent="0.2"/>
    <row r="26919" ht="12.75" customHeight="1" x14ac:dyDescent="0.2"/>
    <row r="26920" ht="12.75" customHeight="1" x14ac:dyDescent="0.2"/>
    <row r="26921" ht="12.75" customHeight="1" x14ac:dyDescent="0.2"/>
    <row r="26922" ht="12.75" customHeight="1" x14ac:dyDescent="0.2"/>
    <row r="26923" ht="12.75" customHeight="1" x14ac:dyDescent="0.2"/>
    <row r="26924" ht="12.75" customHeight="1" x14ac:dyDescent="0.2"/>
    <row r="26925" ht="12.75" customHeight="1" x14ac:dyDescent="0.2"/>
    <row r="26926" ht="12.75" customHeight="1" x14ac:dyDescent="0.2"/>
    <row r="26927" ht="12.75" customHeight="1" x14ac:dyDescent="0.2"/>
    <row r="26928" ht="12.75" customHeight="1" x14ac:dyDescent="0.2"/>
    <row r="26929" ht="12.75" customHeight="1" x14ac:dyDescent="0.2"/>
    <row r="26930" ht="12.75" customHeight="1" x14ac:dyDescent="0.2"/>
    <row r="26931" ht="12.75" customHeight="1" x14ac:dyDescent="0.2"/>
    <row r="26932" ht="12.75" customHeight="1" x14ac:dyDescent="0.2"/>
    <row r="26933" ht="12.75" customHeight="1" x14ac:dyDescent="0.2"/>
    <row r="26934" ht="12.75" customHeight="1" x14ac:dyDescent="0.2"/>
    <row r="26935" ht="12.75" customHeight="1" x14ac:dyDescent="0.2"/>
    <row r="26936" ht="12.75" customHeight="1" x14ac:dyDescent="0.2"/>
    <row r="26937" ht="12.75" customHeight="1" x14ac:dyDescent="0.2"/>
    <row r="26938" ht="12.75" customHeight="1" x14ac:dyDescent="0.2"/>
    <row r="26939" ht="12.75" customHeight="1" x14ac:dyDescent="0.2"/>
    <row r="26940" ht="12.75" customHeight="1" x14ac:dyDescent="0.2"/>
    <row r="26941" ht="12.75" customHeight="1" x14ac:dyDescent="0.2"/>
    <row r="26942" ht="12.75" customHeight="1" x14ac:dyDescent="0.2"/>
    <row r="26943" ht="12.75" customHeight="1" x14ac:dyDescent="0.2"/>
    <row r="26944" ht="12.75" customHeight="1" x14ac:dyDescent="0.2"/>
    <row r="26945" ht="12.75" customHeight="1" x14ac:dyDescent="0.2"/>
    <row r="26946" ht="12.75" customHeight="1" x14ac:dyDescent="0.2"/>
    <row r="26947" ht="12.75" customHeight="1" x14ac:dyDescent="0.2"/>
    <row r="26948" ht="12.75" customHeight="1" x14ac:dyDescent="0.2"/>
    <row r="26949" ht="12.75" customHeight="1" x14ac:dyDescent="0.2"/>
    <row r="26950" ht="12.75" customHeight="1" x14ac:dyDescent="0.2"/>
    <row r="26951" ht="12.75" customHeight="1" x14ac:dyDescent="0.2"/>
    <row r="26952" ht="12.75" customHeight="1" x14ac:dyDescent="0.2"/>
    <row r="26953" ht="12.75" customHeight="1" x14ac:dyDescent="0.2"/>
    <row r="26954" ht="12.75" customHeight="1" x14ac:dyDescent="0.2"/>
    <row r="26955" ht="12.75" customHeight="1" x14ac:dyDescent="0.2"/>
    <row r="26956" ht="12.75" customHeight="1" x14ac:dyDescent="0.2"/>
    <row r="26957" ht="12.75" customHeight="1" x14ac:dyDescent="0.2"/>
    <row r="26958" ht="12.75" customHeight="1" x14ac:dyDescent="0.2"/>
    <row r="26959" ht="12.75" customHeight="1" x14ac:dyDescent="0.2"/>
    <row r="26960" ht="12.75" customHeight="1" x14ac:dyDescent="0.2"/>
    <row r="26961" ht="12.75" customHeight="1" x14ac:dyDescent="0.2"/>
    <row r="26962" ht="12.75" customHeight="1" x14ac:dyDescent="0.2"/>
    <row r="26963" ht="12.75" customHeight="1" x14ac:dyDescent="0.2"/>
    <row r="26964" ht="12.75" customHeight="1" x14ac:dyDescent="0.2"/>
    <row r="26965" ht="12.75" customHeight="1" x14ac:dyDescent="0.2"/>
    <row r="26966" ht="12.75" customHeight="1" x14ac:dyDescent="0.2"/>
    <row r="26967" ht="12.75" customHeight="1" x14ac:dyDescent="0.2"/>
    <row r="26968" ht="12.75" customHeight="1" x14ac:dyDescent="0.2"/>
    <row r="26969" ht="12.75" customHeight="1" x14ac:dyDescent="0.2"/>
    <row r="26970" ht="12.75" customHeight="1" x14ac:dyDescent="0.2"/>
    <row r="26971" ht="12.75" customHeight="1" x14ac:dyDescent="0.2"/>
    <row r="26972" ht="12.75" customHeight="1" x14ac:dyDescent="0.2"/>
    <row r="26973" ht="12.75" customHeight="1" x14ac:dyDescent="0.2"/>
    <row r="26974" ht="12.75" customHeight="1" x14ac:dyDescent="0.2"/>
    <row r="26975" ht="12.75" customHeight="1" x14ac:dyDescent="0.2"/>
    <row r="26976" ht="12.75" customHeight="1" x14ac:dyDescent="0.2"/>
    <row r="26977" ht="12.75" customHeight="1" x14ac:dyDescent="0.2"/>
    <row r="26978" ht="12.75" customHeight="1" x14ac:dyDescent="0.2"/>
    <row r="26979" ht="12.75" customHeight="1" x14ac:dyDescent="0.2"/>
    <row r="26980" ht="12.75" customHeight="1" x14ac:dyDescent="0.2"/>
    <row r="26981" ht="12.75" customHeight="1" x14ac:dyDescent="0.2"/>
    <row r="26982" ht="12.75" customHeight="1" x14ac:dyDescent="0.2"/>
    <row r="26983" ht="12.75" customHeight="1" x14ac:dyDescent="0.2"/>
    <row r="26984" ht="12.75" customHeight="1" x14ac:dyDescent="0.2"/>
    <row r="26985" ht="12.75" customHeight="1" x14ac:dyDescent="0.2"/>
    <row r="26986" ht="12.75" customHeight="1" x14ac:dyDescent="0.2"/>
    <row r="26987" ht="12.75" customHeight="1" x14ac:dyDescent="0.2"/>
    <row r="26988" ht="12.75" customHeight="1" x14ac:dyDescent="0.2"/>
    <row r="26989" ht="12.75" customHeight="1" x14ac:dyDescent="0.2"/>
    <row r="26990" ht="12.75" customHeight="1" x14ac:dyDescent="0.2"/>
    <row r="26991" ht="12.75" customHeight="1" x14ac:dyDescent="0.2"/>
    <row r="26992" ht="12.75" customHeight="1" x14ac:dyDescent="0.2"/>
    <row r="26993" ht="12.75" customHeight="1" x14ac:dyDescent="0.2"/>
    <row r="26994" ht="12.75" customHeight="1" x14ac:dyDescent="0.2"/>
    <row r="26995" ht="12.75" customHeight="1" x14ac:dyDescent="0.2"/>
    <row r="26996" ht="12.75" customHeight="1" x14ac:dyDescent="0.2"/>
    <row r="26997" ht="12.75" customHeight="1" x14ac:dyDescent="0.2"/>
    <row r="26998" ht="12.75" customHeight="1" x14ac:dyDescent="0.2"/>
    <row r="26999" ht="12.75" customHeight="1" x14ac:dyDescent="0.2"/>
    <row r="27000" ht="12.75" customHeight="1" x14ac:dyDescent="0.2"/>
    <row r="27001" ht="12.75" customHeight="1" x14ac:dyDescent="0.2"/>
    <row r="27002" ht="12.75" customHeight="1" x14ac:dyDescent="0.2"/>
    <row r="27003" ht="12.75" customHeight="1" x14ac:dyDescent="0.2"/>
    <row r="27004" ht="12.75" customHeight="1" x14ac:dyDescent="0.2"/>
  </sheetData>
  <mergeCells count="213">
    <mergeCell ref="N881:N882"/>
    <mergeCell ref="O881:O882"/>
    <mergeCell ref="B893:G893"/>
    <mergeCell ref="B880:G880"/>
    <mergeCell ref="A881:A882"/>
    <mergeCell ref="B881:G881"/>
    <mergeCell ref="H881:H882"/>
    <mergeCell ref="I881:I882"/>
    <mergeCell ref="J881:J882"/>
    <mergeCell ref="K881:K882"/>
    <mergeCell ref="L881:L882"/>
    <mergeCell ref="M881:M882"/>
    <mergeCell ref="B684:G684"/>
    <mergeCell ref="B671:G671"/>
    <mergeCell ref="B687:G687"/>
    <mergeCell ref="B700:G700"/>
    <mergeCell ref="B877:G877"/>
    <mergeCell ref="B781:G781"/>
    <mergeCell ref="B765:G765"/>
    <mergeCell ref="B748:G748"/>
    <mergeCell ref="B732:G732"/>
    <mergeCell ref="B716:G716"/>
    <mergeCell ref="B703:G703"/>
    <mergeCell ref="B719:G719"/>
    <mergeCell ref="B735:G735"/>
    <mergeCell ref="B751:G751"/>
    <mergeCell ref="B768:G768"/>
    <mergeCell ref="B784:G784"/>
    <mergeCell ref="B800:G800"/>
    <mergeCell ref="B816:G816"/>
    <mergeCell ref="B832:G832"/>
    <mergeCell ref="B848:G848"/>
    <mergeCell ref="B864:G864"/>
    <mergeCell ref="B813:G813"/>
    <mergeCell ref="B797:G797"/>
    <mergeCell ref="O865:O866"/>
    <mergeCell ref="A865:A866"/>
    <mergeCell ref="B865:G865"/>
    <mergeCell ref="H865:H866"/>
    <mergeCell ref="I865:I866"/>
    <mergeCell ref="J865:J866"/>
    <mergeCell ref="K865:K866"/>
    <mergeCell ref="L865:L866"/>
    <mergeCell ref="M865:M866"/>
    <mergeCell ref="N865:N866"/>
    <mergeCell ref="O849:O850"/>
    <mergeCell ref="B861:G861"/>
    <mergeCell ref="A849:A850"/>
    <mergeCell ref="B849:G849"/>
    <mergeCell ref="H849:H850"/>
    <mergeCell ref="I849:I850"/>
    <mergeCell ref="J849:J850"/>
    <mergeCell ref="K849:K850"/>
    <mergeCell ref="L849:L850"/>
    <mergeCell ref="M849:M850"/>
    <mergeCell ref="N849:N850"/>
    <mergeCell ref="A14:L14"/>
    <mergeCell ref="B16:G16"/>
    <mergeCell ref="X17:AG17"/>
    <mergeCell ref="B38:G38"/>
    <mergeCell ref="X38:AG38"/>
    <mergeCell ref="B60:G60"/>
    <mergeCell ref="X60:AG60"/>
    <mergeCell ref="B80:G80"/>
    <mergeCell ref="P80:Q80"/>
    <mergeCell ref="B100:G100"/>
    <mergeCell ref="B118:G118"/>
    <mergeCell ref="B136:G136"/>
    <mergeCell ref="B152:G152"/>
    <mergeCell ref="B171:G171"/>
    <mergeCell ref="B188:G188"/>
    <mergeCell ref="B209:G209"/>
    <mergeCell ref="B227:G227"/>
    <mergeCell ref="B245:G245"/>
    <mergeCell ref="B261:G261"/>
    <mergeCell ref="B277:G277"/>
    <mergeCell ref="B291:G291"/>
    <mergeCell ref="B305:G305"/>
    <mergeCell ref="B318:G318"/>
    <mergeCell ref="B331:G331"/>
    <mergeCell ref="B345:G345"/>
    <mergeCell ref="B360:G360"/>
    <mergeCell ref="B374:G374"/>
    <mergeCell ref="B387:G387"/>
    <mergeCell ref="B401:G401"/>
    <mergeCell ref="B414:G414"/>
    <mergeCell ref="B426:G426"/>
    <mergeCell ref="B440:G440"/>
    <mergeCell ref="B453:G453"/>
    <mergeCell ref="B466:G466"/>
    <mergeCell ref="B478:G478"/>
    <mergeCell ref="B497:G497"/>
    <mergeCell ref="B514:G514"/>
    <mergeCell ref="B531:G531"/>
    <mergeCell ref="B551:G551"/>
    <mergeCell ref="B571:G571"/>
    <mergeCell ref="B593:G593"/>
    <mergeCell ref="B610:G610"/>
    <mergeCell ref="I672:I673"/>
    <mergeCell ref="J672:J673"/>
    <mergeCell ref="K672:K673"/>
    <mergeCell ref="L672:L673"/>
    <mergeCell ref="M672:M673"/>
    <mergeCell ref="N672:N673"/>
    <mergeCell ref="O672:O673"/>
    <mergeCell ref="B627:G627"/>
    <mergeCell ref="B642:G642"/>
    <mergeCell ref="B657:G657"/>
    <mergeCell ref="A672:A673"/>
    <mergeCell ref="B672:G672"/>
    <mergeCell ref="H672:H673"/>
    <mergeCell ref="K688:K689"/>
    <mergeCell ref="L688:L689"/>
    <mergeCell ref="M688:M689"/>
    <mergeCell ref="N688:N689"/>
    <mergeCell ref="O688:O689"/>
    <mergeCell ref="A688:A689"/>
    <mergeCell ref="B688:G688"/>
    <mergeCell ref="H688:H689"/>
    <mergeCell ref="I688:I689"/>
    <mergeCell ref="J688:J689"/>
    <mergeCell ref="K704:K705"/>
    <mergeCell ref="L704:L705"/>
    <mergeCell ref="M704:M705"/>
    <mergeCell ref="N704:N705"/>
    <mergeCell ref="O704:O705"/>
    <mergeCell ref="A704:A705"/>
    <mergeCell ref="B704:G704"/>
    <mergeCell ref="H704:H705"/>
    <mergeCell ref="I704:I705"/>
    <mergeCell ref="J704:J705"/>
    <mergeCell ref="K720:K721"/>
    <mergeCell ref="L720:L721"/>
    <mergeCell ref="M720:M721"/>
    <mergeCell ref="N720:N721"/>
    <mergeCell ref="O720:O721"/>
    <mergeCell ref="A720:A721"/>
    <mergeCell ref="B720:G720"/>
    <mergeCell ref="H720:H721"/>
    <mergeCell ref="I720:I721"/>
    <mergeCell ref="J720:J721"/>
    <mergeCell ref="K785:K786"/>
    <mergeCell ref="L785:L786"/>
    <mergeCell ref="M785:M786"/>
    <mergeCell ref="N785:N786"/>
    <mergeCell ref="O785:O786"/>
    <mergeCell ref="A785:A786"/>
    <mergeCell ref="B785:G785"/>
    <mergeCell ref="H785:H786"/>
    <mergeCell ref="I785:I786"/>
    <mergeCell ref="J785:J786"/>
    <mergeCell ref="K736:K737"/>
    <mergeCell ref="L736:L737"/>
    <mergeCell ref="M736:M737"/>
    <mergeCell ref="N736:N737"/>
    <mergeCell ref="O736:O737"/>
    <mergeCell ref="A736:A737"/>
    <mergeCell ref="B736:G736"/>
    <mergeCell ref="H736:H737"/>
    <mergeCell ref="I736:I737"/>
    <mergeCell ref="J736:J737"/>
    <mergeCell ref="K752:K753"/>
    <mergeCell ref="L752:L753"/>
    <mergeCell ref="M752:M753"/>
    <mergeCell ref="N752:N753"/>
    <mergeCell ref="O752:O753"/>
    <mergeCell ref="A752:A753"/>
    <mergeCell ref="B752:G752"/>
    <mergeCell ref="H752:H753"/>
    <mergeCell ref="I752:I753"/>
    <mergeCell ref="J752:J753"/>
    <mergeCell ref="K769:K770"/>
    <mergeCell ref="L769:L770"/>
    <mergeCell ref="M769:M770"/>
    <mergeCell ref="N769:N770"/>
    <mergeCell ref="O769:O770"/>
    <mergeCell ref="A769:A770"/>
    <mergeCell ref="B769:G769"/>
    <mergeCell ref="H769:H770"/>
    <mergeCell ref="I769:I770"/>
    <mergeCell ref="J769:J770"/>
    <mergeCell ref="K801:K802"/>
    <mergeCell ref="L801:L802"/>
    <mergeCell ref="M801:M802"/>
    <mergeCell ref="N801:N802"/>
    <mergeCell ref="O801:O802"/>
    <mergeCell ref="A801:A802"/>
    <mergeCell ref="B801:G801"/>
    <mergeCell ref="H801:H802"/>
    <mergeCell ref="I801:I802"/>
    <mergeCell ref="J801:J802"/>
    <mergeCell ref="O817:O818"/>
    <mergeCell ref="B829:G829"/>
    <mergeCell ref="A817:A818"/>
    <mergeCell ref="B817:G817"/>
    <mergeCell ref="H817:H818"/>
    <mergeCell ref="I817:I818"/>
    <mergeCell ref="J817:J818"/>
    <mergeCell ref="K817:K818"/>
    <mergeCell ref="L817:L818"/>
    <mergeCell ref="M817:M818"/>
    <mergeCell ref="N817:N818"/>
    <mergeCell ref="O833:O834"/>
    <mergeCell ref="B845:G845"/>
    <mergeCell ref="A833:A834"/>
    <mergeCell ref="B833:G833"/>
    <mergeCell ref="H833:H834"/>
    <mergeCell ref="I833:I834"/>
    <mergeCell ref="J833:J834"/>
    <mergeCell ref="K833:K834"/>
    <mergeCell ref="L833:L834"/>
    <mergeCell ref="M833:M834"/>
    <mergeCell ref="N833:N834"/>
  </mergeCells>
  <pageMargins left="0.7" right="0.7" top="0.75" bottom="0.75" header="0" footer="0"/>
  <pageSetup orientation="landscape"/>
  <ignoredErrors>
    <ignoredError sqref="A675:A683 A691:A699 A712:A715 A728:A731 A744:A747 A761:A764 A777:A780 A793:A796 A810:A812 A826:A828 A842:A844 A858:A860 A873:A876 A888:A892" numberStoredAsText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W24795"/>
  <sheetViews>
    <sheetView topLeftCell="A834" zoomScaleNormal="100" workbookViewId="0">
      <selection activeCell="J854" sqref="J854"/>
    </sheetView>
  </sheetViews>
  <sheetFormatPr baseColWidth="10" defaultColWidth="12.5703125" defaultRowHeight="15" customHeight="1" x14ac:dyDescent="0.2"/>
  <cols>
    <col min="1" max="1" width="8.5703125" customWidth="1"/>
    <col min="2" max="7" width="7.140625" customWidth="1"/>
    <col min="8" max="8" width="15.7109375" style="200" bestFit="1" customWidth="1"/>
    <col min="9" max="15" width="12.85546875" customWidth="1"/>
    <col min="16" max="34" width="10" customWidth="1"/>
    <col min="35" max="36" width="11.42578125" customWidth="1"/>
    <col min="37" max="49" width="10" customWidth="1"/>
  </cols>
  <sheetData>
    <row r="1" spans="1:36" s="212" customFormat="1" ht="15" customHeight="1" x14ac:dyDescent="0.2">
      <c r="H1" s="200"/>
    </row>
    <row r="2" spans="1:36" s="212" customFormat="1" ht="15" customHeight="1" x14ac:dyDescent="0.2">
      <c r="H2" s="200"/>
    </row>
    <row r="3" spans="1:36" s="212" customFormat="1" ht="15" customHeight="1" x14ac:dyDescent="0.2">
      <c r="H3" s="200"/>
    </row>
    <row r="4" spans="1:36" s="212" customFormat="1" ht="15" customHeight="1" x14ac:dyDescent="0.2">
      <c r="H4" s="200"/>
    </row>
    <row r="5" spans="1:36" s="212" customFormat="1" ht="15" customHeight="1" x14ac:dyDescent="0.2">
      <c r="H5" s="200"/>
    </row>
    <row r="6" spans="1:36" s="212" customFormat="1" ht="15" customHeight="1" x14ac:dyDescent="0.2">
      <c r="H6" s="200"/>
    </row>
    <row r="7" spans="1:36" s="212" customFormat="1" ht="15" customHeight="1" x14ac:dyDescent="0.2">
      <c r="H7" s="200"/>
    </row>
    <row r="8" spans="1:36" s="212" customFormat="1" ht="15" customHeight="1" x14ac:dyDescent="0.2">
      <c r="H8" s="200"/>
    </row>
    <row r="9" spans="1:36" s="212" customFormat="1" ht="15" customHeight="1" x14ac:dyDescent="0.2">
      <c r="H9" s="200"/>
    </row>
    <row r="10" spans="1:36" s="212" customFormat="1" ht="15" customHeight="1" x14ac:dyDescent="0.2">
      <c r="H10" s="200"/>
    </row>
    <row r="11" spans="1:36" s="212" customFormat="1" ht="15" customHeight="1" x14ac:dyDescent="0.2">
      <c r="H11" s="200"/>
    </row>
    <row r="12" spans="1:36" s="212" customFormat="1" ht="15" customHeight="1" x14ac:dyDescent="0.2">
      <c r="H12" s="200"/>
    </row>
    <row r="13" spans="1:36" s="212" customFormat="1" ht="15" customHeight="1" x14ac:dyDescent="0.2">
      <c r="H13" s="200"/>
    </row>
    <row r="14" spans="1:36" ht="12.75" customHeight="1" x14ac:dyDescent="0.2">
      <c r="A14" s="228"/>
      <c r="B14" s="229"/>
      <c r="C14" s="229"/>
      <c r="D14" s="229"/>
      <c r="E14" s="229"/>
      <c r="F14" s="229"/>
      <c r="G14" s="229"/>
      <c r="H14" s="229"/>
      <c r="I14" s="229"/>
      <c r="J14" s="229"/>
      <c r="K14" s="229"/>
      <c r="L14" s="229"/>
      <c r="M14" s="2"/>
      <c r="N14" s="2"/>
      <c r="O14" s="1"/>
      <c r="AI14" s="3"/>
      <c r="AJ14" s="3"/>
    </row>
    <row r="15" spans="1:36" ht="12.75" customHeight="1" x14ac:dyDescent="0.2">
      <c r="A15" s="4" t="s">
        <v>0</v>
      </c>
      <c r="I15" s="5"/>
      <c r="J15" s="5"/>
      <c r="L15" s="5"/>
      <c r="M15" s="6"/>
      <c r="N15" s="6"/>
      <c r="O15" s="5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3"/>
      <c r="AJ15" s="3"/>
    </row>
    <row r="16" spans="1:36" ht="25.5" customHeight="1" x14ac:dyDescent="0.2">
      <c r="B16" s="228" t="s">
        <v>1</v>
      </c>
      <c r="C16" s="229"/>
      <c r="D16" s="229"/>
      <c r="E16" s="229"/>
      <c r="F16" s="229"/>
      <c r="G16" s="229"/>
      <c r="I16" s="7" t="s">
        <v>2</v>
      </c>
      <c r="J16" s="7" t="s">
        <v>3</v>
      </c>
      <c r="K16" s="8" t="s">
        <v>4</v>
      </c>
      <c r="L16" s="7" t="s">
        <v>5</v>
      </c>
      <c r="M16" s="9" t="s">
        <v>6</v>
      </c>
      <c r="N16" s="9" t="s">
        <v>7</v>
      </c>
      <c r="O16" s="10" t="s">
        <v>8</v>
      </c>
      <c r="X16" s="11" t="s">
        <v>5</v>
      </c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3"/>
      <c r="AJ16" s="11"/>
    </row>
    <row r="17" spans="1:39" ht="12.75" customHeight="1" x14ac:dyDescent="0.2">
      <c r="A17" s="12" t="s">
        <v>9</v>
      </c>
      <c r="B17" s="13">
        <v>1</v>
      </c>
      <c r="C17" s="13">
        <v>2</v>
      </c>
      <c r="D17" s="13">
        <v>3</v>
      </c>
      <c r="E17" s="13">
        <v>4</v>
      </c>
      <c r="F17" s="13">
        <v>5</v>
      </c>
      <c r="G17" s="13">
        <v>6</v>
      </c>
      <c r="H17" s="201" t="s">
        <v>10</v>
      </c>
      <c r="I17" s="15"/>
      <c r="J17" s="15"/>
      <c r="K17" s="16"/>
      <c r="L17" s="17"/>
      <c r="M17" s="6"/>
      <c r="N17" s="6"/>
      <c r="O17" s="5"/>
      <c r="X17" s="230" t="s">
        <v>11</v>
      </c>
      <c r="Y17" s="229"/>
      <c r="Z17" s="229"/>
      <c r="AA17" s="229"/>
      <c r="AB17" s="229"/>
      <c r="AC17" s="229"/>
      <c r="AD17" s="229"/>
      <c r="AE17" s="229"/>
      <c r="AF17" s="229"/>
      <c r="AG17" s="229"/>
      <c r="AH17" s="11"/>
      <c r="AI17" s="3"/>
      <c r="AJ17" s="3"/>
    </row>
    <row r="18" spans="1:39" ht="12.75" customHeight="1" x14ac:dyDescent="0.2">
      <c r="A18" s="13">
        <v>9701</v>
      </c>
      <c r="B18" s="13">
        <v>69</v>
      </c>
      <c r="C18" s="13"/>
      <c r="D18" s="13"/>
      <c r="E18" s="13"/>
      <c r="F18" s="13"/>
      <c r="G18" s="13"/>
      <c r="H18" s="202"/>
      <c r="I18" s="15"/>
      <c r="J18" s="15"/>
      <c r="K18" s="16"/>
      <c r="L18" s="17"/>
      <c r="M18" s="20">
        <f>B18</f>
        <v>69</v>
      </c>
      <c r="N18" s="6"/>
      <c r="O18" s="5"/>
      <c r="Q18" s="5"/>
      <c r="R18" s="5"/>
      <c r="S18" s="5"/>
      <c r="T18" s="5"/>
      <c r="W18" s="21" t="s">
        <v>12</v>
      </c>
      <c r="X18" s="1">
        <v>9701</v>
      </c>
      <c r="Y18" s="2">
        <v>9702</v>
      </c>
      <c r="Z18" s="2">
        <v>9801</v>
      </c>
      <c r="AA18" s="2">
        <v>9802</v>
      </c>
      <c r="AB18" s="2">
        <v>9901</v>
      </c>
      <c r="AC18" s="2">
        <v>9902</v>
      </c>
      <c r="AD18" s="22" t="s">
        <v>13</v>
      </c>
      <c r="AE18" s="22" t="s">
        <v>14</v>
      </c>
      <c r="AF18" s="22" t="s">
        <v>15</v>
      </c>
      <c r="AG18" s="22" t="s">
        <v>16</v>
      </c>
      <c r="AH18" s="22" t="s">
        <v>17</v>
      </c>
      <c r="AI18" s="22" t="s">
        <v>18</v>
      </c>
      <c r="AJ18" s="22" t="s">
        <v>19</v>
      </c>
      <c r="AK18" s="22" t="s">
        <v>20</v>
      </c>
      <c r="AL18" s="22" t="s">
        <v>21</v>
      </c>
      <c r="AM18" s="22" t="s">
        <v>22</v>
      </c>
    </row>
    <row r="19" spans="1:39" ht="12.75" customHeight="1" x14ac:dyDescent="0.2">
      <c r="A19" s="13">
        <v>9702</v>
      </c>
      <c r="B19" s="13"/>
      <c r="C19" s="13">
        <v>54</v>
      </c>
      <c r="D19" s="13"/>
      <c r="E19" s="13"/>
      <c r="F19" s="13"/>
      <c r="G19" s="13"/>
      <c r="H19" s="202"/>
      <c r="I19" s="15"/>
      <c r="J19" s="15"/>
      <c r="K19" s="16"/>
      <c r="L19" s="17">
        <f>C19/B18</f>
        <v>0.78260869565217395</v>
      </c>
      <c r="M19" s="20">
        <v>55</v>
      </c>
      <c r="N19" s="23">
        <f t="shared" ref="N19:N30" si="0">M19/M18</f>
        <v>0.79710144927536231</v>
      </c>
      <c r="O19" s="5">
        <f t="shared" ref="O19:O30" si="1">100%-N19</f>
        <v>0.20289855072463769</v>
      </c>
      <c r="P19" s="4" t="s">
        <v>2</v>
      </c>
      <c r="W19" s="24" t="s">
        <v>23</v>
      </c>
      <c r="X19" s="23">
        <f>C19/B18</f>
        <v>0.78260869565217395</v>
      </c>
      <c r="Y19" s="23">
        <f>C42/B41</f>
        <v>0.80722891566265065</v>
      </c>
      <c r="Z19" s="23">
        <f>C65/B64</f>
        <v>0.6785714285714286</v>
      </c>
      <c r="AA19" s="23">
        <f>C85/B84</f>
        <v>0.82476635514018692</v>
      </c>
      <c r="AB19" s="23">
        <f>C105/B104</f>
        <v>0.63157894736842102</v>
      </c>
      <c r="AC19" s="25">
        <f>C125/B124</f>
        <v>0.71228070175438596</v>
      </c>
      <c r="AD19" s="25">
        <f>C145/B144</f>
        <v>0.59633027522935778</v>
      </c>
      <c r="AE19" s="25">
        <f t="shared" ref="AE19:AE23" si="2">L166</f>
        <v>1</v>
      </c>
      <c r="AF19" s="25">
        <f t="shared" ref="AF19:AF23" si="3">L185</f>
        <v>0.53846153846153844</v>
      </c>
      <c r="AG19" s="25">
        <f t="shared" ref="AG19:AG23" si="4">L202</f>
        <v>0.70894677236693093</v>
      </c>
      <c r="AH19" s="3">
        <f t="shared" ref="AH19:AH23" si="5">L219</f>
        <v>1</v>
      </c>
      <c r="AI19" s="3">
        <f t="shared" ref="AI19:AI23" si="6">L237</f>
        <v>0.77419354838709675</v>
      </c>
      <c r="AJ19" s="3">
        <f t="shared" ref="AJ19:AJ23" si="7">L253</f>
        <v>0.5</v>
      </c>
      <c r="AK19" s="5">
        <f t="shared" ref="AK19:AK21" si="8">L271</f>
        <v>1</v>
      </c>
      <c r="AL19" s="5">
        <f t="shared" ref="AL19:AL21" si="9">L285</f>
        <v>0.65248226950354615</v>
      </c>
      <c r="AM19" s="5">
        <f>L301</f>
        <v>0.76327868852459013</v>
      </c>
    </row>
    <row r="20" spans="1:39" ht="12.75" customHeight="1" x14ac:dyDescent="0.2">
      <c r="A20" s="13">
        <v>9801</v>
      </c>
      <c r="B20" s="13"/>
      <c r="C20" s="13"/>
      <c r="D20" s="13">
        <v>45</v>
      </c>
      <c r="E20" s="13"/>
      <c r="F20" s="13"/>
      <c r="G20" s="13"/>
      <c r="H20" s="202"/>
      <c r="I20" s="15"/>
      <c r="J20" s="15"/>
      <c r="K20" s="16"/>
      <c r="L20" s="17">
        <f>D20/C19</f>
        <v>0.83333333333333337</v>
      </c>
      <c r="M20" s="20">
        <v>49</v>
      </c>
      <c r="N20" s="23">
        <f t="shared" si="0"/>
        <v>0.89090909090909087</v>
      </c>
      <c r="O20" s="5">
        <f t="shared" si="1"/>
        <v>0.10909090909090913</v>
      </c>
      <c r="P20" s="4">
        <v>9701</v>
      </c>
      <c r="Q20" s="5">
        <f>I34</f>
        <v>0.20289855072463769</v>
      </c>
      <c r="W20" s="24" t="s">
        <v>24</v>
      </c>
      <c r="X20" s="23">
        <f>D20/C19</f>
        <v>0.83333333333333337</v>
      </c>
      <c r="Y20" s="23">
        <f>D43/C42</f>
        <v>0.82587064676616917</v>
      </c>
      <c r="Z20" s="23">
        <f>D66/C65</f>
        <v>0.97368421052631582</v>
      </c>
      <c r="AA20" s="23">
        <f>D86/C85</f>
        <v>0.92634560906515584</v>
      </c>
      <c r="AB20" s="25">
        <f>D106/C105</f>
        <v>0.5625</v>
      </c>
      <c r="AC20" s="25">
        <f>D126/C125</f>
        <v>0.7520525451559934</v>
      </c>
      <c r="AD20" s="25">
        <f>D146/C145</f>
        <v>1</v>
      </c>
      <c r="AE20" s="25">
        <f t="shared" si="2"/>
        <v>0.58653846153846156</v>
      </c>
      <c r="AF20" s="25">
        <f t="shared" si="3"/>
        <v>0.6964285714285714</v>
      </c>
      <c r="AG20" s="25">
        <f t="shared" si="4"/>
        <v>1</v>
      </c>
      <c r="AH20" s="3">
        <f t="shared" si="5"/>
        <v>0.38983050847457629</v>
      </c>
      <c r="AI20" s="3">
        <f t="shared" si="6"/>
        <v>0.81944444444444442</v>
      </c>
      <c r="AJ20" s="3">
        <f t="shared" si="7"/>
        <v>0.90625</v>
      </c>
      <c r="AK20" s="5">
        <f t="shared" si="8"/>
        <v>0.93119266055045868</v>
      </c>
      <c r="AL20" s="5">
        <f t="shared" si="9"/>
        <v>0.84782608695652173</v>
      </c>
    </row>
    <row r="21" spans="1:39" ht="12.75" customHeight="1" x14ac:dyDescent="0.2">
      <c r="A21" s="13">
        <v>9802</v>
      </c>
      <c r="B21" s="13"/>
      <c r="C21" s="13"/>
      <c r="D21" s="13"/>
      <c r="E21" s="13">
        <v>26</v>
      </c>
      <c r="F21" s="13"/>
      <c r="G21" s="13"/>
      <c r="H21" s="202"/>
      <c r="I21" s="15"/>
      <c r="J21" s="15"/>
      <c r="K21" s="16"/>
      <c r="L21" s="17">
        <f>E21/D20</f>
        <v>0.57777777777777772</v>
      </c>
      <c r="M21" s="20">
        <v>42</v>
      </c>
      <c r="N21" s="23">
        <f t="shared" si="0"/>
        <v>0.8571428571428571</v>
      </c>
      <c r="O21" s="5">
        <f t="shared" si="1"/>
        <v>0.1428571428571429</v>
      </c>
      <c r="P21" s="4">
        <v>9702</v>
      </c>
      <c r="Q21" s="5">
        <f>I56</f>
        <v>0.45917001338688085</v>
      </c>
      <c r="W21" s="24" t="s">
        <v>25</v>
      </c>
      <c r="X21" s="23">
        <f>E21/D20</f>
        <v>0.57777777777777772</v>
      </c>
      <c r="Y21" s="23">
        <f>E44/D43</f>
        <v>0.92369477911646591</v>
      </c>
      <c r="Z21" s="23">
        <f>E67/D66</f>
        <v>1</v>
      </c>
      <c r="AA21" s="25">
        <f>E87/D86</f>
        <v>0.70948012232415902</v>
      </c>
      <c r="AB21" s="25">
        <f>E107/D106</f>
        <v>0.55555555555555558</v>
      </c>
      <c r="AC21" s="25">
        <f>E127/D126</f>
        <v>1</v>
      </c>
      <c r="AD21" s="25">
        <f>E147/D146</f>
        <v>0.56923076923076921</v>
      </c>
      <c r="AE21" s="25">
        <f t="shared" si="2"/>
        <v>0.83606557377049184</v>
      </c>
      <c r="AF21" s="25">
        <f t="shared" si="3"/>
        <v>1</v>
      </c>
      <c r="AG21" s="25">
        <f t="shared" si="4"/>
        <v>0.69968051118210861</v>
      </c>
      <c r="AH21" s="3">
        <f t="shared" si="5"/>
        <v>0.67391304347826086</v>
      </c>
      <c r="AI21" s="3">
        <f t="shared" si="6"/>
        <v>1</v>
      </c>
      <c r="AJ21" s="3">
        <f t="shared" si="7"/>
        <v>0.67241379310344829</v>
      </c>
      <c r="AK21" s="5">
        <f t="shared" si="8"/>
        <v>0.99507389162561577</v>
      </c>
      <c r="AL21" s="5">
        <f t="shared" si="9"/>
        <v>1</v>
      </c>
    </row>
    <row r="22" spans="1:39" ht="12.75" customHeight="1" x14ac:dyDescent="0.2">
      <c r="A22" s="13">
        <v>9901</v>
      </c>
      <c r="B22" s="13"/>
      <c r="C22" s="13"/>
      <c r="D22" s="13"/>
      <c r="E22" s="13"/>
      <c r="F22" s="13">
        <v>23</v>
      </c>
      <c r="G22" s="13"/>
      <c r="H22" s="202">
        <v>2</v>
      </c>
      <c r="I22" s="15"/>
      <c r="J22" s="15"/>
      <c r="K22" s="16"/>
      <c r="L22" s="17">
        <f>F22/E21</f>
        <v>0.88461538461538458</v>
      </c>
      <c r="M22" s="20">
        <v>33</v>
      </c>
      <c r="N22" s="23">
        <f t="shared" si="0"/>
        <v>0.7857142857142857</v>
      </c>
      <c r="O22" s="5">
        <f t="shared" si="1"/>
        <v>0.2142857142857143</v>
      </c>
      <c r="P22" s="4">
        <v>9801</v>
      </c>
      <c r="Q22" s="5">
        <f>I78</f>
        <v>0.17857142857142858</v>
      </c>
      <c r="W22" s="24" t="s">
        <v>26</v>
      </c>
      <c r="X22" s="23">
        <f>F22/E21</f>
        <v>0.88461538461538458</v>
      </c>
      <c r="Y22" s="23">
        <f>F45/E44</f>
        <v>0.95652173913043481</v>
      </c>
      <c r="Z22" s="25">
        <f>F68/E67</f>
        <v>0.54054054054054057</v>
      </c>
      <c r="AA22" s="25">
        <f>F88/E87</f>
        <v>0.8125</v>
      </c>
      <c r="AB22" s="25">
        <f>F108/E107</f>
        <v>1</v>
      </c>
      <c r="AC22" s="25">
        <f>F128/E127</f>
        <v>0.76419213973799127</v>
      </c>
      <c r="AD22" s="25">
        <f>F148/E147</f>
        <v>0.67567567567567566</v>
      </c>
      <c r="AE22" s="25">
        <f t="shared" si="2"/>
        <v>1</v>
      </c>
      <c r="AF22" s="25">
        <f t="shared" si="3"/>
        <v>0.58974358974358976</v>
      </c>
      <c r="AG22" s="25">
        <f t="shared" si="4"/>
        <v>1</v>
      </c>
      <c r="AH22" s="3">
        <f t="shared" si="5"/>
        <v>1</v>
      </c>
      <c r="AI22" s="3">
        <f t="shared" si="6"/>
        <v>0.79661016949152541</v>
      </c>
      <c r="AJ22" s="3">
        <f t="shared" si="7"/>
        <v>0.76923076923076927</v>
      </c>
      <c r="AK22" s="5">
        <f>L280</f>
        <v>0</v>
      </c>
    </row>
    <row r="23" spans="1:39" ht="12.75" customHeight="1" x14ac:dyDescent="0.2">
      <c r="A23" s="13">
        <v>9902</v>
      </c>
      <c r="B23" s="13"/>
      <c r="C23" s="13"/>
      <c r="D23" s="13"/>
      <c r="E23" s="13"/>
      <c r="F23" s="13"/>
      <c r="G23" s="13">
        <v>23</v>
      </c>
      <c r="H23" s="202">
        <v>12</v>
      </c>
      <c r="I23" s="85">
        <f>SUM(H22:H23)</f>
        <v>14</v>
      </c>
      <c r="J23" s="15"/>
      <c r="K23" s="16"/>
      <c r="L23" s="17">
        <f>G23/F22</f>
        <v>1</v>
      </c>
      <c r="M23" s="20">
        <v>35</v>
      </c>
      <c r="N23" s="23">
        <f t="shared" si="0"/>
        <v>1.0606060606060606</v>
      </c>
      <c r="O23" s="5">
        <f t="shared" si="1"/>
        <v>-6.0606060606060552E-2</v>
      </c>
      <c r="P23" s="4">
        <v>9802</v>
      </c>
      <c r="Q23" s="5">
        <f>I98</f>
        <v>0.33878504672897197</v>
      </c>
      <c r="W23" s="24" t="s">
        <v>27</v>
      </c>
      <c r="X23" s="23">
        <f>G23/F22</f>
        <v>1</v>
      </c>
      <c r="Y23" s="25">
        <f>G46/F45</f>
        <v>1</v>
      </c>
      <c r="Z23" s="25">
        <f>G69/F68</f>
        <v>0.85</v>
      </c>
      <c r="AA23" s="25">
        <f>G89/F88</f>
        <v>1</v>
      </c>
      <c r="AB23" s="25">
        <f>G109/F108</f>
        <v>1</v>
      </c>
      <c r="AC23" s="25">
        <f>G129/F128</f>
        <v>1</v>
      </c>
      <c r="AD23" s="25">
        <f>G149/F148</f>
        <v>1</v>
      </c>
      <c r="AE23" s="25">
        <f t="shared" si="2"/>
        <v>1</v>
      </c>
      <c r="AF23" s="25">
        <f t="shared" si="3"/>
        <v>1</v>
      </c>
      <c r="AG23" s="25">
        <f t="shared" si="4"/>
        <v>1</v>
      </c>
      <c r="AH23" s="3">
        <f t="shared" si="5"/>
        <v>0.967741935483871</v>
      </c>
      <c r="AI23" s="3">
        <f t="shared" si="6"/>
        <v>1</v>
      </c>
      <c r="AJ23" s="3">
        <f t="shared" si="7"/>
        <v>1</v>
      </c>
    </row>
    <row r="24" spans="1:39" ht="12.75" customHeight="1" x14ac:dyDescent="0.2">
      <c r="A24" s="27" t="s">
        <v>13</v>
      </c>
      <c r="B24" s="13"/>
      <c r="C24" s="13"/>
      <c r="D24" s="13"/>
      <c r="E24" s="13"/>
      <c r="F24" s="13"/>
      <c r="G24" s="13">
        <v>7</v>
      </c>
      <c r="H24" s="202">
        <v>3</v>
      </c>
      <c r="I24" s="15"/>
      <c r="J24" s="15"/>
      <c r="K24" s="16"/>
      <c r="L24" s="17"/>
      <c r="M24" s="20">
        <v>8</v>
      </c>
      <c r="N24" s="23">
        <f t="shared" si="0"/>
        <v>0.22857142857142856</v>
      </c>
      <c r="O24" s="5">
        <f t="shared" si="1"/>
        <v>0.77142857142857146</v>
      </c>
      <c r="P24" s="4">
        <v>9901</v>
      </c>
      <c r="Q24" s="5">
        <f>I118</f>
        <v>0.11842105263157894</v>
      </c>
      <c r="W24" s="28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9"/>
      <c r="AI24" s="3"/>
      <c r="AJ24" s="3"/>
    </row>
    <row r="25" spans="1:39" ht="12.75" customHeight="1" x14ac:dyDescent="0.2">
      <c r="A25" s="27" t="s">
        <v>14</v>
      </c>
      <c r="B25" s="13"/>
      <c r="C25" s="13"/>
      <c r="D25" s="13"/>
      <c r="E25" s="13"/>
      <c r="F25" s="13"/>
      <c r="G25" s="13">
        <v>1</v>
      </c>
      <c r="H25" s="202">
        <v>1</v>
      </c>
      <c r="I25" s="15"/>
      <c r="J25" s="15"/>
      <c r="K25" s="16"/>
      <c r="L25" s="17"/>
      <c r="M25" s="20">
        <v>1</v>
      </c>
      <c r="N25" s="23">
        <f t="shared" si="0"/>
        <v>0.125</v>
      </c>
      <c r="O25" s="5">
        <f t="shared" si="1"/>
        <v>0.875</v>
      </c>
      <c r="P25" s="4">
        <v>9902</v>
      </c>
      <c r="Q25" s="5">
        <f>I118</f>
        <v>0.11842105263157894</v>
      </c>
      <c r="R25" s="3"/>
      <c r="S25" s="3"/>
      <c r="T25" s="3"/>
      <c r="W25" s="28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9"/>
      <c r="AI25" s="3"/>
      <c r="AJ25" s="3"/>
    </row>
    <row r="26" spans="1:39" ht="12.75" customHeight="1" x14ac:dyDescent="0.2">
      <c r="A26" s="27" t="s">
        <v>15</v>
      </c>
      <c r="B26" s="13"/>
      <c r="C26" s="13"/>
      <c r="D26" s="13"/>
      <c r="E26" s="13"/>
      <c r="F26" s="13"/>
      <c r="G26" s="13">
        <v>3</v>
      </c>
      <c r="H26" s="202">
        <v>3</v>
      </c>
      <c r="I26" s="15"/>
      <c r="J26" s="15"/>
      <c r="K26" s="16"/>
      <c r="L26" s="17"/>
      <c r="M26" s="20">
        <v>4</v>
      </c>
      <c r="N26" s="23">
        <f t="shared" si="0"/>
        <v>4</v>
      </c>
      <c r="O26" s="5">
        <f t="shared" si="1"/>
        <v>-3</v>
      </c>
      <c r="P26" s="30" t="s">
        <v>13</v>
      </c>
      <c r="Q26" s="5">
        <f>I159</f>
        <v>0.19266055045871561</v>
      </c>
      <c r="W26" s="28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9"/>
      <c r="AI26" s="3"/>
      <c r="AJ26" s="3"/>
    </row>
    <row r="27" spans="1:39" ht="12.75" customHeight="1" x14ac:dyDescent="0.2">
      <c r="A27" s="27" t="s">
        <v>16</v>
      </c>
      <c r="B27" s="13"/>
      <c r="C27" s="13"/>
      <c r="D27" s="13"/>
      <c r="E27" s="13"/>
      <c r="F27" s="13"/>
      <c r="G27" s="13">
        <v>1</v>
      </c>
      <c r="H27" s="202"/>
      <c r="I27" s="15"/>
      <c r="J27" s="15"/>
      <c r="K27" s="16"/>
      <c r="L27" s="17"/>
      <c r="M27" s="20">
        <v>1</v>
      </c>
      <c r="N27" s="23">
        <f t="shared" si="0"/>
        <v>0.25</v>
      </c>
      <c r="O27" s="5">
        <f t="shared" si="1"/>
        <v>0.75</v>
      </c>
      <c r="P27" s="30" t="s">
        <v>14</v>
      </c>
      <c r="Q27" s="5">
        <f>I178</f>
        <v>0.33119658119658119</v>
      </c>
      <c r="W27" s="31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3"/>
      <c r="AJ27" s="3"/>
    </row>
    <row r="28" spans="1:39" ht="12.75" customHeight="1" x14ac:dyDescent="0.2">
      <c r="A28" s="27" t="s">
        <v>17</v>
      </c>
      <c r="B28" s="13"/>
      <c r="C28" s="13"/>
      <c r="D28" s="13"/>
      <c r="E28" s="13"/>
      <c r="F28" s="13"/>
      <c r="G28" s="13"/>
      <c r="H28" s="202"/>
      <c r="I28" s="15"/>
      <c r="J28" s="15"/>
      <c r="K28" s="16"/>
      <c r="L28" s="17"/>
      <c r="M28" s="20"/>
      <c r="N28" s="23">
        <f t="shared" si="0"/>
        <v>0</v>
      </c>
      <c r="O28" s="5">
        <f t="shared" si="1"/>
        <v>1</v>
      </c>
      <c r="P28" s="30" t="s">
        <v>15</v>
      </c>
      <c r="Q28" s="5">
        <f>I195</f>
        <v>0.19230769230769232</v>
      </c>
      <c r="W28" s="31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3"/>
      <c r="AJ28" s="3"/>
    </row>
    <row r="29" spans="1:39" ht="12.75" customHeight="1" x14ac:dyDescent="0.2">
      <c r="A29" s="27" t="s">
        <v>18</v>
      </c>
      <c r="B29" s="13"/>
      <c r="C29" s="13"/>
      <c r="D29" s="13"/>
      <c r="E29" s="13"/>
      <c r="F29" s="13"/>
      <c r="G29" s="13"/>
      <c r="H29" s="202"/>
      <c r="I29" s="15"/>
      <c r="J29" s="15"/>
      <c r="K29" s="16"/>
      <c r="L29" s="17"/>
      <c r="M29" s="20"/>
      <c r="N29" s="23" t="e">
        <f t="shared" si="0"/>
        <v>#DIV/0!</v>
      </c>
      <c r="O29" s="5" t="e">
        <f t="shared" si="1"/>
        <v>#DIV/0!</v>
      </c>
      <c r="P29" s="30" t="s">
        <v>16</v>
      </c>
      <c r="Q29" s="5">
        <f>I212</f>
        <v>0.42921857304643263</v>
      </c>
      <c r="W29" s="31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3"/>
      <c r="AJ29" s="3"/>
    </row>
    <row r="30" spans="1:39" ht="12.75" customHeight="1" x14ac:dyDescent="0.2">
      <c r="A30" s="27" t="s">
        <v>19</v>
      </c>
      <c r="B30" s="13"/>
      <c r="C30" s="13"/>
      <c r="D30" s="13"/>
      <c r="E30" s="13"/>
      <c r="F30" s="13"/>
      <c r="G30" s="13"/>
      <c r="H30" s="202"/>
      <c r="I30" s="15"/>
      <c r="J30" s="15"/>
      <c r="K30" s="16"/>
      <c r="L30" s="17"/>
      <c r="M30" s="20"/>
      <c r="N30" s="23" t="e">
        <f t="shared" si="0"/>
        <v>#DIV/0!</v>
      </c>
      <c r="O30" s="5" t="e">
        <f t="shared" si="1"/>
        <v>#DIV/0!</v>
      </c>
      <c r="P30" s="30" t="s">
        <v>17</v>
      </c>
      <c r="Q30" s="5">
        <f>I231</f>
        <v>0.1271186440677966</v>
      </c>
      <c r="W30" s="31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3"/>
      <c r="AJ30" s="3"/>
    </row>
    <row r="31" spans="1:39" ht="12.75" customHeight="1" x14ac:dyDescent="0.2">
      <c r="A31" s="27" t="s">
        <v>20</v>
      </c>
      <c r="B31" s="32"/>
      <c r="C31" s="32"/>
      <c r="D31" s="32"/>
      <c r="E31" s="32"/>
      <c r="F31" s="32"/>
      <c r="G31" s="32"/>
      <c r="H31" s="203"/>
      <c r="I31" s="5"/>
      <c r="J31" s="5"/>
      <c r="K31" s="32"/>
      <c r="L31" s="5"/>
      <c r="M31" s="20"/>
      <c r="N31" s="23"/>
      <c r="O31" s="5"/>
      <c r="P31" s="30" t="s">
        <v>18</v>
      </c>
      <c r="Q31" s="5">
        <f>I248</f>
        <v>0.43206256109481916</v>
      </c>
      <c r="W31" s="31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3"/>
      <c r="AJ31" s="3"/>
    </row>
    <row r="32" spans="1:39" ht="12.75" customHeight="1" x14ac:dyDescent="0.2">
      <c r="A32" s="31"/>
      <c r="B32" s="32"/>
      <c r="C32" s="32"/>
      <c r="D32" s="32"/>
      <c r="E32" s="32"/>
      <c r="F32" s="32"/>
      <c r="G32" s="32"/>
      <c r="H32" s="203"/>
      <c r="I32" s="5"/>
      <c r="J32" s="5"/>
      <c r="K32" s="32"/>
      <c r="L32" s="5"/>
      <c r="M32" s="20"/>
      <c r="N32" s="23"/>
      <c r="O32" s="5"/>
      <c r="P32" s="30" t="s">
        <v>19</v>
      </c>
      <c r="Q32" s="5">
        <f>I263</f>
        <v>0.2109375</v>
      </c>
      <c r="W32" s="31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3"/>
      <c r="AJ32" s="3"/>
    </row>
    <row r="33" spans="1:39" ht="12.75" customHeight="1" x14ac:dyDescent="0.2">
      <c r="A33" s="31"/>
      <c r="B33" s="32"/>
      <c r="C33" s="32"/>
      <c r="D33" s="32"/>
      <c r="E33" s="32"/>
      <c r="F33" s="32"/>
      <c r="G33" s="32"/>
      <c r="H33" s="203"/>
      <c r="I33" s="5"/>
      <c r="J33" s="5"/>
      <c r="K33" s="32"/>
      <c r="L33" s="5"/>
      <c r="M33" s="20"/>
      <c r="N33" s="23"/>
      <c r="O33" s="5"/>
      <c r="P33" s="30" t="s">
        <v>20</v>
      </c>
      <c r="Q33" s="5">
        <f>I280</f>
        <v>0.48521916411824667</v>
      </c>
      <c r="W33" s="31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3"/>
      <c r="AJ33" s="3"/>
    </row>
    <row r="34" spans="1:39" ht="12.75" customHeight="1" x14ac:dyDescent="0.2">
      <c r="A34" s="31"/>
      <c r="G34" s="32">
        <f>SUM(G23:G29)</f>
        <v>35</v>
      </c>
      <c r="H34" s="204">
        <f>SUM(H22:H30)</f>
        <v>21</v>
      </c>
      <c r="I34" s="5">
        <f>I23/B18</f>
        <v>0.20289855072463769</v>
      </c>
      <c r="J34" s="5">
        <f>H34/B18</f>
        <v>0.30434782608695654</v>
      </c>
      <c r="K34" s="5">
        <f>J34-I34</f>
        <v>0.10144927536231885</v>
      </c>
      <c r="L34" s="5"/>
      <c r="M34" s="6"/>
      <c r="N34" s="6"/>
      <c r="O34" s="5"/>
      <c r="W34" s="31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3"/>
      <c r="AJ34" s="3"/>
    </row>
    <row r="35" spans="1:39" ht="12.75" customHeight="1" x14ac:dyDescent="0.2">
      <c r="I35" s="5"/>
      <c r="J35" s="5"/>
      <c r="L35" s="5"/>
      <c r="M35" s="6"/>
      <c r="N35" s="6"/>
      <c r="O35" s="5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</row>
    <row r="36" spans="1:39" ht="12.75" customHeight="1" x14ac:dyDescent="0.2">
      <c r="A36" s="35" t="s">
        <v>28</v>
      </c>
      <c r="B36" s="35"/>
      <c r="C36" s="35"/>
      <c r="D36" s="36"/>
      <c r="E36" s="36"/>
      <c r="G36" s="37">
        <f>((H22*5)+(H23*6)+(H24*7)+(H25*8)+(H26*9)+(H27*10))/H34</f>
        <v>6.5714285714285712</v>
      </c>
      <c r="H36" s="203"/>
      <c r="I36" s="32"/>
      <c r="J36" s="32"/>
      <c r="K36" s="32"/>
      <c r="L36" s="32"/>
      <c r="M36" s="6"/>
      <c r="N36" s="6"/>
      <c r="O36" s="32"/>
      <c r="P36" s="39"/>
      <c r="W36" s="40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3"/>
      <c r="AJ36" s="3"/>
    </row>
    <row r="37" spans="1:39" ht="12.75" customHeight="1" x14ac:dyDescent="0.2">
      <c r="I37" s="5"/>
      <c r="J37" s="5"/>
      <c r="L37" s="5"/>
      <c r="M37" s="6"/>
      <c r="N37" s="6"/>
      <c r="O37" s="5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</row>
    <row r="38" spans="1:39" ht="12.75" customHeight="1" x14ac:dyDescent="0.2">
      <c r="A38" s="4" t="s">
        <v>29</v>
      </c>
      <c r="I38" s="5"/>
      <c r="J38" s="5"/>
      <c r="L38" s="5"/>
      <c r="M38" s="6"/>
      <c r="N38" s="6"/>
      <c r="O38" s="5"/>
      <c r="W38" s="4"/>
      <c r="X38" s="11" t="s">
        <v>30</v>
      </c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3"/>
      <c r="AJ38" s="3"/>
    </row>
    <row r="39" spans="1:39" ht="25.5" customHeight="1" x14ac:dyDescent="0.2">
      <c r="B39" s="228" t="s">
        <v>1</v>
      </c>
      <c r="C39" s="229"/>
      <c r="D39" s="229"/>
      <c r="E39" s="229"/>
      <c r="F39" s="229"/>
      <c r="G39" s="229"/>
      <c r="I39" s="7" t="s">
        <v>2</v>
      </c>
      <c r="J39" s="7" t="s">
        <v>3</v>
      </c>
      <c r="K39" s="8" t="s">
        <v>4</v>
      </c>
      <c r="L39" s="7" t="s">
        <v>5</v>
      </c>
      <c r="M39" s="9" t="s">
        <v>6</v>
      </c>
      <c r="N39" s="9" t="s">
        <v>7</v>
      </c>
      <c r="O39" s="10" t="s">
        <v>8</v>
      </c>
      <c r="X39" s="230" t="s">
        <v>11</v>
      </c>
      <c r="Y39" s="229"/>
      <c r="Z39" s="229"/>
      <c r="AA39" s="229"/>
      <c r="AB39" s="229"/>
      <c r="AC39" s="229"/>
      <c r="AD39" s="229"/>
      <c r="AE39" s="229"/>
      <c r="AF39" s="229"/>
      <c r="AG39" s="229"/>
      <c r="AH39" s="3"/>
      <c r="AI39" s="3"/>
      <c r="AJ39" s="3"/>
    </row>
    <row r="40" spans="1:39" ht="12.75" customHeight="1" x14ac:dyDescent="0.2">
      <c r="A40" s="12" t="s">
        <v>9</v>
      </c>
      <c r="B40" s="13">
        <v>1</v>
      </c>
      <c r="C40" s="13">
        <v>2</v>
      </c>
      <c r="D40" s="13">
        <v>3</v>
      </c>
      <c r="E40" s="13">
        <v>4</v>
      </c>
      <c r="F40" s="13">
        <v>5</v>
      </c>
      <c r="G40" s="13">
        <v>6</v>
      </c>
      <c r="H40" s="201" t="s">
        <v>10</v>
      </c>
      <c r="I40" s="41"/>
      <c r="J40" s="15"/>
      <c r="K40" s="16"/>
      <c r="L40" s="17"/>
      <c r="M40" s="6"/>
      <c r="N40" s="6"/>
      <c r="O40" s="5"/>
      <c r="W40" s="21" t="s">
        <v>12</v>
      </c>
      <c r="X40" s="1">
        <v>9701</v>
      </c>
      <c r="Y40" s="2">
        <v>9702</v>
      </c>
      <c r="Z40" s="2">
        <v>9801</v>
      </c>
      <c r="AA40" s="2">
        <v>9802</v>
      </c>
      <c r="AB40" s="2">
        <v>9901</v>
      </c>
      <c r="AC40" s="2">
        <v>9902</v>
      </c>
      <c r="AD40" s="22" t="s">
        <v>13</v>
      </c>
      <c r="AE40" s="22" t="s">
        <v>14</v>
      </c>
      <c r="AF40" s="22" t="s">
        <v>15</v>
      </c>
      <c r="AG40" s="22" t="s">
        <v>16</v>
      </c>
      <c r="AH40" s="22" t="s">
        <v>17</v>
      </c>
      <c r="AI40" s="22" t="s">
        <v>18</v>
      </c>
      <c r="AJ40" s="22" t="s">
        <v>19</v>
      </c>
      <c r="AK40" s="22" t="s">
        <v>20</v>
      </c>
      <c r="AL40" s="22" t="s">
        <v>21</v>
      </c>
      <c r="AM40" s="22" t="s">
        <v>22</v>
      </c>
    </row>
    <row r="41" spans="1:39" ht="12.75" customHeight="1" x14ac:dyDescent="0.2">
      <c r="A41" s="13">
        <v>9702</v>
      </c>
      <c r="B41" s="13">
        <v>747</v>
      </c>
      <c r="C41" s="13"/>
      <c r="D41" s="13"/>
      <c r="E41" s="13"/>
      <c r="F41" s="13"/>
      <c r="G41" s="13"/>
      <c r="H41" s="202"/>
      <c r="I41" s="41"/>
      <c r="J41" s="15"/>
      <c r="K41" s="16"/>
      <c r="L41" s="17"/>
      <c r="M41" s="20">
        <f>B41</f>
        <v>747</v>
      </c>
      <c r="N41" s="6"/>
      <c r="O41" s="5"/>
      <c r="V41" s="42"/>
      <c r="W41" s="24" t="s">
        <v>23</v>
      </c>
      <c r="X41" s="23">
        <f t="shared" ref="X41:X45" si="10">M19/M18</f>
        <v>0.79710144927536231</v>
      </c>
      <c r="Y41" s="23">
        <f t="shared" ref="Y41:Y45" si="11">M42/M41</f>
        <v>0.81392235609103081</v>
      </c>
      <c r="Z41" s="23">
        <f t="shared" ref="Z41:Z45" si="12">M65/M64</f>
        <v>0.6785714285714286</v>
      </c>
      <c r="AA41" s="23">
        <f t="shared" ref="AA41:AA45" si="13">M85/M84</f>
        <v>0.83294392523364491</v>
      </c>
      <c r="AB41" s="23">
        <f t="shared" ref="AB41:AB45" si="14">M105/M104</f>
        <v>0.71052631578947367</v>
      </c>
      <c r="AC41" s="23">
        <f t="shared" ref="AC41:AC45" si="15">M125/M124</f>
        <v>0.71578947368421053</v>
      </c>
      <c r="AD41" s="23">
        <f t="shared" ref="AD41:AD45" si="16">M145/M144</f>
        <v>0.60550458715596334</v>
      </c>
      <c r="AE41" s="23">
        <f t="shared" ref="AE41:AE45" si="17">N166</f>
        <v>1</v>
      </c>
      <c r="AF41" s="23">
        <f t="shared" ref="AF41:AF45" si="18">N185</f>
        <v>0.53846153846153844</v>
      </c>
      <c r="AG41" s="23">
        <f t="shared" ref="AG41:AG45" si="19">N202</f>
        <v>0.71347678369195922</v>
      </c>
      <c r="AH41" s="3">
        <f t="shared" ref="AH41:AH45" si="20">N219</f>
        <v>1</v>
      </c>
      <c r="AI41" s="3">
        <f t="shared" ref="AI41:AI45" si="21">N237</f>
        <v>0.78201368523949166</v>
      </c>
      <c r="AJ41" s="3">
        <f t="shared" ref="AJ41:AJ45" si="22">N253</f>
        <v>0.5</v>
      </c>
      <c r="AK41" s="3">
        <f t="shared" ref="AK41:AK43" si="23">N271</f>
        <v>0.76701030927835057</v>
      </c>
      <c r="AL41" s="3">
        <f t="shared" ref="AL41:AL43" si="24">N285</f>
        <v>0.66666666666666663</v>
      </c>
      <c r="AM41" s="3">
        <f>N301</f>
        <v>0.76393442622950825</v>
      </c>
    </row>
    <row r="42" spans="1:39" ht="12.75" customHeight="1" x14ac:dyDescent="0.2">
      <c r="A42" s="13">
        <v>9801</v>
      </c>
      <c r="B42" s="13"/>
      <c r="C42" s="13">
        <v>603</v>
      </c>
      <c r="D42" s="13"/>
      <c r="E42" s="13"/>
      <c r="F42" s="13"/>
      <c r="G42" s="13"/>
      <c r="H42" s="202"/>
      <c r="I42" s="41"/>
      <c r="J42" s="15"/>
      <c r="K42" s="16"/>
      <c r="L42" s="17">
        <f>C42/B41</f>
        <v>0.80722891566265065</v>
      </c>
      <c r="M42" s="20">
        <v>608</v>
      </c>
      <c r="N42" s="3">
        <f t="shared" ref="N42:N52" si="25">M42/M41</f>
        <v>0.81392235609103081</v>
      </c>
      <c r="O42" s="5">
        <f t="shared" ref="O42:O52" si="26">100%-N42</f>
        <v>0.18607764390896919</v>
      </c>
      <c r="W42" s="24" t="s">
        <v>24</v>
      </c>
      <c r="X42" s="23">
        <f t="shared" si="10"/>
        <v>0.89090909090909087</v>
      </c>
      <c r="Y42" s="23">
        <f t="shared" si="11"/>
        <v>0.93914473684210531</v>
      </c>
      <c r="Z42" s="23">
        <f t="shared" si="12"/>
        <v>1.0789473684210527</v>
      </c>
      <c r="AA42" s="23">
        <f t="shared" si="13"/>
        <v>1.1921458625525947</v>
      </c>
      <c r="AB42" s="23">
        <f t="shared" si="14"/>
        <v>0.68518518518518523</v>
      </c>
      <c r="AC42" s="23">
        <f t="shared" si="15"/>
        <v>0.91339869281045749</v>
      </c>
      <c r="AD42" s="23">
        <f t="shared" si="16"/>
        <v>1.696969696969697</v>
      </c>
      <c r="AE42" s="23">
        <f t="shared" si="17"/>
        <v>0.66987179487179482</v>
      </c>
      <c r="AF42" s="23">
        <f t="shared" si="18"/>
        <v>0.8571428571428571</v>
      </c>
      <c r="AG42" s="23">
        <f t="shared" si="19"/>
        <v>0.98412698412698407</v>
      </c>
      <c r="AH42" s="3">
        <f t="shared" si="20"/>
        <v>0.56779661016949157</v>
      </c>
      <c r="AI42" s="3">
        <f t="shared" si="21"/>
        <v>0.93874999999999997</v>
      </c>
      <c r="AJ42" s="3">
        <f t="shared" si="22"/>
        <v>1.875</v>
      </c>
      <c r="AK42" s="3">
        <f t="shared" si="23"/>
        <v>0.95967741935483875</v>
      </c>
      <c r="AL42" s="3">
        <f t="shared" si="24"/>
        <v>0.95744680851063835</v>
      </c>
    </row>
    <row r="43" spans="1:39" ht="12.75" customHeight="1" x14ac:dyDescent="0.2">
      <c r="A43" s="13">
        <v>9802</v>
      </c>
      <c r="B43" s="13"/>
      <c r="C43" s="13"/>
      <c r="D43" s="13">
        <v>498</v>
      </c>
      <c r="E43" s="13"/>
      <c r="F43" s="13"/>
      <c r="G43" s="13"/>
      <c r="H43" s="202"/>
      <c r="I43" s="41"/>
      <c r="J43" s="15"/>
      <c r="K43" s="16"/>
      <c r="L43" s="17">
        <f>D43/C42</f>
        <v>0.82587064676616917</v>
      </c>
      <c r="M43" s="20">
        <v>571</v>
      </c>
      <c r="N43" s="3">
        <f t="shared" si="25"/>
        <v>0.93914473684210531</v>
      </c>
      <c r="O43" s="5">
        <f t="shared" si="26"/>
        <v>6.085526315789469E-2</v>
      </c>
      <c r="W43" s="24" t="s">
        <v>25</v>
      </c>
      <c r="X43" s="23">
        <f t="shared" si="10"/>
        <v>0.8571428571428571</v>
      </c>
      <c r="Y43" s="23">
        <f t="shared" si="11"/>
        <v>0.95796847635726801</v>
      </c>
      <c r="Z43" s="23">
        <f t="shared" si="12"/>
        <v>1.1219512195121952</v>
      </c>
      <c r="AA43" s="23">
        <f t="shared" si="13"/>
        <v>0.67882352941176471</v>
      </c>
      <c r="AB43" s="23">
        <f t="shared" si="14"/>
        <v>0.72972972972972971</v>
      </c>
      <c r="AC43" s="23">
        <f t="shared" si="15"/>
        <v>1.1860465116279071</v>
      </c>
      <c r="AD43" s="23">
        <f t="shared" si="16"/>
        <v>0.4017857142857143</v>
      </c>
      <c r="AE43" s="23">
        <f t="shared" si="17"/>
        <v>0.94417862838915467</v>
      </c>
      <c r="AF43" s="23">
        <f t="shared" si="18"/>
        <v>1.8541666666666667</v>
      </c>
      <c r="AG43" s="23">
        <f t="shared" si="19"/>
        <v>0.88709677419354838</v>
      </c>
      <c r="AH43" s="3">
        <f t="shared" si="20"/>
        <v>0.83582089552238803</v>
      </c>
      <c r="AI43" s="3">
        <f t="shared" si="21"/>
        <v>1.2396804260985352</v>
      </c>
      <c r="AJ43" s="3">
        <f t="shared" si="22"/>
        <v>0.45</v>
      </c>
      <c r="AK43" s="3">
        <f t="shared" si="23"/>
        <v>0.99719887955182074</v>
      </c>
      <c r="AL43" s="3">
        <f t="shared" si="24"/>
        <v>1.3444444444444446</v>
      </c>
    </row>
    <row r="44" spans="1:39" ht="12.75" customHeight="1" x14ac:dyDescent="0.2">
      <c r="A44" s="13">
        <v>9901</v>
      </c>
      <c r="B44" s="13"/>
      <c r="C44" s="13"/>
      <c r="D44" s="13"/>
      <c r="E44" s="13">
        <v>460</v>
      </c>
      <c r="F44" s="13"/>
      <c r="G44" s="13"/>
      <c r="H44" s="202">
        <v>10</v>
      </c>
      <c r="I44" s="41"/>
      <c r="J44" s="15"/>
      <c r="K44" s="16"/>
      <c r="L44" s="17">
        <f>E44/D43</f>
        <v>0.92369477911646591</v>
      </c>
      <c r="M44" s="20">
        <v>547</v>
      </c>
      <c r="N44" s="3">
        <f t="shared" si="25"/>
        <v>0.95796847635726801</v>
      </c>
      <c r="O44" s="5">
        <f t="shared" si="26"/>
        <v>4.2031523642731994E-2</v>
      </c>
      <c r="W44" s="24" t="s">
        <v>26</v>
      </c>
      <c r="X44" s="23">
        <f t="shared" si="10"/>
        <v>0.7857142857142857</v>
      </c>
      <c r="Y44" s="23">
        <f t="shared" si="11"/>
        <v>1.1901279707495429</v>
      </c>
      <c r="Z44" s="23">
        <f t="shared" si="12"/>
        <v>0.67391304347826086</v>
      </c>
      <c r="AA44" s="23">
        <f t="shared" si="13"/>
        <v>0.88388214904679374</v>
      </c>
      <c r="AB44" s="23">
        <f t="shared" si="14"/>
        <v>2.1481481481481484</v>
      </c>
      <c r="AC44" s="23">
        <f t="shared" si="15"/>
        <v>0.74057315233785825</v>
      </c>
      <c r="AD44" s="23">
        <f t="shared" si="16"/>
        <v>0.82222222222222219</v>
      </c>
      <c r="AE44" s="23">
        <f t="shared" si="17"/>
        <v>0.86486486486486491</v>
      </c>
      <c r="AF44" s="23">
        <f t="shared" si="18"/>
        <v>0.4157303370786517</v>
      </c>
      <c r="AG44" s="23">
        <f t="shared" si="19"/>
        <v>0.94</v>
      </c>
      <c r="AH44" s="3">
        <f t="shared" si="20"/>
        <v>1.625</v>
      </c>
      <c r="AI44" s="3">
        <f t="shared" si="21"/>
        <v>0.68850698174006442</v>
      </c>
      <c r="AJ44" s="3">
        <f t="shared" si="22"/>
        <v>0.90740740740740744</v>
      </c>
      <c r="AK44" s="3">
        <f>N280</f>
        <v>0</v>
      </c>
    </row>
    <row r="45" spans="1:39" ht="12.75" customHeight="1" x14ac:dyDescent="0.2">
      <c r="A45" s="13">
        <v>9902</v>
      </c>
      <c r="B45" s="13"/>
      <c r="C45" s="13"/>
      <c r="D45" s="13"/>
      <c r="E45" s="13"/>
      <c r="F45" s="13">
        <v>440</v>
      </c>
      <c r="G45" s="13"/>
      <c r="H45" s="202">
        <v>3</v>
      </c>
      <c r="I45" s="41"/>
      <c r="J45" s="15"/>
      <c r="K45" s="16"/>
      <c r="L45" s="17">
        <f>F45/E44</f>
        <v>0.95652173913043481</v>
      </c>
      <c r="M45" s="20">
        <v>651</v>
      </c>
      <c r="N45" s="3">
        <f t="shared" si="25"/>
        <v>1.1901279707495429</v>
      </c>
      <c r="O45" s="5">
        <f t="shared" si="26"/>
        <v>-0.19012797074954291</v>
      </c>
      <c r="W45" s="24" t="s">
        <v>27</v>
      </c>
      <c r="X45" s="23">
        <f t="shared" si="10"/>
        <v>1.0606060606060606</v>
      </c>
      <c r="Y45" s="23">
        <f t="shared" si="11"/>
        <v>0.72811059907834097</v>
      </c>
      <c r="Z45" s="23">
        <f t="shared" si="12"/>
        <v>0.64516129032258063</v>
      </c>
      <c r="AA45" s="23">
        <f t="shared" si="13"/>
        <v>1.3941176470588235</v>
      </c>
      <c r="AB45" s="23">
        <f t="shared" si="14"/>
        <v>0.39655172413793105</v>
      </c>
      <c r="AC45" s="23">
        <f t="shared" si="15"/>
        <v>0.93482688391038693</v>
      </c>
      <c r="AD45" s="23">
        <f t="shared" si="16"/>
        <v>1.4054054054054055</v>
      </c>
      <c r="AE45" s="23">
        <f t="shared" si="17"/>
        <v>0.9765625</v>
      </c>
      <c r="AF45" s="23">
        <f t="shared" si="18"/>
        <v>0.83783783783783783</v>
      </c>
      <c r="AG45" s="23">
        <f t="shared" si="19"/>
        <v>1.2901353965183753</v>
      </c>
      <c r="AH45" s="3">
        <f t="shared" si="20"/>
        <v>0.4175824175824176</v>
      </c>
      <c r="AI45" s="3">
        <f t="shared" si="21"/>
        <v>0.95943837753510142</v>
      </c>
      <c r="AJ45" s="3">
        <f t="shared" si="22"/>
        <v>1.1020408163265305</v>
      </c>
    </row>
    <row r="46" spans="1:39" ht="12.75" customHeight="1" x14ac:dyDescent="0.2">
      <c r="A46" s="27" t="s">
        <v>13</v>
      </c>
      <c r="B46" s="13"/>
      <c r="C46" s="13"/>
      <c r="D46" s="13"/>
      <c r="E46" s="13"/>
      <c r="F46" s="13"/>
      <c r="G46" s="13">
        <v>440</v>
      </c>
      <c r="H46" s="202">
        <v>330</v>
      </c>
      <c r="I46" s="41"/>
      <c r="J46" s="15"/>
      <c r="K46" s="16"/>
      <c r="L46" s="17">
        <f>G46/F45</f>
        <v>1</v>
      </c>
      <c r="M46" s="20">
        <v>474</v>
      </c>
      <c r="N46" s="3">
        <f t="shared" si="25"/>
        <v>0.72811059907834097</v>
      </c>
      <c r="O46" s="5">
        <f t="shared" si="26"/>
        <v>0.27188940092165903</v>
      </c>
      <c r="W46" s="28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9"/>
      <c r="AI46" s="3"/>
      <c r="AJ46" s="3"/>
    </row>
    <row r="47" spans="1:39" ht="12.75" customHeight="1" x14ac:dyDescent="0.2">
      <c r="A47" s="27" t="s">
        <v>14</v>
      </c>
      <c r="B47" s="13"/>
      <c r="C47" s="13"/>
      <c r="D47" s="13"/>
      <c r="E47" s="13"/>
      <c r="F47" s="13"/>
      <c r="G47" s="13">
        <v>72</v>
      </c>
      <c r="H47" s="202">
        <v>69</v>
      </c>
      <c r="I47" s="41"/>
      <c r="J47" s="15"/>
      <c r="K47" s="16"/>
      <c r="L47" s="17"/>
      <c r="M47" s="20">
        <v>80</v>
      </c>
      <c r="N47" s="3">
        <f t="shared" si="25"/>
        <v>0.16877637130801687</v>
      </c>
      <c r="O47" s="5">
        <f t="shared" si="26"/>
        <v>0.83122362869198319</v>
      </c>
      <c r="W47" s="28"/>
      <c r="X47" s="23"/>
      <c r="Y47" s="23"/>
      <c r="Z47" s="23"/>
      <c r="AA47" s="23"/>
      <c r="AB47" s="23"/>
      <c r="AC47" s="23"/>
      <c r="AD47" s="23"/>
      <c r="AE47" s="23"/>
      <c r="AF47" s="25"/>
      <c r="AG47" s="25"/>
      <c r="AH47" s="29"/>
      <c r="AI47" s="3"/>
      <c r="AJ47" s="3"/>
    </row>
    <row r="48" spans="1:39" ht="12.75" customHeight="1" x14ac:dyDescent="0.2">
      <c r="A48" s="27" t="s">
        <v>15</v>
      </c>
      <c r="B48" s="13"/>
      <c r="C48" s="13"/>
      <c r="D48" s="13"/>
      <c r="E48" s="13"/>
      <c r="F48" s="13"/>
      <c r="G48" s="13">
        <v>45</v>
      </c>
      <c r="H48" s="202">
        <v>30</v>
      </c>
      <c r="I48" s="41"/>
      <c r="J48" s="15"/>
      <c r="K48" s="16"/>
      <c r="L48" s="17"/>
      <c r="M48" s="20">
        <v>55</v>
      </c>
      <c r="N48" s="3">
        <f t="shared" si="25"/>
        <v>0.6875</v>
      </c>
      <c r="O48" s="5">
        <f t="shared" si="26"/>
        <v>0.3125</v>
      </c>
      <c r="W48" s="27"/>
      <c r="X48" s="23"/>
      <c r="Y48" s="23"/>
      <c r="Z48" s="23"/>
      <c r="AA48" s="23"/>
      <c r="AB48" s="25"/>
      <c r="AC48" s="25"/>
      <c r="AD48" s="25"/>
      <c r="AE48" s="25"/>
      <c r="AF48" s="25"/>
      <c r="AG48" s="25"/>
      <c r="AH48" s="29"/>
      <c r="AI48" s="3"/>
      <c r="AJ48" s="3"/>
    </row>
    <row r="49" spans="1:39" ht="12.75" customHeight="1" x14ac:dyDescent="0.2">
      <c r="A49" s="27" t="s">
        <v>16</v>
      </c>
      <c r="B49" s="13"/>
      <c r="C49" s="13"/>
      <c r="D49" s="13"/>
      <c r="E49" s="13"/>
      <c r="F49" s="13"/>
      <c r="G49" s="13">
        <v>7</v>
      </c>
      <c r="H49" s="202">
        <v>12</v>
      </c>
      <c r="I49" s="41"/>
      <c r="J49" s="15"/>
      <c r="K49" s="16"/>
      <c r="L49" s="17"/>
      <c r="M49" s="20">
        <v>7</v>
      </c>
      <c r="N49" s="3">
        <f t="shared" si="25"/>
        <v>0.12727272727272726</v>
      </c>
      <c r="O49" s="5">
        <f t="shared" si="26"/>
        <v>0.8727272727272728</v>
      </c>
      <c r="P49" s="4" t="s">
        <v>3</v>
      </c>
      <c r="W49" s="27"/>
      <c r="X49" s="3"/>
      <c r="Y49" s="3"/>
      <c r="Z49" s="3"/>
      <c r="AA49" s="29"/>
      <c r="AB49" s="29"/>
      <c r="AC49" s="29"/>
      <c r="AD49" s="29"/>
      <c r="AE49" s="29"/>
      <c r="AF49" s="29"/>
      <c r="AG49" s="29"/>
      <c r="AH49" s="29"/>
      <c r="AI49" s="3"/>
      <c r="AJ49" s="3"/>
    </row>
    <row r="50" spans="1:39" ht="12.75" customHeight="1" x14ac:dyDescent="0.2">
      <c r="A50" s="27" t="s">
        <v>17</v>
      </c>
      <c r="B50" s="13"/>
      <c r="C50" s="13"/>
      <c r="D50" s="13"/>
      <c r="E50" s="13"/>
      <c r="F50" s="13"/>
      <c r="G50" s="13">
        <v>3</v>
      </c>
      <c r="H50" s="202">
        <v>6</v>
      </c>
      <c r="I50" s="41"/>
      <c r="J50" s="15"/>
      <c r="K50" s="16"/>
      <c r="L50" s="17"/>
      <c r="M50" s="20">
        <v>3</v>
      </c>
      <c r="N50" s="3">
        <f t="shared" si="25"/>
        <v>0.42857142857142855</v>
      </c>
      <c r="O50" s="5">
        <f t="shared" si="26"/>
        <v>0.5714285714285714</v>
      </c>
      <c r="P50" s="4">
        <v>9701</v>
      </c>
      <c r="Q50" s="3">
        <f>J34</f>
        <v>0.30434782608695654</v>
      </c>
      <c r="W50" s="27"/>
      <c r="X50" s="3"/>
      <c r="Y50" s="3"/>
      <c r="Z50" s="29"/>
      <c r="AA50" s="29"/>
      <c r="AB50" s="29"/>
      <c r="AC50" s="29"/>
      <c r="AD50" s="29"/>
      <c r="AE50" s="29"/>
      <c r="AF50" s="29"/>
      <c r="AG50" s="29"/>
      <c r="AH50" s="29"/>
      <c r="AI50" s="3"/>
      <c r="AJ50" s="3"/>
    </row>
    <row r="51" spans="1:39" ht="12.75" customHeight="1" x14ac:dyDescent="0.2">
      <c r="A51" s="27" t="s">
        <v>18</v>
      </c>
      <c r="B51" s="13"/>
      <c r="C51" s="13"/>
      <c r="D51" s="13"/>
      <c r="E51" s="13"/>
      <c r="F51" s="13"/>
      <c r="G51" s="13">
        <v>3</v>
      </c>
      <c r="H51" s="202">
        <v>1</v>
      </c>
      <c r="I51" s="41"/>
      <c r="J51" s="15"/>
      <c r="K51" s="16"/>
      <c r="L51" s="17"/>
      <c r="M51" s="20">
        <v>3</v>
      </c>
      <c r="N51" s="3">
        <f t="shared" si="25"/>
        <v>1</v>
      </c>
      <c r="O51" s="5">
        <f t="shared" si="26"/>
        <v>0</v>
      </c>
      <c r="P51" s="4">
        <v>9702</v>
      </c>
      <c r="Q51" s="3">
        <f>J56</f>
        <v>0.61713520749665329</v>
      </c>
      <c r="W51" s="27"/>
      <c r="X51" s="3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3"/>
      <c r="AJ51" s="3"/>
    </row>
    <row r="52" spans="1:39" ht="12.75" customHeight="1" x14ac:dyDescent="0.2">
      <c r="A52" s="27" t="s">
        <v>19</v>
      </c>
      <c r="B52" s="13"/>
      <c r="C52" s="13"/>
      <c r="D52" s="13"/>
      <c r="E52" s="13"/>
      <c r="F52" s="13"/>
      <c r="G52" s="13"/>
      <c r="H52" s="202"/>
      <c r="I52" s="41"/>
      <c r="J52" s="15"/>
      <c r="K52" s="16"/>
      <c r="L52" s="17"/>
      <c r="M52" s="20"/>
      <c r="N52" s="3">
        <f t="shared" si="25"/>
        <v>0</v>
      </c>
      <c r="O52" s="5">
        <f t="shared" si="26"/>
        <v>1</v>
      </c>
      <c r="P52" s="4">
        <v>9801</v>
      </c>
      <c r="Q52" s="3">
        <f>J78</f>
        <v>0.39285714285714285</v>
      </c>
      <c r="W52" s="31"/>
      <c r="X52" s="3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3"/>
      <c r="AJ52" s="3"/>
    </row>
    <row r="53" spans="1:39" ht="12.75" customHeight="1" x14ac:dyDescent="0.2">
      <c r="A53" s="27" t="s">
        <v>20</v>
      </c>
      <c r="B53" s="32"/>
      <c r="C53" s="32"/>
      <c r="D53" s="32"/>
      <c r="E53" s="32"/>
      <c r="F53" s="32"/>
      <c r="G53" s="32"/>
      <c r="H53" s="203"/>
      <c r="I53" s="5"/>
      <c r="J53" s="5"/>
      <c r="K53" s="32"/>
      <c r="L53" s="5"/>
      <c r="M53" s="20"/>
      <c r="N53" s="3"/>
      <c r="O53" s="5"/>
      <c r="P53" s="4">
        <v>9802</v>
      </c>
      <c r="Q53" s="3">
        <f>J98</f>
        <v>0.52219626168224298</v>
      </c>
      <c r="W53" s="31"/>
      <c r="X53" s="3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3"/>
      <c r="AJ53" s="3"/>
    </row>
    <row r="54" spans="1:39" ht="12.75" customHeight="1" x14ac:dyDescent="0.2">
      <c r="A54" s="31"/>
      <c r="B54" s="32"/>
      <c r="C54" s="32"/>
      <c r="D54" s="32"/>
      <c r="E54" s="32"/>
      <c r="F54" s="32"/>
      <c r="G54" s="32"/>
      <c r="H54" s="203"/>
      <c r="I54" s="5"/>
      <c r="J54" s="5"/>
      <c r="K54" s="32"/>
      <c r="L54" s="5"/>
      <c r="M54" s="20"/>
      <c r="N54" s="3"/>
      <c r="O54" s="5"/>
      <c r="P54" s="4">
        <v>9901</v>
      </c>
      <c r="Q54" s="5">
        <f>J118</f>
        <v>0.26315789473684209</v>
      </c>
      <c r="W54" s="31"/>
      <c r="X54" s="3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3"/>
      <c r="AJ54" s="3"/>
    </row>
    <row r="55" spans="1:39" ht="12.75" customHeight="1" x14ac:dyDescent="0.2">
      <c r="A55" s="31"/>
      <c r="B55" s="32"/>
      <c r="C55" s="32"/>
      <c r="D55" s="32"/>
      <c r="E55" s="32"/>
      <c r="F55" s="32"/>
      <c r="G55" s="32"/>
      <c r="H55" s="203"/>
      <c r="I55" s="5"/>
      <c r="J55" s="5"/>
      <c r="K55" s="32"/>
      <c r="L55" s="5"/>
      <c r="M55" s="20"/>
      <c r="N55" s="3"/>
      <c r="O55" s="5"/>
      <c r="P55" s="4">
        <v>9902</v>
      </c>
      <c r="Q55" s="5">
        <f>J137</f>
        <v>0.48888888888888887</v>
      </c>
      <c r="W55" s="31"/>
      <c r="X55" s="3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3"/>
      <c r="AJ55" s="3"/>
    </row>
    <row r="56" spans="1:39" ht="12.75" customHeight="1" x14ac:dyDescent="0.2">
      <c r="G56" s="32">
        <f>SUM(G46:G52)</f>
        <v>570</v>
      </c>
      <c r="H56" s="203">
        <f>SUM(H44:H52)</f>
        <v>461</v>
      </c>
      <c r="I56" s="5">
        <f>(SUM(H44:H46)/B41)</f>
        <v>0.45917001338688085</v>
      </c>
      <c r="J56" s="5">
        <f>H56/B41</f>
        <v>0.61713520749665329</v>
      </c>
      <c r="K56" s="5">
        <f>J56-I56</f>
        <v>0.15796519410977244</v>
      </c>
      <c r="L56" s="5"/>
      <c r="M56" s="6"/>
      <c r="N56" s="6"/>
      <c r="O56" s="5"/>
      <c r="P56" s="30" t="s">
        <v>13</v>
      </c>
      <c r="Q56" s="5">
        <f>J159</f>
        <v>0.3577981651376147</v>
      </c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</row>
    <row r="57" spans="1:39" ht="12.75" customHeight="1" x14ac:dyDescent="0.2">
      <c r="I57" s="5"/>
      <c r="J57" s="5"/>
      <c r="L57" s="5"/>
      <c r="M57" s="6"/>
      <c r="N57" s="6"/>
      <c r="O57" s="5"/>
      <c r="P57" s="30" t="s">
        <v>14</v>
      </c>
      <c r="Q57" s="5">
        <f>J178</f>
        <v>0.42735042735042733</v>
      </c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</row>
    <row r="58" spans="1:39" ht="12.75" customHeight="1" x14ac:dyDescent="0.2">
      <c r="A58" s="35" t="s">
        <v>28</v>
      </c>
      <c r="B58" s="35"/>
      <c r="C58" s="35"/>
      <c r="D58" s="36"/>
      <c r="E58" s="36"/>
      <c r="G58" s="37">
        <f>((H44*4)+(H45*5)+(H46*6)+(H47*7)+(H48*8)+(H49*9)+(H50*10)+(H51*11))/H56</f>
        <v>6.3709327548806938</v>
      </c>
      <c r="I58" s="5"/>
      <c r="J58" s="5"/>
      <c r="L58" s="5"/>
      <c r="M58" s="6"/>
      <c r="N58" s="6"/>
      <c r="O58" s="5"/>
      <c r="P58" s="30" t="s">
        <v>15</v>
      </c>
      <c r="Q58" s="5">
        <f>J195</f>
        <v>0.27884615384615385</v>
      </c>
      <c r="W58" s="40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3"/>
      <c r="AJ58" s="3"/>
    </row>
    <row r="59" spans="1:39" ht="12.75" customHeight="1" x14ac:dyDescent="0.2">
      <c r="I59" s="5"/>
      <c r="J59" s="5"/>
      <c r="L59" s="5"/>
      <c r="M59" s="6"/>
      <c r="N59" s="6"/>
      <c r="O59" s="5"/>
      <c r="P59" s="30" t="s">
        <v>16</v>
      </c>
      <c r="Q59" s="5">
        <f>J212</f>
        <v>0.51642129105322765</v>
      </c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</row>
    <row r="60" spans="1:39" ht="12.75" customHeight="1" x14ac:dyDescent="0.3">
      <c r="A60" s="44" t="s">
        <v>31</v>
      </c>
      <c r="I60" s="5"/>
      <c r="J60" s="5"/>
      <c r="L60" s="5"/>
      <c r="M60" s="6"/>
      <c r="N60" s="6"/>
      <c r="O60" s="5"/>
      <c r="P60" s="30" t="s">
        <v>17</v>
      </c>
      <c r="Q60" s="5">
        <f>J231</f>
        <v>0.33050847457627119</v>
      </c>
      <c r="W60" s="4"/>
      <c r="X60" s="11" t="s">
        <v>32</v>
      </c>
      <c r="Y60" s="11"/>
      <c r="Z60" s="11"/>
      <c r="AA60" s="11"/>
      <c r="AB60" s="11"/>
      <c r="AC60" s="11"/>
      <c r="AD60" s="11"/>
      <c r="AE60" s="11"/>
      <c r="AF60" s="11"/>
      <c r="AG60" s="11"/>
      <c r="AH60" s="45"/>
      <c r="AI60" s="3"/>
      <c r="AJ60" s="3"/>
    </row>
    <row r="61" spans="1:39" ht="12.75" customHeight="1" x14ac:dyDescent="0.3">
      <c r="A61" s="44"/>
      <c r="I61" s="5"/>
      <c r="J61" s="5"/>
      <c r="L61" s="5"/>
      <c r="M61" s="6"/>
      <c r="N61" s="6"/>
      <c r="O61" s="5"/>
      <c r="P61" s="30" t="s">
        <v>18</v>
      </c>
      <c r="Q61" s="5">
        <f>J248</f>
        <v>0.55522971652003905</v>
      </c>
      <c r="W61" s="4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45"/>
      <c r="AI61" s="3"/>
      <c r="AJ61" s="3"/>
    </row>
    <row r="62" spans="1:39" ht="25.5" customHeight="1" x14ac:dyDescent="0.2">
      <c r="B62" s="228" t="s">
        <v>1</v>
      </c>
      <c r="C62" s="229"/>
      <c r="D62" s="229"/>
      <c r="E62" s="229"/>
      <c r="F62" s="229"/>
      <c r="G62" s="229"/>
      <c r="I62" s="7" t="s">
        <v>2</v>
      </c>
      <c r="J62" s="7" t="s">
        <v>3</v>
      </c>
      <c r="K62" s="8" t="s">
        <v>4</v>
      </c>
      <c r="L62" s="7" t="s">
        <v>5</v>
      </c>
      <c r="M62" s="9" t="s">
        <v>6</v>
      </c>
      <c r="N62" s="9" t="s">
        <v>7</v>
      </c>
      <c r="O62" s="10" t="s">
        <v>8</v>
      </c>
      <c r="P62" s="30" t="s">
        <v>19</v>
      </c>
      <c r="Q62" s="5">
        <f>J263</f>
        <v>0.3046875</v>
      </c>
      <c r="X62" s="230" t="s">
        <v>11</v>
      </c>
      <c r="Y62" s="229"/>
      <c r="Z62" s="229"/>
      <c r="AA62" s="229"/>
      <c r="AB62" s="229"/>
      <c r="AC62" s="229"/>
      <c r="AD62" s="229"/>
      <c r="AE62" s="229"/>
      <c r="AF62" s="229"/>
      <c r="AG62" s="229"/>
      <c r="AH62" s="3"/>
      <c r="AI62" s="3"/>
      <c r="AJ62" s="3"/>
    </row>
    <row r="63" spans="1:39" ht="12.75" customHeight="1" x14ac:dyDescent="0.2">
      <c r="A63" s="12" t="s">
        <v>9</v>
      </c>
      <c r="B63" s="13">
        <v>1</v>
      </c>
      <c r="C63" s="13">
        <v>2</v>
      </c>
      <c r="D63" s="13">
        <v>3</v>
      </c>
      <c r="E63" s="13">
        <v>4</v>
      </c>
      <c r="F63" s="13">
        <v>5</v>
      </c>
      <c r="G63" s="13">
        <v>6</v>
      </c>
      <c r="H63" s="201" t="s">
        <v>10</v>
      </c>
      <c r="I63" s="15"/>
      <c r="J63" s="15"/>
      <c r="K63" s="16"/>
      <c r="L63" s="17"/>
      <c r="M63" s="6"/>
      <c r="N63" s="6"/>
      <c r="O63" s="5"/>
      <c r="P63" s="30" t="s">
        <v>20</v>
      </c>
      <c r="Q63" s="5">
        <f>J280</f>
        <v>0.59633027522935778</v>
      </c>
      <c r="W63" s="21" t="s">
        <v>12</v>
      </c>
      <c r="X63" s="1">
        <v>9701</v>
      </c>
      <c r="Y63" s="2">
        <v>9702</v>
      </c>
      <c r="Z63" s="2">
        <v>9801</v>
      </c>
      <c r="AA63" s="2">
        <v>9802</v>
      </c>
      <c r="AB63" s="2">
        <v>9901</v>
      </c>
      <c r="AC63" s="2">
        <v>9902</v>
      </c>
      <c r="AD63" s="22" t="s">
        <v>13</v>
      </c>
      <c r="AE63" s="22" t="s">
        <v>14</v>
      </c>
      <c r="AF63" s="22" t="s">
        <v>15</v>
      </c>
      <c r="AG63" s="22" t="s">
        <v>16</v>
      </c>
      <c r="AH63" s="22" t="s">
        <v>17</v>
      </c>
      <c r="AI63" s="22" t="s">
        <v>18</v>
      </c>
      <c r="AJ63" s="22" t="s">
        <v>19</v>
      </c>
      <c r="AK63" s="22" t="s">
        <v>20</v>
      </c>
      <c r="AL63" s="22" t="s">
        <v>21</v>
      </c>
      <c r="AM63" s="22" t="s">
        <v>22</v>
      </c>
    </row>
    <row r="64" spans="1:39" ht="12.75" customHeight="1" x14ac:dyDescent="0.2">
      <c r="A64" s="13">
        <v>9801</v>
      </c>
      <c r="B64" s="13">
        <v>56</v>
      </c>
      <c r="C64" s="13"/>
      <c r="D64" s="13"/>
      <c r="E64" s="13"/>
      <c r="F64" s="13"/>
      <c r="G64" s="13"/>
      <c r="H64" s="202"/>
      <c r="I64" s="15"/>
      <c r="J64" s="15"/>
      <c r="K64" s="16"/>
      <c r="L64" s="17"/>
      <c r="M64" s="20">
        <f>B64</f>
        <v>56</v>
      </c>
      <c r="N64" s="6"/>
      <c r="O64" s="5"/>
      <c r="W64" s="24" t="s">
        <v>23</v>
      </c>
      <c r="X64" s="23">
        <f t="shared" ref="X64:AD64" si="27">100%-X41</f>
        <v>0.20289855072463769</v>
      </c>
      <c r="Y64" s="23">
        <f t="shared" si="27"/>
        <v>0.18607764390896919</v>
      </c>
      <c r="Z64" s="23">
        <f t="shared" si="27"/>
        <v>0.3214285714285714</v>
      </c>
      <c r="AA64" s="23">
        <f t="shared" si="27"/>
        <v>0.16705607476635509</v>
      </c>
      <c r="AB64" s="23">
        <f t="shared" si="27"/>
        <v>0.28947368421052633</v>
      </c>
      <c r="AC64" s="23">
        <f t="shared" si="27"/>
        <v>0.28421052631578947</v>
      </c>
      <c r="AD64" s="23">
        <f t="shared" si="27"/>
        <v>0.39449541284403666</v>
      </c>
      <c r="AE64" s="23">
        <f t="shared" ref="AE64:AE68" si="28">O166</f>
        <v>0</v>
      </c>
      <c r="AF64" s="23">
        <f t="shared" ref="AF64:AF68" si="29">O185</f>
        <v>0.46153846153846156</v>
      </c>
      <c r="AG64" s="23">
        <f t="shared" ref="AG64:AG68" si="30">O202</f>
        <v>0.28652321630804078</v>
      </c>
      <c r="AH64" s="3">
        <f t="shared" ref="AH64:AH68" si="31">O219</f>
        <v>0</v>
      </c>
      <c r="AI64" s="3">
        <f t="shared" ref="AI64:AI68" si="32">O237</f>
        <v>0.21798631476050834</v>
      </c>
      <c r="AJ64" s="3">
        <f t="shared" ref="AJ64:AJ68" si="33">O253</f>
        <v>0.5</v>
      </c>
      <c r="AK64" s="5">
        <f t="shared" ref="AK64:AK66" si="34">O271</f>
        <v>0.23298969072164943</v>
      </c>
      <c r="AL64" s="5">
        <f t="shared" ref="AL64:AL66" si="35">O285</f>
        <v>0.33333333333333337</v>
      </c>
      <c r="AM64" s="5">
        <f>O301</f>
        <v>0.23606557377049175</v>
      </c>
    </row>
    <row r="65" spans="1:49" ht="12.75" customHeight="1" x14ac:dyDescent="0.2">
      <c r="A65" s="13">
        <v>9802</v>
      </c>
      <c r="B65" s="13"/>
      <c r="C65" s="13">
        <v>38</v>
      </c>
      <c r="D65" s="13"/>
      <c r="E65" s="13"/>
      <c r="F65" s="13"/>
      <c r="G65" s="13"/>
      <c r="H65" s="202"/>
      <c r="I65" s="15"/>
      <c r="J65" s="15"/>
      <c r="K65" s="16"/>
      <c r="L65" s="17">
        <f>C65/B64</f>
        <v>0.6785714285714286</v>
      </c>
      <c r="M65" s="20">
        <v>38</v>
      </c>
      <c r="N65" s="3">
        <f t="shared" ref="N65:N74" si="36">M65/M64</f>
        <v>0.6785714285714286</v>
      </c>
      <c r="O65" s="5">
        <f t="shared" ref="O65:O74" si="37">100%-N65</f>
        <v>0.3214285714285714</v>
      </c>
      <c r="W65" s="24" t="s">
        <v>24</v>
      </c>
      <c r="X65" s="23">
        <f t="shared" ref="X65:AD65" si="38">100%-X42</f>
        <v>0.10909090909090913</v>
      </c>
      <c r="Y65" s="23">
        <f t="shared" si="38"/>
        <v>6.085526315789469E-2</v>
      </c>
      <c r="Z65" s="23">
        <f t="shared" si="38"/>
        <v>-7.8947368421052655E-2</v>
      </c>
      <c r="AA65" s="23">
        <f t="shared" si="38"/>
        <v>-0.19214586255259469</v>
      </c>
      <c r="AB65" s="23">
        <f t="shared" si="38"/>
        <v>0.31481481481481477</v>
      </c>
      <c r="AC65" s="23">
        <f t="shared" si="38"/>
        <v>8.6601307189542509E-2</v>
      </c>
      <c r="AD65" s="23">
        <f t="shared" si="38"/>
        <v>-0.69696969696969702</v>
      </c>
      <c r="AE65" s="23">
        <f t="shared" si="28"/>
        <v>0.33012820512820518</v>
      </c>
      <c r="AF65" s="23">
        <f t="shared" si="29"/>
        <v>0.1428571428571429</v>
      </c>
      <c r="AG65" s="23">
        <f t="shared" si="30"/>
        <v>1.5873015873015928E-2</v>
      </c>
      <c r="AH65" s="3">
        <f t="shared" si="31"/>
        <v>0.43220338983050843</v>
      </c>
      <c r="AI65" s="3">
        <f t="shared" si="32"/>
        <v>6.1250000000000027E-2</v>
      </c>
      <c r="AJ65" s="3">
        <f t="shared" si="33"/>
        <v>-0.875</v>
      </c>
      <c r="AK65" s="5">
        <f t="shared" si="34"/>
        <v>4.0322580645161255E-2</v>
      </c>
      <c r="AL65" s="5">
        <f t="shared" si="35"/>
        <v>4.2553191489361653E-2</v>
      </c>
    </row>
    <row r="66" spans="1:49" ht="12.75" customHeight="1" x14ac:dyDescent="0.2">
      <c r="A66" s="13">
        <v>9901</v>
      </c>
      <c r="B66" s="13"/>
      <c r="C66" s="13"/>
      <c r="D66" s="13">
        <v>37</v>
      </c>
      <c r="E66" s="13"/>
      <c r="F66" s="13"/>
      <c r="G66" s="13"/>
      <c r="H66" s="202"/>
      <c r="I66" s="15"/>
      <c r="J66" s="15"/>
      <c r="K66" s="16"/>
      <c r="L66" s="17">
        <f>D66/C65</f>
        <v>0.97368421052631582</v>
      </c>
      <c r="M66" s="20">
        <v>41</v>
      </c>
      <c r="N66" s="3">
        <f t="shared" si="36"/>
        <v>1.0789473684210527</v>
      </c>
      <c r="O66" s="5">
        <f t="shared" si="37"/>
        <v>-7.8947368421052655E-2</v>
      </c>
      <c r="W66" s="24" t="s">
        <v>25</v>
      </c>
      <c r="X66" s="23">
        <f t="shared" ref="X66:AD66" si="39">100%-X43</f>
        <v>0.1428571428571429</v>
      </c>
      <c r="Y66" s="23">
        <f t="shared" si="39"/>
        <v>4.2031523642731994E-2</v>
      </c>
      <c r="Z66" s="23">
        <f t="shared" si="39"/>
        <v>-0.12195121951219523</v>
      </c>
      <c r="AA66" s="23">
        <f t="shared" si="39"/>
        <v>0.32117647058823529</v>
      </c>
      <c r="AB66" s="23">
        <f t="shared" si="39"/>
        <v>0.27027027027027029</v>
      </c>
      <c r="AC66" s="23">
        <f t="shared" si="39"/>
        <v>-0.18604651162790709</v>
      </c>
      <c r="AD66" s="23">
        <f t="shared" si="39"/>
        <v>0.5982142857142857</v>
      </c>
      <c r="AE66" s="23">
        <f t="shared" si="28"/>
        <v>5.5821371610845327E-2</v>
      </c>
      <c r="AF66" s="23">
        <f t="shared" si="29"/>
        <v>-0.85416666666666674</v>
      </c>
      <c r="AG66" s="23">
        <f t="shared" si="30"/>
        <v>0.11290322580645162</v>
      </c>
      <c r="AH66" s="3">
        <f t="shared" si="31"/>
        <v>0.16417910447761197</v>
      </c>
      <c r="AI66" s="3">
        <f t="shared" si="32"/>
        <v>-0.23968042609853524</v>
      </c>
      <c r="AJ66" s="3">
        <f t="shared" si="33"/>
        <v>0.55000000000000004</v>
      </c>
      <c r="AK66" s="5">
        <f t="shared" si="34"/>
        <v>2.8011204481792618E-3</v>
      </c>
      <c r="AL66" s="5">
        <f t="shared" si="35"/>
        <v>-0.34444444444444455</v>
      </c>
    </row>
    <row r="67" spans="1:49" ht="12.75" customHeight="1" x14ac:dyDescent="0.2">
      <c r="A67" s="13">
        <v>9902</v>
      </c>
      <c r="B67" s="13"/>
      <c r="C67" s="13"/>
      <c r="D67" s="13"/>
      <c r="E67" s="13">
        <v>37</v>
      </c>
      <c r="F67" s="13"/>
      <c r="G67" s="13"/>
      <c r="H67" s="202"/>
      <c r="I67" s="15"/>
      <c r="J67" s="15"/>
      <c r="K67" s="16"/>
      <c r="L67" s="17">
        <f>E67/D66</f>
        <v>1</v>
      </c>
      <c r="M67" s="20">
        <v>46</v>
      </c>
      <c r="N67" s="3">
        <f t="shared" si="36"/>
        <v>1.1219512195121952</v>
      </c>
      <c r="O67" s="5">
        <f t="shared" si="37"/>
        <v>-0.12195121951219523</v>
      </c>
      <c r="W67" s="24" t="s">
        <v>26</v>
      </c>
      <c r="X67" s="23">
        <f t="shared" ref="X67:AD67" si="40">100%-X44</f>
        <v>0.2142857142857143</v>
      </c>
      <c r="Y67" s="23">
        <f t="shared" si="40"/>
        <v>-0.19012797074954291</v>
      </c>
      <c r="Z67" s="23">
        <f t="shared" si="40"/>
        <v>0.32608695652173914</v>
      </c>
      <c r="AA67" s="23">
        <f t="shared" si="40"/>
        <v>0.11611785095320626</v>
      </c>
      <c r="AB67" s="23">
        <f t="shared" si="40"/>
        <v>-1.1481481481481484</v>
      </c>
      <c r="AC67" s="23">
        <f t="shared" si="40"/>
        <v>0.25942684766214175</v>
      </c>
      <c r="AD67" s="23">
        <f t="shared" si="40"/>
        <v>0.17777777777777781</v>
      </c>
      <c r="AE67" s="23">
        <f t="shared" si="28"/>
        <v>0.13513513513513509</v>
      </c>
      <c r="AF67" s="23">
        <f t="shared" si="29"/>
        <v>0.5842696629213483</v>
      </c>
      <c r="AG67" s="23">
        <f t="shared" si="30"/>
        <v>6.0000000000000053E-2</v>
      </c>
      <c r="AH67" s="3">
        <f t="shared" si="31"/>
        <v>-0.625</v>
      </c>
      <c r="AI67" s="3">
        <f t="shared" si="32"/>
        <v>0.31149301825993558</v>
      </c>
      <c r="AJ67" s="3">
        <f t="shared" si="33"/>
        <v>9.259259259259256E-2</v>
      </c>
      <c r="AK67" s="5">
        <f>O280</f>
        <v>0</v>
      </c>
    </row>
    <row r="68" spans="1:49" ht="12.75" customHeight="1" x14ac:dyDescent="0.2">
      <c r="A68" s="27" t="s">
        <v>13</v>
      </c>
      <c r="B68" s="13"/>
      <c r="C68" s="13"/>
      <c r="D68" s="13"/>
      <c r="E68" s="13"/>
      <c r="F68" s="13">
        <v>20</v>
      </c>
      <c r="G68" s="13"/>
      <c r="H68" s="202">
        <v>2</v>
      </c>
      <c r="I68" s="15"/>
      <c r="J68" s="15"/>
      <c r="K68" s="16"/>
      <c r="L68" s="17">
        <f>F68/E67</f>
        <v>0.54054054054054057</v>
      </c>
      <c r="M68" s="20">
        <v>31</v>
      </c>
      <c r="N68" s="3">
        <f t="shared" si="36"/>
        <v>0.67391304347826086</v>
      </c>
      <c r="O68" s="5">
        <f t="shared" si="37"/>
        <v>0.32608695652173914</v>
      </c>
      <c r="W68" s="24" t="s">
        <v>27</v>
      </c>
      <c r="X68" s="23">
        <f t="shared" ref="X68:AD68" si="41">100%-X45</f>
        <v>-6.0606060606060552E-2</v>
      </c>
      <c r="Y68" s="23">
        <f t="shared" si="41"/>
        <v>0.27188940092165903</v>
      </c>
      <c r="Z68" s="23">
        <f t="shared" si="41"/>
        <v>0.35483870967741937</v>
      </c>
      <c r="AA68" s="23">
        <f t="shared" si="41"/>
        <v>-0.39411764705882346</v>
      </c>
      <c r="AB68" s="23">
        <f t="shared" si="41"/>
        <v>0.60344827586206895</v>
      </c>
      <c r="AC68" s="23">
        <f t="shared" si="41"/>
        <v>6.517311608961307E-2</v>
      </c>
      <c r="AD68" s="23">
        <f t="shared" si="41"/>
        <v>-0.40540540540540548</v>
      </c>
      <c r="AE68" s="23">
        <f t="shared" si="28"/>
        <v>2.34375E-2</v>
      </c>
      <c r="AF68" s="23">
        <f t="shared" si="29"/>
        <v>0.16216216216216217</v>
      </c>
      <c r="AG68" s="23">
        <f t="shared" si="30"/>
        <v>-0.29013539651837528</v>
      </c>
      <c r="AH68" s="3">
        <f t="shared" si="31"/>
        <v>0.58241758241758235</v>
      </c>
      <c r="AI68" s="3">
        <f t="shared" si="32"/>
        <v>4.0561622464898583E-2</v>
      </c>
      <c r="AJ68" s="3">
        <f t="shared" si="33"/>
        <v>-0.1020408163265305</v>
      </c>
    </row>
    <row r="69" spans="1:49" ht="12.75" customHeight="1" x14ac:dyDescent="0.2">
      <c r="A69" s="27" t="s">
        <v>14</v>
      </c>
      <c r="B69" s="13"/>
      <c r="C69" s="13"/>
      <c r="D69" s="13"/>
      <c r="E69" s="13"/>
      <c r="F69" s="13"/>
      <c r="G69" s="13">
        <v>17</v>
      </c>
      <c r="H69" s="202">
        <v>8</v>
      </c>
      <c r="I69" s="15"/>
      <c r="J69" s="15"/>
      <c r="K69" s="16"/>
      <c r="L69" s="17">
        <f>G69/F68</f>
        <v>0.85</v>
      </c>
      <c r="M69" s="20">
        <v>20</v>
      </c>
      <c r="N69" s="3">
        <f t="shared" si="36"/>
        <v>0.64516129032258063</v>
      </c>
      <c r="O69" s="5">
        <f t="shared" si="37"/>
        <v>0.35483870967741937</v>
      </c>
      <c r="W69" s="28"/>
      <c r="X69" s="23"/>
      <c r="Y69" s="23"/>
      <c r="Z69" s="23"/>
      <c r="AA69" s="23"/>
      <c r="AB69" s="23"/>
      <c r="AC69" s="23"/>
      <c r="AD69" s="25"/>
      <c r="AE69" s="25"/>
      <c r="AF69" s="25"/>
      <c r="AG69" s="25"/>
      <c r="AH69" s="29"/>
      <c r="AI69" s="3"/>
      <c r="AJ69" s="3"/>
    </row>
    <row r="70" spans="1:49" ht="12.75" customHeight="1" x14ac:dyDescent="0.2">
      <c r="A70" s="27" t="s">
        <v>15</v>
      </c>
      <c r="B70" s="13"/>
      <c r="C70" s="13"/>
      <c r="D70" s="13"/>
      <c r="E70" s="13"/>
      <c r="F70" s="13"/>
      <c r="G70" s="13">
        <v>14</v>
      </c>
      <c r="H70" s="202">
        <v>9</v>
      </c>
      <c r="I70" s="15"/>
      <c r="J70" s="15"/>
      <c r="K70" s="16"/>
      <c r="L70" s="17"/>
      <c r="M70" s="20">
        <v>17</v>
      </c>
      <c r="N70" s="3">
        <f t="shared" si="36"/>
        <v>0.85</v>
      </c>
      <c r="O70" s="5">
        <f t="shared" si="37"/>
        <v>0.15000000000000002</v>
      </c>
      <c r="W70" s="28"/>
      <c r="X70" s="23"/>
      <c r="Y70" s="23"/>
      <c r="Z70" s="23"/>
      <c r="AA70" s="23"/>
      <c r="AB70" s="23"/>
      <c r="AC70" s="25"/>
      <c r="AD70" s="25"/>
      <c r="AE70" s="25"/>
      <c r="AF70" s="25"/>
      <c r="AG70" s="25"/>
      <c r="AH70" s="29"/>
      <c r="AI70" s="3"/>
      <c r="AJ70" s="3"/>
    </row>
    <row r="71" spans="1:49" ht="12.75" customHeight="1" x14ac:dyDescent="0.2">
      <c r="A71" s="27" t="s">
        <v>16</v>
      </c>
      <c r="B71" s="13"/>
      <c r="C71" s="13"/>
      <c r="D71" s="13"/>
      <c r="E71" s="13"/>
      <c r="F71" s="13"/>
      <c r="G71" s="13">
        <v>3</v>
      </c>
      <c r="H71" s="202">
        <v>1</v>
      </c>
      <c r="I71" s="15"/>
      <c r="J71" s="15"/>
      <c r="K71" s="16"/>
      <c r="L71" s="17"/>
      <c r="M71" s="20">
        <v>4</v>
      </c>
      <c r="N71" s="3">
        <f t="shared" si="36"/>
        <v>0.23529411764705882</v>
      </c>
      <c r="O71" s="5">
        <f t="shared" si="37"/>
        <v>0.76470588235294112</v>
      </c>
      <c r="W71" s="27"/>
      <c r="X71" s="23"/>
      <c r="Y71" s="23"/>
      <c r="Z71" s="23"/>
      <c r="AA71" s="23"/>
      <c r="AB71" s="25"/>
      <c r="AC71" s="25"/>
      <c r="AD71" s="25"/>
      <c r="AE71" s="25"/>
      <c r="AF71" s="25"/>
      <c r="AG71" s="25"/>
      <c r="AH71" s="29"/>
      <c r="AI71" s="3"/>
      <c r="AJ71" s="3"/>
    </row>
    <row r="72" spans="1:49" ht="12.75" customHeight="1" x14ac:dyDescent="0.2">
      <c r="A72" s="27" t="s">
        <v>17</v>
      </c>
      <c r="B72" s="13"/>
      <c r="C72" s="13"/>
      <c r="D72" s="13"/>
      <c r="E72" s="13"/>
      <c r="F72" s="13"/>
      <c r="G72" s="13">
        <v>1</v>
      </c>
      <c r="H72" s="202"/>
      <c r="I72" s="15"/>
      <c r="J72" s="15"/>
      <c r="K72" s="16"/>
      <c r="L72" s="17"/>
      <c r="M72" s="20">
        <v>1</v>
      </c>
      <c r="N72" s="3">
        <f t="shared" si="36"/>
        <v>0.25</v>
      </c>
      <c r="O72" s="5">
        <f t="shared" si="37"/>
        <v>0.75</v>
      </c>
      <c r="W72" s="46"/>
      <c r="X72" s="3"/>
      <c r="Y72" s="3"/>
      <c r="Z72" s="3"/>
      <c r="AA72" s="29"/>
      <c r="AB72" s="29"/>
      <c r="AC72" s="29"/>
      <c r="AD72" s="29"/>
      <c r="AE72" s="29"/>
      <c r="AF72" s="29"/>
      <c r="AG72" s="29"/>
      <c r="AH72" s="29"/>
      <c r="AI72" s="3"/>
      <c r="AJ72" s="3"/>
    </row>
    <row r="73" spans="1:49" ht="12.75" customHeight="1" x14ac:dyDescent="0.2">
      <c r="A73" s="27" t="s">
        <v>18</v>
      </c>
      <c r="B73" s="13"/>
      <c r="C73" s="13"/>
      <c r="D73" s="13"/>
      <c r="E73" s="13"/>
      <c r="F73" s="13"/>
      <c r="G73" s="13">
        <v>4</v>
      </c>
      <c r="H73" s="202"/>
      <c r="I73" s="15"/>
      <c r="J73" s="15"/>
      <c r="K73" s="16"/>
      <c r="L73" s="17"/>
      <c r="M73" s="20">
        <v>4</v>
      </c>
      <c r="N73" s="3">
        <f t="shared" si="36"/>
        <v>4</v>
      </c>
      <c r="O73" s="5">
        <f t="shared" si="37"/>
        <v>-3</v>
      </c>
      <c r="W73" s="31"/>
      <c r="X73" s="3"/>
      <c r="Y73" s="3"/>
      <c r="Z73" s="29"/>
      <c r="AA73" s="29"/>
      <c r="AB73" s="29"/>
      <c r="AC73" s="29"/>
      <c r="AD73" s="29"/>
      <c r="AE73" s="29"/>
      <c r="AF73" s="29"/>
      <c r="AG73" s="29"/>
      <c r="AH73" s="29"/>
      <c r="AI73" s="3"/>
      <c r="AJ73" s="3"/>
    </row>
    <row r="74" spans="1:49" ht="12.75" customHeight="1" x14ac:dyDescent="0.2">
      <c r="A74" s="27" t="s">
        <v>19</v>
      </c>
      <c r="B74" s="13"/>
      <c r="C74" s="13"/>
      <c r="D74" s="13"/>
      <c r="E74" s="13"/>
      <c r="F74" s="13"/>
      <c r="G74" s="13"/>
      <c r="H74" s="202">
        <v>1</v>
      </c>
      <c r="I74" s="15"/>
      <c r="J74" s="15"/>
      <c r="K74" s="16"/>
      <c r="L74" s="17"/>
      <c r="M74" s="20"/>
      <c r="N74" s="3">
        <f t="shared" si="36"/>
        <v>0</v>
      </c>
      <c r="O74" s="5">
        <f t="shared" si="37"/>
        <v>1</v>
      </c>
      <c r="W74" s="31"/>
      <c r="X74" s="3"/>
      <c r="Y74" s="3"/>
      <c r="Z74" s="29"/>
      <c r="AA74" s="29"/>
      <c r="AB74" s="29"/>
      <c r="AC74" s="29"/>
      <c r="AD74" s="29"/>
      <c r="AE74" s="29"/>
      <c r="AF74" s="29"/>
      <c r="AG74" s="29"/>
      <c r="AH74" s="29"/>
      <c r="AI74" s="3"/>
      <c r="AJ74" s="3"/>
    </row>
    <row r="75" spans="1:49" ht="12.75" customHeight="1" x14ac:dyDescent="0.2">
      <c r="A75" s="27" t="s">
        <v>20</v>
      </c>
      <c r="B75" s="32"/>
      <c r="C75" s="32"/>
      <c r="D75" s="32"/>
      <c r="E75" s="32"/>
      <c r="F75" s="32"/>
      <c r="G75" s="60">
        <v>1</v>
      </c>
      <c r="H75" s="203">
        <v>1</v>
      </c>
      <c r="I75" s="47"/>
      <c r="J75" s="47"/>
      <c r="K75" s="48"/>
      <c r="L75" s="47"/>
      <c r="M75" s="20"/>
      <c r="N75" s="3"/>
      <c r="O75" s="5"/>
      <c r="W75" s="31"/>
      <c r="X75" s="3"/>
      <c r="Y75" s="3"/>
      <c r="Z75" s="29"/>
      <c r="AA75" s="29"/>
      <c r="AB75" s="29"/>
      <c r="AC75" s="29"/>
      <c r="AD75" s="29"/>
      <c r="AE75" s="29"/>
      <c r="AF75" s="29"/>
      <c r="AG75" s="29"/>
      <c r="AH75" s="29"/>
      <c r="AI75" s="3"/>
      <c r="AJ75" s="3"/>
    </row>
    <row r="76" spans="1:49" ht="12.75" customHeight="1" x14ac:dyDescent="0.2">
      <c r="A76" s="31"/>
      <c r="B76" s="32"/>
      <c r="C76" s="32"/>
      <c r="D76" s="32"/>
      <c r="E76" s="32"/>
      <c r="F76" s="32"/>
      <c r="G76" s="32"/>
      <c r="H76" s="203"/>
      <c r="I76" s="47"/>
      <c r="J76" s="47"/>
      <c r="K76" s="48"/>
      <c r="L76" s="47"/>
      <c r="M76" s="20"/>
      <c r="N76" s="3"/>
      <c r="O76" s="5"/>
      <c r="W76" s="31"/>
      <c r="X76" s="3"/>
      <c r="Y76" s="3"/>
      <c r="Z76" s="29"/>
      <c r="AA76" s="29"/>
      <c r="AB76" s="29"/>
      <c r="AC76" s="29"/>
      <c r="AD76" s="29"/>
      <c r="AE76" s="29"/>
      <c r="AF76" s="29"/>
      <c r="AG76" s="29"/>
      <c r="AH76" s="29"/>
      <c r="AI76" s="3"/>
      <c r="AJ76" s="3"/>
    </row>
    <row r="77" spans="1:49" ht="12.75" customHeight="1" x14ac:dyDescent="0.2">
      <c r="A77" s="31"/>
      <c r="B77" s="32"/>
      <c r="C77" s="32"/>
      <c r="D77" s="32"/>
      <c r="E77" s="32"/>
      <c r="F77" s="32"/>
      <c r="G77" s="32"/>
      <c r="H77" s="203"/>
      <c r="I77" s="47"/>
      <c r="J77" s="47"/>
      <c r="K77" s="48"/>
      <c r="L77" s="47"/>
      <c r="M77" s="20"/>
      <c r="N77" s="3"/>
      <c r="O77" s="5"/>
      <c r="W77" s="31"/>
      <c r="X77" s="3"/>
      <c r="Y77" s="3"/>
      <c r="Z77" s="29"/>
      <c r="AA77" s="29"/>
      <c r="AB77" s="29"/>
      <c r="AC77" s="29"/>
      <c r="AD77" s="29"/>
      <c r="AE77" s="29"/>
      <c r="AF77" s="29"/>
      <c r="AG77" s="29"/>
      <c r="AH77" s="29"/>
      <c r="AI77" s="3"/>
      <c r="AJ77" s="3"/>
    </row>
    <row r="78" spans="1:49" ht="12.75" customHeight="1" x14ac:dyDescent="0.2">
      <c r="G78" s="32">
        <f>SUM(G69:G75)</f>
        <v>40</v>
      </c>
      <c r="H78" s="205">
        <f>SUM(H68:H75)</f>
        <v>22</v>
      </c>
      <c r="I78" s="47">
        <f>SUM(H68:H69)/B64</f>
        <v>0.17857142857142858</v>
      </c>
      <c r="J78" s="47">
        <f>H78/B64</f>
        <v>0.39285714285714285</v>
      </c>
      <c r="K78" s="47">
        <f>J78-I78</f>
        <v>0.21428571428571427</v>
      </c>
      <c r="L78" s="47"/>
      <c r="M78" s="6"/>
      <c r="N78" s="6"/>
      <c r="O78" s="5"/>
      <c r="W78" s="31"/>
      <c r="X78" s="3"/>
      <c r="Y78" s="29"/>
      <c r="Z78" s="29"/>
      <c r="AA78" s="29"/>
      <c r="AB78" s="29"/>
      <c r="AC78" s="29"/>
      <c r="AD78" s="29"/>
      <c r="AE78" s="29"/>
      <c r="AF78" s="29"/>
      <c r="AG78" s="29"/>
      <c r="AH78" s="3"/>
      <c r="AI78" s="3"/>
      <c r="AJ78" s="3"/>
    </row>
    <row r="79" spans="1:49" ht="12.75" customHeight="1" x14ac:dyDescent="0.2">
      <c r="A79" s="35" t="s">
        <v>28</v>
      </c>
      <c r="B79" s="35"/>
      <c r="C79" s="35"/>
      <c r="D79" s="36"/>
      <c r="E79" s="36"/>
      <c r="G79" s="37">
        <f>((H68*5)+(H69*6)+(H70*7)+(H71*8)+(H72*9)+(H74*11)+(H75*12))/H78</f>
        <v>6.9090909090909092</v>
      </c>
      <c r="I79" s="5"/>
      <c r="J79" s="5"/>
      <c r="L79" s="5"/>
      <c r="M79" s="6"/>
      <c r="N79" s="6"/>
      <c r="O79" s="5"/>
      <c r="W79" s="32"/>
      <c r="X79" s="11" t="s">
        <v>35</v>
      </c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</row>
    <row r="80" spans="1:49" ht="12.75" customHeight="1" x14ac:dyDescent="0.3">
      <c r="I80" s="5"/>
      <c r="J80" s="5"/>
      <c r="L80" s="5"/>
      <c r="M80" s="6"/>
      <c r="N80" s="6"/>
      <c r="O80" s="5"/>
      <c r="W80" s="51" t="s">
        <v>12</v>
      </c>
      <c r="X80" s="52">
        <v>9701</v>
      </c>
      <c r="Y80" s="53">
        <v>9702</v>
      </c>
      <c r="Z80" s="53">
        <v>9801</v>
      </c>
      <c r="AA80" s="53">
        <v>9802</v>
      </c>
      <c r="AB80" s="53">
        <v>9901</v>
      </c>
      <c r="AC80" s="53">
        <v>9902</v>
      </c>
      <c r="AD80" s="54" t="s">
        <v>13</v>
      </c>
      <c r="AE80" s="54" t="s">
        <v>14</v>
      </c>
      <c r="AF80" s="54" t="s">
        <v>15</v>
      </c>
      <c r="AG80" s="54" t="s">
        <v>16</v>
      </c>
      <c r="AH80" s="54" t="s">
        <v>17</v>
      </c>
      <c r="AI80" s="54" t="s">
        <v>18</v>
      </c>
      <c r="AJ80" s="54" t="s">
        <v>19</v>
      </c>
      <c r="AK80" s="54" t="s">
        <v>20</v>
      </c>
      <c r="AL80" s="54" t="s">
        <v>21</v>
      </c>
      <c r="AM80" s="81" t="s">
        <v>22</v>
      </c>
      <c r="AN80" s="81" t="s">
        <v>33</v>
      </c>
      <c r="AO80" s="81" t="s">
        <v>34</v>
      </c>
      <c r="AP80" s="81" t="s">
        <v>36</v>
      </c>
      <c r="AQ80" s="81" t="s">
        <v>37</v>
      </c>
      <c r="AR80" s="81" t="s">
        <v>38</v>
      </c>
      <c r="AS80" s="81" t="s">
        <v>39</v>
      </c>
      <c r="AT80" s="81" t="s">
        <v>40</v>
      </c>
      <c r="AU80" s="57" t="s">
        <v>41</v>
      </c>
      <c r="AV80" s="57" t="s">
        <v>42</v>
      </c>
      <c r="AW80" s="57" t="s">
        <v>43</v>
      </c>
    </row>
    <row r="81" spans="1:49" ht="12.75" customHeight="1" x14ac:dyDescent="0.3">
      <c r="A81" s="44" t="s">
        <v>45</v>
      </c>
      <c r="D81" s="55"/>
      <c r="I81" s="5"/>
      <c r="J81" s="5"/>
      <c r="L81" s="5"/>
      <c r="M81" s="6"/>
      <c r="N81" s="6"/>
      <c r="O81" s="5"/>
      <c r="W81" s="56" t="s">
        <v>23</v>
      </c>
      <c r="X81" s="57">
        <f>M20/M18</f>
        <v>0.71014492753623193</v>
      </c>
      <c r="Y81" s="57">
        <f>M43/M41</f>
        <v>0.76439089692101736</v>
      </c>
      <c r="Z81" s="57">
        <f>M66/M64</f>
        <v>0.7321428571428571</v>
      </c>
      <c r="AA81" s="57">
        <f>M86/M84</f>
        <v>0.9929906542056075</v>
      </c>
      <c r="AB81" s="57">
        <f>M106/M104</f>
        <v>0.48684210526315791</v>
      </c>
      <c r="AC81" s="57">
        <f>M126/M124</f>
        <v>0.65380116959064327</v>
      </c>
      <c r="AD81" s="57">
        <f>M146/M144</f>
        <v>1.0275229357798166</v>
      </c>
      <c r="AE81" s="57">
        <f>M167/M165</f>
        <v>0.66987179487179482</v>
      </c>
      <c r="AF81" s="57">
        <f>M186/M184</f>
        <v>0.46153846153846156</v>
      </c>
      <c r="AG81" s="57">
        <f>M203/M201</f>
        <v>0.70215175537938845</v>
      </c>
      <c r="AH81" s="57">
        <f>M220/M218</f>
        <v>0.56779661016949157</v>
      </c>
      <c r="AI81" s="57">
        <f>M238/M236</f>
        <v>0.73411534701857284</v>
      </c>
      <c r="AJ81" s="57">
        <f>M254/M252</f>
        <v>0.9375</v>
      </c>
      <c r="AK81" s="57">
        <f>M271/M269</f>
        <v>0.75840978593272168</v>
      </c>
      <c r="AL81" s="57">
        <f>M286/M284</f>
        <v>0.63829787234042556</v>
      </c>
      <c r="AM81" s="57">
        <f>M302/M300</f>
        <v>0.75081967213114753</v>
      </c>
      <c r="AN81" s="57">
        <f>M316/M314</f>
        <v>0.6071428571428571</v>
      </c>
      <c r="AO81" s="57">
        <f>M329/M327</f>
        <v>0.84387096774193548</v>
      </c>
      <c r="AP81" s="57">
        <f>M342/M340</f>
        <v>0.88607594936708856</v>
      </c>
      <c r="AQ81" s="57">
        <f>M354/M352</f>
        <v>0.99319727891156462</v>
      </c>
      <c r="AR81" s="57">
        <f>M368/M366</f>
        <v>0.3551912568306011</v>
      </c>
      <c r="AS81" s="57">
        <f>M381/M379</f>
        <v>0.89548022598870058</v>
      </c>
      <c r="AT81" s="57">
        <f>M394/M392</f>
        <v>0.8</v>
      </c>
      <c r="AU81" s="57">
        <f>M406/M404</f>
        <v>0.83072546230440969</v>
      </c>
      <c r="AV81" s="57">
        <f>M419/M417</f>
        <v>0.73493975903614461</v>
      </c>
      <c r="AW81" s="57">
        <f>M431/M429</f>
        <v>0.85</v>
      </c>
    </row>
    <row r="82" spans="1:49" ht="25.5" customHeight="1" x14ac:dyDescent="0.2">
      <c r="B82" s="228" t="s">
        <v>1</v>
      </c>
      <c r="C82" s="229"/>
      <c r="D82" s="229"/>
      <c r="E82" s="229"/>
      <c r="F82" s="229"/>
      <c r="G82" s="229"/>
      <c r="I82" s="7" t="s">
        <v>2</v>
      </c>
      <c r="J82" s="7" t="s">
        <v>3</v>
      </c>
      <c r="K82" s="8" t="s">
        <v>4</v>
      </c>
      <c r="L82" s="7" t="s">
        <v>5</v>
      </c>
      <c r="M82" s="9" t="s">
        <v>6</v>
      </c>
      <c r="N82" s="9" t="s">
        <v>7</v>
      </c>
      <c r="O82" s="10" t="s">
        <v>8</v>
      </c>
      <c r="P82" s="231" t="s">
        <v>4</v>
      </c>
      <c r="Q82" s="229"/>
      <c r="W82" s="4" t="s">
        <v>46</v>
      </c>
      <c r="X82" s="59">
        <f>SUM(X81:AG81)/10</f>
        <v>0.72013975582289758</v>
      </c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</row>
    <row r="83" spans="1:49" ht="12.75" customHeight="1" x14ac:dyDescent="0.2">
      <c r="A83" s="12" t="s">
        <v>9</v>
      </c>
      <c r="B83" s="13">
        <v>1</v>
      </c>
      <c r="C83" s="13">
        <v>2</v>
      </c>
      <c r="D83" s="13">
        <v>3</v>
      </c>
      <c r="E83" s="13">
        <v>4</v>
      </c>
      <c r="F83" s="13">
        <v>5</v>
      </c>
      <c r="G83" s="13">
        <v>6</v>
      </c>
      <c r="H83" s="201" t="s">
        <v>10</v>
      </c>
      <c r="I83" s="41"/>
      <c r="J83" s="15"/>
      <c r="K83" s="16"/>
      <c r="L83" s="17"/>
      <c r="M83" s="6"/>
      <c r="N83" s="6"/>
      <c r="O83" s="5"/>
      <c r="W83" s="4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3"/>
      <c r="AJ83" s="3"/>
    </row>
    <row r="84" spans="1:49" ht="12.75" customHeight="1" x14ac:dyDescent="0.2">
      <c r="A84" s="13">
        <v>9802</v>
      </c>
      <c r="B84" s="13">
        <v>856</v>
      </c>
      <c r="C84" s="13"/>
      <c r="D84" s="13"/>
      <c r="E84" s="13"/>
      <c r="F84" s="13"/>
      <c r="G84" s="13"/>
      <c r="H84" s="202"/>
      <c r="I84" s="41"/>
      <c r="J84" s="15"/>
      <c r="K84" s="16"/>
      <c r="L84" s="17"/>
      <c r="M84" s="20">
        <f>B84</f>
        <v>856</v>
      </c>
      <c r="N84" s="6"/>
      <c r="O84" s="5"/>
      <c r="P84" s="4">
        <v>9701</v>
      </c>
      <c r="Q84" s="5">
        <f>K34</f>
        <v>0.10144927536231885</v>
      </c>
      <c r="W84" s="32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</row>
    <row r="85" spans="1:49" ht="12.75" customHeight="1" x14ac:dyDescent="0.2">
      <c r="A85" s="13">
        <v>9901</v>
      </c>
      <c r="B85" s="13"/>
      <c r="C85" s="13">
        <v>706</v>
      </c>
      <c r="D85" s="13"/>
      <c r="E85" s="13"/>
      <c r="F85" s="13"/>
      <c r="G85" s="13"/>
      <c r="H85" s="202"/>
      <c r="I85" s="41"/>
      <c r="J85" s="15"/>
      <c r="K85" s="16"/>
      <c r="L85" s="17">
        <f>C85/B84</f>
        <v>0.82476635514018692</v>
      </c>
      <c r="M85" s="20">
        <v>713</v>
      </c>
      <c r="N85" s="3">
        <f t="shared" ref="N85:N93" si="42">M85/M84</f>
        <v>0.83294392523364491</v>
      </c>
      <c r="O85" s="5">
        <f t="shared" ref="O85:O93" si="43">100%-N85</f>
        <v>0.16705607476635509</v>
      </c>
      <c r="P85" s="4">
        <v>9702</v>
      </c>
      <c r="Q85" s="5">
        <f>K56</f>
        <v>0.15796519410977244</v>
      </c>
      <c r="W85" s="3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</row>
    <row r="86" spans="1:49" ht="12.75" customHeight="1" x14ac:dyDescent="0.2">
      <c r="A86" s="13">
        <v>9902</v>
      </c>
      <c r="B86" s="13"/>
      <c r="C86" s="13"/>
      <c r="D86" s="13">
        <v>654</v>
      </c>
      <c r="E86" s="13"/>
      <c r="F86" s="13"/>
      <c r="G86" s="13"/>
      <c r="H86" s="202"/>
      <c r="I86" s="41"/>
      <c r="J86" s="15"/>
      <c r="K86" s="16"/>
      <c r="L86" s="17">
        <f>D86/C85</f>
        <v>0.92634560906515584</v>
      </c>
      <c r="M86" s="20">
        <v>850</v>
      </c>
      <c r="N86" s="3">
        <f t="shared" si="42"/>
        <v>1.1921458625525947</v>
      </c>
      <c r="O86" s="5">
        <f t="shared" si="43"/>
        <v>-0.19214586255259469</v>
      </c>
      <c r="P86" s="4">
        <v>9801</v>
      </c>
      <c r="Q86" s="5">
        <f>K78</f>
        <v>0.21428571428571427</v>
      </c>
      <c r="W86" s="32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</row>
    <row r="87" spans="1:49" ht="12.75" customHeight="1" x14ac:dyDescent="0.2">
      <c r="A87" s="27" t="s">
        <v>13</v>
      </c>
      <c r="B87" s="13"/>
      <c r="C87" s="13"/>
      <c r="D87" s="13"/>
      <c r="E87" s="13">
        <v>464</v>
      </c>
      <c r="F87" s="13"/>
      <c r="G87" s="13"/>
      <c r="H87" s="202">
        <v>4</v>
      </c>
      <c r="I87" s="41"/>
      <c r="J87" s="15"/>
      <c r="K87" s="16"/>
      <c r="L87" s="17">
        <f>E87/D86</f>
        <v>0.70948012232415902</v>
      </c>
      <c r="M87" s="20">
        <v>577</v>
      </c>
      <c r="N87" s="3">
        <f t="shared" si="42"/>
        <v>0.67882352941176471</v>
      </c>
      <c r="O87" s="5">
        <f t="shared" si="43"/>
        <v>0.32117647058823529</v>
      </c>
      <c r="P87" s="4">
        <v>9802</v>
      </c>
      <c r="Q87" s="5">
        <f>K98</f>
        <v>0.18341121495327101</v>
      </c>
      <c r="W87" s="31"/>
      <c r="X87" s="3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3"/>
      <c r="AJ87" s="3"/>
    </row>
    <row r="88" spans="1:49" ht="12.75" customHeight="1" x14ac:dyDescent="0.2">
      <c r="A88" s="27" t="s">
        <v>14</v>
      </c>
      <c r="B88" s="13"/>
      <c r="C88" s="13"/>
      <c r="D88" s="13"/>
      <c r="E88" s="13"/>
      <c r="F88" s="13">
        <v>377</v>
      </c>
      <c r="G88" s="13"/>
      <c r="H88" s="202">
        <v>5</v>
      </c>
      <c r="I88" s="41"/>
      <c r="J88" s="15"/>
      <c r="K88" s="16"/>
      <c r="L88" s="17">
        <f>F88/E87</f>
        <v>0.8125</v>
      </c>
      <c r="M88" s="20">
        <v>510</v>
      </c>
      <c r="N88" s="3">
        <f t="shared" si="42"/>
        <v>0.88388214904679374</v>
      </c>
      <c r="O88" s="5">
        <f t="shared" si="43"/>
        <v>0.11611785095320626</v>
      </c>
      <c r="P88" s="4">
        <v>9901</v>
      </c>
      <c r="Q88" s="5">
        <f>K118</f>
        <v>0.14473684210526316</v>
      </c>
      <c r="W88" s="31"/>
      <c r="X88" s="3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3"/>
      <c r="AJ88" s="3"/>
    </row>
    <row r="89" spans="1:49" ht="12.75" customHeight="1" x14ac:dyDescent="0.2">
      <c r="A89" s="27" t="s">
        <v>15</v>
      </c>
      <c r="B89" s="13"/>
      <c r="C89" s="13"/>
      <c r="D89" s="13"/>
      <c r="E89" s="13"/>
      <c r="F89" s="13"/>
      <c r="G89" s="13">
        <v>377</v>
      </c>
      <c r="H89" s="202">
        <v>281</v>
      </c>
      <c r="I89" s="41"/>
      <c r="J89" s="15"/>
      <c r="K89" s="16"/>
      <c r="L89" s="17">
        <f>G89/F88</f>
        <v>1</v>
      </c>
      <c r="M89" s="20">
        <v>711</v>
      </c>
      <c r="N89" s="3">
        <f t="shared" si="42"/>
        <v>1.3941176470588235</v>
      </c>
      <c r="O89" s="5">
        <f t="shared" si="43"/>
        <v>-0.39411764705882346</v>
      </c>
      <c r="P89" s="4">
        <v>9902</v>
      </c>
      <c r="Q89" s="5">
        <f>K137</f>
        <v>0.17192982456140349</v>
      </c>
      <c r="W89" s="31"/>
      <c r="X89" s="3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3"/>
      <c r="AJ89" s="3"/>
    </row>
    <row r="90" spans="1:49" ht="12.75" customHeight="1" x14ac:dyDescent="0.2">
      <c r="A90" s="27" t="s">
        <v>16</v>
      </c>
      <c r="B90" s="13"/>
      <c r="C90" s="13"/>
      <c r="D90" s="13"/>
      <c r="E90" s="13"/>
      <c r="F90" s="13"/>
      <c r="G90" s="13">
        <v>92</v>
      </c>
      <c r="H90" s="202">
        <v>85</v>
      </c>
      <c r="I90" s="41"/>
      <c r="J90" s="15"/>
      <c r="K90" s="16"/>
      <c r="L90" s="17"/>
      <c r="M90" s="20">
        <v>102</v>
      </c>
      <c r="N90" s="3">
        <f t="shared" si="42"/>
        <v>0.14345991561181434</v>
      </c>
      <c r="O90" s="5">
        <f t="shared" si="43"/>
        <v>0.85654008438818563</v>
      </c>
      <c r="P90" s="30" t="s">
        <v>13</v>
      </c>
      <c r="Q90" s="5">
        <f>K159</f>
        <v>0.16513761467889909</v>
      </c>
      <c r="W90" s="31"/>
      <c r="X90" s="3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3"/>
      <c r="AJ90" s="3"/>
    </row>
    <row r="91" spans="1:49" ht="12.75" customHeight="1" x14ac:dyDescent="0.2">
      <c r="A91" s="27" t="s">
        <v>17</v>
      </c>
      <c r="B91" s="13"/>
      <c r="C91" s="13"/>
      <c r="D91" s="13"/>
      <c r="E91" s="13"/>
      <c r="F91" s="13"/>
      <c r="G91" s="13">
        <v>37</v>
      </c>
      <c r="H91" s="202">
        <v>42</v>
      </c>
      <c r="I91" s="41"/>
      <c r="J91" s="15"/>
      <c r="K91" s="16"/>
      <c r="L91" s="17"/>
      <c r="M91" s="20">
        <v>39</v>
      </c>
      <c r="N91" s="3">
        <f t="shared" si="42"/>
        <v>0.38235294117647056</v>
      </c>
      <c r="O91" s="5">
        <f t="shared" si="43"/>
        <v>0.61764705882352944</v>
      </c>
      <c r="P91" s="30" t="s">
        <v>14</v>
      </c>
      <c r="Q91" s="5">
        <f>K178</f>
        <v>9.6153846153846145E-2</v>
      </c>
      <c r="W91" s="31"/>
      <c r="X91" s="3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3"/>
      <c r="AJ91" s="3"/>
    </row>
    <row r="92" spans="1:49" ht="12.75" customHeight="1" x14ac:dyDescent="0.2">
      <c r="A92" s="27" t="s">
        <v>18</v>
      </c>
      <c r="B92" s="13"/>
      <c r="C92" s="13"/>
      <c r="D92" s="13"/>
      <c r="E92" s="13"/>
      <c r="F92" s="13"/>
      <c r="G92" s="13">
        <v>14</v>
      </c>
      <c r="H92" s="202">
        <v>20</v>
      </c>
      <c r="I92" s="41"/>
      <c r="J92" s="15"/>
      <c r="K92" s="16"/>
      <c r="L92" s="17"/>
      <c r="M92" s="20">
        <v>20</v>
      </c>
      <c r="N92" s="3">
        <f t="shared" si="42"/>
        <v>0.51282051282051277</v>
      </c>
      <c r="O92" s="5">
        <f t="shared" si="43"/>
        <v>0.48717948717948723</v>
      </c>
      <c r="P92" s="30" t="s">
        <v>15</v>
      </c>
      <c r="Q92" s="5">
        <f>K195</f>
        <v>8.6538461538461536E-2</v>
      </c>
      <c r="W92" s="31"/>
      <c r="X92" s="3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3"/>
      <c r="AJ92" s="3"/>
    </row>
    <row r="93" spans="1:49" ht="12.75" customHeight="1" x14ac:dyDescent="0.2">
      <c r="A93" s="27" t="s">
        <v>19</v>
      </c>
      <c r="B93" s="13"/>
      <c r="C93" s="13"/>
      <c r="D93" s="13"/>
      <c r="E93" s="13"/>
      <c r="F93" s="13"/>
      <c r="G93" s="13">
        <v>4</v>
      </c>
      <c r="H93" s="202">
        <v>6</v>
      </c>
      <c r="I93" s="41"/>
      <c r="J93" s="15"/>
      <c r="K93" s="16"/>
      <c r="L93" s="17"/>
      <c r="M93" s="20">
        <v>6</v>
      </c>
      <c r="N93" s="3">
        <f t="shared" si="42"/>
        <v>0.3</v>
      </c>
      <c r="O93" s="5">
        <f t="shared" si="43"/>
        <v>0.7</v>
      </c>
      <c r="P93" s="30" t="s">
        <v>16</v>
      </c>
      <c r="Q93" s="5">
        <f>K212</f>
        <v>8.7202718006795021E-2</v>
      </c>
      <c r="W93" s="31"/>
      <c r="X93" s="3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3"/>
      <c r="AJ93" s="3"/>
    </row>
    <row r="94" spans="1:49" ht="12.75" customHeight="1" x14ac:dyDescent="0.2">
      <c r="A94" s="27" t="s">
        <v>20</v>
      </c>
      <c r="B94" s="32"/>
      <c r="C94" s="32"/>
      <c r="D94" s="32"/>
      <c r="E94" s="32"/>
      <c r="F94" s="32"/>
      <c r="G94" s="60">
        <v>1</v>
      </c>
      <c r="H94" s="203">
        <v>1</v>
      </c>
      <c r="I94" s="5"/>
      <c r="J94" s="5"/>
      <c r="K94" s="32"/>
      <c r="L94" s="5"/>
      <c r="M94" s="20">
        <v>1</v>
      </c>
      <c r="N94" s="3"/>
      <c r="O94" s="5"/>
      <c r="P94" s="30" t="s">
        <v>17</v>
      </c>
      <c r="Q94" s="5">
        <f>K231</f>
        <v>0.20338983050847459</v>
      </c>
      <c r="W94" s="31"/>
      <c r="X94" s="3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3"/>
      <c r="AJ94" s="3"/>
    </row>
    <row r="95" spans="1:49" ht="12.75" customHeight="1" x14ac:dyDescent="0.2">
      <c r="A95" s="31" t="s">
        <v>21</v>
      </c>
      <c r="B95" s="32"/>
      <c r="C95" s="32"/>
      <c r="D95" s="32"/>
      <c r="E95" s="32"/>
      <c r="F95" s="32"/>
      <c r="G95" s="60">
        <v>3</v>
      </c>
      <c r="H95" s="203">
        <v>2</v>
      </c>
      <c r="I95" s="5"/>
      <c r="J95" s="5"/>
      <c r="K95" s="32"/>
      <c r="L95" s="5"/>
      <c r="M95" s="20">
        <v>5</v>
      </c>
      <c r="N95" s="3"/>
      <c r="O95" s="5"/>
      <c r="P95" s="30" t="s">
        <v>18</v>
      </c>
      <c r="Q95" s="5">
        <f>K248</f>
        <v>0.12316715542521989</v>
      </c>
      <c r="W95" s="31"/>
      <c r="X95" s="3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3"/>
      <c r="AJ95" s="3"/>
    </row>
    <row r="96" spans="1:49" ht="12.75" customHeight="1" x14ac:dyDescent="0.2">
      <c r="A96" s="31" t="s">
        <v>22</v>
      </c>
      <c r="B96" s="32"/>
      <c r="C96" s="32"/>
      <c r="D96" s="32"/>
      <c r="E96" s="32"/>
      <c r="F96" s="32"/>
      <c r="G96" s="32"/>
      <c r="H96" s="203"/>
      <c r="I96" s="5"/>
      <c r="J96" s="5"/>
      <c r="K96" s="32"/>
      <c r="L96" s="5"/>
      <c r="M96" s="20"/>
      <c r="N96" s="3"/>
      <c r="O96" s="5"/>
      <c r="P96" s="30" t="s">
        <v>19</v>
      </c>
      <c r="Q96" s="5">
        <f>K263</f>
        <v>9.375E-2</v>
      </c>
      <c r="W96" s="31"/>
      <c r="X96" s="3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3"/>
      <c r="AJ96" s="3"/>
    </row>
    <row r="97" spans="1:36" ht="12.75" customHeight="1" x14ac:dyDescent="0.2">
      <c r="A97" s="31" t="s">
        <v>33</v>
      </c>
      <c r="B97" s="32"/>
      <c r="C97" s="32"/>
      <c r="D97" s="32"/>
      <c r="E97" s="32"/>
      <c r="F97" s="32"/>
      <c r="G97" s="32">
        <v>1</v>
      </c>
      <c r="H97" s="203">
        <v>1</v>
      </c>
      <c r="I97" s="5"/>
      <c r="J97" s="5"/>
      <c r="K97" s="32"/>
      <c r="L97" s="5"/>
      <c r="M97" s="20">
        <v>1</v>
      </c>
      <c r="N97" s="3"/>
      <c r="O97" s="5"/>
      <c r="P97" s="30" t="s">
        <v>20</v>
      </c>
      <c r="Q97" s="5">
        <f>K280</f>
        <v>0.1111111111111111</v>
      </c>
      <c r="W97" s="31"/>
      <c r="X97" s="3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3"/>
      <c r="AJ97" s="3"/>
    </row>
    <row r="98" spans="1:36" ht="12.75" customHeight="1" x14ac:dyDescent="0.2">
      <c r="H98" s="203">
        <f>SUM(H87:H97)</f>
        <v>447</v>
      </c>
      <c r="I98" s="5">
        <f>SUM(H87:H89)/B84</f>
        <v>0.33878504672897197</v>
      </c>
      <c r="J98" s="5">
        <f>H98/B84</f>
        <v>0.52219626168224298</v>
      </c>
      <c r="K98" s="5">
        <f>J98-I98</f>
        <v>0.18341121495327101</v>
      </c>
      <c r="L98" s="5"/>
      <c r="M98" s="6"/>
      <c r="N98" s="6"/>
      <c r="O98" s="5"/>
      <c r="W98" s="32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</row>
    <row r="99" spans="1:36" ht="12.75" customHeight="1" x14ac:dyDescent="0.2">
      <c r="A99" s="35" t="s">
        <v>28</v>
      </c>
      <c r="B99" s="35"/>
      <c r="C99" s="35"/>
      <c r="D99" s="36"/>
      <c r="E99" s="36"/>
      <c r="G99" s="37">
        <f>((H87*4)+(H88*5)+(H89*6)+(H90*7)+(H91*8)+(H92*9)+(H93*10)+(H94*11)+(H95*12)+(H97*14))/H98</f>
        <v>6.592841163310962</v>
      </c>
      <c r="I99" s="5"/>
      <c r="J99" s="5"/>
      <c r="L99" s="5"/>
      <c r="M99" s="6"/>
      <c r="N99" s="6"/>
      <c r="O99" s="5"/>
      <c r="W99" s="32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</row>
    <row r="100" spans="1:36" ht="12.75" customHeight="1" x14ac:dyDescent="0.2">
      <c r="I100" s="5"/>
      <c r="J100" s="5"/>
      <c r="L100" s="5"/>
      <c r="M100" s="6"/>
      <c r="N100" s="6"/>
      <c r="O100" s="5"/>
      <c r="W100" s="32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</row>
    <row r="101" spans="1:36" ht="12.75" customHeight="1" x14ac:dyDescent="0.3">
      <c r="A101" s="44" t="s">
        <v>47</v>
      </c>
      <c r="I101" s="5"/>
      <c r="J101" s="5"/>
      <c r="L101" s="5"/>
      <c r="M101" s="6"/>
      <c r="N101" s="6"/>
      <c r="O101" s="5"/>
      <c r="W101" s="44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3"/>
      <c r="AJ101" s="3"/>
    </row>
    <row r="102" spans="1:36" ht="25.5" customHeight="1" x14ac:dyDescent="0.2">
      <c r="B102" s="228" t="s">
        <v>1</v>
      </c>
      <c r="C102" s="229"/>
      <c r="D102" s="229"/>
      <c r="E102" s="229"/>
      <c r="F102" s="229"/>
      <c r="G102" s="229"/>
      <c r="I102" s="7" t="s">
        <v>2</v>
      </c>
      <c r="J102" s="7" t="s">
        <v>3</v>
      </c>
      <c r="K102" s="8" t="s">
        <v>4</v>
      </c>
      <c r="L102" s="7" t="s">
        <v>5</v>
      </c>
      <c r="M102" s="9" t="s">
        <v>6</v>
      </c>
      <c r="N102" s="9" t="s">
        <v>7</v>
      </c>
      <c r="O102" s="10" t="s">
        <v>8</v>
      </c>
      <c r="W102" s="32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</row>
    <row r="103" spans="1:36" ht="12.75" customHeight="1" x14ac:dyDescent="0.2">
      <c r="A103" s="12" t="s">
        <v>9</v>
      </c>
      <c r="B103" s="13">
        <v>1</v>
      </c>
      <c r="C103" s="13">
        <v>2</v>
      </c>
      <c r="D103" s="13">
        <v>3</v>
      </c>
      <c r="E103" s="13">
        <v>4</v>
      </c>
      <c r="F103" s="13">
        <v>5</v>
      </c>
      <c r="G103" s="13">
        <v>6</v>
      </c>
      <c r="H103" s="201" t="s">
        <v>10</v>
      </c>
      <c r="I103" s="41"/>
      <c r="J103" s="15"/>
      <c r="K103" s="16"/>
      <c r="L103" s="17"/>
      <c r="M103" s="6"/>
      <c r="N103" s="6"/>
      <c r="O103" s="5"/>
      <c r="W103" s="4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3"/>
      <c r="AJ103" s="3"/>
    </row>
    <row r="104" spans="1:36" ht="12.75" customHeight="1" x14ac:dyDescent="0.2">
      <c r="A104" s="13">
        <v>9901</v>
      </c>
      <c r="B104" s="13">
        <v>76</v>
      </c>
      <c r="C104" s="13"/>
      <c r="D104" s="13"/>
      <c r="E104" s="13"/>
      <c r="F104" s="13"/>
      <c r="G104" s="13"/>
      <c r="H104" s="202"/>
      <c r="I104" s="41"/>
      <c r="J104" s="15"/>
      <c r="K104" s="16"/>
      <c r="L104" s="17"/>
      <c r="M104" s="20">
        <f>B104</f>
        <v>76</v>
      </c>
      <c r="N104" s="6"/>
      <c r="O104" s="5"/>
      <c r="W104" s="32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</row>
    <row r="105" spans="1:36" ht="12.75" customHeight="1" x14ac:dyDescent="0.2">
      <c r="A105" s="13">
        <v>9902</v>
      </c>
      <c r="B105" s="13"/>
      <c r="C105" s="13">
        <v>48</v>
      </c>
      <c r="D105" s="13"/>
      <c r="E105" s="13"/>
      <c r="F105" s="13"/>
      <c r="G105" s="13"/>
      <c r="H105" s="202"/>
      <c r="I105" s="41"/>
      <c r="J105" s="15"/>
      <c r="K105" s="16"/>
      <c r="L105" s="17">
        <f>C105/B104</f>
        <v>0.63157894736842102</v>
      </c>
      <c r="M105" s="20">
        <v>54</v>
      </c>
      <c r="N105" s="3">
        <f t="shared" ref="N105:N111" si="44">M105/M104</f>
        <v>0.71052631578947367</v>
      </c>
      <c r="O105" s="5">
        <f t="shared" ref="O105:O111" si="45">100%-N105</f>
        <v>0.28947368421052633</v>
      </c>
      <c r="W105" s="32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</row>
    <row r="106" spans="1:36" ht="12.75" customHeight="1" x14ac:dyDescent="0.2">
      <c r="A106" s="27" t="s">
        <v>13</v>
      </c>
      <c r="B106" s="13"/>
      <c r="C106" s="13"/>
      <c r="D106" s="13">
        <v>27</v>
      </c>
      <c r="E106" s="13"/>
      <c r="F106" s="13"/>
      <c r="G106" s="13"/>
      <c r="H106" s="202"/>
      <c r="I106" s="41"/>
      <c r="J106" s="15"/>
      <c r="K106" s="16"/>
      <c r="L106" s="17">
        <f>D106/C105</f>
        <v>0.5625</v>
      </c>
      <c r="M106" s="20">
        <v>37</v>
      </c>
      <c r="N106" s="3">
        <f t="shared" si="44"/>
        <v>0.68518518518518523</v>
      </c>
      <c r="O106" s="5">
        <f t="shared" si="45"/>
        <v>0.31481481481481477</v>
      </c>
      <c r="W106" s="31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3"/>
      <c r="AJ106" s="3"/>
    </row>
    <row r="107" spans="1:36" ht="12.75" customHeight="1" x14ac:dyDescent="0.2">
      <c r="A107" s="27" t="s">
        <v>14</v>
      </c>
      <c r="B107" s="13"/>
      <c r="C107" s="13"/>
      <c r="D107" s="13"/>
      <c r="E107" s="13">
        <v>15</v>
      </c>
      <c r="F107" s="13"/>
      <c r="G107" s="13"/>
      <c r="H107" s="202"/>
      <c r="I107" s="41"/>
      <c r="J107" s="15"/>
      <c r="K107" s="16"/>
      <c r="L107" s="17">
        <f>E107/D106</f>
        <v>0.55555555555555558</v>
      </c>
      <c r="M107" s="20">
        <v>27</v>
      </c>
      <c r="N107" s="3">
        <f t="shared" si="44"/>
        <v>0.72972972972972971</v>
      </c>
      <c r="O107" s="5">
        <f t="shared" si="45"/>
        <v>0.27027027027027029</v>
      </c>
      <c r="W107" s="31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3"/>
      <c r="AJ107" s="3"/>
    </row>
    <row r="108" spans="1:36" ht="12.75" customHeight="1" x14ac:dyDescent="0.2">
      <c r="A108" s="27" t="s">
        <v>15</v>
      </c>
      <c r="B108" s="13"/>
      <c r="C108" s="13"/>
      <c r="D108" s="13"/>
      <c r="E108" s="13"/>
      <c r="F108" s="13">
        <v>15</v>
      </c>
      <c r="G108" s="13"/>
      <c r="H108" s="202">
        <v>2</v>
      </c>
      <c r="I108" s="41"/>
      <c r="J108" s="15"/>
      <c r="K108" s="16"/>
      <c r="L108" s="17">
        <f>F108/E107</f>
        <v>1</v>
      </c>
      <c r="M108" s="20">
        <v>58</v>
      </c>
      <c r="N108" s="3">
        <f t="shared" si="44"/>
        <v>2.1481481481481484</v>
      </c>
      <c r="O108" s="5">
        <f t="shared" si="45"/>
        <v>-1.1481481481481484</v>
      </c>
      <c r="W108" s="31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3"/>
      <c r="AJ108" s="3"/>
    </row>
    <row r="109" spans="1:36" ht="12.75" customHeight="1" x14ac:dyDescent="0.2">
      <c r="A109" s="27" t="s">
        <v>16</v>
      </c>
      <c r="B109" s="13"/>
      <c r="C109" s="13"/>
      <c r="D109" s="13"/>
      <c r="E109" s="13"/>
      <c r="F109" s="13"/>
      <c r="G109" s="13">
        <v>15</v>
      </c>
      <c r="H109" s="202">
        <v>7</v>
      </c>
      <c r="I109" s="41"/>
      <c r="J109" s="15"/>
      <c r="K109" s="16"/>
      <c r="L109" s="17">
        <f>G109/F108</f>
        <v>1</v>
      </c>
      <c r="M109" s="20">
        <v>23</v>
      </c>
      <c r="N109" s="3">
        <f t="shared" si="44"/>
        <v>0.39655172413793105</v>
      </c>
      <c r="O109" s="5">
        <f t="shared" si="45"/>
        <v>0.60344827586206895</v>
      </c>
      <c r="W109" s="31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3"/>
      <c r="AJ109" s="3"/>
    </row>
    <row r="110" spans="1:36" ht="12.75" customHeight="1" x14ac:dyDescent="0.2">
      <c r="A110" s="27" t="s">
        <v>17</v>
      </c>
      <c r="B110" s="13"/>
      <c r="C110" s="13"/>
      <c r="D110" s="13"/>
      <c r="E110" s="13"/>
      <c r="F110" s="13"/>
      <c r="G110" s="13">
        <v>9</v>
      </c>
      <c r="H110" s="202">
        <v>5</v>
      </c>
      <c r="I110" s="41"/>
      <c r="J110" s="15"/>
      <c r="K110" s="16"/>
      <c r="L110" s="17"/>
      <c r="M110" s="20">
        <v>9</v>
      </c>
      <c r="N110" s="3">
        <f t="shared" si="44"/>
        <v>0.39130434782608697</v>
      </c>
      <c r="O110" s="5">
        <f t="shared" si="45"/>
        <v>0.60869565217391308</v>
      </c>
      <c r="W110" s="31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3"/>
      <c r="AJ110" s="3"/>
    </row>
    <row r="111" spans="1:36" ht="12.75" customHeight="1" x14ac:dyDescent="0.2">
      <c r="A111" s="27" t="s">
        <v>18</v>
      </c>
      <c r="B111" s="13"/>
      <c r="C111" s="13"/>
      <c r="D111" s="13"/>
      <c r="E111" s="13"/>
      <c r="F111" s="13"/>
      <c r="G111" s="13">
        <v>3</v>
      </c>
      <c r="H111" s="202">
        <v>3</v>
      </c>
      <c r="I111" s="41"/>
      <c r="J111" s="15"/>
      <c r="K111" s="16"/>
      <c r="L111" s="17"/>
      <c r="M111" s="20">
        <v>5</v>
      </c>
      <c r="N111" s="3">
        <f t="shared" si="44"/>
        <v>0.55555555555555558</v>
      </c>
      <c r="O111" s="5">
        <f t="shared" si="45"/>
        <v>0.44444444444444442</v>
      </c>
      <c r="W111" s="31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3"/>
      <c r="AJ111" s="3"/>
    </row>
    <row r="112" spans="1:36" ht="12.75" customHeight="1" x14ac:dyDescent="0.2">
      <c r="A112" s="61" t="s">
        <v>19</v>
      </c>
      <c r="B112" s="13"/>
      <c r="C112" s="13"/>
      <c r="D112" s="13"/>
      <c r="E112" s="13"/>
      <c r="F112" s="13"/>
      <c r="G112" s="13">
        <v>1</v>
      </c>
      <c r="H112" s="202">
        <v>2</v>
      </c>
      <c r="I112" s="41"/>
      <c r="J112" s="15"/>
      <c r="K112" s="16"/>
      <c r="L112" s="17"/>
      <c r="M112" s="20">
        <v>2</v>
      </c>
      <c r="N112" s="3"/>
      <c r="O112" s="5"/>
      <c r="W112" s="31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3"/>
      <c r="AJ112" s="3"/>
    </row>
    <row r="113" spans="1:36" ht="12.75" customHeight="1" x14ac:dyDescent="0.2">
      <c r="A113" s="27" t="s">
        <v>20</v>
      </c>
      <c r="B113" s="32"/>
      <c r="C113" s="32"/>
      <c r="D113" s="32"/>
      <c r="E113" s="32"/>
      <c r="F113" s="32"/>
      <c r="G113" s="32"/>
      <c r="H113" s="203"/>
      <c r="I113" s="5"/>
      <c r="J113" s="5"/>
      <c r="K113" s="32"/>
      <c r="L113" s="5"/>
      <c r="M113" s="20"/>
      <c r="N113" s="3"/>
      <c r="O113" s="5"/>
      <c r="W113" s="31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3"/>
      <c r="AJ113" s="3"/>
    </row>
    <row r="114" spans="1:36" ht="12.75" customHeight="1" x14ac:dyDescent="0.2">
      <c r="A114" s="31" t="s">
        <v>21</v>
      </c>
      <c r="B114" s="32"/>
      <c r="C114" s="32"/>
      <c r="D114" s="32"/>
      <c r="E114" s="32"/>
      <c r="F114" s="32"/>
      <c r="G114" s="32"/>
      <c r="H114" s="203"/>
      <c r="I114" s="5"/>
      <c r="J114" s="5"/>
      <c r="K114" s="32"/>
      <c r="L114" s="5"/>
      <c r="M114" s="20"/>
      <c r="N114" s="3"/>
      <c r="O114" s="5"/>
      <c r="W114" s="31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3"/>
      <c r="AJ114" s="3"/>
    </row>
    <row r="115" spans="1:36" ht="12.75" customHeight="1" x14ac:dyDescent="0.2">
      <c r="A115" s="31" t="s">
        <v>22</v>
      </c>
      <c r="B115" s="32"/>
      <c r="C115" s="32"/>
      <c r="D115" s="32"/>
      <c r="E115" s="32"/>
      <c r="F115" s="32"/>
      <c r="G115" s="32"/>
      <c r="H115" s="203"/>
      <c r="I115" s="5"/>
      <c r="J115" s="5"/>
      <c r="K115" s="32"/>
      <c r="L115" s="5"/>
      <c r="M115" s="20">
        <v>1</v>
      </c>
      <c r="N115" s="3"/>
      <c r="O115" s="5"/>
      <c r="W115" s="31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3"/>
      <c r="AJ115" s="3"/>
    </row>
    <row r="116" spans="1:36" ht="12.75" customHeight="1" x14ac:dyDescent="0.2">
      <c r="A116" s="31" t="s">
        <v>33</v>
      </c>
      <c r="B116" s="32"/>
      <c r="C116" s="32"/>
      <c r="D116" s="32"/>
      <c r="E116" s="32"/>
      <c r="F116" s="32"/>
      <c r="G116" s="32">
        <v>1</v>
      </c>
      <c r="H116" s="203"/>
      <c r="I116" s="5"/>
      <c r="J116" s="5"/>
      <c r="K116" s="32"/>
      <c r="L116" s="5"/>
      <c r="M116" s="20">
        <v>2</v>
      </c>
      <c r="N116" s="3"/>
      <c r="O116" s="5"/>
      <c r="W116" s="31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3"/>
      <c r="AJ116" s="3"/>
    </row>
    <row r="117" spans="1:36" ht="12.75" customHeight="1" x14ac:dyDescent="0.2">
      <c r="A117" s="31" t="s">
        <v>34</v>
      </c>
      <c r="B117" s="32"/>
      <c r="C117" s="32"/>
      <c r="D117" s="32"/>
      <c r="E117" s="32"/>
      <c r="F117" s="32"/>
      <c r="G117" s="32">
        <v>1</v>
      </c>
      <c r="H117" s="203">
        <v>1</v>
      </c>
      <c r="I117" s="5"/>
      <c r="J117" s="5"/>
      <c r="K117" s="32"/>
      <c r="L117" s="5"/>
      <c r="M117" s="20"/>
      <c r="N117" s="3"/>
      <c r="O117" s="5"/>
      <c r="W117" s="31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3"/>
      <c r="AJ117" s="3"/>
    </row>
    <row r="118" spans="1:36" ht="12.75" customHeight="1" x14ac:dyDescent="0.2">
      <c r="A118" s="31"/>
      <c r="B118" s="32"/>
      <c r="C118" s="32"/>
      <c r="D118" s="32"/>
      <c r="E118" s="32"/>
      <c r="F118" s="32"/>
      <c r="G118" s="32"/>
      <c r="H118" s="203">
        <f>SUM(H108:H117)</f>
        <v>20</v>
      </c>
      <c r="I118" s="5">
        <f>SUM(H107:H109)/B104</f>
        <v>0.11842105263157894</v>
      </c>
      <c r="J118" s="5">
        <f>H118/B104</f>
        <v>0.26315789473684209</v>
      </c>
      <c r="K118" s="5">
        <f>J118-I118</f>
        <v>0.14473684210526316</v>
      </c>
      <c r="L118" s="5"/>
      <c r="M118" s="20"/>
      <c r="N118" s="3"/>
      <c r="O118" s="5"/>
      <c r="W118" s="31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3"/>
      <c r="AJ118" s="3"/>
    </row>
    <row r="119" spans="1:36" ht="12.75" customHeight="1" x14ac:dyDescent="0.2">
      <c r="A119" s="35" t="s">
        <v>28</v>
      </c>
      <c r="B119" s="35"/>
      <c r="C119" s="35"/>
      <c r="D119" s="36"/>
      <c r="E119" s="36"/>
      <c r="G119" s="37">
        <f>((H108*5)+(H109*6)+(H110*7)+(H111*8)+(H112*9))/H118</f>
        <v>6.45</v>
      </c>
      <c r="H119" s="206"/>
      <c r="I119" s="5"/>
      <c r="J119" s="5"/>
      <c r="L119" s="5"/>
      <c r="M119" s="6"/>
      <c r="N119" s="6"/>
      <c r="O119" s="5"/>
      <c r="W119" s="32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</row>
    <row r="120" spans="1:36" ht="12.75" customHeight="1" x14ac:dyDescent="0.2">
      <c r="I120" s="5"/>
      <c r="J120" s="5"/>
      <c r="L120" s="5"/>
      <c r="M120" s="6"/>
      <c r="N120" s="6"/>
      <c r="O120" s="5"/>
      <c r="W120" s="32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</row>
    <row r="121" spans="1:36" ht="12.75" customHeight="1" x14ac:dyDescent="0.3">
      <c r="A121" s="44" t="s">
        <v>48</v>
      </c>
      <c r="I121" s="5"/>
      <c r="J121" s="5"/>
      <c r="L121" s="5"/>
      <c r="M121" s="6"/>
      <c r="N121" s="6"/>
      <c r="O121" s="5"/>
      <c r="W121" s="44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3"/>
      <c r="AJ121" s="3"/>
    </row>
    <row r="122" spans="1:36" ht="25.5" customHeight="1" x14ac:dyDescent="0.2">
      <c r="B122" s="228" t="s">
        <v>1</v>
      </c>
      <c r="C122" s="229"/>
      <c r="D122" s="229"/>
      <c r="E122" s="229"/>
      <c r="F122" s="229"/>
      <c r="G122" s="229"/>
      <c r="I122" s="7" t="s">
        <v>2</v>
      </c>
      <c r="J122" s="7" t="s">
        <v>3</v>
      </c>
      <c r="K122" s="8" t="s">
        <v>4</v>
      </c>
      <c r="L122" s="7" t="s">
        <v>5</v>
      </c>
      <c r="M122" s="9" t="s">
        <v>6</v>
      </c>
      <c r="N122" s="9" t="s">
        <v>7</v>
      </c>
      <c r="O122" s="10" t="s">
        <v>8</v>
      </c>
      <c r="W122" s="32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</row>
    <row r="123" spans="1:36" ht="12.75" customHeight="1" x14ac:dyDescent="0.2">
      <c r="A123" s="12" t="s">
        <v>9</v>
      </c>
      <c r="B123" s="13">
        <v>1</v>
      </c>
      <c r="C123" s="13">
        <v>2</v>
      </c>
      <c r="D123" s="13">
        <v>3</v>
      </c>
      <c r="E123" s="13">
        <v>4</v>
      </c>
      <c r="F123" s="13">
        <v>5</v>
      </c>
      <c r="G123" s="13">
        <v>6</v>
      </c>
      <c r="H123" s="201" t="s">
        <v>10</v>
      </c>
      <c r="I123" s="41"/>
      <c r="J123" s="15"/>
      <c r="K123" s="16"/>
      <c r="L123" s="17"/>
      <c r="M123" s="6"/>
      <c r="N123" s="6"/>
      <c r="O123" s="5"/>
      <c r="W123" s="4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3"/>
      <c r="AJ123" s="3"/>
    </row>
    <row r="124" spans="1:36" ht="12.75" customHeight="1" x14ac:dyDescent="0.2">
      <c r="A124" s="13">
        <v>9902</v>
      </c>
      <c r="B124" s="13">
        <v>855</v>
      </c>
      <c r="C124" s="13"/>
      <c r="D124" s="13"/>
      <c r="E124" s="13"/>
      <c r="F124" s="13"/>
      <c r="G124" s="13"/>
      <c r="H124" s="202"/>
      <c r="I124" s="41"/>
      <c r="J124" s="15"/>
      <c r="K124" s="16"/>
      <c r="L124" s="17"/>
      <c r="M124" s="20">
        <f>B124</f>
        <v>855</v>
      </c>
      <c r="N124" s="6"/>
      <c r="O124" s="5"/>
      <c r="W124" s="32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</row>
    <row r="125" spans="1:36" ht="12.75" customHeight="1" x14ac:dyDescent="0.2">
      <c r="A125" s="27" t="s">
        <v>13</v>
      </c>
      <c r="B125" s="13"/>
      <c r="C125" s="13">
        <v>609</v>
      </c>
      <c r="D125" s="13"/>
      <c r="E125" s="13"/>
      <c r="F125" s="13"/>
      <c r="G125" s="13"/>
      <c r="H125" s="202"/>
      <c r="I125" s="41"/>
      <c r="J125" s="15"/>
      <c r="K125" s="16"/>
      <c r="L125" s="17">
        <f>C125/B124</f>
        <v>0.71228070175438596</v>
      </c>
      <c r="M125" s="20">
        <v>612</v>
      </c>
      <c r="N125" s="3">
        <f t="shared" ref="N125:N130" si="46">M125/M124</f>
        <v>0.71578947368421053</v>
      </c>
      <c r="O125" s="5">
        <f t="shared" ref="O125:O130" si="47">100%-N125</f>
        <v>0.28421052631578947</v>
      </c>
      <c r="W125" s="31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3"/>
      <c r="AJ125" s="3"/>
    </row>
    <row r="126" spans="1:36" ht="12.75" customHeight="1" x14ac:dyDescent="0.2">
      <c r="A126" s="27" t="s">
        <v>14</v>
      </c>
      <c r="B126" s="13"/>
      <c r="C126" s="13"/>
      <c r="D126" s="13">
        <v>458</v>
      </c>
      <c r="E126" s="13"/>
      <c r="F126" s="13"/>
      <c r="G126" s="13"/>
      <c r="H126" s="202"/>
      <c r="I126" s="41"/>
      <c r="J126" s="15"/>
      <c r="K126" s="16"/>
      <c r="L126" s="17">
        <f>D126/C125</f>
        <v>0.7520525451559934</v>
      </c>
      <c r="M126" s="20">
        <v>559</v>
      </c>
      <c r="N126" s="3">
        <f t="shared" si="46"/>
        <v>0.91339869281045749</v>
      </c>
      <c r="O126" s="5">
        <f t="shared" si="47"/>
        <v>8.6601307189542509E-2</v>
      </c>
      <c r="W126" s="31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3"/>
      <c r="AJ126" s="3"/>
    </row>
    <row r="127" spans="1:36" ht="12.75" customHeight="1" x14ac:dyDescent="0.2">
      <c r="A127" s="27" t="s">
        <v>15</v>
      </c>
      <c r="B127" s="13"/>
      <c r="C127" s="13"/>
      <c r="D127" s="13"/>
      <c r="E127" s="13">
        <v>458</v>
      </c>
      <c r="F127" s="13"/>
      <c r="G127" s="13"/>
      <c r="H127" s="202">
        <v>5</v>
      </c>
      <c r="I127" s="41"/>
      <c r="J127" s="15"/>
      <c r="K127" s="16"/>
      <c r="L127" s="17">
        <f>E127/D126</f>
        <v>1</v>
      </c>
      <c r="M127" s="20">
        <v>663</v>
      </c>
      <c r="N127" s="3">
        <f t="shared" si="46"/>
        <v>1.1860465116279071</v>
      </c>
      <c r="O127" s="5">
        <f t="shared" si="47"/>
        <v>-0.18604651162790709</v>
      </c>
      <c r="W127" s="31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3"/>
      <c r="AJ127" s="3"/>
    </row>
    <row r="128" spans="1:36" ht="12.75" customHeight="1" x14ac:dyDescent="0.2">
      <c r="A128" s="27" t="s">
        <v>16</v>
      </c>
      <c r="B128" s="13"/>
      <c r="C128" s="13"/>
      <c r="D128" s="13"/>
      <c r="E128" s="13"/>
      <c r="F128" s="13">
        <v>350</v>
      </c>
      <c r="G128" s="13"/>
      <c r="H128" s="202">
        <v>5</v>
      </c>
      <c r="I128" s="41"/>
      <c r="J128" s="15"/>
      <c r="K128" s="16"/>
      <c r="L128" s="17">
        <f>F128/E127</f>
        <v>0.76419213973799127</v>
      </c>
      <c r="M128" s="20">
        <v>491</v>
      </c>
      <c r="N128" s="3">
        <f t="shared" si="46"/>
        <v>0.74057315233785825</v>
      </c>
      <c r="O128" s="5">
        <f t="shared" si="47"/>
        <v>0.25942684766214175</v>
      </c>
      <c r="W128" s="31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3"/>
      <c r="AJ128" s="3"/>
    </row>
    <row r="129" spans="1:36" ht="12.75" customHeight="1" x14ac:dyDescent="0.2">
      <c r="A129" s="27" t="s">
        <v>17</v>
      </c>
      <c r="B129" s="13"/>
      <c r="C129" s="13"/>
      <c r="D129" s="13"/>
      <c r="E129" s="13"/>
      <c r="F129" s="13"/>
      <c r="G129" s="13">
        <v>350</v>
      </c>
      <c r="H129" s="202">
        <v>261</v>
      </c>
      <c r="I129" s="41"/>
      <c r="J129" s="15"/>
      <c r="K129" s="16"/>
      <c r="L129" s="17">
        <f>G129/F128</f>
        <v>1</v>
      </c>
      <c r="M129" s="20">
        <v>459</v>
      </c>
      <c r="N129" s="3">
        <f t="shared" si="46"/>
        <v>0.93482688391038693</v>
      </c>
      <c r="O129" s="5">
        <f t="shared" si="47"/>
        <v>6.517311608961307E-2</v>
      </c>
      <c r="W129" s="31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3"/>
      <c r="AJ129" s="3"/>
    </row>
    <row r="130" spans="1:36" ht="12.75" customHeight="1" x14ac:dyDescent="0.2">
      <c r="A130" s="27" t="s">
        <v>18</v>
      </c>
      <c r="B130" s="13"/>
      <c r="C130" s="13"/>
      <c r="D130" s="13"/>
      <c r="E130" s="13"/>
      <c r="F130" s="13"/>
      <c r="G130" s="13">
        <v>154</v>
      </c>
      <c r="H130" s="202">
        <v>79</v>
      </c>
      <c r="I130" s="41"/>
      <c r="J130" s="15"/>
      <c r="K130" s="16"/>
      <c r="L130" s="17"/>
      <c r="M130" s="20">
        <v>186</v>
      </c>
      <c r="N130" s="3">
        <f t="shared" si="46"/>
        <v>0.40522875816993464</v>
      </c>
      <c r="O130" s="5">
        <f t="shared" si="47"/>
        <v>0.59477124183006536</v>
      </c>
      <c r="W130" s="31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3"/>
      <c r="AJ130" s="3"/>
    </row>
    <row r="131" spans="1:36" ht="12.75" customHeight="1" x14ac:dyDescent="0.2">
      <c r="A131" s="61" t="s">
        <v>19</v>
      </c>
      <c r="B131" s="13"/>
      <c r="C131" s="13"/>
      <c r="D131" s="13"/>
      <c r="E131" s="13"/>
      <c r="F131" s="13"/>
      <c r="G131" s="13">
        <v>42</v>
      </c>
      <c r="H131" s="202">
        <v>44</v>
      </c>
      <c r="I131" s="41"/>
      <c r="J131" s="15"/>
      <c r="K131" s="16"/>
      <c r="L131" s="17"/>
      <c r="M131" s="20">
        <v>44</v>
      </c>
      <c r="N131" s="3"/>
      <c r="O131" s="5"/>
      <c r="W131" s="31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3"/>
      <c r="AJ131" s="3"/>
    </row>
    <row r="132" spans="1:36" ht="12.75" customHeight="1" x14ac:dyDescent="0.2">
      <c r="A132" s="27" t="s">
        <v>20</v>
      </c>
      <c r="B132" s="32"/>
      <c r="C132" s="32"/>
      <c r="D132" s="32"/>
      <c r="E132" s="32"/>
      <c r="F132" s="32"/>
      <c r="G132" s="60">
        <v>17</v>
      </c>
      <c r="H132" s="203">
        <v>21</v>
      </c>
      <c r="I132" s="5"/>
      <c r="J132" s="5"/>
      <c r="K132" s="32"/>
      <c r="L132" s="5"/>
      <c r="M132" s="20">
        <v>19</v>
      </c>
      <c r="N132" s="3"/>
      <c r="O132" s="5"/>
      <c r="W132" s="31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3"/>
      <c r="AJ132" s="3"/>
    </row>
    <row r="133" spans="1:36" ht="12.75" customHeight="1" x14ac:dyDescent="0.2">
      <c r="A133" s="31" t="s">
        <v>21</v>
      </c>
      <c r="B133" s="32"/>
      <c r="C133" s="32"/>
      <c r="D133" s="32"/>
      <c r="E133" s="32"/>
      <c r="F133" s="32"/>
      <c r="G133" s="60">
        <v>8</v>
      </c>
      <c r="H133" s="203">
        <v>4</v>
      </c>
      <c r="I133" s="5"/>
      <c r="J133" s="5"/>
      <c r="K133" s="32"/>
      <c r="L133" s="5"/>
      <c r="M133" s="20">
        <v>15</v>
      </c>
      <c r="N133" s="3"/>
      <c r="O133" s="5"/>
      <c r="W133" s="31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3"/>
      <c r="AJ133" s="3"/>
    </row>
    <row r="134" spans="1:36" ht="12.75" customHeight="1" x14ac:dyDescent="0.2">
      <c r="A134" s="31" t="s">
        <v>22</v>
      </c>
      <c r="B134" s="32"/>
      <c r="C134" s="32"/>
      <c r="D134" s="32"/>
      <c r="E134" s="32"/>
      <c r="F134" s="32"/>
      <c r="G134" s="60">
        <v>3</v>
      </c>
      <c r="H134" s="203">
        <v>1</v>
      </c>
      <c r="I134" s="5"/>
      <c r="J134" s="5"/>
      <c r="K134" s="32"/>
      <c r="L134" s="5"/>
      <c r="M134" s="20">
        <v>5</v>
      </c>
      <c r="N134" s="3"/>
      <c r="O134" s="5"/>
      <c r="W134" s="31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3"/>
      <c r="AJ134" s="3"/>
    </row>
    <row r="135" spans="1:36" ht="12.75" customHeight="1" x14ac:dyDescent="0.2">
      <c r="A135" s="31" t="s">
        <v>33</v>
      </c>
      <c r="B135" s="32"/>
      <c r="C135" s="32"/>
      <c r="D135" s="32"/>
      <c r="E135" s="32"/>
      <c r="F135" s="32"/>
      <c r="G135" s="60">
        <v>3</v>
      </c>
      <c r="H135" s="203"/>
      <c r="I135" s="5"/>
      <c r="J135" s="5"/>
      <c r="K135" s="32"/>
      <c r="L135" s="5"/>
      <c r="M135" s="20">
        <v>3</v>
      </c>
      <c r="N135" s="3"/>
      <c r="O135" s="5"/>
      <c r="W135" s="31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3"/>
      <c r="AJ135" s="3"/>
    </row>
    <row r="136" spans="1:36" ht="12.75" customHeight="1" x14ac:dyDescent="0.2">
      <c r="A136" s="31" t="s">
        <v>34</v>
      </c>
      <c r="B136" s="32"/>
      <c r="C136" s="32"/>
      <c r="D136" s="32"/>
      <c r="E136" s="32"/>
      <c r="F136" s="32"/>
      <c r="G136" s="60">
        <v>7</v>
      </c>
      <c r="H136" s="203">
        <v>3</v>
      </c>
      <c r="I136" s="5"/>
      <c r="J136" s="5"/>
      <c r="K136" s="32"/>
      <c r="L136" s="5"/>
      <c r="M136" s="20"/>
      <c r="N136" s="3"/>
      <c r="O136" s="5"/>
      <c r="W136" s="31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3"/>
      <c r="AJ136" s="3"/>
    </row>
    <row r="137" spans="1:36" ht="12.75" customHeight="1" x14ac:dyDescent="0.2">
      <c r="B137" s="32"/>
      <c r="C137" s="32"/>
      <c r="D137" s="32"/>
      <c r="E137" s="32"/>
      <c r="F137" s="32"/>
      <c r="G137" s="32"/>
      <c r="H137" s="203">
        <f>SUM(H128:H136)</f>
        <v>418</v>
      </c>
      <c r="I137" s="5">
        <f>SUM(H127:H129)/B124</f>
        <v>0.31695906432748538</v>
      </c>
      <c r="J137" s="5">
        <f>H137/B124</f>
        <v>0.48888888888888887</v>
      </c>
      <c r="K137" s="5">
        <f>J137-I137</f>
        <v>0.17192982456140349</v>
      </c>
      <c r="L137" s="5"/>
      <c r="M137" s="20"/>
      <c r="N137" s="3"/>
      <c r="O137" s="5"/>
      <c r="W137" s="31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3"/>
      <c r="AJ137" s="3"/>
    </row>
    <row r="138" spans="1:36" ht="12.75" customHeight="1" x14ac:dyDescent="0.2">
      <c r="A138" s="35" t="s">
        <v>28</v>
      </c>
      <c r="B138" s="35"/>
      <c r="C138" s="35"/>
      <c r="D138" s="36"/>
      <c r="E138" s="36"/>
      <c r="G138" s="37">
        <f>((H127*4)+(H128*5)+(H129*6)+(H130*7)+(H132*8)+(H133*9))/H137</f>
        <v>5.6650717703349285</v>
      </c>
      <c r="I138" s="5"/>
      <c r="J138" s="5"/>
      <c r="L138" s="5"/>
      <c r="M138" s="6"/>
      <c r="N138" s="6"/>
      <c r="O138" s="5"/>
      <c r="W138" s="32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</row>
    <row r="139" spans="1:36" ht="12.75" customHeight="1" x14ac:dyDescent="0.2">
      <c r="I139" s="5"/>
      <c r="J139" s="5"/>
      <c r="L139" s="5"/>
      <c r="M139" s="6"/>
      <c r="N139" s="6"/>
      <c r="O139" s="5"/>
      <c r="W139" s="32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</row>
    <row r="140" spans="1:36" ht="12.75" customHeight="1" x14ac:dyDescent="0.2">
      <c r="I140" s="5"/>
      <c r="J140" s="5"/>
      <c r="L140" s="5"/>
      <c r="M140" s="6"/>
      <c r="N140" s="6"/>
      <c r="O140" s="5"/>
      <c r="W140" s="32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</row>
    <row r="141" spans="1:36" ht="12.75" customHeight="1" x14ac:dyDescent="0.3">
      <c r="A141" s="44" t="s">
        <v>49</v>
      </c>
      <c r="I141" s="5"/>
      <c r="J141" s="5"/>
      <c r="L141" s="5"/>
      <c r="M141" s="6"/>
      <c r="N141" s="6"/>
      <c r="O141" s="5"/>
      <c r="W141" s="44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3"/>
      <c r="AJ141" s="3"/>
    </row>
    <row r="142" spans="1:36" ht="25.5" customHeight="1" x14ac:dyDescent="0.2">
      <c r="B142" s="228" t="s">
        <v>1</v>
      </c>
      <c r="C142" s="229"/>
      <c r="D142" s="229"/>
      <c r="E142" s="229"/>
      <c r="F142" s="229"/>
      <c r="G142" s="229"/>
      <c r="I142" s="7" t="s">
        <v>2</v>
      </c>
      <c r="J142" s="7" t="s">
        <v>3</v>
      </c>
      <c r="K142" s="8" t="s">
        <v>4</v>
      </c>
      <c r="L142" s="7" t="s">
        <v>5</v>
      </c>
      <c r="M142" s="9" t="s">
        <v>6</v>
      </c>
      <c r="N142" s="9" t="s">
        <v>7</v>
      </c>
      <c r="O142" s="10" t="s">
        <v>8</v>
      </c>
      <c r="W142" s="32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</row>
    <row r="143" spans="1:36" ht="12.75" customHeight="1" x14ac:dyDescent="0.2">
      <c r="A143" s="12" t="s">
        <v>9</v>
      </c>
      <c r="B143" s="13">
        <v>1</v>
      </c>
      <c r="C143" s="13">
        <v>2</v>
      </c>
      <c r="D143" s="13">
        <v>3</v>
      </c>
      <c r="E143" s="13">
        <v>4</v>
      </c>
      <c r="F143" s="13">
        <v>5</v>
      </c>
      <c r="G143" s="13">
        <v>6</v>
      </c>
      <c r="H143" s="201" t="s">
        <v>10</v>
      </c>
      <c r="I143" s="41"/>
      <c r="J143" s="15"/>
      <c r="K143" s="16"/>
      <c r="L143" s="17"/>
      <c r="M143" s="6"/>
      <c r="N143" s="6"/>
      <c r="O143" s="5"/>
      <c r="W143" s="4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3"/>
      <c r="AJ143" s="3"/>
    </row>
    <row r="144" spans="1:36" ht="12.75" customHeight="1" x14ac:dyDescent="0.2">
      <c r="A144" s="27" t="s">
        <v>13</v>
      </c>
      <c r="B144" s="13">
        <v>109</v>
      </c>
      <c r="C144" s="13"/>
      <c r="D144" s="13"/>
      <c r="E144" s="13"/>
      <c r="F144" s="13"/>
      <c r="G144" s="13"/>
      <c r="H144" s="202"/>
      <c r="I144" s="41"/>
      <c r="J144" s="15"/>
      <c r="K144" s="16"/>
      <c r="L144" s="17"/>
      <c r="M144" s="20">
        <f>B144</f>
        <v>109</v>
      </c>
      <c r="N144" s="6"/>
      <c r="O144" s="5"/>
      <c r="W144" s="31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3"/>
      <c r="AJ144" s="3"/>
    </row>
    <row r="145" spans="1:36" ht="12.75" customHeight="1" x14ac:dyDescent="0.2">
      <c r="A145" s="27" t="s">
        <v>14</v>
      </c>
      <c r="B145" s="13"/>
      <c r="C145" s="13">
        <v>65</v>
      </c>
      <c r="D145" s="13"/>
      <c r="E145" s="13"/>
      <c r="F145" s="13"/>
      <c r="G145" s="13"/>
      <c r="H145" s="202"/>
      <c r="I145" s="41"/>
      <c r="J145" s="15"/>
      <c r="K145" s="16"/>
      <c r="L145" s="17">
        <f>C145/B144</f>
        <v>0.59633027522935778</v>
      </c>
      <c r="M145" s="20">
        <v>66</v>
      </c>
      <c r="N145" s="3">
        <f t="shared" ref="N145:N150" si="48">M145/M144</f>
        <v>0.60550458715596334</v>
      </c>
      <c r="O145" s="5">
        <f t="shared" ref="O145:O150" si="49">100%-N145</f>
        <v>0.39449541284403666</v>
      </c>
      <c r="W145" s="31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3"/>
      <c r="AJ145" s="3"/>
    </row>
    <row r="146" spans="1:36" ht="12.75" customHeight="1" x14ac:dyDescent="0.2">
      <c r="A146" s="27" t="s">
        <v>15</v>
      </c>
      <c r="B146" s="13"/>
      <c r="C146" s="13"/>
      <c r="D146" s="13">
        <v>65</v>
      </c>
      <c r="E146" s="13"/>
      <c r="F146" s="13"/>
      <c r="G146" s="13"/>
      <c r="H146" s="202"/>
      <c r="I146" s="41"/>
      <c r="J146" s="15"/>
      <c r="K146" s="16"/>
      <c r="L146" s="17">
        <f>D146/C145</f>
        <v>1</v>
      </c>
      <c r="M146" s="20">
        <v>112</v>
      </c>
      <c r="N146" s="3">
        <f t="shared" si="48"/>
        <v>1.696969696969697</v>
      </c>
      <c r="O146" s="5">
        <f t="shared" si="49"/>
        <v>-0.69696969696969702</v>
      </c>
      <c r="W146" s="31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3"/>
      <c r="AJ146" s="3"/>
    </row>
    <row r="147" spans="1:36" ht="12.75" customHeight="1" x14ac:dyDescent="0.2">
      <c r="A147" s="27" t="s">
        <v>16</v>
      </c>
      <c r="B147" s="13"/>
      <c r="C147" s="13"/>
      <c r="D147" s="13"/>
      <c r="E147" s="13">
        <v>37</v>
      </c>
      <c r="F147" s="13"/>
      <c r="G147" s="13"/>
      <c r="H147" s="202">
        <v>3</v>
      </c>
      <c r="I147" s="41"/>
      <c r="J147" s="15"/>
      <c r="K147" s="16"/>
      <c r="L147" s="17">
        <f>E147/D146</f>
        <v>0.56923076923076921</v>
      </c>
      <c r="M147" s="20">
        <v>45</v>
      </c>
      <c r="N147" s="3">
        <f t="shared" si="48"/>
        <v>0.4017857142857143</v>
      </c>
      <c r="O147" s="5">
        <f t="shared" si="49"/>
        <v>0.5982142857142857</v>
      </c>
      <c r="W147" s="31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3"/>
      <c r="AJ147" s="3"/>
    </row>
    <row r="148" spans="1:36" ht="12.75" customHeight="1" x14ac:dyDescent="0.2">
      <c r="A148" s="27" t="s">
        <v>17</v>
      </c>
      <c r="B148" s="13"/>
      <c r="C148" s="13"/>
      <c r="D148" s="13"/>
      <c r="E148" s="13"/>
      <c r="F148" s="13">
        <v>25</v>
      </c>
      <c r="G148" s="13"/>
      <c r="H148" s="202">
        <v>6</v>
      </c>
      <c r="I148" s="41"/>
      <c r="J148" s="15"/>
      <c r="K148" s="16"/>
      <c r="L148" s="17">
        <f>F148/E147</f>
        <v>0.67567567567567566</v>
      </c>
      <c r="M148" s="20">
        <v>37</v>
      </c>
      <c r="N148" s="3">
        <f t="shared" si="48"/>
        <v>0.82222222222222219</v>
      </c>
      <c r="O148" s="5">
        <f t="shared" si="49"/>
        <v>0.17777777777777781</v>
      </c>
      <c r="W148" s="31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3"/>
      <c r="AJ148" s="3"/>
    </row>
    <row r="149" spans="1:36" ht="12.75" customHeight="1" x14ac:dyDescent="0.2">
      <c r="A149" s="27" t="s">
        <v>18</v>
      </c>
      <c r="B149" s="13"/>
      <c r="C149" s="13"/>
      <c r="D149" s="13"/>
      <c r="E149" s="13"/>
      <c r="F149" s="13"/>
      <c r="G149" s="13">
        <v>25</v>
      </c>
      <c r="H149" s="202">
        <v>12</v>
      </c>
      <c r="I149" s="41"/>
      <c r="J149" s="15"/>
      <c r="K149" s="16"/>
      <c r="L149" s="17">
        <f>G149/F148</f>
        <v>1</v>
      </c>
      <c r="M149" s="20">
        <v>52</v>
      </c>
      <c r="N149" s="3">
        <f t="shared" si="48"/>
        <v>1.4054054054054055</v>
      </c>
      <c r="O149" s="5">
        <f t="shared" si="49"/>
        <v>-0.40540540540540548</v>
      </c>
      <c r="W149" s="31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3"/>
      <c r="AJ149" s="3"/>
    </row>
    <row r="150" spans="1:36" ht="12.75" customHeight="1" x14ac:dyDescent="0.2">
      <c r="A150" s="27" t="s">
        <v>19</v>
      </c>
      <c r="B150" s="13"/>
      <c r="C150" s="13"/>
      <c r="D150" s="13"/>
      <c r="E150" s="13"/>
      <c r="F150" s="13"/>
      <c r="G150" s="13">
        <v>11</v>
      </c>
      <c r="H150" s="202">
        <v>11</v>
      </c>
      <c r="I150" s="41"/>
      <c r="J150" s="15"/>
      <c r="K150" s="16"/>
      <c r="L150" s="17"/>
      <c r="M150" s="20">
        <v>13</v>
      </c>
      <c r="N150" s="3">
        <f t="shared" si="48"/>
        <v>0.25</v>
      </c>
      <c r="O150" s="5">
        <f t="shared" si="49"/>
        <v>0.75</v>
      </c>
      <c r="W150" s="31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3"/>
      <c r="AJ150" s="3"/>
    </row>
    <row r="151" spans="1:36" ht="12.75" customHeight="1" x14ac:dyDescent="0.2">
      <c r="A151" s="27" t="s">
        <v>20</v>
      </c>
      <c r="B151" s="32"/>
      <c r="C151" s="32"/>
      <c r="D151" s="32"/>
      <c r="E151" s="32"/>
      <c r="F151" s="32"/>
      <c r="G151" s="32">
        <v>6</v>
      </c>
      <c r="H151" s="203">
        <v>3</v>
      </c>
      <c r="I151" s="5"/>
      <c r="J151" s="5"/>
      <c r="K151" s="32"/>
      <c r="L151" s="5"/>
      <c r="M151" s="20">
        <v>6</v>
      </c>
      <c r="N151" s="3"/>
      <c r="O151" s="5"/>
      <c r="W151" s="31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3"/>
      <c r="AJ151" s="3"/>
    </row>
    <row r="152" spans="1:36" ht="12.75" customHeight="1" x14ac:dyDescent="0.2">
      <c r="A152" s="31" t="s">
        <v>21</v>
      </c>
      <c r="B152" s="32"/>
      <c r="C152" s="32"/>
      <c r="D152" s="32"/>
      <c r="E152" s="32"/>
      <c r="F152" s="32"/>
      <c r="G152" s="32">
        <v>5</v>
      </c>
      <c r="H152" s="203">
        <v>2</v>
      </c>
      <c r="I152" s="5"/>
      <c r="J152" s="5"/>
      <c r="K152" s="32"/>
      <c r="L152" s="5"/>
      <c r="M152" s="20">
        <v>5</v>
      </c>
      <c r="N152" s="3"/>
      <c r="O152" s="5"/>
      <c r="W152" s="31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3"/>
      <c r="AJ152" s="3"/>
    </row>
    <row r="153" spans="1:36" ht="12.75" customHeight="1" x14ac:dyDescent="0.2">
      <c r="A153" s="31" t="s">
        <v>22</v>
      </c>
      <c r="B153" s="32"/>
      <c r="C153" s="32"/>
      <c r="D153" s="32"/>
      <c r="E153" s="32"/>
      <c r="F153" s="32"/>
      <c r="G153" s="32">
        <v>2</v>
      </c>
      <c r="H153" s="203"/>
      <c r="I153" s="5"/>
      <c r="J153" s="5"/>
      <c r="K153" s="32"/>
      <c r="L153" s="5"/>
      <c r="M153" s="20">
        <v>3</v>
      </c>
      <c r="N153" s="3"/>
      <c r="O153" s="5"/>
      <c r="W153" s="31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3"/>
      <c r="AJ153" s="3"/>
    </row>
    <row r="154" spans="1:36" ht="12.75" customHeight="1" x14ac:dyDescent="0.2">
      <c r="A154" s="31" t="s">
        <v>33</v>
      </c>
      <c r="B154" s="32"/>
      <c r="C154" s="32"/>
      <c r="D154" s="32"/>
      <c r="E154" s="32"/>
      <c r="F154" s="32"/>
      <c r="G154" s="32"/>
      <c r="H154" s="203">
        <v>1</v>
      </c>
      <c r="I154" s="5"/>
      <c r="J154" s="5"/>
      <c r="K154" s="32"/>
      <c r="L154" s="5"/>
      <c r="M154" s="20"/>
      <c r="N154" s="3"/>
      <c r="O154" s="5"/>
      <c r="W154" s="31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3"/>
      <c r="AJ154" s="3"/>
    </row>
    <row r="155" spans="1:36" ht="12.75" customHeight="1" x14ac:dyDescent="0.2">
      <c r="A155" s="31" t="s">
        <v>34</v>
      </c>
      <c r="B155" s="32"/>
      <c r="C155" s="32"/>
      <c r="D155" s="32"/>
      <c r="E155" s="32"/>
      <c r="F155" s="32"/>
      <c r="G155" s="32">
        <v>1</v>
      </c>
      <c r="H155" s="203"/>
      <c r="I155" s="5"/>
      <c r="J155" s="5"/>
      <c r="K155" s="32"/>
      <c r="L155" s="5"/>
      <c r="M155" s="20">
        <v>1</v>
      </c>
      <c r="N155" s="3"/>
      <c r="O155" s="5"/>
      <c r="W155" s="31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3"/>
      <c r="AJ155" s="3"/>
    </row>
    <row r="156" spans="1:36" ht="12.75" customHeight="1" x14ac:dyDescent="0.2">
      <c r="A156" s="31" t="s">
        <v>36</v>
      </c>
      <c r="B156" s="32"/>
      <c r="C156" s="32"/>
      <c r="D156" s="32"/>
      <c r="E156" s="32"/>
      <c r="F156" s="32"/>
      <c r="G156" s="32">
        <v>1</v>
      </c>
      <c r="H156" s="203"/>
      <c r="I156" s="5"/>
      <c r="J156" s="5"/>
      <c r="K156" s="32"/>
      <c r="L156" s="5"/>
      <c r="M156" s="20">
        <v>1</v>
      </c>
      <c r="N156" s="3"/>
      <c r="O156" s="5"/>
      <c r="W156" s="31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3"/>
      <c r="AJ156" s="3"/>
    </row>
    <row r="157" spans="1:36" ht="12.75" customHeight="1" x14ac:dyDescent="0.2">
      <c r="A157" s="31" t="s">
        <v>37</v>
      </c>
      <c r="B157" s="32"/>
      <c r="C157" s="32"/>
      <c r="D157" s="32"/>
      <c r="E157" s="32">
        <v>1</v>
      </c>
      <c r="F157" s="32"/>
      <c r="G157" s="32"/>
      <c r="H157" s="203"/>
      <c r="I157" s="5"/>
      <c r="J157" s="5"/>
      <c r="K157" s="32"/>
      <c r="L157" s="5"/>
      <c r="M157" s="20">
        <v>1</v>
      </c>
      <c r="N157" s="3"/>
      <c r="O157" s="5"/>
      <c r="W157" s="31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3"/>
      <c r="AJ157" s="3"/>
    </row>
    <row r="158" spans="1:36" ht="12.75" customHeight="1" x14ac:dyDescent="0.2">
      <c r="A158" s="31" t="s">
        <v>38</v>
      </c>
      <c r="B158" s="32"/>
      <c r="C158" s="32"/>
      <c r="D158" s="32"/>
      <c r="E158" s="32"/>
      <c r="F158" s="32"/>
      <c r="G158" s="32">
        <v>2</v>
      </c>
      <c r="H158" s="203">
        <v>1</v>
      </c>
      <c r="I158" s="5"/>
      <c r="J158" s="5"/>
      <c r="K158" s="32"/>
      <c r="L158" s="5"/>
      <c r="M158" s="20">
        <v>2</v>
      </c>
      <c r="N158" s="3"/>
      <c r="O158" s="5"/>
      <c r="W158" s="31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3"/>
      <c r="AJ158" s="3"/>
    </row>
    <row r="159" spans="1:36" ht="12.75" customHeight="1" x14ac:dyDescent="0.2">
      <c r="H159" s="206">
        <f>SUM(H147:H158)</f>
        <v>39</v>
      </c>
      <c r="I159" s="5">
        <f>SUM(H147:H149)/B144</f>
        <v>0.19266055045871561</v>
      </c>
      <c r="J159" s="5">
        <f>H159/B144</f>
        <v>0.3577981651376147</v>
      </c>
      <c r="K159" s="5">
        <f>J159-I159</f>
        <v>0.16513761467889909</v>
      </c>
      <c r="L159" s="5"/>
      <c r="M159" s="6"/>
      <c r="N159" s="6"/>
      <c r="O159" s="5"/>
      <c r="W159" s="32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</row>
    <row r="160" spans="1:36" ht="12.75" customHeight="1" x14ac:dyDescent="0.2">
      <c r="A160" s="35" t="s">
        <v>28</v>
      </c>
      <c r="B160" s="35"/>
      <c r="C160" s="35"/>
      <c r="D160" s="36"/>
      <c r="E160" s="36"/>
      <c r="G160" s="37">
        <f>((H147*4)+(H148*5)+(H149*6)+(H150*7)+(H151*8)+(H152*9))/H159</f>
        <v>5.9743589743589745</v>
      </c>
      <c r="I160" s="5"/>
      <c r="J160" s="5"/>
      <c r="L160" s="5"/>
      <c r="M160" s="6"/>
      <c r="N160" s="6"/>
      <c r="O160" s="5"/>
      <c r="W160" s="32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</row>
    <row r="161" spans="1:36" ht="12.75" customHeight="1" x14ac:dyDescent="0.2">
      <c r="I161" s="5"/>
      <c r="J161" s="5"/>
      <c r="L161" s="5"/>
      <c r="M161" s="6"/>
      <c r="N161" s="6"/>
      <c r="O161" s="5"/>
      <c r="W161" s="32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</row>
    <row r="162" spans="1:36" ht="12.75" customHeight="1" x14ac:dyDescent="0.3">
      <c r="A162" s="44" t="s">
        <v>50</v>
      </c>
      <c r="I162" s="5"/>
      <c r="J162" s="5"/>
      <c r="L162" s="5"/>
      <c r="M162" s="6"/>
      <c r="N162" s="6"/>
      <c r="O162" s="5"/>
      <c r="W162" s="44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3"/>
      <c r="AJ162" s="3"/>
    </row>
    <row r="163" spans="1:36" ht="25.5" customHeight="1" x14ac:dyDescent="0.2">
      <c r="B163" s="228" t="s">
        <v>1</v>
      </c>
      <c r="C163" s="229"/>
      <c r="D163" s="229"/>
      <c r="E163" s="229"/>
      <c r="F163" s="229"/>
      <c r="G163" s="229"/>
      <c r="I163" s="7" t="s">
        <v>2</v>
      </c>
      <c r="J163" s="7" t="s">
        <v>3</v>
      </c>
      <c r="K163" s="8" t="s">
        <v>4</v>
      </c>
      <c r="L163" s="7" t="s">
        <v>5</v>
      </c>
      <c r="M163" s="9" t="s">
        <v>6</v>
      </c>
      <c r="N163" s="9" t="s">
        <v>7</v>
      </c>
      <c r="O163" s="10" t="s">
        <v>8</v>
      </c>
      <c r="W163" s="32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</row>
    <row r="164" spans="1:36" ht="12.75" customHeight="1" x14ac:dyDescent="0.2">
      <c r="A164" s="12" t="s">
        <v>9</v>
      </c>
      <c r="B164" s="13">
        <v>1</v>
      </c>
      <c r="C164" s="13">
        <v>2</v>
      </c>
      <c r="D164" s="13">
        <v>3</v>
      </c>
      <c r="E164" s="13">
        <v>4</v>
      </c>
      <c r="F164" s="13">
        <v>5</v>
      </c>
      <c r="G164" s="13">
        <v>6</v>
      </c>
      <c r="H164" s="201" t="s">
        <v>10</v>
      </c>
      <c r="I164" s="41"/>
      <c r="J164" s="15"/>
      <c r="K164" s="16"/>
      <c r="L164" s="17"/>
      <c r="M164" s="6"/>
      <c r="N164" s="6"/>
      <c r="O164" s="5"/>
      <c r="W164" s="4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3"/>
      <c r="AJ164" s="3"/>
    </row>
    <row r="165" spans="1:36" ht="12.75" customHeight="1" x14ac:dyDescent="0.2">
      <c r="A165" s="27" t="s">
        <v>14</v>
      </c>
      <c r="B165" s="13">
        <v>936</v>
      </c>
      <c r="C165" s="13"/>
      <c r="D165" s="13"/>
      <c r="E165" s="13"/>
      <c r="F165" s="13"/>
      <c r="G165" s="13"/>
      <c r="H165" s="202"/>
      <c r="I165" s="41"/>
      <c r="J165" s="15"/>
      <c r="K165" s="16"/>
      <c r="L165" s="17"/>
      <c r="M165" s="20">
        <f>B165</f>
        <v>936</v>
      </c>
      <c r="N165" s="6"/>
      <c r="O165" s="5"/>
      <c r="W165" s="31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3"/>
      <c r="AJ165" s="3"/>
    </row>
    <row r="166" spans="1:36" ht="12.75" customHeight="1" x14ac:dyDescent="0.2">
      <c r="A166" s="27" t="s">
        <v>15</v>
      </c>
      <c r="B166" s="13"/>
      <c r="C166" s="13">
        <v>936</v>
      </c>
      <c r="D166" s="13"/>
      <c r="E166" s="13"/>
      <c r="F166" s="13"/>
      <c r="G166" s="13"/>
      <c r="H166" s="202"/>
      <c r="I166" s="41"/>
      <c r="J166" s="15"/>
      <c r="K166" s="16"/>
      <c r="L166" s="17">
        <f>C166/B165</f>
        <v>1</v>
      </c>
      <c r="M166" s="20">
        <v>936</v>
      </c>
      <c r="N166" s="3">
        <f t="shared" ref="N166:N170" si="50">M166/M165</f>
        <v>1</v>
      </c>
      <c r="O166" s="5">
        <f t="shared" ref="O166:O170" si="51">100%-N166</f>
        <v>0</v>
      </c>
      <c r="W166" s="31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3"/>
      <c r="AJ166" s="3"/>
    </row>
    <row r="167" spans="1:36" ht="12.75" customHeight="1" x14ac:dyDescent="0.2">
      <c r="A167" s="27" t="s">
        <v>16</v>
      </c>
      <c r="B167" s="13"/>
      <c r="C167" s="13"/>
      <c r="D167" s="13">
        <v>549</v>
      </c>
      <c r="E167" s="13"/>
      <c r="F167" s="13"/>
      <c r="G167" s="13"/>
      <c r="H167" s="202"/>
      <c r="I167" s="41"/>
      <c r="J167" s="15"/>
      <c r="K167" s="16"/>
      <c r="L167" s="17">
        <f>D167/C166</f>
        <v>0.58653846153846156</v>
      </c>
      <c r="M167" s="20">
        <v>627</v>
      </c>
      <c r="N167" s="3">
        <f t="shared" si="50"/>
        <v>0.66987179487179482</v>
      </c>
      <c r="O167" s="5">
        <f t="shared" si="51"/>
        <v>0.33012820512820518</v>
      </c>
      <c r="W167" s="31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3"/>
      <c r="AJ167" s="3"/>
    </row>
    <row r="168" spans="1:36" ht="12.75" customHeight="1" x14ac:dyDescent="0.2">
      <c r="A168" s="27" t="s">
        <v>17</v>
      </c>
      <c r="B168" s="13"/>
      <c r="C168" s="13"/>
      <c r="D168" s="13"/>
      <c r="E168" s="13">
        <v>459</v>
      </c>
      <c r="F168" s="13"/>
      <c r="G168" s="13"/>
      <c r="H168" s="202">
        <v>2</v>
      </c>
      <c r="I168" s="41"/>
      <c r="J168" s="15"/>
      <c r="K168" s="16"/>
      <c r="L168" s="17">
        <f>E168/D167</f>
        <v>0.83606557377049184</v>
      </c>
      <c r="M168" s="20">
        <v>592</v>
      </c>
      <c r="N168" s="3">
        <f t="shared" si="50"/>
        <v>0.94417862838915467</v>
      </c>
      <c r="O168" s="5">
        <f t="shared" si="51"/>
        <v>5.5821371610845327E-2</v>
      </c>
      <c r="W168" s="31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3"/>
      <c r="AJ168" s="3"/>
    </row>
    <row r="169" spans="1:36" ht="12.75" customHeight="1" x14ac:dyDescent="0.2">
      <c r="A169" s="27" t="s">
        <v>18</v>
      </c>
      <c r="B169" s="13"/>
      <c r="C169" s="13"/>
      <c r="D169" s="13"/>
      <c r="E169" s="13"/>
      <c r="F169" s="13">
        <v>459</v>
      </c>
      <c r="G169" s="13"/>
      <c r="H169" s="202">
        <v>2</v>
      </c>
      <c r="I169" s="41"/>
      <c r="J169" s="15"/>
      <c r="K169" s="16"/>
      <c r="L169" s="17">
        <f>F169/E168</f>
        <v>1</v>
      </c>
      <c r="M169" s="20">
        <v>512</v>
      </c>
      <c r="N169" s="3">
        <f t="shared" si="50"/>
        <v>0.86486486486486491</v>
      </c>
      <c r="O169" s="5">
        <f t="shared" si="51"/>
        <v>0.13513513513513509</v>
      </c>
      <c r="W169" s="31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3"/>
      <c r="AJ169" s="3"/>
    </row>
    <row r="170" spans="1:36" ht="12.75" customHeight="1" x14ac:dyDescent="0.2">
      <c r="A170" s="61" t="s">
        <v>19</v>
      </c>
      <c r="B170" s="13"/>
      <c r="C170" s="13"/>
      <c r="D170" s="13"/>
      <c r="E170" s="13"/>
      <c r="F170" s="13"/>
      <c r="G170" s="13">
        <v>459</v>
      </c>
      <c r="H170" s="203">
        <v>306</v>
      </c>
      <c r="I170" s="41"/>
      <c r="J170" s="15"/>
      <c r="K170" s="16"/>
      <c r="L170" s="17">
        <f>G170/F169</f>
        <v>1</v>
      </c>
      <c r="M170" s="20">
        <v>500</v>
      </c>
      <c r="N170" s="3">
        <f t="shared" si="50"/>
        <v>0.9765625</v>
      </c>
      <c r="O170" s="5">
        <f t="shared" si="51"/>
        <v>2.34375E-2</v>
      </c>
      <c r="W170" s="31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3"/>
      <c r="AJ170" s="3"/>
    </row>
    <row r="171" spans="1:36" ht="12.75" customHeight="1" x14ac:dyDescent="0.2">
      <c r="A171" s="27" t="s">
        <v>20</v>
      </c>
      <c r="B171" s="32"/>
      <c r="C171" s="32"/>
      <c r="D171" s="32"/>
      <c r="E171" s="32"/>
      <c r="F171" s="32"/>
      <c r="G171" s="32">
        <v>105</v>
      </c>
      <c r="H171" s="203">
        <v>53</v>
      </c>
      <c r="I171" s="5"/>
      <c r="J171" s="5"/>
      <c r="K171" s="32"/>
      <c r="L171" s="5"/>
      <c r="M171" s="20">
        <v>111</v>
      </c>
      <c r="N171" s="3"/>
      <c r="O171" s="5"/>
      <c r="W171" s="31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3"/>
      <c r="AJ171" s="3"/>
    </row>
    <row r="172" spans="1:36" ht="12.75" customHeight="1" x14ac:dyDescent="0.2">
      <c r="A172" s="31" t="s">
        <v>21</v>
      </c>
      <c r="B172" s="32"/>
      <c r="C172" s="32"/>
      <c r="D172" s="32"/>
      <c r="E172" s="32"/>
      <c r="F172" s="32"/>
      <c r="G172" s="32">
        <v>59</v>
      </c>
      <c r="H172" s="203">
        <v>21</v>
      </c>
      <c r="I172" s="5"/>
      <c r="J172" s="5"/>
      <c r="K172" s="32"/>
      <c r="L172" s="5"/>
      <c r="M172" s="20">
        <v>67</v>
      </c>
      <c r="N172" s="3"/>
      <c r="O172" s="5"/>
      <c r="W172" s="31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3"/>
      <c r="AJ172" s="3"/>
    </row>
    <row r="173" spans="1:36" ht="12.75" customHeight="1" x14ac:dyDescent="0.2">
      <c r="A173" s="31" t="s">
        <v>22</v>
      </c>
      <c r="B173" s="32"/>
      <c r="C173" s="32"/>
      <c r="D173" s="32"/>
      <c r="E173" s="32"/>
      <c r="F173" s="32"/>
      <c r="G173" s="32">
        <v>16</v>
      </c>
      <c r="H173" s="203">
        <v>9</v>
      </c>
      <c r="I173" s="5"/>
      <c r="J173" s="5"/>
      <c r="K173" s="32"/>
      <c r="L173" s="5"/>
      <c r="M173" s="20">
        <v>17</v>
      </c>
      <c r="N173" s="3"/>
      <c r="O173" s="5"/>
      <c r="W173" s="31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3"/>
      <c r="AJ173" s="3"/>
    </row>
    <row r="174" spans="1:36" ht="12.75" customHeight="1" x14ac:dyDescent="0.2">
      <c r="A174" s="31" t="s">
        <v>33</v>
      </c>
      <c r="B174" s="32"/>
      <c r="C174" s="32"/>
      <c r="D174" s="32"/>
      <c r="E174" s="32"/>
      <c r="F174" s="32"/>
      <c r="G174" s="32">
        <v>10</v>
      </c>
      <c r="H174" s="203">
        <v>4</v>
      </c>
      <c r="I174" s="5"/>
      <c r="J174" s="5"/>
      <c r="K174" s="32"/>
      <c r="L174" s="5"/>
      <c r="M174" s="20">
        <v>10</v>
      </c>
      <c r="N174" s="3"/>
      <c r="O174" s="5"/>
      <c r="W174" s="31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3"/>
      <c r="AJ174" s="3"/>
    </row>
    <row r="175" spans="1:36" ht="12.75" customHeight="1" x14ac:dyDescent="0.2">
      <c r="A175" s="31" t="s">
        <v>34</v>
      </c>
      <c r="B175" s="32"/>
      <c r="C175" s="32"/>
      <c r="D175" s="32"/>
      <c r="E175" s="32"/>
      <c r="F175" s="32"/>
      <c r="G175" s="32">
        <v>4</v>
      </c>
      <c r="H175" s="203">
        <v>2</v>
      </c>
      <c r="I175" s="5"/>
      <c r="J175" s="5"/>
      <c r="K175" s="32"/>
      <c r="L175" s="5"/>
      <c r="M175" s="20">
        <v>6</v>
      </c>
      <c r="N175" s="3"/>
      <c r="O175" s="5"/>
      <c r="W175" s="31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3"/>
      <c r="AJ175" s="3"/>
    </row>
    <row r="176" spans="1:36" ht="12.75" customHeight="1" x14ac:dyDescent="0.2">
      <c r="A176" s="31" t="s">
        <v>36</v>
      </c>
      <c r="B176" s="32"/>
      <c r="C176" s="32"/>
      <c r="D176" s="32"/>
      <c r="E176" s="32"/>
      <c r="F176" s="32"/>
      <c r="G176" s="32">
        <v>2</v>
      </c>
      <c r="H176" s="203"/>
      <c r="I176" s="5"/>
      <c r="J176" s="5"/>
      <c r="K176" s="32"/>
      <c r="L176" s="5"/>
      <c r="M176" s="20">
        <v>2</v>
      </c>
      <c r="N176" s="3"/>
      <c r="O176" s="5"/>
      <c r="W176" s="31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3"/>
      <c r="AJ176" s="3"/>
    </row>
    <row r="177" spans="1:36" ht="12.75" customHeight="1" x14ac:dyDescent="0.2">
      <c r="A177" s="31" t="s">
        <v>37</v>
      </c>
      <c r="B177" s="32"/>
      <c r="C177" s="32"/>
      <c r="D177" s="32"/>
      <c r="E177" s="32"/>
      <c r="F177" s="32"/>
      <c r="G177" s="32">
        <v>2</v>
      </c>
      <c r="H177" s="203">
        <v>1</v>
      </c>
      <c r="I177" s="5"/>
      <c r="J177" s="5"/>
      <c r="K177" s="32"/>
      <c r="L177" s="5"/>
      <c r="M177" s="20">
        <v>2</v>
      </c>
      <c r="N177" s="3"/>
      <c r="O177" s="5"/>
      <c r="W177" s="31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3"/>
      <c r="AJ177" s="3"/>
    </row>
    <row r="178" spans="1:36" ht="12.75" customHeight="1" x14ac:dyDescent="0.2">
      <c r="H178" s="206">
        <f>SUM(H168:H177)</f>
        <v>400</v>
      </c>
      <c r="I178" s="5">
        <f>SUM(H168:H170)/B165</f>
        <v>0.33119658119658119</v>
      </c>
      <c r="J178" s="5">
        <f>H178/B165</f>
        <v>0.42735042735042733</v>
      </c>
      <c r="K178" s="5">
        <f>J178-I178</f>
        <v>9.6153846153846145E-2</v>
      </c>
      <c r="L178" s="5"/>
      <c r="M178" s="6"/>
      <c r="N178" s="6"/>
      <c r="O178" s="5"/>
      <c r="W178" s="32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</row>
    <row r="179" spans="1:36" ht="12.75" customHeight="1" x14ac:dyDescent="0.2">
      <c r="A179" s="35" t="s">
        <v>28</v>
      </c>
      <c r="B179" s="35"/>
      <c r="C179" s="35"/>
      <c r="D179" s="36"/>
      <c r="E179" s="36"/>
      <c r="G179" s="37">
        <f>((H168*4)+(H169*5)+(H170*6)+(H171*7)+(H172*8)+(H173*9)+(H174*10))/H178</f>
        <v>6.2850000000000001</v>
      </c>
      <c r="I179" s="5"/>
      <c r="J179" s="5"/>
      <c r="L179" s="5"/>
      <c r="M179" s="6"/>
      <c r="N179" s="6"/>
      <c r="O179" s="5"/>
      <c r="W179" s="32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</row>
    <row r="180" spans="1:36" ht="12.75" customHeight="1" x14ac:dyDescent="0.2">
      <c r="G180" s="37"/>
      <c r="I180" s="5"/>
      <c r="J180" s="5"/>
      <c r="L180" s="5"/>
      <c r="M180" s="6"/>
      <c r="N180" s="6"/>
      <c r="O180" s="5"/>
      <c r="W180" s="32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</row>
    <row r="181" spans="1:36" ht="12.75" customHeight="1" x14ac:dyDescent="0.3">
      <c r="A181" s="44" t="s">
        <v>51</v>
      </c>
      <c r="I181" s="5"/>
      <c r="J181" s="5"/>
      <c r="L181" s="5"/>
      <c r="M181" s="6"/>
      <c r="N181" s="6"/>
      <c r="O181" s="5"/>
      <c r="W181" s="44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3"/>
      <c r="AJ181" s="3"/>
    </row>
    <row r="182" spans="1:36" ht="25.5" customHeight="1" x14ac:dyDescent="0.2">
      <c r="B182" s="228" t="s">
        <v>1</v>
      </c>
      <c r="C182" s="229"/>
      <c r="D182" s="229"/>
      <c r="E182" s="229"/>
      <c r="F182" s="229"/>
      <c r="G182" s="229"/>
      <c r="I182" s="7" t="s">
        <v>2</v>
      </c>
      <c r="J182" s="7" t="s">
        <v>3</v>
      </c>
      <c r="K182" s="8" t="s">
        <v>4</v>
      </c>
      <c r="L182" s="7" t="s">
        <v>5</v>
      </c>
      <c r="M182" s="9" t="s">
        <v>6</v>
      </c>
      <c r="N182" s="9" t="s">
        <v>7</v>
      </c>
      <c r="O182" s="10" t="s">
        <v>8</v>
      </c>
      <c r="W182" s="32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</row>
    <row r="183" spans="1:36" ht="12.75" customHeight="1" x14ac:dyDescent="0.2">
      <c r="A183" s="12" t="s">
        <v>9</v>
      </c>
      <c r="B183" s="13">
        <v>1</v>
      </c>
      <c r="C183" s="13">
        <v>2</v>
      </c>
      <c r="D183" s="13">
        <v>3</v>
      </c>
      <c r="E183" s="13">
        <v>4</v>
      </c>
      <c r="F183" s="13">
        <v>5</v>
      </c>
      <c r="G183" s="13">
        <v>6</v>
      </c>
      <c r="H183" s="201" t="s">
        <v>10</v>
      </c>
      <c r="I183" s="41"/>
      <c r="J183" s="15"/>
      <c r="K183" s="16"/>
      <c r="L183" s="17"/>
      <c r="M183" s="6"/>
      <c r="N183" s="6"/>
      <c r="O183" s="5"/>
      <c r="W183" s="4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3"/>
      <c r="AJ183" s="3"/>
    </row>
    <row r="184" spans="1:36" ht="12.75" customHeight="1" x14ac:dyDescent="0.2">
      <c r="A184" s="27" t="s">
        <v>15</v>
      </c>
      <c r="B184" s="13">
        <v>104</v>
      </c>
      <c r="C184" s="13"/>
      <c r="D184" s="13"/>
      <c r="E184" s="13"/>
      <c r="F184" s="13"/>
      <c r="G184" s="13"/>
      <c r="H184" s="202"/>
      <c r="I184" s="41"/>
      <c r="J184" s="15"/>
      <c r="K184" s="16"/>
      <c r="L184" s="17"/>
      <c r="M184" s="20">
        <f>B184</f>
        <v>104</v>
      </c>
      <c r="N184" s="6"/>
      <c r="O184" s="5"/>
      <c r="W184" s="31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3"/>
      <c r="AJ184" s="3"/>
    </row>
    <row r="185" spans="1:36" ht="12.75" customHeight="1" x14ac:dyDescent="0.2">
      <c r="A185" s="27" t="s">
        <v>16</v>
      </c>
      <c r="B185" s="13"/>
      <c r="C185" s="13">
        <v>56</v>
      </c>
      <c r="D185" s="13"/>
      <c r="E185" s="13"/>
      <c r="F185" s="13"/>
      <c r="G185" s="13"/>
      <c r="H185" s="202"/>
      <c r="I185" s="41"/>
      <c r="J185" s="15"/>
      <c r="K185" s="16"/>
      <c r="L185" s="17">
        <f>C185/B184</f>
        <v>0.53846153846153844</v>
      </c>
      <c r="M185" s="20">
        <v>56</v>
      </c>
      <c r="N185" s="3">
        <f t="shared" ref="N185:N189" si="52">M185/M184</f>
        <v>0.53846153846153844</v>
      </c>
      <c r="O185" s="5">
        <f t="shared" ref="O185:O189" si="53">100%-N185</f>
        <v>0.46153846153846156</v>
      </c>
      <c r="W185" s="31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3"/>
      <c r="AJ185" s="3"/>
    </row>
    <row r="186" spans="1:36" ht="12.75" customHeight="1" x14ac:dyDescent="0.2">
      <c r="A186" s="27" t="s">
        <v>17</v>
      </c>
      <c r="B186" s="13"/>
      <c r="C186" s="13"/>
      <c r="D186" s="13">
        <v>39</v>
      </c>
      <c r="E186" s="13"/>
      <c r="F186" s="13"/>
      <c r="G186" s="13"/>
      <c r="H186" s="202"/>
      <c r="I186" s="41"/>
      <c r="J186" s="15"/>
      <c r="K186" s="16"/>
      <c r="L186" s="17">
        <f>D186/C185</f>
        <v>0.6964285714285714</v>
      </c>
      <c r="M186" s="20">
        <v>48</v>
      </c>
      <c r="N186" s="3">
        <f t="shared" si="52"/>
        <v>0.8571428571428571</v>
      </c>
      <c r="O186" s="5">
        <f t="shared" si="53"/>
        <v>0.1428571428571429</v>
      </c>
      <c r="W186" s="31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3"/>
      <c r="AJ186" s="3"/>
    </row>
    <row r="187" spans="1:36" ht="12.75" customHeight="1" x14ac:dyDescent="0.2">
      <c r="A187" s="27" t="s">
        <v>18</v>
      </c>
      <c r="B187" s="13"/>
      <c r="C187" s="13"/>
      <c r="D187" s="13"/>
      <c r="E187" s="13">
        <v>39</v>
      </c>
      <c r="F187" s="13"/>
      <c r="G187" s="13"/>
      <c r="H187" s="202"/>
      <c r="I187" s="41"/>
      <c r="J187" s="15"/>
      <c r="K187" s="16"/>
      <c r="L187" s="17">
        <f>E187/D186</f>
        <v>1</v>
      </c>
      <c r="M187" s="20">
        <v>89</v>
      </c>
      <c r="N187" s="3">
        <f t="shared" si="52"/>
        <v>1.8541666666666667</v>
      </c>
      <c r="O187" s="5">
        <f t="shared" si="53"/>
        <v>-0.85416666666666674</v>
      </c>
      <c r="W187" s="31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3"/>
      <c r="AJ187" s="3"/>
    </row>
    <row r="188" spans="1:36" ht="12.75" customHeight="1" x14ac:dyDescent="0.2">
      <c r="A188" s="61" t="s">
        <v>19</v>
      </c>
      <c r="B188" s="13"/>
      <c r="C188" s="13"/>
      <c r="D188" s="13"/>
      <c r="E188" s="13"/>
      <c r="F188" s="13">
        <v>23</v>
      </c>
      <c r="G188" s="13"/>
      <c r="H188" s="202">
        <v>2</v>
      </c>
      <c r="I188" s="41"/>
      <c r="J188" s="15"/>
      <c r="K188" s="16"/>
      <c r="L188" s="17">
        <f>F188/E187</f>
        <v>0.58974358974358976</v>
      </c>
      <c r="M188" s="20">
        <v>37</v>
      </c>
      <c r="N188" s="3">
        <f t="shared" si="52"/>
        <v>0.4157303370786517</v>
      </c>
      <c r="O188" s="5">
        <f t="shared" si="53"/>
        <v>0.5842696629213483</v>
      </c>
      <c r="W188" s="31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3"/>
      <c r="AJ188" s="3"/>
    </row>
    <row r="189" spans="1:36" ht="12.75" customHeight="1" x14ac:dyDescent="0.2">
      <c r="A189" s="27" t="s">
        <v>20</v>
      </c>
      <c r="B189" s="32"/>
      <c r="C189" s="32"/>
      <c r="D189" s="32"/>
      <c r="E189" s="32"/>
      <c r="F189" s="32"/>
      <c r="G189" s="32">
        <v>23</v>
      </c>
      <c r="H189" s="203">
        <v>18</v>
      </c>
      <c r="I189" s="5"/>
      <c r="J189" s="5"/>
      <c r="K189" s="32"/>
      <c r="L189" s="5">
        <f>G189/F188</f>
        <v>1</v>
      </c>
      <c r="M189" s="20">
        <v>31</v>
      </c>
      <c r="N189" s="3">
        <f t="shared" si="52"/>
        <v>0.83783783783783783</v>
      </c>
      <c r="O189" s="5">
        <f t="shared" si="53"/>
        <v>0.16216216216216217</v>
      </c>
      <c r="W189" s="31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3"/>
      <c r="AJ189" s="3"/>
    </row>
    <row r="190" spans="1:36" ht="12.75" customHeight="1" x14ac:dyDescent="0.2">
      <c r="A190" s="31" t="s">
        <v>21</v>
      </c>
      <c r="B190" s="32"/>
      <c r="C190" s="32"/>
      <c r="D190" s="32"/>
      <c r="E190" s="32"/>
      <c r="F190" s="32"/>
      <c r="G190" s="32">
        <v>10</v>
      </c>
      <c r="H190" s="203">
        <v>2</v>
      </c>
      <c r="I190" s="5"/>
      <c r="J190" s="5"/>
      <c r="K190" s="32"/>
      <c r="L190" s="5"/>
      <c r="M190" s="20">
        <v>17</v>
      </c>
      <c r="N190" s="3"/>
      <c r="O190" s="5"/>
      <c r="W190" s="31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3"/>
      <c r="AJ190" s="3"/>
    </row>
    <row r="191" spans="1:36" ht="12.75" customHeight="1" x14ac:dyDescent="0.2">
      <c r="A191" s="31" t="s">
        <v>22</v>
      </c>
      <c r="B191" s="32"/>
      <c r="C191" s="32"/>
      <c r="D191" s="32"/>
      <c r="E191" s="32"/>
      <c r="F191" s="32"/>
      <c r="G191" s="32">
        <v>8</v>
      </c>
      <c r="H191" s="203">
        <v>4</v>
      </c>
      <c r="I191" s="5"/>
      <c r="J191" s="5"/>
      <c r="K191" s="32"/>
      <c r="L191" s="5"/>
      <c r="M191" s="20">
        <v>8</v>
      </c>
      <c r="N191" s="3"/>
      <c r="O191" s="5"/>
      <c r="W191" s="31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3"/>
      <c r="AJ191" s="3"/>
    </row>
    <row r="192" spans="1:36" ht="12.75" customHeight="1" x14ac:dyDescent="0.2">
      <c r="A192" s="31" t="s">
        <v>33</v>
      </c>
      <c r="B192" s="32"/>
      <c r="C192" s="32"/>
      <c r="D192" s="32"/>
      <c r="E192" s="32"/>
      <c r="F192" s="32"/>
      <c r="G192" s="32">
        <v>3</v>
      </c>
      <c r="H192" s="203">
        <v>3</v>
      </c>
      <c r="I192" s="5"/>
      <c r="J192" s="5"/>
      <c r="K192" s="32"/>
      <c r="L192" s="5"/>
      <c r="M192" s="20">
        <v>3</v>
      </c>
      <c r="N192" s="3"/>
      <c r="O192" s="5"/>
      <c r="W192" s="31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3"/>
      <c r="AJ192" s="3"/>
    </row>
    <row r="193" spans="1:36" ht="12.75" customHeight="1" x14ac:dyDescent="0.2">
      <c r="A193" s="31" t="s">
        <v>34</v>
      </c>
      <c r="B193" s="32"/>
      <c r="C193" s="32"/>
      <c r="D193" s="32">
        <v>1</v>
      </c>
      <c r="E193" s="32">
        <v>1</v>
      </c>
      <c r="F193" s="32"/>
      <c r="G193" s="32"/>
      <c r="H193" s="203"/>
      <c r="I193" s="5"/>
      <c r="J193" s="5"/>
      <c r="K193" s="32"/>
      <c r="L193" s="5"/>
      <c r="M193" s="20"/>
      <c r="N193" s="3"/>
      <c r="O193" s="5"/>
      <c r="W193" s="31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3"/>
      <c r="AJ193" s="3"/>
    </row>
    <row r="194" spans="1:36" ht="12.75" customHeight="1" x14ac:dyDescent="0.2">
      <c r="A194" s="31" t="s">
        <v>36</v>
      </c>
      <c r="B194" s="32"/>
      <c r="C194" s="32"/>
      <c r="D194" s="32"/>
      <c r="E194" s="32"/>
      <c r="F194" s="32"/>
      <c r="G194" s="32">
        <v>1</v>
      </c>
      <c r="H194" s="203"/>
      <c r="I194" s="5"/>
      <c r="J194" s="5"/>
      <c r="K194" s="32"/>
      <c r="L194" s="5"/>
      <c r="M194" s="20">
        <v>1</v>
      </c>
      <c r="N194" s="3"/>
      <c r="O194" s="5"/>
      <c r="W194" s="31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3"/>
      <c r="AJ194" s="3"/>
    </row>
    <row r="195" spans="1:36" ht="12.75" customHeight="1" x14ac:dyDescent="0.2">
      <c r="H195" s="206">
        <f>SUM(H188:H192)</f>
        <v>29</v>
      </c>
      <c r="I195" s="5">
        <f>SUM(H188:H189)/B184</f>
        <v>0.19230769230769232</v>
      </c>
      <c r="J195" s="5">
        <f>H195/B184</f>
        <v>0.27884615384615385</v>
      </c>
      <c r="K195" s="5">
        <f>J195-I195</f>
        <v>8.6538461538461536E-2</v>
      </c>
      <c r="L195" s="5"/>
      <c r="M195" s="6"/>
      <c r="N195" s="6"/>
      <c r="O195" s="5"/>
      <c r="W195" s="32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</row>
    <row r="196" spans="1:36" ht="12.75" customHeight="1" x14ac:dyDescent="0.2">
      <c r="A196" s="35" t="s">
        <v>28</v>
      </c>
      <c r="B196" s="35"/>
      <c r="C196" s="35"/>
      <c r="D196" s="36"/>
      <c r="E196" s="36"/>
      <c r="G196" s="37">
        <f>((H188*5)+(H189*6)+(H190*7)+(H191*8)+(H192*9))/H195</f>
        <v>6.5862068965517242</v>
      </c>
      <c r="I196" s="5"/>
      <c r="J196" s="5"/>
      <c r="L196" s="5"/>
      <c r="M196" s="6"/>
      <c r="N196" s="6"/>
      <c r="O196" s="5"/>
      <c r="W196" s="32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</row>
    <row r="197" spans="1:36" ht="12.75" customHeight="1" x14ac:dyDescent="0.2">
      <c r="I197" s="5"/>
      <c r="J197" s="5"/>
      <c r="L197" s="5"/>
      <c r="M197" s="6"/>
      <c r="N197" s="6"/>
      <c r="O197" s="5"/>
      <c r="W197" s="32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</row>
    <row r="198" spans="1:36" ht="12.75" customHeight="1" x14ac:dyDescent="0.3">
      <c r="A198" s="44" t="s">
        <v>52</v>
      </c>
      <c r="I198" s="5"/>
      <c r="J198" s="5"/>
      <c r="L198" s="5"/>
      <c r="M198" s="6"/>
      <c r="N198" s="6"/>
      <c r="O198" s="5"/>
      <c r="W198" s="44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3"/>
      <c r="AJ198" s="3"/>
    </row>
    <row r="199" spans="1:36" ht="25.5" customHeight="1" x14ac:dyDescent="0.2">
      <c r="B199" s="228" t="s">
        <v>1</v>
      </c>
      <c r="C199" s="229"/>
      <c r="D199" s="229"/>
      <c r="E199" s="229"/>
      <c r="F199" s="229"/>
      <c r="G199" s="229"/>
      <c r="I199" s="7" t="s">
        <v>2</v>
      </c>
      <c r="J199" s="7" t="s">
        <v>3</v>
      </c>
      <c r="K199" s="8" t="s">
        <v>4</v>
      </c>
      <c r="L199" s="7" t="s">
        <v>5</v>
      </c>
      <c r="M199" s="9" t="s">
        <v>6</v>
      </c>
      <c r="N199" s="9" t="s">
        <v>7</v>
      </c>
      <c r="O199" s="10" t="s">
        <v>8</v>
      </c>
      <c r="W199" s="32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</row>
    <row r="200" spans="1:36" ht="12.75" customHeight="1" x14ac:dyDescent="0.2">
      <c r="A200" s="12" t="s">
        <v>9</v>
      </c>
      <c r="B200" s="13">
        <v>1</v>
      </c>
      <c r="C200" s="13">
        <v>2</v>
      </c>
      <c r="D200" s="13">
        <v>3</v>
      </c>
      <c r="E200" s="13">
        <v>4</v>
      </c>
      <c r="F200" s="13">
        <v>5</v>
      </c>
      <c r="G200" s="13">
        <v>6</v>
      </c>
      <c r="H200" s="201" t="s">
        <v>10</v>
      </c>
      <c r="I200" s="41"/>
      <c r="J200" s="15"/>
      <c r="K200" s="16"/>
      <c r="L200" s="17"/>
      <c r="M200" s="6"/>
      <c r="N200" s="6"/>
      <c r="O200" s="5"/>
      <c r="W200" s="4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3"/>
      <c r="AJ200" s="3"/>
    </row>
    <row r="201" spans="1:36" ht="12.75" customHeight="1" x14ac:dyDescent="0.2">
      <c r="A201" s="27" t="s">
        <v>16</v>
      </c>
      <c r="B201" s="13">
        <v>883</v>
      </c>
      <c r="C201" s="13"/>
      <c r="D201" s="13"/>
      <c r="E201" s="13"/>
      <c r="F201" s="13"/>
      <c r="G201" s="13"/>
      <c r="H201" s="202"/>
      <c r="I201" s="41"/>
      <c r="J201" s="15"/>
      <c r="K201" s="16"/>
      <c r="L201" s="17"/>
      <c r="M201" s="20">
        <f>B201</f>
        <v>883</v>
      </c>
      <c r="N201" s="6"/>
      <c r="O201" s="5"/>
      <c r="W201" s="31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3"/>
      <c r="AJ201" s="3"/>
    </row>
    <row r="202" spans="1:36" ht="12.75" customHeight="1" x14ac:dyDescent="0.2">
      <c r="A202" s="27" t="s">
        <v>17</v>
      </c>
      <c r="B202" s="13"/>
      <c r="C202" s="13">
        <v>626</v>
      </c>
      <c r="D202" s="13"/>
      <c r="E202" s="13"/>
      <c r="F202" s="13"/>
      <c r="G202" s="13"/>
      <c r="H202" s="202"/>
      <c r="I202" s="41"/>
      <c r="J202" s="15"/>
      <c r="K202" s="16"/>
      <c r="L202" s="17">
        <f>C202/B201</f>
        <v>0.70894677236693093</v>
      </c>
      <c r="M202" s="20">
        <v>630</v>
      </c>
      <c r="N202" s="3">
        <f t="shared" ref="N202:N206" si="54">M202/M201</f>
        <v>0.71347678369195922</v>
      </c>
      <c r="O202" s="5">
        <f t="shared" ref="O202:O206" si="55">100%-N202</f>
        <v>0.28652321630804078</v>
      </c>
      <c r="W202" s="31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3"/>
      <c r="AJ202" s="3"/>
    </row>
    <row r="203" spans="1:36" ht="12.75" customHeight="1" x14ac:dyDescent="0.2">
      <c r="A203" s="27" t="s">
        <v>18</v>
      </c>
      <c r="B203" s="13"/>
      <c r="C203" s="13"/>
      <c r="D203" s="13">
        <v>626</v>
      </c>
      <c r="E203" s="13"/>
      <c r="F203" s="13"/>
      <c r="G203" s="13"/>
      <c r="H203" s="202"/>
      <c r="I203" s="41"/>
      <c r="J203" s="15"/>
      <c r="K203" s="16"/>
      <c r="L203" s="17">
        <f>D203/C202</f>
        <v>1</v>
      </c>
      <c r="M203" s="20">
        <v>620</v>
      </c>
      <c r="N203" s="3">
        <f t="shared" si="54"/>
        <v>0.98412698412698407</v>
      </c>
      <c r="O203" s="5">
        <f t="shared" si="55"/>
        <v>1.5873015873015928E-2</v>
      </c>
      <c r="W203" s="31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3"/>
      <c r="AJ203" s="3"/>
    </row>
    <row r="204" spans="1:36" ht="12.75" customHeight="1" x14ac:dyDescent="0.2">
      <c r="A204" s="61" t="s">
        <v>19</v>
      </c>
      <c r="B204" s="13"/>
      <c r="C204" s="13"/>
      <c r="D204" s="13"/>
      <c r="E204" s="13">
        <v>438</v>
      </c>
      <c r="F204" s="13"/>
      <c r="G204" s="13"/>
      <c r="H204" s="202">
        <v>3</v>
      </c>
      <c r="I204" s="41"/>
      <c r="J204" s="15"/>
      <c r="K204" s="16"/>
      <c r="L204" s="17">
        <f>E204/D203</f>
        <v>0.69968051118210861</v>
      </c>
      <c r="M204" s="20">
        <v>550</v>
      </c>
      <c r="N204" s="3">
        <f t="shared" si="54"/>
        <v>0.88709677419354838</v>
      </c>
      <c r="O204" s="5">
        <f t="shared" si="55"/>
        <v>0.11290322580645162</v>
      </c>
      <c r="W204" s="31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3"/>
      <c r="AJ204" s="3"/>
    </row>
    <row r="205" spans="1:36" ht="12.75" customHeight="1" x14ac:dyDescent="0.2">
      <c r="A205" s="27" t="s">
        <v>20</v>
      </c>
      <c r="B205" s="32"/>
      <c r="C205" s="32"/>
      <c r="D205" s="32"/>
      <c r="E205" s="32"/>
      <c r="F205" s="32">
        <v>438</v>
      </c>
      <c r="G205" s="32"/>
      <c r="H205" s="203">
        <v>3</v>
      </c>
      <c r="I205" s="5"/>
      <c r="J205" s="5"/>
      <c r="K205" s="32"/>
      <c r="L205" s="5">
        <f>F205/E204</f>
        <v>1</v>
      </c>
      <c r="M205" s="20">
        <v>517</v>
      </c>
      <c r="N205" s="3">
        <f t="shared" si="54"/>
        <v>0.94</v>
      </c>
      <c r="O205" s="5">
        <f t="shared" si="55"/>
        <v>6.0000000000000053E-2</v>
      </c>
      <c r="W205" s="31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3"/>
      <c r="AJ205" s="3"/>
    </row>
    <row r="206" spans="1:36" ht="12.75" customHeight="1" x14ac:dyDescent="0.2">
      <c r="A206" s="31" t="s">
        <v>21</v>
      </c>
      <c r="B206" s="32"/>
      <c r="C206" s="32"/>
      <c r="D206" s="32"/>
      <c r="E206" s="32"/>
      <c r="F206" s="32"/>
      <c r="G206" s="32">
        <v>438</v>
      </c>
      <c r="H206" s="203">
        <v>373</v>
      </c>
      <c r="I206" s="5"/>
      <c r="J206" s="5"/>
      <c r="K206" s="32"/>
      <c r="L206" s="5">
        <f>G206/F205</f>
        <v>1</v>
      </c>
      <c r="M206" s="20">
        <v>667</v>
      </c>
      <c r="N206" s="3">
        <f t="shared" si="54"/>
        <v>1.2901353965183753</v>
      </c>
      <c r="O206" s="5">
        <f t="shared" si="55"/>
        <v>-0.29013539651837528</v>
      </c>
      <c r="W206" s="31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3"/>
      <c r="AJ206" s="3"/>
    </row>
    <row r="207" spans="1:36" ht="12.75" customHeight="1" x14ac:dyDescent="0.2">
      <c r="A207" s="31" t="s">
        <v>22</v>
      </c>
      <c r="B207" s="32"/>
      <c r="C207" s="32"/>
      <c r="D207" s="32"/>
      <c r="E207" s="32"/>
      <c r="F207" s="32"/>
      <c r="G207" s="32">
        <v>86</v>
      </c>
      <c r="H207" s="203">
        <v>46</v>
      </c>
      <c r="I207" s="5"/>
      <c r="J207" s="5"/>
      <c r="K207" s="32"/>
      <c r="L207" s="5"/>
      <c r="M207" s="20">
        <v>94</v>
      </c>
      <c r="N207" s="3"/>
      <c r="O207" s="5"/>
      <c r="W207" s="31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3"/>
      <c r="AJ207" s="3"/>
    </row>
    <row r="208" spans="1:36" ht="12.75" customHeight="1" x14ac:dyDescent="0.2">
      <c r="A208" s="31" t="s">
        <v>33</v>
      </c>
      <c r="B208" s="32"/>
      <c r="C208" s="32"/>
      <c r="D208" s="32"/>
      <c r="E208" s="32"/>
      <c r="F208" s="32"/>
      <c r="G208" s="32">
        <v>34</v>
      </c>
      <c r="H208" s="203">
        <v>22</v>
      </c>
      <c r="I208" s="5"/>
      <c r="J208" s="5"/>
      <c r="K208" s="32"/>
      <c r="L208" s="5"/>
      <c r="M208" s="20">
        <v>38</v>
      </c>
      <c r="N208" s="3"/>
      <c r="O208" s="5"/>
      <c r="W208" s="31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3"/>
      <c r="AJ208" s="3"/>
    </row>
    <row r="209" spans="1:36" ht="12.75" customHeight="1" x14ac:dyDescent="0.2">
      <c r="A209" s="31" t="s">
        <v>34</v>
      </c>
      <c r="B209" s="32"/>
      <c r="C209" s="32"/>
      <c r="D209" s="32"/>
      <c r="E209" s="32"/>
      <c r="F209" s="32"/>
      <c r="G209" s="32">
        <v>16</v>
      </c>
      <c r="H209" s="203">
        <v>7</v>
      </c>
      <c r="I209" s="5"/>
      <c r="J209" s="5"/>
      <c r="K209" s="32"/>
      <c r="L209" s="5"/>
      <c r="M209" s="20">
        <v>18</v>
      </c>
      <c r="N209" s="3"/>
      <c r="O209" s="5"/>
      <c r="W209" s="31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3"/>
      <c r="AJ209" s="3"/>
    </row>
    <row r="210" spans="1:36" ht="12.75" customHeight="1" x14ac:dyDescent="0.2">
      <c r="A210" s="31" t="s">
        <v>36</v>
      </c>
      <c r="B210" s="32"/>
      <c r="C210" s="32"/>
      <c r="D210" s="32"/>
      <c r="E210" s="32"/>
      <c r="F210" s="32"/>
      <c r="G210" s="32">
        <v>3</v>
      </c>
      <c r="H210" s="203">
        <v>1</v>
      </c>
      <c r="I210" s="5"/>
      <c r="J210" s="5"/>
      <c r="K210" s="32"/>
      <c r="L210" s="5"/>
      <c r="M210" s="20">
        <v>4</v>
      </c>
      <c r="N210" s="3"/>
      <c r="O210" s="5"/>
      <c r="W210" s="31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3"/>
      <c r="AJ210" s="3"/>
    </row>
    <row r="211" spans="1:36" ht="12.75" customHeight="1" x14ac:dyDescent="0.2">
      <c r="A211" s="31" t="s">
        <v>37</v>
      </c>
      <c r="B211" s="32"/>
      <c r="C211" s="32"/>
      <c r="D211" s="32"/>
      <c r="E211" s="32"/>
      <c r="F211" s="32"/>
      <c r="G211" s="32">
        <v>1</v>
      </c>
      <c r="H211" s="203">
        <v>1</v>
      </c>
      <c r="I211" s="5"/>
      <c r="J211" s="5"/>
      <c r="K211" s="32"/>
      <c r="L211" s="5"/>
      <c r="M211" s="20">
        <v>1</v>
      </c>
      <c r="N211" s="3"/>
      <c r="O211" s="5"/>
      <c r="W211" s="31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3"/>
      <c r="AJ211" s="3"/>
    </row>
    <row r="212" spans="1:36" ht="12.75" customHeight="1" x14ac:dyDescent="0.2">
      <c r="H212" s="206">
        <f>SUM(H204:H211)</f>
        <v>456</v>
      </c>
      <c r="I212" s="5">
        <f>SUM(H204:H206)/B201</f>
        <v>0.42921857304643263</v>
      </c>
      <c r="J212" s="5">
        <f>H212/B201</f>
        <v>0.51642129105322765</v>
      </c>
      <c r="K212" s="5">
        <f>J212-I212</f>
        <v>8.7202718006795021E-2</v>
      </c>
      <c r="L212" s="5"/>
      <c r="M212" s="6"/>
      <c r="N212" s="6"/>
      <c r="O212" s="5"/>
      <c r="W212" s="32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</row>
    <row r="213" spans="1:36" ht="12.75" customHeight="1" x14ac:dyDescent="0.2">
      <c r="A213" s="35" t="s">
        <v>28</v>
      </c>
      <c r="B213" s="35"/>
      <c r="C213" s="35"/>
      <c r="D213" s="36"/>
      <c r="E213" s="36"/>
      <c r="G213" s="37">
        <f>((H204*4)+(H205*5)+(H206*6)+(H207*7)+(H208*8))/H212</f>
        <v>6.0592105263157894</v>
      </c>
      <c r="I213" s="5"/>
      <c r="J213" s="5"/>
      <c r="L213" s="5"/>
      <c r="M213" s="6"/>
      <c r="N213" s="6"/>
      <c r="O213" s="5"/>
      <c r="W213" s="32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</row>
    <row r="214" spans="1:36" ht="12.75" customHeight="1" x14ac:dyDescent="0.2">
      <c r="A214" s="40"/>
      <c r="B214" s="40"/>
      <c r="C214" s="40"/>
      <c r="D214" s="32"/>
      <c r="E214" s="32"/>
      <c r="F214" s="32"/>
      <c r="G214" s="37"/>
      <c r="I214" s="5"/>
      <c r="J214" s="5"/>
      <c r="L214" s="5"/>
      <c r="M214" s="6"/>
      <c r="N214" s="6"/>
      <c r="O214" s="5"/>
      <c r="W214" s="32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</row>
    <row r="215" spans="1:36" ht="12.75" customHeight="1" x14ac:dyDescent="0.3">
      <c r="A215" s="44" t="s">
        <v>53</v>
      </c>
      <c r="I215" s="5"/>
      <c r="J215" s="5"/>
      <c r="L215" s="5"/>
      <c r="M215" s="6"/>
      <c r="N215" s="6"/>
      <c r="O215" s="5"/>
      <c r="W215" s="44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3"/>
      <c r="AJ215" s="3"/>
    </row>
    <row r="216" spans="1:36" ht="25.5" customHeight="1" x14ac:dyDescent="0.2">
      <c r="B216" s="228" t="s">
        <v>1</v>
      </c>
      <c r="C216" s="229"/>
      <c r="D216" s="229"/>
      <c r="E216" s="229"/>
      <c r="F216" s="229"/>
      <c r="G216" s="229"/>
      <c r="I216" s="7" t="s">
        <v>2</v>
      </c>
      <c r="J216" s="7" t="s">
        <v>3</v>
      </c>
      <c r="K216" s="8" t="s">
        <v>4</v>
      </c>
      <c r="L216" s="7" t="s">
        <v>5</v>
      </c>
      <c r="M216" s="9" t="s">
        <v>6</v>
      </c>
      <c r="N216" s="9" t="s">
        <v>7</v>
      </c>
      <c r="O216" s="10" t="s">
        <v>8</v>
      </c>
      <c r="W216" s="32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</row>
    <row r="217" spans="1:36" ht="12.75" customHeight="1" x14ac:dyDescent="0.2">
      <c r="A217" s="12" t="s">
        <v>9</v>
      </c>
      <c r="B217" s="13">
        <v>1</v>
      </c>
      <c r="C217" s="13">
        <v>2</v>
      </c>
      <c r="D217" s="13">
        <v>3</v>
      </c>
      <c r="E217" s="13">
        <v>4</v>
      </c>
      <c r="F217" s="13">
        <v>5</v>
      </c>
      <c r="G217" s="13">
        <v>6</v>
      </c>
      <c r="H217" s="201" t="s">
        <v>10</v>
      </c>
      <c r="I217" s="41"/>
      <c r="J217" s="15"/>
      <c r="K217" s="16"/>
      <c r="L217" s="17"/>
      <c r="M217" s="6"/>
      <c r="N217" s="6"/>
      <c r="O217" s="5"/>
      <c r="W217" s="4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3"/>
      <c r="AJ217" s="3"/>
    </row>
    <row r="218" spans="1:36" ht="12.75" customHeight="1" x14ac:dyDescent="0.2">
      <c r="A218" s="27" t="s">
        <v>17</v>
      </c>
      <c r="B218" s="13">
        <v>118</v>
      </c>
      <c r="C218" s="13"/>
      <c r="D218" s="13"/>
      <c r="E218" s="13"/>
      <c r="F218" s="13"/>
      <c r="G218" s="13"/>
      <c r="H218" s="202"/>
      <c r="I218" s="41"/>
      <c r="J218" s="15"/>
      <c r="K218" s="16"/>
      <c r="L218" s="17"/>
      <c r="M218" s="20">
        <f>B218</f>
        <v>118</v>
      </c>
      <c r="N218" s="6"/>
      <c r="O218" s="5"/>
      <c r="W218" s="31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3"/>
      <c r="AJ218" s="3"/>
    </row>
    <row r="219" spans="1:36" ht="12.75" customHeight="1" x14ac:dyDescent="0.2">
      <c r="A219" s="27" t="s">
        <v>18</v>
      </c>
      <c r="B219" s="13"/>
      <c r="C219" s="13">
        <v>118</v>
      </c>
      <c r="D219" s="13"/>
      <c r="E219" s="13"/>
      <c r="F219" s="13"/>
      <c r="G219" s="13"/>
      <c r="H219" s="202"/>
      <c r="I219" s="41"/>
      <c r="J219" s="15"/>
      <c r="K219" s="16"/>
      <c r="L219" s="17">
        <f>C219/B218</f>
        <v>1</v>
      </c>
      <c r="M219" s="20">
        <v>118</v>
      </c>
      <c r="N219" s="3">
        <f t="shared" ref="N219:N223" si="56">M219/M218</f>
        <v>1</v>
      </c>
      <c r="O219" s="5">
        <f t="shared" ref="O219:O223" si="57">100%-N219</f>
        <v>0</v>
      </c>
      <c r="W219" s="31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3"/>
      <c r="AJ219" s="3"/>
    </row>
    <row r="220" spans="1:36" ht="12.75" customHeight="1" x14ac:dyDescent="0.2">
      <c r="A220" s="27" t="s">
        <v>19</v>
      </c>
      <c r="B220" s="13"/>
      <c r="C220" s="13"/>
      <c r="D220" s="13">
        <v>46</v>
      </c>
      <c r="E220" s="13"/>
      <c r="F220" s="13"/>
      <c r="G220" s="13"/>
      <c r="H220" s="202"/>
      <c r="I220" s="41"/>
      <c r="J220" s="41"/>
      <c r="K220" s="41"/>
      <c r="L220" s="17">
        <f>D220/C219</f>
        <v>0.38983050847457629</v>
      </c>
      <c r="M220" s="20">
        <v>67</v>
      </c>
      <c r="N220" s="3">
        <f t="shared" si="56"/>
        <v>0.56779661016949157</v>
      </c>
      <c r="O220" s="5">
        <f t="shared" si="57"/>
        <v>0.43220338983050843</v>
      </c>
      <c r="W220" s="31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3"/>
      <c r="AJ220" s="3"/>
    </row>
    <row r="221" spans="1:36" ht="12.75" customHeight="1" x14ac:dyDescent="0.2">
      <c r="A221" s="27" t="s">
        <v>20</v>
      </c>
      <c r="B221" s="32"/>
      <c r="C221" s="32"/>
      <c r="D221" s="32"/>
      <c r="E221" s="32">
        <v>31</v>
      </c>
      <c r="F221" s="32"/>
      <c r="G221" s="32"/>
      <c r="H221" s="203">
        <v>1</v>
      </c>
      <c r="I221" s="5"/>
      <c r="J221" s="5"/>
      <c r="K221" s="5"/>
      <c r="L221" s="5">
        <f>E221/D220</f>
        <v>0.67391304347826086</v>
      </c>
      <c r="M221" s="20">
        <v>56</v>
      </c>
      <c r="N221" s="3">
        <f t="shared" si="56"/>
        <v>0.83582089552238803</v>
      </c>
      <c r="O221" s="5">
        <f t="shared" si="57"/>
        <v>0.16417910447761197</v>
      </c>
      <c r="W221" s="31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3"/>
      <c r="AJ221" s="3"/>
    </row>
    <row r="222" spans="1:36" ht="12.75" customHeight="1" x14ac:dyDescent="0.2">
      <c r="A222" s="31" t="s">
        <v>21</v>
      </c>
      <c r="B222" s="32"/>
      <c r="C222" s="32"/>
      <c r="D222" s="32"/>
      <c r="E222" s="32"/>
      <c r="F222" s="32">
        <v>31</v>
      </c>
      <c r="G222" s="32"/>
      <c r="H222" s="203">
        <v>1</v>
      </c>
      <c r="I222" s="5"/>
      <c r="J222" s="5"/>
      <c r="K222" s="5"/>
      <c r="L222" s="5">
        <f>F222/E221</f>
        <v>1</v>
      </c>
      <c r="M222" s="20">
        <v>91</v>
      </c>
      <c r="N222" s="3">
        <f t="shared" si="56"/>
        <v>1.625</v>
      </c>
      <c r="O222" s="5">
        <f t="shared" si="57"/>
        <v>-0.625</v>
      </c>
      <c r="W222" s="31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3"/>
      <c r="AJ222" s="3"/>
    </row>
    <row r="223" spans="1:36" ht="12.75" customHeight="1" x14ac:dyDescent="0.2">
      <c r="A223" s="31" t="s">
        <v>22</v>
      </c>
      <c r="B223" s="32"/>
      <c r="C223" s="32"/>
      <c r="D223" s="32"/>
      <c r="E223" s="32"/>
      <c r="F223" s="32"/>
      <c r="G223" s="32">
        <v>30</v>
      </c>
      <c r="H223" s="203">
        <v>13</v>
      </c>
      <c r="I223" s="5"/>
      <c r="J223" s="5"/>
      <c r="K223" s="5"/>
      <c r="L223" s="5">
        <f>G223/F222</f>
        <v>0.967741935483871</v>
      </c>
      <c r="M223" s="20">
        <v>38</v>
      </c>
      <c r="N223" s="3">
        <f t="shared" si="56"/>
        <v>0.4175824175824176</v>
      </c>
      <c r="O223" s="5">
        <f t="shared" si="57"/>
        <v>0.58241758241758235</v>
      </c>
      <c r="W223" s="31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3"/>
      <c r="AJ223" s="3"/>
    </row>
    <row r="224" spans="1:36" ht="12.75" customHeight="1" x14ac:dyDescent="0.2">
      <c r="A224" s="31" t="s">
        <v>33</v>
      </c>
      <c r="B224" s="32"/>
      <c r="C224" s="32"/>
      <c r="D224" s="32"/>
      <c r="E224" s="32"/>
      <c r="F224" s="32"/>
      <c r="G224" s="32">
        <v>21</v>
      </c>
      <c r="H224" s="203">
        <v>13</v>
      </c>
      <c r="I224" s="5"/>
      <c r="J224" s="5"/>
      <c r="K224" s="5"/>
      <c r="L224" s="5"/>
      <c r="M224" s="20">
        <v>25</v>
      </c>
      <c r="N224" s="3"/>
      <c r="O224" s="5"/>
      <c r="W224" s="31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3"/>
      <c r="AJ224" s="3"/>
    </row>
    <row r="225" spans="1:36" ht="12.75" customHeight="1" x14ac:dyDescent="0.2">
      <c r="A225" s="31" t="s">
        <v>34</v>
      </c>
      <c r="B225" s="32"/>
      <c r="C225" s="32"/>
      <c r="D225" s="32"/>
      <c r="E225" s="32"/>
      <c r="F225" s="32"/>
      <c r="G225" s="32">
        <v>7</v>
      </c>
      <c r="H225" s="203">
        <v>2</v>
      </c>
      <c r="I225" s="5"/>
      <c r="J225" s="5"/>
      <c r="K225" s="5"/>
      <c r="L225" s="5"/>
      <c r="M225" s="20">
        <v>10</v>
      </c>
      <c r="N225" s="3"/>
      <c r="O225" s="5"/>
      <c r="W225" s="31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3"/>
      <c r="AJ225" s="3"/>
    </row>
    <row r="226" spans="1:36" ht="12.75" customHeight="1" x14ac:dyDescent="0.2">
      <c r="A226" s="31" t="s">
        <v>36</v>
      </c>
      <c r="B226" s="32"/>
      <c r="C226" s="32"/>
      <c r="D226" s="32"/>
      <c r="E226" s="32"/>
      <c r="F226" s="32"/>
      <c r="G226" s="32">
        <v>5</v>
      </c>
      <c r="H226" s="203">
        <v>3</v>
      </c>
      <c r="I226" s="5"/>
      <c r="J226" s="5"/>
      <c r="K226" s="5"/>
      <c r="L226" s="5"/>
      <c r="M226" s="20">
        <v>9</v>
      </c>
      <c r="N226" s="3"/>
      <c r="O226" s="5"/>
      <c r="W226" s="31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3"/>
      <c r="AJ226" s="3"/>
    </row>
    <row r="227" spans="1:36" ht="12.75" customHeight="1" x14ac:dyDescent="0.2">
      <c r="A227" s="31" t="s">
        <v>37</v>
      </c>
      <c r="B227" s="32"/>
      <c r="C227" s="32"/>
      <c r="D227" s="32"/>
      <c r="E227" s="32"/>
      <c r="F227" s="32"/>
      <c r="G227" s="32">
        <v>3</v>
      </c>
      <c r="H227" s="203">
        <v>3</v>
      </c>
      <c r="I227" s="5"/>
      <c r="J227" s="5"/>
      <c r="K227" s="5"/>
      <c r="L227" s="5"/>
      <c r="M227" s="20">
        <v>5</v>
      </c>
      <c r="N227" s="3"/>
      <c r="O227" s="5"/>
      <c r="W227" s="31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3"/>
      <c r="AJ227" s="3"/>
    </row>
    <row r="228" spans="1:36" ht="12.75" customHeight="1" x14ac:dyDescent="0.2">
      <c r="A228" s="31" t="s">
        <v>38</v>
      </c>
      <c r="B228" s="32"/>
      <c r="C228" s="32"/>
      <c r="D228" s="32"/>
      <c r="E228" s="32"/>
      <c r="F228" s="32"/>
      <c r="G228" s="32">
        <v>3</v>
      </c>
      <c r="H228" s="203">
        <v>2</v>
      </c>
      <c r="I228" s="5"/>
      <c r="J228" s="5"/>
      <c r="K228" s="5"/>
      <c r="L228" s="5"/>
      <c r="M228" s="20">
        <v>4</v>
      </c>
      <c r="N228" s="3"/>
      <c r="O228" s="5"/>
      <c r="W228" s="31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3"/>
      <c r="AJ228" s="3"/>
    </row>
    <row r="229" spans="1:36" ht="12.75" customHeight="1" x14ac:dyDescent="0.2">
      <c r="A229" s="31" t="s">
        <v>39</v>
      </c>
      <c r="B229" s="32"/>
      <c r="C229" s="32"/>
      <c r="D229" s="32"/>
      <c r="E229" s="32"/>
      <c r="F229" s="32"/>
      <c r="G229" s="32">
        <v>1</v>
      </c>
      <c r="H229" s="203">
        <v>1</v>
      </c>
      <c r="I229" s="5"/>
      <c r="J229" s="5"/>
      <c r="K229" s="5"/>
      <c r="L229" s="5"/>
      <c r="M229" s="20">
        <v>1</v>
      </c>
      <c r="N229" s="3"/>
      <c r="O229" s="5"/>
      <c r="W229" s="31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3"/>
      <c r="AJ229" s="3"/>
    </row>
    <row r="230" spans="1:36" ht="12.75" customHeight="1" x14ac:dyDescent="0.2">
      <c r="A230" s="31" t="s">
        <v>40</v>
      </c>
      <c r="B230" s="32"/>
      <c r="C230" s="32"/>
      <c r="D230" s="32"/>
      <c r="E230" s="32"/>
      <c r="F230" s="32"/>
      <c r="G230" s="32"/>
      <c r="H230" s="203"/>
      <c r="I230" s="5"/>
      <c r="J230" s="5"/>
      <c r="K230" s="5"/>
      <c r="L230" s="5"/>
      <c r="M230" s="20"/>
      <c r="N230" s="3"/>
      <c r="O230" s="5"/>
      <c r="W230" s="31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3"/>
      <c r="AJ230" s="3"/>
    </row>
    <row r="231" spans="1:36" ht="12.75" customHeight="1" x14ac:dyDescent="0.2">
      <c r="H231" s="206">
        <f>SUM(H221:H229)</f>
        <v>39</v>
      </c>
      <c r="I231" s="5">
        <f>SUM(H221:H223)/B218</f>
        <v>0.1271186440677966</v>
      </c>
      <c r="J231" s="5">
        <f>H231/B218</f>
        <v>0.33050847457627119</v>
      </c>
      <c r="K231" s="5">
        <f>J231-I231</f>
        <v>0.20338983050847459</v>
      </c>
      <c r="L231" s="5"/>
      <c r="M231" s="6"/>
      <c r="N231" s="6"/>
      <c r="O231" s="5"/>
      <c r="W231" s="32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</row>
    <row r="232" spans="1:36" ht="12.75" customHeight="1" x14ac:dyDescent="0.2">
      <c r="I232" s="5"/>
      <c r="J232" s="5"/>
      <c r="L232" s="5"/>
      <c r="M232" s="6"/>
      <c r="N232" s="6"/>
      <c r="O232" s="5"/>
      <c r="W232" s="32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</row>
    <row r="233" spans="1:36" ht="12.75" customHeight="1" x14ac:dyDescent="0.3">
      <c r="A233" s="44" t="s">
        <v>54</v>
      </c>
      <c r="I233" s="5"/>
      <c r="J233" s="5"/>
      <c r="L233" s="5"/>
      <c r="M233" s="6"/>
      <c r="N233" s="6"/>
      <c r="O233" s="5"/>
      <c r="W233" s="44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3"/>
      <c r="AJ233" s="3"/>
    </row>
    <row r="234" spans="1:36" ht="25.5" customHeight="1" x14ac:dyDescent="0.2">
      <c r="B234" s="228" t="s">
        <v>1</v>
      </c>
      <c r="C234" s="229"/>
      <c r="D234" s="229"/>
      <c r="E234" s="229"/>
      <c r="F234" s="229"/>
      <c r="G234" s="229"/>
      <c r="I234" s="7" t="s">
        <v>2</v>
      </c>
      <c r="J234" s="7" t="s">
        <v>3</v>
      </c>
      <c r="K234" s="8" t="s">
        <v>4</v>
      </c>
      <c r="L234" s="7" t="s">
        <v>5</v>
      </c>
      <c r="M234" s="9" t="s">
        <v>6</v>
      </c>
      <c r="N234" s="9" t="s">
        <v>7</v>
      </c>
      <c r="O234" s="10" t="s">
        <v>8</v>
      </c>
      <c r="W234" s="32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</row>
    <row r="235" spans="1:36" ht="12.75" customHeight="1" x14ac:dyDescent="0.2">
      <c r="A235" s="12" t="s">
        <v>9</v>
      </c>
      <c r="B235" s="13">
        <v>1</v>
      </c>
      <c r="C235" s="13">
        <v>2</v>
      </c>
      <c r="D235" s="13">
        <v>3</v>
      </c>
      <c r="E235" s="13">
        <v>4</v>
      </c>
      <c r="F235" s="13">
        <v>5</v>
      </c>
      <c r="G235" s="13">
        <v>6</v>
      </c>
      <c r="H235" s="201" t="s">
        <v>10</v>
      </c>
      <c r="I235" s="41"/>
      <c r="J235" s="15"/>
      <c r="K235" s="16"/>
      <c r="L235" s="17"/>
      <c r="M235" s="6"/>
      <c r="N235" s="6"/>
      <c r="O235" s="5"/>
      <c r="W235" s="4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3"/>
      <c r="AJ235" s="3"/>
    </row>
    <row r="236" spans="1:36" ht="12.75" customHeight="1" x14ac:dyDescent="0.2">
      <c r="A236" s="27" t="s">
        <v>18</v>
      </c>
      <c r="B236" s="13">
        <v>1023</v>
      </c>
      <c r="C236" s="13"/>
      <c r="D236" s="13"/>
      <c r="E236" s="13"/>
      <c r="F236" s="13"/>
      <c r="G236" s="13"/>
      <c r="H236" s="202"/>
      <c r="I236" s="41"/>
      <c r="J236" s="15"/>
      <c r="K236" s="16"/>
      <c r="L236" s="17"/>
      <c r="M236" s="20">
        <f>B236</f>
        <v>1023</v>
      </c>
      <c r="N236" s="6"/>
      <c r="O236" s="5"/>
      <c r="W236" s="31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3"/>
      <c r="AJ236" s="3"/>
    </row>
    <row r="237" spans="1:36" ht="12.75" customHeight="1" x14ac:dyDescent="0.2">
      <c r="A237" s="27" t="s">
        <v>19</v>
      </c>
      <c r="B237" s="13"/>
      <c r="C237" s="13">
        <v>792</v>
      </c>
      <c r="D237" s="13"/>
      <c r="E237" s="13"/>
      <c r="F237" s="13"/>
      <c r="G237" s="13"/>
      <c r="H237" s="203"/>
      <c r="I237" s="41"/>
      <c r="J237" s="15"/>
      <c r="K237" s="16"/>
      <c r="L237" s="17">
        <f>C237/B236</f>
        <v>0.77419354838709675</v>
      </c>
      <c r="M237" s="20">
        <v>800</v>
      </c>
      <c r="N237" s="3">
        <f t="shared" ref="N237:N241" si="58">M237/M236</f>
        <v>0.78201368523949166</v>
      </c>
      <c r="O237" s="5">
        <f t="shared" ref="O237:O241" si="59">100%-N237</f>
        <v>0.21798631476050834</v>
      </c>
      <c r="W237" s="31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3"/>
      <c r="AJ237" s="3"/>
    </row>
    <row r="238" spans="1:36" ht="12.75" customHeight="1" x14ac:dyDescent="0.2">
      <c r="A238" s="27" t="s">
        <v>20</v>
      </c>
      <c r="B238" s="32"/>
      <c r="C238" s="32"/>
      <c r="D238" s="32">
        <v>649</v>
      </c>
      <c r="E238" s="32"/>
      <c r="F238" s="32"/>
      <c r="G238" s="32"/>
      <c r="H238" s="203"/>
      <c r="I238" s="5"/>
      <c r="J238" s="5"/>
      <c r="K238" s="32"/>
      <c r="L238" s="5">
        <f>D238/C237</f>
        <v>0.81944444444444442</v>
      </c>
      <c r="M238" s="20">
        <v>751</v>
      </c>
      <c r="N238" s="3">
        <f t="shared" si="58"/>
        <v>0.93874999999999997</v>
      </c>
      <c r="O238" s="5">
        <f t="shared" si="59"/>
        <v>6.1250000000000027E-2</v>
      </c>
      <c r="W238" s="31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3"/>
      <c r="AJ238" s="3"/>
    </row>
    <row r="239" spans="1:36" ht="12.75" customHeight="1" x14ac:dyDescent="0.2">
      <c r="A239" s="31" t="s">
        <v>21</v>
      </c>
      <c r="B239" s="32"/>
      <c r="C239" s="32"/>
      <c r="D239" s="32"/>
      <c r="E239" s="32">
        <v>649</v>
      </c>
      <c r="F239" s="32"/>
      <c r="G239" s="32"/>
      <c r="H239" s="203">
        <v>3</v>
      </c>
      <c r="I239" s="5"/>
      <c r="J239" s="5"/>
      <c r="K239" s="32"/>
      <c r="L239" s="5">
        <f>E239/D238</f>
        <v>1</v>
      </c>
      <c r="M239" s="20">
        <v>931</v>
      </c>
      <c r="N239" s="3">
        <f t="shared" si="58"/>
        <v>1.2396804260985352</v>
      </c>
      <c r="O239" s="5">
        <f t="shared" si="59"/>
        <v>-0.23968042609853524</v>
      </c>
      <c r="W239" s="31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3"/>
      <c r="AJ239" s="3"/>
    </row>
    <row r="240" spans="1:36" ht="12.75" customHeight="1" x14ac:dyDescent="0.2">
      <c r="A240" s="31" t="s">
        <v>22</v>
      </c>
      <c r="B240" s="32"/>
      <c r="C240" s="32"/>
      <c r="D240" s="32"/>
      <c r="E240" s="32"/>
      <c r="F240" s="32">
        <v>517</v>
      </c>
      <c r="G240" s="32"/>
      <c r="H240" s="203">
        <v>6</v>
      </c>
      <c r="I240" s="5"/>
      <c r="J240" s="5"/>
      <c r="K240" s="32"/>
      <c r="L240" s="5">
        <f>F240/E239</f>
        <v>0.79661016949152541</v>
      </c>
      <c r="M240" s="20">
        <v>641</v>
      </c>
      <c r="N240" s="3">
        <f t="shared" si="58"/>
        <v>0.68850698174006442</v>
      </c>
      <c r="O240" s="5">
        <f t="shared" si="59"/>
        <v>0.31149301825993558</v>
      </c>
      <c r="W240" s="31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3"/>
      <c r="AJ240" s="3"/>
    </row>
    <row r="241" spans="1:36" ht="12.75" customHeight="1" x14ac:dyDescent="0.2">
      <c r="A241" s="31" t="s">
        <v>33</v>
      </c>
      <c r="B241" s="32"/>
      <c r="C241" s="32"/>
      <c r="D241" s="32"/>
      <c r="E241" s="32"/>
      <c r="F241" s="32"/>
      <c r="G241" s="32">
        <v>517</v>
      </c>
      <c r="H241" s="203">
        <v>433</v>
      </c>
      <c r="I241" s="5" t="s">
        <v>119</v>
      </c>
      <c r="J241" s="5"/>
      <c r="K241" s="32"/>
      <c r="L241" s="5">
        <f>G241/F240</f>
        <v>1</v>
      </c>
      <c r="M241" s="20">
        <v>615</v>
      </c>
      <c r="N241" s="3">
        <f t="shared" si="58"/>
        <v>0.95943837753510142</v>
      </c>
      <c r="O241" s="5">
        <f t="shared" si="59"/>
        <v>4.0561622464898583E-2</v>
      </c>
      <c r="W241" s="31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3"/>
      <c r="AJ241" s="3"/>
    </row>
    <row r="242" spans="1:36" ht="12.75" customHeight="1" x14ac:dyDescent="0.2">
      <c r="A242" s="31" t="s">
        <v>34</v>
      </c>
      <c r="B242" s="32"/>
      <c r="C242" s="32"/>
      <c r="D242" s="32"/>
      <c r="E242" s="32"/>
      <c r="F242" s="32"/>
      <c r="G242" s="32">
        <v>181</v>
      </c>
      <c r="H242" s="203">
        <v>84</v>
      </c>
      <c r="I242" s="5"/>
      <c r="J242" s="5"/>
      <c r="K242" s="32"/>
      <c r="L242" s="5"/>
      <c r="M242" s="20">
        <v>196</v>
      </c>
      <c r="N242" s="3"/>
      <c r="O242" s="5"/>
      <c r="W242" s="31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3"/>
      <c r="AJ242" s="3"/>
    </row>
    <row r="243" spans="1:36" ht="12.75" customHeight="1" x14ac:dyDescent="0.2">
      <c r="A243" s="31" t="s">
        <v>36</v>
      </c>
      <c r="B243" s="32"/>
      <c r="C243" s="32"/>
      <c r="D243" s="32"/>
      <c r="E243" s="32"/>
      <c r="F243" s="32"/>
      <c r="G243" s="32">
        <v>40</v>
      </c>
      <c r="H243" s="203">
        <v>32</v>
      </c>
      <c r="I243" s="5"/>
      <c r="J243" s="5"/>
      <c r="K243" s="32"/>
      <c r="L243" s="5"/>
      <c r="M243" s="20">
        <v>46</v>
      </c>
      <c r="N243" s="3"/>
      <c r="O243" s="5"/>
      <c r="W243" s="31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3"/>
      <c r="AJ243" s="3"/>
    </row>
    <row r="244" spans="1:36" ht="12.75" customHeight="1" x14ac:dyDescent="0.2">
      <c r="A244" s="31" t="s">
        <v>37</v>
      </c>
      <c r="B244" s="32"/>
      <c r="C244" s="32"/>
      <c r="D244" s="32"/>
      <c r="E244" s="32"/>
      <c r="F244" s="32"/>
      <c r="G244" s="32">
        <v>11</v>
      </c>
      <c r="H244" s="203">
        <v>6</v>
      </c>
      <c r="I244" s="5"/>
      <c r="J244" s="5"/>
      <c r="K244" s="32"/>
      <c r="L244" s="5"/>
      <c r="M244" s="20">
        <v>13</v>
      </c>
      <c r="N244" s="3"/>
      <c r="O244" s="5"/>
      <c r="W244" s="31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3"/>
      <c r="AJ244" s="3"/>
    </row>
    <row r="245" spans="1:36" ht="12.75" customHeight="1" x14ac:dyDescent="0.2">
      <c r="A245" s="31" t="s">
        <v>38</v>
      </c>
      <c r="B245" s="32"/>
      <c r="C245" s="32"/>
      <c r="D245" s="32"/>
      <c r="E245" s="32"/>
      <c r="F245" s="32"/>
      <c r="G245" s="32">
        <v>8</v>
      </c>
      <c r="H245" s="203">
        <v>3</v>
      </c>
      <c r="I245" s="5"/>
      <c r="J245" s="5"/>
      <c r="K245" s="32"/>
      <c r="L245" s="5"/>
      <c r="M245" s="20">
        <v>11</v>
      </c>
      <c r="N245" s="3"/>
      <c r="O245" s="5"/>
      <c r="W245" s="31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3"/>
      <c r="AJ245" s="3"/>
    </row>
    <row r="246" spans="1:36" ht="12.75" customHeight="1" x14ac:dyDescent="0.2">
      <c r="A246" s="31" t="s">
        <v>39</v>
      </c>
      <c r="B246" s="32"/>
      <c r="C246" s="32"/>
      <c r="D246" s="32"/>
      <c r="E246" s="32"/>
      <c r="F246" s="32"/>
      <c r="G246" s="32">
        <v>5</v>
      </c>
      <c r="H246" s="203"/>
      <c r="I246" s="5"/>
      <c r="J246" s="5"/>
      <c r="K246" s="32"/>
      <c r="L246" s="5"/>
      <c r="M246" s="20">
        <v>6</v>
      </c>
      <c r="N246" s="3"/>
      <c r="O246" s="5"/>
      <c r="W246" s="31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3"/>
      <c r="AJ246" s="3"/>
    </row>
    <row r="247" spans="1:36" ht="12.75" customHeight="1" x14ac:dyDescent="0.2">
      <c r="A247" s="31" t="s">
        <v>40</v>
      </c>
      <c r="B247" s="32"/>
      <c r="C247" s="32"/>
      <c r="D247" s="32"/>
      <c r="E247" s="32"/>
      <c r="F247" s="32"/>
      <c r="G247" s="32">
        <v>3</v>
      </c>
      <c r="H247" s="203">
        <v>1</v>
      </c>
      <c r="I247" s="5"/>
      <c r="J247" s="5"/>
      <c r="K247" s="32"/>
      <c r="L247" s="5"/>
      <c r="M247" s="20">
        <v>3</v>
      </c>
      <c r="N247" s="3"/>
      <c r="O247" s="5"/>
      <c r="W247" s="31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3"/>
      <c r="AJ247" s="3"/>
    </row>
    <row r="248" spans="1:36" ht="12.75" customHeight="1" x14ac:dyDescent="0.2">
      <c r="H248" s="206">
        <f>SUM(H239:H247)</f>
        <v>568</v>
      </c>
      <c r="I248" s="5">
        <f>SUM(H238:H241)/B236</f>
        <v>0.43206256109481916</v>
      </c>
      <c r="J248" s="5">
        <f>H248/B236</f>
        <v>0.55522971652003905</v>
      </c>
      <c r="K248" s="5">
        <f>J248-I248</f>
        <v>0.12316715542521989</v>
      </c>
      <c r="L248" s="5"/>
      <c r="M248" s="6"/>
      <c r="N248" s="6"/>
      <c r="O248" s="5"/>
      <c r="W248" s="32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</row>
    <row r="249" spans="1:36" ht="12.75" customHeight="1" x14ac:dyDescent="0.3">
      <c r="A249" s="44" t="s">
        <v>55</v>
      </c>
      <c r="I249" s="5"/>
      <c r="J249" s="5"/>
      <c r="L249" s="5"/>
      <c r="M249" s="6"/>
      <c r="N249" s="6"/>
      <c r="O249" s="5"/>
      <c r="W249" s="44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3"/>
      <c r="AJ249" s="3"/>
    </row>
    <row r="250" spans="1:36" ht="25.5" customHeight="1" x14ac:dyDescent="0.2">
      <c r="B250" s="228" t="s">
        <v>1</v>
      </c>
      <c r="C250" s="229"/>
      <c r="D250" s="229"/>
      <c r="E250" s="229"/>
      <c r="F250" s="229"/>
      <c r="G250" s="229"/>
      <c r="I250" s="7" t="s">
        <v>2</v>
      </c>
      <c r="J250" s="7" t="s">
        <v>3</v>
      </c>
      <c r="K250" s="8" t="s">
        <v>4</v>
      </c>
      <c r="L250" s="7" t="s">
        <v>5</v>
      </c>
      <c r="M250" s="9" t="s">
        <v>6</v>
      </c>
      <c r="N250" s="9" t="s">
        <v>7</v>
      </c>
      <c r="O250" s="10" t="s">
        <v>8</v>
      </c>
      <c r="W250" s="32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</row>
    <row r="251" spans="1:36" ht="12.75" customHeight="1" x14ac:dyDescent="0.2">
      <c r="A251" s="12" t="s">
        <v>9</v>
      </c>
      <c r="B251" s="13">
        <v>1</v>
      </c>
      <c r="C251" s="13">
        <v>2</v>
      </c>
      <c r="D251" s="13">
        <v>3</v>
      </c>
      <c r="E251" s="13">
        <v>4</v>
      </c>
      <c r="F251" s="13">
        <v>5</v>
      </c>
      <c r="G251" s="13">
        <v>6</v>
      </c>
      <c r="H251" s="201" t="s">
        <v>10</v>
      </c>
      <c r="I251" s="41"/>
      <c r="J251" s="15"/>
      <c r="K251" s="16"/>
      <c r="L251" s="17"/>
      <c r="M251" s="6"/>
      <c r="N251" s="6"/>
      <c r="O251" s="5"/>
      <c r="W251" s="4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3"/>
      <c r="AJ251" s="3"/>
    </row>
    <row r="252" spans="1:36" ht="12.75" customHeight="1" x14ac:dyDescent="0.2">
      <c r="A252" s="27" t="s">
        <v>19</v>
      </c>
      <c r="B252" s="13">
        <v>128</v>
      </c>
      <c r="C252" s="13"/>
      <c r="D252" s="13"/>
      <c r="E252" s="13"/>
      <c r="F252" s="13"/>
      <c r="G252" s="13"/>
      <c r="H252" s="202"/>
      <c r="I252" s="41"/>
      <c r="J252" s="15"/>
      <c r="K252" s="16"/>
      <c r="L252" s="17"/>
      <c r="M252" s="20">
        <f>B252</f>
        <v>128</v>
      </c>
      <c r="N252" s="6"/>
      <c r="O252" s="5"/>
      <c r="W252" s="31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3"/>
      <c r="AJ252" s="3"/>
    </row>
    <row r="253" spans="1:36" ht="12.75" customHeight="1" x14ac:dyDescent="0.2">
      <c r="A253" s="27" t="s">
        <v>20</v>
      </c>
      <c r="B253" s="13"/>
      <c r="C253" s="13">
        <v>64</v>
      </c>
      <c r="D253" s="13"/>
      <c r="E253" s="13"/>
      <c r="F253" s="13"/>
      <c r="G253" s="13"/>
      <c r="H253" s="203"/>
      <c r="I253" s="41"/>
      <c r="J253" s="41"/>
      <c r="K253" s="41"/>
      <c r="L253" s="17">
        <f>C253/B252</f>
        <v>0.5</v>
      </c>
      <c r="M253" s="20">
        <v>64</v>
      </c>
      <c r="N253" s="3">
        <f t="shared" ref="N253:N257" si="60">M253/M252</f>
        <v>0.5</v>
      </c>
      <c r="O253" s="5">
        <f t="shared" ref="O253:O257" si="61">100%-N253</f>
        <v>0.5</v>
      </c>
      <c r="W253" s="31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3"/>
      <c r="AJ253" s="3"/>
    </row>
    <row r="254" spans="1:36" ht="12.75" customHeight="1" x14ac:dyDescent="0.2">
      <c r="A254" s="31" t="s">
        <v>21</v>
      </c>
      <c r="D254" s="32">
        <v>58</v>
      </c>
      <c r="H254" s="203"/>
      <c r="I254" s="5"/>
      <c r="J254" s="5"/>
      <c r="L254" s="5">
        <f>D254/C253</f>
        <v>0.90625</v>
      </c>
      <c r="M254" s="20">
        <v>120</v>
      </c>
      <c r="N254" s="3">
        <f t="shared" si="60"/>
        <v>1.875</v>
      </c>
      <c r="O254" s="5">
        <f t="shared" si="61"/>
        <v>-0.875</v>
      </c>
      <c r="W254" s="32"/>
      <c r="AI254" s="3"/>
      <c r="AJ254" s="3"/>
    </row>
    <row r="255" spans="1:36" ht="12.75" customHeight="1" x14ac:dyDescent="0.2">
      <c r="A255" s="31" t="s">
        <v>22</v>
      </c>
      <c r="E255" s="32">
        <v>39</v>
      </c>
      <c r="H255" s="203">
        <v>6</v>
      </c>
      <c r="I255" s="5"/>
      <c r="J255" s="5"/>
      <c r="L255" s="5">
        <f>E255/D254</f>
        <v>0.67241379310344829</v>
      </c>
      <c r="M255" s="20">
        <v>54</v>
      </c>
      <c r="N255" s="3">
        <f t="shared" si="60"/>
        <v>0.45</v>
      </c>
      <c r="O255" s="5">
        <f t="shared" si="61"/>
        <v>0.55000000000000004</v>
      </c>
      <c r="W255" s="32"/>
      <c r="AI255" s="3"/>
      <c r="AJ255" s="3"/>
    </row>
    <row r="256" spans="1:36" ht="12.75" customHeight="1" x14ac:dyDescent="0.2">
      <c r="A256" s="31" t="s">
        <v>33</v>
      </c>
      <c r="F256" s="32">
        <v>30</v>
      </c>
      <c r="H256" s="203">
        <v>2</v>
      </c>
      <c r="I256" s="5"/>
      <c r="J256" s="5"/>
      <c r="L256" s="5">
        <f>F256/E255</f>
        <v>0.76923076923076927</v>
      </c>
      <c r="M256" s="20">
        <v>49</v>
      </c>
      <c r="N256" s="3">
        <f t="shared" si="60"/>
        <v>0.90740740740740744</v>
      </c>
      <c r="O256" s="5">
        <f t="shared" si="61"/>
        <v>9.259259259259256E-2</v>
      </c>
      <c r="W256" s="32"/>
      <c r="AI256" s="3"/>
      <c r="AJ256" s="3"/>
    </row>
    <row r="257" spans="1:36" ht="12.75" customHeight="1" x14ac:dyDescent="0.2">
      <c r="A257" s="31" t="s">
        <v>34</v>
      </c>
      <c r="G257" s="32">
        <v>30</v>
      </c>
      <c r="H257" s="203">
        <v>19</v>
      </c>
      <c r="I257" s="5"/>
      <c r="J257" s="5"/>
      <c r="L257" s="5">
        <f>G257/F256</f>
        <v>1</v>
      </c>
      <c r="M257" s="20">
        <v>54</v>
      </c>
      <c r="N257" s="3">
        <f t="shared" si="60"/>
        <v>1.1020408163265305</v>
      </c>
      <c r="O257" s="5">
        <f t="shared" si="61"/>
        <v>-0.1020408163265305</v>
      </c>
      <c r="W257" s="32"/>
      <c r="AI257" s="3"/>
      <c r="AJ257" s="3"/>
    </row>
    <row r="258" spans="1:36" ht="12.75" customHeight="1" x14ac:dyDescent="0.2">
      <c r="A258" s="31" t="s">
        <v>36</v>
      </c>
      <c r="G258" s="32">
        <v>13</v>
      </c>
      <c r="H258" s="203">
        <v>7</v>
      </c>
      <c r="I258" s="5"/>
      <c r="J258" s="5"/>
      <c r="L258" s="5"/>
      <c r="M258" s="20">
        <v>15</v>
      </c>
      <c r="N258" s="3"/>
      <c r="O258" s="5"/>
      <c r="W258" s="32"/>
      <c r="AI258" s="3"/>
      <c r="AJ258" s="3"/>
    </row>
    <row r="259" spans="1:36" ht="12.75" customHeight="1" x14ac:dyDescent="0.2">
      <c r="A259" s="31" t="s">
        <v>37</v>
      </c>
      <c r="G259" s="32">
        <v>6</v>
      </c>
      <c r="H259" s="203">
        <v>4</v>
      </c>
      <c r="I259" s="5"/>
      <c r="J259" s="5"/>
      <c r="L259" s="5"/>
      <c r="M259" s="20">
        <v>7</v>
      </c>
      <c r="N259" s="3"/>
      <c r="O259" s="5"/>
      <c r="W259" s="32"/>
      <c r="AI259" s="3"/>
      <c r="AJ259" s="3"/>
    </row>
    <row r="260" spans="1:36" ht="12.75" customHeight="1" x14ac:dyDescent="0.2">
      <c r="A260" s="31" t="s">
        <v>38</v>
      </c>
      <c r="G260" s="32">
        <v>2</v>
      </c>
      <c r="H260" s="203"/>
      <c r="I260" s="5"/>
      <c r="J260" s="5"/>
      <c r="L260" s="5"/>
      <c r="M260" s="20">
        <v>3</v>
      </c>
      <c r="N260" s="3"/>
      <c r="O260" s="5"/>
      <c r="W260" s="32"/>
      <c r="AI260" s="3"/>
      <c r="AJ260" s="3"/>
    </row>
    <row r="261" spans="1:36" ht="12.75" customHeight="1" x14ac:dyDescent="0.2">
      <c r="A261" s="31" t="s">
        <v>39</v>
      </c>
      <c r="G261" s="32">
        <v>2</v>
      </c>
      <c r="H261" s="203">
        <v>1</v>
      </c>
      <c r="I261" s="5"/>
      <c r="J261" s="5"/>
      <c r="L261" s="5"/>
      <c r="M261" s="20">
        <v>2</v>
      </c>
      <c r="N261" s="3"/>
      <c r="O261" s="5"/>
      <c r="W261" s="32"/>
      <c r="AI261" s="3"/>
      <c r="AJ261" s="3"/>
    </row>
    <row r="262" spans="1:36" ht="12.75" customHeight="1" x14ac:dyDescent="0.2">
      <c r="A262" s="31" t="s">
        <v>40</v>
      </c>
      <c r="G262" s="32">
        <v>1</v>
      </c>
      <c r="H262" s="203"/>
      <c r="I262" s="5"/>
      <c r="J262" s="5"/>
      <c r="L262" s="5"/>
      <c r="M262" s="20">
        <v>1</v>
      </c>
      <c r="N262" s="3"/>
      <c r="O262" s="5"/>
      <c r="W262" s="32"/>
      <c r="AI262" s="3"/>
      <c r="AJ262" s="3"/>
    </row>
    <row r="263" spans="1:36" ht="12.75" customHeight="1" x14ac:dyDescent="0.2">
      <c r="H263" s="206">
        <f>SUM(H255:H261)</f>
        <v>39</v>
      </c>
      <c r="I263" s="5">
        <f>SUM(H255:H257)/B252</f>
        <v>0.2109375</v>
      </c>
      <c r="J263" s="5">
        <f>H263/B252</f>
        <v>0.3046875</v>
      </c>
      <c r="K263" s="5">
        <f>J263-I263</f>
        <v>9.375E-2</v>
      </c>
      <c r="L263" s="5"/>
      <c r="M263" s="6"/>
      <c r="N263" s="6"/>
      <c r="O263" s="5"/>
      <c r="W263" s="32"/>
      <c r="AI263" s="3"/>
      <c r="AJ263" s="3"/>
    </row>
    <row r="264" spans="1:36" ht="12.75" customHeight="1" x14ac:dyDescent="0.2">
      <c r="I264" s="5"/>
      <c r="J264" s="5"/>
      <c r="L264" s="5"/>
      <c r="M264" s="6"/>
      <c r="N264" s="6"/>
      <c r="O264" s="5"/>
      <c r="W264" s="32"/>
      <c r="AI264" s="3"/>
      <c r="AJ264" s="3"/>
    </row>
    <row r="265" spans="1:36" ht="12.75" customHeight="1" x14ac:dyDescent="0.2">
      <c r="I265" s="5"/>
      <c r="J265" s="5"/>
      <c r="L265" s="5"/>
      <c r="M265" s="6"/>
      <c r="N265" s="6"/>
      <c r="O265" s="5"/>
      <c r="W265" s="32"/>
      <c r="AI265" s="3"/>
      <c r="AJ265" s="3"/>
    </row>
    <row r="266" spans="1:36" ht="12.75" customHeight="1" x14ac:dyDescent="0.3">
      <c r="A266" s="44" t="s">
        <v>56</v>
      </c>
      <c r="I266" s="5"/>
      <c r="J266" s="5"/>
      <c r="L266" s="5"/>
      <c r="M266" s="6"/>
      <c r="N266" s="6"/>
      <c r="O266" s="5"/>
      <c r="W266" s="32"/>
      <c r="AI266" s="3"/>
      <c r="AJ266" s="3"/>
    </row>
    <row r="267" spans="1:36" ht="25.5" customHeight="1" x14ac:dyDescent="0.2">
      <c r="B267" s="228" t="s">
        <v>1</v>
      </c>
      <c r="C267" s="229"/>
      <c r="D267" s="229"/>
      <c r="E267" s="229"/>
      <c r="F267" s="229"/>
      <c r="G267" s="229"/>
      <c r="I267" s="7" t="s">
        <v>2</v>
      </c>
      <c r="J267" s="7" t="s">
        <v>3</v>
      </c>
      <c r="K267" s="8" t="s">
        <v>4</v>
      </c>
      <c r="L267" s="7" t="s">
        <v>5</v>
      </c>
      <c r="M267" s="9" t="s">
        <v>6</v>
      </c>
      <c r="N267" s="9" t="s">
        <v>7</v>
      </c>
      <c r="O267" s="10" t="s">
        <v>8</v>
      </c>
      <c r="W267" s="32"/>
      <c r="AI267" s="3"/>
      <c r="AJ267" s="3"/>
    </row>
    <row r="268" spans="1:36" ht="12.75" customHeight="1" x14ac:dyDescent="0.2">
      <c r="A268" s="12" t="s">
        <v>9</v>
      </c>
      <c r="B268" s="13">
        <v>1</v>
      </c>
      <c r="C268" s="13">
        <v>2</v>
      </c>
      <c r="D268" s="13">
        <v>3</v>
      </c>
      <c r="E268" s="13">
        <v>4</v>
      </c>
      <c r="F268" s="13">
        <v>5</v>
      </c>
      <c r="G268" s="13">
        <v>6</v>
      </c>
      <c r="H268" s="201" t="s">
        <v>10</v>
      </c>
      <c r="I268" s="41"/>
      <c r="J268" s="15"/>
      <c r="K268" s="16"/>
      <c r="L268" s="17"/>
      <c r="M268" s="6"/>
      <c r="N268" s="6"/>
      <c r="O268" s="5"/>
      <c r="W268" s="32"/>
      <c r="AI268" s="3"/>
      <c r="AJ268" s="3"/>
    </row>
    <row r="269" spans="1:36" ht="12.75" customHeight="1" x14ac:dyDescent="0.2">
      <c r="A269" s="27" t="s">
        <v>20</v>
      </c>
      <c r="B269" s="13">
        <v>981</v>
      </c>
      <c r="C269" s="13"/>
      <c r="D269" s="13"/>
      <c r="E269" s="13"/>
      <c r="F269" s="13"/>
      <c r="G269" s="13"/>
      <c r="H269" s="202"/>
      <c r="I269" s="41"/>
      <c r="J269" s="15"/>
      <c r="K269" s="16"/>
      <c r="L269" s="17"/>
      <c r="M269" s="20">
        <f>B269</f>
        <v>981</v>
      </c>
      <c r="N269" s="6"/>
      <c r="O269" s="5"/>
      <c r="W269" s="32"/>
      <c r="AI269" s="3"/>
      <c r="AJ269" s="3"/>
    </row>
    <row r="270" spans="1:36" ht="12.75" customHeight="1" x14ac:dyDescent="0.2">
      <c r="A270" s="31" t="s">
        <v>21</v>
      </c>
      <c r="B270" s="13"/>
      <c r="C270" s="13">
        <v>654</v>
      </c>
      <c r="D270" s="13"/>
      <c r="E270" s="13"/>
      <c r="F270" s="13"/>
      <c r="G270" s="13"/>
      <c r="H270" s="203"/>
      <c r="I270" s="41"/>
      <c r="J270" s="41"/>
      <c r="K270" s="41"/>
      <c r="L270" s="17"/>
      <c r="M270" s="20">
        <v>970</v>
      </c>
      <c r="N270" s="3">
        <f t="shared" ref="N270:N274" si="62">M270/M269</f>
        <v>0.98878695208970435</v>
      </c>
      <c r="O270" s="5">
        <f t="shared" ref="O270:O274" si="63">100%-N270</f>
        <v>1.1213047910295648E-2</v>
      </c>
      <c r="W270" s="32"/>
      <c r="AI270" s="3"/>
      <c r="AJ270" s="3"/>
    </row>
    <row r="271" spans="1:36" ht="12.75" customHeight="1" x14ac:dyDescent="0.2">
      <c r="A271" s="31" t="s">
        <v>22</v>
      </c>
      <c r="B271" s="32"/>
      <c r="C271" s="32"/>
      <c r="D271" s="32">
        <v>654</v>
      </c>
      <c r="E271" s="32"/>
      <c r="F271" s="32"/>
      <c r="G271" s="32"/>
      <c r="H271" s="203"/>
      <c r="I271" s="5"/>
      <c r="J271" s="5"/>
      <c r="K271" s="5"/>
      <c r="L271" s="5">
        <f>D271/C270</f>
        <v>1</v>
      </c>
      <c r="M271" s="20">
        <v>744</v>
      </c>
      <c r="N271" s="3">
        <f t="shared" si="62"/>
        <v>0.76701030927835057</v>
      </c>
      <c r="O271" s="5">
        <f t="shared" si="63"/>
        <v>0.23298969072164943</v>
      </c>
      <c r="W271" s="32"/>
      <c r="AI271" s="3"/>
      <c r="AJ271" s="3"/>
    </row>
    <row r="272" spans="1:36" ht="12.75" customHeight="1" x14ac:dyDescent="0.2">
      <c r="A272" s="31" t="s">
        <v>33</v>
      </c>
      <c r="B272" s="32"/>
      <c r="C272" s="32"/>
      <c r="D272" s="32"/>
      <c r="E272" s="32">
        <v>609</v>
      </c>
      <c r="F272" s="32"/>
      <c r="G272" s="32"/>
      <c r="H272" s="203">
        <v>2</v>
      </c>
      <c r="I272" s="5"/>
      <c r="J272" s="5"/>
      <c r="K272" s="5"/>
      <c r="L272" s="5">
        <f>E272/D271</f>
        <v>0.93119266055045868</v>
      </c>
      <c r="M272" s="20">
        <v>714</v>
      </c>
      <c r="N272" s="3">
        <f t="shared" si="62"/>
        <v>0.95967741935483875</v>
      </c>
      <c r="O272" s="5">
        <f t="shared" si="63"/>
        <v>4.0322580645161255E-2</v>
      </c>
      <c r="W272" s="32"/>
      <c r="AI272" s="3"/>
      <c r="AJ272" s="3"/>
    </row>
    <row r="273" spans="1:36" ht="12.75" customHeight="1" x14ac:dyDescent="0.2">
      <c r="A273" s="31" t="s">
        <v>34</v>
      </c>
      <c r="F273" s="32">
        <v>606</v>
      </c>
      <c r="H273" s="203">
        <v>3</v>
      </c>
      <c r="I273" s="5"/>
      <c r="J273" s="5"/>
      <c r="L273" s="5">
        <f>F273/E272</f>
        <v>0.99507389162561577</v>
      </c>
      <c r="M273" s="20">
        <v>712</v>
      </c>
      <c r="N273" s="3">
        <f t="shared" si="62"/>
        <v>0.99719887955182074</v>
      </c>
      <c r="O273" s="5">
        <f t="shared" si="63"/>
        <v>2.8011204481792618E-3</v>
      </c>
      <c r="W273" s="32"/>
      <c r="AI273" s="3"/>
      <c r="AJ273" s="3"/>
    </row>
    <row r="274" spans="1:36" ht="12.75" customHeight="1" x14ac:dyDescent="0.2">
      <c r="A274" s="31" t="s">
        <v>36</v>
      </c>
      <c r="G274" s="32">
        <v>606</v>
      </c>
      <c r="H274" s="203">
        <v>471</v>
      </c>
      <c r="I274" s="5"/>
      <c r="J274" s="5"/>
      <c r="L274" s="5">
        <f>G274/F273</f>
        <v>1</v>
      </c>
      <c r="M274" s="20">
        <v>638</v>
      </c>
      <c r="N274" s="3">
        <f t="shared" si="62"/>
        <v>0.8960674157303371</v>
      </c>
      <c r="O274" s="5">
        <f t="shared" si="63"/>
        <v>0.1039325842696629</v>
      </c>
      <c r="W274" s="32"/>
      <c r="AI274" s="3"/>
      <c r="AJ274" s="3"/>
    </row>
    <row r="275" spans="1:36" ht="12.75" customHeight="1" x14ac:dyDescent="0.2">
      <c r="A275" s="31" t="s">
        <v>37</v>
      </c>
      <c r="G275" s="32">
        <v>119</v>
      </c>
      <c r="H275" s="203">
        <v>71</v>
      </c>
      <c r="I275" s="5"/>
      <c r="J275" s="5"/>
      <c r="L275" s="5"/>
      <c r="M275" s="20">
        <v>133</v>
      </c>
      <c r="N275" s="3"/>
      <c r="O275" s="5"/>
      <c r="W275" s="32"/>
      <c r="AI275" s="3"/>
      <c r="AJ275" s="3"/>
    </row>
    <row r="276" spans="1:36" ht="12.75" customHeight="1" x14ac:dyDescent="0.2">
      <c r="A276" s="31" t="s">
        <v>38</v>
      </c>
      <c r="G276" s="32">
        <v>64</v>
      </c>
      <c r="H276" s="203">
        <v>28</v>
      </c>
      <c r="I276" s="5"/>
      <c r="J276" s="5"/>
      <c r="L276" s="5"/>
      <c r="M276" s="20">
        <v>74</v>
      </c>
      <c r="N276" s="3"/>
      <c r="O276" s="5"/>
      <c r="W276" s="32"/>
      <c r="AI276" s="3"/>
      <c r="AJ276" s="3"/>
    </row>
    <row r="277" spans="1:36" ht="12.75" customHeight="1" x14ac:dyDescent="0.2">
      <c r="A277" s="31" t="s">
        <v>39</v>
      </c>
      <c r="G277" s="32">
        <v>10</v>
      </c>
      <c r="H277" s="203">
        <v>6</v>
      </c>
      <c r="I277" s="5"/>
      <c r="J277" s="5"/>
      <c r="L277" s="5"/>
      <c r="M277" s="20">
        <v>11</v>
      </c>
      <c r="N277" s="3"/>
      <c r="O277" s="5"/>
      <c r="W277" s="32"/>
      <c r="AI277" s="3"/>
      <c r="AJ277" s="3"/>
    </row>
    <row r="278" spans="1:36" ht="12.75" customHeight="1" x14ac:dyDescent="0.2">
      <c r="A278" s="31" t="s">
        <v>40</v>
      </c>
      <c r="G278" s="32">
        <v>5</v>
      </c>
      <c r="H278" s="203">
        <v>4</v>
      </c>
      <c r="I278" s="5"/>
      <c r="J278" s="5"/>
      <c r="L278" s="5"/>
      <c r="M278" s="20">
        <v>5</v>
      </c>
      <c r="N278" s="3"/>
      <c r="O278" s="5"/>
      <c r="W278" s="32"/>
      <c r="AI278" s="3"/>
      <c r="AJ278" s="3"/>
    </row>
    <row r="279" spans="1:36" ht="12.75" customHeight="1" x14ac:dyDescent="0.2">
      <c r="A279" s="31" t="s">
        <v>41</v>
      </c>
      <c r="G279" s="32">
        <v>2</v>
      </c>
      <c r="H279" s="203"/>
      <c r="I279" s="5"/>
      <c r="J279" s="5"/>
      <c r="L279" s="5"/>
      <c r="M279" s="20">
        <v>2</v>
      </c>
      <c r="N279" s="3"/>
      <c r="O279" s="5"/>
      <c r="W279" s="32"/>
      <c r="AI279" s="3"/>
      <c r="AJ279" s="3"/>
    </row>
    <row r="280" spans="1:36" ht="12.75" customHeight="1" x14ac:dyDescent="0.2">
      <c r="H280" s="206">
        <f>SUM(H272:H278)</f>
        <v>585</v>
      </c>
      <c r="I280" s="5">
        <f>SUM(H272:H274)/B269</f>
        <v>0.48521916411824667</v>
      </c>
      <c r="J280" s="5">
        <f>H280/B269</f>
        <v>0.59633027522935778</v>
      </c>
      <c r="K280" s="5">
        <f>J280-I280</f>
        <v>0.1111111111111111</v>
      </c>
      <c r="L280" s="5"/>
      <c r="M280" s="6"/>
      <c r="N280" s="6"/>
      <c r="O280" s="5"/>
      <c r="W280" s="32"/>
      <c r="AI280" s="3"/>
      <c r="AJ280" s="3"/>
    </row>
    <row r="281" spans="1:36" ht="12.75" customHeight="1" x14ac:dyDescent="0.3">
      <c r="A281" s="44" t="s">
        <v>57</v>
      </c>
      <c r="I281" s="5"/>
      <c r="J281" s="5"/>
      <c r="L281" s="5"/>
      <c r="M281" s="6"/>
      <c r="N281" s="6"/>
      <c r="O281" s="5"/>
      <c r="W281" s="32"/>
      <c r="AI281" s="3"/>
      <c r="AJ281" s="3"/>
    </row>
    <row r="282" spans="1:36" ht="25.5" customHeight="1" x14ac:dyDescent="0.2">
      <c r="B282" s="228" t="s">
        <v>1</v>
      </c>
      <c r="C282" s="229"/>
      <c r="D282" s="229"/>
      <c r="E282" s="229"/>
      <c r="F282" s="229"/>
      <c r="G282" s="229"/>
      <c r="I282" s="7" t="s">
        <v>2</v>
      </c>
      <c r="J282" s="7" t="s">
        <v>3</v>
      </c>
      <c r="K282" s="8" t="s">
        <v>4</v>
      </c>
      <c r="L282" s="7" t="s">
        <v>5</v>
      </c>
      <c r="M282" s="9" t="s">
        <v>6</v>
      </c>
      <c r="N282" s="9" t="s">
        <v>7</v>
      </c>
      <c r="O282" s="10" t="s">
        <v>8</v>
      </c>
      <c r="W282" s="32"/>
      <c r="AI282" s="3"/>
      <c r="AJ282" s="3"/>
    </row>
    <row r="283" spans="1:36" ht="12.75" customHeight="1" x14ac:dyDescent="0.2">
      <c r="A283" s="12" t="s">
        <v>9</v>
      </c>
      <c r="B283" s="13">
        <v>1</v>
      </c>
      <c r="C283" s="13">
        <v>2</v>
      </c>
      <c r="D283" s="13">
        <v>3</v>
      </c>
      <c r="E283" s="13">
        <v>4</v>
      </c>
      <c r="F283" s="13">
        <v>5</v>
      </c>
      <c r="G283" s="13">
        <v>6</v>
      </c>
      <c r="H283" s="201" t="s">
        <v>10</v>
      </c>
      <c r="I283" s="41"/>
      <c r="J283" s="15"/>
      <c r="K283" s="16"/>
      <c r="L283" s="17"/>
      <c r="M283" s="6"/>
      <c r="N283" s="6"/>
      <c r="O283" s="5"/>
      <c r="W283" s="32"/>
      <c r="AI283" s="3"/>
      <c r="AJ283" s="3"/>
    </row>
    <row r="284" spans="1:36" ht="12.75" customHeight="1" x14ac:dyDescent="0.2">
      <c r="A284" s="31" t="s">
        <v>21</v>
      </c>
      <c r="B284" s="13">
        <v>141</v>
      </c>
      <c r="C284" s="13"/>
      <c r="D284" s="13"/>
      <c r="E284" s="13"/>
      <c r="F284" s="13"/>
      <c r="G284" s="13"/>
      <c r="H284" s="202"/>
      <c r="I284" s="41"/>
      <c r="J284" s="15"/>
      <c r="K284" s="16"/>
      <c r="L284" s="17"/>
      <c r="M284" s="20">
        <f>B284</f>
        <v>141</v>
      </c>
      <c r="N284" s="6"/>
      <c r="O284" s="5"/>
      <c r="W284" s="32"/>
      <c r="AI284" s="3"/>
      <c r="AJ284" s="3"/>
    </row>
    <row r="285" spans="1:36" ht="12.75" customHeight="1" x14ac:dyDescent="0.2">
      <c r="A285" s="31" t="s">
        <v>22</v>
      </c>
      <c r="B285" s="13"/>
      <c r="C285" s="13">
        <v>92</v>
      </c>
      <c r="D285" s="13"/>
      <c r="E285" s="13"/>
      <c r="F285" s="13"/>
      <c r="G285" s="13"/>
      <c r="H285" s="203"/>
      <c r="I285" s="41"/>
      <c r="J285" s="41"/>
      <c r="K285" s="41"/>
      <c r="L285" s="17">
        <f>C285/B284</f>
        <v>0.65248226950354615</v>
      </c>
      <c r="M285" s="20">
        <v>94</v>
      </c>
      <c r="N285" s="3">
        <f t="shared" ref="N285:N289" si="64">M285/M284</f>
        <v>0.66666666666666663</v>
      </c>
      <c r="O285" s="5">
        <f t="shared" ref="O285:O289" si="65">100%-N285</f>
        <v>0.33333333333333337</v>
      </c>
      <c r="W285" s="32"/>
      <c r="AI285" s="3"/>
      <c r="AJ285" s="3"/>
    </row>
    <row r="286" spans="1:36" ht="12.75" customHeight="1" x14ac:dyDescent="0.2">
      <c r="A286" s="31" t="s">
        <v>33</v>
      </c>
      <c r="B286" s="32"/>
      <c r="C286" s="32"/>
      <c r="D286" s="32">
        <v>78</v>
      </c>
      <c r="E286" s="32"/>
      <c r="F286" s="32"/>
      <c r="G286" s="32"/>
      <c r="H286" s="203"/>
      <c r="I286" s="5"/>
      <c r="J286" s="5"/>
      <c r="K286" s="5"/>
      <c r="L286" s="5">
        <f>D286/C285</f>
        <v>0.84782608695652173</v>
      </c>
      <c r="M286" s="20">
        <v>90</v>
      </c>
      <c r="N286" s="3">
        <f t="shared" si="64"/>
        <v>0.95744680851063835</v>
      </c>
      <c r="O286" s="5">
        <f t="shared" si="65"/>
        <v>4.2553191489361653E-2</v>
      </c>
      <c r="W286" s="32"/>
      <c r="AI286" s="3"/>
      <c r="AJ286" s="3"/>
    </row>
    <row r="287" spans="1:36" ht="12.75" customHeight="1" x14ac:dyDescent="0.2">
      <c r="A287" s="31" t="s">
        <v>34</v>
      </c>
      <c r="E287" s="32">
        <v>78</v>
      </c>
      <c r="H287" s="203"/>
      <c r="I287" s="5"/>
      <c r="J287" s="5"/>
      <c r="L287" s="5">
        <f>E287/D286</f>
        <v>1</v>
      </c>
      <c r="M287" s="20">
        <v>121</v>
      </c>
      <c r="N287" s="3">
        <f t="shared" si="64"/>
        <v>1.3444444444444446</v>
      </c>
      <c r="O287" s="5">
        <f t="shared" si="65"/>
        <v>-0.34444444444444455</v>
      </c>
      <c r="W287" s="32"/>
      <c r="AI287" s="3"/>
      <c r="AJ287" s="3"/>
    </row>
    <row r="288" spans="1:36" ht="12.75" customHeight="1" x14ac:dyDescent="0.2">
      <c r="A288" s="31" t="s">
        <v>36</v>
      </c>
      <c r="F288" s="32">
        <v>51</v>
      </c>
      <c r="H288" s="203">
        <v>4</v>
      </c>
      <c r="I288" s="5"/>
      <c r="J288" s="5"/>
      <c r="L288" s="5">
        <f>F288/E287</f>
        <v>0.65384615384615385</v>
      </c>
      <c r="M288" s="20">
        <v>76</v>
      </c>
      <c r="N288" s="3">
        <f t="shared" si="64"/>
        <v>0.62809917355371903</v>
      </c>
      <c r="O288" s="5">
        <f t="shared" si="65"/>
        <v>0.37190082644628097</v>
      </c>
      <c r="W288" s="32"/>
      <c r="AI288" s="3"/>
      <c r="AJ288" s="3"/>
    </row>
    <row r="289" spans="1:36" ht="12.75" customHeight="1" x14ac:dyDescent="0.2">
      <c r="A289" s="31" t="s">
        <v>37</v>
      </c>
      <c r="G289" s="32">
        <v>51</v>
      </c>
      <c r="H289" s="203">
        <v>41</v>
      </c>
      <c r="I289" s="5"/>
      <c r="J289" s="5"/>
      <c r="L289" s="5">
        <f>G289/F288</f>
        <v>1</v>
      </c>
      <c r="M289" s="20">
        <v>64</v>
      </c>
      <c r="N289" s="3">
        <f t="shared" si="64"/>
        <v>0.84210526315789469</v>
      </c>
      <c r="O289" s="5">
        <f t="shared" si="65"/>
        <v>0.15789473684210531</v>
      </c>
      <c r="W289" s="32"/>
      <c r="AI289" s="3"/>
      <c r="AJ289" s="3"/>
    </row>
    <row r="290" spans="1:36" ht="12.75" customHeight="1" x14ac:dyDescent="0.2">
      <c r="A290" s="31" t="s">
        <v>38</v>
      </c>
      <c r="G290" s="32">
        <v>28</v>
      </c>
      <c r="H290" s="203">
        <v>11</v>
      </c>
      <c r="I290" s="5"/>
      <c r="J290" s="5"/>
      <c r="L290" s="5"/>
      <c r="M290" s="20">
        <v>31</v>
      </c>
      <c r="N290" s="3"/>
      <c r="O290" s="5"/>
      <c r="W290" s="32"/>
      <c r="AI290" s="3"/>
      <c r="AJ290" s="3"/>
    </row>
    <row r="291" spans="1:36" ht="12.75" customHeight="1" x14ac:dyDescent="0.2">
      <c r="A291" s="31" t="s">
        <v>39</v>
      </c>
      <c r="G291" s="32">
        <v>5</v>
      </c>
      <c r="H291" s="203">
        <v>3</v>
      </c>
      <c r="I291" s="5"/>
      <c r="J291" s="5"/>
      <c r="L291" s="5"/>
      <c r="M291" s="20">
        <v>7</v>
      </c>
      <c r="N291" s="3"/>
      <c r="O291" s="5"/>
      <c r="W291" s="32"/>
      <c r="AI291" s="3"/>
      <c r="AJ291" s="3"/>
    </row>
    <row r="292" spans="1:36" ht="12.75" customHeight="1" x14ac:dyDescent="0.2">
      <c r="A292" s="31" t="s">
        <v>40</v>
      </c>
      <c r="G292" s="32">
        <v>4</v>
      </c>
      <c r="H292" s="203">
        <v>2</v>
      </c>
      <c r="I292" s="5"/>
      <c r="J292" s="5"/>
      <c r="L292" s="5"/>
      <c r="M292" s="20">
        <v>5</v>
      </c>
      <c r="N292" s="3"/>
      <c r="O292" s="5"/>
      <c r="W292" s="32"/>
      <c r="AI292" s="3"/>
      <c r="AJ292" s="3"/>
    </row>
    <row r="293" spans="1:36" ht="12.75" customHeight="1" x14ac:dyDescent="0.2">
      <c r="A293" s="31" t="s">
        <v>41</v>
      </c>
      <c r="G293" s="32">
        <v>1</v>
      </c>
      <c r="H293" s="203">
        <v>1</v>
      </c>
      <c r="I293" s="5"/>
      <c r="J293" s="5"/>
      <c r="L293" s="5"/>
      <c r="M293" s="20">
        <v>2</v>
      </c>
      <c r="N293" s="3"/>
      <c r="O293" s="5"/>
      <c r="W293" s="32"/>
      <c r="AI293" s="3"/>
      <c r="AJ293" s="3"/>
    </row>
    <row r="294" spans="1:36" ht="12.75" customHeight="1" x14ac:dyDescent="0.2">
      <c r="A294" s="31" t="s">
        <v>42</v>
      </c>
      <c r="H294" s="203"/>
      <c r="I294" s="5"/>
      <c r="J294" s="5"/>
      <c r="L294" s="5"/>
      <c r="M294" s="20"/>
      <c r="N294" s="3"/>
      <c r="O294" s="5"/>
      <c r="W294" s="32"/>
      <c r="AI294" s="3"/>
      <c r="AJ294" s="3"/>
    </row>
    <row r="295" spans="1:36" ht="12.75" customHeight="1" x14ac:dyDescent="0.2">
      <c r="A295" s="31"/>
      <c r="H295" s="206">
        <f>SUM(H288:H293)</f>
        <v>62</v>
      </c>
      <c r="I295" s="5">
        <f>SUM(H288:H289)/B284</f>
        <v>0.31914893617021278</v>
      </c>
      <c r="J295" s="5">
        <f>H295/B284</f>
        <v>0.43971631205673761</v>
      </c>
      <c r="K295" s="5">
        <f>J295-I295</f>
        <v>0.12056737588652483</v>
      </c>
      <c r="L295" s="5"/>
      <c r="M295" s="20"/>
      <c r="N295" s="3"/>
      <c r="O295" s="5"/>
      <c r="W295" s="32"/>
      <c r="AI295" s="3"/>
      <c r="AJ295" s="3"/>
    </row>
    <row r="296" spans="1:36" ht="12.75" customHeight="1" x14ac:dyDescent="0.2">
      <c r="I296" s="5"/>
      <c r="J296" s="5"/>
      <c r="L296" s="5"/>
      <c r="M296" s="6"/>
      <c r="N296" s="6"/>
      <c r="O296" s="5"/>
      <c r="W296" s="32"/>
      <c r="AI296" s="3"/>
      <c r="AJ296" s="3"/>
    </row>
    <row r="297" spans="1:36" ht="12.75" customHeight="1" x14ac:dyDescent="0.3">
      <c r="A297" s="44" t="s">
        <v>58</v>
      </c>
      <c r="I297" s="5"/>
      <c r="J297" s="5"/>
      <c r="L297" s="5"/>
      <c r="M297" s="6"/>
      <c r="N297" s="6"/>
      <c r="O297" s="5"/>
      <c r="W297" s="32"/>
      <c r="AI297" s="3"/>
      <c r="AJ297" s="3"/>
    </row>
    <row r="298" spans="1:36" ht="25.5" customHeight="1" x14ac:dyDescent="0.2">
      <c r="B298" s="228" t="s">
        <v>1</v>
      </c>
      <c r="C298" s="229"/>
      <c r="D298" s="229"/>
      <c r="E298" s="229"/>
      <c r="F298" s="229"/>
      <c r="G298" s="229"/>
      <c r="I298" s="7" t="s">
        <v>2</v>
      </c>
      <c r="J298" s="7" t="s">
        <v>3</v>
      </c>
      <c r="K298" s="8" t="s">
        <v>4</v>
      </c>
      <c r="L298" s="7" t="s">
        <v>5</v>
      </c>
      <c r="M298" s="9" t="s">
        <v>6</v>
      </c>
      <c r="N298" s="9" t="s">
        <v>7</v>
      </c>
      <c r="O298" s="10" t="s">
        <v>8</v>
      </c>
      <c r="W298" s="32"/>
      <c r="AI298" s="3"/>
      <c r="AJ298" s="3"/>
    </row>
    <row r="299" spans="1:36" ht="12.75" customHeight="1" x14ac:dyDescent="0.2">
      <c r="A299" s="12" t="s">
        <v>9</v>
      </c>
      <c r="B299" s="13">
        <v>1</v>
      </c>
      <c r="C299" s="13">
        <v>2</v>
      </c>
      <c r="D299" s="13">
        <v>3</v>
      </c>
      <c r="E299" s="13">
        <v>4</v>
      </c>
      <c r="F299" s="13">
        <v>5</v>
      </c>
      <c r="G299" s="13">
        <v>6</v>
      </c>
      <c r="H299" s="201" t="s">
        <v>10</v>
      </c>
      <c r="I299" s="41"/>
      <c r="J299" s="15"/>
      <c r="K299" s="16"/>
      <c r="L299" s="17"/>
      <c r="M299" s="6"/>
      <c r="N299" s="6"/>
      <c r="O299" s="5"/>
      <c r="W299" s="32"/>
      <c r="AI299" s="3"/>
      <c r="AJ299" s="3"/>
    </row>
    <row r="300" spans="1:36" ht="12.75" customHeight="1" x14ac:dyDescent="0.2">
      <c r="A300" s="31" t="s">
        <v>22</v>
      </c>
      <c r="B300" s="13">
        <v>1525</v>
      </c>
      <c r="C300" s="13"/>
      <c r="D300" s="13"/>
      <c r="E300" s="13"/>
      <c r="F300" s="13"/>
      <c r="G300" s="13"/>
      <c r="H300" s="202"/>
      <c r="I300" s="41"/>
      <c r="J300" s="15"/>
      <c r="K300" s="16"/>
      <c r="L300" s="17"/>
      <c r="M300" s="20">
        <f>B300</f>
        <v>1525</v>
      </c>
      <c r="N300" s="6"/>
      <c r="O300" s="5"/>
      <c r="W300" s="32"/>
      <c r="AI300" s="3"/>
      <c r="AJ300" s="3"/>
    </row>
    <row r="301" spans="1:36" ht="12.75" customHeight="1" x14ac:dyDescent="0.2">
      <c r="A301" s="31" t="s">
        <v>33</v>
      </c>
      <c r="B301" s="13"/>
      <c r="C301" s="13">
        <v>1164</v>
      </c>
      <c r="D301" s="13"/>
      <c r="E301" s="13"/>
      <c r="F301" s="13"/>
      <c r="G301" s="13"/>
      <c r="H301" s="203"/>
      <c r="I301" s="41"/>
      <c r="J301" s="41"/>
      <c r="K301" s="41"/>
      <c r="L301" s="17">
        <f>C301/B300</f>
        <v>0.76327868852459013</v>
      </c>
      <c r="M301" s="20">
        <v>1165</v>
      </c>
      <c r="N301" s="3">
        <f t="shared" ref="N301:N305" si="66">M301/M300</f>
        <v>0.76393442622950825</v>
      </c>
      <c r="O301" s="5">
        <f t="shared" ref="O301:O305" si="67">100%-N301</f>
        <v>0.23606557377049175</v>
      </c>
      <c r="W301" s="32"/>
      <c r="AI301" s="3"/>
      <c r="AJ301" s="3"/>
    </row>
    <row r="302" spans="1:36" ht="12.75" customHeight="1" x14ac:dyDescent="0.2">
      <c r="A302" s="31" t="s">
        <v>34</v>
      </c>
      <c r="D302" s="32">
        <v>1127</v>
      </c>
      <c r="H302" s="203"/>
      <c r="I302" s="5"/>
      <c r="J302" s="5"/>
      <c r="L302" s="5">
        <f>D302/C301</f>
        <v>0.96821305841924399</v>
      </c>
      <c r="M302" s="20">
        <v>1145</v>
      </c>
      <c r="N302" s="3">
        <f t="shared" si="66"/>
        <v>0.98283261802575106</v>
      </c>
      <c r="O302" s="5">
        <f t="shared" si="67"/>
        <v>1.7167381974248941E-2</v>
      </c>
      <c r="W302" s="32"/>
      <c r="AI302" s="3"/>
      <c r="AJ302" s="3"/>
    </row>
    <row r="303" spans="1:36" ht="12.75" customHeight="1" x14ac:dyDescent="0.2">
      <c r="A303" s="31" t="s">
        <v>36</v>
      </c>
      <c r="E303" s="32">
        <v>904</v>
      </c>
      <c r="H303" s="203">
        <v>6</v>
      </c>
      <c r="I303" s="5"/>
      <c r="J303" s="5"/>
      <c r="L303" s="5">
        <f>E303/D302</f>
        <v>0.80212954747116239</v>
      </c>
      <c r="M303" s="20">
        <v>1048</v>
      </c>
      <c r="N303" s="3">
        <f t="shared" si="66"/>
        <v>0.91528384279475983</v>
      </c>
      <c r="O303" s="5">
        <f t="shared" si="67"/>
        <v>8.4716157205240172E-2</v>
      </c>
      <c r="W303" s="32"/>
      <c r="AI303" s="3"/>
      <c r="AJ303" s="3"/>
    </row>
    <row r="304" spans="1:36" ht="12.75" customHeight="1" x14ac:dyDescent="0.2">
      <c r="A304" s="31" t="s">
        <v>37</v>
      </c>
      <c r="F304" s="32">
        <v>803</v>
      </c>
      <c r="H304" s="203">
        <v>8</v>
      </c>
      <c r="I304" s="5"/>
      <c r="J304" s="5"/>
      <c r="L304" s="5">
        <f>F304/E303</f>
        <v>0.88827433628318586</v>
      </c>
      <c r="M304" s="20">
        <v>995</v>
      </c>
      <c r="N304" s="3">
        <f t="shared" si="66"/>
        <v>0.94942748091603058</v>
      </c>
      <c r="O304" s="5">
        <f t="shared" si="67"/>
        <v>5.0572519083969425E-2</v>
      </c>
      <c r="W304" s="32"/>
      <c r="AI304" s="3"/>
      <c r="AJ304" s="3"/>
    </row>
    <row r="305" spans="1:36" ht="12.75" customHeight="1" x14ac:dyDescent="0.2">
      <c r="A305" s="31" t="s">
        <v>38</v>
      </c>
      <c r="G305" s="32">
        <v>800</v>
      </c>
      <c r="H305" s="203">
        <v>714</v>
      </c>
      <c r="I305" s="5"/>
      <c r="J305" s="5"/>
      <c r="L305" s="5">
        <f>G305/F304</f>
        <v>0.99626400996264008</v>
      </c>
      <c r="M305" s="20">
        <v>988</v>
      </c>
      <c r="N305" s="3">
        <f t="shared" si="66"/>
        <v>0.99296482412060305</v>
      </c>
      <c r="O305" s="5">
        <f t="shared" si="67"/>
        <v>7.0351758793969488E-3</v>
      </c>
      <c r="W305" s="32"/>
      <c r="AI305" s="3"/>
      <c r="AJ305" s="3"/>
    </row>
    <row r="306" spans="1:36" ht="12.75" customHeight="1" x14ac:dyDescent="0.2">
      <c r="A306" s="31" t="s">
        <v>39</v>
      </c>
      <c r="G306" s="32">
        <v>172</v>
      </c>
      <c r="H306" s="203">
        <v>94</v>
      </c>
      <c r="I306" s="5"/>
      <c r="J306" s="5"/>
      <c r="L306" s="5"/>
      <c r="M306" s="20">
        <v>188</v>
      </c>
      <c r="N306" s="3"/>
      <c r="O306" s="5"/>
      <c r="W306" s="32"/>
      <c r="AI306" s="3"/>
      <c r="AJ306" s="3"/>
    </row>
    <row r="307" spans="1:36" ht="12.75" customHeight="1" x14ac:dyDescent="0.2">
      <c r="A307" s="31" t="s">
        <v>40</v>
      </c>
      <c r="G307" s="32">
        <v>49</v>
      </c>
      <c r="H307" s="203">
        <v>31</v>
      </c>
      <c r="I307" s="5"/>
      <c r="J307" s="5"/>
      <c r="L307" s="5"/>
      <c r="M307" s="20">
        <v>51</v>
      </c>
      <c r="N307" s="3"/>
      <c r="O307" s="5"/>
      <c r="W307" s="32"/>
      <c r="AI307" s="3"/>
      <c r="AJ307" s="3"/>
    </row>
    <row r="308" spans="1:36" ht="12.75" customHeight="1" x14ac:dyDescent="0.2">
      <c r="A308" s="31" t="s">
        <v>41</v>
      </c>
      <c r="G308" s="32">
        <v>14</v>
      </c>
      <c r="H308" s="203">
        <v>1</v>
      </c>
      <c r="I308" s="5"/>
      <c r="J308" s="5"/>
      <c r="L308" s="5"/>
      <c r="M308" s="20">
        <v>14</v>
      </c>
      <c r="N308" s="3"/>
      <c r="O308" s="5"/>
      <c r="W308" s="32"/>
      <c r="AI308" s="3"/>
      <c r="AJ308" s="3"/>
    </row>
    <row r="309" spans="1:36" ht="12.75" customHeight="1" x14ac:dyDescent="0.2">
      <c r="A309" s="31" t="s">
        <v>42</v>
      </c>
      <c r="G309" s="32">
        <v>3</v>
      </c>
      <c r="H309" s="203">
        <v>3</v>
      </c>
      <c r="I309" s="5"/>
      <c r="J309" s="5"/>
      <c r="L309" s="5"/>
      <c r="M309" s="20">
        <v>3</v>
      </c>
      <c r="N309" s="3"/>
      <c r="O309" s="5"/>
      <c r="W309" s="32"/>
      <c r="AI309" s="3"/>
      <c r="AJ309" s="3"/>
    </row>
    <row r="310" spans="1:36" ht="12.75" customHeight="1" x14ac:dyDescent="0.2">
      <c r="H310" s="206">
        <f>SUM(H303:H309)</f>
        <v>857</v>
      </c>
      <c r="I310" s="5">
        <f>SUM(H303:H305)/B300</f>
        <v>0.47737704918032786</v>
      </c>
      <c r="J310" s="5">
        <f>H310/B300</f>
        <v>0.56196721311475406</v>
      </c>
      <c r="K310" s="5">
        <f>J310-I310</f>
        <v>8.4590163934426199E-2</v>
      </c>
      <c r="L310" s="5"/>
      <c r="M310" s="6"/>
      <c r="N310" s="6"/>
      <c r="O310" s="5"/>
      <c r="W310" s="32"/>
      <c r="AI310" s="3"/>
      <c r="AJ310" s="3"/>
    </row>
    <row r="311" spans="1:36" ht="12.75" customHeight="1" x14ac:dyDescent="0.3">
      <c r="A311" s="44" t="s">
        <v>59</v>
      </c>
      <c r="I311" s="5"/>
      <c r="J311" s="5"/>
      <c r="L311" s="5"/>
      <c r="M311" s="6"/>
      <c r="N311" s="6"/>
      <c r="O311" s="5"/>
      <c r="W311" s="32"/>
      <c r="AI311" s="3"/>
      <c r="AJ311" s="3"/>
    </row>
    <row r="312" spans="1:36" ht="25.5" customHeight="1" x14ac:dyDescent="0.2">
      <c r="B312" s="228" t="s">
        <v>1</v>
      </c>
      <c r="C312" s="229"/>
      <c r="D312" s="229"/>
      <c r="E312" s="229"/>
      <c r="F312" s="229"/>
      <c r="G312" s="229"/>
      <c r="I312" s="7" t="s">
        <v>2</v>
      </c>
      <c r="J312" s="7" t="s">
        <v>3</v>
      </c>
      <c r="K312" s="8" t="s">
        <v>4</v>
      </c>
      <c r="L312" s="7" t="s">
        <v>5</v>
      </c>
      <c r="M312" s="9" t="s">
        <v>6</v>
      </c>
      <c r="N312" s="9" t="s">
        <v>7</v>
      </c>
      <c r="O312" s="10" t="s">
        <v>8</v>
      </c>
      <c r="W312" s="32"/>
      <c r="AI312" s="3"/>
      <c r="AJ312" s="3"/>
    </row>
    <row r="313" spans="1:36" ht="12.75" customHeight="1" x14ac:dyDescent="0.2">
      <c r="A313" s="12" t="s">
        <v>9</v>
      </c>
      <c r="B313" s="13">
        <v>1</v>
      </c>
      <c r="C313" s="13">
        <v>2</v>
      </c>
      <c r="D313" s="13">
        <v>3</v>
      </c>
      <c r="E313" s="13">
        <v>4</v>
      </c>
      <c r="F313" s="13">
        <v>5</v>
      </c>
      <c r="G313" s="13">
        <v>6</v>
      </c>
      <c r="H313" s="201" t="s">
        <v>10</v>
      </c>
      <c r="I313" s="41"/>
      <c r="J313" s="15"/>
      <c r="K313" s="16"/>
      <c r="L313" s="17"/>
      <c r="M313" s="6"/>
      <c r="N313" s="6"/>
      <c r="O313" s="5"/>
      <c r="W313" s="32"/>
      <c r="AI313" s="3"/>
      <c r="AJ313" s="3"/>
    </row>
    <row r="314" spans="1:36" ht="12.75" customHeight="1" x14ac:dyDescent="0.2">
      <c r="A314" s="31" t="s">
        <v>33</v>
      </c>
      <c r="B314" s="13">
        <v>28</v>
      </c>
      <c r="C314" s="13"/>
      <c r="D314" s="13"/>
      <c r="E314" s="13"/>
      <c r="F314" s="13"/>
      <c r="G314" s="13"/>
      <c r="H314" s="202"/>
      <c r="I314" s="41"/>
      <c r="J314" s="15"/>
      <c r="K314" s="16"/>
      <c r="L314" s="17"/>
      <c r="M314" s="20">
        <f>B314</f>
        <v>28</v>
      </c>
      <c r="N314" s="6"/>
      <c r="O314" s="5"/>
      <c r="W314" s="32"/>
      <c r="AI314" s="3"/>
      <c r="AJ314" s="3"/>
    </row>
    <row r="315" spans="1:36" ht="12.75" customHeight="1" x14ac:dyDescent="0.2">
      <c r="A315" s="31" t="s">
        <v>34</v>
      </c>
      <c r="B315" s="13"/>
      <c r="C315" s="13">
        <v>15</v>
      </c>
      <c r="D315" s="13"/>
      <c r="E315" s="13"/>
      <c r="F315" s="13"/>
      <c r="G315" s="13"/>
      <c r="H315" s="203"/>
      <c r="I315" s="41"/>
      <c r="J315" s="41"/>
      <c r="K315" s="41"/>
      <c r="L315" s="17">
        <f>C315/B314</f>
        <v>0.5357142857142857</v>
      </c>
      <c r="M315" s="20">
        <v>16</v>
      </c>
      <c r="N315" s="3">
        <f t="shared" ref="N315:N319" si="68">M315/M314</f>
        <v>0.5714285714285714</v>
      </c>
      <c r="O315" s="5">
        <f t="shared" ref="O315:O319" si="69">100%-N315</f>
        <v>0.4285714285714286</v>
      </c>
      <c r="W315" s="32"/>
      <c r="AI315" s="3"/>
      <c r="AJ315" s="3"/>
    </row>
    <row r="316" spans="1:36" ht="12.75" customHeight="1" x14ac:dyDescent="0.2">
      <c r="A316" s="31" t="s">
        <v>36</v>
      </c>
      <c r="D316" s="32">
        <v>14</v>
      </c>
      <c r="H316" s="203"/>
      <c r="I316" s="5"/>
      <c r="J316" s="5"/>
      <c r="L316" s="5">
        <f>D316/C315</f>
        <v>0.93333333333333335</v>
      </c>
      <c r="M316" s="20">
        <v>17</v>
      </c>
      <c r="N316" s="3">
        <f t="shared" si="68"/>
        <v>1.0625</v>
      </c>
      <c r="O316" s="5">
        <f t="shared" si="69"/>
        <v>-6.25E-2</v>
      </c>
      <c r="W316" s="32"/>
      <c r="AI316" s="3"/>
      <c r="AJ316" s="3"/>
    </row>
    <row r="317" spans="1:36" ht="12.75" customHeight="1" x14ac:dyDescent="0.2">
      <c r="A317" s="31" t="s">
        <v>37</v>
      </c>
      <c r="E317" s="32">
        <v>14</v>
      </c>
      <c r="H317" s="203">
        <v>2</v>
      </c>
      <c r="I317" s="5"/>
      <c r="J317" s="5"/>
      <c r="L317" s="5">
        <f>E317/D316</f>
        <v>1</v>
      </c>
      <c r="M317" s="20">
        <v>20</v>
      </c>
      <c r="N317" s="3">
        <f t="shared" si="68"/>
        <v>1.1764705882352942</v>
      </c>
      <c r="O317" s="5">
        <f t="shared" si="69"/>
        <v>-0.17647058823529416</v>
      </c>
      <c r="W317" s="32"/>
      <c r="AI317" s="3"/>
      <c r="AJ317" s="3"/>
    </row>
    <row r="318" spans="1:36" ht="12.75" customHeight="1" x14ac:dyDescent="0.2">
      <c r="A318" s="31" t="s">
        <v>38</v>
      </c>
      <c r="F318" s="32">
        <v>14</v>
      </c>
      <c r="H318" s="203">
        <v>1</v>
      </c>
      <c r="I318" s="5"/>
      <c r="J318" s="5"/>
      <c r="L318" s="5">
        <f>F318/E317</f>
        <v>1</v>
      </c>
      <c r="M318" s="20">
        <v>18</v>
      </c>
      <c r="N318" s="3">
        <f t="shared" si="68"/>
        <v>0.9</v>
      </c>
      <c r="O318" s="5">
        <f t="shared" si="69"/>
        <v>9.9999999999999978E-2</v>
      </c>
      <c r="W318" s="32"/>
      <c r="AI318" s="3"/>
      <c r="AJ318" s="3"/>
    </row>
    <row r="319" spans="1:36" ht="12.75" customHeight="1" x14ac:dyDescent="0.2">
      <c r="A319" s="31" t="s">
        <v>39</v>
      </c>
      <c r="G319" s="32">
        <v>14</v>
      </c>
      <c r="H319" s="203">
        <v>14</v>
      </c>
      <c r="I319" s="5"/>
      <c r="J319" s="5"/>
      <c r="L319" s="5">
        <f>G319/F318</f>
        <v>1</v>
      </c>
      <c r="M319" s="20">
        <v>17</v>
      </c>
      <c r="N319" s="3">
        <f t="shared" si="68"/>
        <v>0.94444444444444442</v>
      </c>
      <c r="O319" s="5">
        <f t="shared" si="69"/>
        <v>5.555555555555558E-2</v>
      </c>
      <c r="W319" s="32"/>
      <c r="AI319" s="3"/>
      <c r="AJ319" s="3"/>
    </row>
    <row r="320" spans="1:36" ht="12.75" customHeight="1" x14ac:dyDescent="0.2">
      <c r="A320" s="31" t="s">
        <v>40</v>
      </c>
      <c r="G320" s="32">
        <v>20</v>
      </c>
      <c r="H320" s="203">
        <v>14</v>
      </c>
      <c r="I320" s="5"/>
      <c r="J320" s="5"/>
      <c r="L320" s="5"/>
      <c r="M320" s="20">
        <v>21</v>
      </c>
      <c r="N320" s="3"/>
      <c r="O320" s="5"/>
      <c r="W320" s="32"/>
      <c r="AI320" s="3"/>
      <c r="AJ320" s="3"/>
    </row>
    <row r="321" spans="1:36" ht="12.75" customHeight="1" x14ac:dyDescent="0.2">
      <c r="A321" s="31" t="s">
        <v>41</v>
      </c>
      <c r="G321" s="32">
        <v>5</v>
      </c>
      <c r="H321" s="203">
        <v>2</v>
      </c>
      <c r="I321" s="5"/>
      <c r="J321" s="5"/>
      <c r="L321" s="5"/>
      <c r="M321" s="20">
        <v>5</v>
      </c>
      <c r="N321" s="3"/>
      <c r="O321" s="5"/>
      <c r="W321" s="32"/>
      <c r="AI321" s="3"/>
      <c r="AJ321" s="3"/>
    </row>
    <row r="322" spans="1:36" ht="12.75" customHeight="1" x14ac:dyDescent="0.2">
      <c r="A322" s="31" t="s">
        <v>42</v>
      </c>
      <c r="H322" s="203"/>
      <c r="I322" s="5"/>
      <c r="J322" s="5"/>
      <c r="L322" s="5"/>
      <c r="M322" s="20"/>
      <c r="N322" s="3"/>
      <c r="O322" s="5"/>
      <c r="W322" s="32"/>
      <c r="AI322" s="3"/>
      <c r="AJ322" s="3"/>
    </row>
    <row r="323" spans="1:36" ht="12.75" customHeight="1" x14ac:dyDescent="0.2">
      <c r="H323" s="206">
        <f>SUM(H317:H321)</f>
        <v>33</v>
      </c>
      <c r="I323" s="5">
        <f>SUM(H317:H319)/B314</f>
        <v>0.6071428571428571</v>
      </c>
      <c r="J323" s="5">
        <f>H323/B314</f>
        <v>1.1785714285714286</v>
      </c>
      <c r="K323" s="5">
        <f>J323-I323</f>
        <v>0.57142857142857151</v>
      </c>
      <c r="L323" s="5"/>
      <c r="M323" s="6"/>
      <c r="N323" s="6"/>
      <c r="O323" s="5"/>
      <c r="W323" s="32"/>
      <c r="AI323" s="3"/>
      <c r="AJ323" s="3"/>
    </row>
    <row r="324" spans="1:36" ht="12.75" customHeight="1" x14ac:dyDescent="0.3">
      <c r="A324" s="44" t="s">
        <v>60</v>
      </c>
      <c r="I324" s="5"/>
      <c r="J324" s="5"/>
      <c r="L324" s="5"/>
      <c r="M324" s="6"/>
      <c r="N324" s="6"/>
      <c r="O324" s="5"/>
      <c r="W324" s="32"/>
      <c r="AI324" s="3"/>
      <c r="AJ324" s="3"/>
    </row>
    <row r="325" spans="1:36" ht="25.5" customHeight="1" x14ac:dyDescent="0.2">
      <c r="B325" s="228" t="s">
        <v>1</v>
      </c>
      <c r="C325" s="229"/>
      <c r="D325" s="229"/>
      <c r="E325" s="229"/>
      <c r="F325" s="229"/>
      <c r="G325" s="229"/>
      <c r="I325" s="7" t="s">
        <v>2</v>
      </c>
      <c r="J325" s="7" t="s">
        <v>3</v>
      </c>
      <c r="K325" s="8" t="s">
        <v>4</v>
      </c>
      <c r="L325" s="7" t="s">
        <v>5</v>
      </c>
      <c r="M325" s="9" t="s">
        <v>6</v>
      </c>
      <c r="N325" s="9" t="s">
        <v>7</v>
      </c>
      <c r="O325" s="10" t="s">
        <v>8</v>
      </c>
      <c r="W325" s="32"/>
      <c r="AI325" s="3"/>
      <c r="AJ325" s="3"/>
    </row>
    <row r="326" spans="1:36" ht="12.75" customHeight="1" x14ac:dyDescent="0.2">
      <c r="A326" s="12" t="s">
        <v>9</v>
      </c>
      <c r="B326" s="13">
        <v>1</v>
      </c>
      <c r="C326" s="13">
        <v>2</v>
      </c>
      <c r="D326" s="13">
        <v>3</v>
      </c>
      <c r="E326" s="13">
        <v>4</v>
      </c>
      <c r="F326" s="13">
        <v>5</v>
      </c>
      <c r="G326" s="13">
        <v>6</v>
      </c>
      <c r="H326" s="201" t="s">
        <v>10</v>
      </c>
      <c r="I326" s="41"/>
      <c r="J326" s="15"/>
      <c r="K326" s="16"/>
      <c r="L326" s="17"/>
      <c r="M326" s="6"/>
      <c r="N326" s="6"/>
      <c r="O326" s="5"/>
      <c r="W326" s="32"/>
      <c r="AI326" s="3"/>
      <c r="AJ326" s="3"/>
    </row>
    <row r="327" spans="1:36" ht="12.75" customHeight="1" x14ac:dyDescent="0.2">
      <c r="A327" s="31" t="s">
        <v>34</v>
      </c>
      <c r="B327" s="13">
        <v>775</v>
      </c>
      <c r="C327" s="13"/>
      <c r="D327" s="13"/>
      <c r="E327" s="13"/>
      <c r="F327" s="13"/>
      <c r="G327" s="13"/>
      <c r="H327" s="202"/>
      <c r="I327" s="41"/>
      <c r="J327" s="15"/>
      <c r="K327" s="16"/>
      <c r="L327" s="17"/>
      <c r="M327" s="20">
        <f>B327</f>
        <v>775</v>
      </c>
      <c r="N327" s="6"/>
      <c r="O327" s="5"/>
      <c r="W327" s="32"/>
      <c r="AI327" s="3"/>
      <c r="AJ327" s="3"/>
    </row>
    <row r="328" spans="1:36" ht="12.75" customHeight="1" x14ac:dyDescent="0.2">
      <c r="A328" s="31" t="s">
        <v>36</v>
      </c>
      <c r="B328" s="13"/>
      <c r="C328" s="13">
        <v>662</v>
      </c>
      <c r="D328" s="13"/>
      <c r="E328" s="13"/>
      <c r="F328" s="13"/>
      <c r="G328" s="13"/>
      <c r="H328" s="203"/>
      <c r="I328" s="41"/>
      <c r="J328" s="41"/>
      <c r="K328" s="41"/>
      <c r="L328" s="17">
        <f>C328/B327</f>
        <v>0.85419354838709682</v>
      </c>
      <c r="M328" s="20">
        <v>664</v>
      </c>
      <c r="N328" s="3">
        <f t="shared" ref="N328:N331" si="70">M328/M327</f>
        <v>0.85677419354838713</v>
      </c>
      <c r="O328" s="5">
        <f t="shared" ref="O328:O331" si="71">100%-N328</f>
        <v>0.14322580645161287</v>
      </c>
      <c r="W328" s="32"/>
      <c r="AI328" s="3"/>
      <c r="AJ328" s="3"/>
    </row>
    <row r="329" spans="1:36" ht="12.75" customHeight="1" x14ac:dyDescent="0.2">
      <c r="A329" s="31" t="s">
        <v>37</v>
      </c>
      <c r="B329" s="32"/>
      <c r="C329" s="32"/>
      <c r="D329" s="32">
        <v>606</v>
      </c>
      <c r="E329" s="32"/>
      <c r="F329" s="32"/>
      <c r="G329" s="32"/>
      <c r="H329" s="203"/>
      <c r="I329" s="5"/>
      <c r="J329" s="5"/>
      <c r="K329" s="5"/>
      <c r="L329" s="5">
        <f>D329/C328</f>
        <v>0.9154078549848943</v>
      </c>
      <c r="M329" s="20">
        <v>654</v>
      </c>
      <c r="N329" s="3">
        <f t="shared" si="70"/>
        <v>0.98493975903614461</v>
      </c>
      <c r="O329" s="5">
        <f t="shared" si="71"/>
        <v>1.5060240963855387E-2</v>
      </c>
      <c r="W329" s="32"/>
      <c r="AI329" s="3"/>
      <c r="AJ329" s="3"/>
    </row>
    <row r="330" spans="1:36" ht="12.75" customHeight="1" x14ac:dyDescent="0.2">
      <c r="A330" s="31" t="s">
        <v>38</v>
      </c>
      <c r="E330" s="32">
        <v>598</v>
      </c>
      <c r="H330" s="203">
        <v>11</v>
      </c>
      <c r="I330" s="5"/>
      <c r="J330" s="5"/>
      <c r="L330" s="5">
        <f>E330/D329</f>
        <v>0.98679867986798675</v>
      </c>
      <c r="M330" s="20">
        <v>650</v>
      </c>
      <c r="N330" s="3">
        <f t="shared" si="70"/>
        <v>0.99388379204892963</v>
      </c>
      <c r="O330" s="5">
        <f t="shared" si="71"/>
        <v>6.1162079510703737E-3</v>
      </c>
      <c r="W330" s="32"/>
      <c r="AI330" s="3"/>
      <c r="AJ330" s="3"/>
    </row>
    <row r="331" spans="1:36" ht="12.75" customHeight="1" x14ac:dyDescent="0.2">
      <c r="A331" s="31" t="s">
        <v>39</v>
      </c>
      <c r="F331" s="32">
        <v>550</v>
      </c>
      <c r="H331" s="203">
        <v>7</v>
      </c>
      <c r="I331" s="5"/>
      <c r="J331" s="5"/>
      <c r="L331" s="5">
        <f>F331/E330</f>
        <v>0.91973244147157196</v>
      </c>
      <c r="M331" s="20">
        <v>634</v>
      </c>
      <c r="N331" s="3">
        <f t="shared" si="70"/>
        <v>0.97538461538461541</v>
      </c>
      <c r="O331" s="5">
        <f t="shared" si="71"/>
        <v>2.4615384615384595E-2</v>
      </c>
      <c r="W331" s="32"/>
      <c r="AI331" s="3"/>
      <c r="AJ331" s="3"/>
    </row>
    <row r="332" spans="1:36" ht="12.75" customHeight="1" x14ac:dyDescent="0.2">
      <c r="A332" s="31" t="s">
        <v>40</v>
      </c>
      <c r="G332" s="32">
        <v>550</v>
      </c>
      <c r="H332" s="203">
        <v>500</v>
      </c>
      <c r="I332" s="63">
        <f>SUM(H330:H332)</f>
        <v>518</v>
      </c>
      <c r="J332" s="5"/>
      <c r="L332" s="5"/>
      <c r="M332" s="20">
        <v>581</v>
      </c>
      <c r="N332" s="6"/>
      <c r="O332" s="5"/>
      <c r="W332" s="32"/>
      <c r="AI332" s="3"/>
      <c r="AJ332" s="3"/>
    </row>
    <row r="333" spans="1:36" ht="12.75" customHeight="1" x14ac:dyDescent="0.2">
      <c r="A333" s="31" t="s">
        <v>41</v>
      </c>
      <c r="G333" s="32">
        <v>88</v>
      </c>
      <c r="H333" s="203">
        <v>30</v>
      </c>
      <c r="I333" s="63"/>
      <c r="J333" s="5"/>
      <c r="L333" s="5"/>
      <c r="M333" s="20">
        <v>89</v>
      </c>
      <c r="N333" s="6"/>
      <c r="O333" s="5"/>
      <c r="W333" s="32"/>
      <c r="AI333" s="3"/>
      <c r="AJ333" s="3"/>
    </row>
    <row r="334" spans="1:36" ht="12.75" customHeight="1" x14ac:dyDescent="0.2">
      <c r="A334" s="31" t="s">
        <v>42</v>
      </c>
      <c r="G334" s="32">
        <v>4</v>
      </c>
      <c r="H334" s="203">
        <v>3</v>
      </c>
      <c r="I334" s="63"/>
      <c r="J334" s="5"/>
      <c r="L334" s="5"/>
      <c r="M334" s="20">
        <v>5</v>
      </c>
      <c r="N334" s="6"/>
      <c r="O334" s="5"/>
      <c r="W334" s="32"/>
      <c r="AI334" s="3"/>
      <c r="AJ334" s="3"/>
    </row>
    <row r="335" spans="1:36" ht="12.75" customHeight="1" x14ac:dyDescent="0.2">
      <c r="A335" s="31" t="s">
        <v>43</v>
      </c>
      <c r="G335" s="32">
        <v>2</v>
      </c>
      <c r="H335" s="203">
        <v>3</v>
      </c>
      <c r="I335" s="63"/>
      <c r="J335" s="5"/>
      <c r="L335" s="5"/>
      <c r="M335" s="20">
        <v>3</v>
      </c>
      <c r="N335" s="6"/>
      <c r="O335" s="5"/>
      <c r="W335" s="32"/>
      <c r="AI335" s="3"/>
      <c r="AJ335" s="3"/>
    </row>
    <row r="336" spans="1:36" ht="12.75" customHeight="1" x14ac:dyDescent="0.2">
      <c r="H336" s="206">
        <f>SUM(H330:H335)</f>
        <v>554</v>
      </c>
      <c r="I336" s="5">
        <f>I332/B327</f>
        <v>0.6683870967741935</v>
      </c>
      <c r="J336" s="5">
        <f>H336/B327</f>
        <v>0.71483870967741936</v>
      </c>
      <c r="K336" s="5">
        <f>J336-I336</f>
        <v>4.6451612903225858E-2</v>
      </c>
      <c r="L336" s="5"/>
      <c r="M336" s="6"/>
      <c r="N336" s="6"/>
      <c r="O336" s="5"/>
      <c r="W336" s="32"/>
      <c r="AI336" s="3"/>
      <c r="AJ336" s="3"/>
    </row>
    <row r="337" spans="1:36" ht="12.75" customHeight="1" x14ac:dyDescent="0.3">
      <c r="A337" s="44" t="s">
        <v>61</v>
      </c>
      <c r="I337" s="5"/>
      <c r="J337" s="5"/>
      <c r="L337" s="5"/>
      <c r="M337" s="6"/>
      <c r="N337" s="6"/>
      <c r="O337" s="5"/>
      <c r="W337" s="32"/>
      <c r="AI337" s="3"/>
      <c r="AJ337" s="3"/>
    </row>
    <row r="338" spans="1:36" ht="25.5" customHeight="1" x14ac:dyDescent="0.2">
      <c r="B338" s="228" t="s">
        <v>1</v>
      </c>
      <c r="C338" s="229"/>
      <c r="D338" s="229"/>
      <c r="E338" s="229"/>
      <c r="F338" s="229"/>
      <c r="G338" s="229"/>
      <c r="I338" s="7" t="s">
        <v>2</v>
      </c>
      <c r="J338" s="7" t="s">
        <v>3</v>
      </c>
      <c r="K338" s="8" t="s">
        <v>4</v>
      </c>
      <c r="L338" s="7" t="s">
        <v>5</v>
      </c>
      <c r="M338" s="9" t="s">
        <v>6</v>
      </c>
      <c r="N338" s="9" t="s">
        <v>7</v>
      </c>
      <c r="O338" s="10" t="s">
        <v>8</v>
      </c>
      <c r="W338" s="32"/>
      <c r="AI338" s="3"/>
      <c r="AJ338" s="3"/>
    </row>
    <row r="339" spans="1:36" ht="12.75" customHeight="1" x14ac:dyDescent="0.2">
      <c r="A339" s="12" t="s">
        <v>9</v>
      </c>
      <c r="B339" s="13">
        <v>1</v>
      </c>
      <c r="C339" s="13">
        <v>2</v>
      </c>
      <c r="D339" s="13">
        <v>3</v>
      </c>
      <c r="E339" s="13">
        <v>4</v>
      </c>
      <c r="F339" s="13">
        <v>5</v>
      </c>
      <c r="G339" s="13">
        <v>6</v>
      </c>
      <c r="H339" s="201" t="s">
        <v>10</v>
      </c>
      <c r="I339" s="41"/>
      <c r="J339" s="15"/>
      <c r="K339" s="16"/>
      <c r="L339" s="17"/>
      <c r="M339" s="6"/>
      <c r="N339" s="6"/>
      <c r="O339" s="5"/>
      <c r="W339" s="32"/>
      <c r="AI339" s="3"/>
      <c r="AJ339" s="3"/>
    </row>
    <row r="340" spans="1:36" ht="12.75" customHeight="1" x14ac:dyDescent="0.2">
      <c r="A340" s="31" t="s">
        <v>36</v>
      </c>
      <c r="B340" s="13">
        <v>79</v>
      </c>
      <c r="C340" s="13"/>
      <c r="D340" s="13"/>
      <c r="E340" s="13"/>
      <c r="F340" s="13"/>
      <c r="G340" s="13"/>
      <c r="H340" s="202"/>
      <c r="I340" s="41"/>
      <c r="J340" s="15"/>
      <c r="K340" s="16"/>
      <c r="L340" s="17"/>
      <c r="M340" s="20">
        <f>B340</f>
        <v>79</v>
      </c>
      <c r="N340" s="6"/>
      <c r="O340" s="5"/>
      <c r="W340" s="32"/>
      <c r="AI340" s="3"/>
      <c r="AJ340" s="3"/>
    </row>
    <row r="341" spans="1:36" ht="12.75" customHeight="1" x14ac:dyDescent="0.2">
      <c r="A341" s="31" t="s">
        <v>37</v>
      </c>
      <c r="B341" s="13"/>
      <c r="C341" s="13">
        <v>67</v>
      </c>
      <c r="D341" s="13"/>
      <c r="E341" s="13"/>
      <c r="F341" s="13"/>
      <c r="G341" s="13"/>
      <c r="H341" s="203"/>
      <c r="I341" s="41"/>
      <c r="J341" s="41"/>
      <c r="K341" s="41"/>
      <c r="L341" s="17">
        <f>C341/B340</f>
        <v>0.84810126582278478</v>
      </c>
      <c r="M341" s="20">
        <v>72</v>
      </c>
      <c r="N341" s="3">
        <f t="shared" ref="N341:N345" si="72">M341/M340</f>
        <v>0.91139240506329111</v>
      </c>
      <c r="O341" s="5">
        <f t="shared" ref="O341:O345" si="73">100%-N341</f>
        <v>8.8607594936708889E-2</v>
      </c>
      <c r="W341" s="32"/>
      <c r="AI341" s="3"/>
      <c r="AJ341" s="3"/>
    </row>
    <row r="342" spans="1:36" ht="12.75" customHeight="1" x14ac:dyDescent="0.2">
      <c r="A342" s="31" t="s">
        <v>38</v>
      </c>
      <c r="B342" s="32"/>
      <c r="C342" s="32"/>
      <c r="D342" s="32">
        <v>65</v>
      </c>
      <c r="E342" s="32"/>
      <c r="F342" s="32"/>
      <c r="G342" s="32"/>
      <c r="H342" s="203"/>
      <c r="I342" s="5"/>
      <c r="J342" s="5"/>
      <c r="K342" s="5"/>
      <c r="L342" s="5">
        <f>D342/C341</f>
        <v>0.97014925373134331</v>
      </c>
      <c r="M342" s="20">
        <v>70</v>
      </c>
      <c r="N342" s="3">
        <f t="shared" si="72"/>
        <v>0.97222222222222221</v>
      </c>
      <c r="O342" s="5">
        <f t="shared" si="73"/>
        <v>2.777777777777779E-2</v>
      </c>
      <c r="W342" s="32"/>
      <c r="AI342" s="3"/>
      <c r="AJ342" s="3"/>
    </row>
    <row r="343" spans="1:36" ht="12.75" customHeight="1" x14ac:dyDescent="0.2">
      <c r="A343" s="31" t="s">
        <v>39</v>
      </c>
      <c r="B343" s="32"/>
      <c r="C343" s="32"/>
      <c r="D343" s="32"/>
      <c r="E343" s="32">
        <v>36</v>
      </c>
      <c r="F343" s="32"/>
      <c r="G343" s="32"/>
      <c r="H343" s="203">
        <v>7</v>
      </c>
      <c r="I343" s="5"/>
      <c r="J343" s="5"/>
      <c r="K343" s="5"/>
      <c r="L343" s="5">
        <f>E343/D342</f>
        <v>0.55384615384615388</v>
      </c>
      <c r="M343" s="20">
        <v>55</v>
      </c>
      <c r="N343" s="3">
        <f t="shared" si="72"/>
        <v>0.7857142857142857</v>
      </c>
      <c r="O343" s="5">
        <f t="shared" si="73"/>
        <v>0.2142857142857143</v>
      </c>
      <c r="W343" s="32"/>
      <c r="AI343" s="3"/>
      <c r="AJ343" s="3"/>
    </row>
    <row r="344" spans="1:36" ht="12.75" customHeight="1" x14ac:dyDescent="0.2">
      <c r="A344" s="31" t="s">
        <v>40</v>
      </c>
      <c r="F344" s="32">
        <v>26</v>
      </c>
      <c r="H344" s="203">
        <v>1</v>
      </c>
      <c r="I344" s="5"/>
      <c r="J344" s="5"/>
      <c r="L344" s="5">
        <f>F344/E343</f>
        <v>0.72222222222222221</v>
      </c>
      <c r="M344" s="20">
        <v>42</v>
      </c>
      <c r="N344" s="3">
        <f t="shared" si="72"/>
        <v>0.76363636363636367</v>
      </c>
      <c r="O344" s="5">
        <f t="shared" si="73"/>
        <v>0.23636363636363633</v>
      </c>
      <c r="W344" s="32"/>
      <c r="AI344" s="3"/>
      <c r="AJ344" s="3"/>
    </row>
    <row r="345" spans="1:36" ht="12.75" customHeight="1" x14ac:dyDescent="0.2">
      <c r="A345" s="31" t="s">
        <v>41</v>
      </c>
      <c r="G345" s="32">
        <v>23</v>
      </c>
      <c r="H345" s="203">
        <v>16</v>
      </c>
      <c r="I345" s="5"/>
      <c r="J345" s="5"/>
      <c r="L345" s="5">
        <f>G345/F344</f>
        <v>0.88461538461538458</v>
      </c>
      <c r="M345" s="20">
        <v>33</v>
      </c>
      <c r="N345" s="3">
        <f t="shared" si="72"/>
        <v>0.7857142857142857</v>
      </c>
      <c r="O345" s="5">
        <f t="shared" si="73"/>
        <v>0.2142857142857143</v>
      </c>
      <c r="W345" s="32"/>
      <c r="AI345" s="3"/>
      <c r="AJ345" s="3"/>
    </row>
    <row r="346" spans="1:36" ht="12.75" customHeight="1" x14ac:dyDescent="0.2">
      <c r="A346" s="31" t="s">
        <v>42</v>
      </c>
      <c r="G346" s="32">
        <v>10</v>
      </c>
      <c r="H346" s="203">
        <v>8</v>
      </c>
      <c r="I346" s="5"/>
      <c r="J346" s="5"/>
      <c r="L346" s="5"/>
      <c r="M346" s="20">
        <v>14</v>
      </c>
      <c r="N346" s="3"/>
      <c r="O346" s="5"/>
      <c r="W346" s="32"/>
      <c r="AI346" s="3"/>
      <c r="AJ346" s="3"/>
    </row>
    <row r="347" spans="1:36" ht="12.75" customHeight="1" x14ac:dyDescent="0.2">
      <c r="A347" s="31" t="s">
        <v>43</v>
      </c>
      <c r="G347" s="32">
        <v>2</v>
      </c>
      <c r="H347" s="203"/>
      <c r="I347" s="5"/>
      <c r="J347" s="5"/>
      <c r="L347" s="5"/>
      <c r="M347" s="20">
        <v>4</v>
      </c>
      <c r="N347" s="3"/>
      <c r="O347" s="5"/>
      <c r="W347" s="32"/>
      <c r="AI347" s="3"/>
      <c r="AJ347" s="3"/>
    </row>
    <row r="348" spans="1:36" ht="12.75" customHeight="1" x14ac:dyDescent="0.2">
      <c r="H348" s="206">
        <f>SUM(H343:H346)</f>
        <v>32</v>
      </c>
      <c r="I348" s="5">
        <f>SUM(H343:H345)/B340</f>
        <v>0.30379746835443039</v>
      </c>
      <c r="J348" s="5">
        <f>H348/B340</f>
        <v>0.4050632911392405</v>
      </c>
      <c r="K348" s="5">
        <f>J348-I348</f>
        <v>0.10126582278481011</v>
      </c>
      <c r="L348" s="5"/>
      <c r="M348" s="6"/>
      <c r="N348" s="6"/>
      <c r="O348" s="5"/>
      <c r="AI348" s="3"/>
      <c r="AJ348" s="3"/>
    </row>
    <row r="349" spans="1:36" ht="12.75" customHeight="1" x14ac:dyDescent="0.3">
      <c r="A349" s="44" t="s">
        <v>62</v>
      </c>
      <c r="I349" s="5"/>
      <c r="J349" s="5"/>
      <c r="L349" s="5"/>
      <c r="M349" s="6"/>
      <c r="N349" s="6"/>
      <c r="O349" s="5"/>
      <c r="AI349" s="3"/>
      <c r="AJ349" s="3"/>
    </row>
    <row r="350" spans="1:36" ht="25.5" customHeight="1" x14ac:dyDescent="0.2">
      <c r="B350" s="228" t="s">
        <v>1</v>
      </c>
      <c r="C350" s="229"/>
      <c r="D350" s="229"/>
      <c r="E350" s="229"/>
      <c r="F350" s="229"/>
      <c r="G350" s="229"/>
      <c r="I350" s="7" t="s">
        <v>2</v>
      </c>
      <c r="J350" s="7" t="s">
        <v>3</v>
      </c>
      <c r="K350" s="8" t="s">
        <v>4</v>
      </c>
      <c r="L350" s="7" t="s">
        <v>5</v>
      </c>
      <c r="M350" s="9" t="s">
        <v>6</v>
      </c>
      <c r="N350" s="9" t="s">
        <v>7</v>
      </c>
      <c r="O350" s="10" t="s">
        <v>8</v>
      </c>
      <c r="AI350" s="3"/>
      <c r="AJ350" s="3"/>
    </row>
    <row r="351" spans="1:36" ht="12.75" customHeight="1" x14ac:dyDescent="0.2">
      <c r="A351" s="12" t="s">
        <v>9</v>
      </c>
      <c r="B351" s="13">
        <v>1</v>
      </c>
      <c r="C351" s="13">
        <v>2</v>
      </c>
      <c r="D351" s="13">
        <v>3</v>
      </c>
      <c r="E351" s="13">
        <v>4</v>
      </c>
      <c r="F351" s="13">
        <v>5</v>
      </c>
      <c r="G351" s="13">
        <v>6</v>
      </c>
      <c r="H351" s="201" t="s">
        <v>10</v>
      </c>
      <c r="I351" s="41"/>
      <c r="J351" s="15"/>
      <c r="K351" s="16"/>
      <c r="L351" s="17"/>
      <c r="M351" s="6"/>
      <c r="N351" s="6"/>
      <c r="O351" s="5"/>
      <c r="AI351" s="3"/>
      <c r="AJ351" s="3"/>
    </row>
    <row r="352" spans="1:36" ht="12.75" customHeight="1" x14ac:dyDescent="0.2">
      <c r="A352" s="31" t="s">
        <v>37</v>
      </c>
      <c r="B352" s="13">
        <v>588</v>
      </c>
      <c r="C352" s="13"/>
      <c r="D352" s="13"/>
      <c r="E352" s="13"/>
      <c r="F352" s="13"/>
      <c r="G352" s="13"/>
      <c r="H352" s="203"/>
      <c r="I352" s="41"/>
      <c r="J352" s="15"/>
      <c r="K352" s="16"/>
      <c r="L352" s="17"/>
      <c r="M352" s="20">
        <f>B352</f>
        <v>588</v>
      </c>
      <c r="N352" s="6"/>
      <c r="O352" s="5"/>
      <c r="AI352" s="3"/>
      <c r="AJ352" s="3"/>
    </row>
    <row r="353" spans="1:36" ht="12.75" customHeight="1" x14ac:dyDescent="0.2">
      <c r="A353" s="31" t="s">
        <v>38</v>
      </c>
      <c r="B353" s="13"/>
      <c r="C353" s="13">
        <v>572</v>
      </c>
      <c r="D353" s="13"/>
      <c r="E353" s="13"/>
      <c r="F353" s="13"/>
      <c r="G353" s="13"/>
      <c r="H353" s="203"/>
      <c r="I353" s="41"/>
      <c r="J353" s="41"/>
      <c r="K353" s="41"/>
      <c r="L353" s="17">
        <f>C353/B352</f>
        <v>0.97278911564625847</v>
      </c>
      <c r="M353" s="20">
        <v>580</v>
      </c>
      <c r="N353" s="3">
        <f t="shared" ref="N353:N357" si="74">M353/M352</f>
        <v>0.98639455782312924</v>
      </c>
      <c r="O353" s="5">
        <f t="shared" ref="O353:O357" si="75">100%-N353</f>
        <v>1.3605442176870763E-2</v>
      </c>
      <c r="AI353" s="3"/>
      <c r="AJ353" s="3"/>
    </row>
    <row r="354" spans="1:36" ht="12.75" customHeight="1" x14ac:dyDescent="0.2">
      <c r="A354" s="31" t="s">
        <v>39</v>
      </c>
      <c r="D354" s="32">
        <v>550</v>
      </c>
      <c r="H354" s="203"/>
      <c r="I354" s="5"/>
      <c r="J354" s="5"/>
      <c r="L354" s="5">
        <f>D354/C353</f>
        <v>0.96153846153846156</v>
      </c>
      <c r="M354" s="20">
        <v>584</v>
      </c>
      <c r="N354" s="3">
        <f t="shared" si="74"/>
        <v>1.0068965517241379</v>
      </c>
      <c r="O354" s="5">
        <f t="shared" si="75"/>
        <v>-6.8965517241379448E-3</v>
      </c>
      <c r="AI354" s="3"/>
      <c r="AJ354" s="3"/>
    </row>
    <row r="355" spans="1:36" ht="12.75" customHeight="1" x14ac:dyDescent="0.2">
      <c r="A355" s="31" t="s">
        <v>40</v>
      </c>
      <c r="E355" s="32">
        <v>526</v>
      </c>
      <c r="H355" s="203"/>
      <c r="I355" s="5"/>
      <c r="J355" s="5"/>
      <c r="L355" s="5">
        <f>E355/D354</f>
        <v>0.95636363636363642</v>
      </c>
      <c r="M355" s="20">
        <v>572</v>
      </c>
      <c r="N355" s="3">
        <f t="shared" si="74"/>
        <v>0.97945205479452058</v>
      </c>
      <c r="O355" s="5">
        <f t="shared" si="75"/>
        <v>2.0547945205479423E-2</v>
      </c>
      <c r="AI355" s="3"/>
      <c r="AJ355" s="3"/>
    </row>
    <row r="356" spans="1:36" ht="12.75" customHeight="1" x14ac:dyDescent="0.2">
      <c r="A356" s="31" t="s">
        <v>41</v>
      </c>
      <c r="F356" s="32">
        <v>489</v>
      </c>
      <c r="H356" s="203">
        <v>14</v>
      </c>
      <c r="I356" s="5"/>
      <c r="J356" s="5"/>
      <c r="L356" s="5">
        <f>F356/E355</f>
        <v>0.92965779467680609</v>
      </c>
      <c r="M356" s="20">
        <v>541</v>
      </c>
      <c r="N356" s="3">
        <f t="shared" si="74"/>
        <v>0.94580419580419584</v>
      </c>
      <c r="O356" s="5">
        <f t="shared" si="75"/>
        <v>5.4195804195804165E-2</v>
      </c>
      <c r="AI356" s="3"/>
      <c r="AJ356" s="3"/>
    </row>
    <row r="357" spans="1:36" ht="12.75" customHeight="1" x14ac:dyDescent="0.2">
      <c r="A357" s="31" t="s">
        <v>42</v>
      </c>
      <c r="G357" s="32">
        <v>466</v>
      </c>
      <c r="H357" s="203">
        <v>402</v>
      </c>
      <c r="I357" s="5"/>
      <c r="J357" s="5"/>
      <c r="L357" s="5">
        <f>G357/F356</f>
        <v>0.95296523517382414</v>
      </c>
      <c r="M357" s="20">
        <v>530</v>
      </c>
      <c r="N357" s="3">
        <f t="shared" si="74"/>
        <v>0.97966728280961179</v>
      </c>
      <c r="O357" s="5">
        <f t="shared" si="75"/>
        <v>2.0332717190388205E-2</v>
      </c>
      <c r="AI357" s="3"/>
      <c r="AJ357" s="3"/>
    </row>
    <row r="358" spans="1:36" ht="12.75" customHeight="1" x14ac:dyDescent="0.2">
      <c r="A358" s="31" t="s">
        <v>43</v>
      </c>
      <c r="G358" s="32">
        <v>74</v>
      </c>
      <c r="H358" s="203">
        <v>31</v>
      </c>
      <c r="I358" s="5"/>
      <c r="J358" s="5"/>
      <c r="L358" s="5"/>
      <c r="M358" s="20">
        <v>97</v>
      </c>
      <c r="N358" s="3"/>
      <c r="O358" s="5"/>
      <c r="AI358" s="3"/>
      <c r="AJ358" s="3"/>
    </row>
    <row r="359" spans="1:36" ht="12.75" customHeight="1" x14ac:dyDescent="0.2">
      <c r="A359" s="31" t="s">
        <v>44</v>
      </c>
      <c r="G359" s="32">
        <v>41</v>
      </c>
      <c r="H359" s="203">
        <v>24</v>
      </c>
      <c r="I359" s="5"/>
      <c r="J359" s="5"/>
      <c r="L359" s="5"/>
      <c r="M359" s="20">
        <v>50</v>
      </c>
      <c r="N359" s="3"/>
      <c r="O359" s="5"/>
      <c r="AI359" s="3"/>
      <c r="AJ359" s="3"/>
    </row>
    <row r="360" spans="1:36" ht="12.75" customHeight="1" x14ac:dyDescent="0.2">
      <c r="A360" s="31" t="s">
        <v>63</v>
      </c>
      <c r="G360" s="32">
        <v>8</v>
      </c>
      <c r="H360" s="203">
        <v>3</v>
      </c>
      <c r="I360" s="5"/>
      <c r="J360" s="5"/>
      <c r="L360" s="5"/>
      <c r="M360" s="20">
        <v>10</v>
      </c>
      <c r="N360" s="3"/>
      <c r="O360" s="5"/>
      <c r="AI360" s="3"/>
      <c r="AJ360" s="3"/>
    </row>
    <row r="361" spans="1:36" ht="12.75" customHeight="1" x14ac:dyDescent="0.2">
      <c r="A361" s="31" t="s">
        <v>64</v>
      </c>
      <c r="G361" s="32">
        <v>1</v>
      </c>
      <c r="H361" s="203">
        <v>1</v>
      </c>
      <c r="I361" s="5"/>
      <c r="J361" s="5"/>
      <c r="L361" s="5"/>
      <c r="M361" s="20">
        <v>1</v>
      </c>
      <c r="N361" s="3"/>
      <c r="O361" s="5"/>
      <c r="AI361" s="3"/>
      <c r="AJ361" s="3"/>
    </row>
    <row r="362" spans="1:36" ht="12.75" customHeight="1" x14ac:dyDescent="0.2">
      <c r="H362" s="206">
        <f>SUM(H356:H361)</f>
        <v>475</v>
      </c>
      <c r="I362" s="5">
        <f>SUM(H356:H357)/B352</f>
        <v>0.70748299319727892</v>
      </c>
      <c r="J362" s="5">
        <f>H362/B352</f>
        <v>0.80782312925170063</v>
      </c>
      <c r="K362" s="5">
        <f>J362-I362</f>
        <v>0.10034013605442171</v>
      </c>
      <c r="L362" s="5"/>
      <c r="M362" s="6"/>
      <c r="N362" s="6"/>
      <c r="O362" s="5"/>
      <c r="AI362" s="3"/>
      <c r="AJ362" s="3"/>
    </row>
    <row r="363" spans="1:36" ht="12.75" customHeight="1" x14ac:dyDescent="0.3">
      <c r="A363" s="44" t="s">
        <v>67</v>
      </c>
      <c r="I363" s="5"/>
      <c r="J363" s="5"/>
      <c r="L363" s="5"/>
      <c r="M363" s="6"/>
      <c r="N363" s="6"/>
      <c r="O363" s="5"/>
      <c r="AI363" s="3"/>
      <c r="AJ363" s="3"/>
    </row>
    <row r="364" spans="1:36" ht="25.5" customHeight="1" x14ac:dyDescent="0.2">
      <c r="B364" s="228" t="s">
        <v>1</v>
      </c>
      <c r="C364" s="229"/>
      <c r="D364" s="229"/>
      <c r="E364" s="229"/>
      <c r="F364" s="229"/>
      <c r="G364" s="229"/>
      <c r="I364" s="7" t="s">
        <v>2</v>
      </c>
      <c r="J364" s="7" t="s">
        <v>3</v>
      </c>
      <c r="K364" s="8" t="s">
        <v>4</v>
      </c>
      <c r="L364" s="7" t="s">
        <v>5</v>
      </c>
      <c r="M364" s="9" t="s">
        <v>6</v>
      </c>
      <c r="N364" s="9" t="s">
        <v>7</v>
      </c>
      <c r="O364" s="10" t="s">
        <v>8</v>
      </c>
      <c r="AI364" s="3"/>
      <c r="AJ364" s="3"/>
    </row>
    <row r="365" spans="1:36" ht="12.75" customHeight="1" x14ac:dyDescent="0.2">
      <c r="A365" s="12" t="s">
        <v>9</v>
      </c>
      <c r="B365" s="13">
        <v>1</v>
      </c>
      <c r="C365" s="13">
        <v>2</v>
      </c>
      <c r="D365" s="13">
        <v>3</v>
      </c>
      <c r="E365" s="13">
        <v>4</v>
      </c>
      <c r="F365" s="13">
        <v>5</v>
      </c>
      <c r="G365" s="13">
        <v>6</v>
      </c>
      <c r="H365" s="201" t="s">
        <v>10</v>
      </c>
      <c r="I365" s="41"/>
      <c r="J365" s="15"/>
      <c r="K365" s="16"/>
      <c r="L365" s="17"/>
      <c r="M365" s="6"/>
      <c r="N365" s="6"/>
      <c r="O365" s="5"/>
      <c r="AI365" s="3"/>
      <c r="AJ365" s="3"/>
    </row>
    <row r="366" spans="1:36" ht="12.75" customHeight="1" x14ac:dyDescent="0.2">
      <c r="A366" s="31" t="s">
        <v>38</v>
      </c>
      <c r="B366" s="13">
        <v>183</v>
      </c>
      <c r="C366" s="13"/>
      <c r="D366" s="13"/>
      <c r="E366" s="13"/>
      <c r="F366" s="13"/>
      <c r="G366" s="13"/>
      <c r="H366" s="203"/>
      <c r="I366" s="41"/>
      <c r="J366" s="15"/>
      <c r="K366" s="16"/>
      <c r="L366" s="17"/>
      <c r="M366" s="20">
        <f>B366</f>
        <v>183</v>
      </c>
      <c r="N366" s="6"/>
      <c r="O366" s="5"/>
      <c r="AI366" s="3"/>
      <c r="AJ366" s="3"/>
    </row>
    <row r="367" spans="1:36" ht="12.75" customHeight="1" x14ac:dyDescent="0.2">
      <c r="A367" s="31" t="s">
        <v>39</v>
      </c>
      <c r="B367" s="13"/>
      <c r="C367" s="13">
        <v>68</v>
      </c>
      <c r="D367" s="13"/>
      <c r="E367" s="13"/>
      <c r="F367" s="13"/>
      <c r="G367" s="13"/>
      <c r="H367" s="203"/>
      <c r="I367" s="41"/>
      <c r="J367" s="41"/>
      <c r="K367" s="41"/>
      <c r="L367" s="17">
        <f>C367/B366</f>
        <v>0.37158469945355194</v>
      </c>
      <c r="M367" s="20">
        <v>73</v>
      </c>
      <c r="N367" s="3">
        <f t="shared" ref="N367:N371" si="76">M367/M366</f>
        <v>0.39890710382513661</v>
      </c>
      <c r="O367" s="5">
        <f t="shared" ref="O367:O371" si="77">100%-N367</f>
        <v>0.60109289617486339</v>
      </c>
      <c r="AI367" s="3"/>
      <c r="AJ367" s="3"/>
    </row>
    <row r="368" spans="1:36" ht="12.75" customHeight="1" x14ac:dyDescent="0.2">
      <c r="A368" s="31" t="s">
        <v>40</v>
      </c>
      <c r="D368" s="32">
        <v>57</v>
      </c>
      <c r="H368" s="203"/>
      <c r="I368" s="5"/>
      <c r="J368" s="5"/>
      <c r="L368" s="5">
        <f>D368/C367</f>
        <v>0.83823529411764708</v>
      </c>
      <c r="M368" s="20">
        <v>65</v>
      </c>
      <c r="N368" s="3">
        <f t="shared" si="76"/>
        <v>0.8904109589041096</v>
      </c>
      <c r="O368" s="5">
        <f t="shared" si="77"/>
        <v>0.1095890410958904</v>
      </c>
      <c r="AI368" s="3"/>
      <c r="AJ368" s="3"/>
    </row>
    <row r="369" spans="1:36" ht="12.75" customHeight="1" x14ac:dyDescent="0.2">
      <c r="A369" s="31" t="s">
        <v>41</v>
      </c>
      <c r="E369" s="32">
        <v>44</v>
      </c>
      <c r="H369" s="203"/>
      <c r="I369" s="5"/>
      <c r="J369" s="5"/>
      <c r="L369" s="5">
        <f>E369/D368</f>
        <v>0.77192982456140347</v>
      </c>
      <c r="M369" s="20">
        <v>62</v>
      </c>
      <c r="N369" s="3">
        <f t="shared" si="76"/>
        <v>0.9538461538461539</v>
      </c>
      <c r="O369" s="5">
        <f t="shared" si="77"/>
        <v>4.6153846153846101E-2</v>
      </c>
      <c r="AI369" s="3"/>
      <c r="AJ369" s="3"/>
    </row>
    <row r="370" spans="1:36" ht="12.75" customHeight="1" x14ac:dyDescent="0.2">
      <c r="A370" s="31" t="s">
        <v>42</v>
      </c>
      <c r="F370" s="32">
        <v>36</v>
      </c>
      <c r="H370" s="203"/>
      <c r="I370" s="5"/>
      <c r="J370" s="5"/>
      <c r="L370" s="5">
        <f>F370/E369</f>
        <v>0.81818181818181823</v>
      </c>
      <c r="M370" s="20">
        <v>56</v>
      </c>
      <c r="N370" s="3">
        <f t="shared" si="76"/>
        <v>0.90322580645161288</v>
      </c>
      <c r="O370" s="5">
        <f t="shared" si="77"/>
        <v>9.6774193548387122E-2</v>
      </c>
      <c r="AI370" s="3"/>
      <c r="AJ370" s="3"/>
    </row>
    <row r="371" spans="1:36" ht="12.75" customHeight="1" x14ac:dyDescent="0.2">
      <c r="A371" s="31" t="s">
        <v>43</v>
      </c>
      <c r="G371" s="32">
        <v>33</v>
      </c>
      <c r="H371" s="203">
        <v>18</v>
      </c>
      <c r="I371" s="5"/>
      <c r="J371" s="5"/>
      <c r="L371" s="5">
        <f>G371/F370</f>
        <v>0.91666666666666663</v>
      </c>
      <c r="M371" s="20">
        <v>50</v>
      </c>
      <c r="N371" s="3">
        <f t="shared" si="76"/>
        <v>0.8928571428571429</v>
      </c>
      <c r="O371" s="5">
        <f t="shared" si="77"/>
        <v>0.1071428571428571</v>
      </c>
      <c r="AI371" s="3"/>
      <c r="AJ371" s="3"/>
    </row>
    <row r="372" spans="1:36" ht="12.75" customHeight="1" x14ac:dyDescent="0.2">
      <c r="A372" s="31" t="s">
        <v>44</v>
      </c>
      <c r="G372" s="32">
        <v>18</v>
      </c>
      <c r="H372" s="203">
        <v>10</v>
      </c>
      <c r="I372" s="5"/>
      <c r="J372" s="5"/>
      <c r="L372" s="5"/>
      <c r="M372" s="20">
        <v>27</v>
      </c>
      <c r="N372" s="3"/>
      <c r="O372" s="5"/>
      <c r="AI372" s="3"/>
      <c r="AJ372" s="3"/>
    </row>
    <row r="373" spans="1:36" ht="12.75" customHeight="1" x14ac:dyDescent="0.2">
      <c r="A373" s="31" t="s">
        <v>63</v>
      </c>
      <c r="G373" s="32">
        <v>11</v>
      </c>
      <c r="H373" s="203">
        <v>3</v>
      </c>
      <c r="I373" s="5"/>
      <c r="J373" s="5"/>
      <c r="L373" s="5"/>
      <c r="M373" s="20">
        <v>12</v>
      </c>
      <c r="N373" s="3"/>
      <c r="O373" s="5"/>
      <c r="AI373" s="3"/>
      <c r="AJ373" s="3"/>
    </row>
    <row r="374" spans="1:36" ht="12.75" customHeight="1" x14ac:dyDescent="0.2">
      <c r="A374" s="31" t="s">
        <v>64</v>
      </c>
      <c r="H374" s="203">
        <v>3</v>
      </c>
      <c r="I374" s="5"/>
      <c r="J374" s="5"/>
      <c r="L374" s="5"/>
      <c r="M374" s="20"/>
      <c r="N374" s="3"/>
      <c r="O374" s="5"/>
      <c r="AI374" s="3"/>
      <c r="AJ374" s="3"/>
    </row>
    <row r="375" spans="1:36" ht="12.75" customHeight="1" x14ac:dyDescent="0.2">
      <c r="H375" s="206">
        <f>SUM(H371:H374)</f>
        <v>34</v>
      </c>
      <c r="I375" s="5">
        <f>H371/B366</f>
        <v>9.8360655737704916E-2</v>
      </c>
      <c r="J375" s="5">
        <f>H375/B366</f>
        <v>0.18579234972677597</v>
      </c>
      <c r="K375" s="5">
        <f>J375-I375</f>
        <v>8.7431693989071052E-2</v>
      </c>
      <c r="L375" s="5"/>
      <c r="M375" s="6"/>
      <c r="N375" s="6"/>
      <c r="O375" s="5"/>
      <c r="AI375" s="3"/>
      <c r="AJ375" s="3"/>
    </row>
    <row r="376" spans="1:36" ht="12.75" customHeight="1" x14ac:dyDescent="0.3">
      <c r="A376" s="44" t="s">
        <v>68</v>
      </c>
      <c r="I376" s="5"/>
      <c r="J376" s="5"/>
      <c r="L376" s="5"/>
      <c r="M376" s="6"/>
      <c r="N376" s="6"/>
      <c r="O376" s="5"/>
      <c r="AI376" s="3"/>
      <c r="AJ376" s="3"/>
    </row>
    <row r="377" spans="1:36" ht="25.5" customHeight="1" x14ac:dyDescent="0.2">
      <c r="B377" s="228" t="s">
        <v>1</v>
      </c>
      <c r="C377" s="229"/>
      <c r="D377" s="229"/>
      <c r="E377" s="229"/>
      <c r="F377" s="229"/>
      <c r="G377" s="229"/>
      <c r="I377" s="7" t="s">
        <v>2</v>
      </c>
      <c r="J377" s="7" t="s">
        <v>3</v>
      </c>
      <c r="K377" s="8" t="s">
        <v>4</v>
      </c>
      <c r="L377" s="7" t="s">
        <v>5</v>
      </c>
      <c r="M377" s="9" t="s">
        <v>6</v>
      </c>
      <c r="N377" s="9" t="s">
        <v>7</v>
      </c>
      <c r="O377" s="10" t="s">
        <v>8</v>
      </c>
      <c r="AI377" s="3"/>
      <c r="AJ377" s="3"/>
    </row>
    <row r="378" spans="1:36" ht="12.75" customHeight="1" x14ac:dyDescent="0.2">
      <c r="A378" s="12" t="s">
        <v>9</v>
      </c>
      <c r="B378" s="13">
        <v>1</v>
      </c>
      <c r="C378" s="13">
        <v>2</v>
      </c>
      <c r="D378" s="13">
        <v>3</v>
      </c>
      <c r="E378" s="13">
        <v>4</v>
      </c>
      <c r="F378" s="13">
        <v>5</v>
      </c>
      <c r="G378" s="13">
        <v>6</v>
      </c>
      <c r="H378" s="201" t="s">
        <v>10</v>
      </c>
      <c r="I378" s="41"/>
      <c r="J378" s="15"/>
      <c r="K378" s="16"/>
      <c r="L378" s="17"/>
      <c r="M378" s="6"/>
      <c r="N378" s="6"/>
      <c r="O378" s="5"/>
      <c r="AI378" s="3"/>
      <c r="AJ378" s="3"/>
    </row>
    <row r="379" spans="1:36" ht="12.75" customHeight="1" x14ac:dyDescent="0.2">
      <c r="A379" s="31" t="s">
        <v>39</v>
      </c>
      <c r="B379" s="13">
        <v>708</v>
      </c>
      <c r="C379" s="13"/>
      <c r="D379" s="13"/>
      <c r="E379" s="13"/>
      <c r="F379" s="13"/>
      <c r="G379" s="13"/>
      <c r="H379" s="202"/>
      <c r="I379" s="41"/>
      <c r="J379" s="15"/>
      <c r="K379" s="16"/>
      <c r="L379" s="17"/>
      <c r="M379" s="20">
        <f>B379</f>
        <v>708</v>
      </c>
      <c r="N379" s="6"/>
      <c r="O379" s="5"/>
      <c r="AI379" s="3"/>
      <c r="AJ379" s="3"/>
    </row>
    <row r="380" spans="1:36" ht="12.75" customHeight="1" x14ac:dyDescent="0.2">
      <c r="A380" s="31" t="s">
        <v>40</v>
      </c>
      <c r="B380" s="13"/>
      <c r="C380" s="13">
        <v>661</v>
      </c>
      <c r="D380" s="13"/>
      <c r="E380" s="13"/>
      <c r="F380" s="13"/>
      <c r="G380" s="13"/>
      <c r="H380" s="203"/>
      <c r="I380" s="41"/>
      <c r="J380" s="41"/>
      <c r="K380" s="41"/>
      <c r="L380" s="17">
        <f>C380/B379</f>
        <v>0.93361581920903958</v>
      </c>
      <c r="M380" s="20">
        <v>668</v>
      </c>
      <c r="N380" s="3">
        <f t="shared" ref="N380:N384" si="78">M380/M379</f>
        <v>0.94350282485875703</v>
      </c>
      <c r="O380" s="5">
        <f t="shared" ref="O380:O384" si="79">100%-N380</f>
        <v>5.6497175141242972E-2</v>
      </c>
      <c r="AI380" s="3"/>
      <c r="AJ380" s="3"/>
    </row>
    <row r="381" spans="1:36" ht="12.75" customHeight="1" x14ac:dyDescent="0.2">
      <c r="A381" s="31" t="s">
        <v>41</v>
      </c>
      <c r="D381" s="32">
        <v>572</v>
      </c>
      <c r="H381" s="203"/>
      <c r="I381" s="5"/>
      <c r="J381" s="5"/>
      <c r="L381" s="5">
        <f>D381/C380</f>
        <v>0.86535552193645993</v>
      </c>
      <c r="M381" s="20">
        <v>634</v>
      </c>
      <c r="N381" s="3">
        <f t="shared" si="78"/>
        <v>0.94910179640718562</v>
      </c>
      <c r="O381" s="5">
        <f t="shared" si="79"/>
        <v>5.0898203592814384E-2</v>
      </c>
      <c r="AI381" s="3"/>
      <c r="AJ381" s="3"/>
    </row>
    <row r="382" spans="1:36" ht="12.75" customHeight="1" x14ac:dyDescent="0.2">
      <c r="A382" s="31" t="s">
        <v>42</v>
      </c>
      <c r="E382" s="32">
        <v>542</v>
      </c>
      <c r="H382" s="203"/>
      <c r="I382" s="5"/>
      <c r="J382" s="5"/>
      <c r="L382" s="5">
        <f>E382/D381</f>
        <v>0.94755244755244761</v>
      </c>
      <c r="M382" s="20">
        <v>608</v>
      </c>
      <c r="N382" s="3">
        <f t="shared" si="78"/>
        <v>0.95899053627760256</v>
      </c>
      <c r="O382" s="5">
        <f t="shared" si="79"/>
        <v>4.1009463722397443E-2</v>
      </c>
      <c r="AI382" s="3"/>
      <c r="AJ382" s="3"/>
    </row>
    <row r="383" spans="1:36" ht="12.75" customHeight="1" x14ac:dyDescent="0.2">
      <c r="A383" s="31" t="s">
        <v>43</v>
      </c>
      <c r="F383" s="32">
        <v>499</v>
      </c>
      <c r="H383" s="203"/>
      <c r="I383" s="5"/>
      <c r="J383" s="5"/>
      <c r="L383" s="5">
        <f>F383/E382</f>
        <v>0.92066420664206639</v>
      </c>
      <c r="M383" s="20">
        <v>575</v>
      </c>
      <c r="N383" s="3">
        <f t="shared" si="78"/>
        <v>0.94572368421052633</v>
      </c>
      <c r="O383" s="5">
        <f t="shared" si="79"/>
        <v>5.4276315789473673E-2</v>
      </c>
      <c r="AI383" s="3"/>
      <c r="AJ383" s="3"/>
    </row>
    <row r="384" spans="1:36" ht="12.75" customHeight="1" x14ac:dyDescent="0.2">
      <c r="A384" s="31" t="s">
        <v>44</v>
      </c>
      <c r="G384" s="32">
        <v>480</v>
      </c>
      <c r="H384" s="203">
        <v>433</v>
      </c>
      <c r="I384" s="5"/>
      <c r="J384" s="5"/>
      <c r="L384" s="5">
        <f>G384/F383</f>
        <v>0.96192384769539074</v>
      </c>
      <c r="M384" s="20">
        <v>578</v>
      </c>
      <c r="N384" s="3">
        <f t="shared" si="78"/>
        <v>1.0052173913043478</v>
      </c>
      <c r="O384" s="5">
        <f t="shared" si="79"/>
        <v>-5.2173913043478404E-3</v>
      </c>
      <c r="AI384" s="3"/>
      <c r="AJ384" s="3"/>
    </row>
    <row r="385" spans="1:36" ht="12.75" customHeight="1" x14ac:dyDescent="0.2">
      <c r="A385" s="31" t="s">
        <v>63</v>
      </c>
      <c r="G385" s="32">
        <v>104</v>
      </c>
      <c r="H385" s="203">
        <v>37</v>
      </c>
      <c r="I385" s="5"/>
      <c r="J385" s="5"/>
      <c r="L385" s="5"/>
      <c r="M385" s="20">
        <v>115</v>
      </c>
      <c r="N385" s="3"/>
      <c r="O385" s="5"/>
      <c r="AI385" s="3"/>
      <c r="AJ385" s="3"/>
    </row>
    <row r="386" spans="1:36" ht="12.75" customHeight="1" x14ac:dyDescent="0.2">
      <c r="A386" s="31" t="s">
        <v>64</v>
      </c>
      <c r="G386" s="32">
        <v>7</v>
      </c>
      <c r="H386" s="203">
        <v>10</v>
      </c>
      <c r="I386" s="5"/>
      <c r="J386" s="5"/>
      <c r="L386" s="5"/>
      <c r="M386" s="20">
        <v>7</v>
      </c>
      <c r="N386" s="3"/>
      <c r="O386" s="5"/>
      <c r="AI386" s="3"/>
      <c r="AJ386" s="3"/>
    </row>
    <row r="387" spans="1:36" ht="12.75" customHeight="1" x14ac:dyDescent="0.2">
      <c r="A387" s="31" t="s">
        <v>66</v>
      </c>
      <c r="G387" s="32">
        <v>1</v>
      </c>
      <c r="H387" s="203"/>
      <c r="I387" s="5"/>
      <c r="J387" s="5"/>
      <c r="L387" s="5"/>
      <c r="M387" s="20">
        <v>1</v>
      </c>
      <c r="N387" s="3"/>
      <c r="O387" s="5"/>
      <c r="AI387" s="3"/>
      <c r="AJ387" s="3"/>
    </row>
    <row r="388" spans="1:36" ht="12.75" customHeight="1" x14ac:dyDescent="0.2">
      <c r="H388" s="206">
        <f>SUM(H384:H385)</f>
        <v>470</v>
      </c>
      <c r="I388" s="5">
        <f>H384/B379</f>
        <v>0.6115819209039548</v>
      </c>
      <c r="J388" s="5">
        <f>H388/B379</f>
        <v>0.66384180790960456</v>
      </c>
      <c r="K388" s="5">
        <f>J388-I388</f>
        <v>5.2259887005649763E-2</v>
      </c>
      <c r="L388" s="5"/>
      <c r="M388" s="6"/>
      <c r="N388" s="6"/>
      <c r="O388" s="5"/>
      <c r="AI388" s="3"/>
      <c r="AJ388" s="3"/>
    </row>
    <row r="389" spans="1:36" ht="12.75" customHeight="1" x14ac:dyDescent="0.3">
      <c r="A389" s="44" t="s">
        <v>69</v>
      </c>
      <c r="I389" s="5"/>
      <c r="J389" s="5"/>
      <c r="L389" s="5"/>
      <c r="M389" s="6"/>
      <c r="N389" s="6"/>
      <c r="O389" s="5"/>
      <c r="AI389" s="3"/>
      <c r="AJ389" s="3"/>
    </row>
    <row r="390" spans="1:36" ht="25.5" customHeight="1" x14ac:dyDescent="0.2">
      <c r="B390" s="228" t="s">
        <v>1</v>
      </c>
      <c r="C390" s="229"/>
      <c r="D390" s="229"/>
      <c r="E390" s="229"/>
      <c r="F390" s="229"/>
      <c r="G390" s="229"/>
      <c r="I390" s="7" t="s">
        <v>2</v>
      </c>
      <c r="J390" s="7" t="s">
        <v>3</v>
      </c>
      <c r="K390" s="8" t="s">
        <v>4</v>
      </c>
      <c r="L390" s="7" t="s">
        <v>5</v>
      </c>
      <c r="M390" s="9" t="s">
        <v>6</v>
      </c>
      <c r="N390" s="9" t="s">
        <v>7</v>
      </c>
      <c r="O390" s="10" t="s">
        <v>8</v>
      </c>
      <c r="AI390" s="3"/>
      <c r="AJ390" s="3"/>
    </row>
    <row r="391" spans="1:36" ht="12.75" customHeight="1" x14ac:dyDescent="0.2">
      <c r="A391" s="12" t="s">
        <v>9</v>
      </c>
      <c r="B391" s="13">
        <v>1</v>
      </c>
      <c r="C391" s="13">
        <v>2</v>
      </c>
      <c r="D391" s="13">
        <v>3</v>
      </c>
      <c r="E391" s="13">
        <v>4</v>
      </c>
      <c r="F391" s="13">
        <v>5</v>
      </c>
      <c r="G391" s="13">
        <v>6</v>
      </c>
      <c r="H391" s="201" t="s">
        <v>10</v>
      </c>
      <c r="I391" s="41"/>
      <c r="J391" s="15"/>
      <c r="K391" s="16"/>
      <c r="L391" s="17"/>
      <c r="M391" s="6"/>
      <c r="N391" s="6"/>
      <c r="O391" s="5"/>
      <c r="AI391" s="3"/>
      <c r="AJ391" s="3"/>
    </row>
    <row r="392" spans="1:36" ht="12.75" customHeight="1" x14ac:dyDescent="0.2">
      <c r="A392" s="31" t="s">
        <v>40</v>
      </c>
      <c r="B392" s="13">
        <v>80</v>
      </c>
      <c r="C392" s="13"/>
      <c r="D392" s="13"/>
      <c r="E392" s="13"/>
      <c r="F392" s="13"/>
      <c r="G392" s="13"/>
      <c r="H392" s="203"/>
      <c r="I392" s="41"/>
      <c r="J392" s="15"/>
      <c r="K392" s="16"/>
      <c r="L392" s="17"/>
      <c r="M392" s="20">
        <f>B392</f>
        <v>80</v>
      </c>
      <c r="N392" s="6"/>
      <c r="O392" s="5"/>
      <c r="AI392" s="3"/>
      <c r="AJ392" s="3"/>
    </row>
    <row r="393" spans="1:36" ht="12.75" customHeight="1" x14ac:dyDescent="0.2">
      <c r="A393" s="31" t="s">
        <v>41</v>
      </c>
      <c r="B393" s="13"/>
      <c r="C393" s="13">
        <v>67</v>
      </c>
      <c r="D393" s="13"/>
      <c r="E393" s="13"/>
      <c r="F393" s="13"/>
      <c r="G393" s="13"/>
      <c r="H393" s="203"/>
      <c r="I393" s="41"/>
      <c r="J393" s="41"/>
      <c r="K393" s="41"/>
      <c r="L393" s="17">
        <f>C393/B392</f>
        <v>0.83750000000000002</v>
      </c>
      <c r="M393" s="20">
        <v>68</v>
      </c>
      <c r="N393" s="3">
        <f t="shared" ref="N393:N397" si="80">M393/M392</f>
        <v>0.85</v>
      </c>
      <c r="O393" s="5">
        <f t="shared" ref="O393:O397" si="81">100%-N393</f>
        <v>0.15000000000000002</v>
      </c>
      <c r="AI393" s="3"/>
      <c r="AJ393" s="3"/>
    </row>
    <row r="394" spans="1:36" ht="12.75" customHeight="1" x14ac:dyDescent="0.2">
      <c r="A394" s="31" t="s">
        <v>42</v>
      </c>
      <c r="D394" s="32">
        <v>55</v>
      </c>
      <c r="H394" s="203"/>
      <c r="I394" s="5"/>
      <c r="J394" s="5"/>
      <c r="L394" s="5">
        <f>D394/C393</f>
        <v>0.82089552238805974</v>
      </c>
      <c r="M394" s="20">
        <v>64</v>
      </c>
      <c r="N394" s="3">
        <f t="shared" si="80"/>
        <v>0.94117647058823528</v>
      </c>
      <c r="O394" s="5">
        <f t="shared" si="81"/>
        <v>5.8823529411764719E-2</v>
      </c>
      <c r="AI394" s="3"/>
      <c r="AJ394" s="3"/>
    </row>
    <row r="395" spans="1:36" ht="12.75" customHeight="1" x14ac:dyDescent="0.2">
      <c r="A395" s="31" t="s">
        <v>43</v>
      </c>
      <c r="E395" s="32">
        <v>42</v>
      </c>
      <c r="H395" s="203"/>
      <c r="I395" s="5"/>
      <c r="J395" s="5"/>
      <c r="L395" s="5">
        <f>E395/D394</f>
        <v>0.76363636363636367</v>
      </c>
      <c r="M395" s="20">
        <v>60</v>
      </c>
      <c r="N395" s="3">
        <f t="shared" si="80"/>
        <v>0.9375</v>
      </c>
      <c r="O395" s="5">
        <f t="shared" si="81"/>
        <v>6.25E-2</v>
      </c>
      <c r="AI395" s="3"/>
      <c r="AJ395" s="3"/>
    </row>
    <row r="396" spans="1:36" ht="12.75" customHeight="1" x14ac:dyDescent="0.2">
      <c r="A396" s="32">
        <v>1001</v>
      </c>
      <c r="F396" s="32">
        <v>42</v>
      </c>
      <c r="H396" s="203"/>
      <c r="I396" s="5"/>
      <c r="J396" s="5"/>
      <c r="L396" s="5">
        <f>F396/E395</f>
        <v>1</v>
      </c>
      <c r="M396" s="20">
        <v>60</v>
      </c>
      <c r="N396" s="3">
        <f t="shared" si="80"/>
        <v>1</v>
      </c>
      <c r="O396" s="5">
        <f t="shared" si="81"/>
        <v>0</v>
      </c>
      <c r="AI396" s="3"/>
      <c r="AJ396" s="3"/>
    </row>
    <row r="397" spans="1:36" ht="12.75" customHeight="1" x14ac:dyDescent="0.2">
      <c r="A397" s="32">
        <v>1002</v>
      </c>
      <c r="G397" s="32">
        <v>42</v>
      </c>
      <c r="H397" s="203">
        <v>35</v>
      </c>
      <c r="I397" s="5"/>
      <c r="J397" s="5"/>
      <c r="L397" s="5">
        <f>G397/F396</f>
        <v>1</v>
      </c>
      <c r="M397" s="20">
        <v>48</v>
      </c>
      <c r="N397" s="3">
        <f t="shared" si="80"/>
        <v>0.8</v>
      </c>
      <c r="O397" s="5">
        <f t="shared" si="81"/>
        <v>0.19999999999999996</v>
      </c>
      <c r="AI397" s="3"/>
      <c r="AJ397" s="3"/>
    </row>
    <row r="398" spans="1:36" ht="12.75" customHeight="1" x14ac:dyDescent="0.2">
      <c r="A398" s="32">
        <v>1101</v>
      </c>
      <c r="G398" s="32">
        <v>6</v>
      </c>
      <c r="H398" s="203">
        <v>7</v>
      </c>
      <c r="I398" s="5"/>
      <c r="J398" s="5"/>
      <c r="L398" s="5"/>
      <c r="M398" s="20">
        <v>7</v>
      </c>
      <c r="N398" s="3"/>
      <c r="O398" s="5"/>
      <c r="AI398" s="3"/>
      <c r="AJ398" s="3"/>
    </row>
    <row r="399" spans="1:36" ht="12.75" customHeight="1" x14ac:dyDescent="0.2">
      <c r="A399" s="32">
        <v>1201</v>
      </c>
      <c r="G399" s="32">
        <v>2</v>
      </c>
      <c r="H399" s="203">
        <v>2</v>
      </c>
      <c r="I399" s="5"/>
      <c r="J399" s="5"/>
      <c r="L399" s="5"/>
      <c r="M399" s="20">
        <v>3</v>
      </c>
      <c r="N399" s="3"/>
      <c r="O399" s="5"/>
      <c r="AI399" s="3"/>
      <c r="AJ399" s="3"/>
    </row>
    <row r="400" spans="1:36" ht="12.75" customHeight="1" x14ac:dyDescent="0.2">
      <c r="H400" s="206">
        <f>SUM(H397:H399)</f>
        <v>44</v>
      </c>
      <c r="I400" s="5">
        <f>H397/B392</f>
        <v>0.4375</v>
      </c>
      <c r="J400" s="5">
        <f>H400/B392</f>
        <v>0.55000000000000004</v>
      </c>
      <c r="K400" s="5">
        <f>J400-I400</f>
        <v>0.11250000000000004</v>
      </c>
      <c r="L400" s="5"/>
      <c r="M400" s="6"/>
      <c r="N400" s="6"/>
      <c r="O400" s="5"/>
      <c r="AI400" s="3"/>
      <c r="AJ400" s="3"/>
    </row>
    <row r="401" spans="1:36" ht="12.75" customHeight="1" x14ac:dyDescent="0.3">
      <c r="A401" s="44" t="s">
        <v>72</v>
      </c>
      <c r="I401" s="5"/>
      <c r="J401" s="5"/>
      <c r="L401" s="5"/>
      <c r="M401" s="6"/>
      <c r="N401" s="6"/>
      <c r="O401" s="5"/>
      <c r="AI401" s="3"/>
      <c r="AJ401" s="3"/>
    </row>
    <row r="402" spans="1:36" ht="25.5" customHeight="1" x14ac:dyDescent="0.2">
      <c r="B402" s="228" t="s">
        <v>1</v>
      </c>
      <c r="C402" s="229"/>
      <c r="D402" s="229"/>
      <c r="E402" s="229"/>
      <c r="F402" s="229"/>
      <c r="G402" s="229"/>
      <c r="I402" s="7" t="s">
        <v>2</v>
      </c>
      <c r="J402" s="7" t="s">
        <v>3</v>
      </c>
      <c r="K402" s="8" t="s">
        <v>4</v>
      </c>
      <c r="L402" s="7" t="s">
        <v>5</v>
      </c>
      <c r="M402" s="9" t="s">
        <v>6</v>
      </c>
      <c r="N402" s="9" t="s">
        <v>7</v>
      </c>
      <c r="O402" s="10" t="s">
        <v>8</v>
      </c>
      <c r="AI402" s="3"/>
      <c r="AJ402" s="3"/>
    </row>
    <row r="403" spans="1:36" ht="12.75" customHeight="1" x14ac:dyDescent="0.2">
      <c r="A403" s="12" t="s">
        <v>9</v>
      </c>
      <c r="B403" s="13">
        <v>1</v>
      </c>
      <c r="C403" s="13">
        <v>2</v>
      </c>
      <c r="D403" s="13">
        <v>3</v>
      </c>
      <c r="E403" s="13">
        <v>4</v>
      </c>
      <c r="F403" s="13">
        <v>5</v>
      </c>
      <c r="G403" s="13">
        <v>6</v>
      </c>
      <c r="H403" s="201" t="s">
        <v>10</v>
      </c>
      <c r="I403" s="41"/>
      <c r="J403" s="15"/>
      <c r="K403" s="16"/>
      <c r="L403" s="17"/>
      <c r="M403" s="6"/>
      <c r="N403" s="6"/>
      <c r="O403" s="5"/>
      <c r="AI403" s="3"/>
      <c r="AJ403" s="3"/>
    </row>
    <row r="404" spans="1:36" ht="12.75" customHeight="1" x14ac:dyDescent="0.2">
      <c r="A404" s="31" t="s">
        <v>41</v>
      </c>
      <c r="B404" s="13">
        <v>703</v>
      </c>
      <c r="C404" s="13"/>
      <c r="D404" s="13"/>
      <c r="E404" s="13"/>
      <c r="F404" s="13"/>
      <c r="G404" s="13"/>
      <c r="H404" s="203"/>
      <c r="I404" s="41"/>
      <c r="J404" s="15"/>
      <c r="K404" s="16"/>
      <c r="L404" s="17"/>
      <c r="M404" s="20">
        <f>B404</f>
        <v>703</v>
      </c>
      <c r="N404" s="6"/>
      <c r="O404" s="5"/>
      <c r="AI404" s="3"/>
      <c r="AJ404" s="3"/>
    </row>
    <row r="405" spans="1:36" ht="12.75" customHeight="1" x14ac:dyDescent="0.2">
      <c r="A405" s="31" t="s">
        <v>42</v>
      </c>
      <c r="B405" s="13"/>
      <c r="C405" s="13">
        <v>631</v>
      </c>
      <c r="D405" s="13"/>
      <c r="E405" s="13"/>
      <c r="F405" s="13"/>
      <c r="G405" s="13"/>
      <c r="H405" s="203"/>
      <c r="I405" s="41"/>
      <c r="J405" s="41"/>
      <c r="K405" s="41"/>
      <c r="L405" s="17">
        <f>C405/B404</f>
        <v>0.89758179231863444</v>
      </c>
      <c r="M405" s="20">
        <v>638</v>
      </c>
      <c r="N405" s="3">
        <f t="shared" ref="N405:N409" si="82">M405/M404</f>
        <v>0.90753911806543386</v>
      </c>
      <c r="O405" s="5">
        <f t="shared" ref="O405:O409" si="83">100%-N405</f>
        <v>9.2460881934566141E-2</v>
      </c>
      <c r="AI405" s="3"/>
      <c r="AJ405" s="3"/>
    </row>
    <row r="406" spans="1:36" ht="12.75" customHeight="1" x14ac:dyDescent="0.2">
      <c r="A406" s="31" t="s">
        <v>43</v>
      </c>
      <c r="D406" s="32">
        <v>534</v>
      </c>
      <c r="H406" s="203"/>
      <c r="I406" s="5"/>
      <c r="J406" s="5"/>
      <c r="L406" s="5">
        <f>D406/C405</f>
        <v>0.84627575277337563</v>
      </c>
      <c r="M406" s="20">
        <v>584</v>
      </c>
      <c r="N406" s="3">
        <f t="shared" si="82"/>
        <v>0.91536050156739812</v>
      </c>
      <c r="O406" s="5">
        <f t="shared" si="83"/>
        <v>8.4639498432601878E-2</v>
      </c>
      <c r="AI406" s="3"/>
      <c r="AJ406" s="3"/>
    </row>
    <row r="407" spans="1:36" ht="12.75" customHeight="1" x14ac:dyDescent="0.2">
      <c r="A407" s="32">
        <v>1001</v>
      </c>
      <c r="E407" s="32">
        <v>466</v>
      </c>
      <c r="H407" s="203"/>
      <c r="I407" s="5"/>
      <c r="J407" s="5"/>
      <c r="L407" s="5">
        <f>E407/D406</f>
        <v>0.87265917602996257</v>
      </c>
      <c r="M407" s="20">
        <v>578</v>
      </c>
      <c r="N407" s="3">
        <f t="shared" si="82"/>
        <v>0.98972602739726023</v>
      </c>
      <c r="O407" s="5">
        <f t="shared" si="83"/>
        <v>1.0273972602739767E-2</v>
      </c>
      <c r="AI407" s="3"/>
      <c r="AJ407" s="3"/>
    </row>
    <row r="408" spans="1:36" ht="12.75" customHeight="1" x14ac:dyDescent="0.2">
      <c r="A408" s="32">
        <v>1002</v>
      </c>
      <c r="F408" s="32">
        <v>460</v>
      </c>
      <c r="H408" s="203"/>
      <c r="I408" s="5"/>
      <c r="J408" s="5"/>
      <c r="L408" s="5">
        <f>F408/E407</f>
        <v>0.98712446351931327</v>
      </c>
      <c r="M408" s="20">
        <v>538</v>
      </c>
      <c r="N408" s="3">
        <f t="shared" si="82"/>
        <v>0.9307958477508651</v>
      </c>
      <c r="O408" s="5">
        <f t="shared" si="83"/>
        <v>6.9204152249134898E-2</v>
      </c>
      <c r="AI408" s="3"/>
      <c r="AJ408" s="3"/>
    </row>
    <row r="409" spans="1:36" ht="12.75" customHeight="1" x14ac:dyDescent="0.2">
      <c r="A409" s="32">
        <v>1101</v>
      </c>
      <c r="G409" s="32">
        <v>450</v>
      </c>
      <c r="H409" s="203">
        <v>419</v>
      </c>
      <c r="I409" s="5"/>
      <c r="J409" s="5"/>
      <c r="L409" s="5">
        <f>G409/F408</f>
        <v>0.97826086956521741</v>
      </c>
      <c r="M409" s="20">
        <v>430</v>
      </c>
      <c r="N409" s="3">
        <f t="shared" si="82"/>
        <v>0.7992565055762082</v>
      </c>
      <c r="O409" s="5">
        <f t="shared" si="83"/>
        <v>0.2007434944237918</v>
      </c>
      <c r="AI409" s="3"/>
      <c r="AJ409" s="3"/>
    </row>
    <row r="410" spans="1:36" ht="12.75" customHeight="1" x14ac:dyDescent="0.2">
      <c r="A410" s="32">
        <v>1102</v>
      </c>
      <c r="G410" s="32">
        <v>50</v>
      </c>
      <c r="H410" s="203">
        <v>37</v>
      </c>
      <c r="I410" s="5"/>
      <c r="J410" s="5"/>
      <c r="L410" s="5"/>
      <c r="M410" s="20"/>
      <c r="N410" s="3"/>
      <c r="O410" s="5"/>
      <c r="AI410" s="3"/>
      <c r="AJ410" s="3"/>
    </row>
    <row r="411" spans="1:36" ht="12.75" customHeight="1" x14ac:dyDescent="0.2">
      <c r="A411" s="32">
        <v>1201</v>
      </c>
      <c r="G411" s="32">
        <v>14</v>
      </c>
      <c r="H411" s="203">
        <v>15</v>
      </c>
      <c r="I411" s="5"/>
      <c r="J411" s="5"/>
      <c r="L411" s="5"/>
      <c r="M411" s="20">
        <v>20</v>
      </c>
      <c r="N411" s="3"/>
      <c r="O411" s="5"/>
      <c r="AI411" s="3"/>
      <c r="AJ411" s="3"/>
    </row>
    <row r="412" spans="1:36" ht="12.75" customHeight="1" x14ac:dyDescent="0.2">
      <c r="A412" s="32">
        <v>1202</v>
      </c>
      <c r="G412" s="32">
        <v>2</v>
      </c>
      <c r="H412" s="203">
        <v>1</v>
      </c>
      <c r="I412" s="5"/>
      <c r="J412" s="5"/>
      <c r="L412" s="5"/>
      <c r="M412" s="20">
        <v>2</v>
      </c>
      <c r="N412" s="3"/>
      <c r="O412" s="5"/>
      <c r="AI412" s="3"/>
      <c r="AJ412" s="3"/>
    </row>
    <row r="413" spans="1:36" ht="12.75" customHeight="1" x14ac:dyDescent="0.2">
      <c r="H413" s="206">
        <f>SUM(H409:H412)</f>
        <v>472</v>
      </c>
      <c r="I413" s="5">
        <f>H409/B404</f>
        <v>0.59601706970128021</v>
      </c>
      <c r="J413" s="5">
        <f>H413/B404</f>
        <v>0.6714082503556188</v>
      </c>
      <c r="K413" s="5">
        <f>J413-I413</f>
        <v>7.5391180654338585E-2</v>
      </c>
      <c r="L413" s="5"/>
      <c r="M413" s="6"/>
      <c r="N413" s="6"/>
      <c r="O413" s="5"/>
      <c r="AI413" s="3"/>
      <c r="AJ413" s="3"/>
    </row>
    <row r="414" spans="1:36" ht="12.75" customHeight="1" x14ac:dyDescent="0.3">
      <c r="A414" s="44" t="s">
        <v>73</v>
      </c>
      <c r="I414" s="5"/>
      <c r="J414" s="5"/>
      <c r="L414" s="5"/>
      <c r="M414" s="6"/>
      <c r="N414" s="6"/>
      <c r="O414" s="5"/>
      <c r="AI414" s="3"/>
      <c r="AJ414" s="3"/>
    </row>
    <row r="415" spans="1:36" ht="25.5" customHeight="1" x14ac:dyDescent="0.2">
      <c r="B415" s="228" t="s">
        <v>1</v>
      </c>
      <c r="C415" s="229"/>
      <c r="D415" s="229"/>
      <c r="E415" s="229"/>
      <c r="F415" s="229"/>
      <c r="G415" s="229"/>
      <c r="I415" s="7" t="s">
        <v>2</v>
      </c>
      <c r="J415" s="7" t="s">
        <v>3</v>
      </c>
      <c r="K415" s="8" t="s">
        <v>4</v>
      </c>
      <c r="L415" s="7" t="s">
        <v>5</v>
      </c>
      <c r="M415" s="9" t="s">
        <v>6</v>
      </c>
      <c r="N415" s="9" t="s">
        <v>7</v>
      </c>
      <c r="O415" s="10" t="s">
        <v>8</v>
      </c>
      <c r="AI415" s="3"/>
      <c r="AJ415" s="3"/>
    </row>
    <row r="416" spans="1:36" ht="12.75" customHeight="1" x14ac:dyDescent="0.2">
      <c r="A416" s="12" t="s">
        <v>9</v>
      </c>
      <c r="B416" s="13">
        <v>1</v>
      </c>
      <c r="C416" s="13">
        <v>2</v>
      </c>
      <c r="D416" s="13">
        <v>3</v>
      </c>
      <c r="E416" s="13">
        <v>4</v>
      </c>
      <c r="F416" s="13">
        <v>5</v>
      </c>
      <c r="G416" s="13">
        <v>6</v>
      </c>
      <c r="H416" s="201" t="s">
        <v>10</v>
      </c>
      <c r="I416" s="41"/>
      <c r="J416" s="15"/>
      <c r="K416" s="16"/>
      <c r="L416" s="17"/>
      <c r="M416" s="6"/>
      <c r="N416" s="6"/>
      <c r="O416" s="5"/>
      <c r="AI416" s="3"/>
      <c r="AJ416" s="3"/>
    </row>
    <row r="417" spans="1:36" ht="12.75" customHeight="1" x14ac:dyDescent="0.2">
      <c r="A417" s="31" t="s">
        <v>42</v>
      </c>
      <c r="B417" s="13">
        <v>83</v>
      </c>
      <c r="C417" s="13"/>
      <c r="D417" s="13"/>
      <c r="E417" s="13"/>
      <c r="F417" s="13"/>
      <c r="G417" s="13"/>
      <c r="H417" s="202"/>
      <c r="I417" s="41"/>
      <c r="J417" s="15"/>
      <c r="K417" s="16"/>
      <c r="L417" s="17"/>
      <c r="M417" s="20">
        <f>B417</f>
        <v>83</v>
      </c>
      <c r="N417" s="6"/>
      <c r="O417" s="5"/>
      <c r="AI417" s="3"/>
      <c r="AJ417" s="3"/>
    </row>
    <row r="418" spans="1:36" ht="12.75" customHeight="1" x14ac:dyDescent="0.2">
      <c r="A418" s="31" t="s">
        <v>43</v>
      </c>
      <c r="B418" s="13"/>
      <c r="C418" s="13">
        <v>65</v>
      </c>
      <c r="D418" s="13"/>
      <c r="E418" s="13"/>
      <c r="F418" s="13"/>
      <c r="G418" s="13"/>
      <c r="H418" s="203"/>
      <c r="I418" s="41"/>
      <c r="J418" s="41"/>
      <c r="K418" s="41"/>
      <c r="L418" s="17">
        <f>C418/B417</f>
        <v>0.7831325301204819</v>
      </c>
      <c r="M418" s="20">
        <v>78</v>
      </c>
      <c r="N418" s="3">
        <f t="shared" ref="N418:N422" si="84">M418/M417</f>
        <v>0.93975903614457834</v>
      </c>
      <c r="O418" s="5">
        <f t="shared" ref="O418:O422" si="85">100%-N418</f>
        <v>6.0240963855421659E-2</v>
      </c>
      <c r="AI418" s="3"/>
      <c r="AJ418" s="3"/>
    </row>
    <row r="419" spans="1:36" ht="12.75" customHeight="1" x14ac:dyDescent="0.2">
      <c r="A419" s="32">
        <v>1001</v>
      </c>
      <c r="D419" s="32">
        <v>61</v>
      </c>
      <c r="H419" s="203"/>
      <c r="I419" s="5"/>
      <c r="J419" s="5"/>
      <c r="L419" s="5">
        <f>D419/C418</f>
        <v>0.93846153846153846</v>
      </c>
      <c r="M419" s="20">
        <v>61</v>
      </c>
      <c r="N419" s="3">
        <f t="shared" si="84"/>
        <v>0.78205128205128205</v>
      </c>
      <c r="O419" s="5">
        <f t="shared" si="85"/>
        <v>0.21794871794871795</v>
      </c>
      <c r="P419" s="3">
        <f>M419/M417</f>
        <v>0.73493975903614461</v>
      </c>
      <c r="AI419" s="3"/>
      <c r="AJ419" s="3"/>
    </row>
    <row r="420" spans="1:36" ht="12.75" customHeight="1" x14ac:dyDescent="0.2">
      <c r="A420" s="32">
        <v>1002</v>
      </c>
      <c r="E420" s="32">
        <v>49</v>
      </c>
      <c r="H420" s="203"/>
      <c r="I420" s="5"/>
      <c r="J420" s="5"/>
      <c r="L420" s="5">
        <f>E420/D419</f>
        <v>0.80327868852459017</v>
      </c>
      <c r="M420" s="20">
        <v>55</v>
      </c>
      <c r="N420" s="3">
        <f t="shared" si="84"/>
        <v>0.90163934426229508</v>
      </c>
      <c r="O420" s="5">
        <f t="shared" si="85"/>
        <v>9.8360655737704916E-2</v>
      </c>
      <c r="AI420" s="3"/>
      <c r="AJ420" s="3"/>
    </row>
    <row r="421" spans="1:36" ht="12.75" customHeight="1" x14ac:dyDescent="0.2">
      <c r="A421" s="32">
        <v>1101</v>
      </c>
      <c r="F421" s="32">
        <v>46</v>
      </c>
      <c r="H421" s="203"/>
      <c r="I421" s="5"/>
      <c r="J421" s="5"/>
      <c r="L421" s="5">
        <f>F421/E420</f>
        <v>0.93877551020408168</v>
      </c>
      <c r="M421" s="20">
        <v>50</v>
      </c>
      <c r="N421" s="3">
        <f t="shared" si="84"/>
        <v>0.90909090909090906</v>
      </c>
      <c r="O421" s="5">
        <f t="shared" si="85"/>
        <v>9.0909090909090939E-2</v>
      </c>
      <c r="AI421" s="3"/>
      <c r="AJ421" s="3"/>
    </row>
    <row r="422" spans="1:36" ht="12.75" customHeight="1" x14ac:dyDescent="0.2">
      <c r="A422" s="32">
        <v>1102</v>
      </c>
      <c r="G422" s="32">
        <v>44</v>
      </c>
      <c r="H422" s="203">
        <v>25</v>
      </c>
      <c r="I422" s="5"/>
      <c r="J422" s="5"/>
      <c r="L422" s="5">
        <f>G422/F421</f>
        <v>0.95652173913043481</v>
      </c>
      <c r="M422" s="20">
        <v>50</v>
      </c>
      <c r="N422" s="3">
        <f t="shared" si="84"/>
        <v>1</v>
      </c>
      <c r="O422" s="5">
        <f t="shared" si="85"/>
        <v>0</v>
      </c>
      <c r="AI422" s="3"/>
      <c r="AJ422" s="3"/>
    </row>
    <row r="423" spans="1:36" ht="12.75" customHeight="1" x14ac:dyDescent="0.2">
      <c r="A423" s="32">
        <v>1201</v>
      </c>
      <c r="G423" s="32">
        <v>7</v>
      </c>
      <c r="H423" s="203">
        <v>7</v>
      </c>
      <c r="I423" s="5"/>
      <c r="J423" s="5"/>
      <c r="L423" s="5"/>
      <c r="M423" s="20">
        <v>11</v>
      </c>
      <c r="N423" s="3"/>
      <c r="O423" s="5"/>
      <c r="AI423" s="3"/>
      <c r="AJ423" s="3"/>
    </row>
    <row r="424" spans="1:36" ht="12.75" customHeight="1" x14ac:dyDescent="0.2">
      <c r="A424" s="32">
        <v>1202</v>
      </c>
      <c r="G424" s="32">
        <v>3</v>
      </c>
      <c r="H424" s="203"/>
      <c r="I424" s="5"/>
      <c r="J424" s="5"/>
      <c r="L424" s="5"/>
      <c r="M424" s="20">
        <v>3</v>
      </c>
      <c r="N424" s="3"/>
      <c r="O424" s="5"/>
      <c r="AI424" s="3"/>
      <c r="AJ424" s="3"/>
    </row>
    <row r="425" spans="1:36" ht="12.75" customHeight="1" x14ac:dyDescent="0.2">
      <c r="H425" s="206">
        <f>SUM(H422:H423)</f>
        <v>32</v>
      </c>
      <c r="I425" s="5">
        <f>H422/B417</f>
        <v>0.30120481927710846</v>
      </c>
      <c r="J425" s="5">
        <f>H425/B417</f>
        <v>0.38554216867469882</v>
      </c>
      <c r="K425" s="5">
        <f>J425-I425</f>
        <v>8.4337349397590355E-2</v>
      </c>
      <c r="L425" s="5"/>
      <c r="M425" s="6"/>
      <c r="N425" s="6"/>
      <c r="O425" s="5"/>
      <c r="AI425" s="3"/>
      <c r="AJ425" s="3"/>
    </row>
    <row r="426" spans="1:36" ht="12.75" customHeight="1" x14ac:dyDescent="0.3">
      <c r="A426" s="44" t="s">
        <v>74</v>
      </c>
      <c r="I426" s="5"/>
      <c r="J426" s="5"/>
      <c r="L426" s="5"/>
      <c r="M426" s="6"/>
      <c r="N426" s="6"/>
      <c r="O426" s="5"/>
      <c r="AI426" s="3"/>
      <c r="AJ426" s="3"/>
    </row>
    <row r="427" spans="1:36" ht="25.5" customHeight="1" x14ac:dyDescent="0.2">
      <c r="B427" s="228" t="s">
        <v>1</v>
      </c>
      <c r="C427" s="229"/>
      <c r="D427" s="229"/>
      <c r="E427" s="229"/>
      <c r="F427" s="229"/>
      <c r="G427" s="229"/>
      <c r="I427" s="7" t="s">
        <v>2</v>
      </c>
      <c r="J427" s="7" t="s">
        <v>3</v>
      </c>
      <c r="K427" s="8" t="s">
        <v>4</v>
      </c>
      <c r="L427" s="7" t="s">
        <v>5</v>
      </c>
      <c r="M427" s="9" t="s">
        <v>6</v>
      </c>
      <c r="N427" s="9" t="s">
        <v>7</v>
      </c>
      <c r="O427" s="10" t="s">
        <v>8</v>
      </c>
      <c r="AI427" s="3"/>
      <c r="AJ427" s="3"/>
    </row>
    <row r="428" spans="1:36" ht="12.75" customHeight="1" x14ac:dyDescent="0.2">
      <c r="A428" s="12" t="s">
        <v>9</v>
      </c>
      <c r="B428" s="13">
        <v>1</v>
      </c>
      <c r="C428" s="13">
        <v>2</v>
      </c>
      <c r="D428" s="13">
        <v>3</v>
      </c>
      <c r="E428" s="13">
        <v>4</v>
      </c>
      <c r="F428" s="13">
        <v>5</v>
      </c>
      <c r="G428" s="13">
        <v>6</v>
      </c>
      <c r="H428" s="201" t="s">
        <v>10</v>
      </c>
      <c r="I428" s="41"/>
      <c r="J428" s="15"/>
      <c r="K428" s="16"/>
      <c r="L428" s="17"/>
      <c r="M428" s="6"/>
      <c r="N428" s="6"/>
      <c r="O428" s="5"/>
      <c r="AI428" s="3"/>
      <c r="AJ428" s="3"/>
    </row>
    <row r="429" spans="1:36" ht="12.75" customHeight="1" x14ac:dyDescent="0.2">
      <c r="A429" s="31" t="s">
        <v>43</v>
      </c>
      <c r="B429" s="13">
        <v>680</v>
      </c>
      <c r="C429" s="13"/>
      <c r="D429" s="13"/>
      <c r="E429" s="13"/>
      <c r="F429" s="13"/>
      <c r="G429" s="13"/>
      <c r="H429" s="203"/>
      <c r="I429" s="41"/>
      <c r="J429" s="15"/>
      <c r="K429" s="16"/>
      <c r="L429" s="17"/>
      <c r="M429" s="20">
        <f>B429</f>
        <v>680</v>
      </c>
      <c r="N429" s="6"/>
      <c r="O429" s="5"/>
      <c r="AI429" s="3"/>
      <c r="AJ429" s="3"/>
    </row>
    <row r="430" spans="1:36" ht="12.75" customHeight="1" x14ac:dyDescent="0.2">
      <c r="A430" s="32">
        <v>1001</v>
      </c>
      <c r="B430" s="13"/>
      <c r="C430" s="13">
        <v>610</v>
      </c>
      <c r="D430" s="13"/>
      <c r="E430" s="13"/>
      <c r="F430" s="13"/>
      <c r="G430" s="13"/>
      <c r="H430" s="203"/>
      <c r="I430" s="41"/>
      <c r="J430" s="41"/>
      <c r="K430" s="41"/>
      <c r="L430" s="17">
        <f>C430/B429</f>
        <v>0.8970588235294118</v>
      </c>
      <c r="M430" s="20">
        <v>621</v>
      </c>
      <c r="N430" s="3">
        <f t="shared" ref="N430:N433" si="86">M430/M429</f>
        <v>0.91323529411764703</v>
      </c>
      <c r="O430" s="5">
        <f t="shared" ref="O430:O433" si="87">100%-N430</f>
        <v>8.6764705882352966E-2</v>
      </c>
      <c r="AI430" s="3"/>
      <c r="AJ430" s="3"/>
    </row>
    <row r="431" spans="1:36" ht="12.75" customHeight="1" x14ac:dyDescent="0.2">
      <c r="A431" s="32">
        <v>1002</v>
      </c>
      <c r="D431" s="32">
        <v>570</v>
      </c>
      <c r="H431" s="203"/>
      <c r="I431" s="5"/>
      <c r="J431" s="5"/>
      <c r="L431" s="5">
        <f>D431/C430</f>
        <v>0.93442622950819676</v>
      </c>
      <c r="M431" s="20">
        <v>578</v>
      </c>
      <c r="N431" s="3">
        <f t="shared" si="86"/>
        <v>0.93075684380032209</v>
      </c>
      <c r="O431" s="5">
        <f t="shared" si="87"/>
        <v>6.9243156199677913E-2</v>
      </c>
      <c r="P431" s="3">
        <f>M431/M429</f>
        <v>0.85</v>
      </c>
      <c r="AI431" s="3"/>
      <c r="AJ431" s="3"/>
    </row>
    <row r="432" spans="1:36" ht="12.75" customHeight="1" x14ac:dyDescent="0.2">
      <c r="A432" s="32">
        <v>1101</v>
      </c>
      <c r="E432" s="32">
        <v>540</v>
      </c>
      <c r="H432" s="203"/>
      <c r="I432" s="5"/>
      <c r="J432" s="5"/>
      <c r="L432" s="5">
        <f>E432/D431</f>
        <v>0.94736842105263153</v>
      </c>
      <c r="M432" s="20">
        <v>552</v>
      </c>
      <c r="N432" s="3">
        <f t="shared" si="86"/>
        <v>0.95501730103806226</v>
      </c>
      <c r="O432" s="5">
        <f t="shared" si="87"/>
        <v>4.4982698961937739E-2</v>
      </c>
      <c r="AI432" s="3"/>
      <c r="AJ432" s="3"/>
    </row>
    <row r="433" spans="1:36" ht="12.75" customHeight="1" x14ac:dyDescent="0.2">
      <c r="A433" s="32">
        <v>1102</v>
      </c>
      <c r="F433" s="32">
        <v>514</v>
      </c>
      <c r="H433" s="203">
        <v>1</v>
      </c>
      <c r="I433" s="5"/>
      <c r="J433" s="5"/>
      <c r="L433" s="5">
        <f>F433/E432</f>
        <v>0.95185185185185184</v>
      </c>
      <c r="M433" s="20">
        <v>546</v>
      </c>
      <c r="N433" s="3">
        <f t="shared" si="86"/>
        <v>0.98913043478260865</v>
      </c>
      <c r="O433" s="5">
        <f t="shared" si="87"/>
        <v>1.0869565217391353E-2</v>
      </c>
      <c r="AI433" s="3"/>
      <c r="AJ433" s="3"/>
    </row>
    <row r="434" spans="1:36" ht="12.75" customHeight="1" x14ac:dyDescent="0.2">
      <c r="A434" s="32">
        <v>1201</v>
      </c>
      <c r="G434" s="32">
        <v>496</v>
      </c>
      <c r="H434" s="203">
        <v>421</v>
      </c>
      <c r="I434" s="5"/>
      <c r="J434" s="5"/>
      <c r="L434" s="5"/>
      <c r="M434" s="20">
        <v>527</v>
      </c>
      <c r="N434" s="6"/>
      <c r="O434" s="5"/>
      <c r="AI434" s="3"/>
      <c r="AJ434" s="3"/>
    </row>
    <row r="435" spans="1:36" ht="12.75" customHeight="1" x14ac:dyDescent="0.2">
      <c r="A435" s="32">
        <v>1202</v>
      </c>
      <c r="G435" s="32">
        <v>60</v>
      </c>
      <c r="H435" s="203">
        <v>28</v>
      </c>
      <c r="I435" s="5"/>
      <c r="J435" s="5"/>
      <c r="L435" s="5"/>
      <c r="M435" s="20">
        <v>73</v>
      </c>
      <c r="N435" s="6"/>
      <c r="O435" s="5"/>
      <c r="AI435" s="3"/>
      <c r="AJ435" s="3"/>
    </row>
    <row r="436" spans="1:36" ht="12.75" customHeight="1" x14ac:dyDescent="0.2">
      <c r="A436" s="32">
        <v>1301</v>
      </c>
      <c r="G436" s="32">
        <v>11</v>
      </c>
      <c r="H436" s="203">
        <v>10</v>
      </c>
      <c r="I436" s="5"/>
      <c r="J436" s="5"/>
      <c r="L436" s="5"/>
      <c r="M436" s="20">
        <v>15</v>
      </c>
      <c r="N436" s="6"/>
      <c r="O436" s="5"/>
      <c r="AI436" s="3"/>
      <c r="AJ436" s="3"/>
    </row>
    <row r="437" spans="1:36" ht="12.75" customHeight="1" x14ac:dyDescent="0.2">
      <c r="A437" s="32">
        <v>1302</v>
      </c>
      <c r="G437" s="32">
        <v>2</v>
      </c>
      <c r="H437" s="203">
        <v>1</v>
      </c>
      <c r="I437" s="5"/>
      <c r="J437" s="5"/>
      <c r="L437" s="5"/>
      <c r="M437" s="20">
        <v>2</v>
      </c>
      <c r="N437" s="6"/>
      <c r="O437" s="5"/>
      <c r="AI437" s="3"/>
      <c r="AJ437" s="3"/>
    </row>
    <row r="438" spans="1:36" ht="12.75" customHeight="1" x14ac:dyDescent="0.2">
      <c r="H438" s="203"/>
      <c r="I438" s="5"/>
      <c r="J438" s="5"/>
      <c r="L438" s="5"/>
      <c r="M438" s="20"/>
      <c r="N438" s="6"/>
      <c r="O438" s="5"/>
      <c r="AI438" s="3"/>
      <c r="AJ438" s="3"/>
    </row>
    <row r="439" spans="1:36" ht="12.75" customHeight="1" x14ac:dyDescent="0.2">
      <c r="H439" s="203"/>
      <c r="I439" s="5"/>
      <c r="J439" s="5"/>
      <c r="L439" s="5"/>
      <c r="M439" s="20"/>
      <c r="N439" s="6"/>
      <c r="O439" s="5"/>
      <c r="AI439" s="3"/>
      <c r="AJ439" s="3"/>
    </row>
    <row r="440" spans="1:36" ht="12.75" customHeight="1" x14ac:dyDescent="0.2">
      <c r="H440" s="203"/>
      <c r="I440" s="5"/>
      <c r="J440" s="5"/>
      <c r="L440" s="5"/>
      <c r="M440" s="20"/>
      <c r="N440" s="6"/>
      <c r="O440" s="5"/>
      <c r="AI440" s="3"/>
      <c r="AJ440" s="3"/>
    </row>
    <row r="441" spans="1:36" ht="12.75" customHeight="1" x14ac:dyDescent="0.2">
      <c r="H441" s="203"/>
      <c r="I441" s="5"/>
      <c r="J441" s="5"/>
      <c r="L441" s="5"/>
      <c r="M441" s="20"/>
      <c r="N441" s="6"/>
      <c r="O441" s="5"/>
      <c r="AI441" s="3"/>
      <c r="AJ441" s="3"/>
    </row>
    <row r="442" spans="1:36" ht="12.75" customHeight="1" x14ac:dyDescent="0.2">
      <c r="H442" s="206">
        <f>SUM(H433:H437)</f>
        <v>461</v>
      </c>
      <c r="I442" s="5">
        <f>SUM(H433:H434)/B429</f>
        <v>0.62058823529411766</v>
      </c>
      <c r="J442" s="5">
        <f>H442/B429</f>
        <v>0.67794117647058827</v>
      </c>
      <c r="K442" s="5">
        <f>J442-I442</f>
        <v>5.7352941176470607E-2</v>
      </c>
      <c r="L442" s="5"/>
      <c r="M442" s="6"/>
      <c r="N442" s="6"/>
      <c r="O442" s="5"/>
      <c r="AI442" s="3"/>
      <c r="AJ442" s="3"/>
    </row>
    <row r="443" spans="1:36" ht="12.75" customHeight="1" x14ac:dyDescent="0.3">
      <c r="A443" s="44" t="s">
        <v>77</v>
      </c>
      <c r="I443" s="5"/>
      <c r="J443" s="5"/>
      <c r="L443" s="5"/>
      <c r="M443" s="6"/>
      <c r="N443" s="6"/>
      <c r="O443" s="5"/>
      <c r="AI443" s="3"/>
      <c r="AJ443" s="3"/>
    </row>
    <row r="444" spans="1:36" ht="25.5" customHeight="1" x14ac:dyDescent="0.2">
      <c r="B444" s="228" t="s">
        <v>1</v>
      </c>
      <c r="C444" s="229"/>
      <c r="D444" s="229"/>
      <c r="E444" s="229"/>
      <c r="F444" s="229"/>
      <c r="G444" s="229"/>
      <c r="I444" s="7" t="s">
        <v>2</v>
      </c>
      <c r="J444" s="7" t="s">
        <v>3</v>
      </c>
      <c r="K444" s="8" t="s">
        <v>4</v>
      </c>
      <c r="L444" s="7" t="s">
        <v>5</v>
      </c>
      <c r="M444" s="9" t="s">
        <v>6</v>
      </c>
      <c r="N444" s="9" t="s">
        <v>7</v>
      </c>
      <c r="O444" s="10" t="s">
        <v>8</v>
      </c>
      <c r="AI444" s="3"/>
      <c r="AJ444" s="3"/>
    </row>
    <row r="445" spans="1:36" ht="12.75" customHeight="1" x14ac:dyDescent="0.2">
      <c r="A445" s="12" t="s">
        <v>9</v>
      </c>
      <c r="B445" s="13">
        <v>1</v>
      </c>
      <c r="C445" s="13">
        <v>2</v>
      </c>
      <c r="D445" s="13">
        <v>3</v>
      </c>
      <c r="E445" s="13">
        <v>4</v>
      </c>
      <c r="F445" s="13">
        <v>5</v>
      </c>
      <c r="G445" s="13">
        <v>6</v>
      </c>
      <c r="H445" s="201" t="s">
        <v>10</v>
      </c>
      <c r="I445" s="41"/>
      <c r="J445" s="15"/>
      <c r="K445" s="16"/>
      <c r="L445" s="17"/>
      <c r="M445" s="6"/>
      <c r="N445" s="6"/>
      <c r="O445" s="5"/>
      <c r="AI445" s="3"/>
      <c r="AJ445" s="3"/>
    </row>
    <row r="446" spans="1:36" ht="12.75" customHeight="1" x14ac:dyDescent="0.2">
      <c r="A446" s="31" t="s">
        <v>44</v>
      </c>
      <c r="B446" s="13">
        <v>85</v>
      </c>
      <c r="C446" s="13"/>
      <c r="D446" s="13"/>
      <c r="E446" s="13"/>
      <c r="F446" s="13"/>
      <c r="G446" s="13"/>
      <c r="H446" s="203"/>
      <c r="I446" s="41"/>
      <c r="J446" s="15"/>
      <c r="K446" s="16"/>
      <c r="L446" s="17"/>
      <c r="M446" s="20">
        <f>B446</f>
        <v>85</v>
      </c>
      <c r="N446" s="6"/>
      <c r="O446" s="5"/>
      <c r="AI446" s="3"/>
      <c r="AJ446" s="3"/>
    </row>
    <row r="447" spans="1:36" ht="12.75" customHeight="1" x14ac:dyDescent="0.2">
      <c r="A447" s="32">
        <v>1002</v>
      </c>
      <c r="B447" s="13"/>
      <c r="C447" s="13">
        <v>61</v>
      </c>
      <c r="D447" s="13"/>
      <c r="E447" s="13"/>
      <c r="F447" s="13"/>
      <c r="G447" s="13"/>
      <c r="H447" s="203"/>
      <c r="I447" s="41"/>
      <c r="J447" s="41"/>
      <c r="K447" s="41"/>
      <c r="L447" s="17">
        <f>C447/B446</f>
        <v>0.71764705882352942</v>
      </c>
      <c r="M447" s="20">
        <v>61</v>
      </c>
      <c r="N447" s="3">
        <f t="shared" ref="N447:N451" si="88">M447/M446</f>
        <v>0.71764705882352942</v>
      </c>
      <c r="O447" s="5">
        <f t="shared" ref="O447:O451" si="89">100%-N447</f>
        <v>0.28235294117647058</v>
      </c>
      <c r="AI447" s="3"/>
      <c r="AJ447" s="3"/>
    </row>
    <row r="448" spans="1:36" ht="12.75" customHeight="1" x14ac:dyDescent="0.2">
      <c r="A448" s="32">
        <v>1101</v>
      </c>
      <c r="D448" s="32">
        <v>56</v>
      </c>
      <c r="H448" s="203"/>
      <c r="I448" s="5"/>
      <c r="J448" s="5"/>
      <c r="L448" s="5">
        <f>D448/C447</f>
        <v>0.91803278688524592</v>
      </c>
      <c r="M448" s="20">
        <v>56</v>
      </c>
      <c r="N448" s="3">
        <f t="shared" si="88"/>
        <v>0.91803278688524592</v>
      </c>
      <c r="O448" s="5">
        <f t="shared" si="89"/>
        <v>8.1967213114754078E-2</v>
      </c>
      <c r="P448" s="3">
        <f>M448/M446</f>
        <v>0.6588235294117647</v>
      </c>
      <c r="AI448" s="3"/>
      <c r="AJ448" s="3"/>
    </row>
    <row r="449" spans="1:36" ht="12.75" customHeight="1" x14ac:dyDescent="0.2">
      <c r="A449" s="32">
        <v>1102</v>
      </c>
      <c r="E449" s="32">
        <v>53</v>
      </c>
      <c r="H449" s="203"/>
      <c r="I449" s="5"/>
      <c r="J449" s="5"/>
      <c r="L449" s="5">
        <f>E449/D448</f>
        <v>0.9464285714285714</v>
      </c>
      <c r="M449" s="20">
        <v>56</v>
      </c>
      <c r="N449" s="3">
        <f t="shared" si="88"/>
        <v>1</v>
      </c>
      <c r="O449" s="5">
        <f t="shared" si="89"/>
        <v>0</v>
      </c>
      <c r="AI449" s="3"/>
      <c r="AJ449" s="3"/>
    </row>
    <row r="450" spans="1:36" ht="12.75" customHeight="1" x14ac:dyDescent="0.2">
      <c r="A450" s="32">
        <v>1201</v>
      </c>
      <c r="F450" s="32">
        <v>29</v>
      </c>
      <c r="H450" s="203"/>
      <c r="I450" s="5"/>
      <c r="J450" s="5"/>
      <c r="L450" s="5">
        <f>F450/E449</f>
        <v>0.54716981132075471</v>
      </c>
      <c r="M450" s="20">
        <v>57</v>
      </c>
      <c r="N450" s="3">
        <f t="shared" si="88"/>
        <v>1.0178571428571428</v>
      </c>
      <c r="O450" s="5">
        <f t="shared" si="89"/>
        <v>-1.7857142857142794E-2</v>
      </c>
      <c r="AI450" s="3"/>
      <c r="AJ450" s="3"/>
    </row>
    <row r="451" spans="1:36" ht="12.75" customHeight="1" x14ac:dyDescent="0.2">
      <c r="A451" s="32">
        <v>1202</v>
      </c>
      <c r="G451" s="32">
        <v>23</v>
      </c>
      <c r="H451" s="203">
        <v>32</v>
      </c>
      <c r="I451" s="5"/>
      <c r="J451" s="5"/>
      <c r="L451" s="5">
        <f>G451/F450</f>
        <v>0.7931034482758621</v>
      </c>
      <c r="M451" s="20">
        <v>49</v>
      </c>
      <c r="N451" s="3">
        <f t="shared" si="88"/>
        <v>0.85964912280701755</v>
      </c>
      <c r="O451" s="5">
        <f t="shared" si="89"/>
        <v>0.14035087719298245</v>
      </c>
      <c r="AI451" s="3"/>
      <c r="AJ451" s="3"/>
    </row>
    <row r="452" spans="1:36" ht="12.75" customHeight="1" x14ac:dyDescent="0.2">
      <c r="A452" s="32">
        <v>1301</v>
      </c>
      <c r="G452" s="32">
        <v>15</v>
      </c>
      <c r="H452" s="203">
        <v>5</v>
      </c>
      <c r="I452" s="5"/>
      <c r="J452" s="5"/>
      <c r="L452" s="5"/>
      <c r="M452" s="20">
        <v>16</v>
      </c>
      <c r="N452" s="3"/>
      <c r="O452" s="5"/>
      <c r="AI452" s="3"/>
      <c r="AJ452" s="3"/>
    </row>
    <row r="453" spans="1:36" ht="12.75" customHeight="1" x14ac:dyDescent="0.2">
      <c r="A453" s="32">
        <v>1302</v>
      </c>
      <c r="G453" s="32">
        <v>5</v>
      </c>
      <c r="H453" s="203">
        <v>4</v>
      </c>
      <c r="I453" s="5"/>
      <c r="J453" s="5"/>
      <c r="L453" s="5"/>
      <c r="M453" s="20">
        <v>5</v>
      </c>
      <c r="N453" s="3"/>
      <c r="O453" s="5"/>
      <c r="AI453" s="3"/>
      <c r="AJ453" s="3"/>
    </row>
    <row r="454" spans="1:36" ht="12.75" customHeight="1" x14ac:dyDescent="0.2">
      <c r="A454" s="32">
        <v>1401</v>
      </c>
      <c r="G454" s="32">
        <v>2</v>
      </c>
      <c r="H454" s="203">
        <v>1</v>
      </c>
      <c r="I454" s="5"/>
      <c r="J454" s="5"/>
      <c r="L454" s="5"/>
      <c r="M454" s="20">
        <v>2</v>
      </c>
      <c r="N454" s="3"/>
      <c r="O454" s="5"/>
      <c r="AI454" s="3"/>
      <c r="AJ454" s="3"/>
    </row>
    <row r="455" spans="1:36" ht="12.75" customHeight="1" x14ac:dyDescent="0.2">
      <c r="H455" s="203"/>
      <c r="I455" s="5"/>
      <c r="J455" s="5"/>
      <c r="L455" s="5"/>
      <c r="M455" s="20"/>
      <c r="N455" s="3"/>
      <c r="O455" s="5"/>
      <c r="AI455" s="3"/>
      <c r="AJ455" s="3"/>
    </row>
    <row r="456" spans="1:36" ht="12.75" customHeight="1" x14ac:dyDescent="0.2">
      <c r="H456" s="203"/>
      <c r="I456" s="5"/>
      <c r="J456" s="5"/>
      <c r="L456" s="5"/>
      <c r="M456" s="20"/>
      <c r="N456" s="3"/>
      <c r="O456" s="5"/>
      <c r="AI456" s="3"/>
      <c r="AJ456" s="3"/>
    </row>
    <row r="457" spans="1:36" ht="12.75" customHeight="1" x14ac:dyDescent="0.2">
      <c r="H457" s="203"/>
      <c r="I457" s="5"/>
      <c r="J457" s="5"/>
      <c r="L457" s="5"/>
      <c r="M457" s="20"/>
      <c r="N457" s="3"/>
      <c r="O457" s="5"/>
      <c r="AI457" s="3"/>
      <c r="AJ457" s="3"/>
    </row>
    <row r="458" spans="1:36" ht="12.75" customHeight="1" x14ac:dyDescent="0.2">
      <c r="H458" s="203"/>
      <c r="I458" s="5"/>
      <c r="J458" s="5"/>
      <c r="L458" s="5"/>
      <c r="M458" s="20"/>
      <c r="N458" s="3"/>
      <c r="O458" s="5"/>
      <c r="AI458" s="3"/>
      <c r="AJ458" s="3"/>
    </row>
    <row r="459" spans="1:36" ht="12.75" customHeight="1" x14ac:dyDescent="0.2">
      <c r="H459" s="206">
        <f>SUM(H451:H454)</f>
        <v>42</v>
      </c>
      <c r="I459" s="5">
        <f>H451/B446</f>
        <v>0.37647058823529411</v>
      </c>
      <c r="J459" s="5">
        <f>H459/B446</f>
        <v>0.49411764705882355</v>
      </c>
      <c r="K459" s="5">
        <f>J459-I459</f>
        <v>0.11764705882352944</v>
      </c>
      <c r="L459" s="5"/>
      <c r="M459" s="6"/>
      <c r="N459" s="6"/>
      <c r="O459" s="5"/>
      <c r="AI459" s="3"/>
      <c r="AJ459" s="3"/>
    </row>
    <row r="460" spans="1:36" ht="12.75" customHeight="1" x14ac:dyDescent="0.3">
      <c r="A460" s="44" t="s">
        <v>79</v>
      </c>
      <c r="I460" s="5"/>
      <c r="J460" s="5"/>
      <c r="L460" s="5"/>
      <c r="M460" s="6"/>
      <c r="N460" s="6"/>
      <c r="O460" s="5"/>
      <c r="AI460" s="3"/>
      <c r="AJ460" s="3"/>
    </row>
    <row r="461" spans="1:36" ht="25.5" customHeight="1" x14ac:dyDescent="0.2">
      <c r="B461" s="228" t="s">
        <v>1</v>
      </c>
      <c r="C461" s="229"/>
      <c r="D461" s="229"/>
      <c r="E461" s="229"/>
      <c r="F461" s="229"/>
      <c r="G461" s="229"/>
      <c r="I461" s="7" t="s">
        <v>2</v>
      </c>
      <c r="J461" s="7" t="s">
        <v>3</v>
      </c>
      <c r="K461" s="8" t="s">
        <v>4</v>
      </c>
      <c r="L461" s="7" t="s">
        <v>5</v>
      </c>
      <c r="M461" s="9" t="s">
        <v>6</v>
      </c>
      <c r="N461" s="9" t="s">
        <v>7</v>
      </c>
      <c r="O461" s="10" t="s">
        <v>8</v>
      </c>
      <c r="AI461" s="3"/>
      <c r="AJ461" s="3"/>
    </row>
    <row r="462" spans="1:36" ht="12.75" customHeight="1" x14ac:dyDescent="0.2">
      <c r="A462" s="12" t="s">
        <v>9</v>
      </c>
      <c r="B462" s="13">
        <v>1</v>
      </c>
      <c r="C462" s="13">
        <v>2</v>
      </c>
      <c r="D462" s="13">
        <v>3</v>
      </c>
      <c r="E462" s="13">
        <v>4</v>
      </c>
      <c r="F462" s="13">
        <v>5</v>
      </c>
      <c r="G462" s="13">
        <v>6</v>
      </c>
      <c r="H462" s="201" t="s">
        <v>10</v>
      </c>
      <c r="I462" s="41"/>
      <c r="J462" s="15"/>
      <c r="K462" s="16"/>
      <c r="L462" s="17"/>
      <c r="M462" s="6"/>
      <c r="N462" s="6"/>
      <c r="O462" s="5"/>
      <c r="AI462" s="3"/>
      <c r="AJ462" s="3"/>
    </row>
    <row r="463" spans="1:36" ht="12.75" customHeight="1" x14ac:dyDescent="0.2">
      <c r="A463" s="31" t="s">
        <v>63</v>
      </c>
      <c r="B463" s="13">
        <v>688</v>
      </c>
      <c r="C463" s="13"/>
      <c r="D463" s="13"/>
      <c r="E463" s="13"/>
      <c r="F463" s="13"/>
      <c r="G463" s="13"/>
      <c r="H463" s="203"/>
      <c r="I463" s="41"/>
      <c r="J463" s="15"/>
      <c r="K463" s="16"/>
      <c r="L463" s="17"/>
      <c r="M463" s="20">
        <f>B463</f>
        <v>688</v>
      </c>
      <c r="N463" s="6"/>
      <c r="O463" s="5"/>
      <c r="AI463" s="3"/>
      <c r="AJ463" s="3"/>
    </row>
    <row r="464" spans="1:36" ht="12.75" customHeight="1" x14ac:dyDescent="0.2">
      <c r="A464" s="32">
        <v>1101</v>
      </c>
      <c r="B464" s="13"/>
      <c r="C464" s="13">
        <v>560</v>
      </c>
      <c r="D464" s="13"/>
      <c r="E464" s="13"/>
      <c r="F464" s="13"/>
      <c r="G464" s="13"/>
      <c r="H464" s="203"/>
      <c r="I464" s="41"/>
      <c r="J464" s="41"/>
      <c r="K464" s="41"/>
      <c r="L464" s="17">
        <f>C464/B463</f>
        <v>0.81395348837209303</v>
      </c>
      <c r="M464" s="20">
        <v>680</v>
      </c>
      <c r="N464" s="3">
        <f t="shared" ref="N464:N468" si="90">M464/M463</f>
        <v>0.98837209302325579</v>
      </c>
      <c r="O464" s="5">
        <f t="shared" ref="O464:O468" si="91">100%-N464</f>
        <v>1.1627906976744207E-2</v>
      </c>
      <c r="AI464" s="3"/>
      <c r="AJ464" s="3"/>
    </row>
    <row r="465" spans="1:36" ht="12.75" customHeight="1" x14ac:dyDescent="0.2">
      <c r="A465" s="32">
        <v>1102</v>
      </c>
      <c r="D465" s="32">
        <v>555</v>
      </c>
      <c r="H465" s="203"/>
      <c r="I465" s="5"/>
      <c r="J465" s="5"/>
      <c r="L465" s="5">
        <f>D465/C464</f>
        <v>0.9910714285714286</v>
      </c>
      <c r="M465" s="20">
        <v>567</v>
      </c>
      <c r="N465" s="3">
        <f t="shared" si="90"/>
        <v>0.83382352941176474</v>
      </c>
      <c r="O465" s="5">
        <f t="shared" si="91"/>
        <v>0.16617647058823526</v>
      </c>
      <c r="P465" s="3">
        <f>M465/M463</f>
        <v>0.82412790697674421</v>
      </c>
      <c r="AI465" s="3"/>
      <c r="AJ465" s="3"/>
    </row>
    <row r="466" spans="1:36" ht="12.75" customHeight="1" x14ac:dyDescent="0.2">
      <c r="A466" s="32">
        <v>1201</v>
      </c>
      <c r="E466" s="32">
        <v>550</v>
      </c>
      <c r="H466" s="203"/>
      <c r="I466" s="5"/>
      <c r="J466" s="5"/>
      <c r="L466" s="5">
        <f>E466/D465</f>
        <v>0.99099099099099097</v>
      </c>
      <c r="M466" s="20">
        <v>560</v>
      </c>
      <c r="N466" s="3">
        <f t="shared" si="90"/>
        <v>0.98765432098765427</v>
      </c>
      <c r="O466" s="5">
        <f t="shared" si="91"/>
        <v>1.2345679012345734E-2</v>
      </c>
      <c r="AI466" s="3"/>
      <c r="AJ466" s="3"/>
    </row>
    <row r="467" spans="1:36" ht="12.75" customHeight="1" x14ac:dyDescent="0.2">
      <c r="A467" s="32">
        <v>1202</v>
      </c>
      <c r="F467" s="32">
        <v>481</v>
      </c>
      <c r="H467" s="203"/>
      <c r="I467" s="5"/>
      <c r="J467" s="5"/>
      <c r="L467" s="5">
        <f>F467/E466</f>
        <v>0.87454545454545451</v>
      </c>
      <c r="M467" s="20">
        <v>511</v>
      </c>
      <c r="N467" s="3">
        <f t="shared" si="90"/>
        <v>0.91249999999999998</v>
      </c>
      <c r="O467" s="5">
        <f t="shared" si="91"/>
        <v>8.7500000000000022E-2</v>
      </c>
      <c r="AI467" s="3"/>
      <c r="AJ467" s="3"/>
    </row>
    <row r="468" spans="1:36" ht="12.75" customHeight="1" x14ac:dyDescent="0.2">
      <c r="A468" s="32">
        <v>1301</v>
      </c>
      <c r="G468" s="32">
        <v>477</v>
      </c>
      <c r="H468" s="203">
        <v>386</v>
      </c>
      <c r="I468" s="5"/>
      <c r="J468" s="5"/>
      <c r="L468" s="5">
        <f>G468/F467</f>
        <v>0.99168399168399168</v>
      </c>
      <c r="M468" s="20">
        <v>506</v>
      </c>
      <c r="N468" s="3">
        <f t="shared" si="90"/>
        <v>0.99021526418786687</v>
      </c>
      <c r="O468" s="5">
        <f t="shared" si="91"/>
        <v>9.7847358121331274E-3</v>
      </c>
      <c r="AI468" s="3"/>
      <c r="AJ468" s="3"/>
    </row>
    <row r="469" spans="1:36" ht="12.75" customHeight="1" x14ac:dyDescent="0.2">
      <c r="A469" s="32">
        <v>1302</v>
      </c>
      <c r="G469" s="32">
        <v>63</v>
      </c>
      <c r="H469" s="203">
        <v>54</v>
      </c>
      <c r="I469" s="5"/>
      <c r="J469" s="5"/>
      <c r="L469" s="5"/>
      <c r="M469" s="20">
        <v>75</v>
      </c>
      <c r="N469" s="3"/>
      <c r="O469" s="5"/>
      <c r="AI469" s="3"/>
      <c r="AJ469" s="3"/>
    </row>
    <row r="470" spans="1:36" ht="12.75" customHeight="1" x14ac:dyDescent="0.2">
      <c r="A470" s="32">
        <v>1401</v>
      </c>
      <c r="G470" s="32">
        <v>18</v>
      </c>
      <c r="H470" s="203">
        <v>13</v>
      </c>
      <c r="I470" s="5"/>
      <c r="J470" s="5"/>
      <c r="L470" s="5"/>
      <c r="M470" s="20">
        <v>22</v>
      </c>
      <c r="N470" s="3"/>
      <c r="O470" s="5"/>
      <c r="AI470" s="3"/>
      <c r="AJ470" s="3"/>
    </row>
    <row r="471" spans="1:36" ht="12.75" customHeight="1" x14ac:dyDescent="0.2">
      <c r="A471" s="32">
        <v>1402</v>
      </c>
      <c r="G471" s="32">
        <v>5</v>
      </c>
      <c r="H471" s="203">
        <v>6</v>
      </c>
      <c r="I471" s="5"/>
      <c r="J471" s="5"/>
      <c r="L471" s="5"/>
      <c r="M471" s="20">
        <v>7</v>
      </c>
      <c r="N471" s="3"/>
      <c r="O471" s="5"/>
      <c r="AI471" s="3"/>
      <c r="AJ471" s="3"/>
    </row>
    <row r="472" spans="1:36" ht="12.75" customHeight="1" x14ac:dyDescent="0.2">
      <c r="H472" s="203"/>
      <c r="I472" s="5"/>
      <c r="J472" s="5"/>
      <c r="L472" s="5"/>
      <c r="M472" s="20"/>
      <c r="N472" s="3"/>
      <c r="O472" s="5"/>
      <c r="AI472" s="3"/>
      <c r="AJ472" s="3"/>
    </row>
    <row r="473" spans="1:36" ht="12.75" customHeight="1" x14ac:dyDescent="0.2">
      <c r="H473" s="203"/>
      <c r="I473" s="5"/>
      <c r="J473" s="5"/>
      <c r="L473" s="5"/>
      <c r="M473" s="20"/>
      <c r="N473" s="3"/>
      <c r="O473" s="5"/>
      <c r="AI473" s="3"/>
      <c r="AJ473" s="3"/>
    </row>
    <row r="474" spans="1:36" ht="12.75" customHeight="1" x14ac:dyDescent="0.2">
      <c r="H474" s="203"/>
      <c r="I474" s="5"/>
      <c r="J474" s="5"/>
      <c r="L474" s="5"/>
      <c r="M474" s="20"/>
      <c r="N474" s="3"/>
      <c r="O474" s="5"/>
      <c r="AI474" s="3"/>
      <c r="AJ474" s="3"/>
    </row>
    <row r="475" spans="1:36" ht="12.75" customHeight="1" x14ac:dyDescent="0.2">
      <c r="H475" s="203"/>
      <c r="I475" s="5"/>
      <c r="J475" s="5"/>
      <c r="L475" s="5"/>
      <c r="M475" s="20"/>
      <c r="N475" s="3"/>
      <c r="O475" s="5"/>
      <c r="AI475" s="3"/>
      <c r="AJ475" s="3"/>
    </row>
    <row r="476" spans="1:36" ht="12.75" customHeight="1" x14ac:dyDescent="0.2">
      <c r="H476" s="206">
        <f>SUM(H468:H471)</f>
        <v>459</v>
      </c>
      <c r="I476" s="5">
        <f>H468/B463</f>
        <v>0.56104651162790697</v>
      </c>
      <c r="J476" s="5">
        <f>H476/B463</f>
        <v>0.66715116279069764</v>
      </c>
      <c r="K476" s="5">
        <f>J476-I476</f>
        <v>0.10610465116279066</v>
      </c>
      <c r="L476" s="5"/>
      <c r="M476" s="6"/>
      <c r="N476" s="6"/>
      <c r="O476" s="5"/>
      <c r="AI476" s="3"/>
      <c r="AJ476" s="3"/>
    </row>
    <row r="477" spans="1:36" ht="12.75" customHeight="1" x14ac:dyDescent="0.3">
      <c r="A477" s="44" t="s">
        <v>80</v>
      </c>
      <c r="I477" s="5"/>
      <c r="J477" s="5"/>
      <c r="L477" s="5"/>
      <c r="M477" s="6"/>
      <c r="N477" s="6"/>
      <c r="O477" s="5"/>
      <c r="AI477" s="3"/>
      <c r="AJ477" s="3"/>
    </row>
    <row r="478" spans="1:36" ht="25.5" customHeight="1" x14ac:dyDescent="0.2">
      <c r="B478" s="228" t="s">
        <v>1</v>
      </c>
      <c r="C478" s="229"/>
      <c r="D478" s="229"/>
      <c r="E478" s="229"/>
      <c r="F478" s="229"/>
      <c r="G478" s="229"/>
      <c r="I478" s="7" t="s">
        <v>2</v>
      </c>
      <c r="J478" s="7" t="s">
        <v>3</v>
      </c>
      <c r="K478" s="8" t="s">
        <v>4</v>
      </c>
      <c r="L478" s="7" t="s">
        <v>5</v>
      </c>
      <c r="M478" s="9" t="s">
        <v>6</v>
      </c>
      <c r="N478" s="9" t="s">
        <v>7</v>
      </c>
      <c r="O478" s="10" t="s">
        <v>8</v>
      </c>
      <c r="AI478" s="3"/>
      <c r="AJ478" s="3"/>
    </row>
    <row r="479" spans="1:36" ht="12.75" customHeight="1" x14ac:dyDescent="0.2">
      <c r="A479" s="12" t="s">
        <v>9</v>
      </c>
      <c r="B479" s="13">
        <v>1</v>
      </c>
      <c r="C479" s="13">
        <v>2</v>
      </c>
      <c r="D479" s="13">
        <v>3</v>
      </c>
      <c r="E479" s="13">
        <v>4</v>
      </c>
      <c r="F479" s="13">
        <v>5</v>
      </c>
      <c r="G479" s="13">
        <v>6</v>
      </c>
      <c r="H479" s="201" t="s">
        <v>10</v>
      </c>
      <c r="I479" s="41"/>
      <c r="J479" s="15"/>
      <c r="K479" s="16"/>
      <c r="L479" s="17"/>
      <c r="M479" s="6"/>
      <c r="N479" s="6"/>
      <c r="O479" s="5"/>
      <c r="AI479" s="3"/>
      <c r="AJ479" s="3"/>
    </row>
    <row r="480" spans="1:36" ht="12.75" customHeight="1" x14ac:dyDescent="0.2">
      <c r="A480" s="31" t="s">
        <v>64</v>
      </c>
      <c r="B480" s="13">
        <v>100</v>
      </c>
      <c r="C480" s="13"/>
      <c r="D480" s="13"/>
      <c r="E480" s="13"/>
      <c r="F480" s="13"/>
      <c r="G480" s="13"/>
      <c r="H480" s="202"/>
      <c r="I480" s="41"/>
      <c r="J480" s="15"/>
      <c r="K480" s="16"/>
      <c r="L480" s="17"/>
      <c r="M480" s="20">
        <f>B480</f>
        <v>100</v>
      </c>
      <c r="N480" s="6"/>
      <c r="O480" s="5"/>
      <c r="AI480" s="3"/>
      <c r="AJ480" s="3"/>
    </row>
    <row r="481" spans="1:36" ht="12.75" customHeight="1" x14ac:dyDescent="0.2">
      <c r="A481" s="32">
        <v>1102</v>
      </c>
      <c r="B481" s="13"/>
      <c r="C481" s="13">
        <v>99</v>
      </c>
      <c r="D481" s="13"/>
      <c r="E481" s="13"/>
      <c r="F481" s="13"/>
      <c r="G481" s="13"/>
      <c r="H481" s="203"/>
      <c r="I481" s="41"/>
      <c r="J481" s="41"/>
      <c r="K481" s="41"/>
      <c r="L481" s="17">
        <f>C481/B480</f>
        <v>0.99</v>
      </c>
      <c r="M481" s="20">
        <v>99</v>
      </c>
      <c r="N481" s="3">
        <f t="shared" ref="N481:N485" si="92">M481/M480</f>
        <v>0.99</v>
      </c>
      <c r="O481" s="5">
        <f t="shared" ref="O481:O485" si="93">100%-N481</f>
        <v>1.0000000000000009E-2</v>
      </c>
      <c r="AI481" s="3"/>
      <c r="AJ481" s="3"/>
    </row>
    <row r="482" spans="1:36" ht="12.75" customHeight="1" x14ac:dyDescent="0.2">
      <c r="A482" s="32">
        <v>1201</v>
      </c>
      <c r="D482" s="32">
        <v>96</v>
      </c>
      <c r="H482" s="203"/>
      <c r="I482" s="5"/>
      <c r="J482" s="5"/>
      <c r="L482" s="5">
        <f>D482/C481</f>
        <v>0.96969696969696972</v>
      </c>
      <c r="M482" s="20">
        <v>98</v>
      </c>
      <c r="N482" s="3">
        <f t="shared" si="92"/>
        <v>0.98989898989898994</v>
      </c>
      <c r="O482" s="5">
        <f t="shared" si="93"/>
        <v>1.0101010101010055E-2</v>
      </c>
      <c r="P482" s="3">
        <f>M482/M480</f>
        <v>0.98</v>
      </c>
      <c r="AI482" s="3"/>
      <c r="AJ482" s="3"/>
    </row>
    <row r="483" spans="1:36" ht="12.75" customHeight="1" x14ac:dyDescent="0.2">
      <c r="A483" s="32">
        <v>1202</v>
      </c>
      <c r="E483" s="32">
        <v>62</v>
      </c>
      <c r="H483" s="203"/>
      <c r="I483" s="5"/>
      <c r="J483" s="5"/>
      <c r="L483" s="5">
        <f>E483/D482</f>
        <v>0.64583333333333337</v>
      </c>
      <c r="M483" s="20">
        <v>82</v>
      </c>
      <c r="N483" s="3">
        <f t="shared" si="92"/>
        <v>0.83673469387755106</v>
      </c>
      <c r="O483" s="5">
        <f t="shared" si="93"/>
        <v>0.16326530612244894</v>
      </c>
      <c r="AI483" s="3"/>
      <c r="AJ483" s="3"/>
    </row>
    <row r="484" spans="1:36" ht="12.75" customHeight="1" x14ac:dyDescent="0.2">
      <c r="A484" s="32">
        <v>1301</v>
      </c>
      <c r="F484" s="32">
        <v>57</v>
      </c>
      <c r="H484" s="203"/>
      <c r="I484" s="5"/>
      <c r="J484" s="5"/>
      <c r="L484" s="5">
        <f>F484/E483</f>
        <v>0.91935483870967738</v>
      </c>
      <c r="M484" s="20">
        <v>84</v>
      </c>
      <c r="N484" s="3">
        <f t="shared" si="92"/>
        <v>1.024390243902439</v>
      </c>
      <c r="O484" s="5">
        <f t="shared" si="93"/>
        <v>-2.4390243902439046E-2</v>
      </c>
      <c r="AI484" s="3"/>
      <c r="AJ484" s="3"/>
    </row>
    <row r="485" spans="1:36" ht="12.75" customHeight="1" x14ac:dyDescent="0.2">
      <c r="A485" s="32">
        <v>1302</v>
      </c>
      <c r="G485" s="32">
        <v>46</v>
      </c>
      <c r="H485" s="203">
        <v>33</v>
      </c>
      <c r="I485" s="5"/>
      <c r="J485" s="5"/>
      <c r="L485" s="5">
        <f>G485/F484</f>
        <v>0.80701754385964908</v>
      </c>
      <c r="M485" s="20">
        <v>64</v>
      </c>
      <c r="N485" s="3">
        <f t="shared" si="92"/>
        <v>0.76190476190476186</v>
      </c>
      <c r="O485" s="5">
        <f t="shared" si="93"/>
        <v>0.23809523809523814</v>
      </c>
      <c r="AI485" s="3"/>
      <c r="AJ485" s="3"/>
    </row>
    <row r="486" spans="1:36" ht="12.75" customHeight="1" x14ac:dyDescent="0.2">
      <c r="A486" s="32">
        <v>1401</v>
      </c>
      <c r="G486" s="32">
        <v>18</v>
      </c>
      <c r="H486" s="203">
        <v>9</v>
      </c>
      <c r="I486" s="5"/>
      <c r="J486" s="5"/>
      <c r="L486" s="5"/>
      <c r="M486" s="20">
        <v>24</v>
      </c>
      <c r="N486" s="3"/>
      <c r="O486" s="5"/>
      <c r="AI486" s="3"/>
      <c r="AJ486" s="3"/>
    </row>
    <row r="487" spans="1:36" ht="12.75" customHeight="1" x14ac:dyDescent="0.2">
      <c r="A487" s="32">
        <v>1402</v>
      </c>
      <c r="G487" s="32">
        <v>8</v>
      </c>
      <c r="H487" s="203">
        <v>3</v>
      </c>
      <c r="I487" s="5"/>
      <c r="J487" s="5"/>
      <c r="L487" s="5"/>
      <c r="M487" s="20">
        <v>8</v>
      </c>
      <c r="N487" s="3"/>
      <c r="O487" s="5"/>
      <c r="AI487" s="3"/>
      <c r="AJ487" s="3"/>
    </row>
    <row r="488" spans="1:36" ht="12.75" customHeight="1" x14ac:dyDescent="0.2">
      <c r="A488" s="32">
        <v>1501</v>
      </c>
      <c r="G488" s="32">
        <v>1</v>
      </c>
      <c r="H488" s="203">
        <v>1</v>
      </c>
      <c r="I488" s="5"/>
      <c r="J488" s="5"/>
      <c r="L488" s="5"/>
      <c r="M488" s="20">
        <v>1</v>
      </c>
      <c r="N488" s="3"/>
      <c r="O488" s="5"/>
      <c r="AI488" s="3"/>
      <c r="AJ488" s="3"/>
    </row>
    <row r="489" spans="1:36" ht="12.75" customHeight="1" x14ac:dyDescent="0.2">
      <c r="H489" s="203"/>
      <c r="I489" s="5"/>
      <c r="J489" s="5"/>
      <c r="L489" s="5"/>
      <c r="M489" s="20"/>
      <c r="N489" s="3"/>
      <c r="O489" s="5"/>
      <c r="AI489" s="3"/>
      <c r="AJ489" s="3"/>
    </row>
    <row r="490" spans="1:36" ht="12.75" customHeight="1" x14ac:dyDescent="0.2">
      <c r="H490" s="203"/>
      <c r="I490" s="5"/>
      <c r="J490" s="5"/>
      <c r="L490" s="5"/>
      <c r="M490" s="20"/>
      <c r="N490" s="3"/>
      <c r="O490" s="5"/>
      <c r="AI490" s="3"/>
      <c r="AJ490" s="3"/>
    </row>
    <row r="491" spans="1:36" ht="12.75" customHeight="1" x14ac:dyDescent="0.2">
      <c r="H491" s="203"/>
      <c r="I491" s="5"/>
      <c r="J491" s="5"/>
      <c r="L491" s="5"/>
      <c r="M491" s="20"/>
      <c r="N491" s="3"/>
      <c r="O491" s="5"/>
      <c r="AI491" s="3"/>
      <c r="AJ491" s="3"/>
    </row>
    <row r="492" spans="1:36" ht="12.75" customHeight="1" x14ac:dyDescent="0.2">
      <c r="H492" s="203"/>
      <c r="I492" s="5"/>
      <c r="J492" s="5"/>
      <c r="L492" s="5"/>
      <c r="M492" s="20"/>
      <c r="N492" s="3"/>
      <c r="O492" s="5"/>
      <c r="AI492" s="3"/>
      <c r="AJ492" s="3"/>
    </row>
    <row r="493" spans="1:36" ht="12.75" customHeight="1" x14ac:dyDescent="0.2">
      <c r="H493" s="206">
        <f>SUM(H485:H488)</f>
        <v>46</v>
      </c>
      <c r="I493" s="5">
        <f>H485/B480</f>
        <v>0.33</v>
      </c>
      <c r="J493" s="5">
        <f>H493/B480</f>
        <v>0.46</v>
      </c>
      <c r="K493" s="5">
        <f>J493-I493</f>
        <v>0.13</v>
      </c>
      <c r="L493" s="5"/>
      <c r="M493" s="6"/>
      <c r="N493" s="6"/>
      <c r="O493" s="5"/>
      <c r="AI493" s="3"/>
      <c r="AJ493" s="3"/>
    </row>
    <row r="494" spans="1:36" ht="12.75" customHeight="1" x14ac:dyDescent="0.3">
      <c r="A494" s="44" t="s">
        <v>81</v>
      </c>
      <c r="I494" s="5"/>
      <c r="J494" s="5"/>
      <c r="L494" s="5"/>
      <c r="M494" s="6"/>
      <c r="N494" s="6"/>
      <c r="O494" s="5"/>
      <c r="AI494" s="3"/>
      <c r="AJ494" s="3"/>
    </row>
    <row r="495" spans="1:36" ht="25.5" customHeight="1" x14ac:dyDescent="0.2">
      <c r="B495" s="228" t="s">
        <v>1</v>
      </c>
      <c r="C495" s="229"/>
      <c r="D495" s="229"/>
      <c r="E495" s="229"/>
      <c r="F495" s="229"/>
      <c r="G495" s="229"/>
      <c r="I495" s="7" t="s">
        <v>2</v>
      </c>
      <c r="J495" s="7" t="s">
        <v>3</v>
      </c>
      <c r="K495" s="8" t="s">
        <v>4</v>
      </c>
      <c r="L495" s="7" t="s">
        <v>5</v>
      </c>
      <c r="M495" s="9" t="s">
        <v>6</v>
      </c>
      <c r="N495" s="9" t="s">
        <v>7</v>
      </c>
      <c r="O495" s="10" t="s">
        <v>8</v>
      </c>
      <c r="AI495" s="3"/>
      <c r="AJ495" s="3"/>
    </row>
    <row r="496" spans="1:36" ht="12.75" customHeight="1" x14ac:dyDescent="0.2">
      <c r="A496" s="12" t="s">
        <v>9</v>
      </c>
      <c r="B496" s="13">
        <v>1</v>
      </c>
      <c r="C496" s="13">
        <v>2</v>
      </c>
      <c r="D496" s="13">
        <v>3</v>
      </c>
      <c r="E496" s="13">
        <v>4</v>
      </c>
      <c r="F496" s="13">
        <v>5</v>
      </c>
      <c r="G496" s="13">
        <v>6</v>
      </c>
      <c r="H496" s="201" t="s">
        <v>10</v>
      </c>
      <c r="I496" s="41"/>
      <c r="J496" s="15"/>
      <c r="K496" s="16"/>
      <c r="L496" s="17"/>
      <c r="M496" s="6"/>
      <c r="N496" s="6"/>
      <c r="O496" s="5"/>
      <c r="AI496" s="3"/>
      <c r="AJ496" s="3"/>
    </row>
    <row r="497" spans="1:36" ht="12.75" customHeight="1" x14ac:dyDescent="0.2">
      <c r="A497" s="31" t="s">
        <v>65</v>
      </c>
      <c r="B497" s="13">
        <v>629</v>
      </c>
      <c r="C497" s="13"/>
      <c r="D497" s="13"/>
      <c r="E497" s="13"/>
      <c r="F497" s="13"/>
      <c r="G497" s="13"/>
      <c r="H497" s="203"/>
      <c r="I497" s="41"/>
      <c r="J497" s="15"/>
      <c r="K497" s="16"/>
      <c r="L497" s="17"/>
      <c r="M497" s="20">
        <f>B497</f>
        <v>629</v>
      </c>
      <c r="N497" s="6"/>
      <c r="O497" s="5"/>
      <c r="AI497" s="3"/>
      <c r="AJ497" s="3"/>
    </row>
    <row r="498" spans="1:36" ht="12.75" customHeight="1" x14ac:dyDescent="0.2">
      <c r="A498" s="32">
        <v>1102</v>
      </c>
      <c r="B498" s="13"/>
      <c r="C498" s="13">
        <v>558</v>
      </c>
      <c r="D498" s="13"/>
      <c r="E498" s="13"/>
      <c r="F498" s="13"/>
      <c r="G498" s="13"/>
      <c r="H498" s="203"/>
      <c r="I498" s="41"/>
      <c r="J498" s="41"/>
      <c r="K498" s="41"/>
      <c r="L498" s="17">
        <f>C498/B497</f>
        <v>0.88712241653418122</v>
      </c>
      <c r="M498" s="20">
        <v>646</v>
      </c>
      <c r="N498" s="3">
        <f t="shared" ref="N498:N502" si="94">M498/M497</f>
        <v>1.027027027027027</v>
      </c>
      <c r="O498" s="5">
        <f t="shared" ref="O498:O502" si="95">100%-N498</f>
        <v>-2.7027027027026973E-2</v>
      </c>
      <c r="AI498" s="3"/>
      <c r="AJ498" s="3"/>
    </row>
    <row r="499" spans="1:36" ht="12.75" customHeight="1" x14ac:dyDescent="0.2">
      <c r="A499" s="32">
        <v>1202</v>
      </c>
      <c r="D499" s="32">
        <v>546</v>
      </c>
      <c r="H499" s="203"/>
      <c r="I499" s="5"/>
      <c r="J499" s="5"/>
      <c r="L499" s="5">
        <f>D499/C498</f>
        <v>0.978494623655914</v>
      </c>
      <c r="M499" s="20">
        <v>495</v>
      </c>
      <c r="N499" s="3">
        <f t="shared" si="94"/>
        <v>0.76625386996904021</v>
      </c>
      <c r="O499" s="5">
        <f t="shared" si="95"/>
        <v>0.23374613003095979</v>
      </c>
      <c r="P499" s="3">
        <f>M499/M497</f>
        <v>0.78696343402225755</v>
      </c>
      <c r="AI499" s="3"/>
      <c r="AJ499" s="3"/>
    </row>
    <row r="500" spans="1:36" ht="12.75" customHeight="1" x14ac:dyDescent="0.2">
      <c r="A500" s="32">
        <v>1301</v>
      </c>
      <c r="E500" s="32">
        <v>505</v>
      </c>
      <c r="H500" s="203"/>
      <c r="I500" s="5"/>
      <c r="J500" s="5"/>
      <c r="L500" s="5">
        <f>E500/D499</f>
        <v>0.92490842490842495</v>
      </c>
      <c r="M500" s="20">
        <v>579</v>
      </c>
      <c r="N500" s="3">
        <f t="shared" si="94"/>
        <v>1.1696969696969697</v>
      </c>
      <c r="O500" s="5">
        <f t="shared" si="95"/>
        <v>-0.16969696969696968</v>
      </c>
      <c r="AI500" s="3"/>
      <c r="AJ500" s="3"/>
    </row>
    <row r="501" spans="1:36" ht="12.75" customHeight="1" x14ac:dyDescent="0.2">
      <c r="A501" s="32">
        <v>1302</v>
      </c>
      <c r="F501" s="32">
        <v>436</v>
      </c>
      <c r="H501" s="203"/>
      <c r="I501" s="5"/>
      <c r="J501" s="5"/>
      <c r="L501" s="5">
        <f>F501/E500</f>
        <v>0.86336633663366336</v>
      </c>
      <c r="M501" s="20">
        <v>457</v>
      </c>
      <c r="N501" s="3">
        <f t="shared" si="94"/>
        <v>0.78929188255613125</v>
      </c>
      <c r="O501" s="5">
        <f t="shared" si="95"/>
        <v>0.21070811744386875</v>
      </c>
      <c r="AI501" s="3"/>
      <c r="AJ501" s="3"/>
    </row>
    <row r="502" spans="1:36" ht="12.75" customHeight="1" x14ac:dyDescent="0.2">
      <c r="A502" s="32">
        <v>1401</v>
      </c>
      <c r="G502" s="32">
        <v>436</v>
      </c>
      <c r="H502" s="203">
        <f>353</f>
        <v>353</v>
      </c>
      <c r="I502" s="5"/>
      <c r="J502" s="5"/>
      <c r="L502" s="5">
        <f>G502/F501</f>
        <v>1</v>
      </c>
      <c r="M502" s="20">
        <v>445</v>
      </c>
      <c r="N502" s="3">
        <f t="shared" si="94"/>
        <v>0.97374179431072205</v>
      </c>
      <c r="O502" s="5">
        <f t="shared" si="95"/>
        <v>2.6258205689277947E-2</v>
      </c>
      <c r="AI502" s="3"/>
      <c r="AJ502" s="3"/>
    </row>
    <row r="503" spans="1:36" ht="12.75" customHeight="1" x14ac:dyDescent="0.2">
      <c r="A503" s="32">
        <v>1402</v>
      </c>
      <c r="G503" s="32">
        <v>69</v>
      </c>
      <c r="H503" s="203">
        <v>26</v>
      </c>
      <c r="I503" s="5"/>
      <c r="J503" s="5"/>
      <c r="L503" s="5"/>
      <c r="M503" s="20">
        <v>81</v>
      </c>
      <c r="N503" s="3"/>
      <c r="O503" s="5"/>
      <c r="AI503" s="3"/>
      <c r="AJ503" s="3"/>
    </row>
    <row r="504" spans="1:36" ht="12.75" customHeight="1" x14ac:dyDescent="0.2">
      <c r="A504" s="32">
        <v>1501</v>
      </c>
      <c r="G504" s="32">
        <v>14</v>
      </c>
      <c r="H504" s="203">
        <v>13</v>
      </c>
      <c r="I504" s="5"/>
      <c r="J504" s="5"/>
      <c r="L504" s="5"/>
      <c r="M504" s="20">
        <v>15</v>
      </c>
      <c r="N504" s="3"/>
      <c r="O504" s="5"/>
      <c r="AI504" s="3"/>
      <c r="AJ504" s="3"/>
    </row>
    <row r="505" spans="1:36" ht="12.75" customHeight="1" x14ac:dyDescent="0.2">
      <c r="A505" s="32">
        <v>1502</v>
      </c>
      <c r="G505" s="32">
        <v>1</v>
      </c>
      <c r="H505" s="203">
        <v>1</v>
      </c>
      <c r="I505" s="5"/>
      <c r="J505" s="5"/>
      <c r="L505" s="5"/>
      <c r="M505" s="20">
        <v>1</v>
      </c>
      <c r="N505" s="3"/>
      <c r="O505" s="5"/>
      <c r="AI505" s="3"/>
      <c r="AJ505" s="3"/>
    </row>
    <row r="506" spans="1:36" ht="12.75" customHeight="1" x14ac:dyDescent="0.2">
      <c r="H506" s="203"/>
      <c r="I506" s="5"/>
      <c r="J506" s="5"/>
      <c r="L506" s="5"/>
      <c r="M506" s="20"/>
      <c r="N506" s="3"/>
      <c r="O506" s="5"/>
      <c r="AI506" s="3"/>
      <c r="AJ506" s="3"/>
    </row>
    <row r="507" spans="1:36" ht="12.75" customHeight="1" x14ac:dyDescent="0.2">
      <c r="H507" s="203"/>
      <c r="I507" s="5"/>
      <c r="J507" s="5"/>
      <c r="L507" s="5"/>
      <c r="M507" s="20"/>
      <c r="N507" s="3"/>
      <c r="O507" s="5"/>
      <c r="AI507" s="3"/>
      <c r="AJ507" s="3"/>
    </row>
    <row r="508" spans="1:36" ht="12.75" customHeight="1" x14ac:dyDescent="0.2">
      <c r="H508" s="203"/>
      <c r="I508" s="5"/>
      <c r="J508" s="5"/>
      <c r="L508" s="5"/>
      <c r="M508" s="20"/>
      <c r="N508" s="3"/>
      <c r="O508" s="5"/>
      <c r="AI508" s="3"/>
      <c r="AJ508" s="3"/>
    </row>
    <row r="509" spans="1:36" ht="12.75" customHeight="1" x14ac:dyDescent="0.2">
      <c r="H509" s="206">
        <f>SUM(H502:H505)</f>
        <v>393</v>
      </c>
      <c r="I509" s="5">
        <f>H502/B497</f>
        <v>0.56120826709061999</v>
      </c>
      <c r="J509" s="5">
        <f>H509/B497</f>
        <v>0.62480127186009538</v>
      </c>
      <c r="K509" s="5">
        <f>J509-I509</f>
        <v>6.3593004769475381E-2</v>
      </c>
      <c r="L509" s="5"/>
      <c r="M509" s="6"/>
      <c r="N509" s="6"/>
      <c r="O509" s="5"/>
      <c r="AI509" s="3"/>
      <c r="AJ509" s="3"/>
    </row>
    <row r="510" spans="1:36" ht="12.75" customHeight="1" x14ac:dyDescent="0.2">
      <c r="I510" s="5"/>
      <c r="J510" s="5"/>
      <c r="L510" s="5"/>
      <c r="M510" s="6"/>
      <c r="N510" s="6"/>
      <c r="O510" s="5"/>
      <c r="AI510" s="3"/>
      <c r="AJ510" s="3"/>
    </row>
    <row r="511" spans="1:36" ht="12.75" customHeight="1" x14ac:dyDescent="0.2">
      <c r="I511" s="5"/>
      <c r="J511" s="5"/>
      <c r="L511" s="5"/>
      <c r="M511" s="6"/>
      <c r="N511" s="6"/>
      <c r="O511" s="5"/>
      <c r="AI511" s="3"/>
      <c r="AJ511" s="3"/>
    </row>
    <row r="512" spans="1:36" ht="12.75" customHeight="1" x14ac:dyDescent="0.2">
      <c r="I512" s="5"/>
      <c r="J512" s="5"/>
      <c r="L512" s="5"/>
      <c r="M512" s="6"/>
      <c r="N512" s="6"/>
      <c r="O512" s="5"/>
      <c r="AI512" s="3"/>
      <c r="AJ512" s="3"/>
    </row>
    <row r="513" spans="1:36" ht="12.75" customHeight="1" x14ac:dyDescent="0.2">
      <c r="I513" s="5"/>
      <c r="J513" s="5"/>
      <c r="L513" s="5"/>
      <c r="M513" s="6"/>
      <c r="N513" s="6"/>
      <c r="O513" s="5"/>
      <c r="AI513" s="3"/>
      <c r="AJ513" s="3"/>
    </row>
    <row r="514" spans="1:36" ht="12.75" customHeight="1" x14ac:dyDescent="0.3">
      <c r="A514" s="44" t="s">
        <v>82</v>
      </c>
      <c r="I514" s="5"/>
      <c r="J514" s="5"/>
      <c r="L514" s="5"/>
      <c r="M514" s="6"/>
      <c r="N514" s="6"/>
      <c r="O514" s="5"/>
      <c r="AI514" s="3"/>
      <c r="AJ514" s="3"/>
    </row>
    <row r="515" spans="1:36" ht="25.5" customHeight="1" x14ac:dyDescent="0.2">
      <c r="B515" s="228" t="s">
        <v>1</v>
      </c>
      <c r="C515" s="229"/>
      <c r="D515" s="229"/>
      <c r="E515" s="229"/>
      <c r="F515" s="229"/>
      <c r="G515" s="229"/>
      <c r="I515" s="7" t="s">
        <v>2</v>
      </c>
      <c r="J515" s="7" t="s">
        <v>3</v>
      </c>
      <c r="K515" s="8" t="s">
        <v>4</v>
      </c>
      <c r="L515" s="7" t="s">
        <v>5</v>
      </c>
      <c r="M515" s="9" t="s">
        <v>6</v>
      </c>
      <c r="N515" s="9" t="s">
        <v>7</v>
      </c>
      <c r="O515" s="10" t="s">
        <v>8</v>
      </c>
      <c r="AI515" s="3"/>
      <c r="AJ515" s="3"/>
    </row>
    <row r="516" spans="1:36" ht="12.75" customHeight="1" x14ac:dyDescent="0.2">
      <c r="A516" s="12" t="s">
        <v>9</v>
      </c>
      <c r="B516" s="13">
        <v>1</v>
      </c>
      <c r="C516" s="13">
        <v>2</v>
      </c>
      <c r="D516" s="13">
        <v>3</v>
      </c>
      <c r="E516" s="13">
        <v>4</v>
      </c>
      <c r="F516" s="13">
        <v>5</v>
      </c>
      <c r="G516" s="13">
        <v>6</v>
      </c>
      <c r="H516" s="201" t="s">
        <v>10</v>
      </c>
      <c r="I516" s="41"/>
      <c r="J516" s="15"/>
      <c r="K516" s="16"/>
      <c r="L516" s="17"/>
      <c r="M516" s="6"/>
      <c r="N516" s="6"/>
      <c r="O516" s="5"/>
      <c r="AI516" s="3"/>
      <c r="AJ516" s="3"/>
    </row>
    <row r="517" spans="1:36" ht="12.75" customHeight="1" x14ac:dyDescent="0.2">
      <c r="A517" s="31" t="s">
        <v>66</v>
      </c>
      <c r="B517" s="13">
        <v>143</v>
      </c>
      <c r="C517" s="13"/>
      <c r="D517" s="13"/>
      <c r="E517" s="13"/>
      <c r="F517" s="13"/>
      <c r="G517" s="13"/>
      <c r="H517" s="202"/>
      <c r="I517" s="41"/>
      <c r="J517" s="15"/>
      <c r="K517" s="16"/>
      <c r="L517" s="17"/>
      <c r="M517" s="20">
        <f>B517</f>
        <v>143</v>
      </c>
      <c r="N517" s="6"/>
      <c r="O517" s="5"/>
      <c r="AI517" s="3"/>
      <c r="AJ517" s="3"/>
    </row>
    <row r="518" spans="1:36" ht="12.75" customHeight="1" x14ac:dyDescent="0.2">
      <c r="A518" s="32">
        <v>1202</v>
      </c>
      <c r="B518" s="13"/>
      <c r="C518" s="13">
        <v>85</v>
      </c>
      <c r="D518" s="13"/>
      <c r="E518" s="13"/>
      <c r="F518" s="13"/>
      <c r="G518" s="13"/>
      <c r="H518" s="203"/>
      <c r="I518" s="41"/>
      <c r="J518" s="41"/>
      <c r="K518" s="41"/>
      <c r="L518" s="17">
        <f>C518/B517</f>
        <v>0.59440559440559437</v>
      </c>
      <c r="M518" s="20">
        <v>86</v>
      </c>
      <c r="N518" s="3">
        <f t="shared" ref="N518:N522" si="96">M518/M517</f>
        <v>0.60139860139860135</v>
      </c>
      <c r="O518" s="5">
        <f t="shared" ref="O518:O522" si="97">100%-N518</f>
        <v>0.39860139860139865</v>
      </c>
      <c r="AI518" s="3"/>
      <c r="AJ518" s="3"/>
    </row>
    <row r="519" spans="1:36" ht="12.75" customHeight="1" x14ac:dyDescent="0.2">
      <c r="A519" s="32">
        <v>1301</v>
      </c>
      <c r="D519" s="32">
        <v>80</v>
      </c>
      <c r="H519" s="203"/>
      <c r="I519" s="5"/>
      <c r="J519" s="5"/>
      <c r="L519" s="5">
        <f>D519/C518</f>
        <v>0.94117647058823528</v>
      </c>
      <c r="M519" s="20">
        <v>92</v>
      </c>
      <c r="N519" s="3">
        <f t="shared" si="96"/>
        <v>1.069767441860465</v>
      </c>
      <c r="O519" s="5">
        <f t="shared" si="97"/>
        <v>-6.9767441860465018E-2</v>
      </c>
      <c r="P519" s="3">
        <f>M519/M517</f>
        <v>0.64335664335664333</v>
      </c>
      <c r="AI519" s="3"/>
      <c r="AJ519" s="3"/>
    </row>
    <row r="520" spans="1:36" ht="12.75" customHeight="1" x14ac:dyDescent="0.2">
      <c r="A520" s="32">
        <v>1302</v>
      </c>
      <c r="E520" s="32">
        <v>66</v>
      </c>
      <c r="H520" s="203"/>
      <c r="I520" s="5"/>
      <c r="J520" s="5"/>
      <c r="L520" s="5">
        <f>E520/D519</f>
        <v>0.82499999999999996</v>
      </c>
      <c r="M520" s="20">
        <v>71</v>
      </c>
      <c r="N520" s="3">
        <f t="shared" si="96"/>
        <v>0.77173913043478259</v>
      </c>
      <c r="O520" s="5">
        <f t="shared" si="97"/>
        <v>0.22826086956521741</v>
      </c>
      <c r="AI520" s="3"/>
      <c r="AJ520" s="3"/>
    </row>
    <row r="521" spans="1:36" ht="12.75" customHeight="1" x14ac:dyDescent="0.2">
      <c r="A521" s="32">
        <v>1401</v>
      </c>
      <c r="F521" s="32">
        <v>64</v>
      </c>
      <c r="H521" s="203"/>
      <c r="I521" s="5"/>
      <c r="J521" s="5"/>
      <c r="L521" s="5">
        <f>F521/E520</f>
        <v>0.96969696969696972</v>
      </c>
      <c r="M521" s="20">
        <v>70</v>
      </c>
      <c r="N521" s="3">
        <f t="shared" si="96"/>
        <v>0.9859154929577465</v>
      </c>
      <c r="O521" s="5">
        <f t="shared" si="97"/>
        <v>1.4084507042253502E-2</v>
      </c>
      <c r="AI521" s="3"/>
      <c r="AJ521" s="3"/>
    </row>
    <row r="522" spans="1:36" ht="12.75" customHeight="1" x14ac:dyDescent="0.2">
      <c r="A522" s="32">
        <v>1402</v>
      </c>
      <c r="G522" s="32">
        <v>52</v>
      </c>
      <c r="H522" s="203">
        <v>24</v>
      </c>
      <c r="I522" s="5"/>
      <c r="J522" s="5"/>
      <c r="L522" s="5">
        <f>G522/F521</f>
        <v>0.8125</v>
      </c>
      <c r="M522" s="20">
        <v>62</v>
      </c>
      <c r="N522" s="3">
        <f t="shared" si="96"/>
        <v>0.88571428571428568</v>
      </c>
      <c r="O522" s="5">
        <f t="shared" si="97"/>
        <v>0.11428571428571432</v>
      </c>
      <c r="AI522" s="3"/>
      <c r="AJ522" s="3"/>
    </row>
    <row r="523" spans="1:36" ht="12.75" customHeight="1" x14ac:dyDescent="0.2">
      <c r="A523" s="32">
        <v>1501</v>
      </c>
      <c r="G523" s="32">
        <v>26</v>
      </c>
      <c r="H523" s="203">
        <v>13</v>
      </c>
      <c r="I523" s="5"/>
      <c r="J523" s="5"/>
      <c r="L523" s="5"/>
      <c r="M523" s="20">
        <v>29</v>
      </c>
      <c r="N523" s="3"/>
      <c r="O523" s="5"/>
      <c r="AI523" s="3"/>
      <c r="AJ523" s="3"/>
    </row>
    <row r="524" spans="1:36" ht="12.75" customHeight="1" x14ac:dyDescent="0.2">
      <c r="A524" s="32">
        <v>1502</v>
      </c>
      <c r="G524" s="32">
        <v>6</v>
      </c>
      <c r="H524" s="203">
        <v>4</v>
      </c>
      <c r="I524" s="5"/>
      <c r="J524" s="5"/>
      <c r="L524" s="5"/>
      <c r="M524" s="20">
        <v>10</v>
      </c>
      <c r="N524" s="3"/>
      <c r="O524" s="5"/>
      <c r="AI524" s="3"/>
      <c r="AJ524" s="3"/>
    </row>
    <row r="525" spans="1:36" ht="12.75" customHeight="1" x14ac:dyDescent="0.2">
      <c r="A525" s="31" t="s">
        <v>83</v>
      </c>
      <c r="H525" s="203"/>
      <c r="I525" s="5"/>
      <c r="J525" s="5"/>
      <c r="L525" s="5"/>
      <c r="M525" s="20"/>
      <c r="N525" s="3"/>
      <c r="O525" s="5"/>
      <c r="AI525" s="3"/>
      <c r="AJ525" s="3"/>
    </row>
    <row r="526" spans="1:36" ht="12.75" customHeight="1" x14ac:dyDescent="0.2">
      <c r="A526" s="32">
        <v>1602</v>
      </c>
      <c r="H526" s="203"/>
      <c r="I526" s="5"/>
      <c r="J526" s="5"/>
      <c r="L526" s="5"/>
      <c r="M526" s="20"/>
      <c r="N526" s="3"/>
      <c r="O526" s="5"/>
      <c r="AI526" s="3"/>
      <c r="AJ526" s="3"/>
    </row>
    <row r="527" spans="1:36" ht="12.75" customHeight="1" x14ac:dyDescent="0.2">
      <c r="H527" s="203"/>
      <c r="I527" s="5"/>
      <c r="J527" s="5"/>
      <c r="L527" s="5"/>
      <c r="M527" s="20"/>
      <c r="N527" s="3"/>
      <c r="O527" s="5"/>
      <c r="AI527" s="3"/>
      <c r="AJ527" s="3"/>
    </row>
    <row r="528" spans="1:36" ht="12.75" customHeight="1" x14ac:dyDescent="0.2">
      <c r="H528" s="203"/>
      <c r="I528" s="5"/>
      <c r="J528" s="5"/>
      <c r="L528" s="5"/>
      <c r="M528" s="20"/>
      <c r="N528" s="3"/>
      <c r="O528" s="5"/>
      <c r="AI528" s="3"/>
      <c r="AJ528" s="3"/>
    </row>
    <row r="529" spans="1:36" ht="12.75" customHeight="1" x14ac:dyDescent="0.2">
      <c r="H529" s="203"/>
      <c r="I529" s="5"/>
      <c r="J529" s="5"/>
      <c r="L529" s="5"/>
      <c r="M529" s="20"/>
      <c r="N529" s="3"/>
      <c r="O529" s="5"/>
      <c r="AI529" s="3"/>
      <c r="AJ529" s="3"/>
    </row>
    <row r="530" spans="1:36" ht="12.75" customHeight="1" x14ac:dyDescent="0.2">
      <c r="H530" s="206">
        <f>SUM(H522:H524)</f>
        <v>41</v>
      </c>
      <c r="I530" s="5">
        <f>H522/B517</f>
        <v>0.16783216783216784</v>
      </c>
      <c r="J530" s="5">
        <f>H530/B517</f>
        <v>0.28671328671328672</v>
      </c>
      <c r="K530" s="5">
        <f>J530-I530</f>
        <v>0.11888111888111888</v>
      </c>
      <c r="L530" s="5"/>
      <c r="M530" s="6"/>
      <c r="N530" s="6"/>
      <c r="O530" s="5"/>
      <c r="AI530" s="3"/>
      <c r="AJ530" s="3"/>
    </row>
    <row r="531" spans="1:36" ht="12.75" customHeight="1" x14ac:dyDescent="0.2">
      <c r="I531" s="5"/>
      <c r="J531" s="5"/>
      <c r="K531" s="5"/>
      <c r="L531" s="5"/>
      <c r="M531" s="6"/>
      <c r="N531" s="6"/>
      <c r="O531" s="5"/>
      <c r="AI531" s="3"/>
      <c r="AJ531" s="3"/>
    </row>
    <row r="532" spans="1:36" ht="12.75" customHeight="1" x14ac:dyDescent="0.2">
      <c r="I532" s="5"/>
      <c r="J532" s="5"/>
      <c r="K532" s="5"/>
      <c r="L532" s="5"/>
      <c r="M532" s="6"/>
      <c r="N532" s="6"/>
      <c r="O532" s="5"/>
      <c r="AI532" s="3"/>
      <c r="AJ532" s="3"/>
    </row>
    <row r="533" spans="1:36" ht="12.75" customHeight="1" x14ac:dyDescent="0.2">
      <c r="I533" s="5"/>
      <c r="J533" s="5"/>
      <c r="K533" s="5"/>
      <c r="L533" s="5"/>
      <c r="M533" s="6"/>
      <c r="N533" s="6"/>
      <c r="O533" s="5"/>
      <c r="AI533" s="3"/>
      <c r="AJ533" s="3"/>
    </row>
    <row r="534" spans="1:36" ht="12.75" customHeight="1" x14ac:dyDescent="0.3">
      <c r="A534" s="44" t="s">
        <v>84</v>
      </c>
      <c r="I534" s="5"/>
      <c r="J534" s="5"/>
      <c r="L534" s="5"/>
      <c r="M534" s="6"/>
      <c r="N534" s="6"/>
      <c r="O534" s="5"/>
      <c r="AI534" s="3"/>
      <c r="AJ534" s="3"/>
    </row>
    <row r="535" spans="1:36" ht="25.5" customHeight="1" x14ac:dyDescent="0.2">
      <c r="B535" s="228" t="s">
        <v>1</v>
      </c>
      <c r="C535" s="229"/>
      <c r="D535" s="229"/>
      <c r="E535" s="229"/>
      <c r="F535" s="229"/>
      <c r="G535" s="229"/>
      <c r="I535" s="7" t="s">
        <v>2</v>
      </c>
      <c r="J535" s="7" t="s">
        <v>3</v>
      </c>
      <c r="K535" s="8" t="s">
        <v>4</v>
      </c>
      <c r="L535" s="7" t="s">
        <v>5</v>
      </c>
      <c r="M535" s="9" t="s">
        <v>6</v>
      </c>
      <c r="N535" s="9" t="s">
        <v>7</v>
      </c>
      <c r="O535" s="10" t="s">
        <v>8</v>
      </c>
      <c r="AI535" s="3"/>
      <c r="AJ535" s="3"/>
    </row>
    <row r="536" spans="1:36" ht="12.75" customHeight="1" x14ac:dyDescent="0.2">
      <c r="A536" s="12" t="s">
        <v>9</v>
      </c>
      <c r="B536" s="13">
        <v>1</v>
      </c>
      <c r="C536" s="13">
        <v>2</v>
      </c>
      <c r="D536" s="13">
        <v>3</v>
      </c>
      <c r="E536" s="13">
        <v>4</v>
      </c>
      <c r="F536" s="13">
        <v>5</v>
      </c>
      <c r="G536" s="13">
        <v>6</v>
      </c>
      <c r="H536" s="201" t="s">
        <v>10</v>
      </c>
      <c r="I536" s="41"/>
      <c r="J536" s="15"/>
      <c r="K536" s="16"/>
      <c r="L536" s="17"/>
      <c r="M536" s="6"/>
      <c r="N536" s="6"/>
      <c r="O536" s="5"/>
      <c r="AI536" s="3"/>
      <c r="AJ536" s="3"/>
    </row>
    <row r="537" spans="1:36" ht="12.75" customHeight="1" x14ac:dyDescent="0.2">
      <c r="A537" s="31" t="s">
        <v>70</v>
      </c>
      <c r="B537" s="13">
        <v>643</v>
      </c>
      <c r="C537" s="13"/>
      <c r="D537" s="13"/>
      <c r="E537" s="13"/>
      <c r="F537" s="13"/>
      <c r="G537" s="13"/>
      <c r="H537" s="203"/>
      <c r="I537" s="41"/>
      <c r="J537" s="15"/>
      <c r="K537" s="16"/>
      <c r="L537" s="17"/>
      <c r="M537" s="20">
        <f>B537</f>
        <v>643</v>
      </c>
      <c r="N537" s="6"/>
      <c r="O537" s="5"/>
      <c r="AI537" s="3"/>
      <c r="AJ537" s="3"/>
    </row>
    <row r="538" spans="1:36" ht="12.75" customHeight="1" x14ac:dyDescent="0.2">
      <c r="A538" s="32">
        <v>1301</v>
      </c>
      <c r="B538" s="13"/>
      <c r="C538" s="13">
        <v>530</v>
      </c>
      <c r="D538" s="13"/>
      <c r="E538" s="13"/>
      <c r="F538" s="13"/>
      <c r="G538" s="13"/>
      <c r="H538" s="203"/>
      <c r="I538" s="41"/>
      <c r="J538" s="41"/>
      <c r="K538" s="41"/>
      <c r="L538" s="17">
        <f>C538/B537</f>
        <v>0.82426127527216175</v>
      </c>
      <c r="M538" s="20">
        <v>563</v>
      </c>
      <c r="N538" s="3">
        <f t="shared" ref="N538:N542" si="98">M538/M537</f>
        <v>0.87558320373250387</v>
      </c>
      <c r="O538" s="5">
        <f t="shared" ref="O538:O542" si="99">100%-N538</f>
        <v>0.12441679626749613</v>
      </c>
      <c r="AI538" s="3"/>
      <c r="AJ538" s="3"/>
    </row>
    <row r="539" spans="1:36" ht="12.75" customHeight="1" x14ac:dyDescent="0.2">
      <c r="A539" s="32">
        <v>1302</v>
      </c>
      <c r="D539" s="32">
        <v>490</v>
      </c>
      <c r="H539" s="203"/>
      <c r="I539" s="5"/>
      <c r="J539" s="5"/>
      <c r="L539" s="5">
        <f>D539/C538</f>
        <v>0.92452830188679247</v>
      </c>
      <c r="M539" s="20">
        <v>504</v>
      </c>
      <c r="N539" s="3">
        <f t="shared" si="98"/>
        <v>0.89520426287744226</v>
      </c>
      <c r="O539" s="5">
        <f t="shared" si="99"/>
        <v>0.10479573712255774</v>
      </c>
      <c r="P539" s="3">
        <f>M539/M537</f>
        <v>0.78382581648522553</v>
      </c>
      <c r="AI539" s="3"/>
      <c r="AJ539" s="3"/>
    </row>
    <row r="540" spans="1:36" ht="12.75" customHeight="1" x14ac:dyDescent="0.2">
      <c r="A540" s="32">
        <v>1401</v>
      </c>
      <c r="E540" s="32">
        <v>479</v>
      </c>
      <c r="H540" s="203"/>
      <c r="I540" s="5"/>
      <c r="J540" s="5"/>
      <c r="L540" s="5">
        <f>E540/D539</f>
        <v>0.97755102040816322</v>
      </c>
      <c r="M540" s="20">
        <v>495</v>
      </c>
      <c r="N540" s="3">
        <f t="shared" si="98"/>
        <v>0.9821428571428571</v>
      </c>
      <c r="O540" s="5">
        <f t="shared" si="99"/>
        <v>1.7857142857142905E-2</v>
      </c>
      <c r="AI540" s="3"/>
      <c r="AJ540" s="3"/>
    </row>
    <row r="541" spans="1:36" ht="12.75" customHeight="1" x14ac:dyDescent="0.2">
      <c r="A541" s="32">
        <v>1402</v>
      </c>
      <c r="F541" s="32">
        <v>443</v>
      </c>
      <c r="H541" s="203">
        <v>2</v>
      </c>
      <c r="I541" s="5"/>
      <c r="J541" s="5"/>
      <c r="L541" s="5">
        <f>F541/E540</f>
        <v>0.92484342379958251</v>
      </c>
      <c r="M541" s="20">
        <v>469</v>
      </c>
      <c r="N541" s="3">
        <f t="shared" si="98"/>
        <v>0.94747474747474747</v>
      </c>
      <c r="O541" s="5">
        <f t="shared" si="99"/>
        <v>5.252525252525253E-2</v>
      </c>
      <c r="AI541" s="3"/>
      <c r="AJ541" s="3"/>
    </row>
    <row r="542" spans="1:36" ht="12.75" customHeight="1" x14ac:dyDescent="0.2">
      <c r="A542" s="32">
        <v>1501</v>
      </c>
      <c r="G542" s="32">
        <v>436</v>
      </c>
      <c r="H542" s="203">
        <v>351</v>
      </c>
      <c r="I542" s="5"/>
      <c r="J542" s="5"/>
      <c r="L542" s="5">
        <f>G542/F541</f>
        <v>0.98419864559819414</v>
      </c>
      <c r="M542" s="20">
        <v>462</v>
      </c>
      <c r="N542" s="3">
        <f t="shared" si="98"/>
        <v>0.9850746268656716</v>
      </c>
      <c r="O542" s="5">
        <f t="shared" si="99"/>
        <v>1.4925373134328401E-2</v>
      </c>
      <c r="AI542" s="3"/>
      <c r="AJ542" s="3"/>
    </row>
    <row r="543" spans="1:36" ht="12.75" customHeight="1" x14ac:dyDescent="0.2">
      <c r="A543" s="32">
        <v>1502</v>
      </c>
      <c r="G543" s="32">
        <v>78</v>
      </c>
      <c r="H543" s="203">
        <v>28</v>
      </c>
      <c r="I543" s="5"/>
      <c r="J543" s="5"/>
      <c r="L543" s="5"/>
      <c r="M543" s="20">
        <v>84</v>
      </c>
      <c r="N543" s="3"/>
      <c r="O543" s="5"/>
      <c r="AI543" s="3"/>
      <c r="AJ543" s="3"/>
    </row>
    <row r="544" spans="1:36" ht="12.75" customHeight="1" x14ac:dyDescent="0.2">
      <c r="A544" s="31" t="s">
        <v>83</v>
      </c>
      <c r="G544" s="32">
        <v>17</v>
      </c>
      <c r="H544" s="203">
        <v>15</v>
      </c>
      <c r="I544" s="5"/>
      <c r="J544" s="5"/>
      <c r="L544" s="5"/>
      <c r="M544" s="20">
        <v>24</v>
      </c>
      <c r="N544" s="3"/>
      <c r="O544" s="5"/>
      <c r="AI544" s="3"/>
      <c r="AJ544" s="3"/>
    </row>
    <row r="545" spans="1:36" ht="12.75" customHeight="1" x14ac:dyDescent="0.2">
      <c r="A545" s="32">
        <v>1602</v>
      </c>
      <c r="G545" s="32">
        <v>5</v>
      </c>
      <c r="H545" s="203">
        <v>3</v>
      </c>
      <c r="I545" s="5"/>
      <c r="J545" s="5"/>
      <c r="L545" s="5"/>
      <c r="M545" s="20">
        <v>5</v>
      </c>
      <c r="N545" s="3"/>
      <c r="O545" s="5"/>
      <c r="AI545" s="3"/>
      <c r="AJ545" s="3"/>
    </row>
    <row r="546" spans="1:36" ht="12.75" customHeight="1" x14ac:dyDescent="0.2">
      <c r="G546" s="32">
        <v>1</v>
      </c>
      <c r="H546" s="203"/>
      <c r="I546" s="5"/>
      <c r="J546" s="5"/>
      <c r="L546" s="5"/>
      <c r="M546" s="20">
        <v>1</v>
      </c>
      <c r="N546" s="3"/>
      <c r="O546" s="5"/>
      <c r="AI546" s="3"/>
      <c r="AJ546" s="3"/>
    </row>
    <row r="547" spans="1:36" ht="12.75" customHeight="1" x14ac:dyDescent="0.2">
      <c r="H547" s="203"/>
      <c r="I547" s="5"/>
      <c r="J547" s="5"/>
      <c r="L547" s="5"/>
      <c r="M547" s="20"/>
      <c r="N547" s="3"/>
      <c r="O547" s="5"/>
      <c r="AI547" s="3"/>
      <c r="AJ547" s="3"/>
    </row>
    <row r="548" spans="1:36" ht="12.75" customHeight="1" x14ac:dyDescent="0.2">
      <c r="H548" s="203"/>
      <c r="I548" s="5"/>
      <c r="J548" s="5"/>
      <c r="L548" s="5"/>
      <c r="M548" s="20"/>
      <c r="N548" s="3"/>
      <c r="O548" s="5"/>
      <c r="AI548" s="3"/>
      <c r="AJ548" s="3"/>
    </row>
    <row r="549" spans="1:36" ht="12.75" customHeight="1" x14ac:dyDescent="0.2">
      <c r="H549" s="203"/>
      <c r="I549" s="5"/>
      <c r="J549" s="5"/>
      <c r="L549" s="5"/>
      <c r="M549" s="20"/>
      <c r="N549" s="3"/>
      <c r="O549" s="5"/>
      <c r="AI549" s="3"/>
      <c r="AJ549" s="3"/>
    </row>
    <row r="550" spans="1:36" ht="12.75" customHeight="1" x14ac:dyDescent="0.2">
      <c r="H550" s="206">
        <f>SUM(H541:H545)</f>
        <v>399</v>
      </c>
      <c r="I550" s="5">
        <f>SUM(H541:H542)/B537</f>
        <v>0.54898911353032664</v>
      </c>
      <c r="J550" s="5">
        <f>H550/B537</f>
        <v>0.62052877138413687</v>
      </c>
      <c r="K550" s="5">
        <f>J550-I550</f>
        <v>7.1539657853810223E-2</v>
      </c>
      <c r="L550" s="5"/>
      <c r="M550" s="6"/>
      <c r="N550" s="6"/>
      <c r="O550" s="5"/>
      <c r="AI550" s="3"/>
      <c r="AJ550" s="3"/>
    </row>
    <row r="551" spans="1:36" ht="12.75" customHeight="1" x14ac:dyDescent="0.2">
      <c r="I551" s="5"/>
      <c r="J551" s="5"/>
      <c r="K551" s="5"/>
      <c r="L551" s="5"/>
      <c r="M551" s="6"/>
      <c r="N551" s="6"/>
      <c r="O551" s="5"/>
      <c r="AI551" s="3"/>
      <c r="AJ551" s="3"/>
    </row>
    <row r="552" spans="1:36" ht="12.75" customHeight="1" x14ac:dyDescent="0.2">
      <c r="I552" s="5"/>
      <c r="J552" s="5"/>
      <c r="K552" s="5"/>
      <c r="L552" s="5"/>
      <c r="M552" s="6"/>
      <c r="N552" s="6"/>
      <c r="O552" s="5"/>
      <c r="AI552" s="3"/>
      <c r="AJ552" s="3"/>
    </row>
    <row r="553" spans="1:36" ht="12.75" customHeight="1" x14ac:dyDescent="0.2">
      <c r="I553" s="5"/>
      <c r="J553" s="5"/>
      <c r="K553" s="5"/>
      <c r="L553" s="5"/>
      <c r="M553" s="6"/>
      <c r="N553" s="6"/>
      <c r="O553" s="5"/>
      <c r="AI553" s="3"/>
      <c r="AJ553" s="3"/>
    </row>
    <row r="554" spans="1:36" ht="12.75" customHeight="1" x14ac:dyDescent="0.2">
      <c r="I554" s="5"/>
      <c r="J554" s="5"/>
      <c r="K554" s="5"/>
      <c r="L554" s="5"/>
      <c r="M554" s="6"/>
      <c r="N554" s="6"/>
      <c r="O554" s="5"/>
      <c r="AI554" s="3"/>
      <c r="AJ554" s="3"/>
    </row>
    <row r="555" spans="1:36" ht="12.75" customHeight="1" x14ac:dyDescent="0.3">
      <c r="A555" s="44" t="s">
        <v>85</v>
      </c>
      <c r="I555" s="5"/>
      <c r="J555" s="5"/>
      <c r="L555" s="5"/>
      <c r="M555" s="6"/>
      <c r="N555" s="6"/>
      <c r="O555" s="5"/>
      <c r="AI555" s="3"/>
      <c r="AJ555" s="3"/>
    </row>
    <row r="556" spans="1:36" ht="25.5" customHeight="1" x14ac:dyDescent="0.2">
      <c r="B556" s="228" t="s">
        <v>1</v>
      </c>
      <c r="C556" s="229"/>
      <c r="D556" s="229"/>
      <c r="E556" s="229"/>
      <c r="F556" s="229"/>
      <c r="G556" s="229"/>
      <c r="I556" s="7" t="s">
        <v>2</v>
      </c>
      <c r="J556" s="7" t="s">
        <v>3</v>
      </c>
      <c r="K556" s="8" t="s">
        <v>4</v>
      </c>
      <c r="L556" s="7" t="s">
        <v>5</v>
      </c>
      <c r="M556" s="9" t="s">
        <v>6</v>
      </c>
      <c r="N556" s="9" t="s">
        <v>7</v>
      </c>
      <c r="O556" s="10" t="s">
        <v>8</v>
      </c>
      <c r="AI556" s="3"/>
      <c r="AJ556" s="3"/>
    </row>
    <row r="557" spans="1:36" ht="12.75" customHeight="1" x14ac:dyDescent="0.2">
      <c r="A557" s="12" t="s">
        <v>9</v>
      </c>
      <c r="B557" s="13">
        <v>1</v>
      </c>
      <c r="C557" s="13">
        <v>2</v>
      </c>
      <c r="D557" s="13">
        <v>3</v>
      </c>
      <c r="E557" s="13">
        <v>4</v>
      </c>
      <c r="F557" s="13">
        <v>5</v>
      </c>
      <c r="G557" s="13">
        <v>6</v>
      </c>
      <c r="H557" s="201" t="s">
        <v>10</v>
      </c>
      <c r="I557" s="41"/>
      <c r="J557" s="15"/>
      <c r="K557" s="16"/>
      <c r="L557" s="17"/>
      <c r="M557" s="6"/>
      <c r="N557" s="6"/>
      <c r="O557" s="5"/>
      <c r="AI557" s="3"/>
      <c r="AJ557" s="3"/>
    </row>
    <row r="558" spans="1:36" ht="12.75" customHeight="1" x14ac:dyDescent="0.2">
      <c r="A558" s="31" t="s">
        <v>71</v>
      </c>
      <c r="B558" s="13">
        <v>130</v>
      </c>
      <c r="C558" s="13"/>
      <c r="D558" s="13"/>
      <c r="E558" s="13"/>
      <c r="F558" s="13"/>
      <c r="G558" s="13"/>
      <c r="H558" s="202"/>
      <c r="I558" s="41"/>
      <c r="J558" s="15"/>
      <c r="K558" s="16"/>
      <c r="L558" s="17"/>
      <c r="M558" s="20">
        <f>B558</f>
        <v>130</v>
      </c>
      <c r="N558" s="6"/>
      <c r="O558" s="5"/>
      <c r="AI558" s="3"/>
      <c r="AJ558" s="3"/>
    </row>
    <row r="559" spans="1:36" ht="12.75" customHeight="1" x14ac:dyDescent="0.2">
      <c r="A559" s="32">
        <v>1302</v>
      </c>
      <c r="B559" s="13"/>
      <c r="C559" s="13">
        <v>84</v>
      </c>
      <c r="D559" s="13"/>
      <c r="E559" s="13"/>
      <c r="F559" s="13"/>
      <c r="G559" s="13"/>
      <c r="H559" s="203"/>
      <c r="I559" s="41"/>
      <c r="J559" s="41"/>
      <c r="K559" s="41"/>
      <c r="L559" s="17">
        <f>C559/B558</f>
        <v>0.64615384615384619</v>
      </c>
      <c r="M559" s="20">
        <v>86</v>
      </c>
      <c r="N559" s="3">
        <f t="shared" ref="N559:N563" si="100">M559/M558</f>
        <v>0.66153846153846152</v>
      </c>
      <c r="O559" s="5">
        <f t="shared" ref="O559:O563" si="101">100%-N559</f>
        <v>0.33846153846153848</v>
      </c>
      <c r="AI559" s="3"/>
      <c r="AJ559" s="3"/>
    </row>
    <row r="560" spans="1:36" ht="12.75" customHeight="1" x14ac:dyDescent="0.2">
      <c r="A560" s="32">
        <v>1401</v>
      </c>
      <c r="D560" s="32">
        <v>76</v>
      </c>
      <c r="H560" s="203"/>
      <c r="I560" s="5"/>
      <c r="J560" s="5"/>
      <c r="L560" s="17">
        <f>D560/C559</f>
        <v>0.90476190476190477</v>
      </c>
      <c r="M560" s="20">
        <v>85</v>
      </c>
      <c r="N560" s="3">
        <f t="shared" si="100"/>
        <v>0.98837209302325579</v>
      </c>
      <c r="O560" s="5">
        <f t="shared" si="101"/>
        <v>1.1627906976744207E-2</v>
      </c>
      <c r="P560" s="3">
        <f>M560/M558</f>
        <v>0.65384615384615385</v>
      </c>
      <c r="AI560" s="3"/>
      <c r="AJ560" s="3"/>
    </row>
    <row r="561" spans="1:36" ht="12.75" customHeight="1" x14ac:dyDescent="0.2">
      <c r="A561" s="32">
        <v>1402</v>
      </c>
      <c r="E561" s="32">
        <v>71</v>
      </c>
      <c r="H561" s="203"/>
      <c r="I561" s="5"/>
      <c r="J561" s="5"/>
      <c r="L561" s="17">
        <f>E561/D560</f>
        <v>0.93421052631578949</v>
      </c>
      <c r="M561" s="20">
        <v>76</v>
      </c>
      <c r="N561" s="3">
        <f t="shared" si="100"/>
        <v>0.89411764705882357</v>
      </c>
      <c r="O561" s="5">
        <f t="shared" si="101"/>
        <v>0.10588235294117643</v>
      </c>
      <c r="AI561" s="3"/>
      <c r="AJ561" s="3"/>
    </row>
    <row r="562" spans="1:36" ht="12.75" customHeight="1" x14ac:dyDescent="0.2">
      <c r="A562" s="32">
        <v>1501</v>
      </c>
      <c r="F562" s="32">
        <v>61</v>
      </c>
      <c r="H562" s="203">
        <v>1</v>
      </c>
      <c r="I562" s="5"/>
      <c r="J562" s="5"/>
      <c r="L562" s="5">
        <f>F562/E561</f>
        <v>0.85915492957746475</v>
      </c>
      <c r="M562" s="20">
        <v>68</v>
      </c>
      <c r="N562" s="3">
        <f t="shared" si="100"/>
        <v>0.89473684210526316</v>
      </c>
      <c r="O562" s="5">
        <f t="shared" si="101"/>
        <v>0.10526315789473684</v>
      </c>
      <c r="AI562" s="3"/>
      <c r="AJ562" s="3"/>
    </row>
    <row r="563" spans="1:36" ht="12.75" customHeight="1" x14ac:dyDescent="0.2">
      <c r="A563" s="32">
        <v>1502</v>
      </c>
      <c r="G563" s="32">
        <v>54</v>
      </c>
      <c r="H563" s="203">
        <v>21</v>
      </c>
      <c r="I563" s="5"/>
      <c r="J563" s="5"/>
      <c r="L563" s="5">
        <f>G563/F562</f>
        <v>0.88524590163934425</v>
      </c>
      <c r="M563" s="20">
        <v>61</v>
      </c>
      <c r="N563" s="3">
        <f t="shared" si="100"/>
        <v>0.8970588235294118</v>
      </c>
      <c r="O563" s="5">
        <f t="shared" si="101"/>
        <v>0.1029411764705882</v>
      </c>
      <c r="AI563" s="3"/>
      <c r="AJ563" s="3"/>
    </row>
    <row r="564" spans="1:36" ht="12.75" customHeight="1" x14ac:dyDescent="0.2">
      <c r="A564" s="31" t="s">
        <v>83</v>
      </c>
      <c r="G564" s="32">
        <v>23</v>
      </c>
      <c r="H564" s="203">
        <v>8</v>
      </c>
      <c r="I564" s="5"/>
      <c r="J564" s="5"/>
      <c r="L564" s="5"/>
      <c r="M564" s="20">
        <v>27</v>
      </c>
      <c r="N564" s="3"/>
      <c r="O564" s="5"/>
      <c r="AI564" s="3"/>
      <c r="AJ564" s="3"/>
    </row>
    <row r="565" spans="1:36" ht="12.75" customHeight="1" x14ac:dyDescent="0.2">
      <c r="A565" s="32">
        <v>1602</v>
      </c>
      <c r="G565" s="32">
        <v>8</v>
      </c>
      <c r="H565" s="203">
        <v>7</v>
      </c>
      <c r="I565" s="5"/>
      <c r="J565" s="5"/>
      <c r="L565" s="5"/>
      <c r="M565" s="20">
        <v>11</v>
      </c>
      <c r="N565" s="3"/>
      <c r="O565" s="5"/>
      <c r="AI565" s="3"/>
      <c r="AJ565" s="3"/>
    </row>
    <row r="566" spans="1:36" ht="12.75" customHeight="1" x14ac:dyDescent="0.2">
      <c r="G566" s="32">
        <v>1</v>
      </c>
      <c r="H566" s="203"/>
      <c r="I566" s="5"/>
      <c r="J566" s="5"/>
      <c r="L566" s="5"/>
      <c r="M566" s="20">
        <v>1</v>
      </c>
      <c r="N566" s="3"/>
      <c r="O566" s="5"/>
      <c r="AI566" s="3"/>
      <c r="AJ566" s="3"/>
    </row>
    <row r="567" spans="1:36" ht="12.75" customHeight="1" x14ac:dyDescent="0.2">
      <c r="H567" s="203"/>
      <c r="I567" s="5"/>
      <c r="J567" s="5"/>
      <c r="L567" s="5"/>
      <c r="M567" s="20"/>
      <c r="N567" s="3"/>
      <c r="O567" s="5"/>
      <c r="AI567" s="3"/>
      <c r="AJ567" s="3"/>
    </row>
    <row r="568" spans="1:36" ht="12.75" customHeight="1" x14ac:dyDescent="0.2">
      <c r="H568" s="203"/>
      <c r="I568" s="5"/>
      <c r="J568" s="5"/>
      <c r="L568" s="5"/>
      <c r="M568" s="20"/>
      <c r="N568" s="3"/>
      <c r="O568" s="5"/>
      <c r="AI568" s="3"/>
      <c r="AJ568" s="3"/>
    </row>
    <row r="569" spans="1:36" ht="12.75" customHeight="1" x14ac:dyDescent="0.2">
      <c r="H569" s="206">
        <f>SUM(H562:H565)</f>
        <v>37</v>
      </c>
      <c r="I569" s="5">
        <f>SUM(H562:H563)/B558</f>
        <v>0.16923076923076924</v>
      </c>
      <c r="J569" s="5">
        <f>H569/B558</f>
        <v>0.2846153846153846</v>
      </c>
      <c r="K569" s="5">
        <f>J569-I569</f>
        <v>0.11538461538461536</v>
      </c>
      <c r="L569" s="5"/>
      <c r="M569" s="6"/>
      <c r="N569" s="6"/>
      <c r="O569" s="5"/>
      <c r="AI569" s="3"/>
      <c r="AJ569" s="3"/>
    </row>
    <row r="570" spans="1:36" ht="12.75" customHeight="1" x14ac:dyDescent="0.2">
      <c r="I570" s="5"/>
      <c r="J570" s="5"/>
      <c r="K570" s="5"/>
      <c r="L570" s="5"/>
      <c r="M570" s="6"/>
      <c r="N570" s="6"/>
      <c r="O570" s="5"/>
      <c r="AI570" s="3"/>
      <c r="AJ570" s="3"/>
    </row>
    <row r="571" spans="1:36" ht="12.75" customHeight="1" x14ac:dyDescent="0.2">
      <c r="I571" s="5"/>
      <c r="J571" s="5"/>
      <c r="K571" s="5"/>
      <c r="L571" s="5"/>
      <c r="M571" s="6"/>
      <c r="N571" s="6"/>
      <c r="O571" s="5"/>
      <c r="AI571" s="3"/>
      <c r="AJ571" s="3"/>
    </row>
    <row r="572" spans="1:36" ht="12.75" customHeight="1" x14ac:dyDescent="0.2">
      <c r="I572" s="5"/>
      <c r="J572" s="5"/>
      <c r="K572" s="5"/>
      <c r="L572" s="5"/>
      <c r="M572" s="6"/>
      <c r="N572" s="6"/>
      <c r="O572" s="5"/>
      <c r="AI572" s="3"/>
      <c r="AJ572" s="3"/>
    </row>
    <row r="573" spans="1:36" ht="12.75" customHeight="1" x14ac:dyDescent="0.2">
      <c r="I573" s="5"/>
      <c r="J573" s="5"/>
      <c r="K573" s="5"/>
      <c r="L573" s="5"/>
      <c r="M573" s="6"/>
      <c r="N573" s="6"/>
      <c r="O573" s="5"/>
      <c r="AI573" s="3"/>
      <c r="AJ573" s="3"/>
    </row>
    <row r="574" spans="1:36" ht="12.75" customHeight="1" x14ac:dyDescent="0.2">
      <c r="I574" s="5"/>
      <c r="J574" s="5"/>
      <c r="K574" s="5"/>
      <c r="L574" s="5"/>
      <c r="M574" s="6"/>
      <c r="N574" s="6"/>
      <c r="O574" s="5"/>
      <c r="AI574" s="3"/>
      <c r="AJ574" s="3"/>
    </row>
    <row r="575" spans="1:36" ht="12.75" customHeight="1" x14ac:dyDescent="0.3">
      <c r="A575" s="44" t="s">
        <v>87</v>
      </c>
      <c r="I575" s="5"/>
      <c r="J575" s="5"/>
      <c r="L575" s="5"/>
      <c r="M575" s="6"/>
      <c r="N575" s="6"/>
      <c r="O575" s="5"/>
      <c r="AI575" s="3"/>
      <c r="AJ575" s="3"/>
    </row>
    <row r="576" spans="1:36" ht="25.5" customHeight="1" x14ac:dyDescent="0.2">
      <c r="B576" s="228" t="s">
        <v>1</v>
      </c>
      <c r="C576" s="229"/>
      <c r="D576" s="229"/>
      <c r="E576" s="229"/>
      <c r="F576" s="229"/>
      <c r="G576" s="229"/>
      <c r="I576" s="7" t="s">
        <v>2</v>
      </c>
      <c r="J576" s="7" t="s">
        <v>3</v>
      </c>
      <c r="K576" s="8" t="s">
        <v>4</v>
      </c>
      <c r="L576" s="7" t="s">
        <v>5</v>
      </c>
      <c r="M576" s="9" t="s">
        <v>6</v>
      </c>
      <c r="N576" s="9" t="s">
        <v>7</v>
      </c>
      <c r="O576" s="10" t="s">
        <v>8</v>
      </c>
      <c r="AI576" s="3"/>
      <c r="AJ576" s="3"/>
    </row>
    <row r="577" spans="1:36" ht="12.75" customHeight="1" x14ac:dyDescent="0.2">
      <c r="A577" s="12" t="s">
        <v>9</v>
      </c>
      <c r="B577" s="13">
        <v>1</v>
      </c>
      <c r="C577" s="13">
        <v>2</v>
      </c>
      <c r="D577" s="13">
        <v>3</v>
      </c>
      <c r="E577" s="13">
        <v>4</v>
      </c>
      <c r="F577" s="13">
        <v>5</v>
      </c>
      <c r="G577" s="13">
        <v>6</v>
      </c>
      <c r="H577" s="201" t="s">
        <v>10</v>
      </c>
      <c r="I577" s="41"/>
      <c r="J577" s="15"/>
      <c r="K577" s="16"/>
      <c r="L577" s="17"/>
      <c r="M577" s="6"/>
      <c r="N577" s="6"/>
      <c r="O577" s="5"/>
      <c r="AI577" s="3"/>
      <c r="AJ577" s="3"/>
    </row>
    <row r="578" spans="1:36" ht="12.75" customHeight="1" x14ac:dyDescent="0.2">
      <c r="A578" s="31" t="s">
        <v>75</v>
      </c>
      <c r="B578" s="13">
        <v>652</v>
      </c>
      <c r="C578" s="13"/>
      <c r="D578" s="13"/>
      <c r="E578" s="13"/>
      <c r="F578" s="13"/>
      <c r="G578" s="13"/>
      <c r="H578" s="202"/>
      <c r="I578" s="41"/>
      <c r="J578" s="15"/>
      <c r="K578" s="16"/>
      <c r="L578" s="17"/>
      <c r="M578" s="20">
        <f>B578</f>
        <v>652</v>
      </c>
      <c r="N578" s="6"/>
      <c r="O578" s="5"/>
      <c r="AI578" s="3"/>
      <c r="AJ578" s="3"/>
    </row>
    <row r="579" spans="1:36" ht="12.75" customHeight="1" x14ac:dyDescent="0.2">
      <c r="A579" s="32">
        <v>1401</v>
      </c>
      <c r="B579" s="13"/>
      <c r="C579" s="13">
        <v>495</v>
      </c>
      <c r="D579" s="13"/>
      <c r="E579" s="13"/>
      <c r="F579" s="13"/>
      <c r="G579" s="13"/>
      <c r="H579" s="203"/>
      <c r="I579" s="41"/>
      <c r="J579" s="41"/>
      <c r="K579" s="41"/>
      <c r="L579" s="17">
        <f>C579/B578</f>
        <v>0.75920245398773001</v>
      </c>
      <c r="M579" s="20">
        <v>504</v>
      </c>
      <c r="N579" s="3">
        <f t="shared" ref="N579:N583" si="102">M579/M578</f>
        <v>0.77300613496932513</v>
      </c>
      <c r="O579" s="5">
        <f t="shared" ref="O579:O583" si="103">100%-N579</f>
        <v>0.22699386503067487</v>
      </c>
      <c r="AI579" s="3"/>
      <c r="AJ579" s="3"/>
    </row>
    <row r="580" spans="1:36" ht="12.75" customHeight="1" x14ac:dyDescent="0.2">
      <c r="A580" s="32">
        <v>1402</v>
      </c>
      <c r="D580" s="32">
        <v>457</v>
      </c>
      <c r="H580" s="203"/>
      <c r="I580" s="5"/>
      <c r="J580" s="5"/>
      <c r="L580" s="17">
        <f>D580/C579</f>
        <v>0.92323232323232318</v>
      </c>
      <c r="M580" s="20">
        <v>472</v>
      </c>
      <c r="N580" s="3">
        <f t="shared" si="102"/>
        <v>0.93650793650793651</v>
      </c>
      <c r="O580" s="5">
        <f t="shared" si="103"/>
        <v>6.3492063492063489E-2</v>
      </c>
      <c r="P580" s="3">
        <f>M580/M578</f>
        <v>0.7239263803680982</v>
      </c>
      <c r="AI580" s="3"/>
      <c r="AJ580" s="3"/>
    </row>
    <row r="581" spans="1:36" ht="12.75" customHeight="1" x14ac:dyDescent="0.2">
      <c r="A581" s="32">
        <v>1501</v>
      </c>
      <c r="E581" s="32">
        <v>435</v>
      </c>
      <c r="H581" s="203"/>
      <c r="I581" s="5"/>
      <c r="J581" s="5"/>
      <c r="L581" s="17">
        <f>E581/D580</f>
        <v>0.9518599562363238</v>
      </c>
      <c r="M581" s="20">
        <v>462</v>
      </c>
      <c r="N581" s="3">
        <f t="shared" si="102"/>
        <v>0.97881355932203384</v>
      </c>
      <c r="O581" s="5">
        <f t="shared" si="103"/>
        <v>2.1186440677966156E-2</v>
      </c>
      <c r="P581" s="3"/>
      <c r="AI581" s="3"/>
      <c r="AJ581" s="3"/>
    </row>
    <row r="582" spans="1:36" ht="12.75" customHeight="1" x14ac:dyDescent="0.2">
      <c r="A582" s="32">
        <v>1502</v>
      </c>
      <c r="F582" s="32">
        <v>410</v>
      </c>
      <c r="H582" s="203">
        <v>1</v>
      </c>
      <c r="I582" s="5"/>
      <c r="J582" s="5"/>
      <c r="L582" s="17">
        <f>F582/E581</f>
        <v>0.94252873563218387</v>
      </c>
      <c r="M582" s="20">
        <v>438</v>
      </c>
      <c r="N582" s="3">
        <f t="shared" si="102"/>
        <v>0.94805194805194803</v>
      </c>
      <c r="O582" s="5">
        <f t="shared" si="103"/>
        <v>5.1948051948051965E-2</v>
      </c>
      <c r="P582" s="3"/>
      <c r="AI582" s="3"/>
      <c r="AJ582" s="3"/>
    </row>
    <row r="583" spans="1:36" ht="12.75" customHeight="1" x14ac:dyDescent="0.2">
      <c r="A583" s="31" t="s">
        <v>83</v>
      </c>
      <c r="G583" s="32">
        <v>393</v>
      </c>
      <c r="H583" s="203">
        <v>300</v>
      </c>
      <c r="I583" s="5"/>
      <c r="J583" s="5"/>
      <c r="L583" s="5">
        <f>G583/F582</f>
        <v>0.95853658536585362</v>
      </c>
      <c r="M583" s="20">
        <v>416</v>
      </c>
      <c r="N583" s="3">
        <f t="shared" si="102"/>
        <v>0.94977168949771684</v>
      </c>
      <c r="O583" s="5">
        <f t="shared" si="103"/>
        <v>5.0228310502283158E-2</v>
      </c>
      <c r="P583" s="3"/>
      <c r="AI583" s="3"/>
      <c r="AJ583" s="3"/>
    </row>
    <row r="584" spans="1:36" ht="12.75" customHeight="1" x14ac:dyDescent="0.2">
      <c r="A584" s="32">
        <v>1602</v>
      </c>
      <c r="G584" s="32">
        <v>75</v>
      </c>
      <c r="H584" s="203">
        <v>29</v>
      </c>
      <c r="I584" s="5"/>
      <c r="J584" s="5"/>
      <c r="L584" s="5"/>
      <c r="M584" s="20">
        <v>95</v>
      </c>
      <c r="N584" s="3"/>
      <c r="O584" s="5"/>
      <c r="P584" s="3"/>
      <c r="AI584" s="3"/>
      <c r="AJ584" s="3"/>
    </row>
    <row r="585" spans="1:36" ht="12.75" customHeight="1" x14ac:dyDescent="0.2">
      <c r="G585" s="32">
        <v>15</v>
      </c>
      <c r="H585" s="203">
        <v>15</v>
      </c>
      <c r="I585" s="5"/>
      <c r="J585" s="5"/>
      <c r="L585" s="5"/>
      <c r="M585" s="20">
        <v>21</v>
      </c>
      <c r="N585" s="3"/>
      <c r="O585" s="5"/>
      <c r="P585" s="3"/>
      <c r="AI585" s="3"/>
      <c r="AJ585" s="3"/>
    </row>
    <row r="586" spans="1:36" ht="12.75" customHeight="1" x14ac:dyDescent="0.2">
      <c r="G586" s="32">
        <v>2</v>
      </c>
      <c r="H586" s="203">
        <v>4</v>
      </c>
      <c r="I586" s="5"/>
      <c r="J586" s="5"/>
      <c r="L586" s="5"/>
      <c r="M586" s="20">
        <v>4</v>
      </c>
      <c r="N586" s="3"/>
      <c r="O586" s="5"/>
      <c r="P586" s="3"/>
      <c r="AI586" s="3"/>
      <c r="AJ586" s="3"/>
    </row>
    <row r="587" spans="1:36" ht="12.75" customHeight="1" x14ac:dyDescent="0.2">
      <c r="H587" s="203"/>
      <c r="I587" s="5"/>
      <c r="J587" s="5"/>
      <c r="L587" s="5"/>
      <c r="M587" s="20"/>
      <c r="N587" s="3"/>
      <c r="O587" s="5"/>
      <c r="P587" s="3"/>
      <c r="AI587" s="3"/>
      <c r="AJ587" s="3"/>
    </row>
    <row r="588" spans="1:36" ht="12.75" customHeight="1" x14ac:dyDescent="0.2">
      <c r="H588" s="206">
        <f>SUM(H582:H586)</f>
        <v>349</v>
      </c>
      <c r="I588" s="5">
        <f>SUM(H582:H583)/B578</f>
        <v>0.46165644171779141</v>
      </c>
      <c r="J588" s="5">
        <f>H588/B578</f>
        <v>0.53527607361963192</v>
      </c>
      <c r="K588" s="5">
        <f>J588-I588</f>
        <v>7.361963190184051E-2</v>
      </c>
      <c r="L588" s="5"/>
      <c r="M588" s="6"/>
      <c r="N588" s="6"/>
      <c r="O588" s="5"/>
      <c r="AI588" s="3"/>
      <c r="AJ588" s="3"/>
    </row>
    <row r="589" spans="1:36" ht="12.75" customHeight="1" x14ac:dyDescent="0.2">
      <c r="I589" s="5"/>
      <c r="J589" s="5"/>
      <c r="L589" s="5"/>
      <c r="M589" s="6"/>
      <c r="N589" s="6"/>
      <c r="O589" s="5"/>
      <c r="AI589" s="3"/>
      <c r="AJ589" s="3"/>
    </row>
    <row r="590" spans="1:36" ht="12.75" customHeight="1" x14ac:dyDescent="0.2">
      <c r="I590" s="5"/>
      <c r="J590" s="5"/>
      <c r="L590" s="5"/>
      <c r="M590" s="6"/>
      <c r="N590" s="6"/>
      <c r="O590" s="5"/>
      <c r="AI590" s="3"/>
      <c r="AJ590" s="3"/>
    </row>
    <row r="591" spans="1:36" ht="12.75" customHeight="1" x14ac:dyDescent="0.2">
      <c r="I591" s="5"/>
      <c r="J591" s="5"/>
      <c r="L591" s="5"/>
      <c r="M591" s="6"/>
      <c r="N591" s="6"/>
      <c r="O591" s="5"/>
      <c r="AI591" s="3"/>
      <c r="AJ591" s="3"/>
    </row>
    <row r="592" spans="1:36" ht="12.75" customHeight="1" x14ac:dyDescent="0.2">
      <c r="I592" s="5"/>
      <c r="J592" s="5"/>
      <c r="L592" s="5"/>
      <c r="M592" s="6"/>
      <c r="N592" s="6"/>
      <c r="O592" s="5"/>
      <c r="AI592" s="3"/>
      <c r="AJ592" s="3"/>
    </row>
    <row r="593" spans="1:36" ht="12.75" customHeight="1" x14ac:dyDescent="0.3">
      <c r="A593" s="44" t="s">
        <v>88</v>
      </c>
      <c r="I593" s="5"/>
      <c r="J593" s="5"/>
      <c r="L593" s="5"/>
      <c r="M593" s="6"/>
      <c r="N593" s="6"/>
      <c r="O593" s="5"/>
      <c r="AI593" s="3"/>
      <c r="AJ593" s="3"/>
    </row>
    <row r="594" spans="1:36" ht="25.5" customHeight="1" x14ac:dyDescent="0.2">
      <c r="B594" s="228" t="s">
        <v>1</v>
      </c>
      <c r="C594" s="229"/>
      <c r="D594" s="229"/>
      <c r="E594" s="229"/>
      <c r="F594" s="229"/>
      <c r="G594" s="229"/>
      <c r="I594" s="7" t="s">
        <v>2</v>
      </c>
      <c r="J594" s="7" t="s">
        <v>3</v>
      </c>
      <c r="K594" s="8" t="s">
        <v>4</v>
      </c>
      <c r="L594" s="7" t="s">
        <v>5</v>
      </c>
      <c r="M594" s="9" t="s">
        <v>6</v>
      </c>
      <c r="N594" s="9" t="s">
        <v>7</v>
      </c>
      <c r="O594" s="10" t="s">
        <v>8</v>
      </c>
      <c r="AI594" s="3"/>
      <c r="AJ594" s="3"/>
    </row>
    <row r="595" spans="1:36" ht="12.75" customHeight="1" x14ac:dyDescent="0.2">
      <c r="A595" s="12" t="s">
        <v>9</v>
      </c>
      <c r="B595" s="13">
        <v>1</v>
      </c>
      <c r="C595" s="13">
        <v>2</v>
      </c>
      <c r="D595" s="13">
        <v>3</v>
      </c>
      <c r="E595" s="13">
        <v>4</v>
      </c>
      <c r="F595" s="13">
        <v>5</v>
      </c>
      <c r="G595" s="13">
        <v>6</v>
      </c>
      <c r="H595" s="201" t="s">
        <v>10</v>
      </c>
      <c r="I595" s="41"/>
      <c r="J595" s="15"/>
      <c r="K595" s="16"/>
      <c r="L595" s="17"/>
      <c r="M595" s="6"/>
      <c r="N595" s="6"/>
      <c r="O595" s="5"/>
      <c r="AI595" s="3"/>
      <c r="AJ595" s="3"/>
    </row>
    <row r="596" spans="1:36" ht="12.75" customHeight="1" x14ac:dyDescent="0.2">
      <c r="A596" s="31" t="s">
        <v>76</v>
      </c>
      <c r="B596" s="13">
        <v>118</v>
      </c>
      <c r="C596" s="13"/>
      <c r="D596" s="13"/>
      <c r="E596" s="13"/>
      <c r="F596" s="13"/>
      <c r="G596" s="13"/>
      <c r="H596" s="202"/>
      <c r="I596" s="41"/>
      <c r="J596" s="15"/>
      <c r="K596" s="16"/>
      <c r="L596" s="17"/>
      <c r="M596" s="20">
        <f>B596</f>
        <v>118</v>
      </c>
      <c r="N596" s="6"/>
      <c r="O596" s="5"/>
      <c r="AI596" s="3"/>
      <c r="AJ596" s="3"/>
    </row>
    <row r="597" spans="1:36" ht="12.75" customHeight="1" x14ac:dyDescent="0.2">
      <c r="A597" s="32">
        <v>1402</v>
      </c>
      <c r="B597" s="13"/>
      <c r="C597" s="13">
        <v>78</v>
      </c>
      <c r="D597" s="13"/>
      <c r="E597" s="13"/>
      <c r="F597" s="13"/>
      <c r="G597" s="13"/>
      <c r="H597" s="203"/>
      <c r="I597" s="41"/>
      <c r="J597" s="41"/>
      <c r="K597" s="41"/>
      <c r="L597" s="17">
        <f>C597/B596</f>
        <v>0.66101694915254239</v>
      </c>
      <c r="M597" s="20">
        <v>79</v>
      </c>
      <c r="N597" s="3">
        <f t="shared" ref="N597:N601" si="104">M597/M596</f>
        <v>0.66949152542372881</v>
      </c>
      <c r="O597" s="5">
        <f t="shared" ref="O597:O601" si="105">100%-N597</f>
        <v>0.33050847457627119</v>
      </c>
      <c r="AI597" s="3"/>
      <c r="AJ597" s="3"/>
    </row>
    <row r="598" spans="1:36" ht="12.75" customHeight="1" x14ac:dyDescent="0.2">
      <c r="A598" s="32">
        <v>1501</v>
      </c>
      <c r="D598" s="32">
        <v>74</v>
      </c>
      <c r="H598" s="203"/>
      <c r="I598" s="5"/>
      <c r="J598" s="5"/>
      <c r="L598" s="17">
        <f>D598/C597</f>
        <v>0.94871794871794868</v>
      </c>
      <c r="M598" s="20">
        <v>76</v>
      </c>
      <c r="N598" s="3">
        <f t="shared" si="104"/>
        <v>0.96202531645569622</v>
      </c>
      <c r="O598" s="5">
        <f t="shared" si="105"/>
        <v>3.7974683544303778E-2</v>
      </c>
      <c r="P598" s="3">
        <f>M598/M596</f>
        <v>0.64406779661016944</v>
      </c>
      <c r="AI598" s="3"/>
      <c r="AJ598" s="3"/>
    </row>
    <row r="599" spans="1:36" ht="12.75" customHeight="1" x14ac:dyDescent="0.2">
      <c r="A599" s="32">
        <v>1502</v>
      </c>
      <c r="E599" s="32">
        <v>64</v>
      </c>
      <c r="H599" s="203"/>
      <c r="I599" s="5"/>
      <c r="J599" s="5"/>
      <c r="L599" s="17">
        <f>E599/D598</f>
        <v>0.86486486486486491</v>
      </c>
      <c r="M599" s="20">
        <v>70</v>
      </c>
      <c r="N599" s="3">
        <f t="shared" si="104"/>
        <v>0.92105263157894735</v>
      </c>
      <c r="O599" s="5">
        <f t="shared" si="105"/>
        <v>7.8947368421052655E-2</v>
      </c>
      <c r="AI599" s="3"/>
      <c r="AJ599" s="3"/>
    </row>
    <row r="600" spans="1:36" ht="12.75" customHeight="1" x14ac:dyDescent="0.2">
      <c r="A600" s="31" t="s">
        <v>83</v>
      </c>
      <c r="F600" s="32">
        <v>63</v>
      </c>
      <c r="H600" s="203"/>
      <c r="I600" s="5"/>
      <c r="J600" s="5"/>
      <c r="L600" s="5">
        <f>F600/E599</f>
        <v>0.984375</v>
      </c>
      <c r="M600" s="20">
        <v>69</v>
      </c>
      <c r="N600" s="3">
        <f t="shared" si="104"/>
        <v>0.98571428571428577</v>
      </c>
      <c r="O600" s="5">
        <f t="shared" si="105"/>
        <v>1.4285714285714235E-2</v>
      </c>
      <c r="AI600" s="3"/>
      <c r="AJ600" s="3"/>
    </row>
    <row r="601" spans="1:36" ht="12.75" customHeight="1" x14ac:dyDescent="0.2">
      <c r="A601" s="32">
        <v>1602</v>
      </c>
      <c r="G601" s="32">
        <v>62</v>
      </c>
      <c r="H601" s="203">
        <v>21</v>
      </c>
      <c r="I601" s="5"/>
      <c r="J601" s="5"/>
      <c r="L601" s="5">
        <f>G601/F600</f>
        <v>0.98412698412698407</v>
      </c>
      <c r="M601" s="20">
        <v>70</v>
      </c>
      <c r="N601" s="3">
        <f t="shared" si="104"/>
        <v>1.0144927536231885</v>
      </c>
      <c r="O601" s="5">
        <f t="shared" si="105"/>
        <v>-1.449275362318847E-2</v>
      </c>
      <c r="AI601" s="3"/>
      <c r="AJ601" s="3"/>
    </row>
    <row r="602" spans="1:36" ht="12.75" customHeight="1" x14ac:dyDescent="0.2">
      <c r="A602" s="32">
        <v>1701</v>
      </c>
      <c r="G602" s="32">
        <v>21</v>
      </c>
      <c r="H602" s="203">
        <v>15</v>
      </c>
      <c r="I602" s="5"/>
      <c r="J602" s="5"/>
      <c r="L602" s="5"/>
      <c r="M602" s="20">
        <v>25</v>
      </c>
      <c r="N602" s="3"/>
      <c r="O602" s="5"/>
      <c r="AI602" s="3"/>
      <c r="AJ602" s="3"/>
    </row>
    <row r="603" spans="1:36" ht="12.75" customHeight="1" x14ac:dyDescent="0.2">
      <c r="A603" s="32">
        <v>1702</v>
      </c>
      <c r="G603" s="32">
        <v>2</v>
      </c>
      <c r="H603" s="203">
        <v>1</v>
      </c>
      <c r="I603" s="5"/>
      <c r="J603" s="5"/>
      <c r="L603" s="5"/>
      <c r="M603" s="20">
        <v>4</v>
      </c>
      <c r="N603" s="3"/>
      <c r="O603" s="5"/>
      <c r="AI603" s="3"/>
      <c r="AJ603" s="3"/>
    </row>
    <row r="604" spans="1:36" ht="12.75" customHeight="1" x14ac:dyDescent="0.2">
      <c r="A604" s="32">
        <v>1801</v>
      </c>
      <c r="G604" s="32">
        <v>2</v>
      </c>
      <c r="H604" s="203">
        <v>3</v>
      </c>
      <c r="I604" s="5"/>
      <c r="J604" s="5"/>
      <c r="L604" s="5"/>
      <c r="M604" s="20">
        <v>3</v>
      </c>
      <c r="N604" s="3"/>
      <c r="O604" s="5"/>
      <c r="AI604" s="3"/>
      <c r="AJ604" s="3"/>
    </row>
    <row r="605" spans="1:36" ht="12.75" customHeight="1" x14ac:dyDescent="0.2">
      <c r="H605" s="206">
        <f>SUM(H601:H604)</f>
        <v>40</v>
      </c>
      <c r="I605" s="5">
        <f>H601/B596</f>
        <v>0.17796610169491525</v>
      </c>
      <c r="J605" s="5">
        <f>H605/B596</f>
        <v>0.33898305084745761</v>
      </c>
      <c r="K605" s="5">
        <f>J605-I605</f>
        <v>0.16101694915254236</v>
      </c>
      <c r="L605" s="5"/>
      <c r="M605" s="6"/>
      <c r="N605" s="6"/>
      <c r="O605" s="5"/>
      <c r="AI605" s="3"/>
      <c r="AJ605" s="3"/>
    </row>
    <row r="606" spans="1:36" ht="12.75" customHeight="1" x14ac:dyDescent="0.2">
      <c r="I606" s="5"/>
      <c r="J606" s="5"/>
      <c r="K606" s="5"/>
      <c r="L606" s="5"/>
      <c r="M606" s="6"/>
      <c r="N606" s="6"/>
      <c r="O606" s="5"/>
      <c r="AI606" s="3"/>
      <c r="AJ606" s="3"/>
    </row>
    <row r="607" spans="1:36" ht="12.75" customHeight="1" x14ac:dyDescent="0.2">
      <c r="I607" s="5"/>
      <c r="J607" s="5"/>
      <c r="K607" s="5"/>
      <c r="L607" s="5"/>
      <c r="M607" s="6"/>
      <c r="N607" s="6"/>
      <c r="O607" s="5"/>
      <c r="AI607" s="3"/>
      <c r="AJ607" s="3"/>
    </row>
    <row r="608" spans="1:36" ht="12.75" customHeight="1" x14ac:dyDescent="0.2">
      <c r="I608" s="5"/>
      <c r="J608" s="5"/>
      <c r="K608" s="5"/>
      <c r="L608" s="5"/>
      <c r="M608" s="6"/>
      <c r="N608" s="6"/>
      <c r="O608" s="5"/>
      <c r="AI608" s="3"/>
      <c r="AJ608" s="3"/>
    </row>
    <row r="609" spans="1:36" ht="12.75" customHeight="1" x14ac:dyDescent="0.3">
      <c r="A609" s="44" t="s">
        <v>89</v>
      </c>
      <c r="I609" s="5"/>
      <c r="J609" s="5"/>
      <c r="L609" s="5"/>
      <c r="M609" s="6"/>
      <c r="N609" s="6"/>
      <c r="O609" s="5"/>
      <c r="AI609" s="3"/>
      <c r="AJ609" s="3"/>
    </row>
    <row r="610" spans="1:36" ht="25.5" customHeight="1" x14ac:dyDescent="0.2">
      <c r="B610" s="228" t="s">
        <v>1</v>
      </c>
      <c r="C610" s="229"/>
      <c r="D610" s="229"/>
      <c r="E610" s="229"/>
      <c r="F610" s="229"/>
      <c r="G610" s="229"/>
      <c r="I610" s="7" t="s">
        <v>2</v>
      </c>
      <c r="J610" s="7" t="s">
        <v>3</v>
      </c>
      <c r="K610" s="8" t="s">
        <v>4</v>
      </c>
      <c r="L610" s="7" t="s">
        <v>5</v>
      </c>
      <c r="M610" s="9" t="s">
        <v>6</v>
      </c>
      <c r="N610" s="9" t="s">
        <v>7</v>
      </c>
      <c r="O610" s="5"/>
      <c r="AI610" s="3"/>
      <c r="AJ610" s="3"/>
    </row>
    <row r="611" spans="1:36" ht="12.75" customHeight="1" x14ac:dyDescent="0.2">
      <c r="A611" s="12" t="s">
        <v>9</v>
      </c>
      <c r="B611" s="13">
        <v>1</v>
      </c>
      <c r="C611" s="13">
        <v>2</v>
      </c>
      <c r="D611" s="13">
        <v>3</v>
      </c>
      <c r="E611" s="13">
        <v>4</v>
      </c>
      <c r="F611" s="13">
        <v>5</v>
      </c>
      <c r="G611" s="13">
        <v>6</v>
      </c>
      <c r="H611" s="201" t="s">
        <v>10</v>
      </c>
      <c r="I611" s="41"/>
      <c r="J611" s="15"/>
      <c r="K611" s="16"/>
      <c r="L611" s="17"/>
      <c r="M611" s="6"/>
      <c r="N611" s="6"/>
      <c r="O611" s="5"/>
      <c r="AI611" s="3"/>
      <c r="AJ611" s="3"/>
    </row>
    <row r="612" spans="1:36" ht="12.75" customHeight="1" x14ac:dyDescent="0.2">
      <c r="A612" s="31" t="s">
        <v>90</v>
      </c>
      <c r="B612" s="13">
        <v>597</v>
      </c>
      <c r="C612" s="13"/>
      <c r="D612" s="13"/>
      <c r="E612" s="13"/>
      <c r="F612" s="13"/>
      <c r="G612" s="13"/>
      <c r="H612" s="202"/>
      <c r="I612" s="41"/>
      <c r="J612" s="15"/>
      <c r="K612" s="16"/>
      <c r="L612" s="17"/>
      <c r="M612" s="20">
        <f>B612</f>
        <v>597</v>
      </c>
      <c r="N612" s="6"/>
      <c r="O612" s="5"/>
      <c r="AI612" s="3"/>
      <c r="AJ612" s="3"/>
    </row>
    <row r="613" spans="1:36" ht="12.75" customHeight="1" x14ac:dyDescent="0.2">
      <c r="A613" s="32">
        <v>1501</v>
      </c>
      <c r="B613" s="13"/>
      <c r="C613" s="13">
        <v>457</v>
      </c>
      <c r="D613" s="13"/>
      <c r="E613" s="13"/>
      <c r="F613" s="13"/>
      <c r="G613" s="13"/>
      <c r="H613" s="203"/>
      <c r="I613" s="41"/>
      <c r="J613" s="41"/>
      <c r="K613" s="41"/>
      <c r="L613" s="17">
        <f>C613/B612</f>
        <v>0.76549413735343386</v>
      </c>
      <c r="M613" s="20">
        <v>458</v>
      </c>
      <c r="N613" s="3">
        <f t="shared" ref="N613:N616" si="106">M613/M612</f>
        <v>0.76716917922948069</v>
      </c>
      <c r="O613" s="5">
        <f t="shared" ref="O613:O616" si="107">100%-N613</f>
        <v>0.23283082077051931</v>
      </c>
      <c r="AI613" s="3"/>
      <c r="AJ613" s="3"/>
    </row>
    <row r="614" spans="1:36" ht="12.75" customHeight="1" x14ac:dyDescent="0.2">
      <c r="A614" s="32">
        <v>1502</v>
      </c>
      <c r="D614" s="32">
        <v>398</v>
      </c>
      <c r="I614" s="5"/>
      <c r="J614" s="5"/>
      <c r="L614" s="17">
        <f>D614/C613</f>
        <v>0.87089715536105028</v>
      </c>
      <c r="M614" s="20">
        <v>428</v>
      </c>
      <c r="N614" s="3">
        <f t="shared" si="106"/>
        <v>0.93449781659388642</v>
      </c>
      <c r="O614" s="5">
        <f t="shared" si="107"/>
        <v>6.5502183406113579E-2</v>
      </c>
      <c r="P614" s="3">
        <f>M614/M612</f>
        <v>0.71691792294807366</v>
      </c>
      <c r="AI614" s="3"/>
      <c r="AJ614" s="3"/>
    </row>
    <row r="615" spans="1:36" ht="12.75" customHeight="1" x14ac:dyDescent="0.2">
      <c r="A615" s="31" t="s">
        <v>83</v>
      </c>
      <c r="E615" s="32">
        <v>374</v>
      </c>
      <c r="I615" s="5"/>
      <c r="J615" s="5"/>
      <c r="L615" s="5">
        <f>E615/D614</f>
        <v>0.93969849246231152</v>
      </c>
      <c r="M615" s="20">
        <v>403</v>
      </c>
      <c r="N615" s="3">
        <f t="shared" si="106"/>
        <v>0.94158878504672894</v>
      </c>
      <c r="O615" s="5">
        <f t="shared" si="107"/>
        <v>5.8411214953271062E-2</v>
      </c>
      <c r="AI615" s="3"/>
      <c r="AJ615" s="3"/>
    </row>
    <row r="616" spans="1:36" ht="12.75" customHeight="1" x14ac:dyDescent="0.2">
      <c r="A616" s="32">
        <v>1602</v>
      </c>
      <c r="F616" s="32">
        <v>335</v>
      </c>
      <c r="I616" s="5"/>
      <c r="J616" s="5"/>
      <c r="L616" s="5">
        <f>F616/E615</f>
        <v>0.89572192513368987</v>
      </c>
      <c r="M616" s="20">
        <v>381</v>
      </c>
      <c r="N616" s="3">
        <f t="shared" si="106"/>
        <v>0.94540942928039706</v>
      </c>
      <c r="O616" s="5">
        <f t="shared" si="107"/>
        <v>5.4590570719602938E-2</v>
      </c>
      <c r="AI616" s="3"/>
      <c r="AJ616" s="3"/>
    </row>
    <row r="617" spans="1:36" ht="12.75" customHeight="1" x14ac:dyDescent="0.2">
      <c r="A617" s="68">
        <v>1701</v>
      </c>
      <c r="B617" s="68"/>
      <c r="C617" s="68"/>
      <c r="D617" s="68"/>
      <c r="E617" s="68"/>
      <c r="F617" s="68"/>
      <c r="G617" s="68">
        <v>450</v>
      </c>
      <c r="H617" s="207">
        <v>223</v>
      </c>
      <c r="I617" s="69"/>
      <c r="J617" s="69"/>
      <c r="K617" s="68"/>
      <c r="L617" s="69"/>
      <c r="M617" s="70">
        <v>522</v>
      </c>
      <c r="N617" s="70"/>
      <c r="O617" s="69"/>
      <c r="AI617" s="3"/>
      <c r="AJ617" s="3"/>
    </row>
    <row r="618" spans="1:36" ht="12.75" customHeight="1" x14ac:dyDescent="0.2">
      <c r="A618" s="32">
        <v>1702</v>
      </c>
      <c r="G618" s="32">
        <v>83</v>
      </c>
      <c r="H618" s="206">
        <v>74</v>
      </c>
      <c r="I618" s="5"/>
      <c r="J618" s="5"/>
      <c r="L618" s="5"/>
      <c r="M618" s="6">
        <v>125</v>
      </c>
      <c r="N618" s="6"/>
      <c r="O618" s="5"/>
      <c r="AI618" s="3"/>
      <c r="AJ618" s="3"/>
    </row>
    <row r="619" spans="1:36" ht="12.75" customHeight="1" x14ac:dyDescent="0.2">
      <c r="A619" s="32">
        <v>1801</v>
      </c>
      <c r="G619" s="32">
        <v>28</v>
      </c>
      <c r="H619" s="206">
        <v>20</v>
      </c>
      <c r="I619" s="5"/>
      <c r="J619" s="5"/>
      <c r="L619" s="5"/>
      <c r="M619" s="6">
        <v>37</v>
      </c>
      <c r="N619" s="6"/>
      <c r="O619" s="5"/>
      <c r="AI619" s="3"/>
      <c r="AJ619" s="3"/>
    </row>
    <row r="620" spans="1:36" ht="12.75" customHeight="1" x14ac:dyDescent="0.2">
      <c r="A620" s="32">
        <v>1802</v>
      </c>
      <c r="G620" s="32">
        <v>9</v>
      </c>
      <c r="H620" s="206">
        <v>10</v>
      </c>
      <c r="I620" s="5"/>
      <c r="J620" s="5"/>
      <c r="L620" s="5"/>
      <c r="M620" s="6">
        <v>11</v>
      </c>
      <c r="N620" s="6"/>
      <c r="O620" s="5"/>
      <c r="AI620" s="3"/>
      <c r="AJ620" s="3"/>
    </row>
    <row r="621" spans="1:36" ht="12.75" customHeight="1" x14ac:dyDescent="0.2">
      <c r="H621" s="206">
        <f>SUM(H617:H620)</f>
        <v>327</v>
      </c>
      <c r="I621" s="5">
        <f>H617/B612</f>
        <v>0.37353433835845895</v>
      </c>
      <c r="J621" s="5">
        <f>H621/B612</f>
        <v>0.54773869346733672</v>
      </c>
      <c r="K621" s="5">
        <f>J621-I621</f>
        <v>0.17420435510887777</v>
      </c>
      <c r="L621" s="5"/>
      <c r="M621" s="6"/>
      <c r="N621" s="6"/>
      <c r="O621" s="5"/>
      <c r="AI621" s="3"/>
      <c r="AJ621" s="3"/>
    </row>
    <row r="622" spans="1:36" ht="12.75" customHeight="1" x14ac:dyDescent="0.2">
      <c r="I622" s="5"/>
      <c r="J622" s="5"/>
      <c r="L622" s="5"/>
      <c r="M622" s="6"/>
      <c r="N622" s="6"/>
      <c r="O622" s="5"/>
      <c r="AI622" s="3"/>
      <c r="AJ622" s="3"/>
    </row>
    <row r="623" spans="1:36" ht="12.75" customHeight="1" x14ac:dyDescent="0.2">
      <c r="I623" s="5"/>
      <c r="J623" s="5"/>
      <c r="L623" s="5"/>
      <c r="M623" s="6"/>
      <c r="N623" s="6"/>
      <c r="O623" s="5"/>
      <c r="AI623" s="3"/>
      <c r="AJ623" s="3"/>
    </row>
    <row r="624" spans="1:36" ht="12.75" customHeight="1" x14ac:dyDescent="0.3">
      <c r="A624" s="44" t="s">
        <v>91</v>
      </c>
      <c r="I624" s="5"/>
      <c r="J624" s="5"/>
      <c r="L624" s="5"/>
      <c r="M624" s="6"/>
      <c r="N624" s="6"/>
      <c r="O624" s="5"/>
      <c r="AI624" s="3"/>
      <c r="AJ624" s="3"/>
    </row>
    <row r="625" spans="1:36" ht="25.5" customHeight="1" x14ac:dyDescent="0.2">
      <c r="B625" s="228" t="s">
        <v>1</v>
      </c>
      <c r="C625" s="229"/>
      <c r="D625" s="229"/>
      <c r="E625" s="229"/>
      <c r="F625" s="229"/>
      <c r="G625" s="229"/>
      <c r="I625" s="7" t="s">
        <v>2</v>
      </c>
      <c r="J625" s="7" t="s">
        <v>3</v>
      </c>
      <c r="K625" s="8" t="s">
        <v>4</v>
      </c>
      <c r="L625" s="7" t="s">
        <v>5</v>
      </c>
      <c r="M625" s="9" t="s">
        <v>6</v>
      </c>
      <c r="N625" s="9" t="s">
        <v>7</v>
      </c>
      <c r="O625" s="5"/>
      <c r="AI625" s="3"/>
      <c r="AJ625" s="3"/>
    </row>
    <row r="626" spans="1:36" ht="12.75" customHeight="1" x14ac:dyDescent="0.2">
      <c r="A626" s="12" t="s">
        <v>9</v>
      </c>
      <c r="B626" s="13">
        <v>1</v>
      </c>
      <c r="C626" s="13">
        <v>2</v>
      </c>
      <c r="D626" s="13">
        <v>3</v>
      </c>
      <c r="E626" s="13">
        <v>4</v>
      </c>
      <c r="F626" s="13">
        <v>5</v>
      </c>
      <c r="G626" s="13">
        <v>6</v>
      </c>
      <c r="H626" s="201" t="s">
        <v>10</v>
      </c>
      <c r="I626" s="41"/>
      <c r="J626" s="15"/>
      <c r="K626" s="16"/>
      <c r="L626" s="17"/>
      <c r="M626" s="6"/>
      <c r="N626" s="6"/>
      <c r="O626" s="5"/>
      <c r="AI626" s="3"/>
      <c r="AJ626" s="3"/>
    </row>
    <row r="627" spans="1:36" ht="12.75" customHeight="1" x14ac:dyDescent="0.2">
      <c r="A627" s="31" t="s">
        <v>92</v>
      </c>
      <c r="B627" s="13">
        <v>105</v>
      </c>
      <c r="C627" s="13"/>
      <c r="D627" s="13"/>
      <c r="E627" s="13"/>
      <c r="F627" s="13"/>
      <c r="G627" s="13"/>
      <c r="H627" s="202"/>
      <c r="I627" s="41"/>
      <c r="J627" s="15"/>
      <c r="K627" s="16"/>
      <c r="L627" s="17"/>
      <c r="M627" s="20">
        <f>B627</f>
        <v>105</v>
      </c>
      <c r="N627" s="6"/>
      <c r="O627" s="5"/>
      <c r="AI627" s="3"/>
      <c r="AJ627" s="3"/>
    </row>
    <row r="628" spans="1:36" ht="12.75" customHeight="1" x14ac:dyDescent="0.2">
      <c r="A628" s="32">
        <v>1502</v>
      </c>
      <c r="B628" s="13"/>
      <c r="C628" s="13">
        <v>50</v>
      </c>
      <c r="D628" s="13"/>
      <c r="E628" s="13"/>
      <c r="F628" s="13"/>
      <c r="G628" s="13"/>
      <c r="H628" s="203"/>
      <c r="I628" s="41"/>
      <c r="J628" s="41"/>
      <c r="K628" s="41"/>
      <c r="L628" s="17">
        <f>C628/B627</f>
        <v>0.47619047619047616</v>
      </c>
      <c r="M628" s="20">
        <v>50</v>
      </c>
      <c r="N628" s="3">
        <f t="shared" ref="N628:N630" si="108">M628/M627</f>
        <v>0.47619047619047616</v>
      </c>
      <c r="O628" s="5">
        <f t="shared" ref="O628:O630" si="109">100%-N628</f>
        <v>0.52380952380952384</v>
      </c>
      <c r="AI628" s="3"/>
      <c r="AJ628" s="3"/>
    </row>
    <row r="629" spans="1:36" ht="12.75" customHeight="1" x14ac:dyDescent="0.2">
      <c r="A629" s="31" t="s">
        <v>83</v>
      </c>
      <c r="D629" s="32">
        <v>37</v>
      </c>
      <c r="I629" s="5"/>
      <c r="J629" s="5"/>
      <c r="L629" s="5">
        <f>D629/C628</f>
        <v>0.74</v>
      </c>
      <c r="M629" s="20">
        <v>46</v>
      </c>
      <c r="N629" s="3">
        <f t="shared" si="108"/>
        <v>0.92</v>
      </c>
      <c r="O629" s="5">
        <f t="shared" si="109"/>
        <v>7.999999999999996E-2</v>
      </c>
      <c r="P629" s="3">
        <f>M629/M627</f>
        <v>0.43809523809523809</v>
      </c>
      <c r="AI629" s="3"/>
      <c r="AJ629" s="3"/>
    </row>
    <row r="630" spans="1:36" ht="12.75" customHeight="1" x14ac:dyDescent="0.2">
      <c r="A630" s="32">
        <v>1602</v>
      </c>
      <c r="E630" s="32">
        <v>25</v>
      </c>
      <c r="I630" s="5"/>
      <c r="J630" s="5"/>
      <c r="L630" s="5">
        <f>E630/D629</f>
        <v>0.67567567567567566</v>
      </c>
      <c r="M630" s="20">
        <v>37</v>
      </c>
      <c r="N630" s="3">
        <f t="shared" si="108"/>
        <v>0.80434782608695654</v>
      </c>
      <c r="O630" s="5">
        <f t="shared" si="109"/>
        <v>0.19565217391304346</v>
      </c>
      <c r="AI630" s="3"/>
      <c r="AJ630" s="3"/>
    </row>
    <row r="631" spans="1:36" ht="12.75" customHeight="1" x14ac:dyDescent="0.2">
      <c r="A631" s="32">
        <v>1701</v>
      </c>
      <c r="F631" s="32">
        <v>23</v>
      </c>
      <c r="I631" s="5"/>
      <c r="J631" s="5"/>
      <c r="L631" s="5"/>
      <c r="M631" s="6">
        <v>30</v>
      </c>
      <c r="N631" s="6"/>
      <c r="O631" s="5"/>
      <c r="AI631" s="3"/>
      <c r="AJ631" s="3"/>
    </row>
    <row r="632" spans="1:36" ht="12.75" customHeight="1" x14ac:dyDescent="0.2">
      <c r="A632" s="68">
        <v>1702</v>
      </c>
      <c r="B632" s="68"/>
      <c r="C632" s="68"/>
      <c r="D632" s="68"/>
      <c r="E632" s="68"/>
      <c r="F632" s="68"/>
      <c r="G632" s="68">
        <v>21</v>
      </c>
      <c r="H632" s="207">
        <v>7</v>
      </c>
      <c r="I632" s="69"/>
      <c r="J632" s="69"/>
      <c r="K632" s="68"/>
      <c r="L632" s="69"/>
      <c r="M632" s="70">
        <v>27</v>
      </c>
      <c r="N632" s="70"/>
      <c r="O632" s="69"/>
      <c r="AI632" s="3"/>
      <c r="AJ632" s="3"/>
    </row>
    <row r="633" spans="1:36" ht="12.75" customHeight="1" x14ac:dyDescent="0.2">
      <c r="A633" s="32">
        <v>1801</v>
      </c>
      <c r="G633" s="32">
        <v>10</v>
      </c>
      <c r="H633" s="206">
        <v>2</v>
      </c>
      <c r="I633" s="5"/>
      <c r="J633" s="5"/>
      <c r="L633" s="5"/>
      <c r="M633" s="6">
        <v>14</v>
      </c>
      <c r="N633" s="6"/>
      <c r="O633" s="5"/>
      <c r="AI633" s="3"/>
      <c r="AJ633" s="3"/>
    </row>
    <row r="634" spans="1:36" ht="12.75" customHeight="1" x14ac:dyDescent="0.2">
      <c r="A634" s="32">
        <v>1802</v>
      </c>
      <c r="G634" s="32">
        <v>7</v>
      </c>
      <c r="H634" s="206">
        <v>4</v>
      </c>
      <c r="I634" s="5"/>
      <c r="J634" s="5"/>
      <c r="L634" s="5"/>
      <c r="M634" s="6">
        <v>7</v>
      </c>
      <c r="N634" s="6"/>
      <c r="O634" s="5"/>
      <c r="AI634" s="3"/>
      <c r="AJ634" s="3"/>
    </row>
    <row r="635" spans="1:36" ht="12.75" customHeight="1" x14ac:dyDescent="0.2">
      <c r="I635" s="5"/>
      <c r="J635" s="5"/>
      <c r="L635" s="5"/>
      <c r="M635" s="6"/>
      <c r="N635" s="6"/>
      <c r="O635" s="5"/>
      <c r="AI635" s="3"/>
      <c r="AJ635" s="3"/>
    </row>
    <row r="636" spans="1:36" ht="12.75" customHeight="1" x14ac:dyDescent="0.2">
      <c r="H636" s="206">
        <f>SUM(H632:H635)</f>
        <v>13</v>
      </c>
      <c r="I636" s="5">
        <f>H632/B627</f>
        <v>6.6666666666666666E-2</v>
      </c>
      <c r="J636" s="5">
        <f>H636/B627</f>
        <v>0.12380952380952381</v>
      </c>
      <c r="K636" s="5">
        <f>J636-I636</f>
        <v>5.7142857142857148E-2</v>
      </c>
      <c r="L636" s="5"/>
      <c r="M636" s="6"/>
      <c r="N636" s="6"/>
      <c r="O636" s="5"/>
      <c r="AI636" s="3"/>
      <c r="AJ636" s="3"/>
    </row>
    <row r="637" spans="1:36" ht="12.75" customHeight="1" x14ac:dyDescent="0.2">
      <c r="I637" s="5"/>
      <c r="J637" s="5"/>
      <c r="L637" s="5"/>
      <c r="M637" s="6"/>
      <c r="N637" s="6"/>
      <c r="O637" s="5"/>
      <c r="AI637" s="3"/>
      <c r="AJ637" s="3"/>
    </row>
    <row r="638" spans="1:36" ht="12.75" customHeight="1" x14ac:dyDescent="0.3">
      <c r="A638" s="44" t="s">
        <v>93</v>
      </c>
      <c r="I638" s="5"/>
      <c r="J638" s="5"/>
      <c r="L638" s="5"/>
      <c r="M638" s="6"/>
      <c r="N638" s="6"/>
      <c r="O638" s="5"/>
      <c r="AI638" s="3"/>
      <c r="AJ638" s="3"/>
    </row>
    <row r="639" spans="1:36" ht="25.5" customHeight="1" x14ac:dyDescent="0.2">
      <c r="B639" s="228" t="s">
        <v>1</v>
      </c>
      <c r="C639" s="229"/>
      <c r="D639" s="229"/>
      <c r="E639" s="229"/>
      <c r="F639" s="229"/>
      <c r="G639" s="229"/>
      <c r="I639" s="7" t="s">
        <v>2</v>
      </c>
      <c r="J639" s="7" t="s">
        <v>3</v>
      </c>
      <c r="K639" s="8" t="s">
        <v>4</v>
      </c>
      <c r="L639" s="7" t="s">
        <v>5</v>
      </c>
      <c r="M639" s="9" t="s">
        <v>6</v>
      </c>
      <c r="N639" s="9" t="s">
        <v>7</v>
      </c>
      <c r="O639" s="5"/>
      <c r="AI639" s="3"/>
      <c r="AJ639" s="3"/>
    </row>
    <row r="640" spans="1:36" ht="12.75" customHeight="1" x14ac:dyDescent="0.2">
      <c r="A640" s="12" t="s">
        <v>9</v>
      </c>
      <c r="B640" s="13">
        <v>1</v>
      </c>
      <c r="C640" s="13">
        <v>2</v>
      </c>
      <c r="D640" s="13">
        <v>3</v>
      </c>
      <c r="E640" s="13">
        <v>4</v>
      </c>
      <c r="F640" s="13">
        <v>5</v>
      </c>
      <c r="G640" s="13">
        <v>6</v>
      </c>
      <c r="H640" s="201" t="s">
        <v>10</v>
      </c>
      <c r="I640" s="41"/>
      <c r="J640" s="15"/>
      <c r="K640" s="16"/>
      <c r="L640" s="17"/>
      <c r="M640" s="6"/>
      <c r="N640" s="6"/>
      <c r="O640" s="5"/>
      <c r="AI640" s="3"/>
      <c r="AJ640" s="3"/>
    </row>
    <row r="641" spans="1:36" ht="12.75" customHeight="1" x14ac:dyDescent="0.2">
      <c r="A641" s="31" t="s">
        <v>94</v>
      </c>
      <c r="B641" s="13">
        <v>691</v>
      </c>
      <c r="C641" s="13"/>
      <c r="D641" s="13"/>
      <c r="E641" s="13"/>
      <c r="F641" s="13"/>
      <c r="G641" s="13"/>
      <c r="H641" s="202"/>
      <c r="I641" s="41"/>
      <c r="J641" s="15"/>
      <c r="K641" s="16"/>
      <c r="L641" s="17"/>
      <c r="M641" s="20">
        <f>B641</f>
        <v>691</v>
      </c>
      <c r="N641" s="6"/>
      <c r="O641" s="5"/>
      <c r="AI641" s="3"/>
      <c r="AJ641" s="3"/>
    </row>
    <row r="642" spans="1:36" ht="12.75" customHeight="1" x14ac:dyDescent="0.2">
      <c r="A642" s="31" t="s">
        <v>83</v>
      </c>
      <c r="B642" s="13"/>
      <c r="C642" s="13">
        <v>465</v>
      </c>
      <c r="D642" s="13"/>
      <c r="E642" s="13"/>
      <c r="F642" s="13"/>
      <c r="G642" s="13"/>
      <c r="H642" s="203"/>
      <c r="I642" s="41"/>
      <c r="J642" s="41"/>
      <c r="K642" s="41"/>
      <c r="L642" s="17">
        <f>C642/B641</f>
        <v>0.67293777134587551</v>
      </c>
      <c r="M642" s="20">
        <v>527</v>
      </c>
      <c r="N642" s="3">
        <f t="shared" ref="N642:N646" si="110">M642/M641</f>
        <v>0.76266280752532567</v>
      </c>
      <c r="O642" s="5">
        <f t="shared" ref="O642:O646" si="111">100%-N642</f>
        <v>0.23733719247467433</v>
      </c>
      <c r="AI642" s="3"/>
      <c r="AJ642" s="3"/>
    </row>
    <row r="643" spans="1:36" ht="12.75" customHeight="1" x14ac:dyDescent="0.2">
      <c r="A643" s="32">
        <v>1602</v>
      </c>
      <c r="D643" s="32">
        <v>462</v>
      </c>
      <c r="I643" s="5"/>
      <c r="J643" s="5"/>
      <c r="L643" s="5">
        <f>D643/C642</f>
        <v>0.99354838709677418</v>
      </c>
      <c r="M643" s="20">
        <v>527</v>
      </c>
      <c r="N643" s="3">
        <f t="shared" si="110"/>
        <v>1</v>
      </c>
      <c r="O643" s="5">
        <f t="shared" si="111"/>
        <v>0</v>
      </c>
      <c r="P643" s="3">
        <f>M643/M641</f>
        <v>0.76266280752532567</v>
      </c>
      <c r="AI643" s="3"/>
      <c r="AJ643" s="3"/>
    </row>
    <row r="644" spans="1:36" ht="12.75" customHeight="1" x14ac:dyDescent="0.2">
      <c r="A644" s="32">
        <v>1701</v>
      </c>
      <c r="E644" s="32">
        <v>462</v>
      </c>
      <c r="I644" s="5"/>
      <c r="J644" s="5"/>
      <c r="L644" s="5">
        <f>E644/D643</f>
        <v>1</v>
      </c>
      <c r="M644" s="20">
        <v>527</v>
      </c>
      <c r="N644" s="3">
        <f t="shared" si="110"/>
        <v>1</v>
      </c>
      <c r="O644" s="5">
        <f t="shared" si="111"/>
        <v>0</v>
      </c>
      <c r="AI644" s="3"/>
      <c r="AJ644" s="3"/>
    </row>
    <row r="645" spans="1:36" ht="12.75" customHeight="1" x14ac:dyDescent="0.2">
      <c r="A645" s="32">
        <v>1702</v>
      </c>
      <c r="F645" s="32">
        <v>462</v>
      </c>
      <c r="I645" s="5"/>
      <c r="J645" s="5"/>
      <c r="L645" s="5">
        <f>F645/E644</f>
        <v>1</v>
      </c>
      <c r="M645" s="20">
        <v>527</v>
      </c>
      <c r="N645" s="3">
        <f t="shared" si="110"/>
        <v>1</v>
      </c>
      <c r="O645" s="5">
        <f t="shared" si="111"/>
        <v>0</v>
      </c>
      <c r="AI645" s="3"/>
      <c r="AJ645" s="3"/>
    </row>
    <row r="646" spans="1:36" ht="12.75" customHeight="1" x14ac:dyDescent="0.2">
      <c r="A646" s="68">
        <v>1801</v>
      </c>
      <c r="B646" s="68"/>
      <c r="C646" s="68"/>
      <c r="D646" s="68"/>
      <c r="E646" s="68"/>
      <c r="F646" s="68"/>
      <c r="G646" s="68">
        <v>462</v>
      </c>
      <c r="H646" s="207">
        <v>234</v>
      </c>
      <c r="I646" s="69"/>
      <c r="J646" s="69"/>
      <c r="K646" s="68"/>
      <c r="L646" s="69">
        <f>G646/F645</f>
        <v>1</v>
      </c>
      <c r="M646" s="84">
        <v>505</v>
      </c>
      <c r="N646" s="71">
        <f t="shared" si="110"/>
        <v>0.95825426944971537</v>
      </c>
      <c r="O646" s="69">
        <f t="shared" si="111"/>
        <v>4.1745730550284632E-2</v>
      </c>
      <c r="AI646" s="3"/>
      <c r="AJ646" s="3"/>
    </row>
    <row r="647" spans="1:36" ht="12.75" customHeight="1" x14ac:dyDescent="0.2">
      <c r="A647" s="32">
        <v>1802</v>
      </c>
      <c r="G647" s="32">
        <v>77</v>
      </c>
      <c r="H647" s="206">
        <v>34</v>
      </c>
      <c r="I647" s="5"/>
      <c r="J647" s="5"/>
      <c r="L647" s="5"/>
      <c r="M647" s="6">
        <v>103</v>
      </c>
      <c r="N647" s="6"/>
      <c r="O647" s="5"/>
      <c r="AI647" s="3"/>
      <c r="AJ647" s="3"/>
    </row>
    <row r="648" spans="1:36" ht="12.75" customHeight="1" x14ac:dyDescent="0.2">
      <c r="A648" s="32">
        <v>1901</v>
      </c>
      <c r="G648" s="32">
        <v>54</v>
      </c>
      <c r="H648" s="206">
        <v>38</v>
      </c>
      <c r="I648" s="5"/>
      <c r="J648" s="5"/>
      <c r="L648" s="5"/>
      <c r="M648" s="6">
        <v>60</v>
      </c>
      <c r="N648" s="6"/>
      <c r="O648" s="5"/>
      <c r="AI648" s="3"/>
      <c r="AJ648" s="3"/>
    </row>
    <row r="649" spans="1:36" ht="12.75" customHeight="1" x14ac:dyDescent="0.2">
      <c r="A649" s="32">
        <v>1902</v>
      </c>
      <c r="G649" s="32">
        <v>10</v>
      </c>
      <c r="H649" s="206">
        <v>7</v>
      </c>
      <c r="I649" s="5"/>
      <c r="J649" s="5"/>
      <c r="L649" s="5"/>
      <c r="M649" s="6">
        <v>12</v>
      </c>
      <c r="N649" s="6"/>
      <c r="O649" s="5"/>
      <c r="AI649" s="3"/>
      <c r="AJ649" s="3"/>
    </row>
    <row r="650" spans="1:36" ht="12.75" customHeight="1" x14ac:dyDescent="0.2">
      <c r="A650" s="32">
        <v>2001</v>
      </c>
      <c r="G650" s="32">
        <v>1</v>
      </c>
      <c r="H650" s="206">
        <v>1</v>
      </c>
      <c r="I650" s="5"/>
      <c r="J650" s="5"/>
      <c r="L650" s="5"/>
      <c r="M650" s="6">
        <v>1</v>
      </c>
      <c r="N650" s="6"/>
      <c r="O650" s="5"/>
      <c r="AI650" s="3"/>
      <c r="AJ650" s="3"/>
    </row>
    <row r="651" spans="1:36" ht="12.75" customHeight="1" x14ac:dyDescent="0.2">
      <c r="H651" s="206">
        <f>SUM(H645:H650)</f>
        <v>314</v>
      </c>
      <c r="I651" s="5">
        <f>H646/B641</f>
        <v>0.3386396526772793</v>
      </c>
      <c r="J651" s="5">
        <f>H651/B641</f>
        <v>0.45441389290882778</v>
      </c>
      <c r="K651" s="5">
        <f>J651-I651</f>
        <v>0.11577424023154848</v>
      </c>
      <c r="L651" s="5"/>
      <c r="M651" s="6"/>
      <c r="N651" s="6"/>
      <c r="O651" s="5"/>
      <c r="AI651" s="3"/>
      <c r="AJ651" s="3"/>
    </row>
    <row r="652" spans="1:36" ht="12.75" customHeight="1" x14ac:dyDescent="0.2">
      <c r="I652" s="5"/>
      <c r="J652" s="5"/>
      <c r="L652" s="5"/>
      <c r="M652" s="6"/>
      <c r="N652" s="6"/>
      <c r="O652" s="5"/>
      <c r="AI652" s="3"/>
      <c r="AJ652" s="3"/>
    </row>
    <row r="653" spans="1:36" ht="12.75" customHeight="1" x14ac:dyDescent="0.2">
      <c r="I653" s="5"/>
      <c r="J653" s="5"/>
      <c r="L653" s="5"/>
      <c r="M653" s="6"/>
      <c r="N653" s="6"/>
      <c r="O653" s="5"/>
      <c r="AI653" s="3"/>
      <c r="AJ653" s="3"/>
    </row>
    <row r="654" spans="1:36" ht="12.75" customHeight="1" x14ac:dyDescent="0.3">
      <c r="A654" s="44" t="s">
        <v>95</v>
      </c>
      <c r="I654" s="5"/>
      <c r="J654" s="5"/>
      <c r="L654" s="5"/>
      <c r="M654" s="6"/>
      <c r="N654" s="6"/>
      <c r="O654" s="5"/>
      <c r="AI654" s="3"/>
      <c r="AJ654" s="3"/>
    </row>
    <row r="655" spans="1:36" ht="25.5" customHeight="1" x14ac:dyDescent="0.2">
      <c r="B655" s="228" t="s">
        <v>1</v>
      </c>
      <c r="C655" s="229"/>
      <c r="D655" s="229"/>
      <c r="E655" s="229"/>
      <c r="F655" s="229"/>
      <c r="G655" s="229"/>
      <c r="I655" s="7" t="s">
        <v>2</v>
      </c>
      <c r="J655" s="7" t="s">
        <v>3</v>
      </c>
      <c r="K655" s="8" t="s">
        <v>4</v>
      </c>
      <c r="L655" s="7" t="s">
        <v>5</v>
      </c>
      <c r="M655" s="9" t="s">
        <v>6</v>
      </c>
      <c r="N655" s="9" t="s">
        <v>7</v>
      </c>
      <c r="O655" s="5"/>
      <c r="AI655" s="3"/>
      <c r="AJ655" s="3"/>
    </row>
    <row r="656" spans="1:36" ht="12.75" customHeight="1" x14ac:dyDescent="0.2">
      <c r="A656" s="12" t="s">
        <v>9</v>
      </c>
      <c r="B656" s="13">
        <v>1</v>
      </c>
      <c r="C656" s="13">
        <v>2</v>
      </c>
      <c r="D656" s="13">
        <v>3</v>
      </c>
      <c r="E656" s="13">
        <v>4</v>
      </c>
      <c r="F656" s="13">
        <v>5</v>
      </c>
      <c r="G656" s="13">
        <v>6</v>
      </c>
      <c r="H656" s="201" t="s">
        <v>10</v>
      </c>
      <c r="I656" s="41"/>
      <c r="J656" s="15"/>
      <c r="K656" s="16"/>
      <c r="L656" s="17"/>
      <c r="M656" s="6"/>
      <c r="N656" s="6"/>
      <c r="O656" s="5"/>
      <c r="AI656" s="3"/>
      <c r="AJ656" s="3"/>
    </row>
    <row r="657" spans="1:36" ht="12.75" customHeight="1" x14ac:dyDescent="0.2">
      <c r="A657" s="31" t="s">
        <v>83</v>
      </c>
      <c r="B657" s="13">
        <v>70</v>
      </c>
      <c r="C657" s="13"/>
      <c r="D657" s="13"/>
      <c r="E657" s="13"/>
      <c r="F657" s="13"/>
      <c r="G657" s="13"/>
      <c r="H657" s="202"/>
      <c r="I657" s="41"/>
      <c r="J657" s="15"/>
      <c r="K657" s="16"/>
      <c r="L657" s="17"/>
      <c r="M657" s="20">
        <f>B657</f>
        <v>70</v>
      </c>
      <c r="N657" s="6"/>
      <c r="O657" s="5"/>
      <c r="AI657" s="3"/>
      <c r="AJ657" s="3"/>
    </row>
    <row r="658" spans="1:36" ht="12.75" customHeight="1" x14ac:dyDescent="0.2">
      <c r="A658" s="32">
        <v>1602</v>
      </c>
      <c r="B658" s="13"/>
      <c r="C658" s="13">
        <v>35</v>
      </c>
      <c r="D658" s="13"/>
      <c r="E658" s="13"/>
      <c r="F658" s="13"/>
      <c r="G658" s="13"/>
      <c r="H658" s="203"/>
      <c r="I658" s="41"/>
      <c r="J658" s="41"/>
      <c r="K658" s="41"/>
      <c r="L658" s="17">
        <f>C658/B657</f>
        <v>0.5</v>
      </c>
      <c r="M658" s="20">
        <v>35</v>
      </c>
      <c r="N658" s="3">
        <f t="shared" ref="N658:N662" si="112">M658/M657</f>
        <v>0.5</v>
      </c>
      <c r="O658" s="5">
        <f t="shared" ref="O658:O662" si="113">100%-N658</f>
        <v>0.5</v>
      </c>
      <c r="AI658" s="3"/>
      <c r="AJ658" s="3"/>
    </row>
    <row r="659" spans="1:36" ht="12.75" customHeight="1" x14ac:dyDescent="0.2">
      <c r="A659" s="32">
        <v>1701</v>
      </c>
      <c r="D659" s="32">
        <v>26</v>
      </c>
      <c r="I659" s="5"/>
      <c r="J659" s="5"/>
      <c r="L659" s="5">
        <f>D659/C658</f>
        <v>0.74285714285714288</v>
      </c>
      <c r="M659" s="20">
        <v>32</v>
      </c>
      <c r="N659" s="3">
        <f t="shared" si="112"/>
        <v>0.91428571428571426</v>
      </c>
      <c r="O659" s="5">
        <f t="shared" si="113"/>
        <v>8.5714285714285743E-2</v>
      </c>
      <c r="P659" s="3">
        <f>M659/M657</f>
        <v>0.45714285714285713</v>
      </c>
      <c r="AI659" s="3"/>
      <c r="AJ659" s="3"/>
    </row>
    <row r="660" spans="1:36" ht="12.75" customHeight="1" x14ac:dyDescent="0.2">
      <c r="A660" s="32">
        <v>1702</v>
      </c>
      <c r="E660" s="32">
        <v>16</v>
      </c>
      <c r="I660" s="5"/>
      <c r="J660" s="5"/>
      <c r="L660" s="5">
        <f>E660/D659</f>
        <v>0.61538461538461542</v>
      </c>
      <c r="M660" s="20">
        <v>25</v>
      </c>
      <c r="N660" s="3">
        <f t="shared" si="112"/>
        <v>0.78125</v>
      </c>
      <c r="O660" s="5">
        <f t="shared" si="113"/>
        <v>0.21875</v>
      </c>
      <c r="AI660" s="3"/>
      <c r="AJ660" s="3"/>
    </row>
    <row r="661" spans="1:36" ht="12.75" customHeight="1" x14ac:dyDescent="0.2">
      <c r="A661" s="32">
        <v>1801</v>
      </c>
      <c r="F661" s="32">
        <v>12</v>
      </c>
      <c r="I661" s="5"/>
      <c r="J661" s="5"/>
      <c r="L661" s="5">
        <f>F661/E660</f>
        <v>0.75</v>
      </c>
      <c r="M661" s="20">
        <v>20</v>
      </c>
      <c r="N661" s="3">
        <f t="shared" si="112"/>
        <v>0.8</v>
      </c>
      <c r="O661" s="5">
        <f t="shared" si="113"/>
        <v>0.19999999999999996</v>
      </c>
      <c r="AI661" s="3"/>
      <c r="AJ661" s="3"/>
    </row>
    <row r="662" spans="1:36" ht="12.75" customHeight="1" x14ac:dyDescent="0.2">
      <c r="A662" s="68">
        <v>1802</v>
      </c>
      <c r="B662" s="68"/>
      <c r="C662" s="68"/>
      <c r="D662" s="68"/>
      <c r="E662" s="68"/>
      <c r="F662" s="68"/>
      <c r="G662" s="68">
        <v>10</v>
      </c>
      <c r="H662" s="207">
        <v>3</v>
      </c>
      <c r="I662" s="69"/>
      <c r="J662" s="69"/>
      <c r="K662" s="68"/>
      <c r="L662" s="69"/>
      <c r="M662" s="84">
        <v>13</v>
      </c>
      <c r="N662" s="71">
        <f t="shared" si="112"/>
        <v>0.65</v>
      </c>
      <c r="O662" s="69">
        <f t="shared" si="113"/>
        <v>0.35</v>
      </c>
      <c r="AI662" s="3"/>
      <c r="AJ662" s="3"/>
    </row>
    <row r="663" spans="1:36" ht="12.75" customHeight="1" x14ac:dyDescent="0.2">
      <c r="A663" s="32">
        <v>1901</v>
      </c>
      <c r="G663" s="32">
        <v>9</v>
      </c>
      <c r="H663" s="206">
        <v>4</v>
      </c>
      <c r="I663" s="5"/>
      <c r="J663" s="5"/>
      <c r="L663" s="5"/>
      <c r="M663" s="20">
        <v>9</v>
      </c>
      <c r="N663" s="3"/>
      <c r="O663" s="5"/>
      <c r="AI663" s="3"/>
      <c r="AJ663" s="3"/>
    </row>
    <row r="664" spans="1:36" ht="12.75" customHeight="1" x14ac:dyDescent="0.2">
      <c r="A664" s="32">
        <v>1902</v>
      </c>
      <c r="G664" s="32">
        <v>4</v>
      </c>
      <c r="H664" s="206">
        <v>3</v>
      </c>
      <c r="I664" s="5"/>
      <c r="J664" s="5"/>
      <c r="L664" s="5"/>
      <c r="M664" s="20">
        <v>5</v>
      </c>
      <c r="N664" s="3"/>
      <c r="O664" s="5"/>
      <c r="AI664" s="3"/>
      <c r="AJ664" s="3"/>
    </row>
    <row r="665" spans="1:36" ht="12.75" customHeight="1" x14ac:dyDescent="0.2">
      <c r="A665" s="32">
        <v>2001</v>
      </c>
      <c r="G665" s="32">
        <v>2</v>
      </c>
      <c r="H665" s="206">
        <v>2</v>
      </c>
      <c r="I665" s="5"/>
      <c r="J665" s="5"/>
      <c r="L665" s="5"/>
      <c r="M665" s="20">
        <v>2</v>
      </c>
      <c r="N665" s="3"/>
      <c r="O665" s="5"/>
      <c r="AI665" s="3"/>
      <c r="AJ665" s="3"/>
    </row>
    <row r="666" spans="1:36" ht="12.75" customHeight="1" x14ac:dyDescent="0.2">
      <c r="I666" s="5"/>
      <c r="J666" s="5"/>
      <c r="L666" s="5"/>
      <c r="M666" s="6"/>
      <c r="N666" s="6"/>
      <c r="O666" s="5"/>
      <c r="AI666" s="3"/>
      <c r="AJ666" s="3"/>
    </row>
    <row r="667" spans="1:36" ht="12.75" customHeight="1" x14ac:dyDescent="0.2">
      <c r="H667" s="206">
        <f>SUM(H662:H666)</f>
        <v>12</v>
      </c>
      <c r="I667" s="5">
        <f>H662/B657</f>
        <v>4.2857142857142858E-2</v>
      </c>
      <c r="J667" s="5">
        <f>H667/B657</f>
        <v>0.17142857142857143</v>
      </c>
      <c r="K667" s="5">
        <f>J667-I667</f>
        <v>0.12857142857142856</v>
      </c>
      <c r="L667" s="5"/>
      <c r="M667" s="6"/>
      <c r="N667" s="6"/>
      <c r="O667" s="5"/>
      <c r="AI667" s="3"/>
      <c r="AJ667" s="3"/>
    </row>
    <row r="668" spans="1:36" ht="12.75" customHeight="1" x14ac:dyDescent="0.2">
      <c r="I668" s="5"/>
      <c r="J668" s="5"/>
      <c r="L668" s="5"/>
      <c r="M668" s="6"/>
      <c r="N668" s="6"/>
      <c r="O668" s="5"/>
      <c r="AI668" s="3"/>
      <c r="AJ668" s="3"/>
    </row>
    <row r="669" spans="1:36" ht="12.75" customHeight="1" x14ac:dyDescent="0.3">
      <c r="A669" s="44" t="s">
        <v>96</v>
      </c>
      <c r="I669" s="5"/>
      <c r="J669" s="5"/>
      <c r="L669" s="5"/>
      <c r="M669" s="6"/>
      <c r="N669" s="6"/>
      <c r="O669" s="5"/>
      <c r="AI669" s="3"/>
      <c r="AJ669" s="3"/>
    </row>
    <row r="670" spans="1:36" ht="25.5" customHeight="1" x14ac:dyDescent="0.2">
      <c r="B670" s="228" t="s">
        <v>1</v>
      </c>
      <c r="C670" s="229"/>
      <c r="D670" s="229"/>
      <c r="E670" s="229"/>
      <c r="F670" s="229"/>
      <c r="G670" s="229"/>
      <c r="I670" s="7" t="s">
        <v>2</v>
      </c>
      <c r="J670" s="7" t="s">
        <v>3</v>
      </c>
      <c r="K670" s="8" t="s">
        <v>4</v>
      </c>
      <c r="L670" s="7" t="s">
        <v>5</v>
      </c>
      <c r="M670" s="9" t="s">
        <v>6</v>
      </c>
      <c r="N670" s="9" t="s">
        <v>7</v>
      </c>
      <c r="O670" s="5"/>
      <c r="AI670" s="3"/>
      <c r="AJ670" s="3"/>
    </row>
    <row r="671" spans="1:36" ht="12.75" customHeight="1" x14ac:dyDescent="0.2">
      <c r="A671" s="12" t="s">
        <v>9</v>
      </c>
      <c r="B671" s="13">
        <v>1</v>
      </c>
      <c r="C671" s="13">
        <v>2</v>
      </c>
      <c r="D671" s="13">
        <v>3</v>
      </c>
      <c r="E671" s="13">
        <v>4</v>
      </c>
      <c r="F671" s="13">
        <v>5</v>
      </c>
      <c r="G671" s="13">
        <v>6</v>
      </c>
      <c r="H671" s="201" t="s">
        <v>10</v>
      </c>
      <c r="I671" s="41"/>
      <c r="J671" s="15"/>
      <c r="K671" s="16"/>
      <c r="L671" s="17"/>
      <c r="M671" s="6"/>
      <c r="N671" s="6"/>
      <c r="O671" s="5"/>
      <c r="AI671" s="3"/>
      <c r="AJ671" s="3"/>
    </row>
    <row r="672" spans="1:36" ht="12.75" customHeight="1" x14ac:dyDescent="0.2">
      <c r="A672" s="31" t="s">
        <v>97</v>
      </c>
      <c r="B672" s="13">
        <v>658</v>
      </c>
      <c r="C672" s="13"/>
      <c r="D672" s="13"/>
      <c r="E672" s="13"/>
      <c r="F672" s="13"/>
      <c r="G672" s="13"/>
      <c r="H672" s="202"/>
      <c r="I672" s="41"/>
      <c r="J672" s="15"/>
      <c r="K672" s="16"/>
      <c r="L672" s="17"/>
      <c r="M672" s="20">
        <f>B672</f>
        <v>658</v>
      </c>
      <c r="N672" s="6"/>
      <c r="O672" s="5"/>
      <c r="AI672" s="3"/>
      <c r="AJ672" s="3"/>
    </row>
    <row r="673" spans="1:36" ht="12.75" customHeight="1" x14ac:dyDescent="0.2">
      <c r="A673" s="32">
        <v>1701</v>
      </c>
      <c r="B673" s="13"/>
      <c r="C673" s="13">
        <v>391</v>
      </c>
      <c r="D673" s="13"/>
      <c r="E673" s="13"/>
      <c r="F673" s="13"/>
      <c r="G673" s="13"/>
      <c r="H673" s="203"/>
      <c r="I673" s="41"/>
      <c r="J673" s="41"/>
      <c r="K673" s="41"/>
      <c r="L673" s="17">
        <f>C673/B672</f>
        <v>0.5942249240121581</v>
      </c>
      <c r="M673" s="20">
        <v>399</v>
      </c>
      <c r="N673" s="3">
        <f t="shared" ref="N673:N676" si="114">M673/M672</f>
        <v>0.6063829787234043</v>
      </c>
      <c r="O673" s="5">
        <f t="shared" ref="O673:O676" si="115">100%-N673</f>
        <v>0.3936170212765957</v>
      </c>
      <c r="AI673" s="3"/>
      <c r="AJ673" s="3"/>
    </row>
    <row r="674" spans="1:36" ht="12.75" customHeight="1" x14ac:dyDescent="0.2">
      <c r="A674" s="32">
        <v>1702</v>
      </c>
      <c r="D674" s="32">
        <v>364</v>
      </c>
      <c r="I674" s="5"/>
      <c r="J674" s="5"/>
      <c r="L674" s="5">
        <f>D674/C673</f>
        <v>0.93094629156010233</v>
      </c>
      <c r="M674" s="20">
        <v>375</v>
      </c>
      <c r="N674" s="3">
        <f t="shared" si="114"/>
        <v>0.93984962406015038</v>
      </c>
      <c r="O674" s="5">
        <f t="shared" si="115"/>
        <v>6.0150375939849621E-2</v>
      </c>
      <c r="P674" s="3">
        <f>M674/M672</f>
        <v>0.56990881458966569</v>
      </c>
      <c r="AI674" s="3"/>
      <c r="AJ674" s="3"/>
    </row>
    <row r="675" spans="1:36" ht="12.75" customHeight="1" x14ac:dyDescent="0.2">
      <c r="A675" s="32">
        <v>1801</v>
      </c>
      <c r="E675" s="32">
        <v>331</v>
      </c>
      <c r="I675" s="5"/>
      <c r="J675" s="5"/>
      <c r="L675" s="5">
        <f>E675/D674</f>
        <v>0.90934065934065933</v>
      </c>
      <c r="M675" s="20">
        <v>358</v>
      </c>
      <c r="N675" s="3">
        <f t="shared" si="114"/>
        <v>0.95466666666666666</v>
      </c>
      <c r="O675" s="5">
        <f t="shared" si="115"/>
        <v>4.5333333333333337E-2</v>
      </c>
      <c r="AI675" s="3"/>
      <c r="AJ675" s="3"/>
    </row>
    <row r="676" spans="1:36" ht="12.75" customHeight="1" x14ac:dyDescent="0.2">
      <c r="A676" s="32">
        <v>1802</v>
      </c>
      <c r="F676" s="32">
        <v>307</v>
      </c>
      <c r="I676" s="5"/>
      <c r="J676" s="5"/>
      <c r="L676" s="5">
        <f>F676/E675</f>
        <v>0.92749244712990941</v>
      </c>
      <c r="M676" s="20">
        <v>331</v>
      </c>
      <c r="N676" s="3">
        <f t="shared" si="114"/>
        <v>0.92458100558659218</v>
      </c>
      <c r="O676" s="5">
        <f t="shared" si="115"/>
        <v>7.5418994413407825E-2</v>
      </c>
      <c r="AI676" s="3"/>
      <c r="AJ676" s="3"/>
    </row>
    <row r="677" spans="1:36" ht="12.75" customHeight="1" x14ac:dyDescent="0.2">
      <c r="A677" s="68">
        <v>1901</v>
      </c>
      <c r="B677" s="68"/>
      <c r="C677" s="68"/>
      <c r="D677" s="68"/>
      <c r="E677" s="68"/>
      <c r="F677" s="68"/>
      <c r="G677" s="68">
        <v>307</v>
      </c>
      <c r="H677" s="207">
        <v>201</v>
      </c>
      <c r="I677" s="69"/>
      <c r="J677" s="69"/>
      <c r="K677" s="68"/>
      <c r="L677" s="69">
        <f>G677/F676</f>
        <v>1</v>
      </c>
      <c r="M677" s="84">
        <v>331</v>
      </c>
      <c r="N677" s="70"/>
      <c r="O677" s="69"/>
      <c r="AI677" s="3"/>
      <c r="AJ677" s="3"/>
    </row>
    <row r="678" spans="1:36" ht="12.75" customHeight="1" x14ac:dyDescent="0.2">
      <c r="A678" s="32">
        <v>1902</v>
      </c>
      <c r="G678" s="32">
        <v>83</v>
      </c>
      <c r="H678" s="206">
        <v>46</v>
      </c>
      <c r="I678" s="5"/>
      <c r="J678" s="5"/>
      <c r="L678" s="5"/>
      <c r="M678" s="6">
        <v>100</v>
      </c>
      <c r="N678" s="6"/>
      <c r="O678" s="5"/>
      <c r="AI678" s="3"/>
      <c r="AJ678" s="3"/>
    </row>
    <row r="679" spans="1:36" ht="12.75" customHeight="1" x14ac:dyDescent="0.2">
      <c r="A679" s="32">
        <v>2001</v>
      </c>
      <c r="G679" s="32">
        <v>38</v>
      </c>
      <c r="H679" s="206">
        <v>35</v>
      </c>
      <c r="I679" s="5"/>
      <c r="J679" s="5"/>
      <c r="L679" s="5"/>
      <c r="M679" s="6">
        <v>42</v>
      </c>
      <c r="N679" s="6"/>
      <c r="O679" s="5"/>
      <c r="AI679" s="3"/>
      <c r="AJ679" s="3"/>
    </row>
    <row r="680" spans="1:36" ht="12.75" customHeight="1" x14ac:dyDescent="0.2">
      <c r="A680" s="32">
        <v>2002</v>
      </c>
      <c r="G680" s="32">
        <v>5</v>
      </c>
      <c r="H680" s="206">
        <v>5</v>
      </c>
      <c r="I680" s="5"/>
      <c r="J680" s="5"/>
      <c r="L680" s="5"/>
      <c r="M680" s="6">
        <v>5</v>
      </c>
      <c r="N680" s="6"/>
      <c r="O680" s="5"/>
      <c r="AI680" s="3"/>
      <c r="AJ680" s="3"/>
    </row>
    <row r="681" spans="1:36" ht="12.75" customHeight="1" x14ac:dyDescent="0.2">
      <c r="A681" s="32">
        <v>2101</v>
      </c>
      <c r="G681" s="32">
        <v>1</v>
      </c>
      <c r="H681" s="206">
        <v>1</v>
      </c>
      <c r="I681" s="5"/>
      <c r="J681" s="5"/>
      <c r="L681" s="5"/>
      <c r="M681" s="6">
        <v>1</v>
      </c>
      <c r="N681" s="6"/>
      <c r="O681" s="5"/>
      <c r="AI681" s="3"/>
      <c r="AJ681" s="3"/>
    </row>
    <row r="682" spans="1:36" ht="12.75" customHeight="1" x14ac:dyDescent="0.2">
      <c r="H682" s="206">
        <f>SUM(H677:H681)</f>
        <v>288</v>
      </c>
      <c r="I682" s="5">
        <f>H677/B672</f>
        <v>0.30547112462006076</v>
      </c>
      <c r="J682" s="5">
        <f>H682/B672</f>
        <v>0.43768996960486323</v>
      </c>
      <c r="K682" s="5">
        <f>J682-I682</f>
        <v>0.13221884498480246</v>
      </c>
      <c r="L682" s="5"/>
      <c r="M682" s="6"/>
      <c r="N682" s="6"/>
      <c r="O682" s="5"/>
      <c r="AI682" s="3"/>
      <c r="AJ682" s="3"/>
    </row>
    <row r="683" spans="1:36" ht="12.75" customHeight="1" x14ac:dyDescent="0.2">
      <c r="I683" s="5"/>
      <c r="J683" s="5"/>
      <c r="L683" s="5"/>
      <c r="M683" s="6"/>
      <c r="N683" s="6"/>
      <c r="O683" s="5"/>
      <c r="AI683" s="3"/>
      <c r="AJ683" s="3"/>
    </row>
    <row r="684" spans="1:36" ht="26.25" customHeight="1" x14ac:dyDescent="0.4">
      <c r="A684" s="122"/>
      <c r="B684" s="238" t="s">
        <v>99</v>
      </c>
      <c r="C684" s="238"/>
      <c r="D684" s="238"/>
      <c r="E684" s="238"/>
      <c r="F684" s="238"/>
      <c r="G684" s="238"/>
      <c r="H684" s="72">
        <v>1701</v>
      </c>
      <c r="I684" s="73"/>
      <c r="J684" s="73"/>
      <c r="K684" s="73"/>
      <c r="L684" s="73"/>
      <c r="M684" s="73"/>
      <c r="N684" s="32"/>
      <c r="O684" s="32"/>
      <c r="P684" s="32"/>
      <c r="AI684" s="3"/>
      <c r="AJ684" s="3"/>
    </row>
    <row r="685" spans="1:36" ht="20.25" customHeight="1" x14ac:dyDescent="0.2">
      <c r="A685" s="222" t="s">
        <v>9</v>
      </c>
      <c r="B685" s="223" t="s">
        <v>100</v>
      </c>
      <c r="C685" s="224"/>
      <c r="D685" s="224"/>
      <c r="E685" s="224"/>
      <c r="F685" s="224"/>
      <c r="G685" s="224"/>
      <c r="H685" s="225" t="s">
        <v>10</v>
      </c>
      <c r="I685" s="219" t="s">
        <v>2</v>
      </c>
      <c r="J685" s="219" t="s">
        <v>3</v>
      </c>
      <c r="K685" s="227" t="s">
        <v>4</v>
      </c>
      <c r="L685" s="219" t="s">
        <v>5</v>
      </c>
      <c r="M685" s="217" t="s">
        <v>6</v>
      </c>
      <c r="N685" s="217" t="s">
        <v>7</v>
      </c>
      <c r="O685" s="219" t="s">
        <v>8</v>
      </c>
      <c r="P685" s="32"/>
      <c r="AI685" s="3"/>
      <c r="AJ685" s="3"/>
    </row>
    <row r="686" spans="1:36" ht="15.75" customHeight="1" x14ac:dyDescent="0.25">
      <c r="A686" s="218"/>
      <c r="B686" s="74" t="s">
        <v>101</v>
      </c>
      <c r="C686" s="74" t="s">
        <v>102</v>
      </c>
      <c r="D686" s="74" t="s">
        <v>103</v>
      </c>
      <c r="E686" s="74" t="s">
        <v>104</v>
      </c>
      <c r="F686" s="74" t="s">
        <v>105</v>
      </c>
      <c r="G686" s="74" t="s">
        <v>106</v>
      </c>
      <c r="H686" s="226"/>
      <c r="I686" s="218"/>
      <c r="J686" s="218"/>
      <c r="K686" s="218"/>
      <c r="L686" s="218"/>
      <c r="M686" s="218"/>
      <c r="N686" s="218"/>
      <c r="O686" s="218"/>
      <c r="P686" s="32"/>
      <c r="AI686" s="3"/>
      <c r="AJ686" s="3"/>
    </row>
    <row r="687" spans="1:36" ht="15.75" customHeight="1" x14ac:dyDescent="0.25">
      <c r="A687" s="74">
        <v>1701</v>
      </c>
      <c r="B687" s="139">
        <v>137</v>
      </c>
      <c r="C687" s="139"/>
      <c r="D687" s="139"/>
      <c r="E687" s="139"/>
      <c r="F687" s="139"/>
      <c r="G687" s="139"/>
      <c r="H687" s="140"/>
      <c r="I687" s="141"/>
      <c r="J687" s="142"/>
      <c r="K687" s="143"/>
      <c r="L687" s="144"/>
      <c r="M687" s="145">
        <f>B687</f>
        <v>137</v>
      </c>
      <c r="N687" s="146"/>
      <c r="O687" s="144"/>
      <c r="P687" s="32"/>
      <c r="AI687" s="3"/>
      <c r="AJ687" s="3"/>
    </row>
    <row r="688" spans="1:36" ht="15.75" customHeight="1" x14ac:dyDescent="0.25">
      <c r="A688" s="74" t="s">
        <v>107</v>
      </c>
      <c r="B688" s="139"/>
      <c r="C688" s="139">
        <v>63</v>
      </c>
      <c r="D688" s="139"/>
      <c r="E688" s="139"/>
      <c r="F688" s="139"/>
      <c r="G688" s="139"/>
      <c r="H688" s="140"/>
      <c r="I688" s="147"/>
      <c r="J688" s="148"/>
      <c r="K688" s="149"/>
      <c r="L688" s="150">
        <f>IF(C688=0,"",C688/B687)</f>
        <v>0.45985401459854014</v>
      </c>
      <c r="M688" s="151">
        <v>64</v>
      </c>
      <c r="N688" s="152">
        <f t="shared" ref="N688:N692" si="116">IF(M688=0,"",M688/M687)</f>
        <v>0.46715328467153283</v>
      </c>
      <c r="O688" s="152">
        <f t="shared" ref="O688:O692" si="117">IF(M688=0,"",100%-N688)</f>
        <v>0.53284671532846717</v>
      </c>
      <c r="P688" s="32"/>
      <c r="AI688" s="3"/>
      <c r="AJ688" s="3"/>
    </row>
    <row r="689" spans="1:36" ht="15.75" customHeight="1" x14ac:dyDescent="0.25">
      <c r="A689" s="74" t="s">
        <v>108</v>
      </c>
      <c r="B689" s="139"/>
      <c r="C689" s="139"/>
      <c r="D689" s="139">
        <v>54</v>
      </c>
      <c r="E689" s="139"/>
      <c r="F689" s="139"/>
      <c r="G689" s="139"/>
      <c r="H689" s="140"/>
      <c r="I689" s="147"/>
      <c r="J689" s="148"/>
      <c r="K689" s="149"/>
      <c r="L689" s="153">
        <f>IF(D689=0,"",D689/C688)</f>
        <v>0.8571428571428571</v>
      </c>
      <c r="M689" s="151">
        <v>57</v>
      </c>
      <c r="N689" s="152">
        <f t="shared" si="116"/>
        <v>0.890625</v>
      </c>
      <c r="O689" s="154">
        <f t="shared" si="117"/>
        <v>0.109375</v>
      </c>
      <c r="P689" s="11">
        <f>M689/M687</f>
        <v>0.41605839416058393</v>
      </c>
      <c r="AI689" s="3"/>
      <c r="AJ689" s="3"/>
    </row>
    <row r="690" spans="1:36" ht="15.75" customHeight="1" x14ac:dyDescent="0.25">
      <c r="A690" s="74" t="s">
        <v>109</v>
      </c>
      <c r="B690" s="139"/>
      <c r="C690" s="139"/>
      <c r="D690" s="139"/>
      <c r="E690" s="139">
        <v>36</v>
      </c>
      <c r="F690" s="139"/>
      <c r="G690" s="139"/>
      <c r="H690" s="140"/>
      <c r="I690" s="147"/>
      <c r="J690" s="148"/>
      <c r="K690" s="149"/>
      <c r="L690" s="153">
        <f>IF(E690=0,"",E690/D689)</f>
        <v>0.66666666666666663</v>
      </c>
      <c r="M690" s="151">
        <v>43</v>
      </c>
      <c r="N690" s="152">
        <f t="shared" si="116"/>
        <v>0.75438596491228072</v>
      </c>
      <c r="O690" s="154">
        <f t="shared" si="117"/>
        <v>0.24561403508771928</v>
      </c>
      <c r="P690" s="32"/>
      <c r="AI690" s="3"/>
      <c r="AJ690" s="3"/>
    </row>
    <row r="691" spans="1:36" ht="15.75" customHeight="1" x14ac:dyDescent="0.25">
      <c r="A691" s="74" t="s">
        <v>110</v>
      </c>
      <c r="B691" s="139"/>
      <c r="C691" s="139"/>
      <c r="D691" s="139"/>
      <c r="E691" s="139"/>
      <c r="F691" s="139">
        <v>30</v>
      </c>
      <c r="G691" s="139"/>
      <c r="H691" s="140"/>
      <c r="I691" s="147"/>
      <c r="J691" s="148"/>
      <c r="K691" s="149"/>
      <c r="L691" s="153">
        <f>IF(F691=0,"",F691/E690)</f>
        <v>0.83333333333333337</v>
      </c>
      <c r="M691" s="151">
        <v>36</v>
      </c>
      <c r="N691" s="152">
        <f t="shared" si="116"/>
        <v>0.83720930232558144</v>
      </c>
      <c r="O691" s="154">
        <f t="shared" si="117"/>
        <v>0.16279069767441856</v>
      </c>
      <c r="P691" s="32"/>
      <c r="AI691" s="3"/>
      <c r="AJ691" s="3"/>
    </row>
    <row r="692" spans="1:36" ht="15.75" customHeight="1" x14ac:dyDescent="0.25">
      <c r="A692" s="74">
        <v>1902</v>
      </c>
      <c r="B692" s="139"/>
      <c r="C692" s="139"/>
      <c r="D692" s="139"/>
      <c r="E692" s="139"/>
      <c r="F692" s="139"/>
      <c r="G692" s="139">
        <v>21</v>
      </c>
      <c r="H692" s="140">
        <v>7</v>
      </c>
      <c r="I692" s="147"/>
      <c r="J692" s="148"/>
      <c r="K692" s="149"/>
      <c r="L692" s="153">
        <f>IF(G692=0,"",G692/F691)</f>
        <v>0.7</v>
      </c>
      <c r="M692" s="155">
        <v>29</v>
      </c>
      <c r="N692" s="152">
        <f t="shared" si="116"/>
        <v>0.80555555555555558</v>
      </c>
      <c r="O692" s="154">
        <f t="shared" si="117"/>
        <v>0.19444444444444442</v>
      </c>
      <c r="P692" s="32"/>
      <c r="AI692" s="3"/>
      <c r="AJ692" s="3"/>
    </row>
    <row r="693" spans="1:36" ht="15.75" customHeight="1" x14ac:dyDescent="0.25">
      <c r="A693" s="75" t="s">
        <v>111</v>
      </c>
      <c r="B693" s="139"/>
      <c r="C693" s="139"/>
      <c r="D693" s="139"/>
      <c r="E693" s="139"/>
      <c r="F693" s="139"/>
      <c r="G693" s="139">
        <v>15</v>
      </c>
      <c r="H693" s="140">
        <v>14</v>
      </c>
      <c r="I693" s="147"/>
      <c r="J693" s="148"/>
      <c r="K693" s="156"/>
      <c r="L693" s="157"/>
      <c r="M693" s="155">
        <v>17</v>
      </c>
      <c r="N693" s="158"/>
      <c r="O693" s="159"/>
      <c r="P693" s="32"/>
      <c r="AI693" s="3"/>
      <c r="AJ693" s="3"/>
    </row>
    <row r="694" spans="1:36" ht="15.75" customHeight="1" x14ac:dyDescent="0.25">
      <c r="A694" s="75" t="s">
        <v>112</v>
      </c>
      <c r="B694" s="139"/>
      <c r="C694" s="139"/>
      <c r="D694" s="139"/>
      <c r="E694" s="139"/>
      <c r="F694" s="139"/>
      <c r="G694" s="139">
        <v>3</v>
      </c>
      <c r="H694" s="140">
        <v>3</v>
      </c>
      <c r="I694" s="147"/>
      <c r="J694" s="148"/>
      <c r="K694" s="156"/>
      <c r="L694" s="157"/>
      <c r="M694" s="155">
        <v>3</v>
      </c>
      <c r="N694" s="158"/>
      <c r="O694" s="159"/>
      <c r="P694" s="32"/>
      <c r="AI694" s="3"/>
      <c r="AJ694" s="3"/>
    </row>
    <row r="695" spans="1:36" ht="15.75" customHeight="1" x14ac:dyDescent="0.25">
      <c r="A695" s="75" t="s">
        <v>113</v>
      </c>
      <c r="B695" s="139"/>
      <c r="C695" s="139"/>
      <c r="D695" s="139"/>
      <c r="E695" s="139"/>
      <c r="F695" s="139"/>
      <c r="G695" s="139"/>
      <c r="H695" s="140"/>
      <c r="I695" s="147"/>
      <c r="J695" s="148"/>
      <c r="K695" s="156"/>
      <c r="L695" s="157"/>
      <c r="M695" s="155"/>
      <c r="N695" s="158"/>
      <c r="O695" s="159"/>
      <c r="P695" s="32"/>
      <c r="AI695" s="3"/>
      <c r="AJ695" s="3"/>
    </row>
    <row r="696" spans="1:36" ht="15.75" customHeight="1" x14ac:dyDescent="0.25">
      <c r="A696" s="75" t="s">
        <v>115</v>
      </c>
      <c r="B696" s="160"/>
      <c r="C696" s="160"/>
      <c r="D696" s="160"/>
      <c r="E696" s="160"/>
      <c r="F696" s="160"/>
      <c r="G696" s="160"/>
      <c r="H696" s="140"/>
      <c r="I696" s="161"/>
      <c r="J696" s="162"/>
      <c r="K696" s="163"/>
      <c r="L696" s="164"/>
      <c r="M696" s="155"/>
      <c r="N696" s="165"/>
      <c r="O696" s="166"/>
      <c r="P696" s="32"/>
      <c r="AI696" s="3"/>
      <c r="AJ696" s="3"/>
    </row>
    <row r="697" spans="1:36" ht="18" customHeight="1" x14ac:dyDescent="0.25">
      <c r="A697" s="31"/>
      <c r="B697" s="232" t="s">
        <v>114</v>
      </c>
      <c r="C697" s="232"/>
      <c r="D697" s="232"/>
      <c r="E697" s="232"/>
      <c r="F697" s="232"/>
      <c r="G697" s="232"/>
      <c r="H697" s="138">
        <f>SUM(H687:H696)</f>
        <v>24</v>
      </c>
      <c r="I697" s="77">
        <f>H692/B687</f>
        <v>5.1094890510948905E-2</v>
      </c>
      <c r="J697" s="77">
        <f>IF(H697=0,"",H697/B687)</f>
        <v>0.17518248175182483</v>
      </c>
      <c r="K697" s="77">
        <f>IF(H692=0,"",J697-I697)</f>
        <v>0.12408759124087593</v>
      </c>
      <c r="L697" s="5"/>
      <c r="M697" s="32"/>
      <c r="N697" s="23"/>
      <c r="O697" s="5"/>
      <c r="P697" s="32"/>
      <c r="AI697" s="3"/>
      <c r="AJ697" s="3"/>
    </row>
    <row r="698" spans="1:36" ht="12.75" customHeight="1" x14ac:dyDescent="0.2">
      <c r="I698" s="5"/>
      <c r="J698" s="5"/>
      <c r="L698" s="5"/>
      <c r="M698" s="6"/>
      <c r="N698" s="6"/>
      <c r="O698" s="5"/>
      <c r="AI698" s="3"/>
      <c r="AJ698" s="3"/>
    </row>
    <row r="699" spans="1:36" ht="12.75" customHeight="1" x14ac:dyDescent="0.2">
      <c r="I699" s="5"/>
      <c r="J699" s="5"/>
      <c r="L699" s="5"/>
      <c r="M699" s="6"/>
      <c r="N699" s="6"/>
      <c r="O699" s="5"/>
      <c r="AI699" s="3"/>
      <c r="AJ699" s="3"/>
    </row>
    <row r="700" spans="1:36" ht="26.25" customHeight="1" x14ac:dyDescent="0.4">
      <c r="A700" s="122"/>
      <c r="B700" s="238" t="s">
        <v>99</v>
      </c>
      <c r="C700" s="238"/>
      <c r="D700" s="238"/>
      <c r="E700" s="238"/>
      <c r="F700" s="238"/>
      <c r="G700" s="238"/>
      <c r="H700" s="72">
        <v>1702</v>
      </c>
      <c r="I700" s="73"/>
      <c r="J700" s="73"/>
      <c r="K700" s="73"/>
      <c r="L700" s="73"/>
      <c r="M700" s="73"/>
      <c r="N700" s="32"/>
      <c r="O700" s="32"/>
      <c r="P700" s="32"/>
      <c r="AI700" s="3"/>
      <c r="AJ700" s="3"/>
    </row>
    <row r="701" spans="1:36" ht="20.25" customHeight="1" x14ac:dyDescent="0.2">
      <c r="A701" s="222" t="s">
        <v>9</v>
      </c>
      <c r="B701" s="223" t="s">
        <v>100</v>
      </c>
      <c r="C701" s="224"/>
      <c r="D701" s="224"/>
      <c r="E701" s="224"/>
      <c r="F701" s="224"/>
      <c r="G701" s="224"/>
      <c r="H701" s="225" t="s">
        <v>10</v>
      </c>
      <c r="I701" s="219" t="s">
        <v>2</v>
      </c>
      <c r="J701" s="219" t="s">
        <v>3</v>
      </c>
      <c r="K701" s="227" t="s">
        <v>4</v>
      </c>
      <c r="L701" s="219" t="s">
        <v>5</v>
      </c>
      <c r="M701" s="217" t="s">
        <v>6</v>
      </c>
      <c r="N701" s="217" t="s">
        <v>7</v>
      </c>
      <c r="O701" s="219" t="s">
        <v>8</v>
      </c>
      <c r="P701" s="32"/>
      <c r="AI701" s="3"/>
      <c r="AJ701" s="3"/>
    </row>
    <row r="702" spans="1:36" ht="15.75" customHeight="1" x14ac:dyDescent="0.25">
      <c r="A702" s="218"/>
      <c r="B702" s="74" t="s">
        <v>101</v>
      </c>
      <c r="C702" s="74" t="s">
        <v>102</v>
      </c>
      <c r="D702" s="74" t="s">
        <v>103</v>
      </c>
      <c r="E702" s="74" t="s">
        <v>104</v>
      </c>
      <c r="F702" s="74" t="s">
        <v>105</v>
      </c>
      <c r="G702" s="74" t="s">
        <v>106</v>
      </c>
      <c r="H702" s="226"/>
      <c r="I702" s="218"/>
      <c r="J702" s="218"/>
      <c r="K702" s="218"/>
      <c r="L702" s="218"/>
      <c r="M702" s="218"/>
      <c r="N702" s="218"/>
      <c r="O702" s="218"/>
      <c r="P702" s="32"/>
      <c r="AI702" s="3"/>
      <c r="AJ702" s="3"/>
    </row>
    <row r="703" spans="1:36" ht="15.75" customHeight="1" x14ac:dyDescent="0.25">
      <c r="A703" s="74" t="s">
        <v>107</v>
      </c>
      <c r="B703" s="139">
        <v>653</v>
      </c>
      <c r="C703" s="139"/>
      <c r="D703" s="139"/>
      <c r="E703" s="139"/>
      <c r="F703" s="139"/>
      <c r="G703" s="139"/>
      <c r="H703" s="140"/>
      <c r="I703" s="141"/>
      <c r="J703" s="142"/>
      <c r="K703" s="143"/>
      <c r="L703" s="144"/>
      <c r="M703" s="145">
        <f>B703</f>
        <v>653</v>
      </c>
      <c r="N703" s="146"/>
      <c r="O703" s="144"/>
      <c r="P703" s="32"/>
      <c r="AI703" s="3"/>
      <c r="AJ703" s="3"/>
    </row>
    <row r="704" spans="1:36" ht="15.75" customHeight="1" x14ac:dyDescent="0.25">
      <c r="A704" s="74" t="s">
        <v>108</v>
      </c>
      <c r="B704" s="139"/>
      <c r="C704" s="139">
        <v>460</v>
      </c>
      <c r="D704" s="139"/>
      <c r="E704" s="139"/>
      <c r="F704" s="139"/>
      <c r="G704" s="139"/>
      <c r="H704" s="140"/>
      <c r="I704" s="147"/>
      <c r="J704" s="148"/>
      <c r="K704" s="149"/>
      <c r="L704" s="150">
        <f>IF(C704=0,"",C704/B703)</f>
        <v>0.70444104134762631</v>
      </c>
      <c r="M704" s="151">
        <v>464</v>
      </c>
      <c r="N704" s="152">
        <f t="shared" ref="N704:N708" si="118">IF(M704=0,"",M704/M703)</f>
        <v>0.71056661562021439</v>
      </c>
      <c r="O704" s="152">
        <f t="shared" ref="O704:O708" si="119">IF(M704=0,"",100%-N704)</f>
        <v>0.28943338437978561</v>
      </c>
      <c r="P704" s="32"/>
      <c r="AI704" s="3"/>
      <c r="AJ704" s="3"/>
    </row>
    <row r="705" spans="1:36" ht="15.75" customHeight="1" x14ac:dyDescent="0.25">
      <c r="A705" s="74" t="s">
        <v>109</v>
      </c>
      <c r="B705" s="139"/>
      <c r="C705" s="139"/>
      <c r="D705" s="139">
        <v>425</v>
      </c>
      <c r="E705" s="139"/>
      <c r="F705" s="139"/>
      <c r="G705" s="139"/>
      <c r="H705" s="140"/>
      <c r="I705" s="147"/>
      <c r="J705" s="148"/>
      <c r="K705" s="149"/>
      <c r="L705" s="153">
        <f>IF(D705=0,"",D705/C704)</f>
        <v>0.92391304347826086</v>
      </c>
      <c r="M705" s="151">
        <v>438</v>
      </c>
      <c r="N705" s="154">
        <f t="shared" si="118"/>
        <v>0.94396551724137934</v>
      </c>
      <c r="O705" s="154">
        <f t="shared" si="119"/>
        <v>5.6034482758620663E-2</v>
      </c>
      <c r="P705" s="11">
        <f>M705/M703</f>
        <v>0.67075038284839206</v>
      </c>
      <c r="AI705" s="3"/>
      <c r="AJ705" s="3"/>
    </row>
    <row r="706" spans="1:36" ht="15.75" customHeight="1" x14ac:dyDescent="0.25">
      <c r="A706" s="74" t="s">
        <v>110</v>
      </c>
      <c r="B706" s="139"/>
      <c r="C706" s="139"/>
      <c r="D706" s="139"/>
      <c r="E706" s="139">
        <v>389</v>
      </c>
      <c r="F706" s="139"/>
      <c r="G706" s="139"/>
      <c r="H706" s="140"/>
      <c r="I706" s="147"/>
      <c r="J706" s="148"/>
      <c r="K706" s="149"/>
      <c r="L706" s="153">
        <f>IF(E706=0,"",E706/D705)</f>
        <v>0.91529411764705881</v>
      </c>
      <c r="M706" s="151">
        <v>412</v>
      </c>
      <c r="N706" s="154">
        <f t="shared" si="118"/>
        <v>0.94063926940639264</v>
      </c>
      <c r="O706" s="154">
        <f t="shared" si="119"/>
        <v>5.9360730593607358E-2</v>
      </c>
      <c r="P706" s="32"/>
      <c r="AI706" s="3"/>
      <c r="AJ706" s="3"/>
    </row>
    <row r="707" spans="1:36" ht="15.75" customHeight="1" x14ac:dyDescent="0.25">
      <c r="A707" s="74">
        <v>1902</v>
      </c>
      <c r="B707" s="139"/>
      <c r="C707" s="139"/>
      <c r="D707" s="139"/>
      <c r="E707" s="139"/>
      <c r="F707" s="139">
        <v>375</v>
      </c>
      <c r="G707" s="139"/>
      <c r="H707" s="140"/>
      <c r="I707" s="147"/>
      <c r="J707" s="148"/>
      <c r="K707" s="149"/>
      <c r="L707" s="153">
        <f>IF(F707=0,"",F707/E706)</f>
        <v>0.96401028277634959</v>
      </c>
      <c r="M707" s="151">
        <v>393</v>
      </c>
      <c r="N707" s="154">
        <f t="shared" si="118"/>
        <v>0.95388349514563109</v>
      </c>
      <c r="O707" s="154">
        <f t="shared" si="119"/>
        <v>4.6116504854368912E-2</v>
      </c>
      <c r="P707" s="32"/>
      <c r="AI707" s="3"/>
      <c r="AJ707" s="3"/>
    </row>
    <row r="708" spans="1:36" ht="15.75" customHeight="1" x14ac:dyDescent="0.25">
      <c r="A708" s="74">
        <v>2001</v>
      </c>
      <c r="B708" s="139"/>
      <c r="C708" s="139"/>
      <c r="D708" s="139"/>
      <c r="E708" s="139"/>
      <c r="F708" s="139"/>
      <c r="G708" s="139">
        <v>349</v>
      </c>
      <c r="H708" s="140">
        <v>287</v>
      </c>
      <c r="I708" s="147"/>
      <c r="J708" s="148"/>
      <c r="K708" s="149"/>
      <c r="L708" s="153">
        <f>IF(G708=0,"",G708/F707)</f>
        <v>0.93066666666666664</v>
      </c>
      <c r="M708" s="155">
        <v>372</v>
      </c>
      <c r="N708" s="154">
        <f t="shared" si="118"/>
        <v>0.94656488549618323</v>
      </c>
      <c r="O708" s="154">
        <f t="shared" si="119"/>
        <v>5.3435114503816772E-2</v>
      </c>
      <c r="P708" s="32"/>
      <c r="AI708" s="3"/>
      <c r="AJ708" s="3"/>
    </row>
    <row r="709" spans="1:36" ht="15.75" customHeight="1" x14ac:dyDescent="0.25">
      <c r="A709" s="75" t="s">
        <v>112</v>
      </c>
      <c r="B709" s="139"/>
      <c r="C709" s="139"/>
      <c r="D709" s="139"/>
      <c r="E709" s="139"/>
      <c r="F709" s="139"/>
      <c r="G709" s="139">
        <v>75</v>
      </c>
      <c r="H709" s="140">
        <v>62</v>
      </c>
      <c r="I709" s="147"/>
      <c r="J709" s="148"/>
      <c r="K709" s="156"/>
      <c r="L709" s="157"/>
      <c r="M709" s="155">
        <v>84</v>
      </c>
      <c r="N709" s="158"/>
      <c r="O709" s="159"/>
      <c r="P709" s="32"/>
      <c r="AI709" s="3"/>
      <c r="AJ709" s="3"/>
    </row>
    <row r="710" spans="1:36" ht="15.75" customHeight="1" x14ac:dyDescent="0.25">
      <c r="A710" s="75" t="s">
        <v>113</v>
      </c>
      <c r="B710" s="139"/>
      <c r="C710" s="139"/>
      <c r="D710" s="139"/>
      <c r="E710" s="139"/>
      <c r="F710" s="139"/>
      <c r="G710" s="139">
        <v>26</v>
      </c>
      <c r="H710" s="183">
        <v>19</v>
      </c>
      <c r="I710" s="147"/>
      <c r="J710" s="148"/>
      <c r="K710" s="156"/>
      <c r="L710" s="157"/>
      <c r="M710" s="155">
        <v>31</v>
      </c>
      <c r="N710" s="158"/>
      <c r="O710" s="159"/>
      <c r="P710" s="32"/>
      <c r="AI710" s="3"/>
      <c r="AJ710" s="3"/>
    </row>
    <row r="711" spans="1:36" ht="15.75" customHeight="1" x14ac:dyDescent="0.25">
      <c r="A711" s="75" t="s">
        <v>115</v>
      </c>
      <c r="B711" s="139"/>
      <c r="C711" s="139"/>
      <c r="D711" s="139"/>
      <c r="E711" s="139"/>
      <c r="F711" s="139"/>
      <c r="G711" s="186">
        <v>5</v>
      </c>
      <c r="H711" s="185">
        <v>3</v>
      </c>
      <c r="I711" s="171"/>
      <c r="J711" s="148"/>
      <c r="K711" s="156"/>
      <c r="L711" s="157"/>
      <c r="M711" s="174">
        <v>12</v>
      </c>
      <c r="N711" s="158"/>
      <c r="O711" s="159"/>
      <c r="P711" s="32"/>
      <c r="AI711" s="3"/>
      <c r="AJ711" s="3"/>
    </row>
    <row r="712" spans="1:36" ht="15.75" customHeight="1" x14ac:dyDescent="0.25">
      <c r="A712" s="75" t="s">
        <v>116</v>
      </c>
      <c r="B712" s="160"/>
      <c r="C712" s="160"/>
      <c r="D712" s="160"/>
      <c r="E712" s="160"/>
      <c r="F712" s="160"/>
      <c r="G712" s="182">
        <v>3</v>
      </c>
      <c r="H712" s="185">
        <v>1</v>
      </c>
      <c r="I712" s="171"/>
      <c r="J712" s="171"/>
      <c r="K712" s="172"/>
      <c r="L712" s="173"/>
      <c r="M712" s="181">
        <v>3</v>
      </c>
      <c r="N712" s="175"/>
      <c r="O712" s="179"/>
      <c r="P712" s="32"/>
      <c r="AI712" s="3"/>
      <c r="AJ712" s="3"/>
    </row>
    <row r="713" spans="1:36" ht="15.75" customHeight="1" x14ac:dyDescent="0.25">
      <c r="A713" s="197" t="s">
        <v>117</v>
      </c>
      <c r="B713" s="170"/>
      <c r="C713" s="170"/>
      <c r="D713" s="170"/>
      <c r="E713" s="170"/>
      <c r="F713" s="170"/>
      <c r="G713" s="170">
        <v>1</v>
      </c>
      <c r="H713" s="184"/>
      <c r="I713" s="191"/>
      <c r="J713" s="192"/>
      <c r="K713" s="176"/>
      <c r="L713" s="177"/>
      <c r="M713" s="181">
        <v>1</v>
      </c>
      <c r="N713" s="178"/>
      <c r="O713" s="180"/>
      <c r="P713" s="32"/>
      <c r="AI713" s="3"/>
      <c r="AJ713" s="3"/>
    </row>
    <row r="714" spans="1:36" ht="18" customHeight="1" x14ac:dyDescent="0.25">
      <c r="A714" s="31"/>
      <c r="B714" s="232" t="s">
        <v>114</v>
      </c>
      <c r="C714" s="232"/>
      <c r="D714" s="232"/>
      <c r="E714" s="232"/>
      <c r="F714" s="232"/>
      <c r="G714" s="232"/>
      <c r="H714" s="138">
        <f>SUM(H703:H712)</f>
        <v>372</v>
      </c>
      <c r="I714" s="77">
        <f>IF(H708=0,"",H708/B703)</f>
        <v>0.43950995405819293</v>
      </c>
      <c r="J714" s="77">
        <f>IF(H714=0,"",H714/B703)</f>
        <v>0.56967840735068909</v>
      </c>
      <c r="K714" s="77">
        <f>IF(H708=0,"",J714-I714)</f>
        <v>0.13016845329249616</v>
      </c>
      <c r="L714" s="5"/>
      <c r="M714" s="32"/>
      <c r="N714" s="23"/>
      <c r="O714" s="5"/>
      <c r="P714" s="32"/>
      <c r="AI714" s="3"/>
      <c r="AJ714" s="3"/>
    </row>
    <row r="715" spans="1:36" ht="12.75" customHeight="1" x14ac:dyDescent="0.2">
      <c r="I715" s="5"/>
      <c r="J715" s="5"/>
      <c r="L715" s="5"/>
      <c r="M715" s="6"/>
      <c r="N715" s="6"/>
      <c r="O715" s="5"/>
      <c r="AI715" s="3"/>
      <c r="AJ715" s="3"/>
    </row>
    <row r="716" spans="1:36" ht="12.75" customHeight="1" x14ac:dyDescent="0.2">
      <c r="I716" s="5"/>
      <c r="J716" s="5"/>
      <c r="L716" s="5"/>
      <c r="M716" s="6"/>
      <c r="N716" s="6"/>
      <c r="O716" s="5"/>
      <c r="AI716" s="3"/>
      <c r="AJ716" s="3"/>
    </row>
    <row r="717" spans="1:36" ht="26.25" customHeight="1" x14ac:dyDescent="0.4">
      <c r="A717" s="122"/>
      <c r="B717" s="238" t="s">
        <v>99</v>
      </c>
      <c r="C717" s="238"/>
      <c r="D717" s="238"/>
      <c r="E717" s="238"/>
      <c r="F717" s="238"/>
      <c r="G717" s="238"/>
      <c r="H717" s="72">
        <v>1801</v>
      </c>
      <c r="I717" s="73"/>
      <c r="J717" s="73"/>
      <c r="K717" s="73"/>
      <c r="L717" s="73"/>
      <c r="M717" s="73"/>
      <c r="N717" s="32"/>
      <c r="O717" s="32"/>
      <c r="P717" s="32"/>
      <c r="AI717" s="3"/>
      <c r="AJ717" s="3"/>
    </row>
    <row r="718" spans="1:36" ht="20.25" customHeight="1" x14ac:dyDescent="0.2">
      <c r="A718" s="222" t="s">
        <v>9</v>
      </c>
      <c r="B718" s="223" t="s">
        <v>100</v>
      </c>
      <c r="C718" s="224"/>
      <c r="D718" s="224"/>
      <c r="E718" s="224"/>
      <c r="F718" s="224"/>
      <c r="G718" s="224"/>
      <c r="H718" s="225" t="s">
        <v>10</v>
      </c>
      <c r="I718" s="219" t="s">
        <v>2</v>
      </c>
      <c r="J718" s="219" t="s">
        <v>3</v>
      </c>
      <c r="K718" s="227" t="s">
        <v>4</v>
      </c>
      <c r="L718" s="219" t="s">
        <v>5</v>
      </c>
      <c r="M718" s="217" t="s">
        <v>6</v>
      </c>
      <c r="N718" s="217" t="s">
        <v>7</v>
      </c>
      <c r="O718" s="219" t="s">
        <v>8</v>
      </c>
      <c r="P718" s="32"/>
      <c r="AI718" s="3"/>
      <c r="AJ718" s="3"/>
    </row>
    <row r="719" spans="1:36" ht="15.75" customHeight="1" x14ac:dyDescent="0.25">
      <c r="A719" s="218"/>
      <c r="B719" s="74" t="s">
        <v>101</v>
      </c>
      <c r="C719" s="74" t="s">
        <v>102</v>
      </c>
      <c r="D719" s="74" t="s">
        <v>103</v>
      </c>
      <c r="E719" s="74" t="s">
        <v>104</v>
      </c>
      <c r="F719" s="74" t="s">
        <v>105</v>
      </c>
      <c r="G719" s="74" t="s">
        <v>106</v>
      </c>
      <c r="H719" s="226"/>
      <c r="I719" s="218"/>
      <c r="J719" s="218"/>
      <c r="K719" s="218"/>
      <c r="L719" s="218"/>
      <c r="M719" s="218"/>
      <c r="N719" s="218"/>
      <c r="O719" s="218"/>
      <c r="P719" s="32"/>
      <c r="AI719" s="3"/>
      <c r="AJ719" s="3"/>
    </row>
    <row r="720" spans="1:36" ht="15.75" customHeight="1" x14ac:dyDescent="0.25">
      <c r="A720" s="74">
        <v>1801</v>
      </c>
      <c r="B720" s="139">
        <v>138</v>
      </c>
      <c r="C720" s="139"/>
      <c r="D720" s="139"/>
      <c r="E720" s="139"/>
      <c r="F720" s="139"/>
      <c r="G720" s="139"/>
      <c r="H720" s="140"/>
      <c r="I720" s="141"/>
      <c r="J720" s="142"/>
      <c r="K720" s="143"/>
      <c r="L720" s="144"/>
      <c r="M720" s="145">
        <f>B720</f>
        <v>138</v>
      </c>
      <c r="N720" s="146"/>
      <c r="O720" s="144"/>
      <c r="P720" s="32"/>
      <c r="AI720" s="3"/>
      <c r="AJ720" s="3"/>
    </row>
    <row r="721" spans="1:36" ht="15.75" customHeight="1" x14ac:dyDescent="0.25">
      <c r="A721" s="74">
        <v>1802</v>
      </c>
      <c r="B721" s="193"/>
      <c r="C721" s="139">
        <v>81</v>
      </c>
      <c r="D721" s="139"/>
      <c r="E721" s="139"/>
      <c r="F721" s="139"/>
      <c r="G721" s="139"/>
      <c r="H721" s="140"/>
      <c r="I721" s="147"/>
      <c r="J721" s="148"/>
      <c r="K721" s="149"/>
      <c r="L721" s="150">
        <f>C721/B720</f>
        <v>0.58695652173913049</v>
      </c>
      <c r="M721" s="151">
        <v>81</v>
      </c>
      <c r="N721" s="152">
        <f t="shared" ref="N721:N725" si="120">IF(M721=0,"",M721/M720)</f>
        <v>0.58695652173913049</v>
      </c>
      <c r="O721" s="152">
        <f t="shared" ref="O721:O725" si="121">IF(M721=0,"",100%-N721)</f>
        <v>0.41304347826086951</v>
      </c>
      <c r="P721" s="32"/>
      <c r="AI721" s="3"/>
      <c r="AJ721" s="3"/>
    </row>
    <row r="722" spans="1:36" ht="15.75" customHeight="1" x14ac:dyDescent="0.25">
      <c r="A722" s="74">
        <v>1901</v>
      </c>
      <c r="B722" s="139"/>
      <c r="C722" s="139"/>
      <c r="D722" s="139">
        <v>69</v>
      </c>
      <c r="E722" s="139"/>
      <c r="F722" s="139"/>
      <c r="G722" s="139"/>
      <c r="H722" s="140"/>
      <c r="I722" s="147"/>
      <c r="J722" s="148"/>
      <c r="K722" s="149"/>
      <c r="L722" s="153">
        <f>IF(D722=0,"",D722/C721)</f>
        <v>0.85185185185185186</v>
      </c>
      <c r="M722" s="151">
        <v>75</v>
      </c>
      <c r="N722" s="154">
        <f t="shared" si="120"/>
        <v>0.92592592592592593</v>
      </c>
      <c r="O722" s="154">
        <f t="shared" si="121"/>
        <v>7.407407407407407E-2</v>
      </c>
      <c r="P722" s="11">
        <f>M722/M720</f>
        <v>0.54347826086956519</v>
      </c>
      <c r="AI722" s="3"/>
      <c r="AJ722" s="3"/>
    </row>
    <row r="723" spans="1:36" ht="15.75" customHeight="1" x14ac:dyDescent="0.25">
      <c r="A723" s="74">
        <v>1902</v>
      </c>
      <c r="B723" s="139"/>
      <c r="C723" s="139"/>
      <c r="D723" s="139"/>
      <c r="E723" s="139">
        <v>57</v>
      </c>
      <c r="F723" s="139"/>
      <c r="G723" s="139"/>
      <c r="H723" s="140"/>
      <c r="I723" s="147"/>
      <c r="J723" s="148"/>
      <c r="K723" s="149"/>
      <c r="L723" s="153">
        <f>IF(E723=0,"",E723/D722)</f>
        <v>0.82608695652173914</v>
      </c>
      <c r="M723" s="151">
        <v>68</v>
      </c>
      <c r="N723" s="154">
        <f t="shared" si="120"/>
        <v>0.90666666666666662</v>
      </c>
      <c r="O723" s="154">
        <f t="shared" si="121"/>
        <v>9.3333333333333379E-2</v>
      </c>
      <c r="P723" s="32"/>
      <c r="AI723" s="3"/>
      <c r="AJ723" s="3"/>
    </row>
    <row r="724" spans="1:36" ht="15.75" customHeight="1" x14ac:dyDescent="0.25">
      <c r="A724" s="74">
        <v>2001</v>
      </c>
      <c r="B724" s="139"/>
      <c r="C724" s="139"/>
      <c r="D724" s="139"/>
      <c r="E724" s="139"/>
      <c r="F724" s="139">
        <v>42</v>
      </c>
      <c r="G724" s="139"/>
      <c r="H724" s="140"/>
      <c r="I724" s="147"/>
      <c r="J724" s="148"/>
      <c r="K724" s="149"/>
      <c r="L724" s="153">
        <f>IF(F724=0,"",F724/E723)</f>
        <v>0.73684210526315785</v>
      </c>
      <c r="M724" s="151">
        <v>55</v>
      </c>
      <c r="N724" s="154">
        <f t="shared" si="120"/>
        <v>0.80882352941176472</v>
      </c>
      <c r="O724" s="154">
        <f t="shared" si="121"/>
        <v>0.19117647058823528</v>
      </c>
      <c r="P724" s="32"/>
      <c r="AI724" s="3"/>
      <c r="AJ724" s="3"/>
    </row>
    <row r="725" spans="1:36" ht="15.75" customHeight="1" x14ac:dyDescent="0.25">
      <c r="A725" s="74">
        <v>2002</v>
      </c>
      <c r="B725" s="139"/>
      <c r="C725" s="139"/>
      <c r="D725" s="139"/>
      <c r="E725" s="139"/>
      <c r="F725" s="139"/>
      <c r="G725" s="139">
        <v>38</v>
      </c>
      <c r="H725" s="140">
        <v>25</v>
      </c>
      <c r="I725" s="147"/>
      <c r="J725" s="148"/>
      <c r="K725" s="149"/>
      <c r="L725" s="153">
        <f>IF(G725=0,"",G725/F724)</f>
        <v>0.90476190476190477</v>
      </c>
      <c r="M725" s="155">
        <v>45</v>
      </c>
      <c r="N725" s="154">
        <f t="shared" si="120"/>
        <v>0.81818181818181823</v>
      </c>
      <c r="O725" s="154">
        <f t="shared" si="121"/>
        <v>0.18181818181818177</v>
      </c>
      <c r="P725" s="32"/>
      <c r="AI725" s="3"/>
      <c r="AJ725" s="3"/>
    </row>
    <row r="726" spans="1:36" ht="15.75" customHeight="1" x14ac:dyDescent="0.25">
      <c r="A726" s="75" t="s">
        <v>113</v>
      </c>
      <c r="B726" s="139"/>
      <c r="C726" s="139"/>
      <c r="D726" s="139"/>
      <c r="E726" s="139"/>
      <c r="F726" s="139"/>
      <c r="G726" s="139">
        <v>15</v>
      </c>
      <c r="H726" s="140">
        <v>8</v>
      </c>
      <c r="I726" s="147"/>
      <c r="J726" s="148"/>
      <c r="K726" s="156"/>
      <c r="L726" s="157"/>
      <c r="M726" s="155">
        <v>16</v>
      </c>
      <c r="N726" s="158"/>
      <c r="O726" s="159"/>
      <c r="P726" s="32"/>
      <c r="AI726" s="3"/>
      <c r="AJ726" s="3"/>
    </row>
    <row r="727" spans="1:36" ht="15.75" customHeight="1" x14ac:dyDescent="0.25">
      <c r="A727" s="75" t="s">
        <v>115</v>
      </c>
      <c r="B727" s="139"/>
      <c r="C727" s="139"/>
      <c r="D727" s="139"/>
      <c r="E727" s="139"/>
      <c r="F727" s="139"/>
      <c r="G727" s="139">
        <v>5</v>
      </c>
      <c r="H727" s="140">
        <v>2</v>
      </c>
      <c r="I727" s="147"/>
      <c r="J727" s="148"/>
      <c r="K727" s="156"/>
      <c r="L727" s="157"/>
      <c r="M727" s="155">
        <v>6</v>
      </c>
      <c r="N727" s="158"/>
      <c r="O727" s="159"/>
      <c r="P727" s="32"/>
      <c r="AI727" s="3"/>
      <c r="AJ727" s="3"/>
    </row>
    <row r="728" spans="1:36" ht="15.75" customHeight="1" x14ac:dyDescent="0.25">
      <c r="A728" s="75" t="s">
        <v>116</v>
      </c>
      <c r="B728" s="139"/>
      <c r="C728" s="139"/>
      <c r="D728" s="139"/>
      <c r="E728" s="139"/>
      <c r="F728" s="139"/>
      <c r="G728" s="139">
        <v>2</v>
      </c>
      <c r="H728" s="140"/>
      <c r="I728" s="147"/>
      <c r="J728" s="148"/>
      <c r="K728" s="156"/>
      <c r="L728" s="157"/>
      <c r="M728" s="155">
        <v>2</v>
      </c>
      <c r="N728" s="158"/>
      <c r="O728" s="159"/>
      <c r="P728" s="32"/>
      <c r="AI728" s="3"/>
      <c r="AJ728" s="3"/>
    </row>
    <row r="729" spans="1:36" ht="15.75" customHeight="1" x14ac:dyDescent="0.25">
      <c r="A729" s="75" t="s">
        <v>117</v>
      </c>
      <c r="B729" s="160"/>
      <c r="C729" s="160"/>
      <c r="D729" s="160"/>
      <c r="E729" s="160"/>
      <c r="F729" s="160"/>
      <c r="G729" s="160">
        <v>1</v>
      </c>
      <c r="H729" s="140">
        <v>1</v>
      </c>
      <c r="I729" s="161"/>
      <c r="J729" s="162"/>
      <c r="K729" s="163"/>
      <c r="L729" s="164"/>
      <c r="M729" s="155">
        <v>1</v>
      </c>
      <c r="N729" s="165"/>
      <c r="O729" s="166"/>
      <c r="P729" s="32"/>
      <c r="AI729" s="3"/>
      <c r="AJ729" s="3"/>
    </row>
    <row r="730" spans="1:36" ht="18" customHeight="1" x14ac:dyDescent="0.25">
      <c r="A730" s="31"/>
      <c r="B730" s="232" t="s">
        <v>114</v>
      </c>
      <c r="C730" s="232"/>
      <c r="D730" s="232"/>
      <c r="E730" s="232"/>
      <c r="F730" s="232"/>
      <c r="G730" s="232"/>
      <c r="H730" s="138">
        <f>SUM(H720:H729)</f>
        <v>36</v>
      </c>
      <c r="I730" s="77">
        <f>IF(H725=0,"",H725/B720)</f>
        <v>0.18115942028985507</v>
      </c>
      <c r="J730" s="77">
        <f>IF(H730=0,"",H730/B720)</f>
        <v>0.2608695652173913</v>
      </c>
      <c r="K730" s="77">
        <f>J730-I730</f>
        <v>7.9710144927536225E-2</v>
      </c>
      <c r="L730" s="5"/>
      <c r="M730" s="32"/>
      <c r="N730" s="23"/>
      <c r="O730" s="5"/>
      <c r="P730" s="32"/>
      <c r="AI730" s="3"/>
      <c r="AJ730" s="3"/>
    </row>
    <row r="731" spans="1:36" ht="12.75" customHeight="1" x14ac:dyDescent="0.2">
      <c r="I731" s="5"/>
      <c r="J731" s="5"/>
      <c r="L731" s="5"/>
      <c r="M731" s="6"/>
      <c r="N731" s="6"/>
      <c r="O731" s="5"/>
      <c r="AI731" s="3"/>
      <c r="AJ731" s="3"/>
    </row>
    <row r="732" spans="1:36" ht="12.75" customHeight="1" x14ac:dyDescent="0.2">
      <c r="I732" s="5"/>
      <c r="J732" s="5"/>
      <c r="L732" s="5"/>
      <c r="M732" s="6"/>
      <c r="N732" s="6"/>
      <c r="O732" s="5"/>
      <c r="AI732" s="3"/>
      <c r="AJ732" s="3"/>
    </row>
    <row r="733" spans="1:36" ht="26.25" customHeight="1" x14ac:dyDescent="0.4">
      <c r="A733" s="122"/>
      <c r="B733" s="238" t="s">
        <v>99</v>
      </c>
      <c r="C733" s="238"/>
      <c r="D733" s="238"/>
      <c r="E733" s="238"/>
      <c r="F733" s="238"/>
      <c r="G733" s="238"/>
      <c r="H733" s="72">
        <v>1802</v>
      </c>
      <c r="I733" s="73"/>
      <c r="J733" s="73"/>
      <c r="K733" s="73"/>
      <c r="L733" s="73"/>
      <c r="M733" s="73"/>
      <c r="N733" s="32"/>
      <c r="O733" s="32"/>
      <c r="P733" s="32"/>
      <c r="AI733" s="3"/>
      <c r="AJ733" s="3"/>
    </row>
    <row r="734" spans="1:36" ht="20.25" customHeight="1" x14ac:dyDescent="0.2">
      <c r="A734" s="222" t="s">
        <v>9</v>
      </c>
      <c r="B734" s="223" t="s">
        <v>100</v>
      </c>
      <c r="C734" s="224"/>
      <c r="D734" s="224"/>
      <c r="E734" s="224"/>
      <c r="F734" s="224"/>
      <c r="G734" s="224"/>
      <c r="H734" s="225" t="s">
        <v>10</v>
      </c>
      <c r="I734" s="219" t="s">
        <v>2</v>
      </c>
      <c r="J734" s="219" t="s">
        <v>3</v>
      </c>
      <c r="K734" s="227" t="s">
        <v>4</v>
      </c>
      <c r="L734" s="219" t="s">
        <v>5</v>
      </c>
      <c r="M734" s="217" t="s">
        <v>6</v>
      </c>
      <c r="N734" s="217" t="s">
        <v>7</v>
      </c>
      <c r="O734" s="219" t="s">
        <v>8</v>
      </c>
      <c r="P734" s="32"/>
      <c r="AI734" s="3"/>
      <c r="AJ734" s="3"/>
    </row>
    <row r="735" spans="1:36" ht="15.75" customHeight="1" x14ac:dyDescent="0.25">
      <c r="A735" s="218"/>
      <c r="B735" s="74" t="s">
        <v>101</v>
      </c>
      <c r="C735" s="74" t="s">
        <v>102</v>
      </c>
      <c r="D735" s="74" t="s">
        <v>103</v>
      </c>
      <c r="E735" s="74" t="s">
        <v>104</v>
      </c>
      <c r="F735" s="74" t="s">
        <v>105</v>
      </c>
      <c r="G735" s="74" t="s">
        <v>106</v>
      </c>
      <c r="H735" s="226"/>
      <c r="I735" s="218"/>
      <c r="J735" s="218"/>
      <c r="K735" s="218"/>
      <c r="L735" s="218"/>
      <c r="M735" s="218"/>
      <c r="N735" s="218"/>
      <c r="O735" s="218"/>
      <c r="P735" s="32"/>
      <c r="AI735" s="3"/>
      <c r="AJ735" s="3"/>
    </row>
    <row r="736" spans="1:36" ht="15.75" customHeight="1" x14ac:dyDescent="0.25">
      <c r="A736" s="74">
        <v>1802</v>
      </c>
      <c r="B736" s="139">
        <v>748</v>
      </c>
      <c r="C736" s="139"/>
      <c r="D736" s="139"/>
      <c r="E736" s="139"/>
      <c r="F736" s="139"/>
      <c r="G736" s="139"/>
      <c r="H736" s="140"/>
      <c r="I736" s="141"/>
      <c r="J736" s="142"/>
      <c r="K736" s="143"/>
      <c r="L736" s="144"/>
      <c r="M736" s="145">
        <f>B736</f>
        <v>748</v>
      </c>
      <c r="N736" s="146"/>
      <c r="O736" s="144"/>
      <c r="P736" s="32"/>
      <c r="AI736" s="3"/>
      <c r="AJ736" s="3"/>
    </row>
    <row r="737" spans="1:36" ht="15.75" customHeight="1" x14ac:dyDescent="0.25">
      <c r="A737" s="74">
        <v>1901</v>
      </c>
      <c r="B737" s="193"/>
      <c r="C737" s="139">
        <v>578</v>
      </c>
      <c r="D737" s="139"/>
      <c r="E737" s="139"/>
      <c r="F737" s="139"/>
      <c r="G737" s="139"/>
      <c r="H737" s="140"/>
      <c r="I737" s="147"/>
      <c r="J737" s="148"/>
      <c r="K737" s="149"/>
      <c r="L737" s="150">
        <f>C737/B736</f>
        <v>0.77272727272727271</v>
      </c>
      <c r="M737" s="151">
        <v>579</v>
      </c>
      <c r="N737" s="152">
        <f t="shared" ref="N737:N741" si="122">IF(M737=0,"",M737/M736)</f>
        <v>0.77406417112299464</v>
      </c>
      <c r="O737" s="152">
        <f t="shared" ref="O737:O741" si="123">IF(M737=0,"",100%-N737)</f>
        <v>0.22593582887700536</v>
      </c>
      <c r="P737" s="32"/>
      <c r="AI737" s="3"/>
      <c r="AJ737" s="3"/>
    </row>
    <row r="738" spans="1:36" ht="15.75" customHeight="1" x14ac:dyDescent="0.25">
      <c r="A738" s="74">
        <v>1902</v>
      </c>
      <c r="B738" s="139"/>
      <c r="C738" s="139"/>
      <c r="D738" s="139">
        <v>529</v>
      </c>
      <c r="E738" s="139"/>
      <c r="F738" s="139"/>
      <c r="G738" s="139"/>
      <c r="H738" s="140"/>
      <c r="I738" s="147"/>
      <c r="J738" s="148"/>
      <c r="K738" s="149"/>
      <c r="L738" s="153">
        <f>IF(D738=0,"",D738/C737)</f>
        <v>0.91522491349480972</v>
      </c>
      <c r="M738" s="151">
        <v>544</v>
      </c>
      <c r="N738" s="154">
        <f t="shared" si="122"/>
        <v>0.93955094991364418</v>
      </c>
      <c r="O738" s="154">
        <f t="shared" si="123"/>
        <v>6.0449050086355816E-2</v>
      </c>
      <c r="P738" s="11">
        <f>M738/M736</f>
        <v>0.72727272727272729</v>
      </c>
      <c r="AI738" s="3"/>
      <c r="AJ738" s="3"/>
    </row>
    <row r="739" spans="1:36" ht="15.75" customHeight="1" x14ac:dyDescent="0.25">
      <c r="A739" s="74">
        <v>2001</v>
      </c>
      <c r="B739" s="139"/>
      <c r="C739" s="139"/>
      <c r="D739" s="139"/>
      <c r="E739" s="139">
        <v>481</v>
      </c>
      <c r="F739" s="139"/>
      <c r="G739" s="139"/>
      <c r="H739" s="140"/>
      <c r="I739" s="147"/>
      <c r="J739" s="148"/>
      <c r="K739" s="149"/>
      <c r="L739" s="153">
        <f>IF(E739=0,"",E739/D738)</f>
        <v>0.90926275992438566</v>
      </c>
      <c r="M739" s="151">
        <v>526</v>
      </c>
      <c r="N739" s="154">
        <f t="shared" si="122"/>
        <v>0.96691176470588236</v>
      </c>
      <c r="O739" s="154">
        <f t="shared" si="123"/>
        <v>3.3088235294117641E-2</v>
      </c>
      <c r="P739" s="32"/>
      <c r="AI739" s="3"/>
      <c r="AJ739" s="3"/>
    </row>
    <row r="740" spans="1:36" ht="15.75" customHeight="1" x14ac:dyDescent="0.25">
      <c r="A740" s="74">
        <v>2002</v>
      </c>
      <c r="B740" s="139"/>
      <c r="C740" s="139"/>
      <c r="D740" s="139"/>
      <c r="E740" s="139"/>
      <c r="F740" s="139">
        <v>473</v>
      </c>
      <c r="G740" s="139"/>
      <c r="H740" s="140"/>
      <c r="I740" s="147"/>
      <c r="J740" s="148"/>
      <c r="K740" s="149"/>
      <c r="L740" s="153">
        <f>IF(F740=0,"",F740/E739)</f>
        <v>0.98336798336798337</v>
      </c>
      <c r="M740" s="151">
        <v>498</v>
      </c>
      <c r="N740" s="154">
        <f t="shared" si="122"/>
        <v>0.94676806083650189</v>
      </c>
      <c r="O740" s="154">
        <f t="shared" si="123"/>
        <v>5.323193916349811E-2</v>
      </c>
      <c r="P740" s="32"/>
      <c r="AI740" s="3"/>
      <c r="AJ740" s="3"/>
    </row>
    <row r="741" spans="1:36" ht="15.75" customHeight="1" x14ac:dyDescent="0.25">
      <c r="A741" s="74">
        <v>2101</v>
      </c>
      <c r="B741" s="139"/>
      <c r="C741" s="139"/>
      <c r="D741" s="139"/>
      <c r="E741" s="139"/>
      <c r="F741" s="139"/>
      <c r="G741" s="139">
        <v>460</v>
      </c>
      <c r="H741" s="140">
        <v>338</v>
      </c>
      <c r="I741" s="147"/>
      <c r="J741" s="148"/>
      <c r="K741" s="149"/>
      <c r="L741" s="153">
        <f>IF(G741=0,"",G741/F740)</f>
        <v>0.97251585623678649</v>
      </c>
      <c r="M741" s="155">
        <v>482</v>
      </c>
      <c r="N741" s="154">
        <f t="shared" si="122"/>
        <v>0.96787148594377514</v>
      </c>
      <c r="O741" s="154">
        <f t="shared" si="123"/>
        <v>3.2128514056224855E-2</v>
      </c>
      <c r="P741" s="32"/>
      <c r="AI741" s="3"/>
      <c r="AJ741" s="3"/>
    </row>
    <row r="742" spans="1:36" ht="15.75" customHeight="1" x14ac:dyDescent="0.25">
      <c r="A742" s="75" t="s">
        <v>115</v>
      </c>
      <c r="B742" s="139"/>
      <c r="C742" s="139"/>
      <c r="D742" s="139"/>
      <c r="E742" s="139"/>
      <c r="F742" s="139"/>
      <c r="G742" s="139">
        <v>98</v>
      </c>
      <c r="H742" s="140">
        <v>54</v>
      </c>
      <c r="I742" s="147"/>
      <c r="J742" s="148"/>
      <c r="K742" s="156"/>
      <c r="L742" s="157"/>
      <c r="M742" s="155">
        <v>120</v>
      </c>
      <c r="N742" s="158"/>
      <c r="O742" s="159"/>
      <c r="P742" s="32"/>
      <c r="AI742" s="3"/>
      <c r="AJ742" s="3"/>
    </row>
    <row r="743" spans="1:36" ht="15.75" customHeight="1" x14ac:dyDescent="0.25">
      <c r="A743" s="75" t="s">
        <v>116</v>
      </c>
      <c r="B743" s="139"/>
      <c r="C743" s="139"/>
      <c r="D743" s="139"/>
      <c r="E743" s="139"/>
      <c r="F743" s="139"/>
      <c r="G743" s="139">
        <v>45</v>
      </c>
      <c r="H743" s="140">
        <v>22</v>
      </c>
      <c r="I743" s="147"/>
      <c r="J743" s="148"/>
      <c r="K743" s="156"/>
      <c r="L743" s="157"/>
      <c r="M743" s="155">
        <v>60</v>
      </c>
      <c r="N743" s="158"/>
      <c r="O743" s="159"/>
      <c r="P743" s="32"/>
      <c r="AI743" s="3"/>
      <c r="AJ743" s="3"/>
    </row>
    <row r="744" spans="1:36" ht="15.75" customHeight="1" x14ac:dyDescent="0.25">
      <c r="A744" s="75" t="s">
        <v>117</v>
      </c>
      <c r="B744" s="139"/>
      <c r="C744" s="139"/>
      <c r="D744" s="139"/>
      <c r="E744" s="139"/>
      <c r="F744" s="139"/>
      <c r="G744" s="139">
        <v>4</v>
      </c>
      <c r="H744" s="140">
        <v>1</v>
      </c>
      <c r="I744" s="147"/>
      <c r="J744" s="148"/>
      <c r="K744" s="156"/>
      <c r="L744" s="157"/>
      <c r="M744" s="155">
        <v>6</v>
      </c>
      <c r="N744" s="158"/>
      <c r="O744" s="159"/>
      <c r="P744" s="32"/>
      <c r="AI744" s="3"/>
      <c r="AJ744" s="3"/>
    </row>
    <row r="745" spans="1:36" ht="15.75" customHeight="1" x14ac:dyDescent="0.25">
      <c r="A745" s="75" t="s">
        <v>132</v>
      </c>
      <c r="B745" s="160"/>
      <c r="C745" s="160"/>
      <c r="D745" s="160"/>
      <c r="E745" s="160"/>
      <c r="F745" s="160"/>
      <c r="G745" s="160">
        <v>3</v>
      </c>
      <c r="H745" s="140">
        <v>3</v>
      </c>
      <c r="I745" s="161"/>
      <c r="J745" s="162"/>
      <c r="K745" s="163"/>
      <c r="L745" s="164"/>
      <c r="M745" s="155">
        <v>3</v>
      </c>
      <c r="N745" s="165"/>
      <c r="O745" s="166"/>
      <c r="P745" s="32"/>
      <c r="AI745" s="3"/>
      <c r="AJ745" s="3"/>
    </row>
    <row r="746" spans="1:36" ht="18" customHeight="1" x14ac:dyDescent="0.25">
      <c r="A746" s="31"/>
      <c r="B746" s="232" t="s">
        <v>114</v>
      </c>
      <c r="C746" s="232"/>
      <c r="D746" s="232"/>
      <c r="E746" s="232"/>
      <c r="F746" s="232"/>
      <c r="G746" s="232"/>
      <c r="H746" s="138">
        <f>SUM(H736:H745)</f>
        <v>418</v>
      </c>
      <c r="I746" s="77">
        <f>H741/B736</f>
        <v>0.45187165775401067</v>
      </c>
      <c r="J746" s="77">
        <f>H746/B736</f>
        <v>0.55882352941176472</v>
      </c>
      <c r="K746" s="77">
        <f>J746-I746</f>
        <v>0.10695187165775405</v>
      </c>
      <c r="L746" s="5"/>
      <c r="M746" s="32"/>
      <c r="N746" s="23"/>
      <c r="O746" s="5"/>
      <c r="P746" s="32"/>
      <c r="AI746" s="3"/>
      <c r="AJ746" s="3"/>
    </row>
    <row r="747" spans="1:36" ht="12.75" customHeight="1" x14ac:dyDescent="0.2">
      <c r="I747" s="5"/>
      <c r="J747" s="5"/>
      <c r="L747" s="5"/>
      <c r="M747" s="6"/>
      <c r="N747" s="6"/>
      <c r="O747" s="5"/>
      <c r="AI747" s="3"/>
      <c r="AJ747" s="3"/>
    </row>
    <row r="748" spans="1:36" ht="12.75" customHeight="1" x14ac:dyDescent="0.2">
      <c r="I748" s="5"/>
      <c r="J748" s="5"/>
      <c r="L748" s="5"/>
      <c r="M748" s="6"/>
      <c r="N748" s="6"/>
      <c r="O748" s="5"/>
      <c r="AI748" s="3"/>
      <c r="AJ748" s="3"/>
    </row>
    <row r="749" spans="1:36" ht="26.25" customHeight="1" x14ac:dyDescent="0.4">
      <c r="A749" s="122"/>
      <c r="B749" s="238" t="s">
        <v>99</v>
      </c>
      <c r="C749" s="238"/>
      <c r="D749" s="238"/>
      <c r="E749" s="238"/>
      <c r="F749" s="238"/>
      <c r="G749" s="238"/>
      <c r="H749" s="72">
        <v>1901</v>
      </c>
      <c r="I749" s="73"/>
      <c r="J749" s="73"/>
      <c r="K749" s="73"/>
      <c r="L749" s="73"/>
      <c r="M749" s="73"/>
      <c r="N749" s="32"/>
      <c r="O749" s="32"/>
      <c r="P749" s="32"/>
      <c r="AI749" s="3"/>
      <c r="AJ749" s="3"/>
    </row>
    <row r="750" spans="1:36" ht="20.25" customHeight="1" x14ac:dyDescent="0.2">
      <c r="A750" s="222" t="s">
        <v>9</v>
      </c>
      <c r="B750" s="223" t="s">
        <v>100</v>
      </c>
      <c r="C750" s="224"/>
      <c r="D750" s="224"/>
      <c r="E750" s="224"/>
      <c r="F750" s="224"/>
      <c r="G750" s="224"/>
      <c r="H750" s="225" t="s">
        <v>10</v>
      </c>
      <c r="I750" s="219" t="s">
        <v>2</v>
      </c>
      <c r="J750" s="219" t="s">
        <v>3</v>
      </c>
      <c r="K750" s="227" t="s">
        <v>4</v>
      </c>
      <c r="L750" s="219" t="s">
        <v>5</v>
      </c>
      <c r="M750" s="217" t="s">
        <v>6</v>
      </c>
      <c r="N750" s="217" t="s">
        <v>7</v>
      </c>
      <c r="O750" s="219" t="s">
        <v>8</v>
      </c>
      <c r="P750" s="32"/>
      <c r="AI750" s="3"/>
      <c r="AJ750" s="3"/>
    </row>
    <row r="751" spans="1:36" ht="15.75" customHeight="1" x14ac:dyDescent="0.25">
      <c r="A751" s="218"/>
      <c r="B751" s="74" t="s">
        <v>101</v>
      </c>
      <c r="C751" s="74" t="s">
        <v>102</v>
      </c>
      <c r="D751" s="74" t="s">
        <v>103</v>
      </c>
      <c r="E751" s="74" t="s">
        <v>104</v>
      </c>
      <c r="F751" s="74" t="s">
        <v>105</v>
      </c>
      <c r="G751" s="74" t="s">
        <v>106</v>
      </c>
      <c r="H751" s="226"/>
      <c r="I751" s="218"/>
      <c r="J751" s="218"/>
      <c r="K751" s="218"/>
      <c r="L751" s="218"/>
      <c r="M751" s="218"/>
      <c r="N751" s="218"/>
      <c r="O751" s="218"/>
      <c r="P751" s="32"/>
      <c r="AI751" s="3"/>
      <c r="AJ751" s="3"/>
    </row>
    <row r="752" spans="1:36" ht="15.75" customHeight="1" x14ac:dyDescent="0.25">
      <c r="A752" s="74">
        <v>1901</v>
      </c>
      <c r="B752" s="139">
        <v>62</v>
      </c>
      <c r="C752" s="139"/>
      <c r="D752" s="139"/>
      <c r="E752" s="139"/>
      <c r="F752" s="139"/>
      <c r="G752" s="139"/>
      <c r="H752" s="140"/>
      <c r="I752" s="141"/>
      <c r="J752" s="142"/>
      <c r="K752" s="143"/>
      <c r="L752" s="144"/>
      <c r="M752" s="145">
        <f>B752</f>
        <v>62</v>
      </c>
      <c r="N752" s="146"/>
      <c r="O752" s="144"/>
      <c r="P752" s="32"/>
      <c r="AI752" s="3"/>
      <c r="AJ752" s="3"/>
    </row>
    <row r="753" spans="1:36" ht="15.75" customHeight="1" x14ac:dyDescent="0.25">
      <c r="A753" s="74">
        <v>1902</v>
      </c>
      <c r="B753" s="193"/>
      <c r="C753" s="139">
        <v>47</v>
      </c>
      <c r="D753" s="139"/>
      <c r="E753" s="139"/>
      <c r="F753" s="139"/>
      <c r="G753" s="139"/>
      <c r="H753" s="140"/>
      <c r="I753" s="147"/>
      <c r="J753" s="148"/>
      <c r="K753" s="149"/>
      <c r="L753" s="150">
        <f>C753/B752</f>
        <v>0.75806451612903225</v>
      </c>
      <c r="M753" s="151">
        <v>52</v>
      </c>
      <c r="N753" s="152">
        <f t="shared" ref="N753:N757" si="124">IF(M753=0,"",M753/M752)</f>
        <v>0.83870967741935487</v>
      </c>
      <c r="O753" s="152">
        <f t="shared" ref="O753:O757" si="125">IF(M753=0,"",100%-N753)</f>
        <v>0.16129032258064513</v>
      </c>
      <c r="P753" s="32"/>
      <c r="AI753" s="3"/>
      <c r="AJ753" s="3"/>
    </row>
    <row r="754" spans="1:36" ht="15.75" customHeight="1" x14ac:dyDescent="0.25">
      <c r="A754" s="74">
        <v>2001</v>
      </c>
      <c r="B754" s="139"/>
      <c r="C754" s="139"/>
      <c r="D754" s="139">
        <v>45</v>
      </c>
      <c r="E754" s="139"/>
      <c r="F754" s="139"/>
      <c r="G754" s="139"/>
      <c r="H754" s="140"/>
      <c r="I754" s="147"/>
      <c r="J754" s="148"/>
      <c r="K754" s="149"/>
      <c r="L754" s="153">
        <f>IF(D754=0,"",D754/C753)</f>
        <v>0.95744680851063835</v>
      </c>
      <c r="M754" s="151">
        <v>52</v>
      </c>
      <c r="N754" s="154">
        <f t="shared" si="124"/>
        <v>1</v>
      </c>
      <c r="O754" s="154">
        <f t="shared" si="125"/>
        <v>0</v>
      </c>
      <c r="P754" s="11">
        <f>M754/M752</f>
        <v>0.83870967741935487</v>
      </c>
      <c r="AI754" s="3"/>
      <c r="AJ754" s="3"/>
    </row>
    <row r="755" spans="1:36" ht="15.75" customHeight="1" x14ac:dyDescent="0.25">
      <c r="A755" s="74">
        <v>2002</v>
      </c>
      <c r="B755" s="139"/>
      <c r="C755" s="139"/>
      <c r="D755" s="139"/>
      <c r="E755" s="139">
        <v>40</v>
      </c>
      <c r="F755" s="139"/>
      <c r="G755" s="139"/>
      <c r="H755" s="140"/>
      <c r="I755" s="147"/>
      <c r="J755" s="148"/>
      <c r="K755" s="149"/>
      <c r="L755" s="153">
        <f>IF(E755=0,"",E755/D754)</f>
        <v>0.88888888888888884</v>
      </c>
      <c r="M755" s="151">
        <v>45</v>
      </c>
      <c r="N755" s="154">
        <f t="shared" si="124"/>
        <v>0.86538461538461542</v>
      </c>
      <c r="O755" s="154">
        <f t="shared" si="125"/>
        <v>0.13461538461538458</v>
      </c>
      <c r="P755" s="32"/>
      <c r="AI755" s="3"/>
      <c r="AJ755" s="3"/>
    </row>
    <row r="756" spans="1:36" ht="15.75" customHeight="1" x14ac:dyDescent="0.25">
      <c r="A756" s="74">
        <v>2101</v>
      </c>
      <c r="B756" s="139"/>
      <c r="C756" s="139"/>
      <c r="D756" s="139"/>
      <c r="E756" s="139"/>
      <c r="F756" s="139">
        <v>38</v>
      </c>
      <c r="G756" s="139"/>
      <c r="H756" s="140"/>
      <c r="I756" s="147"/>
      <c r="J756" s="148"/>
      <c r="K756" s="149"/>
      <c r="L756" s="153">
        <f>IF(F756=0,"",F756/E755)</f>
        <v>0.95</v>
      </c>
      <c r="M756" s="151">
        <v>45</v>
      </c>
      <c r="N756" s="154">
        <f t="shared" si="124"/>
        <v>1</v>
      </c>
      <c r="O756" s="154">
        <f t="shared" si="125"/>
        <v>0</v>
      </c>
      <c r="P756" s="32"/>
      <c r="AI756" s="3"/>
      <c r="AJ756" s="3"/>
    </row>
    <row r="757" spans="1:36" ht="15.75" customHeight="1" x14ac:dyDescent="0.25">
      <c r="A757" s="74">
        <v>2102</v>
      </c>
      <c r="B757" s="139"/>
      <c r="C757" s="139"/>
      <c r="D757" s="139"/>
      <c r="E757" s="139"/>
      <c r="F757" s="139"/>
      <c r="G757" s="139">
        <v>33</v>
      </c>
      <c r="H757" s="140">
        <v>19</v>
      </c>
      <c r="I757" s="147"/>
      <c r="J757" s="148"/>
      <c r="K757" s="149"/>
      <c r="L757" s="153">
        <f>IF(G757=0,"",G757/F756)</f>
        <v>0.86842105263157898</v>
      </c>
      <c r="M757" s="155">
        <v>36</v>
      </c>
      <c r="N757" s="154">
        <f t="shared" si="124"/>
        <v>0.8</v>
      </c>
      <c r="O757" s="154">
        <f t="shared" si="125"/>
        <v>0.19999999999999996</v>
      </c>
      <c r="P757" s="32"/>
      <c r="AI757" s="3"/>
      <c r="AJ757" s="3"/>
    </row>
    <row r="758" spans="1:36" ht="15.75" customHeight="1" x14ac:dyDescent="0.25">
      <c r="A758" s="75" t="s">
        <v>116</v>
      </c>
      <c r="B758" s="139"/>
      <c r="C758" s="139"/>
      <c r="D758" s="139"/>
      <c r="E758" s="139"/>
      <c r="F758" s="139"/>
      <c r="G758" s="139">
        <v>17</v>
      </c>
      <c r="H758" s="140"/>
      <c r="I758" s="147"/>
      <c r="J758" s="148"/>
      <c r="K758" s="156"/>
      <c r="L758" s="157"/>
      <c r="M758" s="155">
        <v>22</v>
      </c>
      <c r="N758" s="158"/>
      <c r="O758" s="159"/>
      <c r="P758" s="32"/>
      <c r="AI758" s="3"/>
      <c r="AJ758" s="3"/>
    </row>
    <row r="759" spans="1:36" ht="15.75" customHeight="1" x14ac:dyDescent="0.25">
      <c r="A759" s="75" t="s">
        <v>117</v>
      </c>
      <c r="B759" s="139"/>
      <c r="C759" s="139"/>
      <c r="D759" s="139"/>
      <c r="E759" s="139"/>
      <c r="F759" s="139"/>
      <c r="G759" s="139">
        <v>1</v>
      </c>
      <c r="H759" s="140">
        <v>1</v>
      </c>
      <c r="I759" s="147"/>
      <c r="J759" s="148"/>
      <c r="K759" s="156"/>
      <c r="L759" s="157"/>
      <c r="M759" s="155">
        <v>2</v>
      </c>
      <c r="N759" s="158"/>
      <c r="O759" s="159"/>
      <c r="P759" s="32"/>
      <c r="AI759" s="3"/>
      <c r="AJ759" s="3"/>
    </row>
    <row r="760" spans="1:36" ht="15.75" customHeight="1" x14ac:dyDescent="0.25">
      <c r="A760" s="75" t="s">
        <v>132</v>
      </c>
      <c r="B760" s="139"/>
      <c r="C760" s="139"/>
      <c r="D760" s="139"/>
      <c r="E760" s="139"/>
      <c r="F760" s="139"/>
      <c r="G760" s="139">
        <v>1</v>
      </c>
      <c r="H760" s="140">
        <v>1</v>
      </c>
      <c r="I760" s="147"/>
      <c r="J760" s="148"/>
      <c r="K760" s="156"/>
      <c r="L760" s="157"/>
      <c r="M760" s="155">
        <v>1</v>
      </c>
      <c r="N760" s="158"/>
      <c r="O760" s="159"/>
      <c r="P760" s="32"/>
      <c r="AI760" s="3"/>
      <c r="AJ760" s="3"/>
    </row>
    <row r="761" spans="1:36" ht="15.75" customHeight="1" x14ac:dyDescent="0.25">
      <c r="A761" s="75" t="s">
        <v>120</v>
      </c>
      <c r="B761" s="160"/>
      <c r="C761" s="160"/>
      <c r="D761" s="160"/>
      <c r="E761" s="160"/>
      <c r="F761" s="160"/>
      <c r="G761" s="160"/>
      <c r="H761" s="140"/>
      <c r="I761" s="161"/>
      <c r="J761" s="162"/>
      <c r="K761" s="163"/>
      <c r="L761" s="164"/>
      <c r="M761" s="155"/>
      <c r="N761" s="165"/>
      <c r="O761" s="166"/>
      <c r="P761" s="32"/>
      <c r="AI761" s="3"/>
      <c r="AJ761" s="3"/>
    </row>
    <row r="762" spans="1:36" ht="18" customHeight="1" x14ac:dyDescent="0.25">
      <c r="A762" s="31"/>
      <c r="B762" s="232" t="s">
        <v>114</v>
      </c>
      <c r="C762" s="232"/>
      <c r="D762" s="232"/>
      <c r="E762" s="232"/>
      <c r="F762" s="232"/>
      <c r="G762" s="232"/>
      <c r="H762" s="138">
        <f>SUM(H752:H761)</f>
        <v>21</v>
      </c>
      <c r="I762" s="77">
        <f>IF(H757=0,"",H757/B752)</f>
        <v>0.30645161290322581</v>
      </c>
      <c r="J762" s="77">
        <f>IF(H762=0,"",H762/B752)</f>
        <v>0.33870967741935482</v>
      </c>
      <c r="K762" s="77">
        <f>J762-I762</f>
        <v>3.2258064516129004E-2</v>
      </c>
      <c r="L762" s="5"/>
      <c r="M762" s="32"/>
      <c r="N762" s="23"/>
      <c r="O762" s="5"/>
      <c r="P762" s="32"/>
      <c r="AI762" s="3"/>
      <c r="AJ762" s="3"/>
    </row>
    <row r="763" spans="1:36" ht="12.75" customHeight="1" x14ac:dyDescent="0.2">
      <c r="I763" s="5"/>
      <c r="J763" s="5"/>
      <c r="L763" s="5"/>
      <c r="M763" s="6"/>
      <c r="N763" s="6"/>
      <c r="O763" s="5"/>
      <c r="AI763" s="3"/>
      <c r="AJ763" s="3"/>
    </row>
    <row r="764" spans="1:36" ht="12.75" customHeight="1" x14ac:dyDescent="0.2">
      <c r="I764" s="5"/>
      <c r="J764" s="5"/>
      <c r="L764" s="5"/>
      <c r="M764" s="6"/>
      <c r="N764" s="6"/>
      <c r="O764" s="5"/>
      <c r="AI764" s="3"/>
      <c r="AJ764" s="3"/>
    </row>
    <row r="765" spans="1:36" ht="26.25" customHeight="1" x14ac:dyDescent="0.4">
      <c r="A765" s="122"/>
      <c r="B765" s="238" t="s">
        <v>99</v>
      </c>
      <c r="C765" s="238"/>
      <c r="D765" s="238"/>
      <c r="E765" s="238"/>
      <c r="F765" s="238"/>
      <c r="G765" s="238"/>
      <c r="H765" s="72">
        <v>1902</v>
      </c>
      <c r="I765" s="73"/>
      <c r="J765" s="73"/>
      <c r="K765" s="73"/>
      <c r="L765" s="73"/>
      <c r="M765" s="73"/>
      <c r="N765" s="32"/>
      <c r="O765" s="32"/>
      <c r="P765" s="32"/>
      <c r="AI765" s="3"/>
      <c r="AJ765" s="3"/>
    </row>
    <row r="766" spans="1:36" ht="20.25" customHeight="1" x14ac:dyDescent="0.2">
      <c r="A766" s="222" t="s">
        <v>9</v>
      </c>
      <c r="B766" s="223" t="s">
        <v>100</v>
      </c>
      <c r="C766" s="224"/>
      <c r="D766" s="224"/>
      <c r="E766" s="224"/>
      <c r="F766" s="224"/>
      <c r="G766" s="224"/>
      <c r="H766" s="225" t="s">
        <v>10</v>
      </c>
      <c r="I766" s="219" t="s">
        <v>2</v>
      </c>
      <c r="J766" s="219" t="s">
        <v>3</v>
      </c>
      <c r="K766" s="227" t="s">
        <v>4</v>
      </c>
      <c r="L766" s="219" t="s">
        <v>5</v>
      </c>
      <c r="M766" s="217" t="s">
        <v>6</v>
      </c>
      <c r="N766" s="217" t="s">
        <v>7</v>
      </c>
      <c r="O766" s="219" t="s">
        <v>8</v>
      </c>
      <c r="P766" s="32"/>
      <c r="AI766" s="3"/>
      <c r="AJ766" s="3"/>
    </row>
    <row r="767" spans="1:36" ht="15.75" x14ac:dyDescent="0.25">
      <c r="A767" s="218"/>
      <c r="B767" s="74" t="s">
        <v>101</v>
      </c>
      <c r="C767" s="74" t="s">
        <v>102</v>
      </c>
      <c r="D767" s="74" t="s">
        <v>103</v>
      </c>
      <c r="E767" s="74" t="s">
        <v>104</v>
      </c>
      <c r="F767" s="74" t="s">
        <v>105</v>
      </c>
      <c r="G767" s="74" t="s">
        <v>106</v>
      </c>
      <c r="H767" s="226"/>
      <c r="I767" s="218"/>
      <c r="J767" s="218"/>
      <c r="K767" s="218"/>
      <c r="L767" s="218"/>
      <c r="M767" s="218"/>
      <c r="N767" s="218"/>
      <c r="O767" s="218"/>
      <c r="P767" s="32"/>
      <c r="AI767" s="3"/>
      <c r="AJ767" s="3"/>
    </row>
    <row r="768" spans="1:36" ht="15.75" customHeight="1" x14ac:dyDescent="0.25">
      <c r="A768" s="74">
        <v>1902</v>
      </c>
      <c r="B768" s="139">
        <v>750</v>
      </c>
      <c r="C768" s="139"/>
      <c r="D768" s="139"/>
      <c r="E768" s="139"/>
      <c r="F768" s="139"/>
      <c r="G768" s="139"/>
      <c r="H768" s="140"/>
      <c r="I768" s="141"/>
      <c r="J768" s="142"/>
      <c r="K768" s="143"/>
      <c r="L768" s="144"/>
      <c r="M768" s="145">
        <f>B768</f>
        <v>750</v>
      </c>
      <c r="N768" s="146"/>
      <c r="O768" s="144"/>
      <c r="P768" s="32"/>
      <c r="AI768" s="3"/>
      <c r="AJ768" s="3"/>
    </row>
    <row r="769" spans="1:36" ht="15.75" customHeight="1" x14ac:dyDescent="0.25">
      <c r="A769" s="74">
        <v>2001</v>
      </c>
      <c r="B769" s="193"/>
      <c r="C769" s="139">
        <v>673</v>
      </c>
      <c r="D769" s="139"/>
      <c r="E769" s="139"/>
      <c r="F769" s="139"/>
      <c r="G769" s="139"/>
      <c r="H769" s="140"/>
      <c r="I769" s="147"/>
      <c r="J769" s="148"/>
      <c r="K769" s="149"/>
      <c r="L769" s="150">
        <f>C769/B768</f>
        <v>0.89733333333333332</v>
      </c>
      <c r="M769" s="151">
        <v>710</v>
      </c>
      <c r="N769" s="152">
        <f t="shared" ref="N769:N773" si="126">IF(M769=0,"",M769/M768)</f>
        <v>0.94666666666666666</v>
      </c>
      <c r="O769" s="152">
        <f t="shared" ref="O769:O773" si="127">IF(M769=0,"",100%-N769)</f>
        <v>5.3333333333333344E-2</v>
      </c>
      <c r="P769" s="32"/>
      <c r="AI769" s="3"/>
      <c r="AJ769" s="3"/>
    </row>
    <row r="770" spans="1:36" ht="15.75" customHeight="1" x14ac:dyDescent="0.25">
      <c r="A770" s="74">
        <v>2002</v>
      </c>
      <c r="B770" s="139"/>
      <c r="C770" s="139"/>
      <c r="D770" s="139">
        <v>585</v>
      </c>
      <c r="E770" s="139"/>
      <c r="F770" s="139"/>
      <c r="G770" s="139"/>
      <c r="H770" s="140"/>
      <c r="I770" s="147"/>
      <c r="J770" s="148"/>
      <c r="K770" s="149"/>
      <c r="L770" s="153">
        <f>IF(D770=0,"",D770/C769)</f>
        <v>0.86924219910846956</v>
      </c>
      <c r="M770" s="151">
        <v>657</v>
      </c>
      <c r="N770" s="154">
        <f t="shared" si="126"/>
        <v>0.92535211267605633</v>
      </c>
      <c r="O770" s="154">
        <f t="shared" si="127"/>
        <v>7.4647887323943674E-2</v>
      </c>
      <c r="P770" s="11">
        <f>M770/M768</f>
        <v>0.876</v>
      </c>
      <c r="AI770" s="3"/>
      <c r="AJ770" s="3"/>
    </row>
    <row r="771" spans="1:36" ht="15.75" customHeight="1" x14ac:dyDescent="0.25">
      <c r="A771" s="74">
        <v>2101</v>
      </c>
      <c r="B771" s="139"/>
      <c r="C771" s="139"/>
      <c r="D771" s="139"/>
      <c r="E771" s="139">
        <v>515</v>
      </c>
      <c r="F771" s="139"/>
      <c r="G771" s="139"/>
      <c r="H771" s="140"/>
      <c r="I771" s="147"/>
      <c r="J771" s="148"/>
      <c r="K771" s="149"/>
      <c r="L771" s="153">
        <f>IF(E771=0,"",E771/D770)</f>
        <v>0.88034188034188032</v>
      </c>
      <c r="M771" s="151">
        <v>617</v>
      </c>
      <c r="N771" s="154">
        <f t="shared" si="126"/>
        <v>0.939117199391172</v>
      </c>
      <c r="O771" s="154">
        <f t="shared" si="127"/>
        <v>6.0882800608828003E-2</v>
      </c>
      <c r="P771" s="32"/>
      <c r="AI771" s="3"/>
      <c r="AJ771" s="3"/>
    </row>
    <row r="772" spans="1:36" ht="15.75" customHeight="1" x14ac:dyDescent="0.25">
      <c r="A772" s="74">
        <v>2102</v>
      </c>
      <c r="B772" s="139"/>
      <c r="C772" s="139"/>
      <c r="D772" s="139"/>
      <c r="E772" s="139"/>
      <c r="F772" s="139">
        <v>445</v>
      </c>
      <c r="G772" s="139"/>
      <c r="H772" s="140">
        <v>31</v>
      </c>
      <c r="I772" s="147"/>
      <c r="J772" s="148"/>
      <c r="K772" s="149"/>
      <c r="L772" s="153">
        <f>IF(F772=0,"",F772/E771)</f>
        <v>0.86407766990291257</v>
      </c>
      <c r="M772" s="151">
        <v>600</v>
      </c>
      <c r="N772" s="154">
        <f t="shared" si="126"/>
        <v>0.97244732576985415</v>
      </c>
      <c r="O772" s="154">
        <f t="shared" si="127"/>
        <v>2.7552674230145846E-2</v>
      </c>
      <c r="P772" s="32"/>
      <c r="AI772" s="3"/>
      <c r="AJ772" s="3"/>
    </row>
    <row r="773" spans="1:36" ht="15.75" customHeight="1" x14ac:dyDescent="0.25">
      <c r="A773" s="74">
        <v>2201</v>
      </c>
      <c r="B773" s="139"/>
      <c r="C773" s="139"/>
      <c r="D773" s="139"/>
      <c r="E773" s="139"/>
      <c r="F773" s="139"/>
      <c r="G773" s="139">
        <v>433</v>
      </c>
      <c r="H773" s="140">
        <v>363</v>
      </c>
      <c r="I773" s="147"/>
      <c r="J773" s="148"/>
      <c r="K773" s="149"/>
      <c r="L773" s="153">
        <f>IF(G773=0,"",G773/F772)</f>
        <v>0.97303370786516852</v>
      </c>
      <c r="M773" s="155">
        <v>536</v>
      </c>
      <c r="N773" s="154">
        <f t="shared" si="126"/>
        <v>0.89333333333333331</v>
      </c>
      <c r="O773" s="154">
        <f t="shared" si="127"/>
        <v>0.10666666666666669</v>
      </c>
      <c r="P773" s="32"/>
      <c r="AI773" s="3"/>
      <c r="AJ773" s="3"/>
    </row>
    <row r="774" spans="1:36" ht="15.75" customHeight="1" x14ac:dyDescent="0.25">
      <c r="A774" s="74">
        <v>2202</v>
      </c>
      <c r="B774" s="139"/>
      <c r="C774" s="139"/>
      <c r="D774" s="139"/>
      <c r="E774" s="139"/>
      <c r="F774" s="139"/>
      <c r="G774" s="139">
        <v>70</v>
      </c>
      <c r="H774" s="140">
        <v>38</v>
      </c>
      <c r="I774" s="147"/>
      <c r="J774" s="148"/>
      <c r="K774" s="156"/>
      <c r="L774" s="157"/>
      <c r="M774" s="155">
        <v>127</v>
      </c>
      <c r="N774" s="158"/>
      <c r="O774" s="159"/>
      <c r="P774" s="32"/>
      <c r="AI774" s="3"/>
      <c r="AJ774" s="3"/>
    </row>
    <row r="775" spans="1:36" ht="15.75" customHeight="1" x14ac:dyDescent="0.25">
      <c r="A775" s="75" t="s">
        <v>132</v>
      </c>
      <c r="B775" s="139"/>
      <c r="C775" s="139"/>
      <c r="D775" s="139"/>
      <c r="E775" s="139"/>
      <c r="F775" s="139"/>
      <c r="G775" s="139">
        <v>61</v>
      </c>
      <c r="H775" s="140">
        <v>42</v>
      </c>
      <c r="I775" s="147"/>
      <c r="J775" s="148"/>
      <c r="K775" s="156"/>
      <c r="L775" s="157"/>
      <c r="M775" s="155">
        <v>77</v>
      </c>
      <c r="N775" s="158"/>
      <c r="O775" s="159"/>
      <c r="P775" s="32"/>
      <c r="AI775" s="3"/>
      <c r="AJ775" s="3"/>
    </row>
    <row r="776" spans="1:36" ht="15.75" customHeight="1" x14ac:dyDescent="0.25">
      <c r="A776" s="75" t="s">
        <v>120</v>
      </c>
      <c r="B776" s="139"/>
      <c r="C776" s="139"/>
      <c r="D776" s="139"/>
      <c r="E776" s="139"/>
      <c r="F776" s="139"/>
      <c r="G776" s="139">
        <v>10</v>
      </c>
      <c r="H776" s="140">
        <v>8</v>
      </c>
      <c r="I776" s="147"/>
      <c r="J776" s="148"/>
      <c r="K776" s="156"/>
      <c r="L776" s="157"/>
      <c r="M776" s="155">
        <v>12</v>
      </c>
      <c r="N776" s="158"/>
      <c r="O776" s="159"/>
      <c r="P776" s="32"/>
      <c r="AI776" s="3"/>
      <c r="AJ776" s="3"/>
    </row>
    <row r="777" spans="1:36" ht="15.75" customHeight="1" x14ac:dyDescent="0.25">
      <c r="A777" s="75" t="s">
        <v>133</v>
      </c>
      <c r="B777" s="160"/>
      <c r="C777" s="160"/>
      <c r="D777" s="160"/>
      <c r="E777" s="160"/>
      <c r="F777" s="160"/>
      <c r="G777" s="160">
        <v>1</v>
      </c>
      <c r="H777" s="140">
        <v>1</v>
      </c>
      <c r="I777" s="161"/>
      <c r="J777" s="162"/>
      <c r="K777" s="163"/>
      <c r="L777" s="164"/>
      <c r="M777" s="155">
        <v>1</v>
      </c>
      <c r="N777" s="165"/>
      <c r="O777" s="166"/>
      <c r="P777" s="32"/>
      <c r="AI777" s="3"/>
      <c r="AJ777" s="3"/>
    </row>
    <row r="778" spans="1:36" ht="18" customHeight="1" x14ac:dyDescent="0.25">
      <c r="A778" s="31"/>
      <c r="B778" s="232" t="s">
        <v>114</v>
      </c>
      <c r="C778" s="232"/>
      <c r="D778" s="232"/>
      <c r="E778" s="232"/>
      <c r="F778" s="232"/>
      <c r="G778" s="232"/>
      <c r="H778" s="138">
        <f>SUM(H768:H777)</f>
        <v>483</v>
      </c>
      <c r="I778" s="77">
        <f>SUM(H772:H773)/B768</f>
        <v>0.52533333333333332</v>
      </c>
      <c r="J778" s="77">
        <f>H778/B768</f>
        <v>0.64400000000000002</v>
      </c>
      <c r="K778" s="77">
        <f>J778-I778</f>
        <v>0.1186666666666667</v>
      </c>
      <c r="L778" s="5"/>
      <c r="M778" s="32"/>
      <c r="N778" s="23"/>
      <c r="O778" s="5"/>
      <c r="P778" s="32"/>
      <c r="AI778" s="3"/>
      <c r="AJ778" s="3"/>
    </row>
    <row r="779" spans="1:36" ht="12.75" customHeight="1" x14ac:dyDescent="0.2">
      <c r="I779" s="5"/>
      <c r="J779" s="5"/>
      <c r="L779" s="5"/>
      <c r="M779" s="6"/>
      <c r="N779" s="6"/>
      <c r="O779" s="5"/>
      <c r="AI779" s="3"/>
      <c r="AJ779" s="3"/>
    </row>
    <row r="780" spans="1:36" ht="12.75" customHeight="1" x14ac:dyDescent="0.2">
      <c r="I780" s="5"/>
      <c r="J780" s="5"/>
      <c r="L780" s="5"/>
      <c r="M780" s="6"/>
      <c r="N780" s="6"/>
      <c r="O780" s="5"/>
      <c r="AI780" s="3"/>
      <c r="AJ780" s="3"/>
    </row>
    <row r="781" spans="1:36" ht="26.25" customHeight="1" x14ac:dyDescent="0.4">
      <c r="A781" s="122"/>
      <c r="B781" s="238" t="s">
        <v>99</v>
      </c>
      <c r="C781" s="238"/>
      <c r="D781" s="238"/>
      <c r="E781" s="238"/>
      <c r="F781" s="238"/>
      <c r="G781" s="238"/>
      <c r="H781" s="72">
        <v>2002</v>
      </c>
      <c r="I781" s="73"/>
      <c r="J781" s="73"/>
      <c r="K781" s="73"/>
      <c r="L781" s="73"/>
      <c r="M781" s="73"/>
      <c r="N781" s="32"/>
      <c r="O781" s="32"/>
      <c r="P781" s="32"/>
      <c r="AI781" s="3"/>
      <c r="AJ781" s="3"/>
    </row>
    <row r="782" spans="1:36" ht="20.25" customHeight="1" x14ac:dyDescent="0.2">
      <c r="A782" s="222" t="s">
        <v>9</v>
      </c>
      <c r="B782" s="223" t="s">
        <v>100</v>
      </c>
      <c r="C782" s="224"/>
      <c r="D782" s="224"/>
      <c r="E782" s="224"/>
      <c r="F782" s="224"/>
      <c r="G782" s="224"/>
      <c r="H782" s="225" t="s">
        <v>10</v>
      </c>
      <c r="I782" s="219" t="s">
        <v>2</v>
      </c>
      <c r="J782" s="219" t="s">
        <v>3</v>
      </c>
      <c r="K782" s="227" t="s">
        <v>4</v>
      </c>
      <c r="L782" s="219" t="s">
        <v>5</v>
      </c>
      <c r="M782" s="217" t="s">
        <v>6</v>
      </c>
      <c r="N782" s="217" t="s">
        <v>7</v>
      </c>
      <c r="O782" s="219" t="s">
        <v>8</v>
      </c>
      <c r="P782" s="32"/>
      <c r="AI782" s="3"/>
      <c r="AJ782" s="3"/>
    </row>
    <row r="783" spans="1:36" ht="15.75" customHeight="1" x14ac:dyDescent="0.25">
      <c r="A783" s="218"/>
      <c r="B783" s="74" t="s">
        <v>101</v>
      </c>
      <c r="C783" s="74" t="s">
        <v>102</v>
      </c>
      <c r="D783" s="74" t="s">
        <v>103</v>
      </c>
      <c r="E783" s="74" t="s">
        <v>104</v>
      </c>
      <c r="F783" s="74" t="s">
        <v>105</v>
      </c>
      <c r="G783" s="74" t="s">
        <v>106</v>
      </c>
      <c r="H783" s="226"/>
      <c r="I783" s="218"/>
      <c r="J783" s="218"/>
      <c r="K783" s="218"/>
      <c r="L783" s="218"/>
      <c r="M783" s="218"/>
      <c r="N783" s="218"/>
      <c r="O783" s="218"/>
      <c r="P783" s="32"/>
      <c r="AI783" s="3"/>
      <c r="AJ783" s="3"/>
    </row>
    <row r="784" spans="1:36" ht="15.75" customHeight="1" x14ac:dyDescent="0.25">
      <c r="A784" s="74">
        <v>2002</v>
      </c>
      <c r="B784" s="139">
        <v>753</v>
      </c>
      <c r="C784" s="139"/>
      <c r="D784" s="139"/>
      <c r="E784" s="139"/>
      <c r="F784" s="139"/>
      <c r="G784" s="139"/>
      <c r="H784" s="140"/>
      <c r="I784" s="141"/>
      <c r="J784" s="142"/>
      <c r="K784" s="143"/>
      <c r="L784" s="144"/>
      <c r="M784" s="145">
        <f>B784</f>
        <v>753</v>
      </c>
      <c r="N784" s="146"/>
      <c r="O784" s="144"/>
      <c r="P784" s="32"/>
      <c r="AI784" s="3"/>
      <c r="AJ784" s="3"/>
    </row>
    <row r="785" spans="1:36" ht="15.75" customHeight="1" x14ac:dyDescent="0.25">
      <c r="A785" s="74">
        <v>2101</v>
      </c>
      <c r="B785" s="193"/>
      <c r="C785" s="139">
        <v>625</v>
      </c>
      <c r="D785" s="139"/>
      <c r="E785" s="139"/>
      <c r="F785" s="139"/>
      <c r="G785" s="139"/>
      <c r="H785" s="140"/>
      <c r="I785" s="147"/>
      <c r="J785" s="148"/>
      <c r="K785" s="149"/>
      <c r="L785" s="150">
        <f>C785/B784</f>
        <v>0.83001328021248344</v>
      </c>
      <c r="M785" s="151">
        <v>667</v>
      </c>
      <c r="N785" s="152">
        <f t="shared" ref="N785:N789" si="128">IF(M785=0,"",M785/M784)</f>
        <v>0.88579017264276227</v>
      </c>
      <c r="O785" s="152">
        <f t="shared" ref="O785:O789" si="129">IF(M785=0,"",100%-N785)</f>
        <v>0.11420982735723773</v>
      </c>
      <c r="P785" s="32"/>
      <c r="AI785" s="3"/>
      <c r="AJ785" s="3"/>
    </row>
    <row r="786" spans="1:36" ht="15.75" customHeight="1" x14ac:dyDescent="0.25">
      <c r="A786" s="74">
        <v>2102</v>
      </c>
      <c r="B786" s="139"/>
      <c r="C786" s="139"/>
      <c r="D786" s="139">
        <v>565</v>
      </c>
      <c r="E786" s="139"/>
      <c r="F786" s="139"/>
      <c r="G786" s="139"/>
      <c r="H786" s="140"/>
      <c r="I786" s="147"/>
      <c r="J786" s="148"/>
      <c r="K786" s="149"/>
      <c r="L786" s="153">
        <f>IF(D786=0,"",D786/C785)</f>
        <v>0.90400000000000003</v>
      </c>
      <c r="M786" s="151">
        <v>625</v>
      </c>
      <c r="N786" s="154">
        <f t="shared" si="128"/>
        <v>0.93703148425787108</v>
      </c>
      <c r="O786" s="154">
        <f t="shared" si="129"/>
        <v>6.2968515742128917E-2</v>
      </c>
      <c r="P786" s="11">
        <f>M786/M784</f>
        <v>0.83001328021248344</v>
      </c>
      <c r="AI786" s="3"/>
      <c r="AJ786" s="3"/>
    </row>
    <row r="787" spans="1:36" ht="15.75" customHeight="1" x14ac:dyDescent="0.25">
      <c r="A787" s="74">
        <v>2201</v>
      </c>
      <c r="B787" s="139"/>
      <c r="C787" s="139"/>
      <c r="D787" s="139"/>
      <c r="E787" s="139">
        <v>522</v>
      </c>
      <c r="F787" s="139"/>
      <c r="G787" s="139"/>
      <c r="H787" s="140"/>
      <c r="I787" s="147"/>
      <c r="J787" s="148"/>
      <c r="K787" s="149"/>
      <c r="L787" s="153">
        <f>IF(E787=0,"",E787/D786)</f>
        <v>0.92389380530973453</v>
      </c>
      <c r="M787" s="151">
        <v>588</v>
      </c>
      <c r="N787" s="154">
        <f t="shared" si="128"/>
        <v>0.94079999999999997</v>
      </c>
      <c r="O787" s="154">
        <f t="shared" si="129"/>
        <v>5.920000000000003E-2</v>
      </c>
      <c r="P787" s="32"/>
      <c r="AI787" s="3"/>
      <c r="AJ787" s="3"/>
    </row>
    <row r="788" spans="1:36" ht="15.75" customHeight="1" x14ac:dyDescent="0.25">
      <c r="A788" s="74">
        <v>2202</v>
      </c>
      <c r="B788" s="139"/>
      <c r="C788" s="139"/>
      <c r="D788" s="139"/>
      <c r="E788" s="139"/>
      <c r="F788" s="139">
        <v>434</v>
      </c>
      <c r="G788" s="139"/>
      <c r="H788" s="140">
        <v>19</v>
      </c>
      <c r="I788" s="147"/>
      <c r="J788" s="148"/>
      <c r="K788" s="149"/>
      <c r="L788" s="153">
        <f>IF(F788=0,"",F788/E787)</f>
        <v>0.83141762452107282</v>
      </c>
      <c r="M788" s="151">
        <v>536</v>
      </c>
      <c r="N788" s="154">
        <f t="shared" si="128"/>
        <v>0.91156462585034015</v>
      </c>
      <c r="O788" s="154">
        <f t="shared" si="129"/>
        <v>8.8435374149659851E-2</v>
      </c>
      <c r="P788" s="32"/>
      <c r="AI788" s="3"/>
      <c r="AJ788" s="3"/>
    </row>
    <row r="789" spans="1:36" ht="15.75" customHeight="1" x14ac:dyDescent="0.25">
      <c r="A789" s="74">
        <v>2301</v>
      </c>
      <c r="B789" s="139"/>
      <c r="C789" s="139"/>
      <c r="D789" s="139"/>
      <c r="E789" s="139"/>
      <c r="F789" s="139"/>
      <c r="G789" s="139">
        <v>434</v>
      </c>
      <c r="H789" s="140">
        <v>364</v>
      </c>
      <c r="I789" s="147"/>
      <c r="J789" s="148"/>
      <c r="K789" s="149"/>
      <c r="L789" s="153">
        <f>IF(G789=0,"",G789/F788)</f>
        <v>1</v>
      </c>
      <c r="M789" s="155">
        <v>505</v>
      </c>
      <c r="N789" s="154">
        <f t="shared" si="128"/>
        <v>0.94216417910447758</v>
      </c>
      <c r="O789" s="154">
        <f t="shared" si="129"/>
        <v>5.7835820895522416E-2</v>
      </c>
      <c r="P789" s="32"/>
      <c r="AI789" s="3"/>
      <c r="AJ789" s="3"/>
    </row>
    <row r="790" spans="1:36" ht="15.75" customHeight="1" x14ac:dyDescent="0.25">
      <c r="A790" s="75" t="s">
        <v>120</v>
      </c>
      <c r="B790" s="139"/>
      <c r="C790" s="139"/>
      <c r="D790" s="139"/>
      <c r="E790" s="139"/>
      <c r="F790" s="139"/>
      <c r="G790" s="139">
        <v>85</v>
      </c>
      <c r="H790" s="140">
        <v>51</v>
      </c>
      <c r="I790" s="147"/>
      <c r="J790" s="148"/>
      <c r="K790" s="156"/>
      <c r="L790" s="157"/>
      <c r="M790" s="155">
        <v>113</v>
      </c>
      <c r="N790" s="158"/>
      <c r="O790" s="159"/>
      <c r="P790" s="32"/>
      <c r="AI790" s="3"/>
      <c r="AJ790" s="3"/>
    </row>
    <row r="791" spans="1:36" ht="15.75" customHeight="1" x14ac:dyDescent="0.25">
      <c r="A791" s="75" t="s">
        <v>133</v>
      </c>
      <c r="B791" s="139"/>
      <c r="C791" s="139"/>
      <c r="D791" s="139"/>
      <c r="E791" s="139"/>
      <c r="F791" s="139"/>
      <c r="G791" s="139">
        <v>36</v>
      </c>
      <c r="H791" s="140">
        <v>31</v>
      </c>
      <c r="I791" s="147"/>
      <c r="J791" s="148"/>
      <c r="K791" s="156"/>
      <c r="L791" s="157"/>
      <c r="M791" s="155">
        <v>42</v>
      </c>
      <c r="N791" s="158"/>
      <c r="O791" s="159"/>
      <c r="P791" s="32"/>
      <c r="AI791" s="3"/>
      <c r="AJ791" s="3"/>
    </row>
    <row r="792" spans="1:36" ht="15.75" x14ac:dyDescent="0.25">
      <c r="A792" s="75" t="s">
        <v>124</v>
      </c>
      <c r="B792" s="139"/>
      <c r="C792" s="139"/>
      <c r="D792" s="139"/>
      <c r="E792" s="139"/>
      <c r="F792" s="139"/>
      <c r="G792" s="139">
        <v>8</v>
      </c>
      <c r="H792" s="140">
        <v>6</v>
      </c>
      <c r="I792" s="147"/>
      <c r="J792" s="148"/>
      <c r="K792" s="156"/>
      <c r="L792" s="157"/>
      <c r="M792" s="155">
        <v>9</v>
      </c>
      <c r="N792" s="158"/>
      <c r="O792" s="159"/>
      <c r="P792" s="32"/>
      <c r="AI792" s="3"/>
      <c r="AJ792" s="3"/>
    </row>
    <row r="793" spans="1:36" ht="15.75" customHeight="1" x14ac:dyDescent="0.25">
      <c r="A793" s="75" t="s">
        <v>135</v>
      </c>
      <c r="B793" s="160"/>
      <c r="C793" s="160"/>
      <c r="D793" s="160"/>
      <c r="E793" s="160"/>
      <c r="F793" s="160"/>
      <c r="G793" s="160"/>
      <c r="H793" s="140">
        <v>1</v>
      </c>
      <c r="I793" s="161"/>
      <c r="J793" s="162"/>
      <c r="K793" s="163"/>
      <c r="L793" s="164"/>
      <c r="M793" s="155"/>
      <c r="N793" s="165"/>
      <c r="O793" s="166"/>
      <c r="P793" s="32"/>
      <c r="AI793" s="3"/>
      <c r="AJ793" s="3"/>
    </row>
    <row r="794" spans="1:36" ht="18" customHeight="1" x14ac:dyDescent="0.25">
      <c r="A794" s="31"/>
      <c r="B794" s="232" t="s">
        <v>114</v>
      </c>
      <c r="C794" s="232"/>
      <c r="D794" s="232"/>
      <c r="E794" s="232"/>
      <c r="F794" s="232"/>
      <c r="G794" s="232"/>
      <c r="H794" s="138">
        <f>SUM(H784:H793)</f>
        <v>472</v>
      </c>
      <c r="I794" s="77">
        <f>((SUM(H788:H789))/B784)</f>
        <v>0.50863213811420982</v>
      </c>
      <c r="J794" s="77">
        <f>H794/B784</f>
        <v>0.62682602921646746</v>
      </c>
      <c r="K794" s="77">
        <f>J794-I794</f>
        <v>0.11819389110225764</v>
      </c>
      <c r="L794" s="5"/>
      <c r="M794" s="32"/>
      <c r="N794" s="23"/>
      <c r="O794" s="5"/>
      <c r="P794" s="32"/>
      <c r="AI794" s="3"/>
      <c r="AJ794" s="3"/>
    </row>
    <row r="795" spans="1:36" ht="12.75" customHeight="1" x14ac:dyDescent="0.2">
      <c r="I795" s="5"/>
      <c r="J795" s="5"/>
      <c r="L795" s="5"/>
      <c r="M795" s="6"/>
      <c r="N795" s="6"/>
      <c r="O795" s="5"/>
      <c r="AI795" s="3"/>
      <c r="AJ795" s="3"/>
    </row>
    <row r="796" spans="1:36" ht="12.75" customHeight="1" x14ac:dyDescent="0.2">
      <c r="I796" s="5"/>
      <c r="J796" s="5"/>
      <c r="L796" s="5"/>
      <c r="M796" s="6"/>
      <c r="N796" s="6"/>
      <c r="O796" s="5"/>
      <c r="AI796" s="3"/>
      <c r="AJ796" s="3"/>
    </row>
    <row r="797" spans="1:36" ht="26.25" customHeight="1" x14ac:dyDescent="0.4">
      <c r="A797" s="122"/>
      <c r="B797" s="238" t="s">
        <v>99</v>
      </c>
      <c r="C797" s="238"/>
      <c r="D797" s="238"/>
      <c r="E797" s="238"/>
      <c r="F797" s="238"/>
      <c r="G797" s="238"/>
      <c r="H797" s="72">
        <v>2102</v>
      </c>
      <c r="I797" s="73"/>
      <c r="J797" s="73"/>
      <c r="K797" s="73"/>
      <c r="L797" s="73"/>
      <c r="M797" s="73"/>
      <c r="N797" s="32"/>
      <c r="O797" s="32"/>
      <c r="P797" s="32"/>
      <c r="AI797" s="3"/>
      <c r="AJ797" s="3"/>
    </row>
    <row r="798" spans="1:36" ht="20.25" x14ac:dyDescent="0.2">
      <c r="A798" s="222" t="s">
        <v>9</v>
      </c>
      <c r="B798" s="223" t="s">
        <v>100</v>
      </c>
      <c r="C798" s="224"/>
      <c r="D798" s="224"/>
      <c r="E798" s="224"/>
      <c r="F798" s="224"/>
      <c r="G798" s="224"/>
      <c r="H798" s="225" t="s">
        <v>10</v>
      </c>
      <c r="I798" s="219" t="s">
        <v>2</v>
      </c>
      <c r="J798" s="219" t="s">
        <v>3</v>
      </c>
      <c r="K798" s="227" t="s">
        <v>4</v>
      </c>
      <c r="L798" s="219" t="s">
        <v>5</v>
      </c>
      <c r="M798" s="217" t="s">
        <v>6</v>
      </c>
      <c r="N798" s="217" t="s">
        <v>7</v>
      </c>
      <c r="O798" s="219" t="s">
        <v>8</v>
      </c>
      <c r="P798" s="32"/>
      <c r="AI798" s="3"/>
      <c r="AJ798" s="3"/>
    </row>
    <row r="799" spans="1:36" ht="15.75" x14ac:dyDescent="0.25">
      <c r="A799" s="218"/>
      <c r="B799" s="74" t="s">
        <v>101</v>
      </c>
      <c r="C799" s="74" t="s">
        <v>102</v>
      </c>
      <c r="D799" s="74" t="s">
        <v>103</v>
      </c>
      <c r="E799" s="74" t="s">
        <v>104</v>
      </c>
      <c r="F799" s="74" t="s">
        <v>105</v>
      </c>
      <c r="G799" s="74" t="s">
        <v>106</v>
      </c>
      <c r="H799" s="226"/>
      <c r="I799" s="218"/>
      <c r="J799" s="218"/>
      <c r="K799" s="218"/>
      <c r="L799" s="218"/>
      <c r="M799" s="218"/>
      <c r="N799" s="218"/>
      <c r="O799" s="218"/>
      <c r="P799" s="32"/>
      <c r="AI799" s="3"/>
      <c r="AJ799" s="3"/>
    </row>
    <row r="800" spans="1:36" ht="15.75" x14ac:dyDescent="0.25">
      <c r="A800" s="74">
        <v>2102</v>
      </c>
      <c r="B800" s="139">
        <v>645</v>
      </c>
      <c r="C800" s="139"/>
      <c r="D800" s="139"/>
      <c r="E800" s="139"/>
      <c r="F800" s="139"/>
      <c r="G800" s="139"/>
      <c r="H800" s="140"/>
      <c r="I800" s="141"/>
      <c r="J800" s="142"/>
      <c r="K800" s="143"/>
      <c r="L800" s="144"/>
      <c r="M800" s="145">
        <f>B800</f>
        <v>645</v>
      </c>
      <c r="N800" s="146"/>
      <c r="O800" s="144"/>
      <c r="P800" s="32"/>
      <c r="AI800" s="3"/>
      <c r="AJ800" s="3"/>
    </row>
    <row r="801" spans="1:36" ht="15.75" x14ac:dyDescent="0.25">
      <c r="A801" s="74">
        <v>2201</v>
      </c>
      <c r="B801" s="193"/>
      <c r="C801" s="139">
        <v>529</v>
      </c>
      <c r="D801" s="139"/>
      <c r="E801" s="139"/>
      <c r="F801" s="139"/>
      <c r="G801" s="139"/>
      <c r="H801" s="140"/>
      <c r="I801" s="147"/>
      <c r="J801" s="148"/>
      <c r="K801" s="149"/>
      <c r="L801" s="150">
        <f>C801/B800</f>
        <v>0.82015503875968987</v>
      </c>
      <c r="M801" s="151">
        <v>539</v>
      </c>
      <c r="N801" s="152">
        <f t="shared" ref="N801:N805" si="130">IF(M801=0,"",M801/M800)</f>
        <v>0.83565891472868215</v>
      </c>
      <c r="O801" s="152">
        <f t="shared" ref="O801:O805" si="131">IF(M801=0,"",100%-N801)</f>
        <v>0.16434108527131785</v>
      </c>
      <c r="P801" s="32"/>
      <c r="AI801" s="3"/>
      <c r="AJ801" s="3"/>
    </row>
    <row r="802" spans="1:36" ht="15.75" customHeight="1" x14ac:dyDescent="0.25">
      <c r="A802" s="74">
        <v>2202</v>
      </c>
      <c r="B802" s="139"/>
      <c r="C802" s="139"/>
      <c r="D802" s="139">
        <v>449</v>
      </c>
      <c r="E802" s="139"/>
      <c r="F802" s="139"/>
      <c r="G802" s="139"/>
      <c r="H802" s="140"/>
      <c r="I802" s="147"/>
      <c r="J802" s="148"/>
      <c r="K802" s="149"/>
      <c r="L802" s="153">
        <f>IF(D802=0,"",D802/C801)</f>
        <v>0.84877126654064272</v>
      </c>
      <c r="M802" s="151">
        <v>497</v>
      </c>
      <c r="N802" s="154">
        <f t="shared" si="130"/>
        <v>0.92207792207792205</v>
      </c>
      <c r="O802" s="154">
        <f t="shared" si="131"/>
        <v>7.7922077922077948E-2</v>
      </c>
      <c r="P802" s="11">
        <f>M802/M800</f>
        <v>0.77054263565891468</v>
      </c>
      <c r="AI802" s="3"/>
      <c r="AJ802" s="3"/>
    </row>
    <row r="803" spans="1:36" ht="15.75" customHeight="1" x14ac:dyDescent="0.25">
      <c r="A803" s="86">
        <v>2301</v>
      </c>
      <c r="B803" s="139"/>
      <c r="C803" s="139"/>
      <c r="D803" s="139"/>
      <c r="E803" s="139">
        <v>421</v>
      </c>
      <c r="F803" s="139"/>
      <c r="G803" s="139"/>
      <c r="H803" s="140"/>
      <c r="I803" s="147"/>
      <c r="J803" s="148"/>
      <c r="K803" s="149"/>
      <c r="L803" s="153">
        <f>IF(E803=0,"",E803/D802)</f>
        <v>0.9376391982182628</v>
      </c>
      <c r="M803" s="151">
        <v>480</v>
      </c>
      <c r="N803" s="154">
        <f t="shared" si="130"/>
        <v>0.96579476861167002</v>
      </c>
      <c r="O803" s="154">
        <f t="shared" si="131"/>
        <v>3.4205231388329982E-2</v>
      </c>
      <c r="P803" s="32"/>
      <c r="AI803" s="3"/>
      <c r="AJ803" s="3"/>
    </row>
    <row r="804" spans="1:36" ht="15.75" customHeight="1" x14ac:dyDescent="0.25">
      <c r="A804" s="74">
        <v>2302</v>
      </c>
      <c r="B804" s="139"/>
      <c r="C804" s="139"/>
      <c r="D804" s="139"/>
      <c r="E804" s="139"/>
      <c r="F804" s="139">
        <v>383</v>
      </c>
      <c r="G804" s="139"/>
      <c r="H804" s="140">
        <v>12</v>
      </c>
      <c r="I804" s="147"/>
      <c r="J804" s="148"/>
      <c r="K804" s="149"/>
      <c r="L804" s="153">
        <f>IF(F804=0,"",F804/E803)</f>
        <v>0.90973871733966749</v>
      </c>
      <c r="M804" s="151">
        <v>446</v>
      </c>
      <c r="N804" s="154">
        <f t="shared" si="130"/>
        <v>0.9291666666666667</v>
      </c>
      <c r="O804" s="154">
        <f t="shared" si="131"/>
        <v>7.0833333333333304E-2</v>
      </c>
      <c r="P804" s="32"/>
      <c r="AI804" s="3"/>
      <c r="AJ804" s="3"/>
    </row>
    <row r="805" spans="1:36" ht="15.75" customHeight="1" x14ac:dyDescent="0.25">
      <c r="A805" s="74">
        <v>2401</v>
      </c>
      <c r="B805" s="139"/>
      <c r="C805" s="139"/>
      <c r="D805" s="139"/>
      <c r="E805" s="139"/>
      <c r="F805" s="139"/>
      <c r="G805" s="139">
        <v>383</v>
      </c>
      <c r="H805" s="140">
        <v>310</v>
      </c>
      <c r="I805" s="147"/>
      <c r="J805" s="148"/>
      <c r="K805" s="149"/>
      <c r="L805" s="153">
        <f>IF(G805=0,"",G805/F804)</f>
        <v>1</v>
      </c>
      <c r="M805" s="155">
        <v>419</v>
      </c>
      <c r="N805" s="154">
        <f t="shared" si="130"/>
        <v>0.9394618834080718</v>
      </c>
      <c r="O805" s="154">
        <f t="shared" si="131"/>
        <v>6.0538116591928204E-2</v>
      </c>
      <c r="P805" s="32"/>
      <c r="AI805" s="3"/>
      <c r="AJ805" s="3"/>
    </row>
    <row r="806" spans="1:36" ht="15.75" customHeight="1" x14ac:dyDescent="0.25">
      <c r="A806" s="75" t="s">
        <v>124</v>
      </c>
      <c r="B806" s="139"/>
      <c r="C806" s="139"/>
      <c r="D806" s="139"/>
      <c r="E806" s="139"/>
      <c r="F806" s="139"/>
      <c r="G806" s="139">
        <v>60</v>
      </c>
      <c r="H806" s="140">
        <v>49</v>
      </c>
      <c r="I806" s="147"/>
      <c r="J806" s="148"/>
      <c r="K806" s="156"/>
      <c r="L806" s="157"/>
      <c r="M806" s="155">
        <v>81</v>
      </c>
      <c r="N806" s="158"/>
      <c r="O806" s="159"/>
      <c r="P806" s="32"/>
      <c r="AI806" s="3"/>
      <c r="AJ806" s="3"/>
    </row>
    <row r="807" spans="1:36" ht="15.75" customHeight="1" x14ac:dyDescent="0.25">
      <c r="A807" s="75" t="s">
        <v>135</v>
      </c>
      <c r="B807" s="139"/>
      <c r="C807" s="139"/>
      <c r="D807" s="139"/>
      <c r="E807" s="139"/>
      <c r="F807" s="139"/>
      <c r="G807" s="139">
        <v>22</v>
      </c>
      <c r="H807" s="140">
        <v>17</v>
      </c>
      <c r="I807" s="147"/>
      <c r="J807" s="148"/>
      <c r="K807" s="156"/>
      <c r="L807" s="157"/>
      <c r="M807" s="155">
        <v>28</v>
      </c>
      <c r="N807" s="158"/>
      <c r="O807" s="159"/>
      <c r="P807" s="32"/>
      <c r="AI807" s="3"/>
      <c r="AJ807" s="3"/>
    </row>
    <row r="808" spans="1:36" ht="15.75" x14ac:dyDescent="0.25">
      <c r="A808" s="75" t="s">
        <v>118</v>
      </c>
      <c r="B808" s="139"/>
      <c r="C808" s="139"/>
      <c r="D808" s="139"/>
      <c r="E808" s="139"/>
      <c r="F808" s="139"/>
      <c r="G808" s="139">
        <v>2</v>
      </c>
      <c r="H808" s="140">
        <v>10</v>
      </c>
      <c r="I808" s="147"/>
      <c r="J808" s="148"/>
      <c r="K808" s="156"/>
      <c r="L808" s="157"/>
      <c r="M808" s="155">
        <v>6</v>
      </c>
      <c r="N808" s="158"/>
      <c r="O808" s="159"/>
      <c r="P808" s="32"/>
      <c r="AI808" s="3"/>
      <c r="AJ808" s="3"/>
    </row>
    <row r="809" spans="1:36" ht="15.75" x14ac:dyDescent="0.25">
      <c r="A809" s="75" t="s">
        <v>138</v>
      </c>
      <c r="B809" s="160"/>
      <c r="C809" s="160"/>
      <c r="D809" s="160"/>
      <c r="E809" s="160"/>
      <c r="F809" s="160"/>
      <c r="G809" s="160"/>
      <c r="H809" s="140"/>
      <c r="I809" s="161"/>
      <c r="J809" s="162"/>
      <c r="K809" s="163"/>
      <c r="L809" s="164"/>
      <c r="M809" s="155"/>
      <c r="N809" s="165"/>
      <c r="O809" s="166"/>
      <c r="P809" s="32"/>
      <c r="AI809" s="3"/>
      <c r="AJ809" s="3"/>
    </row>
    <row r="810" spans="1:36" ht="18" customHeight="1" x14ac:dyDescent="0.25">
      <c r="A810" s="31"/>
      <c r="B810" s="232" t="s">
        <v>114</v>
      </c>
      <c r="C810" s="232"/>
      <c r="D810" s="232"/>
      <c r="E810" s="232"/>
      <c r="F810" s="232"/>
      <c r="G810" s="232"/>
      <c r="H810" s="138">
        <f>SUM(H800:H809)</f>
        <v>398</v>
      </c>
      <c r="I810" s="77">
        <f>((SUM(H804:H805))/B800)</f>
        <v>0.49922480620155041</v>
      </c>
      <c r="J810" s="77">
        <f>IF(H810=0,"",H810/B800)</f>
        <v>0.61705426356589144</v>
      </c>
      <c r="K810" s="77">
        <f>J810-I810</f>
        <v>0.11782945736434103</v>
      </c>
      <c r="L810" s="5"/>
      <c r="M810" s="32"/>
      <c r="N810" s="23"/>
      <c r="O810" s="5"/>
      <c r="P810" s="32"/>
      <c r="AI810" s="3"/>
      <c r="AJ810" s="3"/>
    </row>
    <row r="811" spans="1:36" ht="12.75" customHeight="1" x14ac:dyDescent="0.25">
      <c r="A811" s="31"/>
      <c r="B811" s="32"/>
      <c r="C811" s="78"/>
      <c r="D811" s="78"/>
      <c r="E811" s="78"/>
      <c r="F811" s="78"/>
      <c r="G811" s="78"/>
      <c r="H811" s="79"/>
      <c r="I811" s="80"/>
      <c r="J811" s="80"/>
      <c r="K811" s="80"/>
      <c r="L811" s="5"/>
      <c r="M811" s="32"/>
      <c r="N811" s="23"/>
      <c r="O811" s="5"/>
      <c r="P811" s="32"/>
      <c r="AI811" s="3"/>
      <c r="AJ811" s="3"/>
    </row>
    <row r="812" spans="1:36" ht="12.75" customHeight="1" x14ac:dyDescent="0.25">
      <c r="A812" s="31"/>
      <c r="B812" s="32"/>
      <c r="C812" s="78"/>
      <c r="D812" s="78"/>
      <c r="E812" s="78"/>
      <c r="F812" s="78"/>
      <c r="G812" s="78"/>
      <c r="H812" s="79"/>
      <c r="I812" s="80"/>
      <c r="J812" s="80"/>
      <c r="K812" s="80"/>
      <c r="L812" s="5"/>
      <c r="M812" s="32"/>
      <c r="N812" s="23"/>
      <c r="O812" s="5"/>
      <c r="P812" s="32"/>
      <c r="AI812" s="3"/>
      <c r="AJ812" s="3"/>
    </row>
    <row r="813" spans="1:36" ht="26.25" x14ac:dyDescent="0.4">
      <c r="A813" s="122"/>
      <c r="B813" s="238" t="s">
        <v>99</v>
      </c>
      <c r="C813" s="238"/>
      <c r="D813" s="238"/>
      <c r="E813" s="238"/>
      <c r="F813" s="238"/>
      <c r="G813" s="238"/>
      <c r="H813" s="72">
        <v>2202</v>
      </c>
      <c r="I813" s="73"/>
      <c r="J813" s="73"/>
      <c r="K813" s="73"/>
      <c r="L813" s="73"/>
      <c r="M813" s="73"/>
      <c r="N813" s="32"/>
      <c r="O813" s="32"/>
      <c r="P813" s="32"/>
      <c r="AI813" s="3"/>
      <c r="AJ813" s="3"/>
    </row>
    <row r="814" spans="1:36" ht="20.25" x14ac:dyDescent="0.2">
      <c r="A814" s="222" t="s">
        <v>9</v>
      </c>
      <c r="B814" s="223" t="s">
        <v>100</v>
      </c>
      <c r="C814" s="224"/>
      <c r="D814" s="224"/>
      <c r="E814" s="224"/>
      <c r="F814" s="224"/>
      <c r="G814" s="224"/>
      <c r="H814" s="225" t="s">
        <v>10</v>
      </c>
      <c r="I814" s="219" t="s">
        <v>2</v>
      </c>
      <c r="J814" s="219" t="s">
        <v>3</v>
      </c>
      <c r="K814" s="227" t="s">
        <v>4</v>
      </c>
      <c r="L814" s="219" t="s">
        <v>5</v>
      </c>
      <c r="M814" s="217" t="s">
        <v>6</v>
      </c>
      <c r="N814" s="217" t="s">
        <v>7</v>
      </c>
      <c r="O814" s="219" t="s">
        <v>8</v>
      </c>
      <c r="P814" s="32"/>
      <c r="AI814" s="3"/>
      <c r="AJ814" s="3"/>
    </row>
    <row r="815" spans="1:36" ht="15.75" x14ac:dyDescent="0.25">
      <c r="A815" s="218"/>
      <c r="B815" s="74" t="s">
        <v>101</v>
      </c>
      <c r="C815" s="74" t="s">
        <v>102</v>
      </c>
      <c r="D815" s="74" t="s">
        <v>103</v>
      </c>
      <c r="E815" s="74" t="s">
        <v>104</v>
      </c>
      <c r="F815" s="74" t="s">
        <v>105</v>
      </c>
      <c r="G815" s="74" t="s">
        <v>106</v>
      </c>
      <c r="H815" s="226"/>
      <c r="I815" s="218"/>
      <c r="J815" s="218"/>
      <c r="K815" s="218"/>
      <c r="L815" s="218"/>
      <c r="M815" s="218"/>
      <c r="N815" s="218"/>
      <c r="O815" s="218"/>
      <c r="P815" s="32"/>
      <c r="AI815" s="3"/>
      <c r="AJ815" s="3"/>
    </row>
    <row r="816" spans="1:36" ht="15.75" x14ac:dyDescent="0.25">
      <c r="A816" s="74">
        <v>2202</v>
      </c>
      <c r="B816" s="139">
        <v>600</v>
      </c>
      <c r="C816" s="139"/>
      <c r="D816" s="139"/>
      <c r="E816" s="139"/>
      <c r="F816" s="139"/>
      <c r="G816" s="139"/>
      <c r="H816" s="140"/>
      <c r="I816" s="141"/>
      <c r="J816" s="142"/>
      <c r="K816" s="143"/>
      <c r="L816" s="144"/>
      <c r="M816" s="145">
        <f>B816</f>
        <v>600</v>
      </c>
      <c r="N816" s="146"/>
      <c r="O816" s="144"/>
      <c r="P816" s="32"/>
      <c r="AI816" s="3"/>
      <c r="AJ816" s="3"/>
    </row>
    <row r="817" spans="1:36" ht="15.75" x14ac:dyDescent="0.25">
      <c r="A817" s="74">
        <v>2301</v>
      </c>
      <c r="B817" s="193"/>
      <c r="C817" s="139">
        <v>561</v>
      </c>
      <c r="D817" s="139"/>
      <c r="E817" s="139"/>
      <c r="F817" s="139"/>
      <c r="G817" s="139"/>
      <c r="H817" s="140"/>
      <c r="I817" s="147"/>
      <c r="J817" s="148"/>
      <c r="K817" s="149"/>
      <c r="L817" s="150">
        <f>C817/B816</f>
        <v>0.93500000000000005</v>
      </c>
      <c r="M817" s="151">
        <v>580</v>
      </c>
      <c r="N817" s="152">
        <f t="shared" ref="N817:N821" si="132">IF(M817=0,"",M817/M816)</f>
        <v>0.96666666666666667</v>
      </c>
      <c r="O817" s="152">
        <f t="shared" ref="O817:O821" si="133">IF(M817=0,"",100%-N817)</f>
        <v>3.3333333333333326E-2</v>
      </c>
      <c r="P817" s="32"/>
      <c r="AI817" s="3"/>
      <c r="AJ817" s="3"/>
    </row>
    <row r="818" spans="1:36" ht="15.75" x14ac:dyDescent="0.25">
      <c r="A818" s="74">
        <v>2302</v>
      </c>
      <c r="B818" s="139"/>
      <c r="C818" s="139"/>
      <c r="D818" s="139">
        <v>512</v>
      </c>
      <c r="E818" s="139"/>
      <c r="F818" s="139"/>
      <c r="G818" s="139"/>
      <c r="H818" s="140"/>
      <c r="I818" s="147"/>
      <c r="J818" s="148"/>
      <c r="K818" s="149"/>
      <c r="L818" s="153">
        <f>IF(D818=0,"",D818/C817)</f>
        <v>0.91265597147950084</v>
      </c>
      <c r="M818" s="151">
        <v>542</v>
      </c>
      <c r="N818" s="154">
        <f t="shared" si="132"/>
        <v>0.93448275862068964</v>
      </c>
      <c r="O818" s="154">
        <f t="shared" si="133"/>
        <v>6.5517241379310365E-2</v>
      </c>
      <c r="P818" s="11">
        <f>M818/M816</f>
        <v>0.90333333333333332</v>
      </c>
      <c r="AI818" s="3"/>
      <c r="AJ818" s="3"/>
    </row>
    <row r="819" spans="1:36" ht="15.75" x14ac:dyDescent="0.25">
      <c r="A819" s="86">
        <v>2401</v>
      </c>
      <c r="B819" s="139"/>
      <c r="C819" s="139"/>
      <c r="D819" s="139"/>
      <c r="E819" s="139">
        <v>480</v>
      </c>
      <c r="F819" s="139"/>
      <c r="G819" s="139"/>
      <c r="H819" s="140"/>
      <c r="I819" s="147"/>
      <c r="J819" s="148"/>
      <c r="K819" s="149"/>
      <c r="L819" s="153">
        <f>IF(E819=0,"",E819/D818)</f>
        <v>0.9375</v>
      </c>
      <c r="M819" s="151">
        <v>520</v>
      </c>
      <c r="N819" s="154">
        <f t="shared" si="132"/>
        <v>0.95940959409594095</v>
      </c>
      <c r="O819" s="154">
        <f t="shared" si="133"/>
        <v>4.0590405904059046E-2</v>
      </c>
      <c r="P819" s="32"/>
      <c r="AI819" s="3"/>
      <c r="AJ819" s="3"/>
    </row>
    <row r="820" spans="1:36" ht="15.75" x14ac:dyDescent="0.25">
      <c r="A820" s="74">
        <v>2402</v>
      </c>
      <c r="B820" s="139"/>
      <c r="C820" s="139"/>
      <c r="D820" s="139"/>
      <c r="E820" s="139"/>
      <c r="F820" s="139">
        <v>425</v>
      </c>
      <c r="G820" s="139"/>
      <c r="H820" s="140">
        <v>26</v>
      </c>
      <c r="I820" s="147"/>
      <c r="J820" s="148"/>
      <c r="K820" s="149"/>
      <c r="L820" s="153">
        <f>IF(F820=0,"",F820/E819)</f>
        <v>0.88541666666666663</v>
      </c>
      <c r="M820" s="151">
        <v>495</v>
      </c>
      <c r="N820" s="154">
        <f t="shared" si="132"/>
        <v>0.95192307692307687</v>
      </c>
      <c r="O820" s="154">
        <f t="shared" si="133"/>
        <v>4.8076923076923128E-2</v>
      </c>
      <c r="P820" s="32"/>
      <c r="AI820" s="3"/>
      <c r="AJ820" s="3"/>
    </row>
    <row r="821" spans="1:36" ht="15.75" x14ac:dyDescent="0.25">
      <c r="A821" s="74">
        <v>2501</v>
      </c>
      <c r="B821" s="139"/>
      <c r="C821" s="139"/>
      <c r="D821" s="139"/>
      <c r="E821" s="139"/>
      <c r="F821" s="139"/>
      <c r="G821" s="139">
        <v>406</v>
      </c>
      <c r="H821" s="140">
        <v>326</v>
      </c>
      <c r="I821" s="147"/>
      <c r="J821" s="148"/>
      <c r="K821" s="149"/>
      <c r="L821" s="153">
        <f>IF(G821=0,"",G821/F820)</f>
        <v>0.95529411764705885</v>
      </c>
      <c r="M821" s="155">
        <v>447</v>
      </c>
      <c r="N821" s="154">
        <f t="shared" si="132"/>
        <v>0.90303030303030307</v>
      </c>
      <c r="O821" s="154">
        <f t="shared" si="133"/>
        <v>9.6969696969696928E-2</v>
      </c>
      <c r="P821" s="32"/>
      <c r="AI821" s="3"/>
      <c r="AJ821" s="3"/>
    </row>
    <row r="822" spans="1:36" ht="15.75" x14ac:dyDescent="0.25">
      <c r="A822" s="75" t="s">
        <v>118</v>
      </c>
      <c r="B822" s="139"/>
      <c r="C822" s="139"/>
      <c r="D822" s="139"/>
      <c r="E822" s="139"/>
      <c r="F822" s="139"/>
      <c r="G822" s="139">
        <v>60</v>
      </c>
      <c r="H822" s="140">
        <v>40</v>
      </c>
      <c r="I822" s="147"/>
      <c r="J822" s="148"/>
      <c r="K822" s="156"/>
      <c r="L822" s="157"/>
      <c r="M822" s="155">
        <v>97</v>
      </c>
      <c r="N822" s="158"/>
      <c r="O822" s="159"/>
      <c r="P822" s="32"/>
      <c r="AI822" s="3"/>
      <c r="AJ822" s="3"/>
    </row>
    <row r="823" spans="1:36" ht="15.75" x14ac:dyDescent="0.25">
      <c r="A823" s="75" t="s">
        <v>138</v>
      </c>
      <c r="B823" s="139"/>
      <c r="C823" s="139"/>
      <c r="D823" s="139"/>
      <c r="E823" s="139"/>
      <c r="F823" s="139"/>
      <c r="G823" s="139"/>
      <c r="H823" s="140"/>
      <c r="I823" s="147"/>
      <c r="J823" s="148"/>
      <c r="K823" s="156"/>
      <c r="L823" s="157"/>
      <c r="M823" s="155"/>
      <c r="N823" s="158"/>
      <c r="O823" s="159"/>
      <c r="P823" s="32"/>
      <c r="AI823" s="3"/>
      <c r="AJ823" s="3"/>
    </row>
    <row r="824" spans="1:36" ht="15.75" x14ac:dyDescent="0.25">
      <c r="A824" s="75" t="s">
        <v>134</v>
      </c>
      <c r="B824" s="139"/>
      <c r="C824" s="139"/>
      <c r="D824" s="139"/>
      <c r="E824" s="139"/>
      <c r="F824" s="139"/>
      <c r="G824" s="139"/>
      <c r="H824" s="140"/>
      <c r="I824" s="147"/>
      <c r="J824" s="148"/>
      <c r="K824" s="156"/>
      <c r="L824" s="157"/>
      <c r="M824" s="155"/>
      <c r="N824" s="158"/>
      <c r="O824" s="159"/>
      <c r="P824" s="32"/>
      <c r="AI824" s="3"/>
      <c r="AJ824" s="3"/>
    </row>
    <row r="825" spans="1:36" ht="15.75" x14ac:dyDescent="0.25">
      <c r="A825" s="75" t="s">
        <v>136</v>
      </c>
      <c r="B825" s="160"/>
      <c r="C825" s="160"/>
      <c r="D825" s="160"/>
      <c r="E825" s="160"/>
      <c r="F825" s="160"/>
      <c r="G825" s="160"/>
      <c r="H825" s="140"/>
      <c r="I825" s="161"/>
      <c r="J825" s="162"/>
      <c r="K825" s="163"/>
      <c r="L825" s="164"/>
      <c r="M825" s="155"/>
      <c r="N825" s="165"/>
      <c r="O825" s="166"/>
      <c r="P825" s="32"/>
      <c r="AI825" s="3"/>
      <c r="AJ825" s="3"/>
    </row>
    <row r="826" spans="1:36" ht="18" customHeight="1" x14ac:dyDescent="0.25">
      <c r="A826" s="31"/>
      <c r="B826" s="232" t="s">
        <v>114</v>
      </c>
      <c r="C826" s="232"/>
      <c r="D826" s="232"/>
      <c r="E826" s="232"/>
      <c r="F826" s="232"/>
      <c r="G826" s="232"/>
      <c r="H826" s="138">
        <f>SUM(H816:H825)</f>
        <v>392</v>
      </c>
      <c r="I826" s="77">
        <f>((SUM(H820:H821))/B816)</f>
        <v>0.58666666666666667</v>
      </c>
      <c r="J826" s="77">
        <f>IF(H826=0,"",H826/B816)</f>
        <v>0.65333333333333332</v>
      </c>
      <c r="K826" s="77">
        <f>J826-I826</f>
        <v>6.6666666666666652E-2</v>
      </c>
      <c r="L826" s="5"/>
      <c r="M826" s="32"/>
      <c r="N826" s="23"/>
      <c r="O826" s="5"/>
      <c r="P826" s="32"/>
      <c r="AI826" s="3"/>
      <c r="AJ826" s="3"/>
    </row>
    <row r="827" spans="1:36" ht="12.75" customHeight="1" x14ac:dyDescent="0.25">
      <c r="A827" s="31"/>
      <c r="B827" s="32"/>
      <c r="C827" s="78"/>
      <c r="D827" s="78"/>
      <c r="E827" s="78"/>
      <c r="F827" s="78"/>
      <c r="G827" s="78"/>
      <c r="H827" s="79"/>
      <c r="I827" s="80"/>
      <c r="J827" s="80"/>
      <c r="K827" s="80"/>
      <c r="L827" s="5"/>
      <c r="M827" s="32"/>
      <c r="N827" s="23"/>
      <c r="O827" s="5"/>
      <c r="P827" s="32"/>
      <c r="AI827" s="3"/>
      <c r="AJ827" s="3"/>
    </row>
    <row r="828" spans="1:36" ht="12.75" customHeight="1" x14ac:dyDescent="0.25">
      <c r="A828" s="31"/>
      <c r="B828" s="32"/>
      <c r="C828" s="78"/>
      <c r="D828" s="78"/>
      <c r="E828" s="78"/>
      <c r="F828" s="78"/>
      <c r="G828" s="78"/>
      <c r="H828" s="79"/>
      <c r="I828" s="80"/>
      <c r="J828" s="80"/>
      <c r="K828" s="80"/>
      <c r="L828" s="5"/>
      <c r="M828" s="32"/>
      <c r="N828" s="23"/>
      <c r="O828" s="5"/>
      <c r="P828" s="32"/>
      <c r="AI828" s="3"/>
      <c r="AJ828" s="3"/>
    </row>
    <row r="829" spans="1:36" ht="26.25" x14ac:dyDescent="0.4">
      <c r="A829" s="122"/>
      <c r="B829" s="238" t="s">
        <v>99</v>
      </c>
      <c r="C829" s="238"/>
      <c r="D829" s="238"/>
      <c r="E829" s="238"/>
      <c r="F829" s="238"/>
      <c r="G829" s="238"/>
      <c r="H829" s="72">
        <v>2302</v>
      </c>
      <c r="I829" s="73"/>
      <c r="J829" s="73"/>
      <c r="K829" s="73"/>
      <c r="L829" s="73"/>
      <c r="M829" s="73"/>
      <c r="N829" s="32"/>
      <c r="O829" s="32"/>
      <c r="P829" s="32"/>
      <c r="AI829" s="3"/>
      <c r="AJ829" s="3"/>
    </row>
    <row r="830" spans="1:36" ht="20.25" x14ac:dyDescent="0.2">
      <c r="A830" s="222" t="s">
        <v>9</v>
      </c>
      <c r="B830" s="223" t="s">
        <v>100</v>
      </c>
      <c r="C830" s="224"/>
      <c r="D830" s="224"/>
      <c r="E830" s="224"/>
      <c r="F830" s="224"/>
      <c r="G830" s="224"/>
      <c r="H830" s="225" t="s">
        <v>10</v>
      </c>
      <c r="I830" s="219" t="s">
        <v>2</v>
      </c>
      <c r="J830" s="219" t="s">
        <v>3</v>
      </c>
      <c r="K830" s="227" t="s">
        <v>4</v>
      </c>
      <c r="L830" s="219" t="s">
        <v>5</v>
      </c>
      <c r="M830" s="217" t="s">
        <v>6</v>
      </c>
      <c r="N830" s="217" t="s">
        <v>7</v>
      </c>
      <c r="O830" s="219" t="s">
        <v>8</v>
      </c>
      <c r="P830" s="32"/>
      <c r="AI830" s="3"/>
      <c r="AJ830" s="3"/>
    </row>
    <row r="831" spans="1:36" ht="15.75" x14ac:dyDescent="0.25">
      <c r="A831" s="218"/>
      <c r="B831" s="74" t="s">
        <v>101</v>
      </c>
      <c r="C831" s="74" t="s">
        <v>102</v>
      </c>
      <c r="D831" s="74" t="s">
        <v>103</v>
      </c>
      <c r="E831" s="74" t="s">
        <v>104</v>
      </c>
      <c r="F831" s="74" t="s">
        <v>105</v>
      </c>
      <c r="G831" s="74" t="s">
        <v>106</v>
      </c>
      <c r="H831" s="226"/>
      <c r="I831" s="218"/>
      <c r="J831" s="218"/>
      <c r="K831" s="218"/>
      <c r="L831" s="218"/>
      <c r="M831" s="218"/>
      <c r="N831" s="218"/>
      <c r="O831" s="218"/>
      <c r="P831" s="32"/>
      <c r="AI831" s="3"/>
      <c r="AJ831" s="3"/>
    </row>
    <row r="832" spans="1:36" ht="15.75" x14ac:dyDescent="0.25">
      <c r="A832" s="74">
        <v>2302</v>
      </c>
      <c r="B832" s="139">
        <v>645</v>
      </c>
      <c r="C832" s="139"/>
      <c r="D832" s="139"/>
      <c r="E832" s="139"/>
      <c r="F832" s="139"/>
      <c r="G832" s="139"/>
      <c r="H832" s="140"/>
      <c r="I832" s="141"/>
      <c r="J832" s="142"/>
      <c r="K832" s="143"/>
      <c r="L832" s="144"/>
      <c r="M832" s="145">
        <f>B832</f>
        <v>645</v>
      </c>
      <c r="N832" s="146"/>
      <c r="O832" s="144"/>
      <c r="P832" s="32"/>
      <c r="AI832" s="3"/>
      <c r="AJ832" s="3"/>
    </row>
    <row r="833" spans="1:36" ht="15.75" x14ac:dyDescent="0.25">
      <c r="A833" s="74">
        <v>2401</v>
      </c>
      <c r="B833" s="193"/>
      <c r="C833" s="139">
        <v>576</v>
      </c>
      <c r="D833" s="139"/>
      <c r="E833" s="139"/>
      <c r="F833" s="139"/>
      <c r="G833" s="139"/>
      <c r="H833" s="140"/>
      <c r="I833" s="147"/>
      <c r="J833" s="148"/>
      <c r="K833" s="149"/>
      <c r="L833" s="150">
        <f>C833/B832</f>
        <v>0.89302325581395348</v>
      </c>
      <c r="M833" s="151">
        <v>583</v>
      </c>
      <c r="N833" s="152">
        <f t="shared" ref="N833:N837" si="134">IF(M833=0,"",M833/M832)</f>
        <v>0.90387596899224809</v>
      </c>
      <c r="O833" s="152">
        <f t="shared" ref="O833:O837" si="135">IF(M833=0,"",100%-N833)</f>
        <v>9.6124031007751909E-2</v>
      </c>
      <c r="P833" s="32"/>
      <c r="AI833" s="3"/>
      <c r="AJ833" s="3"/>
    </row>
    <row r="834" spans="1:36" ht="15.75" x14ac:dyDescent="0.25">
      <c r="A834" s="74">
        <v>2402</v>
      </c>
      <c r="B834" s="139"/>
      <c r="C834" s="139"/>
      <c r="D834" s="139">
        <v>517</v>
      </c>
      <c r="E834" s="139"/>
      <c r="F834" s="139"/>
      <c r="G834" s="139"/>
      <c r="H834" s="140"/>
      <c r="I834" s="147"/>
      <c r="J834" s="148"/>
      <c r="K834" s="149"/>
      <c r="L834" s="153">
        <f>IF(D834=0,"",D834/C833)</f>
        <v>0.89756944444444442</v>
      </c>
      <c r="M834" s="151">
        <v>560</v>
      </c>
      <c r="N834" s="154">
        <f t="shared" si="134"/>
        <v>0.96054888507718694</v>
      </c>
      <c r="O834" s="154">
        <f t="shared" si="135"/>
        <v>3.9451114922813058E-2</v>
      </c>
      <c r="P834" s="11">
        <f>M834/M832</f>
        <v>0.86821705426356588</v>
      </c>
      <c r="AI834" s="3"/>
      <c r="AJ834" s="3"/>
    </row>
    <row r="835" spans="1:36" ht="15.75" x14ac:dyDescent="0.25">
      <c r="A835" s="124">
        <v>2501</v>
      </c>
      <c r="B835" s="139"/>
      <c r="C835" s="139"/>
      <c r="D835" s="139"/>
      <c r="E835" s="139">
        <v>465</v>
      </c>
      <c r="F835" s="139"/>
      <c r="G835" s="139"/>
      <c r="H835" s="140"/>
      <c r="I835" s="147"/>
      <c r="J835" s="148"/>
      <c r="K835" s="149"/>
      <c r="L835" s="153">
        <f>IF(E835=0,"",E835/D834)</f>
        <v>0.89941972920696323</v>
      </c>
      <c r="M835" s="151">
        <v>522</v>
      </c>
      <c r="N835" s="154">
        <f t="shared" si="134"/>
        <v>0.93214285714285716</v>
      </c>
      <c r="O835" s="154">
        <f t="shared" si="135"/>
        <v>6.7857142857142838E-2</v>
      </c>
      <c r="P835" s="32"/>
      <c r="AI835" s="3"/>
      <c r="AJ835" s="3"/>
    </row>
    <row r="836" spans="1:36" ht="15.75" x14ac:dyDescent="0.25">
      <c r="A836" s="74">
        <v>2502</v>
      </c>
      <c r="B836" s="139"/>
      <c r="C836" s="139"/>
      <c r="D836" s="139"/>
      <c r="E836" s="139"/>
      <c r="F836" s="139">
        <v>447</v>
      </c>
      <c r="G836" s="139"/>
      <c r="H836" s="140"/>
      <c r="I836" s="147"/>
      <c r="J836" s="148"/>
      <c r="K836" s="149"/>
      <c r="L836" s="153">
        <f>IF(F836=0,"",F836/E835)</f>
        <v>0.96129032258064517</v>
      </c>
      <c r="M836" s="151">
        <v>488</v>
      </c>
      <c r="N836" s="154">
        <f t="shared" si="134"/>
        <v>0.93486590038314177</v>
      </c>
      <c r="O836" s="154">
        <f t="shared" si="135"/>
        <v>6.5134099616858232E-2</v>
      </c>
      <c r="P836" s="32"/>
      <c r="AI836" s="3"/>
      <c r="AJ836" s="3"/>
    </row>
    <row r="837" spans="1:36" ht="15.75" x14ac:dyDescent="0.25">
      <c r="A837" s="74">
        <v>2601</v>
      </c>
      <c r="B837" s="139"/>
      <c r="C837" s="139"/>
      <c r="D837" s="139"/>
      <c r="E837" s="139"/>
      <c r="F837" s="139"/>
      <c r="G837" s="139"/>
      <c r="H837" s="140"/>
      <c r="I837" s="147"/>
      <c r="J837" s="148"/>
      <c r="K837" s="149"/>
      <c r="L837" s="153" t="str">
        <f>IF(G837=0,"",G837/F836)</f>
        <v/>
      </c>
      <c r="M837" s="155"/>
      <c r="N837" s="154" t="str">
        <f t="shared" si="134"/>
        <v/>
      </c>
      <c r="O837" s="154" t="str">
        <f t="shared" si="135"/>
        <v/>
      </c>
      <c r="P837" s="32"/>
      <c r="AI837" s="3"/>
      <c r="AJ837" s="3"/>
    </row>
    <row r="838" spans="1:36" ht="15.75" x14ac:dyDescent="0.25">
      <c r="A838" s="75" t="s">
        <v>134</v>
      </c>
      <c r="B838" s="139"/>
      <c r="C838" s="139"/>
      <c r="D838" s="139"/>
      <c r="E838" s="139"/>
      <c r="F838" s="139"/>
      <c r="G838" s="139"/>
      <c r="H838" s="140"/>
      <c r="I838" s="147"/>
      <c r="J838" s="148"/>
      <c r="K838" s="156"/>
      <c r="L838" s="157"/>
      <c r="M838" s="155"/>
      <c r="N838" s="158"/>
      <c r="O838" s="159"/>
      <c r="P838" s="32"/>
      <c r="AI838" s="3"/>
      <c r="AJ838" s="3"/>
    </row>
    <row r="839" spans="1:36" ht="15.75" x14ac:dyDescent="0.25">
      <c r="A839" s="75" t="s">
        <v>136</v>
      </c>
      <c r="B839" s="139"/>
      <c r="C839" s="139"/>
      <c r="D839" s="139"/>
      <c r="E839" s="139"/>
      <c r="F839" s="139"/>
      <c r="G839" s="139"/>
      <c r="H839" s="140"/>
      <c r="I839" s="147"/>
      <c r="J839" s="148"/>
      <c r="K839" s="156"/>
      <c r="L839" s="157"/>
      <c r="M839" s="155"/>
      <c r="N839" s="158"/>
      <c r="O839" s="159"/>
      <c r="P839" s="32"/>
      <c r="AI839" s="3"/>
      <c r="AJ839" s="3"/>
    </row>
    <row r="840" spans="1:36" ht="15.75" x14ac:dyDescent="0.25">
      <c r="A840" s="75" t="s">
        <v>137</v>
      </c>
      <c r="B840" s="139"/>
      <c r="C840" s="139"/>
      <c r="D840" s="139"/>
      <c r="E840" s="139"/>
      <c r="F840" s="139"/>
      <c r="G840" s="139"/>
      <c r="H840" s="140"/>
      <c r="I840" s="147"/>
      <c r="J840" s="148"/>
      <c r="K840" s="156"/>
      <c r="L840" s="157"/>
      <c r="M840" s="155"/>
      <c r="N840" s="158"/>
      <c r="O840" s="159"/>
      <c r="P840" s="32"/>
      <c r="AI840" s="3"/>
      <c r="AJ840" s="3"/>
    </row>
    <row r="841" spans="1:36" ht="15.75" x14ac:dyDescent="0.25">
      <c r="A841" s="75" t="s">
        <v>139</v>
      </c>
      <c r="B841" s="160"/>
      <c r="C841" s="160"/>
      <c r="D841" s="160"/>
      <c r="E841" s="160"/>
      <c r="F841" s="160"/>
      <c r="G841" s="160"/>
      <c r="H841" s="140"/>
      <c r="I841" s="161"/>
      <c r="J841" s="162"/>
      <c r="K841" s="163"/>
      <c r="L841" s="164"/>
      <c r="M841" s="155"/>
      <c r="N841" s="165"/>
      <c r="O841" s="166"/>
      <c r="P841" s="32"/>
      <c r="AI841" s="3"/>
      <c r="AJ841" s="3"/>
    </row>
    <row r="842" spans="1:36" ht="18" customHeight="1" x14ac:dyDescent="0.25">
      <c r="A842" s="31"/>
      <c r="B842" s="232" t="s">
        <v>114</v>
      </c>
      <c r="C842" s="232"/>
      <c r="D842" s="232"/>
      <c r="E842" s="232"/>
      <c r="F842" s="232"/>
      <c r="G842" s="232"/>
      <c r="H842" s="138">
        <f>SUM(H832:H841)</f>
        <v>0</v>
      </c>
      <c r="I842" s="77">
        <f>((SUM(H836:H837))/B832)</f>
        <v>0</v>
      </c>
      <c r="J842" s="77" t="str">
        <f>IF(H842=0,"",H842/B832)</f>
        <v/>
      </c>
      <c r="K842" s="77" t="e">
        <f>J842-I842</f>
        <v>#VALUE!</v>
      </c>
      <c r="L842" s="5"/>
      <c r="M842" s="32"/>
      <c r="N842" s="23"/>
      <c r="O842" s="5"/>
      <c r="P842" s="32"/>
      <c r="AI842" s="3"/>
      <c r="AJ842" s="3"/>
    </row>
    <row r="843" spans="1:36" ht="12.75" customHeight="1" x14ac:dyDescent="0.25">
      <c r="A843" s="31"/>
      <c r="B843" s="32"/>
      <c r="C843" s="78"/>
      <c r="D843" s="78"/>
      <c r="E843" s="78"/>
      <c r="F843" s="78"/>
      <c r="G843" s="78"/>
      <c r="H843" s="79"/>
      <c r="I843" s="80"/>
      <c r="J843" s="80"/>
      <c r="K843" s="80"/>
      <c r="L843" s="5"/>
      <c r="M843" s="32"/>
      <c r="N843" s="23"/>
      <c r="O843" s="5"/>
      <c r="P843" s="32"/>
      <c r="AI843" s="3"/>
      <c r="AJ843" s="3"/>
    </row>
    <row r="844" spans="1:36" ht="12.75" customHeight="1" x14ac:dyDescent="0.25">
      <c r="A844" s="31"/>
      <c r="B844" s="32"/>
      <c r="C844" s="78"/>
      <c r="D844" s="78"/>
      <c r="E844" s="78"/>
      <c r="F844" s="78"/>
      <c r="G844" s="78"/>
      <c r="H844" s="79"/>
      <c r="I844" s="80"/>
      <c r="J844" s="80"/>
      <c r="K844" s="80"/>
      <c r="L844" s="5"/>
      <c r="M844" s="32"/>
      <c r="N844" s="23"/>
      <c r="O844" s="5"/>
      <c r="P844" s="32"/>
      <c r="AI844" s="3"/>
      <c r="AJ844" s="3"/>
    </row>
    <row r="845" spans="1:36" ht="26.25" x14ac:dyDescent="0.4">
      <c r="A845" s="122"/>
      <c r="B845" s="238" t="s">
        <v>99</v>
      </c>
      <c r="C845" s="238"/>
      <c r="D845" s="238"/>
      <c r="E845" s="238"/>
      <c r="F845" s="238"/>
      <c r="G845" s="238"/>
      <c r="H845" s="72">
        <v>2401</v>
      </c>
      <c r="I845" s="73"/>
      <c r="J845" s="73"/>
      <c r="K845" s="73"/>
      <c r="L845" s="73"/>
      <c r="M845" s="73"/>
      <c r="N845" s="32"/>
      <c r="O845" s="32"/>
      <c r="P845" s="32"/>
      <c r="AI845" s="3"/>
      <c r="AJ845" s="3"/>
    </row>
    <row r="846" spans="1:36" ht="20.25" x14ac:dyDescent="0.2">
      <c r="A846" s="222" t="s">
        <v>9</v>
      </c>
      <c r="B846" s="223" t="s">
        <v>100</v>
      </c>
      <c r="C846" s="224"/>
      <c r="D846" s="224"/>
      <c r="E846" s="224"/>
      <c r="F846" s="224"/>
      <c r="G846" s="224"/>
      <c r="H846" s="225" t="s">
        <v>10</v>
      </c>
      <c r="I846" s="219" t="s">
        <v>2</v>
      </c>
      <c r="J846" s="219" t="s">
        <v>3</v>
      </c>
      <c r="K846" s="227" t="s">
        <v>4</v>
      </c>
      <c r="L846" s="219" t="s">
        <v>5</v>
      </c>
      <c r="M846" s="217" t="s">
        <v>6</v>
      </c>
      <c r="N846" s="217" t="s">
        <v>7</v>
      </c>
      <c r="O846" s="219" t="s">
        <v>8</v>
      </c>
      <c r="P846" s="32"/>
      <c r="AI846" s="3"/>
      <c r="AJ846" s="3"/>
    </row>
    <row r="847" spans="1:36" ht="15.75" x14ac:dyDescent="0.25">
      <c r="A847" s="218"/>
      <c r="B847" s="74" t="s">
        <v>101</v>
      </c>
      <c r="C847" s="74" t="s">
        <v>102</v>
      </c>
      <c r="D847" s="74" t="s">
        <v>103</v>
      </c>
      <c r="E847" s="74" t="s">
        <v>104</v>
      </c>
      <c r="F847" s="74" t="s">
        <v>105</v>
      </c>
      <c r="G847" s="74" t="s">
        <v>106</v>
      </c>
      <c r="H847" s="226"/>
      <c r="I847" s="218"/>
      <c r="J847" s="218"/>
      <c r="K847" s="218"/>
      <c r="L847" s="218"/>
      <c r="M847" s="218"/>
      <c r="N847" s="218"/>
      <c r="O847" s="218"/>
      <c r="P847" s="32"/>
      <c r="AI847" s="3"/>
      <c r="AJ847" s="3"/>
    </row>
    <row r="848" spans="1:36" ht="15.75" x14ac:dyDescent="0.25">
      <c r="A848" s="74">
        <v>2401</v>
      </c>
      <c r="B848" s="139">
        <v>56</v>
      </c>
      <c r="C848" s="139"/>
      <c r="D848" s="139"/>
      <c r="E848" s="139"/>
      <c r="F848" s="139"/>
      <c r="G848" s="139"/>
      <c r="H848" s="140"/>
      <c r="I848" s="141"/>
      <c r="J848" s="142"/>
      <c r="K848" s="143"/>
      <c r="L848" s="144"/>
      <c r="M848" s="145">
        <f>B848</f>
        <v>56</v>
      </c>
      <c r="N848" s="146"/>
      <c r="O848" s="144"/>
      <c r="P848" s="32"/>
      <c r="AI848" s="3"/>
      <c r="AJ848" s="3"/>
    </row>
    <row r="849" spans="1:36" ht="15.75" x14ac:dyDescent="0.25">
      <c r="A849" s="74">
        <v>2402</v>
      </c>
      <c r="B849" s="193"/>
      <c r="C849" s="139">
        <v>42</v>
      </c>
      <c r="D849" s="139"/>
      <c r="E849" s="139"/>
      <c r="F849" s="139"/>
      <c r="G849" s="139"/>
      <c r="H849" s="140"/>
      <c r="I849" s="147"/>
      <c r="J849" s="148"/>
      <c r="K849" s="149"/>
      <c r="L849" s="150">
        <f>C849/B848</f>
        <v>0.75</v>
      </c>
      <c r="M849" s="151">
        <v>44</v>
      </c>
      <c r="N849" s="152">
        <f t="shared" ref="N849:N853" si="136">IF(M849=0,"",M849/M848)</f>
        <v>0.7857142857142857</v>
      </c>
      <c r="O849" s="152">
        <f t="shared" ref="O849:O853" si="137">IF(M849=0,"",100%-N849)</f>
        <v>0.2142857142857143</v>
      </c>
      <c r="P849" s="32"/>
      <c r="AI849" s="3"/>
      <c r="AJ849" s="3"/>
    </row>
    <row r="850" spans="1:36" ht="15.75" x14ac:dyDescent="0.25">
      <c r="A850" s="126">
        <v>2501</v>
      </c>
      <c r="B850" s="139"/>
      <c r="C850" s="139"/>
      <c r="D850" s="139">
        <v>37</v>
      </c>
      <c r="E850" s="139"/>
      <c r="F850" s="139"/>
      <c r="G850" s="139"/>
      <c r="H850" s="140"/>
      <c r="I850" s="147"/>
      <c r="J850" s="148"/>
      <c r="K850" s="149"/>
      <c r="L850" s="153">
        <f>IF(D850=0,"",D850/C849)</f>
        <v>0.88095238095238093</v>
      </c>
      <c r="M850" s="151">
        <v>42</v>
      </c>
      <c r="N850" s="154">
        <f t="shared" si="136"/>
        <v>0.95454545454545459</v>
      </c>
      <c r="O850" s="154">
        <f t="shared" si="137"/>
        <v>4.5454545454545414E-2</v>
      </c>
      <c r="P850" s="11">
        <f>M850/M848</f>
        <v>0.75</v>
      </c>
      <c r="AI850" s="3"/>
      <c r="AJ850" s="3"/>
    </row>
    <row r="851" spans="1:36" ht="15.75" x14ac:dyDescent="0.25">
      <c r="A851" s="74">
        <v>2502</v>
      </c>
      <c r="B851" s="139"/>
      <c r="C851" s="139"/>
      <c r="D851" s="139"/>
      <c r="E851" s="139">
        <v>33</v>
      </c>
      <c r="F851" s="139"/>
      <c r="G851" s="139"/>
      <c r="H851" s="140">
        <v>1</v>
      </c>
      <c r="I851" s="147"/>
      <c r="J851" s="148"/>
      <c r="K851" s="149"/>
      <c r="L851" s="153">
        <f>IF(E851=0,"",E851/D850)</f>
        <v>0.89189189189189189</v>
      </c>
      <c r="M851" s="151">
        <v>41</v>
      </c>
      <c r="N851" s="154">
        <f t="shared" si="136"/>
        <v>0.97619047619047616</v>
      </c>
      <c r="O851" s="154">
        <f t="shared" si="137"/>
        <v>2.3809523809523836E-2</v>
      </c>
      <c r="P851" s="32"/>
      <c r="AI851" s="3"/>
      <c r="AJ851" s="3"/>
    </row>
    <row r="852" spans="1:36" ht="15.75" x14ac:dyDescent="0.25">
      <c r="A852" s="74">
        <v>2601</v>
      </c>
      <c r="B852" s="139"/>
      <c r="C852" s="139"/>
      <c r="D852" s="139"/>
      <c r="E852" s="139"/>
      <c r="F852" s="139"/>
      <c r="G852" s="139"/>
      <c r="H852" s="140"/>
      <c r="I852" s="147"/>
      <c r="J852" s="148"/>
      <c r="K852" s="149"/>
      <c r="L852" s="153" t="str">
        <f>IF(F852=0,"",F852/E851)</f>
        <v/>
      </c>
      <c r="M852" s="151"/>
      <c r="N852" s="154" t="str">
        <f t="shared" si="136"/>
        <v/>
      </c>
      <c r="O852" s="154" t="str">
        <f t="shared" si="137"/>
        <v/>
      </c>
      <c r="P852" s="32"/>
      <c r="AI852" s="3"/>
      <c r="AJ852" s="3"/>
    </row>
    <row r="853" spans="1:36" ht="15.75" x14ac:dyDescent="0.25">
      <c r="A853" s="74">
        <v>2602</v>
      </c>
      <c r="B853" s="139"/>
      <c r="C853" s="139"/>
      <c r="D853" s="139"/>
      <c r="E853" s="139"/>
      <c r="F853" s="139"/>
      <c r="G853" s="139"/>
      <c r="H853" s="140"/>
      <c r="I853" s="147"/>
      <c r="J853" s="148"/>
      <c r="K853" s="149"/>
      <c r="L853" s="153" t="str">
        <f>IF(G853=0,"",G853/F852)</f>
        <v/>
      </c>
      <c r="M853" s="155"/>
      <c r="N853" s="154" t="str">
        <f t="shared" si="136"/>
        <v/>
      </c>
      <c r="O853" s="154" t="str">
        <f t="shared" si="137"/>
        <v/>
      </c>
      <c r="P853" s="32"/>
      <c r="AI853" s="3"/>
      <c r="AJ853" s="3"/>
    </row>
    <row r="854" spans="1:36" ht="15.75" x14ac:dyDescent="0.25">
      <c r="A854" s="75" t="s">
        <v>136</v>
      </c>
      <c r="B854" s="139"/>
      <c r="C854" s="139"/>
      <c r="D854" s="139"/>
      <c r="E854" s="139"/>
      <c r="F854" s="139"/>
      <c r="G854" s="139"/>
      <c r="H854" s="140"/>
      <c r="I854" s="147"/>
      <c r="J854" s="148"/>
      <c r="K854" s="156"/>
      <c r="L854" s="157"/>
      <c r="M854" s="155"/>
      <c r="N854" s="158"/>
      <c r="O854" s="159"/>
      <c r="P854" s="32"/>
      <c r="AI854" s="3"/>
      <c r="AJ854" s="3"/>
    </row>
    <row r="855" spans="1:36" ht="15.75" x14ac:dyDescent="0.25">
      <c r="A855" s="75" t="s">
        <v>137</v>
      </c>
      <c r="B855" s="139"/>
      <c r="C855" s="139"/>
      <c r="D855" s="139"/>
      <c r="E855" s="139"/>
      <c r="F855" s="139"/>
      <c r="G855" s="139"/>
      <c r="H855" s="140"/>
      <c r="I855" s="147"/>
      <c r="J855" s="148"/>
      <c r="K855" s="156"/>
      <c r="L855" s="157"/>
      <c r="M855" s="155"/>
      <c r="N855" s="158"/>
      <c r="O855" s="159"/>
      <c r="P855" s="32"/>
      <c r="AI855" s="3"/>
      <c r="AJ855" s="3"/>
    </row>
    <row r="856" spans="1:36" ht="15.75" x14ac:dyDescent="0.25">
      <c r="A856" s="75" t="s">
        <v>139</v>
      </c>
      <c r="B856" s="139"/>
      <c r="C856" s="139"/>
      <c r="D856" s="139"/>
      <c r="E856" s="139"/>
      <c r="F856" s="139"/>
      <c r="G856" s="139"/>
      <c r="H856" s="140"/>
      <c r="I856" s="147"/>
      <c r="J856" s="148"/>
      <c r="K856" s="156"/>
      <c r="L856" s="157"/>
      <c r="M856" s="155"/>
      <c r="N856" s="158"/>
      <c r="O856" s="159"/>
      <c r="P856" s="32"/>
      <c r="AI856" s="3"/>
      <c r="AJ856" s="3"/>
    </row>
    <row r="857" spans="1:36" ht="15.75" x14ac:dyDescent="0.25">
      <c r="A857" s="75" t="s">
        <v>140</v>
      </c>
      <c r="B857" s="160"/>
      <c r="C857" s="160"/>
      <c r="D857" s="160"/>
      <c r="E857" s="160"/>
      <c r="F857" s="160"/>
      <c r="G857" s="160"/>
      <c r="H857" s="140"/>
      <c r="I857" s="161"/>
      <c r="J857" s="162"/>
      <c r="K857" s="163"/>
      <c r="L857" s="164"/>
      <c r="M857" s="155"/>
      <c r="N857" s="165"/>
      <c r="O857" s="166"/>
      <c r="P857" s="32"/>
      <c r="AI857" s="3"/>
      <c r="AJ857" s="3"/>
    </row>
    <row r="858" spans="1:36" ht="18" customHeight="1" x14ac:dyDescent="0.25">
      <c r="A858" s="31"/>
      <c r="B858" s="232" t="s">
        <v>114</v>
      </c>
      <c r="C858" s="232"/>
      <c r="D858" s="232"/>
      <c r="E858" s="232"/>
      <c r="F858" s="232"/>
      <c r="G858" s="232"/>
      <c r="H858" s="138">
        <f>SUM(H848:H857)</f>
        <v>1</v>
      </c>
      <c r="I858" s="77">
        <f>((SUM(H848:H853))/B848)</f>
        <v>1.7857142857142856E-2</v>
      </c>
      <c r="J858" s="77">
        <f>IF(H858=0,"",H858/B848)</f>
        <v>1.7857142857142856E-2</v>
      </c>
      <c r="K858" s="77">
        <f>J858-I858</f>
        <v>0</v>
      </c>
      <c r="L858" s="5"/>
      <c r="M858" s="32"/>
      <c r="N858" s="23"/>
      <c r="O858" s="5"/>
      <c r="P858" s="32"/>
      <c r="AI858" s="3"/>
      <c r="AJ858" s="3"/>
    </row>
    <row r="859" spans="1:36" ht="12.75" customHeight="1" x14ac:dyDescent="0.25">
      <c r="A859" s="31"/>
      <c r="B859" s="32"/>
      <c r="C859" s="78"/>
      <c r="D859" s="78"/>
      <c r="E859" s="78"/>
      <c r="F859" s="78"/>
      <c r="G859" s="78"/>
      <c r="H859" s="79"/>
      <c r="I859" s="80"/>
      <c r="J859" s="80"/>
      <c r="K859" s="80"/>
      <c r="L859" s="5"/>
      <c r="M859" s="32"/>
      <c r="N859" s="23"/>
      <c r="O859" s="5"/>
      <c r="P859" s="32"/>
      <c r="AI859" s="3"/>
      <c r="AJ859" s="3"/>
    </row>
    <row r="860" spans="1:36" ht="12.75" customHeight="1" x14ac:dyDescent="0.25">
      <c r="A860" s="31"/>
      <c r="B860" s="32"/>
      <c r="C860" s="78"/>
      <c r="D860" s="78"/>
      <c r="E860" s="78"/>
      <c r="F860" s="78"/>
      <c r="G860" s="78"/>
      <c r="H860" s="79"/>
      <c r="I860" s="80"/>
      <c r="J860" s="80"/>
      <c r="K860" s="80"/>
      <c r="L860" s="5"/>
      <c r="M860" s="32"/>
      <c r="N860" s="23"/>
      <c r="O860" s="5"/>
      <c r="P860" s="32"/>
      <c r="AI860" s="3"/>
      <c r="AJ860" s="3"/>
    </row>
    <row r="861" spans="1:36" ht="26.25" x14ac:dyDescent="0.4">
      <c r="A861" s="122"/>
      <c r="B861" s="238" t="s">
        <v>99</v>
      </c>
      <c r="C861" s="238"/>
      <c r="D861" s="238"/>
      <c r="E861" s="238"/>
      <c r="F861" s="238"/>
      <c r="G861" s="238"/>
      <c r="H861" s="72">
        <v>2402</v>
      </c>
      <c r="I861" s="73"/>
      <c r="J861" s="73"/>
      <c r="K861" s="73"/>
      <c r="L861" s="73"/>
      <c r="M861" s="73"/>
      <c r="N861" s="32"/>
      <c r="O861" s="32"/>
      <c r="P861" s="32"/>
      <c r="AI861" s="3"/>
      <c r="AJ861" s="3"/>
    </row>
    <row r="862" spans="1:36" ht="20.25" x14ac:dyDescent="0.2">
      <c r="A862" s="222" t="s">
        <v>9</v>
      </c>
      <c r="B862" s="223" t="s">
        <v>100</v>
      </c>
      <c r="C862" s="224"/>
      <c r="D862" s="224"/>
      <c r="E862" s="224"/>
      <c r="F862" s="224"/>
      <c r="G862" s="224"/>
      <c r="H862" s="225" t="s">
        <v>10</v>
      </c>
      <c r="I862" s="219" t="s">
        <v>2</v>
      </c>
      <c r="J862" s="219" t="s">
        <v>3</v>
      </c>
      <c r="K862" s="227" t="s">
        <v>4</v>
      </c>
      <c r="L862" s="219" t="s">
        <v>5</v>
      </c>
      <c r="M862" s="217" t="s">
        <v>6</v>
      </c>
      <c r="N862" s="217" t="s">
        <v>7</v>
      </c>
      <c r="O862" s="219" t="s">
        <v>8</v>
      </c>
      <c r="P862" s="32"/>
      <c r="AI862" s="3"/>
      <c r="AJ862" s="3"/>
    </row>
    <row r="863" spans="1:36" ht="15.75" x14ac:dyDescent="0.25">
      <c r="A863" s="218"/>
      <c r="B863" s="74" t="s">
        <v>101</v>
      </c>
      <c r="C863" s="74" t="s">
        <v>102</v>
      </c>
      <c r="D863" s="74" t="s">
        <v>103</v>
      </c>
      <c r="E863" s="74" t="s">
        <v>104</v>
      </c>
      <c r="F863" s="74" t="s">
        <v>105</v>
      </c>
      <c r="G863" s="74" t="s">
        <v>106</v>
      </c>
      <c r="H863" s="226"/>
      <c r="I863" s="218"/>
      <c r="J863" s="218"/>
      <c r="K863" s="218"/>
      <c r="L863" s="218"/>
      <c r="M863" s="218"/>
      <c r="N863" s="218"/>
      <c r="O863" s="218"/>
      <c r="P863" s="32"/>
      <c r="AI863" s="3"/>
      <c r="AJ863" s="3"/>
    </row>
    <row r="864" spans="1:36" ht="15.75" x14ac:dyDescent="0.25">
      <c r="A864" s="74">
        <v>2402</v>
      </c>
      <c r="B864" s="160">
        <v>1202</v>
      </c>
      <c r="C864" s="139"/>
      <c r="D864" s="139"/>
      <c r="E864" s="139"/>
      <c r="F864" s="139"/>
      <c r="G864" s="139"/>
      <c r="H864" s="140"/>
      <c r="I864" s="141"/>
      <c r="J864" s="142"/>
      <c r="K864" s="143"/>
      <c r="L864" s="144"/>
      <c r="M864" s="145">
        <f>B864</f>
        <v>1202</v>
      </c>
      <c r="N864" s="146"/>
      <c r="O864" s="144"/>
      <c r="P864" s="32"/>
      <c r="AI864" s="3"/>
      <c r="AJ864" s="3"/>
    </row>
    <row r="865" spans="1:36" ht="15.75" x14ac:dyDescent="0.25">
      <c r="A865" s="129">
        <v>2501</v>
      </c>
      <c r="B865" s="194"/>
      <c r="C865" s="195">
        <v>980</v>
      </c>
      <c r="D865" s="139"/>
      <c r="E865" s="139"/>
      <c r="F865" s="139"/>
      <c r="G865" s="139"/>
      <c r="H865" s="140"/>
      <c r="I865" s="147"/>
      <c r="J865" s="148"/>
      <c r="K865" s="149"/>
      <c r="L865" s="150">
        <f>C865/B864</f>
        <v>0.81530782029950088</v>
      </c>
      <c r="M865" s="151">
        <v>1007</v>
      </c>
      <c r="N865" s="152">
        <f t="shared" ref="N865:N869" si="138">IF(M865=0,"",M865/M864)</f>
        <v>0.83777038269550752</v>
      </c>
      <c r="O865" s="152">
        <f t="shared" ref="O865:O869" si="139">IF(M865=0,"",100%-N865)</f>
        <v>0.16222961730449248</v>
      </c>
      <c r="P865" s="32"/>
      <c r="AI865" s="3"/>
      <c r="AJ865" s="3"/>
    </row>
    <row r="866" spans="1:36" ht="15.75" x14ac:dyDescent="0.25">
      <c r="A866" s="74">
        <v>2502</v>
      </c>
      <c r="B866" s="196"/>
      <c r="C866" s="139"/>
      <c r="D866" s="139">
        <v>833</v>
      </c>
      <c r="E866" s="139"/>
      <c r="F866" s="139"/>
      <c r="G866" s="139"/>
      <c r="H866" s="140"/>
      <c r="I866" s="147"/>
      <c r="J866" s="148"/>
      <c r="K866" s="149"/>
      <c r="L866" s="153">
        <f>IF(D866=0,"",D866/C865)</f>
        <v>0.85</v>
      </c>
      <c r="M866" s="151">
        <v>919</v>
      </c>
      <c r="N866" s="154">
        <f t="shared" si="138"/>
        <v>0.91261171797418073</v>
      </c>
      <c r="O866" s="154">
        <f t="shared" si="139"/>
        <v>8.7388282025819275E-2</v>
      </c>
      <c r="P866" s="11">
        <f>M866/M864</f>
        <v>0.76455906821963393</v>
      </c>
      <c r="AI866" s="3"/>
      <c r="AJ866" s="3"/>
    </row>
    <row r="867" spans="1:36" ht="15.75" x14ac:dyDescent="0.25">
      <c r="A867" s="74">
        <v>2601</v>
      </c>
      <c r="B867" s="139"/>
      <c r="C867" s="139"/>
      <c r="D867" s="139"/>
      <c r="E867" s="139"/>
      <c r="F867" s="139"/>
      <c r="G867" s="139"/>
      <c r="H867" s="140"/>
      <c r="I867" s="147"/>
      <c r="J867" s="148"/>
      <c r="K867" s="149"/>
      <c r="L867" s="153" t="str">
        <f>IF(E867=0,"",E867/D866)</f>
        <v/>
      </c>
      <c r="M867" s="151"/>
      <c r="N867" s="154" t="str">
        <f t="shared" si="138"/>
        <v/>
      </c>
      <c r="O867" s="154" t="str">
        <f t="shared" si="139"/>
        <v/>
      </c>
      <c r="P867" s="32"/>
      <c r="AI867" s="3"/>
      <c r="AJ867" s="3"/>
    </row>
    <row r="868" spans="1:36" ht="15.75" x14ac:dyDescent="0.25">
      <c r="A868" s="74">
        <v>2602</v>
      </c>
      <c r="B868" s="139"/>
      <c r="C868" s="139"/>
      <c r="D868" s="139"/>
      <c r="E868" s="139"/>
      <c r="F868" s="139"/>
      <c r="G868" s="139"/>
      <c r="H868" s="140"/>
      <c r="I868" s="147"/>
      <c r="J868" s="148"/>
      <c r="K868" s="149"/>
      <c r="L868" s="153" t="str">
        <f>IF(F868=0,"",F868/E867)</f>
        <v/>
      </c>
      <c r="M868" s="151"/>
      <c r="N868" s="154" t="str">
        <f t="shared" si="138"/>
        <v/>
      </c>
      <c r="O868" s="154" t="str">
        <f t="shared" si="139"/>
        <v/>
      </c>
      <c r="P868" s="32"/>
      <c r="AI868" s="3"/>
      <c r="AJ868" s="3"/>
    </row>
    <row r="869" spans="1:36" ht="15.75" x14ac:dyDescent="0.25">
      <c r="A869" s="74">
        <v>2701</v>
      </c>
      <c r="B869" s="139"/>
      <c r="C869" s="139"/>
      <c r="D869" s="139"/>
      <c r="E869" s="139"/>
      <c r="F869" s="139"/>
      <c r="G869" s="139"/>
      <c r="H869" s="140"/>
      <c r="I869" s="147"/>
      <c r="J869" s="148"/>
      <c r="K869" s="149"/>
      <c r="L869" s="153" t="str">
        <f>IF(G869=0,"",G869/F868)</f>
        <v/>
      </c>
      <c r="M869" s="155"/>
      <c r="N869" s="154" t="str">
        <f t="shared" si="138"/>
        <v/>
      </c>
      <c r="O869" s="154" t="str">
        <f t="shared" si="139"/>
        <v/>
      </c>
      <c r="P869" s="32"/>
      <c r="AI869" s="3"/>
      <c r="AJ869" s="3"/>
    </row>
    <row r="870" spans="1:36" ht="15.75" x14ac:dyDescent="0.25">
      <c r="A870" s="75" t="s">
        <v>137</v>
      </c>
      <c r="B870" s="139"/>
      <c r="C870" s="139"/>
      <c r="D870" s="139"/>
      <c r="E870" s="139"/>
      <c r="F870" s="139"/>
      <c r="G870" s="139"/>
      <c r="H870" s="140"/>
      <c r="I870" s="147"/>
      <c r="J870" s="148"/>
      <c r="K870" s="156"/>
      <c r="L870" s="157"/>
      <c r="M870" s="155"/>
      <c r="N870" s="158"/>
      <c r="O870" s="159"/>
      <c r="P870" s="32"/>
      <c r="AI870" s="3"/>
      <c r="AJ870" s="3"/>
    </row>
    <row r="871" spans="1:36" ht="15.75" x14ac:dyDescent="0.25">
      <c r="A871" s="75" t="s">
        <v>139</v>
      </c>
      <c r="B871" s="139"/>
      <c r="C871" s="139"/>
      <c r="D871" s="139"/>
      <c r="E871" s="139"/>
      <c r="F871" s="139"/>
      <c r="G871" s="139"/>
      <c r="H871" s="140"/>
      <c r="I871" s="147"/>
      <c r="J871" s="148"/>
      <c r="K871" s="156"/>
      <c r="L871" s="157"/>
      <c r="M871" s="155"/>
      <c r="N871" s="158"/>
      <c r="O871" s="159"/>
      <c r="P871" s="32"/>
      <c r="AI871" s="3"/>
      <c r="AJ871" s="3"/>
    </row>
    <row r="872" spans="1:36" ht="15.75" x14ac:dyDescent="0.25">
      <c r="A872" s="75" t="s">
        <v>140</v>
      </c>
      <c r="B872" s="139"/>
      <c r="C872" s="139"/>
      <c r="D872" s="139"/>
      <c r="E872" s="139"/>
      <c r="F872" s="139"/>
      <c r="G872" s="139"/>
      <c r="H872" s="140"/>
      <c r="I872" s="147"/>
      <c r="J872" s="148"/>
      <c r="K872" s="156"/>
      <c r="L872" s="157"/>
      <c r="M872" s="155"/>
      <c r="N872" s="158"/>
      <c r="O872" s="159"/>
      <c r="P872" s="32"/>
      <c r="AI872" s="3"/>
      <c r="AJ872" s="3"/>
    </row>
    <row r="873" spans="1:36" ht="15.75" x14ac:dyDescent="0.25">
      <c r="A873" s="75" t="s">
        <v>141</v>
      </c>
      <c r="B873" s="160"/>
      <c r="C873" s="160"/>
      <c r="D873" s="160"/>
      <c r="E873" s="160"/>
      <c r="F873" s="160"/>
      <c r="G873" s="160"/>
      <c r="H873" s="140"/>
      <c r="I873" s="161"/>
      <c r="J873" s="162"/>
      <c r="K873" s="163"/>
      <c r="L873" s="164"/>
      <c r="M873" s="155"/>
      <c r="N873" s="165"/>
      <c r="O873" s="166"/>
      <c r="P873" s="32"/>
      <c r="AI873" s="3"/>
      <c r="AJ873" s="3"/>
    </row>
    <row r="874" spans="1:36" ht="18" customHeight="1" x14ac:dyDescent="0.25">
      <c r="A874" s="31"/>
      <c r="B874" s="232" t="s">
        <v>114</v>
      </c>
      <c r="C874" s="232"/>
      <c r="D874" s="232"/>
      <c r="E874" s="232"/>
      <c r="F874" s="232"/>
      <c r="G874" s="232"/>
      <c r="H874" s="138">
        <f>SUM(H864:H873)</f>
        <v>0</v>
      </c>
      <c r="I874" s="77" t="str">
        <f>IF(H872=0,"",H872/#REF!)</f>
        <v/>
      </c>
      <c r="J874" s="77" t="str">
        <f>IF(H874=0,"",H874/#REF!)</f>
        <v/>
      </c>
      <c r="K874" s="77" t="str">
        <f>IF(H872=0,"",J874-I874)</f>
        <v/>
      </c>
      <c r="L874" s="5"/>
      <c r="M874" s="32"/>
      <c r="N874" s="23"/>
      <c r="O874" s="5"/>
      <c r="P874" s="32"/>
      <c r="AI874" s="3"/>
      <c r="AJ874" s="3"/>
    </row>
    <row r="875" spans="1:36" ht="12.75" customHeight="1" x14ac:dyDescent="0.25">
      <c r="A875" s="31"/>
      <c r="B875" s="32"/>
      <c r="C875" s="78"/>
      <c r="D875" s="78"/>
      <c r="E875" s="78"/>
      <c r="F875" s="78"/>
      <c r="G875" s="78"/>
      <c r="H875" s="79"/>
      <c r="I875" s="80"/>
      <c r="J875" s="80"/>
      <c r="K875" s="80"/>
      <c r="L875" s="5"/>
      <c r="M875" s="32"/>
      <c r="N875" s="23"/>
      <c r="O875" s="5"/>
      <c r="P875" s="32"/>
      <c r="AI875" s="3"/>
      <c r="AJ875" s="3"/>
    </row>
    <row r="876" spans="1:36" ht="12.75" customHeight="1" x14ac:dyDescent="0.25">
      <c r="A876" s="31"/>
      <c r="B876" s="32"/>
      <c r="C876" s="78"/>
      <c r="D876" s="78"/>
      <c r="E876" s="78"/>
      <c r="F876" s="78"/>
      <c r="G876" s="78"/>
      <c r="H876" s="79"/>
      <c r="I876" s="80"/>
      <c r="J876" s="80"/>
      <c r="K876" s="80"/>
      <c r="L876" s="5"/>
      <c r="M876" s="32"/>
      <c r="N876" s="23"/>
      <c r="O876" s="5"/>
      <c r="P876" s="32"/>
      <c r="AI876" s="3"/>
      <c r="AJ876" s="3"/>
    </row>
    <row r="877" spans="1:36" ht="26.25" x14ac:dyDescent="0.4">
      <c r="A877" s="122"/>
      <c r="B877" s="238" t="s">
        <v>99</v>
      </c>
      <c r="C877" s="238"/>
      <c r="D877" s="238"/>
      <c r="E877" s="238"/>
      <c r="F877" s="238"/>
      <c r="G877" s="238"/>
      <c r="H877" s="72">
        <v>2501</v>
      </c>
      <c r="I877" s="73"/>
      <c r="J877" s="73"/>
      <c r="K877" s="73"/>
      <c r="L877" s="73"/>
      <c r="M877" s="73"/>
      <c r="N877" s="32"/>
      <c r="O877" s="32"/>
      <c r="P877" s="32"/>
      <c r="AI877" s="3"/>
      <c r="AJ877" s="3"/>
    </row>
    <row r="878" spans="1:36" ht="20.25" x14ac:dyDescent="0.2">
      <c r="A878" s="222" t="s">
        <v>9</v>
      </c>
      <c r="B878" s="223" t="s">
        <v>100</v>
      </c>
      <c r="C878" s="224"/>
      <c r="D878" s="224"/>
      <c r="E878" s="224"/>
      <c r="F878" s="224"/>
      <c r="G878" s="224"/>
      <c r="H878" s="225" t="s">
        <v>10</v>
      </c>
      <c r="I878" s="219" t="s">
        <v>2</v>
      </c>
      <c r="J878" s="219" t="s">
        <v>3</v>
      </c>
      <c r="K878" s="227" t="s">
        <v>4</v>
      </c>
      <c r="L878" s="219" t="s">
        <v>5</v>
      </c>
      <c r="M878" s="217" t="s">
        <v>6</v>
      </c>
      <c r="N878" s="217" t="s">
        <v>7</v>
      </c>
      <c r="O878" s="219" t="s">
        <v>8</v>
      </c>
      <c r="P878" s="32"/>
      <c r="AI878" s="3"/>
      <c r="AJ878" s="3"/>
    </row>
    <row r="879" spans="1:36" ht="15.75" x14ac:dyDescent="0.25">
      <c r="A879" s="218"/>
      <c r="B879" s="74" t="s">
        <v>101</v>
      </c>
      <c r="C879" s="74" t="s">
        <v>102</v>
      </c>
      <c r="D879" s="74" t="s">
        <v>103</v>
      </c>
      <c r="E879" s="74" t="s">
        <v>104</v>
      </c>
      <c r="F879" s="74" t="s">
        <v>105</v>
      </c>
      <c r="G879" s="74" t="s">
        <v>106</v>
      </c>
      <c r="H879" s="226"/>
      <c r="I879" s="218"/>
      <c r="J879" s="218"/>
      <c r="K879" s="218"/>
      <c r="L879" s="218"/>
      <c r="M879" s="218"/>
      <c r="N879" s="218"/>
      <c r="O879" s="218"/>
      <c r="P879" s="32"/>
      <c r="AI879" s="3"/>
      <c r="AJ879" s="3"/>
    </row>
    <row r="880" spans="1:36" ht="15.75" x14ac:dyDescent="0.25">
      <c r="A880" s="133">
        <v>2501</v>
      </c>
      <c r="B880" s="139">
        <v>157</v>
      </c>
      <c r="C880" s="139"/>
      <c r="D880" s="139"/>
      <c r="E880" s="139"/>
      <c r="F880" s="139"/>
      <c r="G880" s="139"/>
      <c r="H880" s="140"/>
      <c r="I880" s="141"/>
      <c r="J880" s="142"/>
      <c r="K880" s="143"/>
      <c r="L880" s="144"/>
      <c r="M880" s="145">
        <f>B880</f>
        <v>157</v>
      </c>
      <c r="N880" s="146"/>
      <c r="O880" s="144"/>
      <c r="P880" s="32"/>
      <c r="AI880" s="3"/>
      <c r="AJ880" s="3"/>
    </row>
    <row r="881" spans="1:36" ht="15.75" x14ac:dyDescent="0.25">
      <c r="A881" s="74">
        <v>2502</v>
      </c>
      <c r="B881" s="193"/>
      <c r="C881" s="139">
        <v>126</v>
      </c>
      <c r="D881" s="139"/>
      <c r="E881" s="139"/>
      <c r="F881" s="139"/>
      <c r="G881" s="139"/>
      <c r="H881" s="140"/>
      <c r="I881" s="147"/>
      <c r="J881" s="148"/>
      <c r="K881" s="149"/>
      <c r="L881" s="150">
        <f>C881/B880</f>
        <v>0.80254777070063699</v>
      </c>
      <c r="M881" s="151">
        <v>129</v>
      </c>
      <c r="N881" s="152">
        <f t="shared" ref="N881:N885" si="140">IF(M881=0,"",M881/M880)</f>
        <v>0.82165605095541405</v>
      </c>
      <c r="O881" s="152">
        <f t="shared" ref="O881:O885" si="141">IF(M881=0,"",100%-N881)</f>
        <v>0.17834394904458595</v>
      </c>
      <c r="P881" s="32"/>
      <c r="AI881" s="3"/>
      <c r="AJ881" s="3"/>
    </row>
    <row r="882" spans="1:36" ht="15.75" x14ac:dyDescent="0.25">
      <c r="A882" s="74">
        <v>2601</v>
      </c>
      <c r="B882" s="139"/>
      <c r="C882" s="139"/>
      <c r="D882" s="139"/>
      <c r="E882" s="139"/>
      <c r="F882" s="139"/>
      <c r="G882" s="139"/>
      <c r="H882" s="140"/>
      <c r="I882" s="147"/>
      <c r="J882" s="148"/>
      <c r="K882" s="149"/>
      <c r="L882" s="153" t="str">
        <f>IF(D882=0,"",D882/C881)</f>
        <v/>
      </c>
      <c r="M882" s="151"/>
      <c r="N882" s="154" t="str">
        <f t="shared" si="140"/>
        <v/>
      </c>
      <c r="O882" s="154" t="str">
        <f t="shared" si="141"/>
        <v/>
      </c>
      <c r="P882" s="11">
        <f>M882/M880</f>
        <v>0</v>
      </c>
      <c r="AI882" s="3"/>
      <c r="AJ882" s="3"/>
    </row>
    <row r="883" spans="1:36" ht="15.75" x14ac:dyDescent="0.25">
      <c r="A883" s="74">
        <v>2602</v>
      </c>
      <c r="B883" s="139"/>
      <c r="C883" s="139"/>
      <c r="D883" s="139"/>
      <c r="E883" s="139"/>
      <c r="F883" s="139"/>
      <c r="G883" s="139"/>
      <c r="H883" s="140"/>
      <c r="I883" s="147"/>
      <c r="J883" s="148"/>
      <c r="K883" s="149"/>
      <c r="L883" s="153" t="str">
        <f>IF(E883=0,"",E883/D882)</f>
        <v/>
      </c>
      <c r="M883" s="151"/>
      <c r="N883" s="154" t="str">
        <f t="shared" si="140"/>
        <v/>
      </c>
      <c r="O883" s="154" t="str">
        <f t="shared" si="141"/>
        <v/>
      </c>
      <c r="P883" s="32"/>
      <c r="AI883" s="3"/>
      <c r="AJ883" s="3"/>
    </row>
    <row r="884" spans="1:36" ht="15.75" x14ac:dyDescent="0.25">
      <c r="A884" s="74">
        <v>2701</v>
      </c>
      <c r="B884" s="139"/>
      <c r="C884" s="139"/>
      <c r="D884" s="139"/>
      <c r="E884" s="139"/>
      <c r="F884" s="139"/>
      <c r="G884" s="139"/>
      <c r="H884" s="140"/>
      <c r="I884" s="147"/>
      <c r="J884" s="148"/>
      <c r="K884" s="149"/>
      <c r="L884" s="153" t="str">
        <f>IF(F884=0,"",F884/E883)</f>
        <v/>
      </c>
      <c r="M884" s="151"/>
      <c r="N884" s="154" t="str">
        <f t="shared" si="140"/>
        <v/>
      </c>
      <c r="O884" s="154" t="str">
        <f t="shared" si="141"/>
        <v/>
      </c>
      <c r="P884" s="32"/>
      <c r="AI884" s="3"/>
      <c r="AJ884" s="3"/>
    </row>
    <row r="885" spans="1:36" ht="15.75" x14ac:dyDescent="0.25">
      <c r="A885" s="75" t="s">
        <v>137</v>
      </c>
      <c r="B885" s="139"/>
      <c r="C885" s="139"/>
      <c r="D885" s="139"/>
      <c r="E885" s="139"/>
      <c r="F885" s="139"/>
      <c r="G885" s="139"/>
      <c r="H885" s="140"/>
      <c r="I885" s="147"/>
      <c r="J885" s="148"/>
      <c r="K885" s="149"/>
      <c r="L885" s="153" t="str">
        <f>IF(G885=0,"",G885/F884)</f>
        <v/>
      </c>
      <c r="M885" s="155"/>
      <c r="N885" s="154" t="str">
        <f t="shared" si="140"/>
        <v/>
      </c>
      <c r="O885" s="154" t="str">
        <f t="shared" si="141"/>
        <v/>
      </c>
      <c r="P885" s="32"/>
      <c r="AI885" s="3"/>
      <c r="AJ885" s="3"/>
    </row>
    <row r="886" spans="1:36" ht="15.75" x14ac:dyDescent="0.25">
      <c r="A886" s="75" t="s">
        <v>139</v>
      </c>
      <c r="B886" s="139"/>
      <c r="C886" s="139"/>
      <c r="D886" s="139"/>
      <c r="E886" s="139"/>
      <c r="F886" s="139"/>
      <c r="G886" s="139"/>
      <c r="H886" s="140"/>
      <c r="I886" s="147"/>
      <c r="J886" s="148"/>
      <c r="K886" s="156"/>
      <c r="L886" s="157"/>
      <c r="M886" s="155"/>
      <c r="N886" s="158"/>
      <c r="O886" s="159"/>
      <c r="P886" s="32"/>
      <c r="AI886" s="3"/>
      <c r="AJ886" s="3"/>
    </row>
    <row r="887" spans="1:36" ht="15.75" x14ac:dyDescent="0.25">
      <c r="A887" s="75" t="s">
        <v>140</v>
      </c>
      <c r="B887" s="139"/>
      <c r="C887" s="139"/>
      <c r="D887" s="139"/>
      <c r="E887" s="139"/>
      <c r="F887" s="139"/>
      <c r="G887" s="139"/>
      <c r="H887" s="140"/>
      <c r="I887" s="147"/>
      <c r="J887" s="148"/>
      <c r="K887" s="156"/>
      <c r="L887" s="157"/>
      <c r="M887" s="155"/>
      <c r="N887" s="158"/>
      <c r="O887" s="159"/>
      <c r="P887" s="32"/>
      <c r="AI887" s="3"/>
      <c r="AJ887" s="3"/>
    </row>
    <row r="888" spans="1:36" ht="15.75" x14ac:dyDescent="0.25">
      <c r="A888" s="75" t="s">
        <v>141</v>
      </c>
      <c r="B888" s="139"/>
      <c r="C888" s="139"/>
      <c r="D888" s="139"/>
      <c r="E888" s="139"/>
      <c r="F888" s="139"/>
      <c r="G888" s="139"/>
      <c r="H888" s="140"/>
      <c r="I888" s="147"/>
      <c r="J888" s="148"/>
      <c r="K888" s="156"/>
      <c r="L888" s="157"/>
      <c r="M888" s="155"/>
      <c r="N888" s="158"/>
      <c r="O888" s="159"/>
      <c r="P888" s="32"/>
      <c r="AI888" s="3"/>
      <c r="AJ888" s="3"/>
    </row>
    <row r="889" spans="1:36" ht="15.75" x14ac:dyDescent="0.25">
      <c r="A889" s="75" t="s">
        <v>142</v>
      </c>
      <c r="B889" s="160"/>
      <c r="C889" s="160"/>
      <c r="D889" s="160"/>
      <c r="E889" s="160"/>
      <c r="F889" s="160"/>
      <c r="G889" s="160"/>
      <c r="H889" s="140"/>
      <c r="I889" s="161"/>
      <c r="J889" s="162"/>
      <c r="K889" s="163"/>
      <c r="L889" s="164"/>
      <c r="M889" s="155"/>
      <c r="N889" s="165"/>
      <c r="O889" s="166"/>
      <c r="P889" s="32"/>
      <c r="AI889" s="3"/>
      <c r="AJ889" s="3"/>
    </row>
    <row r="890" spans="1:36" ht="18" customHeight="1" x14ac:dyDescent="0.25">
      <c r="A890" s="31"/>
      <c r="B890" s="232" t="s">
        <v>114</v>
      </c>
      <c r="C890" s="232"/>
      <c r="D890" s="232"/>
      <c r="E890" s="232"/>
      <c r="F890" s="232"/>
      <c r="G890" s="232"/>
      <c r="H890" s="138">
        <f>SUM(H880:H889)</f>
        <v>0</v>
      </c>
      <c r="I890" s="77">
        <f>((SUM(H884:H885))/B880)</f>
        <v>0</v>
      </c>
      <c r="J890" s="77" t="str">
        <f>IF(H890=0,"",H890/B880)</f>
        <v/>
      </c>
      <c r="K890" s="77"/>
      <c r="L890" s="5"/>
      <c r="M890" s="32"/>
      <c r="N890" s="23"/>
      <c r="O890" s="5"/>
      <c r="P890" s="32"/>
      <c r="AI890" s="3"/>
      <c r="AJ890" s="3"/>
    </row>
    <row r="891" spans="1:36" ht="12.75" customHeight="1" x14ac:dyDescent="0.25">
      <c r="A891" s="31"/>
      <c r="B891" s="32"/>
      <c r="C891" s="78"/>
      <c r="D891" s="78"/>
      <c r="E891" s="78"/>
      <c r="F891" s="78"/>
      <c r="G891" s="78"/>
      <c r="H891" s="79"/>
      <c r="I891" s="80"/>
      <c r="J891" s="80"/>
      <c r="K891" s="80"/>
      <c r="L891" s="5"/>
      <c r="M891" s="32"/>
      <c r="N891" s="23"/>
      <c r="O891" s="5"/>
      <c r="P891" s="32"/>
      <c r="AI891" s="3"/>
      <c r="AJ891" s="3"/>
    </row>
    <row r="892" spans="1:36" ht="12.75" customHeight="1" x14ac:dyDescent="0.25">
      <c r="A892" s="31"/>
      <c r="B892" s="32"/>
      <c r="C892" s="78"/>
      <c r="D892" s="78"/>
      <c r="E892" s="78"/>
      <c r="F892" s="78"/>
      <c r="G892" s="78"/>
      <c r="H892" s="79"/>
      <c r="I892" s="80"/>
      <c r="J892" s="80"/>
      <c r="K892" s="80"/>
      <c r="L892" s="5"/>
      <c r="M892" s="32"/>
      <c r="N892" s="23"/>
      <c r="O892" s="5"/>
      <c r="P892" s="32"/>
      <c r="AI892" s="3"/>
      <c r="AJ892" s="3"/>
    </row>
    <row r="893" spans="1:36" s="214" customFormat="1" ht="26.25" x14ac:dyDescent="0.4">
      <c r="A893" s="122"/>
      <c r="B893" s="238" t="s">
        <v>99</v>
      </c>
      <c r="C893" s="238"/>
      <c r="D893" s="238"/>
      <c r="E893" s="238"/>
      <c r="F893" s="238"/>
      <c r="G893" s="238"/>
      <c r="H893" s="72">
        <v>2502</v>
      </c>
      <c r="I893" s="73"/>
      <c r="J893" s="73"/>
      <c r="K893" s="73"/>
      <c r="L893" s="73"/>
      <c r="M893" s="73"/>
      <c r="N893" s="32"/>
      <c r="O893" s="32"/>
      <c r="P893" s="32"/>
      <c r="AI893" s="3"/>
      <c r="AJ893" s="3"/>
    </row>
    <row r="894" spans="1:36" s="214" customFormat="1" ht="20.25" x14ac:dyDescent="0.2">
      <c r="A894" s="222" t="s">
        <v>9</v>
      </c>
      <c r="B894" s="223" t="s">
        <v>100</v>
      </c>
      <c r="C894" s="224"/>
      <c r="D894" s="224"/>
      <c r="E894" s="224"/>
      <c r="F894" s="224"/>
      <c r="G894" s="224"/>
      <c r="H894" s="225" t="s">
        <v>10</v>
      </c>
      <c r="I894" s="219" t="s">
        <v>2</v>
      </c>
      <c r="J894" s="219" t="s">
        <v>3</v>
      </c>
      <c r="K894" s="227" t="s">
        <v>4</v>
      </c>
      <c r="L894" s="219" t="s">
        <v>5</v>
      </c>
      <c r="M894" s="217" t="s">
        <v>6</v>
      </c>
      <c r="N894" s="217" t="s">
        <v>7</v>
      </c>
      <c r="O894" s="219" t="s">
        <v>8</v>
      </c>
      <c r="P894" s="32"/>
      <c r="AI894" s="3"/>
      <c r="AJ894" s="3"/>
    </row>
    <row r="895" spans="1:36" s="214" customFormat="1" ht="15.75" x14ac:dyDescent="0.25">
      <c r="A895" s="218"/>
      <c r="B895" s="74" t="s">
        <v>101</v>
      </c>
      <c r="C895" s="74" t="s">
        <v>102</v>
      </c>
      <c r="D895" s="74" t="s">
        <v>103</v>
      </c>
      <c r="E895" s="74" t="s">
        <v>104</v>
      </c>
      <c r="F895" s="74" t="s">
        <v>105</v>
      </c>
      <c r="G895" s="74" t="s">
        <v>106</v>
      </c>
      <c r="H895" s="226"/>
      <c r="I895" s="218"/>
      <c r="J895" s="218"/>
      <c r="K895" s="218"/>
      <c r="L895" s="218"/>
      <c r="M895" s="218"/>
      <c r="N895" s="218"/>
      <c r="O895" s="218"/>
      <c r="P895" s="32"/>
      <c r="AI895" s="3"/>
      <c r="AJ895" s="3"/>
    </row>
    <row r="896" spans="1:36" s="214" customFormat="1" ht="15.75" x14ac:dyDescent="0.25">
      <c r="A896" s="74">
        <v>2502</v>
      </c>
      <c r="B896" s="139">
        <v>732</v>
      </c>
      <c r="C896" s="139"/>
      <c r="D896" s="139"/>
      <c r="E896" s="139"/>
      <c r="F896" s="139"/>
      <c r="G896" s="139"/>
      <c r="H896" s="140"/>
      <c r="I896" s="141"/>
      <c r="J896" s="142"/>
      <c r="K896" s="143"/>
      <c r="L896" s="144"/>
      <c r="M896" s="145">
        <f>B896</f>
        <v>732</v>
      </c>
      <c r="N896" s="146"/>
      <c r="O896" s="144"/>
      <c r="P896" s="32"/>
      <c r="AI896" s="3"/>
      <c r="AJ896" s="3"/>
    </row>
    <row r="897" spans="1:36" s="214" customFormat="1" ht="15.75" x14ac:dyDescent="0.25">
      <c r="A897" s="74">
        <v>2601</v>
      </c>
      <c r="B897" s="193"/>
      <c r="C897" s="139"/>
      <c r="D897" s="139"/>
      <c r="E897" s="139"/>
      <c r="F897" s="139"/>
      <c r="G897" s="139"/>
      <c r="H897" s="140"/>
      <c r="I897" s="147"/>
      <c r="J897" s="148"/>
      <c r="K897" s="149"/>
      <c r="L897" s="150">
        <f>C897/B896</f>
        <v>0</v>
      </c>
      <c r="M897" s="151"/>
      <c r="N897" s="152" t="str">
        <f t="shared" ref="N897:N901" si="142">IF(M897=0,"",M897/M896)</f>
        <v/>
      </c>
      <c r="O897" s="152" t="str">
        <f t="shared" ref="O897:O901" si="143">IF(M897=0,"",100%-N897)</f>
        <v/>
      </c>
      <c r="P897" s="32"/>
      <c r="AI897" s="3"/>
      <c r="AJ897" s="3"/>
    </row>
    <row r="898" spans="1:36" s="214" customFormat="1" ht="15.75" x14ac:dyDescent="0.25">
      <c r="A898" s="74">
        <v>2602</v>
      </c>
      <c r="B898" s="139"/>
      <c r="C898" s="139"/>
      <c r="D898" s="139"/>
      <c r="E898" s="139"/>
      <c r="F898" s="139"/>
      <c r="G898" s="139"/>
      <c r="H898" s="140"/>
      <c r="I898" s="147"/>
      <c r="J898" s="148"/>
      <c r="K898" s="149"/>
      <c r="L898" s="153" t="str">
        <f>IF(D898=0,"",D898/C897)</f>
        <v/>
      </c>
      <c r="M898" s="151"/>
      <c r="N898" s="154" t="str">
        <f t="shared" si="142"/>
        <v/>
      </c>
      <c r="O898" s="154" t="str">
        <f t="shared" si="143"/>
        <v/>
      </c>
      <c r="P898" s="11">
        <f>M898/M896</f>
        <v>0</v>
      </c>
      <c r="AI898" s="3"/>
      <c r="AJ898" s="3"/>
    </row>
    <row r="899" spans="1:36" s="214" customFormat="1" ht="15.75" x14ac:dyDescent="0.25">
      <c r="A899" s="74">
        <v>2701</v>
      </c>
      <c r="B899" s="139"/>
      <c r="C899" s="139"/>
      <c r="D899" s="139"/>
      <c r="E899" s="139"/>
      <c r="F899" s="139"/>
      <c r="G899" s="139"/>
      <c r="H899" s="140"/>
      <c r="I899" s="147"/>
      <c r="J899" s="148"/>
      <c r="K899" s="149"/>
      <c r="L899" s="153" t="str">
        <f>IF(E899=0,"",E899/D898)</f>
        <v/>
      </c>
      <c r="M899" s="151"/>
      <c r="N899" s="154" t="str">
        <f t="shared" si="142"/>
        <v/>
      </c>
      <c r="O899" s="154" t="str">
        <f t="shared" si="143"/>
        <v/>
      </c>
      <c r="P899" s="32"/>
      <c r="AI899" s="3"/>
      <c r="AJ899" s="3"/>
    </row>
    <row r="900" spans="1:36" s="214" customFormat="1" ht="15.75" x14ac:dyDescent="0.25">
      <c r="A900" s="215">
        <v>2702</v>
      </c>
      <c r="B900" s="139"/>
      <c r="C900" s="139"/>
      <c r="D900" s="139"/>
      <c r="E900" s="139"/>
      <c r="F900" s="139"/>
      <c r="G900" s="139"/>
      <c r="H900" s="140"/>
      <c r="I900" s="147"/>
      <c r="J900" s="148"/>
      <c r="K900" s="149"/>
      <c r="L900" s="153" t="str">
        <f>IF(F900=0,"",F900/E899)</f>
        <v/>
      </c>
      <c r="M900" s="151"/>
      <c r="N900" s="154" t="str">
        <f t="shared" si="142"/>
        <v/>
      </c>
      <c r="O900" s="154" t="str">
        <f t="shared" si="143"/>
        <v/>
      </c>
      <c r="P900" s="32"/>
      <c r="AI900" s="3"/>
      <c r="AJ900" s="3"/>
    </row>
    <row r="901" spans="1:36" s="214" customFormat="1" ht="15.75" x14ac:dyDescent="0.25">
      <c r="A901" s="215">
        <v>2801</v>
      </c>
      <c r="B901" s="139"/>
      <c r="C901" s="139"/>
      <c r="D901" s="139"/>
      <c r="E901" s="139"/>
      <c r="F901" s="139"/>
      <c r="G901" s="139"/>
      <c r="H901" s="140"/>
      <c r="I901" s="147"/>
      <c r="J901" s="148"/>
      <c r="K901" s="149"/>
      <c r="L901" s="153" t="str">
        <f>IF(G901=0,"",G901/F900)</f>
        <v/>
      </c>
      <c r="M901" s="155"/>
      <c r="N901" s="154" t="str">
        <f t="shared" si="142"/>
        <v/>
      </c>
      <c r="O901" s="154" t="str">
        <f t="shared" si="143"/>
        <v/>
      </c>
      <c r="P901" s="32"/>
      <c r="AI901" s="3"/>
      <c r="AJ901" s="3"/>
    </row>
    <row r="902" spans="1:36" s="214" customFormat="1" ht="15.75" x14ac:dyDescent="0.25">
      <c r="A902" s="215">
        <v>2802</v>
      </c>
      <c r="B902" s="139"/>
      <c r="C902" s="139"/>
      <c r="D902" s="139"/>
      <c r="E902" s="139"/>
      <c r="F902" s="139"/>
      <c r="G902" s="139"/>
      <c r="H902" s="140"/>
      <c r="I902" s="147"/>
      <c r="J902" s="148"/>
      <c r="K902" s="156"/>
      <c r="L902" s="157"/>
      <c r="M902" s="155"/>
      <c r="N902" s="158"/>
      <c r="O902" s="159"/>
      <c r="P902" s="32"/>
      <c r="AI902" s="3"/>
      <c r="AJ902" s="3"/>
    </row>
    <row r="903" spans="1:36" s="214" customFormat="1" ht="15.75" x14ac:dyDescent="0.25">
      <c r="A903" s="215">
        <v>2901</v>
      </c>
      <c r="B903" s="139"/>
      <c r="C903" s="139"/>
      <c r="D903" s="139"/>
      <c r="E903" s="139"/>
      <c r="F903" s="139"/>
      <c r="G903" s="139"/>
      <c r="H903" s="140"/>
      <c r="I903" s="147"/>
      <c r="J903" s="148"/>
      <c r="K903" s="156"/>
      <c r="L903" s="157"/>
      <c r="M903" s="155"/>
      <c r="N903" s="158"/>
      <c r="O903" s="159"/>
      <c r="P903" s="32"/>
      <c r="AI903" s="3"/>
      <c r="AJ903" s="3"/>
    </row>
    <row r="904" spans="1:36" s="214" customFormat="1" ht="15.75" x14ac:dyDescent="0.25">
      <c r="A904" s="215">
        <v>2902</v>
      </c>
      <c r="B904" s="139"/>
      <c r="C904" s="139"/>
      <c r="D904" s="139"/>
      <c r="E904" s="139"/>
      <c r="F904" s="139"/>
      <c r="G904" s="139"/>
      <c r="H904" s="140"/>
      <c r="I904" s="147"/>
      <c r="J904" s="148"/>
      <c r="K904" s="156"/>
      <c r="L904" s="157"/>
      <c r="M904" s="155"/>
      <c r="N904" s="158"/>
      <c r="O904" s="159"/>
      <c r="P904" s="32"/>
      <c r="AI904" s="3"/>
      <c r="AJ904" s="3"/>
    </row>
    <row r="905" spans="1:36" s="214" customFormat="1" ht="15.75" x14ac:dyDescent="0.25">
      <c r="A905" s="215">
        <v>3001</v>
      </c>
      <c r="B905" s="160"/>
      <c r="C905" s="160"/>
      <c r="D905" s="160"/>
      <c r="E905" s="160"/>
      <c r="F905" s="160"/>
      <c r="G905" s="160"/>
      <c r="H905" s="140"/>
      <c r="I905" s="161"/>
      <c r="J905" s="162"/>
      <c r="K905" s="163"/>
      <c r="L905" s="164"/>
      <c r="M905" s="155"/>
      <c r="N905" s="165"/>
      <c r="O905" s="166"/>
      <c r="P905" s="32"/>
      <c r="AI905" s="3"/>
      <c r="AJ905" s="3"/>
    </row>
    <row r="906" spans="1:36" s="214" customFormat="1" ht="18" customHeight="1" x14ac:dyDescent="0.25">
      <c r="A906" s="31"/>
      <c r="B906" s="232" t="s">
        <v>114</v>
      </c>
      <c r="C906" s="232"/>
      <c r="D906" s="232"/>
      <c r="E906" s="232"/>
      <c r="F906" s="232"/>
      <c r="G906" s="232"/>
      <c r="H906" s="138">
        <f>SUM(H896:H905)</f>
        <v>0</v>
      </c>
      <c r="I906" s="77">
        <f>((SUM(H900:H901))/B896)</f>
        <v>0</v>
      </c>
      <c r="J906" s="77" t="str">
        <f>IF(H906=0,"",H906/B896)</f>
        <v/>
      </c>
      <c r="K906" s="77"/>
      <c r="L906" s="5"/>
      <c r="M906" s="32"/>
      <c r="N906" s="23"/>
      <c r="O906" s="5"/>
      <c r="P906" s="32"/>
      <c r="AI906" s="3"/>
      <c r="AJ906" s="3"/>
    </row>
    <row r="907" spans="1:36" ht="12.75" customHeight="1" x14ac:dyDescent="0.25">
      <c r="A907" s="31"/>
      <c r="B907" s="32"/>
      <c r="C907" s="78"/>
      <c r="D907" s="78"/>
      <c r="E907" s="78"/>
      <c r="F907" s="78"/>
      <c r="G907" s="78"/>
      <c r="H907" s="79"/>
      <c r="I907" s="80"/>
      <c r="J907" s="80"/>
      <c r="K907" s="80"/>
      <c r="L907" s="5"/>
      <c r="M907" s="32"/>
      <c r="N907" s="23"/>
      <c r="O907" s="5"/>
      <c r="P907" s="32"/>
      <c r="AI907" s="3"/>
      <c r="AJ907" s="3"/>
    </row>
    <row r="908" spans="1:36" ht="12.75" customHeight="1" x14ac:dyDescent="0.25">
      <c r="A908" s="31"/>
      <c r="B908" s="32"/>
      <c r="C908" s="78"/>
      <c r="D908" s="78"/>
      <c r="E908" s="78"/>
      <c r="F908" s="78"/>
      <c r="G908" s="78"/>
      <c r="H908" s="79"/>
      <c r="I908" s="80"/>
      <c r="J908" s="80"/>
      <c r="K908" s="80"/>
      <c r="L908" s="5"/>
      <c r="M908" s="32"/>
      <c r="N908" s="23"/>
      <c r="O908" s="5"/>
      <c r="P908" s="32"/>
      <c r="AI908" s="3"/>
      <c r="AJ908" s="3"/>
    </row>
    <row r="909" spans="1:36" ht="12.75" customHeight="1" x14ac:dyDescent="0.25">
      <c r="A909" s="31"/>
      <c r="B909" s="32"/>
      <c r="C909" s="78"/>
      <c r="D909" s="78"/>
      <c r="E909" s="78"/>
      <c r="F909" s="78"/>
      <c r="G909" s="78"/>
      <c r="H909" s="79"/>
      <c r="I909" s="80"/>
      <c r="J909" s="80"/>
      <c r="K909" s="80"/>
      <c r="L909" s="5"/>
      <c r="M909" s="32"/>
      <c r="N909" s="23"/>
      <c r="O909" s="5"/>
      <c r="P909" s="32"/>
      <c r="AI909" s="3"/>
      <c r="AJ909" s="3"/>
    </row>
    <row r="910" spans="1:36" ht="12.75" customHeight="1" x14ac:dyDescent="0.25">
      <c r="A910" s="31"/>
      <c r="B910" s="32"/>
      <c r="C910" s="78"/>
      <c r="D910" s="78"/>
      <c r="E910" s="78"/>
      <c r="F910" s="78"/>
      <c r="G910" s="78"/>
      <c r="H910" s="79"/>
      <c r="I910" s="80"/>
      <c r="J910" s="80"/>
      <c r="K910" s="80"/>
      <c r="L910" s="5"/>
      <c r="M910" s="32"/>
      <c r="N910" s="23"/>
      <c r="O910" s="5"/>
      <c r="P910" s="32"/>
      <c r="AI910" s="3"/>
      <c r="AJ910" s="3"/>
    </row>
    <row r="911" spans="1:36" ht="12.75" customHeight="1" x14ac:dyDescent="0.2"/>
    <row r="912" spans="1:36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  <row r="1003" ht="12.75" customHeight="1" x14ac:dyDescent="0.2"/>
    <row r="1004" ht="12.75" customHeight="1" x14ac:dyDescent="0.2"/>
    <row r="1005" ht="12.75" customHeight="1" x14ac:dyDescent="0.2"/>
    <row r="1006" ht="12.75" customHeight="1" x14ac:dyDescent="0.2"/>
    <row r="1007" ht="12.75" customHeight="1" x14ac:dyDescent="0.2"/>
    <row r="1008" ht="12.75" customHeight="1" x14ac:dyDescent="0.2"/>
    <row r="1009" ht="12.75" customHeight="1" x14ac:dyDescent="0.2"/>
    <row r="1010" ht="12.75" customHeight="1" x14ac:dyDescent="0.2"/>
    <row r="1011" ht="12.75" customHeight="1" x14ac:dyDescent="0.2"/>
    <row r="1012" ht="12.75" customHeight="1" x14ac:dyDescent="0.2"/>
    <row r="1013" ht="12.75" customHeight="1" x14ac:dyDescent="0.2"/>
    <row r="1014" ht="12.75" customHeight="1" x14ac:dyDescent="0.2"/>
    <row r="1015" ht="12.75" customHeight="1" x14ac:dyDescent="0.2"/>
    <row r="1016" ht="12.75" customHeight="1" x14ac:dyDescent="0.2"/>
    <row r="1017" ht="12.75" customHeight="1" x14ac:dyDescent="0.2"/>
    <row r="1018" ht="12.75" customHeight="1" x14ac:dyDescent="0.2"/>
    <row r="1019" ht="12.75" customHeight="1" x14ac:dyDescent="0.2"/>
    <row r="1020" ht="12.75" customHeight="1" x14ac:dyDescent="0.2"/>
    <row r="1021" ht="12.75" customHeight="1" x14ac:dyDescent="0.2"/>
    <row r="1022" ht="12.75" customHeight="1" x14ac:dyDescent="0.2"/>
    <row r="1023" ht="12.75" customHeight="1" x14ac:dyDescent="0.2"/>
    <row r="1024" ht="12.75" customHeight="1" x14ac:dyDescent="0.2"/>
    <row r="1025" ht="12.75" customHeight="1" x14ac:dyDescent="0.2"/>
    <row r="1026" ht="12.75" customHeight="1" x14ac:dyDescent="0.2"/>
    <row r="1027" ht="12.75" customHeight="1" x14ac:dyDescent="0.2"/>
    <row r="1028" ht="12.75" customHeight="1" x14ac:dyDescent="0.2"/>
    <row r="1029" ht="12.75" customHeight="1" x14ac:dyDescent="0.2"/>
    <row r="1030" ht="12.75" customHeight="1" x14ac:dyDescent="0.2"/>
    <row r="1031" ht="12.75" customHeight="1" x14ac:dyDescent="0.2"/>
    <row r="1032" ht="12.75" customHeight="1" x14ac:dyDescent="0.2"/>
    <row r="1033" ht="12.75" customHeight="1" x14ac:dyDescent="0.2"/>
    <row r="1034" ht="12.75" customHeight="1" x14ac:dyDescent="0.2"/>
    <row r="1035" ht="12.75" customHeight="1" x14ac:dyDescent="0.2"/>
    <row r="1036" ht="12.75" customHeight="1" x14ac:dyDescent="0.2"/>
    <row r="1037" ht="12.75" customHeight="1" x14ac:dyDescent="0.2"/>
    <row r="1038" ht="12.75" customHeight="1" x14ac:dyDescent="0.2"/>
    <row r="1039" ht="12.75" customHeight="1" x14ac:dyDescent="0.2"/>
    <row r="1040" ht="12.75" customHeight="1" x14ac:dyDescent="0.2"/>
    <row r="1041" ht="12.75" customHeight="1" x14ac:dyDescent="0.2"/>
    <row r="1042" ht="12.75" customHeight="1" x14ac:dyDescent="0.2"/>
    <row r="1043" ht="12.75" customHeight="1" x14ac:dyDescent="0.2"/>
    <row r="1044" ht="12.75" customHeight="1" x14ac:dyDescent="0.2"/>
    <row r="1045" ht="12.75" customHeight="1" x14ac:dyDescent="0.2"/>
    <row r="1046" ht="12.75" customHeight="1" x14ac:dyDescent="0.2"/>
    <row r="1047" ht="12.75" customHeight="1" x14ac:dyDescent="0.2"/>
    <row r="1048" ht="12.75" customHeight="1" x14ac:dyDescent="0.2"/>
    <row r="1049" ht="12.75" customHeight="1" x14ac:dyDescent="0.2"/>
    <row r="1050" ht="12.75" customHeight="1" x14ac:dyDescent="0.2"/>
    <row r="1051" ht="12.75" customHeight="1" x14ac:dyDescent="0.2"/>
    <row r="1052" ht="12.75" customHeight="1" x14ac:dyDescent="0.2"/>
    <row r="1053" ht="12.75" customHeight="1" x14ac:dyDescent="0.2"/>
    <row r="1054" ht="12.75" customHeight="1" x14ac:dyDescent="0.2"/>
    <row r="1055" ht="12.75" customHeight="1" x14ac:dyDescent="0.2"/>
    <row r="1056" ht="12.75" customHeight="1" x14ac:dyDescent="0.2"/>
    <row r="1057" ht="12.75" customHeight="1" x14ac:dyDescent="0.2"/>
    <row r="1058" ht="12.75" customHeight="1" x14ac:dyDescent="0.2"/>
    <row r="1059" ht="12.75" customHeight="1" x14ac:dyDescent="0.2"/>
    <row r="1060" ht="12.75" customHeight="1" x14ac:dyDescent="0.2"/>
    <row r="1061" ht="12.75" customHeight="1" x14ac:dyDescent="0.2"/>
    <row r="1062" ht="12.75" customHeight="1" x14ac:dyDescent="0.2"/>
    <row r="1063" ht="12.75" customHeight="1" x14ac:dyDescent="0.2"/>
    <row r="1064" ht="12.75" customHeight="1" x14ac:dyDescent="0.2"/>
    <row r="1065" ht="12.75" customHeight="1" x14ac:dyDescent="0.2"/>
    <row r="1066" ht="12.75" customHeight="1" x14ac:dyDescent="0.2"/>
    <row r="1067" ht="12.75" customHeight="1" x14ac:dyDescent="0.2"/>
    <row r="1068" ht="12.75" customHeight="1" x14ac:dyDescent="0.2"/>
    <row r="1069" ht="12.75" customHeight="1" x14ac:dyDescent="0.2"/>
    <row r="1070" ht="12.75" customHeight="1" x14ac:dyDescent="0.2"/>
    <row r="1071" ht="12.75" customHeight="1" x14ac:dyDescent="0.2"/>
    <row r="1072" ht="12.75" customHeight="1" x14ac:dyDescent="0.2"/>
    <row r="1073" ht="12.75" customHeight="1" x14ac:dyDescent="0.2"/>
    <row r="1074" ht="12.75" customHeight="1" x14ac:dyDescent="0.2"/>
    <row r="1075" ht="12.75" customHeight="1" x14ac:dyDescent="0.2"/>
    <row r="1076" ht="12.75" customHeight="1" x14ac:dyDescent="0.2"/>
    <row r="1077" ht="12.75" customHeight="1" x14ac:dyDescent="0.2"/>
    <row r="1078" ht="12.75" customHeight="1" x14ac:dyDescent="0.2"/>
    <row r="1079" ht="12.75" customHeight="1" x14ac:dyDescent="0.2"/>
    <row r="1080" ht="12.75" customHeight="1" x14ac:dyDescent="0.2"/>
    <row r="1081" ht="12.75" customHeight="1" x14ac:dyDescent="0.2"/>
    <row r="1082" ht="12.75" customHeight="1" x14ac:dyDescent="0.2"/>
    <row r="1083" ht="12.75" customHeight="1" x14ac:dyDescent="0.2"/>
    <row r="1084" ht="12.75" customHeight="1" x14ac:dyDescent="0.2"/>
    <row r="1085" ht="12.75" customHeight="1" x14ac:dyDescent="0.2"/>
    <row r="1086" ht="12.75" customHeight="1" x14ac:dyDescent="0.2"/>
    <row r="1087" ht="12.75" customHeight="1" x14ac:dyDescent="0.2"/>
    <row r="1088" ht="12.75" customHeight="1" x14ac:dyDescent="0.2"/>
    <row r="1089" ht="12.75" customHeight="1" x14ac:dyDescent="0.2"/>
    <row r="1090" ht="12.75" customHeight="1" x14ac:dyDescent="0.2"/>
    <row r="1091" ht="12.75" customHeight="1" x14ac:dyDescent="0.2"/>
    <row r="1092" ht="12.75" customHeight="1" x14ac:dyDescent="0.2"/>
    <row r="1093" ht="12.75" customHeight="1" x14ac:dyDescent="0.2"/>
    <row r="1094" ht="12.75" customHeight="1" x14ac:dyDescent="0.2"/>
    <row r="1095" ht="12.75" customHeight="1" x14ac:dyDescent="0.2"/>
    <row r="1096" ht="12.75" customHeight="1" x14ac:dyDescent="0.2"/>
    <row r="1097" ht="12.75" customHeight="1" x14ac:dyDescent="0.2"/>
    <row r="1098" ht="12.75" customHeight="1" x14ac:dyDescent="0.2"/>
    <row r="1099" ht="12.75" customHeight="1" x14ac:dyDescent="0.2"/>
    <row r="1100" ht="12.75" customHeight="1" x14ac:dyDescent="0.2"/>
    <row r="1101" ht="12.75" customHeight="1" x14ac:dyDescent="0.2"/>
    <row r="1102" ht="12.75" customHeight="1" x14ac:dyDescent="0.2"/>
    <row r="1103" ht="12.75" customHeight="1" x14ac:dyDescent="0.2"/>
    <row r="1104" ht="12.75" customHeight="1" x14ac:dyDescent="0.2"/>
    <row r="1105" ht="12.75" customHeight="1" x14ac:dyDescent="0.2"/>
    <row r="1106" ht="12.75" customHeight="1" x14ac:dyDescent="0.2"/>
    <row r="1107" ht="12.75" customHeight="1" x14ac:dyDescent="0.2"/>
    <row r="1108" ht="12.75" customHeight="1" x14ac:dyDescent="0.2"/>
    <row r="1109" ht="12.75" customHeight="1" x14ac:dyDescent="0.2"/>
    <row r="1110" ht="12.75" customHeight="1" x14ac:dyDescent="0.2"/>
    <row r="1111" ht="12.75" customHeight="1" x14ac:dyDescent="0.2"/>
    <row r="1112" ht="12.75" customHeight="1" x14ac:dyDescent="0.2"/>
    <row r="1113" ht="12.75" customHeight="1" x14ac:dyDescent="0.2"/>
    <row r="1114" ht="12.75" customHeight="1" x14ac:dyDescent="0.2"/>
    <row r="1115" ht="12.75" customHeight="1" x14ac:dyDescent="0.2"/>
    <row r="1116" ht="12.75" customHeight="1" x14ac:dyDescent="0.2"/>
    <row r="1117" ht="12.75" customHeight="1" x14ac:dyDescent="0.2"/>
    <row r="1118" ht="12.75" customHeight="1" x14ac:dyDescent="0.2"/>
    <row r="1119" ht="12.75" customHeight="1" x14ac:dyDescent="0.2"/>
    <row r="1120" ht="12.75" customHeight="1" x14ac:dyDescent="0.2"/>
    <row r="1121" ht="12.75" customHeight="1" x14ac:dyDescent="0.2"/>
    <row r="1122" ht="12.75" customHeight="1" x14ac:dyDescent="0.2"/>
    <row r="1123" ht="12.75" customHeight="1" x14ac:dyDescent="0.2"/>
    <row r="1124" ht="12.75" customHeight="1" x14ac:dyDescent="0.2"/>
    <row r="1125" ht="12.75" customHeight="1" x14ac:dyDescent="0.2"/>
    <row r="1126" ht="12.75" customHeight="1" x14ac:dyDescent="0.2"/>
    <row r="1127" ht="12.75" customHeight="1" x14ac:dyDescent="0.2"/>
    <row r="1128" ht="12.75" customHeight="1" x14ac:dyDescent="0.2"/>
    <row r="1129" ht="12.75" customHeight="1" x14ac:dyDescent="0.2"/>
    <row r="1130" ht="12.75" customHeight="1" x14ac:dyDescent="0.2"/>
    <row r="1131" ht="12.75" customHeight="1" x14ac:dyDescent="0.2"/>
    <row r="1132" ht="12.75" customHeight="1" x14ac:dyDescent="0.2"/>
    <row r="1133" ht="12.75" customHeight="1" x14ac:dyDescent="0.2"/>
    <row r="1134" ht="12.75" customHeight="1" x14ac:dyDescent="0.2"/>
    <row r="1135" ht="12.75" customHeight="1" x14ac:dyDescent="0.2"/>
    <row r="1136" ht="12.75" customHeight="1" x14ac:dyDescent="0.2"/>
    <row r="1137" ht="12.75" customHeight="1" x14ac:dyDescent="0.2"/>
    <row r="1138" ht="12.75" customHeight="1" x14ac:dyDescent="0.2"/>
    <row r="1139" ht="12.75" customHeight="1" x14ac:dyDescent="0.2"/>
    <row r="1140" ht="12.75" customHeight="1" x14ac:dyDescent="0.2"/>
    <row r="1141" ht="12.75" customHeight="1" x14ac:dyDescent="0.2"/>
    <row r="1142" ht="12.75" customHeight="1" x14ac:dyDescent="0.2"/>
    <row r="1143" ht="12.75" customHeight="1" x14ac:dyDescent="0.2"/>
    <row r="1144" ht="12.75" customHeight="1" x14ac:dyDescent="0.2"/>
    <row r="1145" ht="12.75" customHeight="1" x14ac:dyDescent="0.2"/>
    <row r="1146" ht="12.75" customHeight="1" x14ac:dyDescent="0.2"/>
    <row r="1147" ht="12.75" customHeight="1" x14ac:dyDescent="0.2"/>
    <row r="1148" ht="12.75" customHeight="1" x14ac:dyDescent="0.2"/>
    <row r="1149" ht="12.75" customHeight="1" x14ac:dyDescent="0.2"/>
    <row r="1150" ht="12.75" customHeight="1" x14ac:dyDescent="0.2"/>
    <row r="1151" ht="12.75" customHeight="1" x14ac:dyDescent="0.2"/>
    <row r="1152" ht="12.75" customHeight="1" x14ac:dyDescent="0.2"/>
    <row r="1153" ht="12.75" customHeight="1" x14ac:dyDescent="0.2"/>
    <row r="1154" ht="12.75" customHeight="1" x14ac:dyDescent="0.2"/>
    <row r="1155" ht="12.75" customHeight="1" x14ac:dyDescent="0.2"/>
    <row r="1156" ht="12.75" customHeight="1" x14ac:dyDescent="0.2"/>
    <row r="1157" ht="12.75" customHeight="1" x14ac:dyDescent="0.2"/>
    <row r="1158" ht="12.75" customHeight="1" x14ac:dyDescent="0.2"/>
    <row r="1159" ht="12.75" customHeight="1" x14ac:dyDescent="0.2"/>
    <row r="1160" ht="12.75" customHeight="1" x14ac:dyDescent="0.2"/>
    <row r="1161" ht="12.75" customHeight="1" x14ac:dyDescent="0.2"/>
    <row r="1162" ht="12.75" customHeight="1" x14ac:dyDescent="0.2"/>
    <row r="1163" ht="12.75" customHeight="1" x14ac:dyDescent="0.2"/>
    <row r="1164" ht="12.75" customHeight="1" x14ac:dyDescent="0.2"/>
    <row r="1165" ht="12.75" customHeight="1" x14ac:dyDescent="0.2"/>
    <row r="1166" ht="12.75" customHeight="1" x14ac:dyDescent="0.2"/>
    <row r="1167" ht="12.75" customHeight="1" x14ac:dyDescent="0.2"/>
    <row r="1168" ht="12.75" customHeight="1" x14ac:dyDescent="0.2"/>
    <row r="1169" ht="12.75" customHeight="1" x14ac:dyDescent="0.2"/>
    <row r="1170" ht="12.75" customHeight="1" x14ac:dyDescent="0.2"/>
    <row r="1171" ht="12.75" customHeight="1" x14ac:dyDescent="0.2"/>
    <row r="1172" ht="12.75" customHeight="1" x14ac:dyDescent="0.2"/>
    <row r="1173" ht="12.75" customHeight="1" x14ac:dyDescent="0.2"/>
    <row r="1174" ht="12.75" customHeight="1" x14ac:dyDescent="0.2"/>
    <row r="1175" ht="12.75" customHeight="1" x14ac:dyDescent="0.2"/>
    <row r="1176" ht="12.75" customHeight="1" x14ac:dyDescent="0.2"/>
    <row r="1177" ht="12.75" customHeight="1" x14ac:dyDescent="0.2"/>
    <row r="1178" ht="12.75" customHeight="1" x14ac:dyDescent="0.2"/>
    <row r="1179" ht="12.75" customHeight="1" x14ac:dyDescent="0.2"/>
    <row r="1180" ht="12.75" customHeight="1" x14ac:dyDescent="0.2"/>
    <row r="1181" ht="12.75" customHeight="1" x14ac:dyDescent="0.2"/>
    <row r="1182" ht="12.75" customHeight="1" x14ac:dyDescent="0.2"/>
    <row r="1183" ht="12.75" customHeight="1" x14ac:dyDescent="0.2"/>
    <row r="1184" ht="12.75" customHeight="1" x14ac:dyDescent="0.2"/>
    <row r="1185" ht="12.75" customHeight="1" x14ac:dyDescent="0.2"/>
    <row r="1186" ht="12.75" customHeight="1" x14ac:dyDescent="0.2"/>
    <row r="1187" ht="12.75" customHeight="1" x14ac:dyDescent="0.2"/>
    <row r="1188" ht="12.75" customHeight="1" x14ac:dyDescent="0.2"/>
    <row r="1189" ht="12.75" customHeight="1" x14ac:dyDescent="0.2"/>
    <row r="1190" ht="12.75" customHeight="1" x14ac:dyDescent="0.2"/>
    <row r="1191" ht="12.75" customHeight="1" x14ac:dyDescent="0.2"/>
    <row r="1192" ht="12.75" customHeight="1" x14ac:dyDescent="0.2"/>
    <row r="1193" ht="12.75" customHeight="1" x14ac:dyDescent="0.2"/>
    <row r="1194" ht="12.75" customHeight="1" x14ac:dyDescent="0.2"/>
    <row r="1195" ht="12.75" customHeight="1" x14ac:dyDescent="0.2"/>
    <row r="1196" ht="12.75" customHeight="1" x14ac:dyDescent="0.2"/>
    <row r="1197" ht="12.75" customHeight="1" x14ac:dyDescent="0.2"/>
    <row r="1198" ht="12.75" customHeight="1" x14ac:dyDescent="0.2"/>
    <row r="1199" ht="12.75" customHeight="1" x14ac:dyDescent="0.2"/>
    <row r="1200" ht="12.75" customHeight="1" x14ac:dyDescent="0.2"/>
    <row r="1201" ht="12.75" customHeight="1" x14ac:dyDescent="0.2"/>
    <row r="1202" ht="12.75" customHeight="1" x14ac:dyDescent="0.2"/>
    <row r="1203" ht="12.75" customHeight="1" x14ac:dyDescent="0.2"/>
    <row r="1204" ht="12.75" customHeight="1" x14ac:dyDescent="0.2"/>
    <row r="1205" ht="12.75" customHeight="1" x14ac:dyDescent="0.2"/>
    <row r="1206" ht="12.75" customHeight="1" x14ac:dyDescent="0.2"/>
    <row r="1207" ht="12.75" customHeight="1" x14ac:dyDescent="0.2"/>
    <row r="1208" ht="12.75" customHeight="1" x14ac:dyDescent="0.2"/>
    <row r="1209" ht="12.75" customHeight="1" x14ac:dyDescent="0.2"/>
    <row r="1210" ht="12.75" customHeight="1" x14ac:dyDescent="0.2"/>
    <row r="1211" ht="12.75" customHeight="1" x14ac:dyDescent="0.2"/>
    <row r="1212" ht="12.75" customHeight="1" x14ac:dyDescent="0.2"/>
    <row r="1213" ht="12.75" customHeight="1" x14ac:dyDescent="0.2"/>
    <row r="1214" ht="12.75" customHeight="1" x14ac:dyDescent="0.2"/>
    <row r="1215" ht="12.75" customHeight="1" x14ac:dyDescent="0.2"/>
    <row r="1216" ht="12.75" customHeight="1" x14ac:dyDescent="0.2"/>
    <row r="1217" ht="12.75" customHeight="1" x14ac:dyDescent="0.2"/>
    <row r="1218" ht="12.75" customHeight="1" x14ac:dyDescent="0.2"/>
    <row r="1219" ht="12.75" customHeight="1" x14ac:dyDescent="0.2"/>
    <row r="1220" ht="12.75" customHeight="1" x14ac:dyDescent="0.2"/>
    <row r="1221" ht="12.75" customHeight="1" x14ac:dyDescent="0.2"/>
    <row r="1222" ht="12.75" customHeight="1" x14ac:dyDescent="0.2"/>
    <row r="1223" ht="12.75" customHeight="1" x14ac:dyDescent="0.2"/>
    <row r="1224" ht="12.75" customHeight="1" x14ac:dyDescent="0.2"/>
    <row r="1225" ht="12.75" customHeight="1" x14ac:dyDescent="0.2"/>
    <row r="1226" ht="12.75" customHeight="1" x14ac:dyDescent="0.2"/>
    <row r="1227" ht="12.75" customHeight="1" x14ac:dyDescent="0.2"/>
    <row r="1228" ht="12.75" customHeight="1" x14ac:dyDescent="0.2"/>
    <row r="1229" ht="12.75" customHeight="1" x14ac:dyDescent="0.2"/>
    <row r="1230" ht="12.75" customHeight="1" x14ac:dyDescent="0.2"/>
    <row r="1231" ht="12.75" customHeight="1" x14ac:dyDescent="0.2"/>
    <row r="1232" ht="12.75" customHeight="1" x14ac:dyDescent="0.2"/>
    <row r="1233" ht="12.75" customHeight="1" x14ac:dyDescent="0.2"/>
    <row r="1234" ht="12.75" customHeight="1" x14ac:dyDescent="0.2"/>
    <row r="1235" ht="12.75" customHeight="1" x14ac:dyDescent="0.2"/>
    <row r="1236" ht="12.75" customHeight="1" x14ac:dyDescent="0.2"/>
    <row r="1237" ht="12.75" customHeight="1" x14ac:dyDescent="0.2"/>
    <row r="1238" ht="12.75" customHeight="1" x14ac:dyDescent="0.2"/>
    <row r="1239" ht="12.75" customHeight="1" x14ac:dyDescent="0.2"/>
    <row r="1240" ht="12.75" customHeight="1" x14ac:dyDescent="0.2"/>
    <row r="1241" ht="12.75" customHeight="1" x14ac:dyDescent="0.2"/>
    <row r="1242" ht="12.75" customHeight="1" x14ac:dyDescent="0.2"/>
    <row r="1243" ht="12.75" customHeight="1" x14ac:dyDescent="0.2"/>
    <row r="1244" ht="12.75" customHeight="1" x14ac:dyDescent="0.2"/>
    <row r="1245" ht="12.75" customHeight="1" x14ac:dyDescent="0.2"/>
    <row r="1246" ht="12.75" customHeight="1" x14ac:dyDescent="0.2"/>
    <row r="1247" ht="12.75" customHeight="1" x14ac:dyDescent="0.2"/>
    <row r="1248" ht="12.75" customHeight="1" x14ac:dyDescent="0.2"/>
    <row r="1249" ht="12.75" customHeight="1" x14ac:dyDescent="0.2"/>
    <row r="1250" ht="12.75" customHeight="1" x14ac:dyDescent="0.2"/>
    <row r="1251" ht="12.75" customHeight="1" x14ac:dyDescent="0.2"/>
    <row r="1252" ht="12.75" customHeight="1" x14ac:dyDescent="0.2"/>
    <row r="1253" ht="12.75" customHeight="1" x14ac:dyDescent="0.2"/>
    <row r="1254" ht="12.75" customHeight="1" x14ac:dyDescent="0.2"/>
    <row r="1255" ht="12.75" customHeight="1" x14ac:dyDescent="0.2"/>
    <row r="1256" ht="12.75" customHeight="1" x14ac:dyDescent="0.2"/>
    <row r="1257" ht="12.75" customHeight="1" x14ac:dyDescent="0.2"/>
    <row r="1258" ht="12.75" customHeight="1" x14ac:dyDescent="0.2"/>
    <row r="1259" ht="12.75" customHeight="1" x14ac:dyDescent="0.2"/>
    <row r="1260" ht="12.75" customHeight="1" x14ac:dyDescent="0.2"/>
    <row r="1261" ht="12.75" customHeight="1" x14ac:dyDescent="0.2"/>
    <row r="1262" ht="12.75" customHeight="1" x14ac:dyDescent="0.2"/>
    <row r="1263" ht="12.75" customHeight="1" x14ac:dyDescent="0.2"/>
    <row r="1264" ht="12.75" customHeight="1" x14ac:dyDescent="0.2"/>
    <row r="1265" ht="12.75" customHeight="1" x14ac:dyDescent="0.2"/>
    <row r="1266" ht="12.75" customHeight="1" x14ac:dyDescent="0.2"/>
    <row r="1267" ht="12.75" customHeight="1" x14ac:dyDescent="0.2"/>
    <row r="1268" ht="12.75" customHeight="1" x14ac:dyDescent="0.2"/>
    <row r="1269" ht="12.75" customHeight="1" x14ac:dyDescent="0.2"/>
    <row r="1270" ht="12.75" customHeight="1" x14ac:dyDescent="0.2"/>
    <row r="1271" ht="12.75" customHeight="1" x14ac:dyDescent="0.2"/>
    <row r="1272" ht="12.75" customHeight="1" x14ac:dyDescent="0.2"/>
    <row r="1273" ht="12.75" customHeight="1" x14ac:dyDescent="0.2"/>
    <row r="1274" ht="12.75" customHeight="1" x14ac:dyDescent="0.2"/>
    <row r="1275" ht="12.75" customHeight="1" x14ac:dyDescent="0.2"/>
    <row r="1276" ht="12.75" customHeight="1" x14ac:dyDescent="0.2"/>
    <row r="1277" ht="12.75" customHeight="1" x14ac:dyDescent="0.2"/>
    <row r="1278" ht="12.75" customHeight="1" x14ac:dyDescent="0.2"/>
    <row r="1279" ht="12.75" customHeight="1" x14ac:dyDescent="0.2"/>
    <row r="1280" ht="12.75" customHeight="1" x14ac:dyDescent="0.2"/>
    <row r="1281" ht="12.75" customHeight="1" x14ac:dyDescent="0.2"/>
    <row r="1282" ht="12.75" customHeight="1" x14ac:dyDescent="0.2"/>
    <row r="1283" ht="12.75" customHeight="1" x14ac:dyDescent="0.2"/>
    <row r="1284" ht="12.75" customHeight="1" x14ac:dyDescent="0.2"/>
    <row r="1285" ht="12.75" customHeight="1" x14ac:dyDescent="0.2"/>
    <row r="1286" ht="12.75" customHeight="1" x14ac:dyDescent="0.2"/>
    <row r="1287" ht="12.75" customHeight="1" x14ac:dyDescent="0.2"/>
    <row r="1288" ht="12.75" customHeight="1" x14ac:dyDescent="0.2"/>
    <row r="1289" ht="12.75" customHeight="1" x14ac:dyDescent="0.2"/>
    <row r="1290" ht="12.75" customHeight="1" x14ac:dyDescent="0.2"/>
    <row r="1291" ht="12.75" customHeight="1" x14ac:dyDescent="0.2"/>
    <row r="1292" ht="12.75" customHeight="1" x14ac:dyDescent="0.2"/>
    <row r="1293" ht="12.75" customHeight="1" x14ac:dyDescent="0.2"/>
    <row r="1294" ht="12.75" customHeight="1" x14ac:dyDescent="0.2"/>
    <row r="1295" ht="12.75" customHeight="1" x14ac:dyDescent="0.2"/>
    <row r="1296" ht="12.75" customHeight="1" x14ac:dyDescent="0.2"/>
    <row r="1297" ht="12.75" customHeight="1" x14ac:dyDescent="0.2"/>
    <row r="1298" ht="12.75" customHeight="1" x14ac:dyDescent="0.2"/>
    <row r="1299" ht="12.75" customHeight="1" x14ac:dyDescent="0.2"/>
    <row r="1300" ht="12.75" customHeight="1" x14ac:dyDescent="0.2"/>
    <row r="1301" ht="12.75" customHeight="1" x14ac:dyDescent="0.2"/>
    <row r="1302" ht="12.75" customHeight="1" x14ac:dyDescent="0.2"/>
    <row r="1303" ht="12.75" customHeight="1" x14ac:dyDescent="0.2"/>
    <row r="1304" ht="12.75" customHeight="1" x14ac:dyDescent="0.2"/>
    <row r="1305" ht="12.75" customHeight="1" x14ac:dyDescent="0.2"/>
    <row r="1306" ht="12.75" customHeight="1" x14ac:dyDescent="0.2"/>
    <row r="1307" ht="12.75" customHeight="1" x14ac:dyDescent="0.2"/>
    <row r="1308" ht="12.75" customHeight="1" x14ac:dyDescent="0.2"/>
    <row r="1309" ht="12.75" customHeight="1" x14ac:dyDescent="0.2"/>
    <row r="1310" ht="12.75" customHeight="1" x14ac:dyDescent="0.2"/>
    <row r="1311" ht="12.75" customHeight="1" x14ac:dyDescent="0.2"/>
    <row r="1312" ht="12.75" customHeight="1" x14ac:dyDescent="0.2"/>
    <row r="1313" ht="12.75" customHeight="1" x14ac:dyDescent="0.2"/>
    <row r="1314" ht="12.75" customHeight="1" x14ac:dyDescent="0.2"/>
    <row r="1315" ht="12.75" customHeight="1" x14ac:dyDescent="0.2"/>
    <row r="1316" ht="12.75" customHeight="1" x14ac:dyDescent="0.2"/>
    <row r="1317" ht="12.75" customHeight="1" x14ac:dyDescent="0.2"/>
    <row r="1318" ht="12.75" customHeight="1" x14ac:dyDescent="0.2"/>
    <row r="1319" ht="12.75" customHeight="1" x14ac:dyDescent="0.2"/>
    <row r="1320" ht="12.75" customHeight="1" x14ac:dyDescent="0.2"/>
    <row r="1321" ht="12.75" customHeight="1" x14ac:dyDescent="0.2"/>
    <row r="1322" ht="12.75" customHeight="1" x14ac:dyDescent="0.2"/>
    <row r="1323" ht="12.75" customHeight="1" x14ac:dyDescent="0.2"/>
    <row r="1324" ht="12.75" customHeight="1" x14ac:dyDescent="0.2"/>
    <row r="1325" ht="12.75" customHeight="1" x14ac:dyDescent="0.2"/>
    <row r="1326" ht="12.75" customHeight="1" x14ac:dyDescent="0.2"/>
    <row r="1327" ht="12.75" customHeight="1" x14ac:dyDescent="0.2"/>
    <row r="1328" ht="12.75" customHeight="1" x14ac:dyDescent="0.2"/>
    <row r="1329" ht="12.75" customHeight="1" x14ac:dyDescent="0.2"/>
    <row r="1330" ht="12.75" customHeight="1" x14ac:dyDescent="0.2"/>
    <row r="1331" ht="12.75" customHeight="1" x14ac:dyDescent="0.2"/>
    <row r="1332" ht="12.75" customHeight="1" x14ac:dyDescent="0.2"/>
    <row r="1333" ht="12.75" customHeight="1" x14ac:dyDescent="0.2"/>
    <row r="1334" ht="12.75" customHeight="1" x14ac:dyDescent="0.2"/>
    <row r="1335" ht="12.75" customHeight="1" x14ac:dyDescent="0.2"/>
    <row r="1336" ht="12.75" customHeight="1" x14ac:dyDescent="0.2"/>
    <row r="1337" ht="12.75" customHeight="1" x14ac:dyDescent="0.2"/>
    <row r="1338" ht="12.75" customHeight="1" x14ac:dyDescent="0.2"/>
    <row r="1339" ht="12.75" customHeight="1" x14ac:dyDescent="0.2"/>
    <row r="1340" ht="12.75" customHeight="1" x14ac:dyDescent="0.2"/>
    <row r="1341" ht="12.75" customHeight="1" x14ac:dyDescent="0.2"/>
    <row r="1342" ht="12.75" customHeight="1" x14ac:dyDescent="0.2"/>
    <row r="1343" ht="12.75" customHeight="1" x14ac:dyDescent="0.2"/>
    <row r="1344" ht="12.75" customHeight="1" x14ac:dyDescent="0.2"/>
    <row r="1345" ht="12.75" customHeight="1" x14ac:dyDescent="0.2"/>
    <row r="1346" ht="12.75" customHeight="1" x14ac:dyDescent="0.2"/>
    <row r="1347" ht="12.75" customHeight="1" x14ac:dyDescent="0.2"/>
    <row r="1348" ht="12.75" customHeight="1" x14ac:dyDescent="0.2"/>
    <row r="1349" ht="12.75" customHeight="1" x14ac:dyDescent="0.2"/>
    <row r="1350" ht="12.75" customHeight="1" x14ac:dyDescent="0.2"/>
    <row r="1351" ht="12.75" customHeight="1" x14ac:dyDescent="0.2"/>
    <row r="1352" ht="12.75" customHeight="1" x14ac:dyDescent="0.2"/>
    <row r="1353" ht="12.75" customHeight="1" x14ac:dyDescent="0.2"/>
    <row r="1354" ht="12.75" customHeight="1" x14ac:dyDescent="0.2"/>
    <row r="1355" ht="12.75" customHeight="1" x14ac:dyDescent="0.2"/>
    <row r="1356" ht="12.75" customHeight="1" x14ac:dyDescent="0.2"/>
    <row r="1357" ht="12.75" customHeight="1" x14ac:dyDescent="0.2"/>
    <row r="1358" ht="12.75" customHeight="1" x14ac:dyDescent="0.2"/>
    <row r="1359" ht="12.75" customHeight="1" x14ac:dyDescent="0.2"/>
    <row r="1360" ht="12.75" customHeight="1" x14ac:dyDescent="0.2"/>
    <row r="1361" ht="12.75" customHeight="1" x14ac:dyDescent="0.2"/>
    <row r="1362" ht="12.75" customHeight="1" x14ac:dyDescent="0.2"/>
    <row r="1363" ht="12.75" customHeight="1" x14ac:dyDescent="0.2"/>
    <row r="1364" ht="12.75" customHeight="1" x14ac:dyDescent="0.2"/>
    <row r="1365" ht="12.75" customHeight="1" x14ac:dyDescent="0.2"/>
    <row r="1366" ht="12.75" customHeight="1" x14ac:dyDescent="0.2"/>
    <row r="1367" ht="12.75" customHeight="1" x14ac:dyDescent="0.2"/>
    <row r="1368" ht="12.75" customHeight="1" x14ac:dyDescent="0.2"/>
    <row r="1369" ht="12.75" customHeight="1" x14ac:dyDescent="0.2"/>
    <row r="1370" ht="12.75" customHeight="1" x14ac:dyDescent="0.2"/>
    <row r="1371" ht="12.75" customHeight="1" x14ac:dyDescent="0.2"/>
    <row r="1372" ht="12.75" customHeight="1" x14ac:dyDescent="0.2"/>
    <row r="1373" ht="12.75" customHeight="1" x14ac:dyDescent="0.2"/>
    <row r="1374" ht="12.75" customHeight="1" x14ac:dyDescent="0.2"/>
    <row r="1375" ht="12.75" customHeight="1" x14ac:dyDescent="0.2"/>
    <row r="1376" ht="12.75" customHeight="1" x14ac:dyDescent="0.2"/>
    <row r="1377" ht="12.75" customHeight="1" x14ac:dyDescent="0.2"/>
    <row r="1378" ht="12.75" customHeight="1" x14ac:dyDescent="0.2"/>
    <row r="1379" ht="12.75" customHeight="1" x14ac:dyDescent="0.2"/>
    <row r="1380" ht="12.75" customHeight="1" x14ac:dyDescent="0.2"/>
    <row r="1381" ht="12.75" customHeight="1" x14ac:dyDescent="0.2"/>
    <row r="1382" ht="12.75" customHeight="1" x14ac:dyDescent="0.2"/>
    <row r="1383" ht="12.75" customHeight="1" x14ac:dyDescent="0.2"/>
    <row r="1384" ht="12.75" customHeight="1" x14ac:dyDescent="0.2"/>
    <row r="1385" ht="12.75" customHeight="1" x14ac:dyDescent="0.2"/>
    <row r="1386" ht="12.75" customHeight="1" x14ac:dyDescent="0.2"/>
    <row r="1387" ht="12.75" customHeight="1" x14ac:dyDescent="0.2"/>
    <row r="1388" ht="12.75" customHeight="1" x14ac:dyDescent="0.2"/>
    <row r="1389" ht="12.75" customHeight="1" x14ac:dyDescent="0.2"/>
    <row r="1390" ht="12.75" customHeight="1" x14ac:dyDescent="0.2"/>
    <row r="1391" ht="12.75" customHeight="1" x14ac:dyDescent="0.2"/>
    <row r="1392" ht="12.75" customHeight="1" x14ac:dyDescent="0.2"/>
    <row r="1393" ht="12.75" customHeight="1" x14ac:dyDescent="0.2"/>
    <row r="1394" ht="12.75" customHeight="1" x14ac:dyDescent="0.2"/>
    <row r="1395" ht="12.75" customHeight="1" x14ac:dyDescent="0.2"/>
    <row r="1396" ht="12.75" customHeight="1" x14ac:dyDescent="0.2"/>
    <row r="1397" ht="12.75" customHeight="1" x14ac:dyDescent="0.2"/>
    <row r="1398" ht="12.75" customHeight="1" x14ac:dyDescent="0.2"/>
    <row r="1399" ht="12.75" customHeight="1" x14ac:dyDescent="0.2"/>
    <row r="1400" ht="12.75" customHeight="1" x14ac:dyDescent="0.2"/>
    <row r="1401" ht="12.75" customHeight="1" x14ac:dyDescent="0.2"/>
    <row r="1402" ht="12.75" customHeight="1" x14ac:dyDescent="0.2"/>
    <row r="1403" ht="12.75" customHeight="1" x14ac:dyDescent="0.2"/>
    <row r="1404" ht="12.75" customHeight="1" x14ac:dyDescent="0.2"/>
    <row r="1405" ht="12.75" customHeight="1" x14ac:dyDescent="0.2"/>
    <row r="1406" ht="12.75" customHeight="1" x14ac:dyDescent="0.2"/>
    <row r="1407" ht="12.75" customHeight="1" x14ac:dyDescent="0.2"/>
    <row r="1408" ht="12.75" customHeight="1" x14ac:dyDescent="0.2"/>
    <row r="1409" ht="12.75" customHeight="1" x14ac:dyDescent="0.2"/>
    <row r="1410" ht="12.75" customHeight="1" x14ac:dyDescent="0.2"/>
    <row r="1411" ht="12.75" customHeight="1" x14ac:dyDescent="0.2"/>
    <row r="1412" ht="12.75" customHeight="1" x14ac:dyDescent="0.2"/>
    <row r="1413" ht="12.75" customHeight="1" x14ac:dyDescent="0.2"/>
    <row r="1414" ht="12.75" customHeight="1" x14ac:dyDescent="0.2"/>
    <row r="1415" ht="12.75" customHeight="1" x14ac:dyDescent="0.2"/>
    <row r="1416" ht="12.75" customHeight="1" x14ac:dyDescent="0.2"/>
    <row r="1417" ht="12.75" customHeight="1" x14ac:dyDescent="0.2"/>
    <row r="1418" ht="12.75" customHeight="1" x14ac:dyDescent="0.2"/>
    <row r="1419" ht="12.75" customHeight="1" x14ac:dyDescent="0.2"/>
    <row r="1420" ht="12.75" customHeight="1" x14ac:dyDescent="0.2"/>
    <row r="1421" ht="12.75" customHeight="1" x14ac:dyDescent="0.2"/>
    <row r="1422" ht="12.75" customHeight="1" x14ac:dyDescent="0.2"/>
    <row r="1423" ht="12.75" customHeight="1" x14ac:dyDescent="0.2"/>
    <row r="1424" ht="12.75" customHeight="1" x14ac:dyDescent="0.2"/>
    <row r="1425" ht="12.75" customHeight="1" x14ac:dyDescent="0.2"/>
    <row r="1426" ht="12.75" customHeight="1" x14ac:dyDescent="0.2"/>
    <row r="1427" ht="12.75" customHeight="1" x14ac:dyDescent="0.2"/>
    <row r="1428" ht="12.75" customHeight="1" x14ac:dyDescent="0.2"/>
    <row r="1429" ht="12.75" customHeight="1" x14ac:dyDescent="0.2"/>
    <row r="1430" ht="12.75" customHeight="1" x14ac:dyDescent="0.2"/>
    <row r="1431" ht="12.75" customHeight="1" x14ac:dyDescent="0.2"/>
    <row r="1432" ht="12.75" customHeight="1" x14ac:dyDescent="0.2"/>
    <row r="1433" ht="12.75" customHeight="1" x14ac:dyDescent="0.2"/>
    <row r="1434" ht="12.75" customHeight="1" x14ac:dyDescent="0.2"/>
    <row r="1435" ht="12.75" customHeight="1" x14ac:dyDescent="0.2"/>
    <row r="1436" ht="12.75" customHeight="1" x14ac:dyDescent="0.2"/>
    <row r="1437" ht="12.75" customHeight="1" x14ac:dyDescent="0.2"/>
    <row r="1438" ht="12.75" customHeight="1" x14ac:dyDescent="0.2"/>
    <row r="1439" ht="12.75" customHeight="1" x14ac:dyDescent="0.2"/>
    <row r="1440" ht="12.75" customHeight="1" x14ac:dyDescent="0.2"/>
    <row r="1441" ht="12.75" customHeight="1" x14ac:dyDescent="0.2"/>
    <row r="1442" ht="12.75" customHeight="1" x14ac:dyDescent="0.2"/>
    <row r="1443" ht="12.75" customHeight="1" x14ac:dyDescent="0.2"/>
    <row r="1444" ht="12.75" customHeight="1" x14ac:dyDescent="0.2"/>
    <row r="1445" ht="12.75" customHeight="1" x14ac:dyDescent="0.2"/>
    <row r="1446" ht="12.75" customHeight="1" x14ac:dyDescent="0.2"/>
    <row r="1447" ht="12.75" customHeight="1" x14ac:dyDescent="0.2"/>
    <row r="1448" ht="12.75" customHeight="1" x14ac:dyDescent="0.2"/>
    <row r="1449" ht="12.75" customHeight="1" x14ac:dyDescent="0.2"/>
    <row r="1450" ht="12.75" customHeight="1" x14ac:dyDescent="0.2"/>
    <row r="1451" ht="12.75" customHeight="1" x14ac:dyDescent="0.2"/>
    <row r="1452" ht="12.75" customHeight="1" x14ac:dyDescent="0.2"/>
    <row r="1453" ht="12.75" customHeight="1" x14ac:dyDescent="0.2"/>
    <row r="1454" ht="12.75" customHeight="1" x14ac:dyDescent="0.2"/>
    <row r="1455" ht="12.75" customHeight="1" x14ac:dyDescent="0.2"/>
    <row r="1456" ht="12.75" customHeight="1" x14ac:dyDescent="0.2"/>
    <row r="1457" ht="12.75" customHeight="1" x14ac:dyDescent="0.2"/>
    <row r="1458" ht="12.75" customHeight="1" x14ac:dyDescent="0.2"/>
    <row r="1459" ht="12.75" customHeight="1" x14ac:dyDescent="0.2"/>
    <row r="1460" ht="12.75" customHeight="1" x14ac:dyDescent="0.2"/>
    <row r="1461" ht="12.75" customHeight="1" x14ac:dyDescent="0.2"/>
    <row r="1462" ht="12.75" customHeight="1" x14ac:dyDescent="0.2"/>
    <row r="1463" ht="12.75" customHeight="1" x14ac:dyDescent="0.2"/>
    <row r="1464" ht="12.75" customHeight="1" x14ac:dyDescent="0.2"/>
    <row r="1465" ht="12.75" customHeight="1" x14ac:dyDescent="0.2"/>
    <row r="1466" ht="12.75" customHeight="1" x14ac:dyDescent="0.2"/>
    <row r="1467" ht="12.75" customHeight="1" x14ac:dyDescent="0.2"/>
    <row r="1468" ht="12.75" customHeight="1" x14ac:dyDescent="0.2"/>
    <row r="1469" ht="12.75" customHeight="1" x14ac:dyDescent="0.2"/>
    <row r="1470" ht="12.75" customHeight="1" x14ac:dyDescent="0.2"/>
    <row r="1471" ht="12.75" customHeight="1" x14ac:dyDescent="0.2"/>
    <row r="1472" ht="12.75" customHeight="1" x14ac:dyDescent="0.2"/>
    <row r="1473" ht="12.75" customHeight="1" x14ac:dyDescent="0.2"/>
    <row r="1474" ht="12.75" customHeight="1" x14ac:dyDescent="0.2"/>
    <row r="1475" ht="12.75" customHeight="1" x14ac:dyDescent="0.2"/>
    <row r="1476" ht="12.75" customHeight="1" x14ac:dyDescent="0.2"/>
    <row r="1477" ht="12.75" customHeight="1" x14ac:dyDescent="0.2"/>
    <row r="1478" ht="12.75" customHeight="1" x14ac:dyDescent="0.2"/>
    <row r="1479" ht="12.75" customHeight="1" x14ac:dyDescent="0.2"/>
    <row r="1480" ht="12.75" customHeight="1" x14ac:dyDescent="0.2"/>
    <row r="1481" ht="12.75" customHeight="1" x14ac:dyDescent="0.2"/>
    <row r="1482" ht="12.75" customHeight="1" x14ac:dyDescent="0.2"/>
    <row r="1483" ht="12.75" customHeight="1" x14ac:dyDescent="0.2"/>
    <row r="1484" ht="12.75" customHeight="1" x14ac:dyDescent="0.2"/>
    <row r="1485" ht="12.75" customHeight="1" x14ac:dyDescent="0.2"/>
    <row r="1486" ht="12.75" customHeight="1" x14ac:dyDescent="0.2"/>
    <row r="1487" ht="12.75" customHeight="1" x14ac:dyDescent="0.2"/>
    <row r="1488" ht="12.75" customHeight="1" x14ac:dyDescent="0.2"/>
    <row r="1489" ht="12.75" customHeight="1" x14ac:dyDescent="0.2"/>
    <row r="1490" ht="12.75" customHeight="1" x14ac:dyDescent="0.2"/>
    <row r="1491" ht="12.75" customHeight="1" x14ac:dyDescent="0.2"/>
    <row r="1492" ht="12.75" customHeight="1" x14ac:dyDescent="0.2"/>
    <row r="1493" ht="12.75" customHeight="1" x14ac:dyDescent="0.2"/>
    <row r="1494" ht="12.75" customHeight="1" x14ac:dyDescent="0.2"/>
    <row r="1495" ht="12.75" customHeight="1" x14ac:dyDescent="0.2"/>
    <row r="1496" ht="12.75" customHeight="1" x14ac:dyDescent="0.2"/>
    <row r="1497" ht="12.75" customHeight="1" x14ac:dyDescent="0.2"/>
    <row r="1498" ht="12.75" customHeight="1" x14ac:dyDescent="0.2"/>
    <row r="1499" ht="12.75" customHeight="1" x14ac:dyDescent="0.2"/>
    <row r="1500" ht="12.75" customHeight="1" x14ac:dyDescent="0.2"/>
    <row r="1501" ht="12.75" customHeight="1" x14ac:dyDescent="0.2"/>
    <row r="1502" ht="12.75" customHeight="1" x14ac:dyDescent="0.2"/>
    <row r="1503" ht="12.75" customHeight="1" x14ac:dyDescent="0.2"/>
    <row r="1504" ht="12.75" customHeight="1" x14ac:dyDescent="0.2"/>
    <row r="1505" ht="12.75" customHeight="1" x14ac:dyDescent="0.2"/>
    <row r="1506" ht="12.75" customHeight="1" x14ac:dyDescent="0.2"/>
    <row r="1507" ht="12.75" customHeight="1" x14ac:dyDescent="0.2"/>
    <row r="1508" ht="12.75" customHeight="1" x14ac:dyDescent="0.2"/>
    <row r="1509" ht="12.75" customHeight="1" x14ac:dyDescent="0.2"/>
    <row r="1510" ht="12.75" customHeight="1" x14ac:dyDescent="0.2"/>
    <row r="1511" ht="12.75" customHeight="1" x14ac:dyDescent="0.2"/>
    <row r="1512" ht="12.75" customHeight="1" x14ac:dyDescent="0.2"/>
    <row r="1513" ht="12.75" customHeight="1" x14ac:dyDescent="0.2"/>
    <row r="1514" ht="12.75" customHeight="1" x14ac:dyDescent="0.2"/>
    <row r="1515" ht="12.75" customHeight="1" x14ac:dyDescent="0.2"/>
    <row r="1516" ht="12.75" customHeight="1" x14ac:dyDescent="0.2"/>
    <row r="1517" ht="12.75" customHeight="1" x14ac:dyDescent="0.2"/>
    <row r="1518" ht="12.75" customHeight="1" x14ac:dyDescent="0.2"/>
    <row r="1519" ht="12.75" customHeight="1" x14ac:dyDescent="0.2"/>
    <row r="1520" ht="12.75" customHeight="1" x14ac:dyDescent="0.2"/>
    <row r="1521" ht="12.75" customHeight="1" x14ac:dyDescent="0.2"/>
    <row r="1522" ht="12.75" customHeight="1" x14ac:dyDescent="0.2"/>
    <row r="1523" ht="12.75" customHeight="1" x14ac:dyDescent="0.2"/>
    <row r="1524" ht="12.75" customHeight="1" x14ac:dyDescent="0.2"/>
    <row r="1525" ht="12.75" customHeight="1" x14ac:dyDescent="0.2"/>
    <row r="1526" ht="12.75" customHeight="1" x14ac:dyDescent="0.2"/>
    <row r="1527" ht="12.75" customHeight="1" x14ac:dyDescent="0.2"/>
    <row r="1528" ht="12.75" customHeight="1" x14ac:dyDescent="0.2"/>
    <row r="1529" ht="12.75" customHeight="1" x14ac:dyDescent="0.2"/>
    <row r="1530" ht="12.75" customHeight="1" x14ac:dyDescent="0.2"/>
    <row r="1531" ht="12.75" customHeight="1" x14ac:dyDescent="0.2"/>
    <row r="1532" ht="12.75" customHeight="1" x14ac:dyDescent="0.2"/>
    <row r="1533" ht="12.75" customHeight="1" x14ac:dyDescent="0.2"/>
    <row r="1534" ht="12.75" customHeight="1" x14ac:dyDescent="0.2"/>
    <row r="1535" ht="12.75" customHeight="1" x14ac:dyDescent="0.2"/>
    <row r="1536" ht="12.75" customHeight="1" x14ac:dyDescent="0.2"/>
    <row r="1537" ht="12.75" customHeight="1" x14ac:dyDescent="0.2"/>
    <row r="1538" ht="12.75" customHeight="1" x14ac:dyDescent="0.2"/>
    <row r="1539" ht="12.75" customHeight="1" x14ac:dyDescent="0.2"/>
    <row r="1540" ht="12.75" customHeight="1" x14ac:dyDescent="0.2"/>
    <row r="1541" ht="12.75" customHeight="1" x14ac:dyDescent="0.2"/>
    <row r="1542" ht="12.75" customHeight="1" x14ac:dyDescent="0.2"/>
    <row r="1543" ht="12.75" customHeight="1" x14ac:dyDescent="0.2"/>
    <row r="1544" ht="12.75" customHeight="1" x14ac:dyDescent="0.2"/>
    <row r="1545" ht="12.75" customHeight="1" x14ac:dyDescent="0.2"/>
    <row r="1546" ht="12.75" customHeight="1" x14ac:dyDescent="0.2"/>
    <row r="1547" ht="12.75" customHeight="1" x14ac:dyDescent="0.2"/>
    <row r="1548" ht="12.75" customHeight="1" x14ac:dyDescent="0.2"/>
    <row r="1549" ht="12.75" customHeight="1" x14ac:dyDescent="0.2"/>
    <row r="1550" ht="12.75" customHeight="1" x14ac:dyDescent="0.2"/>
    <row r="1551" ht="12.75" customHeight="1" x14ac:dyDescent="0.2"/>
    <row r="1552" ht="12.75" customHeight="1" x14ac:dyDescent="0.2"/>
    <row r="1553" ht="12.75" customHeight="1" x14ac:dyDescent="0.2"/>
    <row r="1554" ht="12.75" customHeight="1" x14ac:dyDescent="0.2"/>
    <row r="1555" ht="12.75" customHeight="1" x14ac:dyDescent="0.2"/>
    <row r="1556" ht="12.75" customHeight="1" x14ac:dyDescent="0.2"/>
    <row r="1557" ht="12.75" customHeight="1" x14ac:dyDescent="0.2"/>
    <row r="1558" ht="12.75" customHeight="1" x14ac:dyDescent="0.2"/>
    <row r="1559" ht="12.75" customHeight="1" x14ac:dyDescent="0.2"/>
    <row r="1560" ht="12.75" customHeight="1" x14ac:dyDescent="0.2"/>
    <row r="1561" ht="12.75" customHeight="1" x14ac:dyDescent="0.2"/>
    <row r="1562" ht="12.75" customHeight="1" x14ac:dyDescent="0.2"/>
    <row r="1563" ht="12.75" customHeight="1" x14ac:dyDescent="0.2"/>
    <row r="1564" ht="12.75" customHeight="1" x14ac:dyDescent="0.2"/>
    <row r="1565" ht="12.75" customHeight="1" x14ac:dyDescent="0.2"/>
    <row r="1566" ht="12.75" customHeight="1" x14ac:dyDescent="0.2"/>
    <row r="1567" ht="12.75" customHeight="1" x14ac:dyDescent="0.2"/>
    <row r="1568" ht="12.75" customHeight="1" x14ac:dyDescent="0.2"/>
    <row r="1569" ht="12.75" customHeight="1" x14ac:dyDescent="0.2"/>
    <row r="1570" ht="12.75" customHeight="1" x14ac:dyDescent="0.2"/>
    <row r="1571" ht="12.75" customHeight="1" x14ac:dyDescent="0.2"/>
    <row r="1572" ht="12.75" customHeight="1" x14ac:dyDescent="0.2"/>
    <row r="1573" ht="12.75" customHeight="1" x14ac:dyDescent="0.2"/>
    <row r="1574" ht="12.75" customHeight="1" x14ac:dyDescent="0.2"/>
    <row r="1575" ht="12.75" customHeight="1" x14ac:dyDescent="0.2"/>
    <row r="1576" ht="12.75" customHeight="1" x14ac:dyDescent="0.2"/>
    <row r="1577" ht="12.75" customHeight="1" x14ac:dyDescent="0.2"/>
    <row r="1578" ht="12.75" customHeight="1" x14ac:dyDescent="0.2"/>
    <row r="1579" ht="12.75" customHeight="1" x14ac:dyDescent="0.2"/>
    <row r="1580" ht="12.75" customHeight="1" x14ac:dyDescent="0.2"/>
    <row r="1581" ht="12.75" customHeight="1" x14ac:dyDescent="0.2"/>
    <row r="1582" ht="12.75" customHeight="1" x14ac:dyDescent="0.2"/>
    <row r="1583" ht="12.75" customHeight="1" x14ac:dyDescent="0.2"/>
    <row r="1584" ht="12.75" customHeight="1" x14ac:dyDescent="0.2"/>
    <row r="1585" ht="12.75" customHeight="1" x14ac:dyDescent="0.2"/>
    <row r="1586" ht="12.75" customHeight="1" x14ac:dyDescent="0.2"/>
    <row r="1587" ht="12.75" customHeight="1" x14ac:dyDescent="0.2"/>
    <row r="1588" ht="12.75" customHeight="1" x14ac:dyDescent="0.2"/>
    <row r="1589" ht="12.75" customHeight="1" x14ac:dyDescent="0.2"/>
    <row r="1590" ht="12.75" customHeight="1" x14ac:dyDescent="0.2"/>
    <row r="1591" ht="12.75" customHeight="1" x14ac:dyDescent="0.2"/>
    <row r="1592" ht="12.75" customHeight="1" x14ac:dyDescent="0.2"/>
    <row r="1593" ht="12.75" customHeight="1" x14ac:dyDescent="0.2"/>
    <row r="1594" ht="12.75" customHeight="1" x14ac:dyDescent="0.2"/>
    <row r="1595" ht="12.75" customHeight="1" x14ac:dyDescent="0.2"/>
    <row r="1596" ht="12.75" customHeight="1" x14ac:dyDescent="0.2"/>
    <row r="1597" ht="12.75" customHeight="1" x14ac:dyDescent="0.2"/>
    <row r="1598" ht="12.75" customHeight="1" x14ac:dyDescent="0.2"/>
    <row r="1599" ht="12.75" customHeight="1" x14ac:dyDescent="0.2"/>
    <row r="1600" ht="12.75" customHeight="1" x14ac:dyDescent="0.2"/>
    <row r="1601" ht="12.75" customHeight="1" x14ac:dyDescent="0.2"/>
    <row r="1602" ht="12.75" customHeight="1" x14ac:dyDescent="0.2"/>
    <row r="1603" ht="12.75" customHeight="1" x14ac:dyDescent="0.2"/>
    <row r="1604" ht="12.75" customHeight="1" x14ac:dyDescent="0.2"/>
    <row r="1605" ht="12.75" customHeight="1" x14ac:dyDescent="0.2"/>
    <row r="1606" ht="12.75" customHeight="1" x14ac:dyDescent="0.2"/>
    <row r="1607" ht="12.75" customHeight="1" x14ac:dyDescent="0.2"/>
    <row r="1608" ht="12.75" customHeight="1" x14ac:dyDescent="0.2"/>
    <row r="1609" ht="12.75" customHeight="1" x14ac:dyDescent="0.2"/>
    <row r="1610" ht="12.75" customHeight="1" x14ac:dyDescent="0.2"/>
    <row r="1611" ht="12.75" customHeight="1" x14ac:dyDescent="0.2"/>
    <row r="1612" ht="12.75" customHeight="1" x14ac:dyDescent="0.2"/>
    <row r="1613" ht="12.75" customHeight="1" x14ac:dyDescent="0.2"/>
    <row r="1614" ht="12.75" customHeight="1" x14ac:dyDescent="0.2"/>
    <row r="1615" ht="12.75" customHeight="1" x14ac:dyDescent="0.2"/>
    <row r="1616" ht="12.75" customHeight="1" x14ac:dyDescent="0.2"/>
    <row r="1617" ht="12.75" customHeight="1" x14ac:dyDescent="0.2"/>
    <row r="1618" ht="12.75" customHeight="1" x14ac:dyDescent="0.2"/>
    <row r="1619" ht="12.75" customHeight="1" x14ac:dyDescent="0.2"/>
    <row r="1620" ht="12.75" customHeight="1" x14ac:dyDescent="0.2"/>
    <row r="1621" ht="12.75" customHeight="1" x14ac:dyDescent="0.2"/>
    <row r="1622" ht="12.75" customHeight="1" x14ac:dyDescent="0.2"/>
    <row r="1623" ht="12.75" customHeight="1" x14ac:dyDescent="0.2"/>
    <row r="1624" ht="12.75" customHeight="1" x14ac:dyDescent="0.2"/>
    <row r="1625" ht="12.75" customHeight="1" x14ac:dyDescent="0.2"/>
    <row r="1626" ht="12.75" customHeight="1" x14ac:dyDescent="0.2"/>
    <row r="1627" ht="12.75" customHeight="1" x14ac:dyDescent="0.2"/>
    <row r="1628" ht="12.75" customHeight="1" x14ac:dyDescent="0.2"/>
    <row r="1629" ht="12.75" customHeight="1" x14ac:dyDescent="0.2"/>
    <row r="1630" ht="12.75" customHeight="1" x14ac:dyDescent="0.2"/>
    <row r="1631" ht="12.75" customHeight="1" x14ac:dyDescent="0.2"/>
    <row r="1632" ht="12.75" customHeight="1" x14ac:dyDescent="0.2"/>
    <row r="1633" ht="12.75" customHeight="1" x14ac:dyDescent="0.2"/>
    <row r="1634" ht="12.75" customHeight="1" x14ac:dyDescent="0.2"/>
    <row r="1635" ht="12.75" customHeight="1" x14ac:dyDescent="0.2"/>
    <row r="1636" ht="12.75" customHeight="1" x14ac:dyDescent="0.2"/>
    <row r="1637" ht="12.75" customHeight="1" x14ac:dyDescent="0.2"/>
    <row r="1638" ht="12.75" customHeight="1" x14ac:dyDescent="0.2"/>
    <row r="1639" ht="12.75" customHeight="1" x14ac:dyDescent="0.2"/>
    <row r="1640" ht="12.75" customHeight="1" x14ac:dyDescent="0.2"/>
    <row r="1641" ht="12.75" customHeight="1" x14ac:dyDescent="0.2"/>
    <row r="1642" ht="12.75" customHeight="1" x14ac:dyDescent="0.2"/>
    <row r="1643" ht="12.75" customHeight="1" x14ac:dyDescent="0.2"/>
    <row r="1644" ht="12.75" customHeight="1" x14ac:dyDescent="0.2"/>
    <row r="1645" ht="12.75" customHeight="1" x14ac:dyDescent="0.2"/>
    <row r="1646" ht="12.75" customHeight="1" x14ac:dyDescent="0.2"/>
    <row r="1647" ht="12.75" customHeight="1" x14ac:dyDescent="0.2"/>
    <row r="1648" ht="12.75" customHeight="1" x14ac:dyDescent="0.2"/>
    <row r="1649" ht="12.75" customHeight="1" x14ac:dyDescent="0.2"/>
    <row r="1650" ht="12.75" customHeight="1" x14ac:dyDescent="0.2"/>
    <row r="1651" ht="12.75" customHeight="1" x14ac:dyDescent="0.2"/>
    <row r="1652" ht="12.75" customHeight="1" x14ac:dyDescent="0.2"/>
    <row r="1653" ht="12.75" customHeight="1" x14ac:dyDescent="0.2"/>
    <row r="1654" ht="12.75" customHeight="1" x14ac:dyDescent="0.2"/>
    <row r="1655" ht="12.75" customHeight="1" x14ac:dyDescent="0.2"/>
    <row r="1656" ht="12.75" customHeight="1" x14ac:dyDescent="0.2"/>
    <row r="1657" ht="12.75" customHeight="1" x14ac:dyDescent="0.2"/>
    <row r="1658" ht="12.75" customHeight="1" x14ac:dyDescent="0.2"/>
    <row r="1659" ht="12.75" customHeight="1" x14ac:dyDescent="0.2"/>
    <row r="1660" ht="12.75" customHeight="1" x14ac:dyDescent="0.2"/>
    <row r="1661" ht="12.75" customHeight="1" x14ac:dyDescent="0.2"/>
    <row r="1662" ht="12.75" customHeight="1" x14ac:dyDescent="0.2"/>
    <row r="1663" ht="12.75" customHeight="1" x14ac:dyDescent="0.2"/>
    <row r="1664" ht="12.75" customHeight="1" x14ac:dyDescent="0.2"/>
    <row r="1665" ht="12.75" customHeight="1" x14ac:dyDescent="0.2"/>
    <row r="1666" ht="12.75" customHeight="1" x14ac:dyDescent="0.2"/>
    <row r="1667" ht="12.75" customHeight="1" x14ac:dyDescent="0.2"/>
    <row r="1668" ht="12.75" customHeight="1" x14ac:dyDescent="0.2"/>
    <row r="1669" ht="12.75" customHeight="1" x14ac:dyDescent="0.2"/>
    <row r="1670" ht="12.75" customHeight="1" x14ac:dyDescent="0.2"/>
    <row r="1671" ht="12.75" customHeight="1" x14ac:dyDescent="0.2"/>
    <row r="1672" ht="12.75" customHeight="1" x14ac:dyDescent="0.2"/>
    <row r="1673" ht="12.75" customHeight="1" x14ac:dyDescent="0.2"/>
    <row r="1674" ht="12.75" customHeight="1" x14ac:dyDescent="0.2"/>
    <row r="1675" ht="12.75" customHeight="1" x14ac:dyDescent="0.2"/>
    <row r="1676" ht="12.75" customHeight="1" x14ac:dyDescent="0.2"/>
    <row r="1677" ht="12.75" customHeight="1" x14ac:dyDescent="0.2"/>
    <row r="1678" ht="12.75" customHeight="1" x14ac:dyDescent="0.2"/>
    <row r="1679" ht="12.75" customHeight="1" x14ac:dyDescent="0.2"/>
    <row r="1680" ht="12.75" customHeight="1" x14ac:dyDescent="0.2"/>
    <row r="1681" ht="12.75" customHeight="1" x14ac:dyDescent="0.2"/>
    <row r="1682" ht="12.75" customHeight="1" x14ac:dyDescent="0.2"/>
    <row r="1683" ht="12.75" customHeight="1" x14ac:dyDescent="0.2"/>
    <row r="1684" ht="12.75" customHeight="1" x14ac:dyDescent="0.2"/>
    <row r="1685" ht="12.75" customHeight="1" x14ac:dyDescent="0.2"/>
    <row r="1686" ht="12.75" customHeight="1" x14ac:dyDescent="0.2"/>
    <row r="1687" ht="12.75" customHeight="1" x14ac:dyDescent="0.2"/>
    <row r="1688" ht="12.75" customHeight="1" x14ac:dyDescent="0.2"/>
    <row r="1689" ht="12.75" customHeight="1" x14ac:dyDescent="0.2"/>
    <row r="1690" ht="12.75" customHeight="1" x14ac:dyDescent="0.2"/>
    <row r="1691" ht="12.75" customHeight="1" x14ac:dyDescent="0.2"/>
    <row r="1692" ht="12.75" customHeight="1" x14ac:dyDescent="0.2"/>
    <row r="1693" ht="12.75" customHeight="1" x14ac:dyDescent="0.2"/>
    <row r="1694" ht="12.75" customHeight="1" x14ac:dyDescent="0.2"/>
    <row r="1695" ht="12.75" customHeight="1" x14ac:dyDescent="0.2"/>
    <row r="1696" ht="12.75" customHeight="1" x14ac:dyDescent="0.2"/>
    <row r="1697" ht="12.75" customHeight="1" x14ac:dyDescent="0.2"/>
    <row r="1698" ht="12.75" customHeight="1" x14ac:dyDescent="0.2"/>
    <row r="1699" ht="12.75" customHeight="1" x14ac:dyDescent="0.2"/>
    <row r="1700" ht="12.75" customHeight="1" x14ac:dyDescent="0.2"/>
    <row r="1701" ht="12.75" customHeight="1" x14ac:dyDescent="0.2"/>
    <row r="1702" ht="12.75" customHeight="1" x14ac:dyDescent="0.2"/>
    <row r="1703" ht="12.75" customHeight="1" x14ac:dyDescent="0.2"/>
    <row r="1704" ht="12.75" customHeight="1" x14ac:dyDescent="0.2"/>
    <row r="1705" ht="12.75" customHeight="1" x14ac:dyDescent="0.2"/>
    <row r="1706" ht="12.75" customHeight="1" x14ac:dyDescent="0.2"/>
    <row r="1707" ht="12.75" customHeight="1" x14ac:dyDescent="0.2"/>
    <row r="1708" ht="12.75" customHeight="1" x14ac:dyDescent="0.2"/>
    <row r="1709" ht="12.75" customHeight="1" x14ac:dyDescent="0.2"/>
    <row r="1710" ht="12.75" customHeight="1" x14ac:dyDescent="0.2"/>
    <row r="1711" ht="12.75" customHeight="1" x14ac:dyDescent="0.2"/>
    <row r="1712" ht="12.75" customHeight="1" x14ac:dyDescent="0.2"/>
    <row r="1713" ht="12.75" customHeight="1" x14ac:dyDescent="0.2"/>
    <row r="1714" ht="12.75" customHeight="1" x14ac:dyDescent="0.2"/>
    <row r="1715" ht="12.75" customHeight="1" x14ac:dyDescent="0.2"/>
    <row r="1716" ht="12.75" customHeight="1" x14ac:dyDescent="0.2"/>
    <row r="1717" ht="12.75" customHeight="1" x14ac:dyDescent="0.2"/>
    <row r="1718" ht="12.75" customHeight="1" x14ac:dyDescent="0.2"/>
    <row r="1719" ht="12.75" customHeight="1" x14ac:dyDescent="0.2"/>
    <row r="1720" ht="12.75" customHeight="1" x14ac:dyDescent="0.2"/>
    <row r="1721" ht="12.75" customHeight="1" x14ac:dyDescent="0.2"/>
    <row r="1722" ht="12.75" customHeight="1" x14ac:dyDescent="0.2"/>
    <row r="1723" ht="12.75" customHeight="1" x14ac:dyDescent="0.2"/>
    <row r="1724" ht="12.75" customHeight="1" x14ac:dyDescent="0.2"/>
    <row r="1725" ht="12.75" customHeight="1" x14ac:dyDescent="0.2"/>
    <row r="1726" ht="12.75" customHeight="1" x14ac:dyDescent="0.2"/>
    <row r="1727" ht="12.75" customHeight="1" x14ac:dyDescent="0.2"/>
    <row r="1728" ht="12.75" customHeight="1" x14ac:dyDescent="0.2"/>
    <row r="1729" ht="12.75" customHeight="1" x14ac:dyDescent="0.2"/>
    <row r="1730" ht="12.75" customHeight="1" x14ac:dyDescent="0.2"/>
    <row r="1731" ht="12.75" customHeight="1" x14ac:dyDescent="0.2"/>
    <row r="1732" ht="12.75" customHeight="1" x14ac:dyDescent="0.2"/>
    <row r="1733" ht="12.75" customHeight="1" x14ac:dyDescent="0.2"/>
    <row r="1734" ht="12.75" customHeight="1" x14ac:dyDescent="0.2"/>
    <row r="1735" ht="12.75" customHeight="1" x14ac:dyDescent="0.2"/>
    <row r="1736" ht="12.75" customHeight="1" x14ac:dyDescent="0.2"/>
    <row r="1737" ht="12.75" customHeight="1" x14ac:dyDescent="0.2"/>
    <row r="1738" ht="12.75" customHeight="1" x14ac:dyDescent="0.2"/>
    <row r="1739" ht="12.75" customHeight="1" x14ac:dyDescent="0.2"/>
    <row r="1740" ht="12.75" customHeight="1" x14ac:dyDescent="0.2"/>
    <row r="1741" ht="12.75" customHeight="1" x14ac:dyDescent="0.2"/>
    <row r="1742" ht="12.75" customHeight="1" x14ac:dyDescent="0.2"/>
    <row r="1743" ht="12.75" customHeight="1" x14ac:dyDescent="0.2"/>
    <row r="1744" ht="12.75" customHeight="1" x14ac:dyDescent="0.2"/>
    <row r="1745" ht="12.75" customHeight="1" x14ac:dyDescent="0.2"/>
    <row r="1746" ht="12.75" customHeight="1" x14ac:dyDescent="0.2"/>
    <row r="1747" ht="12.75" customHeight="1" x14ac:dyDescent="0.2"/>
    <row r="1748" ht="12.75" customHeight="1" x14ac:dyDescent="0.2"/>
    <row r="1749" ht="12.75" customHeight="1" x14ac:dyDescent="0.2"/>
    <row r="1750" ht="12.75" customHeight="1" x14ac:dyDescent="0.2"/>
    <row r="1751" ht="12.75" customHeight="1" x14ac:dyDescent="0.2"/>
    <row r="1752" ht="12.75" customHeight="1" x14ac:dyDescent="0.2"/>
    <row r="1753" ht="12.75" customHeight="1" x14ac:dyDescent="0.2"/>
    <row r="1754" ht="12.75" customHeight="1" x14ac:dyDescent="0.2"/>
    <row r="1755" ht="12.75" customHeight="1" x14ac:dyDescent="0.2"/>
    <row r="1756" ht="12.75" customHeight="1" x14ac:dyDescent="0.2"/>
    <row r="1757" ht="12.75" customHeight="1" x14ac:dyDescent="0.2"/>
    <row r="1758" ht="12.75" customHeight="1" x14ac:dyDescent="0.2"/>
    <row r="1759" ht="12.75" customHeight="1" x14ac:dyDescent="0.2"/>
    <row r="1760" ht="12.75" customHeight="1" x14ac:dyDescent="0.2"/>
    <row r="1761" ht="12.75" customHeight="1" x14ac:dyDescent="0.2"/>
    <row r="1762" ht="12.75" customHeight="1" x14ac:dyDescent="0.2"/>
    <row r="1763" ht="12.75" customHeight="1" x14ac:dyDescent="0.2"/>
    <row r="1764" ht="12.75" customHeight="1" x14ac:dyDescent="0.2"/>
    <row r="1765" ht="12.75" customHeight="1" x14ac:dyDescent="0.2"/>
    <row r="1766" ht="12.75" customHeight="1" x14ac:dyDescent="0.2"/>
    <row r="1767" ht="12.75" customHeight="1" x14ac:dyDescent="0.2"/>
    <row r="1768" ht="12.75" customHeight="1" x14ac:dyDescent="0.2"/>
    <row r="1769" ht="12.75" customHeight="1" x14ac:dyDescent="0.2"/>
    <row r="1770" ht="12.75" customHeight="1" x14ac:dyDescent="0.2"/>
    <row r="1771" ht="12.75" customHeight="1" x14ac:dyDescent="0.2"/>
    <row r="1772" ht="12.75" customHeight="1" x14ac:dyDescent="0.2"/>
    <row r="1773" ht="12.75" customHeight="1" x14ac:dyDescent="0.2"/>
    <row r="1774" ht="12.75" customHeight="1" x14ac:dyDescent="0.2"/>
    <row r="1775" ht="12.75" customHeight="1" x14ac:dyDescent="0.2"/>
    <row r="1776" ht="12.75" customHeight="1" x14ac:dyDescent="0.2"/>
    <row r="1777" ht="12.75" customHeight="1" x14ac:dyDescent="0.2"/>
    <row r="1778" ht="12.75" customHeight="1" x14ac:dyDescent="0.2"/>
    <row r="1779" ht="12.75" customHeight="1" x14ac:dyDescent="0.2"/>
    <row r="1780" ht="12.75" customHeight="1" x14ac:dyDescent="0.2"/>
    <row r="1781" ht="12.75" customHeight="1" x14ac:dyDescent="0.2"/>
    <row r="1782" ht="12.75" customHeight="1" x14ac:dyDescent="0.2"/>
    <row r="1783" ht="12.75" customHeight="1" x14ac:dyDescent="0.2"/>
    <row r="1784" ht="12.75" customHeight="1" x14ac:dyDescent="0.2"/>
    <row r="1785" ht="12.75" customHeight="1" x14ac:dyDescent="0.2"/>
    <row r="1786" ht="12.75" customHeight="1" x14ac:dyDescent="0.2"/>
    <row r="1787" ht="12.75" customHeight="1" x14ac:dyDescent="0.2"/>
    <row r="1788" ht="12.75" customHeight="1" x14ac:dyDescent="0.2"/>
    <row r="1789" ht="12.75" customHeight="1" x14ac:dyDescent="0.2"/>
    <row r="1790" ht="12.75" customHeight="1" x14ac:dyDescent="0.2"/>
    <row r="1791" ht="12.75" customHeight="1" x14ac:dyDescent="0.2"/>
    <row r="1792" ht="12.75" customHeight="1" x14ac:dyDescent="0.2"/>
    <row r="1793" ht="12.75" customHeight="1" x14ac:dyDescent="0.2"/>
    <row r="1794" ht="12.75" customHeight="1" x14ac:dyDescent="0.2"/>
    <row r="1795" ht="12.75" customHeight="1" x14ac:dyDescent="0.2"/>
    <row r="1796" ht="12.75" customHeight="1" x14ac:dyDescent="0.2"/>
    <row r="1797" ht="12.75" customHeight="1" x14ac:dyDescent="0.2"/>
    <row r="1798" ht="12.75" customHeight="1" x14ac:dyDescent="0.2"/>
    <row r="1799" ht="12.75" customHeight="1" x14ac:dyDescent="0.2"/>
    <row r="1800" ht="12.75" customHeight="1" x14ac:dyDescent="0.2"/>
    <row r="1801" ht="12.75" customHeight="1" x14ac:dyDescent="0.2"/>
    <row r="1802" ht="12.75" customHeight="1" x14ac:dyDescent="0.2"/>
    <row r="1803" ht="12.75" customHeight="1" x14ac:dyDescent="0.2"/>
    <row r="1804" ht="12.75" customHeight="1" x14ac:dyDescent="0.2"/>
    <row r="1805" ht="12.75" customHeight="1" x14ac:dyDescent="0.2"/>
    <row r="1806" ht="12.75" customHeight="1" x14ac:dyDescent="0.2"/>
    <row r="1807" ht="12.75" customHeight="1" x14ac:dyDescent="0.2"/>
    <row r="1808" ht="12.75" customHeight="1" x14ac:dyDescent="0.2"/>
    <row r="1809" ht="12.75" customHeight="1" x14ac:dyDescent="0.2"/>
    <row r="1810" ht="12.75" customHeight="1" x14ac:dyDescent="0.2"/>
    <row r="1811" ht="12.75" customHeight="1" x14ac:dyDescent="0.2"/>
    <row r="1812" ht="12.75" customHeight="1" x14ac:dyDescent="0.2"/>
    <row r="1813" ht="12.75" customHeight="1" x14ac:dyDescent="0.2"/>
    <row r="1814" ht="12.75" customHeight="1" x14ac:dyDescent="0.2"/>
    <row r="1815" ht="12.75" customHeight="1" x14ac:dyDescent="0.2"/>
    <row r="1816" ht="12.75" customHeight="1" x14ac:dyDescent="0.2"/>
    <row r="1817" ht="12.75" customHeight="1" x14ac:dyDescent="0.2"/>
    <row r="1818" ht="12.75" customHeight="1" x14ac:dyDescent="0.2"/>
    <row r="1819" ht="12.75" customHeight="1" x14ac:dyDescent="0.2"/>
    <row r="1820" ht="12.75" customHeight="1" x14ac:dyDescent="0.2"/>
    <row r="1821" ht="12.75" customHeight="1" x14ac:dyDescent="0.2"/>
    <row r="1822" ht="12.75" customHeight="1" x14ac:dyDescent="0.2"/>
    <row r="1823" ht="12.75" customHeight="1" x14ac:dyDescent="0.2"/>
    <row r="1824" ht="12.75" customHeight="1" x14ac:dyDescent="0.2"/>
    <row r="1825" ht="12.75" customHeight="1" x14ac:dyDescent="0.2"/>
    <row r="1826" ht="12.75" customHeight="1" x14ac:dyDescent="0.2"/>
    <row r="1827" ht="12.75" customHeight="1" x14ac:dyDescent="0.2"/>
    <row r="1828" ht="12.75" customHeight="1" x14ac:dyDescent="0.2"/>
    <row r="1829" ht="12.75" customHeight="1" x14ac:dyDescent="0.2"/>
    <row r="1830" ht="12.75" customHeight="1" x14ac:dyDescent="0.2"/>
    <row r="1831" ht="12.75" customHeight="1" x14ac:dyDescent="0.2"/>
    <row r="1832" ht="12.75" customHeight="1" x14ac:dyDescent="0.2"/>
    <row r="1833" ht="12.75" customHeight="1" x14ac:dyDescent="0.2"/>
    <row r="1834" ht="12.75" customHeight="1" x14ac:dyDescent="0.2"/>
    <row r="1835" ht="12.75" customHeight="1" x14ac:dyDescent="0.2"/>
    <row r="1836" ht="12.75" customHeight="1" x14ac:dyDescent="0.2"/>
    <row r="1837" ht="12.75" customHeight="1" x14ac:dyDescent="0.2"/>
    <row r="1838" ht="12.75" customHeight="1" x14ac:dyDescent="0.2"/>
    <row r="1839" ht="12.75" customHeight="1" x14ac:dyDescent="0.2"/>
    <row r="1840" ht="12.75" customHeight="1" x14ac:dyDescent="0.2"/>
    <row r="1841" ht="12.75" customHeight="1" x14ac:dyDescent="0.2"/>
    <row r="1842" ht="12.75" customHeight="1" x14ac:dyDescent="0.2"/>
    <row r="1843" ht="12.75" customHeight="1" x14ac:dyDescent="0.2"/>
    <row r="1844" ht="12.75" customHeight="1" x14ac:dyDescent="0.2"/>
    <row r="1845" ht="12.75" customHeight="1" x14ac:dyDescent="0.2"/>
    <row r="1846" ht="12.75" customHeight="1" x14ac:dyDescent="0.2"/>
    <row r="1847" ht="12.75" customHeight="1" x14ac:dyDescent="0.2"/>
    <row r="1848" ht="12.75" customHeight="1" x14ac:dyDescent="0.2"/>
    <row r="1849" ht="12.75" customHeight="1" x14ac:dyDescent="0.2"/>
    <row r="1850" ht="12.75" customHeight="1" x14ac:dyDescent="0.2"/>
    <row r="1851" ht="12.75" customHeight="1" x14ac:dyDescent="0.2"/>
    <row r="1852" ht="12.75" customHeight="1" x14ac:dyDescent="0.2"/>
    <row r="1853" ht="12.75" customHeight="1" x14ac:dyDescent="0.2"/>
    <row r="1854" ht="12.75" customHeight="1" x14ac:dyDescent="0.2"/>
    <row r="1855" ht="12.75" customHeight="1" x14ac:dyDescent="0.2"/>
    <row r="1856" ht="12.75" customHeight="1" x14ac:dyDescent="0.2"/>
    <row r="1857" ht="12.75" customHeight="1" x14ac:dyDescent="0.2"/>
    <row r="1858" ht="12.75" customHeight="1" x14ac:dyDescent="0.2"/>
    <row r="1859" ht="12.75" customHeight="1" x14ac:dyDescent="0.2"/>
    <row r="1860" ht="12.75" customHeight="1" x14ac:dyDescent="0.2"/>
    <row r="1861" ht="12.75" customHeight="1" x14ac:dyDescent="0.2"/>
    <row r="1862" ht="12.75" customHeight="1" x14ac:dyDescent="0.2"/>
    <row r="1863" ht="12.75" customHeight="1" x14ac:dyDescent="0.2"/>
    <row r="1864" ht="12.75" customHeight="1" x14ac:dyDescent="0.2"/>
    <row r="1865" ht="12.75" customHeight="1" x14ac:dyDescent="0.2"/>
    <row r="1866" ht="12.75" customHeight="1" x14ac:dyDescent="0.2"/>
    <row r="1867" ht="12.75" customHeight="1" x14ac:dyDescent="0.2"/>
    <row r="1868" ht="12.75" customHeight="1" x14ac:dyDescent="0.2"/>
    <row r="1869" ht="12.75" customHeight="1" x14ac:dyDescent="0.2"/>
    <row r="1870" ht="12.75" customHeight="1" x14ac:dyDescent="0.2"/>
    <row r="1871" ht="12.75" customHeight="1" x14ac:dyDescent="0.2"/>
    <row r="1872" ht="12.75" customHeight="1" x14ac:dyDescent="0.2"/>
    <row r="1873" ht="12.75" customHeight="1" x14ac:dyDescent="0.2"/>
    <row r="1874" ht="12.75" customHeight="1" x14ac:dyDescent="0.2"/>
    <row r="1875" ht="12.75" customHeight="1" x14ac:dyDescent="0.2"/>
    <row r="1876" ht="12.75" customHeight="1" x14ac:dyDescent="0.2"/>
    <row r="1877" ht="12.75" customHeight="1" x14ac:dyDescent="0.2"/>
    <row r="1878" ht="12.75" customHeight="1" x14ac:dyDescent="0.2"/>
    <row r="1879" ht="12.75" customHeight="1" x14ac:dyDescent="0.2"/>
    <row r="1880" ht="12.75" customHeight="1" x14ac:dyDescent="0.2"/>
    <row r="1881" ht="12.75" customHeight="1" x14ac:dyDescent="0.2"/>
    <row r="1882" ht="12.75" customHeight="1" x14ac:dyDescent="0.2"/>
    <row r="1883" ht="12.75" customHeight="1" x14ac:dyDescent="0.2"/>
    <row r="1884" ht="12.75" customHeight="1" x14ac:dyDescent="0.2"/>
    <row r="1885" ht="12.75" customHeight="1" x14ac:dyDescent="0.2"/>
    <row r="1886" ht="12.75" customHeight="1" x14ac:dyDescent="0.2"/>
    <row r="1887" ht="12.75" customHeight="1" x14ac:dyDescent="0.2"/>
    <row r="1888" ht="12.75" customHeight="1" x14ac:dyDescent="0.2"/>
    <row r="1889" ht="12.75" customHeight="1" x14ac:dyDescent="0.2"/>
    <row r="1890" ht="12.75" customHeight="1" x14ac:dyDescent="0.2"/>
    <row r="1891" ht="12.75" customHeight="1" x14ac:dyDescent="0.2"/>
    <row r="1892" ht="12.75" customHeight="1" x14ac:dyDescent="0.2"/>
    <row r="1893" ht="12.75" customHeight="1" x14ac:dyDescent="0.2"/>
    <row r="1894" ht="12.75" customHeight="1" x14ac:dyDescent="0.2"/>
    <row r="1895" ht="12.75" customHeight="1" x14ac:dyDescent="0.2"/>
    <row r="1896" ht="12.75" customHeight="1" x14ac:dyDescent="0.2"/>
    <row r="1897" ht="12.75" customHeight="1" x14ac:dyDescent="0.2"/>
    <row r="1898" ht="12.75" customHeight="1" x14ac:dyDescent="0.2"/>
    <row r="1899" ht="12.75" customHeight="1" x14ac:dyDescent="0.2"/>
    <row r="1900" ht="12.75" customHeight="1" x14ac:dyDescent="0.2"/>
    <row r="1901" ht="12.75" customHeight="1" x14ac:dyDescent="0.2"/>
    <row r="1902" ht="12.75" customHeight="1" x14ac:dyDescent="0.2"/>
    <row r="1903" ht="12.75" customHeight="1" x14ac:dyDescent="0.2"/>
    <row r="1904" ht="12.75" customHeight="1" x14ac:dyDescent="0.2"/>
    <row r="1905" ht="12.75" customHeight="1" x14ac:dyDescent="0.2"/>
    <row r="1906" ht="12.75" customHeight="1" x14ac:dyDescent="0.2"/>
    <row r="1907" ht="12.75" customHeight="1" x14ac:dyDescent="0.2"/>
    <row r="1908" ht="12.75" customHeight="1" x14ac:dyDescent="0.2"/>
    <row r="1909" ht="12.75" customHeight="1" x14ac:dyDescent="0.2"/>
    <row r="1910" ht="12.75" customHeight="1" x14ac:dyDescent="0.2"/>
    <row r="1911" ht="12.75" customHeight="1" x14ac:dyDescent="0.2"/>
    <row r="1912" ht="12.75" customHeight="1" x14ac:dyDescent="0.2"/>
    <row r="1913" ht="12.75" customHeight="1" x14ac:dyDescent="0.2"/>
    <row r="1914" ht="12.75" customHeight="1" x14ac:dyDescent="0.2"/>
    <row r="1915" ht="12.75" customHeight="1" x14ac:dyDescent="0.2"/>
    <row r="1916" ht="12.75" customHeight="1" x14ac:dyDescent="0.2"/>
    <row r="1917" ht="12.75" customHeight="1" x14ac:dyDescent="0.2"/>
    <row r="1918" ht="12.75" customHeight="1" x14ac:dyDescent="0.2"/>
    <row r="1919" ht="12.75" customHeight="1" x14ac:dyDescent="0.2"/>
    <row r="1920" ht="12.75" customHeight="1" x14ac:dyDescent="0.2"/>
    <row r="1921" ht="12.75" customHeight="1" x14ac:dyDescent="0.2"/>
    <row r="1922" ht="12.75" customHeight="1" x14ac:dyDescent="0.2"/>
    <row r="1923" ht="12.75" customHeight="1" x14ac:dyDescent="0.2"/>
    <row r="1924" ht="12.75" customHeight="1" x14ac:dyDescent="0.2"/>
    <row r="1925" ht="12.75" customHeight="1" x14ac:dyDescent="0.2"/>
    <row r="1926" ht="12.75" customHeight="1" x14ac:dyDescent="0.2"/>
    <row r="1927" ht="12.75" customHeight="1" x14ac:dyDescent="0.2"/>
    <row r="1928" ht="12.75" customHeight="1" x14ac:dyDescent="0.2"/>
    <row r="1929" ht="12.75" customHeight="1" x14ac:dyDescent="0.2"/>
    <row r="1930" ht="12.75" customHeight="1" x14ac:dyDescent="0.2"/>
    <row r="1931" ht="12.75" customHeight="1" x14ac:dyDescent="0.2"/>
    <row r="1932" ht="12.75" customHeight="1" x14ac:dyDescent="0.2"/>
    <row r="1933" ht="12.75" customHeight="1" x14ac:dyDescent="0.2"/>
    <row r="1934" ht="12.75" customHeight="1" x14ac:dyDescent="0.2"/>
    <row r="1935" ht="12.75" customHeight="1" x14ac:dyDescent="0.2"/>
    <row r="1936" ht="12.75" customHeight="1" x14ac:dyDescent="0.2"/>
    <row r="1937" ht="12.75" customHeight="1" x14ac:dyDescent="0.2"/>
    <row r="1938" ht="12.75" customHeight="1" x14ac:dyDescent="0.2"/>
    <row r="1939" ht="12.75" customHeight="1" x14ac:dyDescent="0.2"/>
    <row r="1940" ht="12.75" customHeight="1" x14ac:dyDescent="0.2"/>
    <row r="1941" ht="12.75" customHeight="1" x14ac:dyDescent="0.2"/>
    <row r="1942" ht="12.75" customHeight="1" x14ac:dyDescent="0.2"/>
    <row r="1943" ht="12.75" customHeight="1" x14ac:dyDescent="0.2"/>
    <row r="1944" ht="12.75" customHeight="1" x14ac:dyDescent="0.2"/>
    <row r="1945" ht="12.75" customHeight="1" x14ac:dyDescent="0.2"/>
    <row r="1946" ht="12.75" customHeight="1" x14ac:dyDescent="0.2"/>
    <row r="1947" ht="12.75" customHeight="1" x14ac:dyDescent="0.2"/>
    <row r="1948" ht="12.75" customHeight="1" x14ac:dyDescent="0.2"/>
    <row r="1949" ht="12.75" customHeight="1" x14ac:dyDescent="0.2"/>
    <row r="1950" ht="12.75" customHeight="1" x14ac:dyDescent="0.2"/>
    <row r="1951" ht="12.75" customHeight="1" x14ac:dyDescent="0.2"/>
    <row r="1952" ht="12.75" customHeight="1" x14ac:dyDescent="0.2"/>
    <row r="1953" ht="12.75" customHeight="1" x14ac:dyDescent="0.2"/>
    <row r="1954" ht="12.75" customHeight="1" x14ac:dyDescent="0.2"/>
    <row r="1955" ht="12.75" customHeight="1" x14ac:dyDescent="0.2"/>
    <row r="1956" ht="12.75" customHeight="1" x14ac:dyDescent="0.2"/>
    <row r="1957" ht="12.75" customHeight="1" x14ac:dyDescent="0.2"/>
    <row r="1958" ht="12.75" customHeight="1" x14ac:dyDescent="0.2"/>
    <row r="1959" ht="12.75" customHeight="1" x14ac:dyDescent="0.2"/>
    <row r="1960" ht="12.75" customHeight="1" x14ac:dyDescent="0.2"/>
    <row r="1961" ht="12.75" customHeight="1" x14ac:dyDescent="0.2"/>
    <row r="1962" ht="12.75" customHeight="1" x14ac:dyDescent="0.2"/>
    <row r="1963" ht="12.75" customHeight="1" x14ac:dyDescent="0.2"/>
    <row r="1964" ht="12.75" customHeight="1" x14ac:dyDescent="0.2"/>
    <row r="1965" ht="12.75" customHeight="1" x14ac:dyDescent="0.2"/>
    <row r="1966" ht="12.75" customHeight="1" x14ac:dyDescent="0.2"/>
    <row r="1967" ht="12.75" customHeight="1" x14ac:dyDescent="0.2"/>
    <row r="1968" ht="12.75" customHeight="1" x14ac:dyDescent="0.2"/>
    <row r="1969" ht="12.75" customHeight="1" x14ac:dyDescent="0.2"/>
    <row r="1970" ht="12.75" customHeight="1" x14ac:dyDescent="0.2"/>
    <row r="1971" ht="12.75" customHeight="1" x14ac:dyDescent="0.2"/>
    <row r="1972" ht="12.75" customHeight="1" x14ac:dyDescent="0.2"/>
    <row r="1973" ht="12.75" customHeight="1" x14ac:dyDescent="0.2"/>
    <row r="1974" ht="12.75" customHeight="1" x14ac:dyDescent="0.2"/>
    <row r="1975" ht="12.75" customHeight="1" x14ac:dyDescent="0.2"/>
    <row r="1976" ht="12.75" customHeight="1" x14ac:dyDescent="0.2"/>
    <row r="1977" ht="12.75" customHeight="1" x14ac:dyDescent="0.2"/>
    <row r="1978" ht="12.75" customHeight="1" x14ac:dyDescent="0.2"/>
    <row r="1979" ht="12.75" customHeight="1" x14ac:dyDescent="0.2"/>
    <row r="1980" ht="12.75" customHeight="1" x14ac:dyDescent="0.2"/>
    <row r="1981" ht="12.75" customHeight="1" x14ac:dyDescent="0.2"/>
    <row r="1982" ht="12.75" customHeight="1" x14ac:dyDescent="0.2"/>
    <row r="1983" ht="12.75" customHeight="1" x14ac:dyDescent="0.2"/>
    <row r="1984" ht="12.75" customHeight="1" x14ac:dyDescent="0.2"/>
    <row r="1985" ht="12.75" customHeight="1" x14ac:dyDescent="0.2"/>
    <row r="1986" ht="12.75" customHeight="1" x14ac:dyDescent="0.2"/>
    <row r="1987" ht="12.75" customHeight="1" x14ac:dyDescent="0.2"/>
    <row r="1988" ht="12.75" customHeight="1" x14ac:dyDescent="0.2"/>
    <row r="1989" ht="12.75" customHeight="1" x14ac:dyDescent="0.2"/>
    <row r="1990" ht="12.75" customHeight="1" x14ac:dyDescent="0.2"/>
    <row r="1991" ht="12.75" customHeight="1" x14ac:dyDescent="0.2"/>
    <row r="1992" ht="12.75" customHeight="1" x14ac:dyDescent="0.2"/>
    <row r="1993" ht="12.75" customHeight="1" x14ac:dyDescent="0.2"/>
    <row r="1994" ht="12.75" customHeight="1" x14ac:dyDescent="0.2"/>
    <row r="1995" ht="12.75" customHeight="1" x14ac:dyDescent="0.2"/>
    <row r="1996" ht="12.75" customHeight="1" x14ac:dyDescent="0.2"/>
    <row r="1997" ht="12.75" customHeight="1" x14ac:dyDescent="0.2"/>
    <row r="1998" ht="12.75" customHeight="1" x14ac:dyDescent="0.2"/>
    <row r="1999" ht="12.75" customHeight="1" x14ac:dyDescent="0.2"/>
    <row r="2000" ht="12.75" customHeight="1" x14ac:dyDescent="0.2"/>
    <row r="2001" ht="12.75" customHeight="1" x14ac:dyDescent="0.2"/>
    <row r="2002" ht="12.75" customHeight="1" x14ac:dyDescent="0.2"/>
    <row r="2003" ht="12.75" customHeight="1" x14ac:dyDescent="0.2"/>
    <row r="2004" ht="12.75" customHeight="1" x14ac:dyDescent="0.2"/>
    <row r="2005" ht="12.75" customHeight="1" x14ac:dyDescent="0.2"/>
    <row r="2006" ht="12.75" customHeight="1" x14ac:dyDescent="0.2"/>
    <row r="2007" ht="12.75" customHeight="1" x14ac:dyDescent="0.2"/>
    <row r="2008" ht="12.75" customHeight="1" x14ac:dyDescent="0.2"/>
    <row r="2009" ht="12.75" customHeight="1" x14ac:dyDescent="0.2"/>
    <row r="2010" ht="12.75" customHeight="1" x14ac:dyDescent="0.2"/>
    <row r="2011" ht="12.75" customHeight="1" x14ac:dyDescent="0.2"/>
    <row r="2012" ht="12.75" customHeight="1" x14ac:dyDescent="0.2"/>
    <row r="2013" ht="12.75" customHeight="1" x14ac:dyDescent="0.2"/>
    <row r="2014" ht="12.75" customHeight="1" x14ac:dyDescent="0.2"/>
    <row r="2015" ht="12.75" customHeight="1" x14ac:dyDescent="0.2"/>
    <row r="2016" ht="12.75" customHeight="1" x14ac:dyDescent="0.2"/>
    <row r="2017" ht="12.75" customHeight="1" x14ac:dyDescent="0.2"/>
    <row r="2018" ht="12.75" customHeight="1" x14ac:dyDescent="0.2"/>
    <row r="2019" ht="12.75" customHeight="1" x14ac:dyDescent="0.2"/>
    <row r="2020" ht="12.75" customHeight="1" x14ac:dyDescent="0.2"/>
    <row r="2021" ht="12.75" customHeight="1" x14ac:dyDescent="0.2"/>
    <row r="2022" ht="12.75" customHeight="1" x14ac:dyDescent="0.2"/>
    <row r="2023" ht="12.75" customHeight="1" x14ac:dyDescent="0.2"/>
    <row r="2024" ht="12.75" customHeight="1" x14ac:dyDescent="0.2"/>
    <row r="2025" ht="12.75" customHeight="1" x14ac:dyDescent="0.2"/>
    <row r="2026" ht="12.75" customHeight="1" x14ac:dyDescent="0.2"/>
    <row r="2027" ht="12.75" customHeight="1" x14ac:dyDescent="0.2"/>
    <row r="2028" ht="12.75" customHeight="1" x14ac:dyDescent="0.2"/>
    <row r="2029" ht="12.75" customHeight="1" x14ac:dyDescent="0.2"/>
    <row r="2030" ht="12.75" customHeight="1" x14ac:dyDescent="0.2"/>
    <row r="2031" ht="12.75" customHeight="1" x14ac:dyDescent="0.2"/>
    <row r="2032" ht="12.75" customHeight="1" x14ac:dyDescent="0.2"/>
    <row r="2033" ht="12.75" customHeight="1" x14ac:dyDescent="0.2"/>
    <row r="2034" ht="12.75" customHeight="1" x14ac:dyDescent="0.2"/>
    <row r="2035" ht="12.75" customHeight="1" x14ac:dyDescent="0.2"/>
    <row r="2036" ht="12.75" customHeight="1" x14ac:dyDescent="0.2"/>
    <row r="2037" ht="12.75" customHeight="1" x14ac:dyDescent="0.2"/>
    <row r="2038" ht="12.75" customHeight="1" x14ac:dyDescent="0.2"/>
    <row r="2039" ht="12.75" customHeight="1" x14ac:dyDescent="0.2"/>
    <row r="2040" ht="12.75" customHeight="1" x14ac:dyDescent="0.2"/>
    <row r="2041" ht="12.75" customHeight="1" x14ac:dyDescent="0.2"/>
    <row r="2042" ht="12.75" customHeight="1" x14ac:dyDescent="0.2"/>
    <row r="2043" ht="12.75" customHeight="1" x14ac:dyDescent="0.2"/>
    <row r="2044" ht="12.75" customHeight="1" x14ac:dyDescent="0.2"/>
    <row r="2045" ht="12.75" customHeight="1" x14ac:dyDescent="0.2"/>
    <row r="2046" ht="12.75" customHeight="1" x14ac:dyDescent="0.2"/>
    <row r="2047" ht="12.75" customHeight="1" x14ac:dyDescent="0.2"/>
    <row r="2048" ht="12.75" customHeight="1" x14ac:dyDescent="0.2"/>
    <row r="2049" ht="12.75" customHeight="1" x14ac:dyDescent="0.2"/>
    <row r="2050" ht="12.75" customHeight="1" x14ac:dyDescent="0.2"/>
    <row r="2051" ht="12.75" customHeight="1" x14ac:dyDescent="0.2"/>
    <row r="2052" ht="12.75" customHeight="1" x14ac:dyDescent="0.2"/>
    <row r="2053" ht="12.75" customHeight="1" x14ac:dyDescent="0.2"/>
    <row r="2054" ht="12.75" customHeight="1" x14ac:dyDescent="0.2"/>
    <row r="2055" ht="12.75" customHeight="1" x14ac:dyDescent="0.2"/>
    <row r="2056" ht="12.75" customHeight="1" x14ac:dyDescent="0.2"/>
    <row r="2057" ht="12.75" customHeight="1" x14ac:dyDescent="0.2"/>
    <row r="2058" ht="12.75" customHeight="1" x14ac:dyDescent="0.2"/>
    <row r="2059" ht="12.75" customHeight="1" x14ac:dyDescent="0.2"/>
    <row r="2060" ht="12.75" customHeight="1" x14ac:dyDescent="0.2"/>
    <row r="2061" ht="12.75" customHeight="1" x14ac:dyDescent="0.2"/>
    <row r="2062" ht="12.75" customHeight="1" x14ac:dyDescent="0.2"/>
    <row r="2063" ht="12.75" customHeight="1" x14ac:dyDescent="0.2"/>
    <row r="2064" ht="12.75" customHeight="1" x14ac:dyDescent="0.2"/>
    <row r="2065" ht="12.75" customHeight="1" x14ac:dyDescent="0.2"/>
    <row r="2066" ht="12.75" customHeight="1" x14ac:dyDescent="0.2"/>
    <row r="2067" ht="12.75" customHeight="1" x14ac:dyDescent="0.2"/>
    <row r="2068" ht="12.75" customHeight="1" x14ac:dyDescent="0.2"/>
    <row r="2069" ht="12.75" customHeight="1" x14ac:dyDescent="0.2"/>
    <row r="2070" ht="12.75" customHeight="1" x14ac:dyDescent="0.2"/>
    <row r="2071" ht="12.75" customHeight="1" x14ac:dyDescent="0.2"/>
    <row r="2072" ht="12.75" customHeight="1" x14ac:dyDescent="0.2"/>
    <row r="2073" ht="12.75" customHeight="1" x14ac:dyDescent="0.2"/>
    <row r="2074" ht="12.75" customHeight="1" x14ac:dyDescent="0.2"/>
    <row r="2075" ht="12.75" customHeight="1" x14ac:dyDescent="0.2"/>
    <row r="2076" ht="12.75" customHeight="1" x14ac:dyDescent="0.2"/>
    <row r="2077" ht="12.75" customHeight="1" x14ac:dyDescent="0.2"/>
    <row r="2078" ht="12.75" customHeight="1" x14ac:dyDescent="0.2"/>
    <row r="2079" ht="12.75" customHeight="1" x14ac:dyDescent="0.2"/>
    <row r="2080" ht="12.75" customHeight="1" x14ac:dyDescent="0.2"/>
    <row r="2081" ht="12.75" customHeight="1" x14ac:dyDescent="0.2"/>
    <row r="2082" ht="12.75" customHeight="1" x14ac:dyDescent="0.2"/>
    <row r="2083" ht="12.75" customHeight="1" x14ac:dyDescent="0.2"/>
    <row r="2084" ht="12.75" customHeight="1" x14ac:dyDescent="0.2"/>
    <row r="2085" ht="12.75" customHeight="1" x14ac:dyDescent="0.2"/>
    <row r="2086" ht="12.75" customHeight="1" x14ac:dyDescent="0.2"/>
    <row r="2087" ht="12.75" customHeight="1" x14ac:dyDescent="0.2"/>
    <row r="2088" ht="12.75" customHeight="1" x14ac:dyDescent="0.2"/>
    <row r="2089" ht="12.75" customHeight="1" x14ac:dyDescent="0.2"/>
    <row r="2090" ht="12.75" customHeight="1" x14ac:dyDescent="0.2"/>
    <row r="2091" ht="12.75" customHeight="1" x14ac:dyDescent="0.2"/>
    <row r="2092" ht="12.75" customHeight="1" x14ac:dyDescent="0.2"/>
    <row r="2093" ht="12.75" customHeight="1" x14ac:dyDescent="0.2"/>
    <row r="2094" ht="12.75" customHeight="1" x14ac:dyDescent="0.2"/>
    <row r="2095" ht="12.75" customHeight="1" x14ac:dyDescent="0.2"/>
    <row r="2096" ht="12.75" customHeight="1" x14ac:dyDescent="0.2"/>
    <row r="2097" ht="12.75" customHeight="1" x14ac:dyDescent="0.2"/>
    <row r="2098" ht="12.75" customHeight="1" x14ac:dyDescent="0.2"/>
    <row r="2099" ht="12.75" customHeight="1" x14ac:dyDescent="0.2"/>
    <row r="2100" ht="12.75" customHeight="1" x14ac:dyDescent="0.2"/>
    <row r="2101" ht="12.75" customHeight="1" x14ac:dyDescent="0.2"/>
    <row r="2102" ht="12.75" customHeight="1" x14ac:dyDescent="0.2"/>
    <row r="2103" ht="12.75" customHeight="1" x14ac:dyDescent="0.2"/>
    <row r="2104" ht="12.75" customHeight="1" x14ac:dyDescent="0.2"/>
    <row r="2105" ht="12.75" customHeight="1" x14ac:dyDescent="0.2"/>
    <row r="2106" ht="12.75" customHeight="1" x14ac:dyDescent="0.2"/>
    <row r="2107" ht="12.75" customHeight="1" x14ac:dyDescent="0.2"/>
    <row r="2108" ht="12.75" customHeight="1" x14ac:dyDescent="0.2"/>
    <row r="2109" ht="12.75" customHeight="1" x14ac:dyDescent="0.2"/>
    <row r="2110" ht="12.75" customHeight="1" x14ac:dyDescent="0.2"/>
    <row r="2111" ht="12.75" customHeight="1" x14ac:dyDescent="0.2"/>
    <row r="2112" ht="12.75" customHeight="1" x14ac:dyDescent="0.2"/>
    <row r="2113" ht="12.75" customHeight="1" x14ac:dyDescent="0.2"/>
    <row r="2114" ht="12.75" customHeight="1" x14ac:dyDescent="0.2"/>
    <row r="2115" ht="12.75" customHeight="1" x14ac:dyDescent="0.2"/>
    <row r="2116" ht="12.75" customHeight="1" x14ac:dyDescent="0.2"/>
    <row r="2117" ht="12.75" customHeight="1" x14ac:dyDescent="0.2"/>
    <row r="2118" ht="12.75" customHeight="1" x14ac:dyDescent="0.2"/>
    <row r="2119" ht="12.75" customHeight="1" x14ac:dyDescent="0.2"/>
    <row r="2120" ht="12.75" customHeight="1" x14ac:dyDescent="0.2"/>
    <row r="2121" ht="12.75" customHeight="1" x14ac:dyDescent="0.2"/>
    <row r="2122" ht="12.75" customHeight="1" x14ac:dyDescent="0.2"/>
    <row r="2123" ht="12.75" customHeight="1" x14ac:dyDescent="0.2"/>
    <row r="2124" ht="12.75" customHeight="1" x14ac:dyDescent="0.2"/>
    <row r="2125" ht="12.75" customHeight="1" x14ac:dyDescent="0.2"/>
    <row r="2126" ht="12.75" customHeight="1" x14ac:dyDescent="0.2"/>
    <row r="2127" ht="12.75" customHeight="1" x14ac:dyDescent="0.2"/>
    <row r="2128" ht="12.75" customHeight="1" x14ac:dyDescent="0.2"/>
    <row r="2129" ht="12.75" customHeight="1" x14ac:dyDescent="0.2"/>
    <row r="2130" ht="12.75" customHeight="1" x14ac:dyDescent="0.2"/>
    <row r="2131" ht="12.75" customHeight="1" x14ac:dyDescent="0.2"/>
    <row r="2132" ht="12.75" customHeight="1" x14ac:dyDescent="0.2"/>
    <row r="2133" ht="12.75" customHeight="1" x14ac:dyDescent="0.2"/>
    <row r="2134" ht="12.75" customHeight="1" x14ac:dyDescent="0.2"/>
    <row r="2135" ht="12.75" customHeight="1" x14ac:dyDescent="0.2"/>
    <row r="2136" ht="12.75" customHeight="1" x14ac:dyDescent="0.2"/>
    <row r="2137" ht="12.75" customHeight="1" x14ac:dyDescent="0.2"/>
    <row r="2138" ht="12.75" customHeight="1" x14ac:dyDescent="0.2"/>
    <row r="2139" ht="12.75" customHeight="1" x14ac:dyDescent="0.2"/>
    <row r="2140" ht="12.75" customHeight="1" x14ac:dyDescent="0.2"/>
    <row r="2141" ht="12.75" customHeight="1" x14ac:dyDescent="0.2"/>
    <row r="2142" ht="12.75" customHeight="1" x14ac:dyDescent="0.2"/>
    <row r="2143" ht="12.75" customHeight="1" x14ac:dyDescent="0.2"/>
    <row r="2144" ht="12.75" customHeight="1" x14ac:dyDescent="0.2"/>
    <row r="2145" ht="12.75" customHeight="1" x14ac:dyDescent="0.2"/>
    <row r="2146" ht="12.75" customHeight="1" x14ac:dyDescent="0.2"/>
    <row r="2147" ht="12.75" customHeight="1" x14ac:dyDescent="0.2"/>
    <row r="2148" ht="12.75" customHeight="1" x14ac:dyDescent="0.2"/>
    <row r="2149" ht="12.75" customHeight="1" x14ac:dyDescent="0.2"/>
    <row r="2150" ht="12.75" customHeight="1" x14ac:dyDescent="0.2"/>
    <row r="2151" ht="12.75" customHeight="1" x14ac:dyDescent="0.2"/>
    <row r="2152" ht="12.75" customHeight="1" x14ac:dyDescent="0.2"/>
    <row r="2153" ht="12.75" customHeight="1" x14ac:dyDescent="0.2"/>
    <row r="2154" ht="12.75" customHeight="1" x14ac:dyDescent="0.2"/>
    <row r="2155" ht="12.75" customHeight="1" x14ac:dyDescent="0.2"/>
    <row r="2156" ht="12.75" customHeight="1" x14ac:dyDescent="0.2"/>
    <row r="2157" ht="12.75" customHeight="1" x14ac:dyDescent="0.2"/>
    <row r="2158" ht="12.75" customHeight="1" x14ac:dyDescent="0.2"/>
    <row r="2159" ht="12.75" customHeight="1" x14ac:dyDescent="0.2"/>
    <row r="2160" ht="12.75" customHeight="1" x14ac:dyDescent="0.2"/>
    <row r="2161" ht="12.75" customHeight="1" x14ac:dyDescent="0.2"/>
    <row r="2162" ht="12.75" customHeight="1" x14ac:dyDescent="0.2"/>
    <row r="2163" ht="12.75" customHeight="1" x14ac:dyDescent="0.2"/>
    <row r="2164" ht="12.75" customHeight="1" x14ac:dyDescent="0.2"/>
    <row r="2165" ht="12.75" customHeight="1" x14ac:dyDescent="0.2"/>
    <row r="2166" ht="12.75" customHeight="1" x14ac:dyDescent="0.2"/>
    <row r="2167" ht="12.75" customHeight="1" x14ac:dyDescent="0.2"/>
    <row r="2168" ht="12.75" customHeight="1" x14ac:dyDescent="0.2"/>
    <row r="2169" ht="12.75" customHeight="1" x14ac:dyDescent="0.2"/>
    <row r="2170" ht="12.75" customHeight="1" x14ac:dyDescent="0.2"/>
    <row r="2171" ht="12.75" customHeight="1" x14ac:dyDescent="0.2"/>
    <row r="2172" ht="12.75" customHeight="1" x14ac:dyDescent="0.2"/>
    <row r="2173" ht="12.75" customHeight="1" x14ac:dyDescent="0.2"/>
    <row r="2174" ht="12.75" customHeight="1" x14ac:dyDescent="0.2"/>
    <row r="2175" ht="12.75" customHeight="1" x14ac:dyDescent="0.2"/>
    <row r="2176" ht="12.75" customHeight="1" x14ac:dyDescent="0.2"/>
    <row r="2177" ht="12.75" customHeight="1" x14ac:dyDescent="0.2"/>
    <row r="2178" ht="12.75" customHeight="1" x14ac:dyDescent="0.2"/>
    <row r="2179" ht="12.75" customHeight="1" x14ac:dyDescent="0.2"/>
    <row r="2180" ht="12.75" customHeight="1" x14ac:dyDescent="0.2"/>
    <row r="2181" ht="12.75" customHeight="1" x14ac:dyDescent="0.2"/>
    <row r="2182" ht="12.75" customHeight="1" x14ac:dyDescent="0.2"/>
    <row r="2183" ht="12.75" customHeight="1" x14ac:dyDescent="0.2"/>
    <row r="2184" ht="12.75" customHeight="1" x14ac:dyDescent="0.2"/>
    <row r="2185" ht="12.75" customHeight="1" x14ac:dyDescent="0.2"/>
    <row r="2186" ht="12.75" customHeight="1" x14ac:dyDescent="0.2"/>
    <row r="2187" ht="12.75" customHeight="1" x14ac:dyDescent="0.2"/>
    <row r="2188" ht="12.75" customHeight="1" x14ac:dyDescent="0.2"/>
    <row r="2189" ht="12.75" customHeight="1" x14ac:dyDescent="0.2"/>
    <row r="2190" ht="12.75" customHeight="1" x14ac:dyDescent="0.2"/>
    <row r="2191" ht="12.75" customHeight="1" x14ac:dyDescent="0.2"/>
    <row r="2192" ht="12.75" customHeight="1" x14ac:dyDescent="0.2"/>
    <row r="2193" ht="12.75" customHeight="1" x14ac:dyDescent="0.2"/>
    <row r="2194" ht="12.75" customHeight="1" x14ac:dyDescent="0.2"/>
    <row r="2195" ht="12.75" customHeight="1" x14ac:dyDescent="0.2"/>
    <row r="2196" ht="12.75" customHeight="1" x14ac:dyDescent="0.2"/>
    <row r="2197" ht="12.75" customHeight="1" x14ac:dyDescent="0.2"/>
    <row r="2198" ht="12.75" customHeight="1" x14ac:dyDescent="0.2"/>
    <row r="2199" ht="12.75" customHeight="1" x14ac:dyDescent="0.2"/>
    <row r="2200" ht="12.75" customHeight="1" x14ac:dyDescent="0.2"/>
    <row r="2201" ht="12.75" customHeight="1" x14ac:dyDescent="0.2"/>
    <row r="2202" ht="12.75" customHeight="1" x14ac:dyDescent="0.2"/>
    <row r="2203" ht="12.75" customHeight="1" x14ac:dyDescent="0.2"/>
    <row r="2204" ht="12.75" customHeight="1" x14ac:dyDescent="0.2"/>
    <row r="2205" ht="12.75" customHeight="1" x14ac:dyDescent="0.2"/>
    <row r="2206" ht="12.75" customHeight="1" x14ac:dyDescent="0.2"/>
    <row r="2207" ht="12.75" customHeight="1" x14ac:dyDescent="0.2"/>
    <row r="2208" ht="12.75" customHeight="1" x14ac:dyDescent="0.2"/>
    <row r="2209" ht="12.75" customHeight="1" x14ac:dyDescent="0.2"/>
    <row r="2210" ht="12.75" customHeight="1" x14ac:dyDescent="0.2"/>
    <row r="2211" ht="12.75" customHeight="1" x14ac:dyDescent="0.2"/>
    <row r="2212" ht="12.75" customHeight="1" x14ac:dyDescent="0.2"/>
    <row r="2213" ht="12.75" customHeight="1" x14ac:dyDescent="0.2"/>
    <row r="2214" ht="12.75" customHeight="1" x14ac:dyDescent="0.2"/>
    <row r="2215" ht="12.75" customHeight="1" x14ac:dyDescent="0.2"/>
    <row r="2216" ht="12.75" customHeight="1" x14ac:dyDescent="0.2"/>
    <row r="2217" ht="12.75" customHeight="1" x14ac:dyDescent="0.2"/>
    <row r="2218" ht="12.75" customHeight="1" x14ac:dyDescent="0.2"/>
    <row r="2219" ht="12.75" customHeight="1" x14ac:dyDescent="0.2"/>
    <row r="2220" ht="12.75" customHeight="1" x14ac:dyDescent="0.2"/>
    <row r="2221" ht="12.75" customHeight="1" x14ac:dyDescent="0.2"/>
    <row r="2222" ht="12.75" customHeight="1" x14ac:dyDescent="0.2"/>
    <row r="2223" ht="12.75" customHeight="1" x14ac:dyDescent="0.2"/>
    <row r="2224" ht="12.75" customHeight="1" x14ac:dyDescent="0.2"/>
    <row r="2225" ht="12.75" customHeight="1" x14ac:dyDescent="0.2"/>
    <row r="2226" ht="12.75" customHeight="1" x14ac:dyDescent="0.2"/>
    <row r="2227" ht="12.75" customHeight="1" x14ac:dyDescent="0.2"/>
    <row r="2228" ht="12.75" customHeight="1" x14ac:dyDescent="0.2"/>
    <row r="2229" ht="12.75" customHeight="1" x14ac:dyDescent="0.2"/>
    <row r="2230" ht="12.75" customHeight="1" x14ac:dyDescent="0.2"/>
    <row r="2231" ht="12.75" customHeight="1" x14ac:dyDescent="0.2"/>
    <row r="2232" ht="12.75" customHeight="1" x14ac:dyDescent="0.2"/>
    <row r="2233" ht="12.75" customHeight="1" x14ac:dyDescent="0.2"/>
    <row r="2234" ht="12.75" customHeight="1" x14ac:dyDescent="0.2"/>
    <row r="2235" ht="12.75" customHeight="1" x14ac:dyDescent="0.2"/>
    <row r="2236" ht="12.75" customHeight="1" x14ac:dyDescent="0.2"/>
    <row r="2237" ht="12.75" customHeight="1" x14ac:dyDescent="0.2"/>
    <row r="2238" ht="12.75" customHeight="1" x14ac:dyDescent="0.2"/>
    <row r="2239" ht="12.75" customHeight="1" x14ac:dyDescent="0.2"/>
    <row r="2240" ht="12.75" customHeight="1" x14ac:dyDescent="0.2"/>
    <row r="2241" ht="12.75" customHeight="1" x14ac:dyDescent="0.2"/>
    <row r="2242" ht="12.75" customHeight="1" x14ac:dyDescent="0.2"/>
    <row r="2243" ht="12.75" customHeight="1" x14ac:dyDescent="0.2"/>
    <row r="2244" ht="12.75" customHeight="1" x14ac:dyDescent="0.2"/>
    <row r="2245" ht="12.75" customHeight="1" x14ac:dyDescent="0.2"/>
    <row r="2246" ht="12.75" customHeight="1" x14ac:dyDescent="0.2"/>
    <row r="2247" ht="12.75" customHeight="1" x14ac:dyDescent="0.2"/>
    <row r="2248" ht="12.75" customHeight="1" x14ac:dyDescent="0.2"/>
    <row r="2249" ht="12.75" customHeight="1" x14ac:dyDescent="0.2"/>
    <row r="2250" ht="12.75" customHeight="1" x14ac:dyDescent="0.2"/>
    <row r="2251" ht="12.75" customHeight="1" x14ac:dyDescent="0.2"/>
    <row r="2252" ht="12.75" customHeight="1" x14ac:dyDescent="0.2"/>
    <row r="2253" ht="12.75" customHeight="1" x14ac:dyDescent="0.2"/>
    <row r="2254" ht="12.75" customHeight="1" x14ac:dyDescent="0.2"/>
    <row r="2255" ht="12.75" customHeight="1" x14ac:dyDescent="0.2"/>
    <row r="2256" ht="12.75" customHeight="1" x14ac:dyDescent="0.2"/>
    <row r="2257" ht="12.75" customHeight="1" x14ac:dyDescent="0.2"/>
    <row r="2258" ht="12.75" customHeight="1" x14ac:dyDescent="0.2"/>
    <row r="2259" ht="12.75" customHeight="1" x14ac:dyDescent="0.2"/>
    <row r="2260" ht="12.75" customHeight="1" x14ac:dyDescent="0.2"/>
    <row r="2261" ht="12.75" customHeight="1" x14ac:dyDescent="0.2"/>
    <row r="2262" ht="12.75" customHeight="1" x14ac:dyDescent="0.2"/>
    <row r="2263" ht="12.75" customHeight="1" x14ac:dyDescent="0.2"/>
    <row r="2264" ht="12.75" customHeight="1" x14ac:dyDescent="0.2"/>
    <row r="2265" ht="12.75" customHeight="1" x14ac:dyDescent="0.2"/>
    <row r="2266" ht="12.75" customHeight="1" x14ac:dyDescent="0.2"/>
    <row r="2267" ht="12.75" customHeight="1" x14ac:dyDescent="0.2"/>
    <row r="2268" ht="12.75" customHeight="1" x14ac:dyDescent="0.2"/>
    <row r="2269" ht="12.75" customHeight="1" x14ac:dyDescent="0.2"/>
    <row r="2270" ht="12.75" customHeight="1" x14ac:dyDescent="0.2"/>
    <row r="2271" ht="12.75" customHeight="1" x14ac:dyDescent="0.2"/>
    <row r="2272" ht="12.75" customHeight="1" x14ac:dyDescent="0.2"/>
    <row r="2273" ht="12.75" customHeight="1" x14ac:dyDescent="0.2"/>
    <row r="2274" ht="12.75" customHeight="1" x14ac:dyDescent="0.2"/>
    <row r="2275" ht="12.75" customHeight="1" x14ac:dyDescent="0.2"/>
    <row r="2276" ht="12.75" customHeight="1" x14ac:dyDescent="0.2"/>
    <row r="2277" ht="12.75" customHeight="1" x14ac:dyDescent="0.2"/>
    <row r="2278" ht="12.75" customHeight="1" x14ac:dyDescent="0.2"/>
    <row r="2279" ht="12.75" customHeight="1" x14ac:dyDescent="0.2"/>
    <row r="2280" ht="12.75" customHeight="1" x14ac:dyDescent="0.2"/>
    <row r="2281" ht="12.75" customHeight="1" x14ac:dyDescent="0.2"/>
    <row r="2282" ht="12.75" customHeight="1" x14ac:dyDescent="0.2"/>
    <row r="2283" ht="12.75" customHeight="1" x14ac:dyDescent="0.2"/>
    <row r="2284" ht="12.75" customHeight="1" x14ac:dyDescent="0.2"/>
    <row r="2285" ht="12.75" customHeight="1" x14ac:dyDescent="0.2"/>
    <row r="2286" ht="12.75" customHeight="1" x14ac:dyDescent="0.2"/>
    <row r="2287" ht="12.75" customHeight="1" x14ac:dyDescent="0.2"/>
    <row r="2288" ht="12.75" customHeight="1" x14ac:dyDescent="0.2"/>
    <row r="2289" ht="12.75" customHeight="1" x14ac:dyDescent="0.2"/>
    <row r="2290" ht="12.75" customHeight="1" x14ac:dyDescent="0.2"/>
    <row r="2291" ht="12.75" customHeight="1" x14ac:dyDescent="0.2"/>
    <row r="2292" ht="12.75" customHeight="1" x14ac:dyDescent="0.2"/>
    <row r="2293" ht="12.75" customHeight="1" x14ac:dyDescent="0.2"/>
    <row r="2294" ht="12.75" customHeight="1" x14ac:dyDescent="0.2"/>
    <row r="2295" ht="12.75" customHeight="1" x14ac:dyDescent="0.2"/>
    <row r="2296" ht="12.75" customHeight="1" x14ac:dyDescent="0.2"/>
    <row r="2297" ht="12.75" customHeight="1" x14ac:dyDescent="0.2"/>
    <row r="2298" ht="12.75" customHeight="1" x14ac:dyDescent="0.2"/>
    <row r="2299" ht="12.75" customHeight="1" x14ac:dyDescent="0.2"/>
    <row r="2300" ht="12.75" customHeight="1" x14ac:dyDescent="0.2"/>
    <row r="2301" ht="12.75" customHeight="1" x14ac:dyDescent="0.2"/>
    <row r="2302" ht="12.75" customHeight="1" x14ac:dyDescent="0.2"/>
    <row r="2303" ht="12.75" customHeight="1" x14ac:dyDescent="0.2"/>
    <row r="2304" ht="12.75" customHeight="1" x14ac:dyDescent="0.2"/>
    <row r="2305" ht="12.75" customHeight="1" x14ac:dyDescent="0.2"/>
    <row r="2306" ht="12.75" customHeight="1" x14ac:dyDescent="0.2"/>
    <row r="2307" ht="12.75" customHeight="1" x14ac:dyDescent="0.2"/>
    <row r="2308" ht="12.75" customHeight="1" x14ac:dyDescent="0.2"/>
    <row r="2309" ht="12.75" customHeight="1" x14ac:dyDescent="0.2"/>
    <row r="2310" ht="12.75" customHeight="1" x14ac:dyDescent="0.2"/>
    <row r="2311" ht="12.75" customHeight="1" x14ac:dyDescent="0.2"/>
    <row r="2312" ht="12.75" customHeight="1" x14ac:dyDescent="0.2"/>
    <row r="2313" ht="12.75" customHeight="1" x14ac:dyDescent="0.2"/>
    <row r="2314" ht="12.75" customHeight="1" x14ac:dyDescent="0.2"/>
    <row r="2315" ht="12.75" customHeight="1" x14ac:dyDescent="0.2"/>
    <row r="2316" ht="12.75" customHeight="1" x14ac:dyDescent="0.2"/>
    <row r="2317" ht="12.75" customHeight="1" x14ac:dyDescent="0.2"/>
    <row r="2318" ht="12.75" customHeight="1" x14ac:dyDescent="0.2"/>
    <row r="2319" ht="12.75" customHeight="1" x14ac:dyDescent="0.2"/>
    <row r="2320" ht="12.75" customHeight="1" x14ac:dyDescent="0.2"/>
    <row r="2321" ht="12.75" customHeight="1" x14ac:dyDescent="0.2"/>
    <row r="2322" ht="12.75" customHeight="1" x14ac:dyDescent="0.2"/>
    <row r="2323" ht="12.75" customHeight="1" x14ac:dyDescent="0.2"/>
    <row r="2324" ht="12.75" customHeight="1" x14ac:dyDescent="0.2"/>
    <row r="2325" ht="12.75" customHeight="1" x14ac:dyDescent="0.2"/>
    <row r="2326" ht="12.75" customHeight="1" x14ac:dyDescent="0.2"/>
    <row r="2327" ht="12.75" customHeight="1" x14ac:dyDescent="0.2"/>
    <row r="2328" ht="12.75" customHeight="1" x14ac:dyDescent="0.2"/>
    <row r="2329" ht="12.75" customHeight="1" x14ac:dyDescent="0.2"/>
    <row r="2330" ht="12.75" customHeight="1" x14ac:dyDescent="0.2"/>
    <row r="2331" ht="12.75" customHeight="1" x14ac:dyDescent="0.2"/>
    <row r="2332" ht="12.75" customHeight="1" x14ac:dyDescent="0.2"/>
    <row r="2333" ht="12.75" customHeight="1" x14ac:dyDescent="0.2"/>
    <row r="2334" ht="12.75" customHeight="1" x14ac:dyDescent="0.2"/>
    <row r="2335" ht="12.75" customHeight="1" x14ac:dyDescent="0.2"/>
    <row r="2336" ht="12.75" customHeight="1" x14ac:dyDescent="0.2"/>
    <row r="2337" ht="12.75" customHeight="1" x14ac:dyDescent="0.2"/>
    <row r="2338" ht="12.75" customHeight="1" x14ac:dyDescent="0.2"/>
    <row r="2339" ht="12.75" customHeight="1" x14ac:dyDescent="0.2"/>
    <row r="2340" ht="12.75" customHeight="1" x14ac:dyDescent="0.2"/>
    <row r="2341" ht="12.75" customHeight="1" x14ac:dyDescent="0.2"/>
    <row r="2342" ht="12.75" customHeight="1" x14ac:dyDescent="0.2"/>
    <row r="2343" ht="12.75" customHeight="1" x14ac:dyDescent="0.2"/>
    <row r="2344" ht="12.75" customHeight="1" x14ac:dyDescent="0.2"/>
    <row r="2345" ht="12.75" customHeight="1" x14ac:dyDescent="0.2"/>
    <row r="2346" ht="12.75" customHeight="1" x14ac:dyDescent="0.2"/>
    <row r="2347" ht="12.75" customHeight="1" x14ac:dyDescent="0.2"/>
    <row r="2348" ht="12.75" customHeight="1" x14ac:dyDescent="0.2"/>
    <row r="2349" ht="12.75" customHeight="1" x14ac:dyDescent="0.2"/>
    <row r="2350" ht="12.75" customHeight="1" x14ac:dyDescent="0.2"/>
    <row r="2351" ht="12.75" customHeight="1" x14ac:dyDescent="0.2"/>
    <row r="2352" ht="12.75" customHeight="1" x14ac:dyDescent="0.2"/>
    <row r="2353" ht="12.75" customHeight="1" x14ac:dyDescent="0.2"/>
    <row r="2354" ht="12.75" customHeight="1" x14ac:dyDescent="0.2"/>
    <row r="2355" ht="12.75" customHeight="1" x14ac:dyDescent="0.2"/>
    <row r="2356" ht="12.75" customHeight="1" x14ac:dyDescent="0.2"/>
    <row r="2357" ht="12.75" customHeight="1" x14ac:dyDescent="0.2"/>
    <row r="2358" ht="12.75" customHeight="1" x14ac:dyDescent="0.2"/>
    <row r="2359" ht="12.75" customHeight="1" x14ac:dyDescent="0.2"/>
    <row r="2360" ht="12.75" customHeight="1" x14ac:dyDescent="0.2"/>
    <row r="2361" ht="12.75" customHeight="1" x14ac:dyDescent="0.2"/>
    <row r="2362" ht="12.75" customHeight="1" x14ac:dyDescent="0.2"/>
    <row r="2363" ht="12.75" customHeight="1" x14ac:dyDescent="0.2"/>
    <row r="2364" ht="12.75" customHeight="1" x14ac:dyDescent="0.2"/>
    <row r="2365" ht="12.75" customHeight="1" x14ac:dyDescent="0.2"/>
    <row r="2366" ht="12.75" customHeight="1" x14ac:dyDescent="0.2"/>
    <row r="2367" ht="12.75" customHeight="1" x14ac:dyDescent="0.2"/>
    <row r="2368" ht="12.75" customHeight="1" x14ac:dyDescent="0.2"/>
    <row r="2369" ht="12.75" customHeight="1" x14ac:dyDescent="0.2"/>
    <row r="2370" ht="12.75" customHeight="1" x14ac:dyDescent="0.2"/>
    <row r="2371" ht="12.75" customHeight="1" x14ac:dyDescent="0.2"/>
    <row r="2372" ht="12.75" customHeight="1" x14ac:dyDescent="0.2"/>
    <row r="2373" ht="12.75" customHeight="1" x14ac:dyDescent="0.2"/>
    <row r="2374" ht="12.75" customHeight="1" x14ac:dyDescent="0.2"/>
    <row r="2375" ht="12.75" customHeight="1" x14ac:dyDescent="0.2"/>
    <row r="2376" ht="12.75" customHeight="1" x14ac:dyDescent="0.2"/>
    <row r="2377" ht="12.75" customHeight="1" x14ac:dyDescent="0.2"/>
    <row r="2378" ht="12.75" customHeight="1" x14ac:dyDescent="0.2"/>
    <row r="2379" ht="12.75" customHeight="1" x14ac:dyDescent="0.2"/>
    <row r="2380" ht="12.75" customHeight="1" x14ac:dyDescent="0.2"/>
    <row r="2381" ht="12.75" customHeight="1" x14ac:dyDescent="0.2"/>
    <row r="2382" ht="12.75" customHeight="1" x14ac:dyDescent="0.2"/>
    <row r="2383" ht="12.75" customHeight="1" x14ac:dyDescent="0.2"/>
    <row r="2384" ht="12.75" customHeight="1" x14ac:dyDescent="0.2"/>
    <row r="2385" ht="12.75" customHeight="1" x14ac:dyDescent="0.2"/>
    <row r="2386" ht="12.75" customHeight="1" x14ac:dyDescent="0.2"/>
    <row r="2387" ht="12.75" customHeight="1" x14ac:dyDescent="0.2"/>
    <row r="2388" ht="12.75" customHeight="1" x14ac:dyDescent="0.2"/>
    <row r="2389" ht="12.75" customHeight="1" x14ac:dyDescent="0.2"/>
    <row r="2390" ht="12.75" customHeight="1" x14ac:dyDescent="0.2"/>
    <row r="2391" ht="12.75" customHeight="1" x14ac:dyDescent="0.2"/>
    <row r="2392" ht="12.75" customHeight="1" x14ac:dyDescent="0.2"/>
    <row r="2393" ht="12.75" customHeight="1" x14ac:dyDescent="0.2"/>
    <row r="2394" ht="12.75" customHeight="1" x14ac:dyDescent="0.2"/>
    <row r="2395" ht="12.75" customHeight="1" x14ac:dyDescent="0.2"/>
    <row r="2396" ht="12.75" customHeight="1" x14ac:dyDescent="0.2"/>
    <row r="2397" ht="12.75" customHeight="1" x14ac:dyDescent="0.2"/>
    <row r="2398" ht="12.75" customHeight="1" x14ac:dyDescent="0.2"/>
    <row r="2399" ht="12.75" customHeight="1" x14ac:dyDescent="0.2"/>
    <row r="2400" ht="12.75" customHeight="1" x14ac:dyDescent="0.2"/>
    <row r="2401" ht="12.75" customHeight="1" x14ac:dyDescent="0.2"/>
    <row r="2402" ht="12.75" customHeight="1" x14ac:dyDescent="0.2"/>
    <row r="2403" ht="12.75" customHeight="1" x14ac:dyDescent="0.2"/>
    <row r="2404" ht="12.75" customHeight="1" x14ac:dyDescent="0.2"/>
    <row r="2405" ht="12.75" customHeight="1" x14ac:dyDescent="0.2"/>
    <row r="2406" ht="12.75" customHeight="1" x14ac:dyDescent="0.2"/>
    <row r="2407" ht="12.75" customHeight="1" x14ac:dyDescent="0.2"/>
    <row r="2408" ht="12.75" customHeight="1" x14ac:dyDescent="0.2"/>
    <row r="2409" ht="12.75" customHeight="1" x14ac:dyDescent="0.2"/>
    <row r="2410" ht="12.75" customHeight="1" x14ac:dyDescent="0.2"/>
    <row r="2411" ht="12.75" customHeight="1" x14ac:dyDescent="0.2"/>
    <row r="2412" ht="12.75" customHeight="1" x14ac:dyDescent="0.2"/>
    <row r="2413" ht="12.75" customHeight="1" x14ac:dyDescent="0.2"/>
    <row r="2414" ht="12.75" customHeight="1" x14ac:dyDescent="0.2"/>
    <row r="2415" ht="12.75" customHeight="1" x14ac:dyDescent="0.2"/>
    <row r="2416" ht="12.75" customHeight="1" x14ac:dyDescent="0.2"/>
    <row r="2417" ht="12.75" customHeight="1" x14ac:dyDescent="0.2"/>
    <row r="2418" ht="12.75" customHeight="1" x14ac:dyDescent="0.2"/>
    <row r="2419" ht="12.75" customHeight="1" x14ac:dyDescent="0.2"/>
    <row r="2420" ht="12.75" customHeight="1" x14ac:dyDescent="0.2"/>
    <row r="2421" ht="12.75" customHeight="1" x14ac:dyDescent="0.2"/>
    <row r="2422" ht="12.75" customHeight="1" x14ac:dyDescent="0.2"/>
    <row r="2423" ht="12.75" customHeight="1" x14ac:dyDescent="0.2"/>
    <row r="2424" ht="12.75" customHeight="1" x14ac:dyDescent="0.2"/>
    <row r="2425" ht="12.75" customHeight="1" x14ac:dyDescent="0.2"/>
    <row r="2426" ht="12.75" customHeight="1" x14ac:dyDescent="0.2"/>
    <row r="2427" ht="12.75" customHeight="1" x14ac:dyDescent="0.2"/>
    <row r="2428" ht="12.75" customHeight="1" x14ac:dyDescent="0.2"/>
    <row r="2429" ht="12.75" customHeight="1" x14ac:dyDescent="0.2"/>
    <row r="2430" ht="12.75" customHeight="1" x14ac:dyDescent="0.2"/>
    <row r="2431" ht="12.75" customHeight="1" x14ac:dyDescent="0.2"/>
    <row r="2432" ht="12.75" customHeight="1" x14ac:dyDescent="0.2"/>
    <row r="2433" ht="12.75" customHeight="1" x14ac:dyDescent="0.2"/>
    <row r="2434" ht="12.75" customHeight="1" x14ac:dyDescent="0.2"/>
    <row r="2435" ht="12.75" customHeight="1" x14ac:dyDescent="0.2"/>
    <row r="2436" ht="12.75" customHeight="1" x14ac:dyDescent="0.2"/>
    <row r="2437" ht="12.75" customHeight="1" x14ac:dyDescent="0.2"/>
    <row r="2438" ht="12.75" customHeight="1" x14ac:dyDescent="0.2"/>
    <row r="2439" ht="12.75" customHeight="1" x14ac:dyDescent="0.2"/>
    <row r="2440" ht="12.75" customHeight="1" x14ac:dyDescent="0.2"/>
    <row r="2441" ht="12.75" customHeight="1" x14ac:dyDescent="0.2"/>
    <row r="2442" ht="12.75" customHeight="1" x14ac:dyDescent="0.2"/>
    <row r="2443" ht="12.75" customHeight="1" x14ac:dyDescent="0.2"/>
    <row r="2444" ht="12.75" customHeight="1" x14ac:dyDescent="0.2"/>
    <row r="2445" ht="12.75" customHeight="1" x14ac:dyDescent="0.2"/>
    <row r="2446" ht="12.75" customHeight="1" x14ac:dyDescent="0.2"/>
    <row r="2447" ht="12.75" customHeight="1" x14ac:dyDescent="0.2"/>
    <row r="2448" ht="12.75" customHeight="1" x14ac:dyDescent="0.2"/>
    <row r="2449" ht="12.75" customHeight="1" x14ac:dyDescent="0.2"/>
    <row r="2450" ht="12.75" customHeight="1" x14ac:dyDescent="0.2"/>
    <row r="2451" ht="12.75" customHeight="1" x14ac:dyDescent="0.2"/>
    <row r="2452" ht="12.75" customHeight="1" x14ac:dyDescent="0.2"/>
    <row r="2453" ht="12.75" customHeight="1" x14ac:dyDescent="0.2"/>
    <row r="2454" ht="12.75" customHeight="1" x14ac:dyDescent="0.2"/>
    <row r="2455" ht="12.75" customHeight="1" x14ac:dyDescent="0.2"/>
    <row r="2456" ht="12.75" customHeight="1" x14ac:dyDescent="0.2"/>
    <row r="2457" ht="12.75" customHeight="1" x14ac:dyDescent="0.2"/>
    <row r="2458" ht="12.75" customHeight="1" x14ac:dyDescent="0.2"/>
    <row r="2459" ht="12.75" customHeight="1" x14ac:dyDescent="0.2"/>
    <row r="2460" ht="12.75" customHeight="1" x14ac:dyDescent="0.2"/>
    <row r="2461" ht="12.75" customHeight="1" x14ac:dyDescent="0.2"/>
    <row r="2462" ht="12.75" customHeight="1" x14ac:dyDescent="0.2"/>
    <row r="2463" ht="12.75" customHeight="1" x14ac:dyDescent="0.2"/>
    <row r="2464" ht="12.75" customHeight="1" x14ac:dyDescent="0.2"/>
    <row r="2465" ht="12.75" customHeight="1" x14ac:dyDescent="0.2"/>
    <row r="2466" ht="12.75" customHeight="1" x14ac:dyDescent="0.2"/>
    <row r="2467" ht="12.75" customHeight="1" x14ac:dyDescent="0.2"/>
    <row r="2468" ht="12.75" customHeight="1" x14ac:dyDescent="0.2"/>
    <row r="2469" ht="12.75" customHeight="1" x14ac:dyDescent="0.2"/>
    <row r="2470" ht="12.75" customHeight="1" x14ac:dyDescent="0.2"/>
    <row r="2471" ht="12.75" customHeight="1" x14ac:dyDescent="0.2"/>
    <row r="2472" ht="12.75" customHeight="1" x14ac:dyDescent="0.2"/>
    <row r="2473" ht="12.75" customHeight="1" x14ac:dyDescent="0.2"/>
    <row r="2474" ht="12.75" customHeight="1" x14ac:dyDescent="0.2"/>
    <row r="2475" ht="12.75" customHeight="1" x14ac:dyDescent="0.2"/>
    <row r="2476" ht="12.75" customHeight="1" x14ac:dyDescent="0.2"/>
    <row r="2477" ht="12.75" customHeight="1" x14ac:dyDescent="0.2"/>
    <row r="2478" ht="12.75" customHeight="1" x14ac:dyDescent="0.2"/>
    <row r="2479" ht="12.75" customHeight="1" x14ac:dyDescent="0.2"/>
    <row r="2480" ht="12.75" customHeight="1" x14ac:dyDescent="0.2"/>
    <row r="2481" ht="12.75" customHeight="1" x14ac:dyDescent="0.2"/>
    <row r="2482" ht="12.75" customHeight="1" x14ac:dyDescent="0.2"/>
    <row r="2483" ht="12.75" customHeight="1" x14ac:dyDescent="0.2"/>
    <row r="2484" ht="12.75" customHeight="1" x14ac:dyDescent="0.2"/>
    <row r="2485" ht="12.75" customHeight="1" x14ac:dyDescent="0.2"/>
    <row r="2486" ht="12.75" customHeight="1" x14ac:dyDescent="0.2"/>
    <row r="2487" ht="12.75" customHeight="1" x14ac:dyDescent="0.2"/>
    <row r="2488" ht="12.75" customHeight="1" x14ac:dyDescent="0.2"/>
    <row r="2489" ht="12.75" customHeight="1" x14ac:dyDescent="0.2"/>
    <row r="2490" ht="12.75" customHeight="1" x14ac:dyDescent="0.2"/>
    <row r="2491" ht="12.75" customHeight="1" x14ac:dyDescent="0.2"/>
    <row r="2492" ht="12.75" customHeight="1" x14ac:dyDescent="0.2"/>
    <row r="2493" ht="12.75" customHeight="1" x14ac:dyDescent="0.2"/>
    <row r="2494" ht="12.75" customHeight="1" x14ac:dyDescent="0.2"/>
    <row r="2495" ht="12.75" customHeight="1" x14ac:dyDescent="0.2"/>
    <row r="2496" ht="12.75" customHeight="1" x14ac:dyDescent="0.2"/>
    <row r="2497" ht="12.75" customHeight="1" x14ac:dyDescent="0.2"/>
    <row r="2498" ht="12.75" customHeight="1" x14ac:dyDescent="0.2"/>
    <row r="2499" ht="12.75" customHeight="1" x14ac:dyDescent="0.2"/>
    <row r="2500" ht="12.75" customHeight="1" x14ac:dyDescent="0.2"/>
    <row r="2501" ht="12.75" customHeight="1" x14ac:dyDescent="0.2"/>
    <row r="2502" ht="12.75" customHeight="1" x14ac:dyDescent="0.2"/>
    <row r="2503" ht="12.75" customHeight="1" x14ac:dyDescent="0.2"/>
    <row r="2504" ht="12.75" customHeight="1" x14ac:dyDescent="0.2"/>
    <row r="2505" ht="12.75" customHeight="1" x14ac:dyDescent="0.2"/>
    <row r="2506" ht="12.75" customHeight="1" x14ac:dyDescent="0.2"/>
    <row r="2507" ht="12.75" customHeight="1" x14ac:dyDescent="0.2"/>
    <row r="2508" ht="12.75" customHeight="1" x14ac:dyDescent="0.2"/>
    <row r="2509" ht="12.75" customHeight="1" x14ac:dyDescent="0.2"/>
    <row r="2510" ht="12.75" customHeight="1" x14ac:dyDescent="0.2"/>
    <row r="2511" ht="12.75" customHeight="1" x14ac:dyDescent="0.2"/>
    <row r="2512" ht="12.75" customHeight="1" x14ac:dyDescent="0.2"/>
    <row r="2513" ht="12.75" customHeight="1" x14ac:dyDescent="0.2"/>
    <row r="2514" ht="12.75" customHeight="1" x14ac:dyDescent="0.2"/>
    <row r="2515" ht="12.75" customHeight="1" x14ac:dyDescent="0.2"/>
    <row r="2516" ht="12.75" customHeight="1" x14ac:dyDescent="0.2"/>
    <row r="2517" ht="12.75" customHeight="1" x14ac:dyDescent="0.2"/>
    <row r="2518" ht="12.75" customHeight="1" x14ac:dyDescent="0.2"/>
    <row r="2519" ht="12.75" customHeight="1" x14ac:dyDescent="0.2"/>
    <row r="2520" ht="12.75" customHeight="1" x14ac:dyDescent="0.2"/>
    <row r="2521" ht="12.75" customHeight="1" x14ac:dyDescent="0.2"/>
    <row r="2522" ht="12.75" customHeight="1" x14ac:dyDescent="0.2"/>
    <row r="2523" ht="12.75" customHeight="1" x14ac:dyDescent="0.2"/>
    <row r="2524" ht="12.75" customHeight="1" x14ac:dyDescent="0.2"/>
    <row r="2525" ht="12.75" customHeight="1" x14ac:dyDescent="0.2"/>
    <row r="2526" ht="12.75" customHeight="1" x14ac:dyDescent="0.2"/>
    <row r="2527" ht="12.75" customHeight="1" x14ac:dyDescent="0.2"/>
    <row r="2528" ht="12.75" customHeight="1" x14ac:dyDescent="0.2"/>
    <row r="2529" ht="12.75" customHeight="1" x14ac:dyDescent="0.2"/>
    <row r="2530" ht="12.75" customHeight="1" x14ac:dyDescent="0.2"/>
    <row r="2531" ht="12.75" customHeight="1" x14ac:dyDescent="0.2"/>
    <row r="2532" ht="12.75" customHeight="1" x14ac:dyDescent="0.2"/>
    <row r="2533" ht="12.75" customHeight="1" x14ac:dyDescent="0.2"/>
    <row r="2534" ht="12.75" customHeight="1" x14ac:dyDescent="0.2"/>
    <row r="2535" ht="12.75" customHeight="1" x14ac:dyDescent="0.2"/>
    <row r="2536" ht="12.75" customHeight="1" x14ac:dyDescent="0.2"/>
    <row r="2537" ht="12.75" customHeight="1" x14ac:dyDescent="0.2"/>
    <row r="2538" ht="12.75" customHeight="1" x14ac:dyDescent="0.2"/>
    <row r="2539" ht="12.75" customHeight="1" x14ac:dyDescent="0.2"/>
    <row r="2540" ht="12.75" customHeight="1" x14ac:dyDescent="0.2"/>
    <row r="2541" ht="12.75" customHeight="1" x14ac:dyDescent="0.2"/>
    <row r="2542" ht="12.75" customHeight="1" x14ac:dyDescent="0.2"/>
    <row r="2543" ht="12.75" customHeight="1" x14ac:dyDescent="0.2"/>
    <row r="2544" ht="12.75" customHeight="1" x14ac:dyDescent="0.2"/>
    <row r="2545" ht="12.75" customHeight="1" x14ac:dyDescent="0.2"/>
    <row r="2546" ht="12.75" customHeight="1" x14ac:dyDescent="0.2"/>
    <row r="2547" ht="12.75" customHeight="1" x14ac:dyDescent="0.2"/>
    <row r="2548" ht="12.75" customHeight="1" x14ac:dyDescent="0.2"/>
    <row r="2549" ht="12.75" customHeight="1" x14ac:dyDescent="0.2"/>
    <row r="2550" ht="12.75" customHeight="1" x14ac:dyDescent="0.2"/>
    <row r="2551" ht="12.75" customHeight="1" x14ac:dyDescent="0.2"/>
    <row r="2552" ht="12.75" customHeight="1" x14ac:dyDescent="0.2"/>
    <row r="2553" ht="12.75" customHeight="1" x14ac:dyDescent="0.2"/>
    <row r="2554" ht="12.75" customHeight="1" x14ac:dyDescent="0.2"/>
    <row r="2555" ht="12.75" customHeight="1" x14ac:dyDescent="0.2"/>
    <row r="2556" ht="12.75" customHeight="1" x14ac:dyDescent="0.2"/>
    <row r="2557" ht="12.75" customHeight="1" x14ac:dyDescent="0.2"/>
    <row r="2558" ht="12.75" customHeight="1" x14ac:dyDescent="0.2"/>
    <row r="2559" ht="12.75" customHeight="1" x14ac:dyDescent="0.2"/>
    <row r="2560" ht="12.75" customHeight="1" x14ac:dyDescent="0.2"/>
    <row r="2561" ht="12.75" customHeight="1" x14ac:dyDescent="0.2"/>
    <row r="2562" ht="12.75" customHeight="1" x14ac:dyDescent="0.2"/>
    <row r="2563" ht="12.75" customHeight="1" x14ac:dyDescent="0.2"/>
    <row r="2564" ht="12.75" customHeight="1" x14ac:dyDescent="0.2"/>
    <row r="2565" ht="12.75" customHeight="1" x14ac:dyDescent="0.2"/>
    <row r="2566" ht="12.75" customHeight="1" x14ac:dyDescent="0.2"/>
    <row r="2567" ht="12.75" customHeight="1" x14ac:dyDescent="0.2"/>
    <row r="2568" ht="12.75" customHeight="1" x14ac:dyDescent="0.2"/>
    <row r="2569" ht="12.75" customHeight="1" x14ac:dyDescent="0.2"/>
    <row r="2570" ht="12.75" customHeight="1" x14ac:dyDescent="0.2"/>
    <row r="2571" ht="12.75" customHeight="1" x14ac:dyDescent="0.2"/>
    <row r="2572" ht="12.75" customHeight="1" x14ac:dyDescent="0.2"/>
    <row r="2573" ht="12.75" customHeight="1" x14ac:dyDescent="0.2"/>
    <row r="2574" ht="12.75" customHeight="1" x14ac:dyDescent="0.2"/>
    <row r="2575" ht="12.75" customHeight="1" x14ac:dyDescent="0.2"/>
    <row r="2576" ht="12.75" customHeight="1" x14ac:dyDescent="0.2"/>
    <row r="2577" ht="12.75" customHeight="1" x14ac:dyDescent="0.2"/>
    <row r="2578" ht="12.75" customHeight="1" x14ac:dyDescent="0.2"/>
    <row r="2579" ht="12.75" customHeight="1" x14ac:dyDescent="0.2"/>
    <row r="2580" ht="12.75" customHeight="1" x14ac:dyDescent="0.2"/>
    <row r="2581" ht="12.75" customHeight="1" x14ac:dyDescent="0.2"/>
    <row r="2582" ht="12.75" customHeight="1" x14ac:dyDescent="0.2"/>
    <row r="2583" ht="12.75" customHeight="1" x14ac:dyDescent="0.2"/>
    <row r="2584" ht="12.75" customHeight="1" x14ac:dyDescent="0.2"/>
    <row r="2585" ht="12.75" customHeight="1" x14ac:dyDescent="0.2"/>
    <row r="2586" ht="12.75" customHeight="1" x14ac:dyDescent="0.2"/>
    <row r="2587" ht="12.75" customHeight="1" x14ac:dyDescent="0.2"/>
    <row r="2588" ht="12.75" customHeight="1" x14ac:dyDescent="0.2"/>
    <row r="2589" ht="12.75" customHeight="1" x14ac:dyDescent="0.2"/>
    <row r="2590" ht="12.75" customHeight="1" x14ac:dyDescent="0.2"/>
    <row r="2591" ht="12.75" customHeight="1" x14ac:dyDescent="0.2"/>
    <row r="2592" ht="12.75" customHeight="1" x14ac:dyDescent="0.2"/>
    <row r="2593" ht="12.75" customHeight="1" x14ac:dyDescent="0.2"/>
    <row r="2594" ht="12.75" customHeight="1" x14ac:dyDescent="0.2"/>
    <row r="2595" ht="12.75" customHeight="1" x14ac:dyDescent="0.2"/>
    <row r="2596" ht="12.75" customHeight="1" x14ac:dyDescent="0.2"/>
    <row r="2597" ht="12.75" customHeight="1" x14ac:dyDescent="0.2"/>
    <row r="2598" ht="12.75" customHeight="1" x14ac:dyDescent="0.2"/>
    <row r="2599" ht="12.75" customHeight="1" x14ac:dyDescent="0.2"/>
    <row r="2600" ht="12.75" customHeight="1" x14ac:dyDescent="0.2"/>
    <row r="2601" ht="12.75" customHeight="1" x14ac:dyDescent="0.2"/>
    <row r="2602" ht="12.75" customHeight="1" x14ac:dyDescent="0.2"/>
    <row r="2603" ht="12.75" customHeight="1" x14ac:dyDescent="0.2"/>
    <row r="2604" ht="12.75" customHeight="1" x14ac:dyDescent="0.2"/>
    <row r="2605" ht="12.75" customHeight="1" x14ac:dyDescent="0.2"/>
    <row r="2606" ht="12.75" customHeight="1" x14ac:dyDescent="0.2"/>
    <row r="2607" ht="12.75" customHeight="1" x14ac:dyDescent="0.2"/>
    <row r="2608" ht="12.75" customHeight="1" x14ac:dyDescent="0.2"/>
    <row r="2609" ht="12.75" customHeight="1" x14ac:dyDescent="0.2"/>
    <row r="2610" ht="12.75" customHeight="1" x14ac:dyDescent="0.2"/>
    <row r="2611" ht="12.75" customHeight="1" x14ac:dyDescent="0.2"/>
    <row r="2612" ht="12.75" customHeight="1" x14ac:dyDescent="0.2"/>
    <row r="2613" ht="12.75" customHeight="1" x14ac:dyDescent="0.2"/>
    <row r="2614" ht="12.75" customHeight="1" x14ac:dyDescent="0.2"/>
    <row r="2615" ht="12.75" customHeight="1" x14ac:dyDescent="0.2"/>
    <row r="2616" ht="12.75" customHeight="1" x14ac:dyDescent="0.2"/>
    <row r="2617" ht="12.75" customHeight="1" x14ac:dyDescent="0.2"/>
    <row r="2618" ht="12.75" customHeight="1" x14ac:dyDescent="0.2"/>
    <row r="2619" ht="12.75" customHeight="1" x14ac:dyDescent="0.2"/>
    <row r="2620" ht="12.75" customHeight="1" x14ac:dyDescent="0.2"/>
    <row r="2621" ht="12.75" customHeight="1" x14ac:dyDescent="0.2"/>
    <row r="2622" ht="12.75" customHeight="1" x14ac:dyDescent="0.2"/>
    <row r="2623" ht="12.75" customHeight="1" x14ac:dyDescent="0.2"/>
    <row r="2624" ht="12.75" customHeight="1" x14ac:dyDescent="0.2"/>
    <row r="2625" ht="12.75" customHeight="1" x14ac:dyDescent="0.2"/>
    <row r="2626" ht="12.75" customHeight="1" x14ac:dyDescent="0.2"/>
    <row r="2627" ht="12.75" customHeight="1" x14ac:dyDescent="0.2"/>
    <row r="2628" ht="12.75" customHeight="1" x14ac:dyDescent="0.2"/>
    <row r="2629" ht="12.75" customHeight="1" x14ac:dyDescent="0.2"/>
    <row r="2630" ht="12.75" customHeight="1" x14ac:dyDescent="0.2"/>
    <row r="2631" ht="12.75" customHeight="1" x14ac:dyDescent="0.2"/>
    <row r="2632" ht="12.75" customHeight="1" x14ac:dyDescent="0.2"/>
    <row r="2633" ht="12.75" customHeight="1" x14ac:dyDescent="0.2"/>
    <row r="2634" ht="12.75" customHeight="1" x14ac:dyDescent="0.2"/>
    <row r="2635" ht="12.75" customHeight="1" x14ac:dyDescent="0.2"/>
    <row r="2636" ht="12.75" customHeight="1" x14ac:dyDescent="0.2"/>
    <row r="2637" ht="12.75" customHeight="1" x14ac:dyDescent="0.2"/>
    <row r="2638" ht="12.75" customHeight="1" x14ac:dyDescent="0.2"/>
    <row r="2639" ht="12.75" customHeight="1" x14ac:dyDescent="0.2"/>
    <row r="2640" ht="12.75" customHeight="1" x14ac:dyDescent="0.2"/>
    <row r="2641" ht="12.75" customHeight="1" x14ac:dyDescent="0.2"/>
    <row r="2642" ht="12.75" customHeight="1" x14ac:dyDescent="0.2"/>
    <row r="2643" ht="12.75" customHeight="1" x14ac:dyDescent="0.2"/>
    <row r="2644" ht="12.75" customHeight="1" x14ac:dyDescent="0.2"/>
    <row r="2645" ht="12.75" customHeight="1" x14ac:dyDescent="0.2"/>
    <row r="2646" ht="12.75" customHeight="1" x14ac:dyDescent="0.2"/>
    <row r="2647" ht="12.75" customHeight="1" x14ac:dyDescent="0.2"/>
    <row r="2648" ht="12.75" customHeight="1" x14ac:dyDescent="0.2"/>
    <row r="2649" ht="12.75" customHeight="1" x14ac:dyDescent="0.2"/>
    <row r="2650" ht="12.75" customHeight="1" x14ac:dyDescent="0.2"/>
    <row r="2651" ht="12.75" customHeight="1" x14ac:dyDescent="0.2"/>
    <row r="2652" ht="12.75" customHeight="1" x14ac:dyDescent="0.2"/>
    <row r="2653" ht="12.75" customHeight="1" x14ac:dyDescent="0.2"/>
    <row r="2654" ht="12.75" customHeight="1" x14ac:dyDescent="0.2"/>
    <row r="2655" ht="12.75" customHeight="1" x14ac:dyDescent="0.2"/>
    <row r="2656" ht="12.75" customHeight="1" x14ac:dyDescent="0.2"/>
    <row r="2657" ht="12.75" customHeight="1" x14ac:dyDescent="0.2"/>
    <row r="2658" ht="12.75" customHeight="1" x14ac:dyDescent="0.2"/>
    <row r="2659" ht="12.75" customHeight="1" x14ac:dyDescent="0.2"/>
    <row r="2660" ht="12.75" customHeight="1" x14ac:dyDescent="0.2"/>
    <row r="2661" ht="12.75" customHeight="1" x14ac:dyDescent="0.2"/>
    <row r="2662" ht="12.75" customHeight="1" x14ac:dyDescent="0.2"/>
    <row r="2663" ht="12.75" customHeight="1" x14ac:dyDescent="0.2"/>
    <row r="2664" ht="12.75" customHeight="1" x14ac:dyDescent="0.2"/>
    <row r="2665" ht="12.75" customHeight="1" x14ac:dyDescent="0.2"/>
    <row r="2666" ht="12.75" customHeight="1" x14ac:dyDescent="0.2"/>
    <row r="2667" ht="12.75" customHeight="1" x14ac:dyDescent="0.2"/>
    <row r="2668" ht="12.75" customHeight="1" x14ac:dyDescent="0.2"/>
    <row r="2669" ht="12.75" customHeight="1" x14ac:dyDescent="0.2"/>
    <row r="2670" ht="12.75" customHeight="1" x14ac:dyDescent="0.2"/>
    <row r="2671" ht="12.75" customHeight="1" x14ac:dyDescent="0.2"/>
    <row r="2672" ht="12.75" customHeight="1" x14ac:dyDescent="0.2"/>
    <row r="2673" ht="12.75" customHeight="1" x14ac:dyDescent="0.2"/>
    <row r="2674" ht="12.75" customHeight="1" x14ac:dyDescent="0.2"/>
    <row r="2675" ht="12.75" customHeight="1" x14ac:dyDescent="0.2"/>
    <row r="2676" ht="12.75" customHeight="1" x14ac:dyDescent="0.2"/>
    <row r="2677" ht="12.75" customHeight="1" x14ac:dyDescent="0.2"/>
    <row r="2678" ht="12.75" customHeight="1" x14ac:dyDescent="0.2"/>
    <row r="2679" ht="12.75" customHeight="1" x14ac:dyDescent="0.2"/>
    <row r="2680" ht="12.75" customHeight="1" x14ac:dyDescent="0.2"/>
    <row r="2681" ht="12.75" customHeight="1" x14ac:dyDescent="0.2"/>
    <row r="2682" ht="12.75" customHeight="1" x14ac:dyDescent="0.2"/>
    <row r="2683" ht="12.75" customHeight="1" x14ac:dyDescent="0.2"/>
    <row r="2684" ht="12.75" customHeight="1" x14ac:dyDescent="0.2"/>
    <row r="2685" ht="12.75" customHeight="1" x14ac:dyDescent="0.2"/>
    <row r="2686" ht="12.75" customHeight="1" x14ac:dyDescent="0.2"/>
    <row r="2687" ht="12.75" customHeight="1" x14ac:dyDescent="0.2"/>
    <row r="2688" ht="12.75" customHeight="1" x14ac:dyDescent="0.2"/>
    <row r="2689" ht="12.75" customHeight="1" x14ac:dyDescent="0.2"/>
    <row r="2690" ht="12.75" customHeight="1" x14ac:dyDescent="0.2"/>
    <row r="2691" ht="12.75" customHeight="1" x14ac:dyDescent="0.2"/>
    <row r="2692" ht="12.75" customHeight="1" x14ac:dyDescent="0.2"/>
    <row r="2693" ht="12.75" customHeight="1" x14ac:dyDescent="0.2"/>
    <row r="2694" ht="12.75" customHeight="1" x14ac:dyDescent="0.2"/>
    <row r="2695" ht="12.75" customHeight="1" x14ac:dyDescent="0.2"/>
    <row r="2696" ht="12.75" customHeight="1" x14ac:dyDescent="0.2"/>
    <row r="2697" ht="12.75" customHeight="1" x14ac:dyDescent="0.2"/>
    <row r="2698" ht="12.75" customHeight="1" x14ac:dyDescent="0.2"/>
    <row r="2699" ht="12.75" customHeight="1" x14ac:dyDescent="0.2"/>
    <row r="2700" ht="12.75" customHeight="1" x14ac:dyDescent="0.2"/>
    <row r="2701" ht="12.75" customHeight="1" x14ac:dyDescent="0.2"/>
    <row r="2702" ht="12.75" customHeight="1" x14ac:dyDescent="0.2"/>
    <row r="2703" ht="12.75" customHeight="1" x14ac:dyDescent="0.2"/>
    <row r="2704" ht="12.75" customHeight="1" x14ac:dyDescent="0.2"/>
    <row r="2705" ht="12.75" customHeight="1" x14ac:dyDescent="0.2"/>
    <row r="2706" ht="12.75" customHeight="1" x14ac:dyDescent="0.2"/>
    <row r="2707" ht="12.75" customHeight="1" x14ac:dyDescent="0.2"/>
    <row r="2708" ht="12.75" customHeight="1" x14ac:dyDescent="0.2"/>
    <row r="2709" ht="12.75" customHeight="1" x14ac:dyDescent="0.2"/>
    <row r="2710" ht="12.75" customHeight="1" x14ac:dyDescent="0.2"/>
    <row r="2711" ht="12.75" customHeight="1" x14ac:dyDescent="0.2"/>
    <row r="2712" ht="12.75" customHeight="1" x14ac:dyDescent="0.2"/>
    <row r="2713" ht="12.75" customHeight="1" x14ac:dyDescent="0.2"/>
    <row r="2714" ht="12.75" customHeight="1" x14ac:dyDescent="0.2"/>
    <row r="2715" ht="12.75" customHeight="1" x14ac:dyDescent="0.2"/>
    <row r="2716" ht="12.75" customHeight="1" x14ac:dyDescent="0.2"/>
    <row r="2717" ht="12.75" customHeight="1" x14ac:dyDescent="0.2"/>
    <row r="2718" ht="12.75" customHeight="1" x14ac:dyDescent="0.2"/>
    <row r="2719" ht="12.75" customHeight="1" x14ac:dyDescent="0.2"/>
    <row r="2720" ht="12.75" customHeight="1" x14ac:dyDescent="0.2"/>
    <row r="2721" ht="12.75" customHeight="1" x14ac:dyDescent="0.2"/>
    <row r="2722" ht="12.75" customHeight="1" x14ac:dyDescent="0.2"/>
    <row r="2723" ht="12.75" customHeight="1" x14ac:dyDescent="0.2"/>
    <row r="2724" ht="12.75" customHeight="1" x14ac:dyDescent="0.2"/>
    <row r="2725" ht="12.75" customHeight="1" x14ac:dyDescent="0.2"/>
    <row r="2726" ht="12.75" customHeight="1" x14ac:dyDescent="0.2"/>
    <row r="2727" ht="12.75" customHeight="1" x14ac:dyDescent="0.2"/>
    <row r="2728" ht="12.75" customHeight="1" x14ac:dyDescent="0.2"/>
    <row r="2729" ht="12.75" customHeight="1" x14ac:dyDescent="0.2"/>
    <row r="2730" ht="12.75" customHeight="1" x14ac:dyDescent="0.2"/>
    <row r="2731" ht="12.75" customHeight="1" x14ac:dyDescent="0.2"/>
    <row r="2732" ht="12.75" customHeight="1" x14ac:dyDescent="0.2"/>
    <row r="2733" ht="12.75" customHeight="1" x14ac:dyDescent="0.2"/>
    <row r="2734" ht="12.75" customHeight="1" x14ac:dyDescent="0.2"/>
    <row r="2735" ht="12.75" customHeight="1" x14ac:dyDescent="0.2"/>
    <row r="2736" ht="12.75" customHeight="1" x14ac:dyDescent="0.2"/>
    <row r="2737" ht="12.75" customHeight="1" x14ac:dyDescent="0.2"/>
    <row r="2738" ht="12.75" customHeight="1" x14ac:dyDescent="0.2"/>
    <row r="2739" ht="12.75" customHeight="1" x14ac:dyDescent="0.2"/>
    <row r="2740" ht="12.75" customHeight="1" x14ac:dyDescent="0.2"/>
    <row r="2741" ht="12.75" customHeight="1" x14ac:dyDescent="0.2"/>
    <row r="2742" ht="12.75" customHeight="1" x14ac:dyDescent="0.2"/>
    <row r="2743" ht="12.75" customHeight="1" x14ac:dyDescent="0.2"/>
    <row r="2744" ht="12.75" customHeight="1" x14ac:dyDescent="0.2"/>
    <row r="2745" ht="12.75" customHeight="1" x14ac:dyDescent="0.2"/>
    <row r="2746" ht="12.75" customHeight="1" x14ac:dyDescent="0.2"/>
    <row r="2747" ht="12.75" customHeight="1" x14ac:dyDescent="0.2"/>
    <row r="2748" ht="12.75" customHeight="1" x14ac:dyDescent="0.2"/>
    <row r="2749" ht="12.75" customHeight="1" x14ac:dyDescent="0.2"/>
    <row r="2750" ht="12.75" customHeight="1" x14ac:dyDescent="0.2"/>
    <row r="2751" ht="12.75" customHeight="1" x14ac:dyDescent="0.2"/>
    <row r="2752" ht="12.75" customHeight="1" x14ac:dyDescent="0.2"/>
    <row r="2753" ht="12.75" customHeight="1" x14ac:dyDescent="0.2"/>
    <row r="2754" ht="12.75" customHeight="1" x14ac:dyDescent="0.2"/>
    <row r="2755" ht="12.75" customHeight="1" x14ac:dyDescent="0.2"/>
    <row r="2756" ht="12.75" customHeight="1" x14ac:dyDescent="0.2"/>
    <row r="2757" ht="12.75" customHeight="1" x14ac:dyDescent="0.2"/>
    <row r="2758" ht="12.75" customHeight="1" x14ac:dyDescent="0.2"/>
    <row r="2759" ht="12.75" customHeight="1" x14ac:dyDescent="0.2"/>
    <row r="2760" ht="12.75" customHeight="1" x14ac:dyDescent="0.2"/>
    <row r="2761" ht="12.75" customHeight="1" x14ac:dyDescent="0.2"/>
    <row r="2762" ht="12.75" customHeight="1" x14ac:dyDescent="0.2"/>
    <row r="2763" ht="12.75" customHeight="1" x14ac:dyDescent="0.2"/>
    <row r="2764" ht="12.75" customHeight="1" x14ac:dyDescent="0.2"/>
    <row r="2765" ht="12.75" customHeight="1" x14ac:dyDescent="0.2"/>
    <row r="2766" ht="12.75" customHeight="1" x14ac:dyDescent="0.2"/>
    <row r="2767" ht="12.75" customHeight="1" x14ac:dyDescent="0.2"/>
    <row r="2768" ht="12.75" customHeight="1" x14ac:dyDescent="0.2"/>
    <row r="2769" ht="12.75" customHeight="1" x14ac:dyDescent="0.2"/>
    <row r="2770" ht="12.75" customHeight="1" x14ac:dyDescent="0.2"/>
    <row r="2771" ht="12.75" customHeight="1" x14ac:dyDescent="0.2"/>
    <row r="2772" ht="12.75" customHeight="1" x14ac:dyDescent="0.2"/>
    <row r="2773" ht="12.75" customHeight="1" x14ac:dyDescent="0.2"/>
    <row r="2774" ht="12.75" customHeight="1" x14ac:dyDescent="0.2"/>
    <row r="2775" ht="12.75" customHeight="1" x14ac:dyDescent="0.2"/>
    <row r="2776" ht="12.75" customHeight="1" x14ac:dyDescent="0.2"/>
    <row r="2777" ht="12.75" customHeight="1" x14ac:dyDescent="0.2"/>
    <row r="2778" ht="12.75" customHeight="1" x14ac:dyDescent="0.2"/>
    <row r="2779" ht="12.75" customHeight="1" x14ac:dyDescent="0.2"/>
    <row r="2780" ht="12.75" customHeight="1" x14ac:dyDescent="0.2"/>
    <row r="2781" ht="12.75" customHeight="1" x14ac:dyDescent="0.2"/>
    <row r="2782" ht="12.75" customHeight="1" x14ac:dyDescent="0.2"/>
    <row r="2783" ht="12.75" customHeight="1" x14ac:dyDescent="0.2"/>
    <row r="2784" ht="12.75" customHeight="1" x14ac:dyDescent="0.2"/>
    <row r="2785" ht="12.75" customHeight="1" x14ac:dyDescent="0.2"/>
    <row r="2786" ht="12.75" customHeight="1" x14ac:dyDescent="0.2"/>
    <row r="2787" ht="12.75" customHeight="1" x14ac:dyDescent="0.2"/>
    <row r="2788" ht="12.75" customHeight="1" x14ac:dyDescent="0.2"/>
    <row r="2789" ht="12.75" customHeight="1" x14ac:dyDescent="0.2"/>
    <row r="2790" ht="12.75" customHeight="1" x14ac:dyDescent="0.2"/>
    <row r="2791" ht="12.75" customHeight="1" x14ac:dyDescent="0.2"/>
    <row r="2792" ht="12.75" customHeight="1" x14ac:dyDescent="0.2"/>
    <row r="2793" ht="12.75" customHeight="1" x14ac:dyDescent="0.2"/>
    <row r="2794" ht="12.75" customHeight="1" x14ac:dyDescent="0.2"/>
    <row r="2795" ht="12.75" customHeight="1" x14ac:dyDescent="0.2"/>
    <row r="2796" ht="12.75" customHeight="1" x14ac:dyDescent="0.2"/>
    <row r="2797" ht="12.75" customHeight="1" x14ac:dyDescent="0.2"/>
    <row r="2798" ht="12.75" customHeight="1" x14ac:dyDescent="0.2"/>
    <row r="2799" ht="12.75" customHeight="1" x14ac:dyDescent="0.2"/>
    <row r="2800" ht="12.75" customHeight="1" x14ac:dyDescent="0.2"/>
    <row r="2801" ht="12.75" customHeight="1" x14ac:dyDescent="0.2"/>
    <row r="2802" ht="12.75" customHeight="1" x14ac:dyDescent="0.2"/>
    <row r="2803" ht="12.75" customHeight="1" x14ac:dyDescent="0.2"/>
    <row r="2804" ht="12.75" customHeight="1" x14ac:dyDescent="0.2"/>
    <row r="2805" ht="12.75" customHeight="1" x14ac:dyDescent="0.2"/>
    <row r="2806" ht="12.75" customHeight="1" x14ac:dyDescent="0.2"/>
    <row r="2807" ht="12.75" customHeight="1" x14ac:dyDescent="0.2"/>
    <row r="2808" ht="12.75" customHeight="1" x14ac:dyDescent="0.2"/>
    <row r="2809" ht="12.75" customHeight="1" x14ac:dyDescent="0.2"/>
    <row r="2810" ht="12.75" customHeight="1" x14ac:dyDescent="0.2"/>
    <row r="2811" ht="12.75" customHeight="1" x14ac:dyDescent="0.2"/>
    <row r="2812" ht="12.75" customHeight="1" x14ac:dyDescent="0.2"/>
    <row r="2813" ht="12.75" customHeight="1" x14ac:dyDescent="0.2"/>
    <row r="2814" ht="12.75" customHeight="1" x14ac:dyDescent="0.2"/>
    <row r="2815" ht="12.75" customHeight="1" x14ac:dyDescent="0.2"/>
    <row r="2816" ht="12.75" customHeight="1" x14ac:dyDescent="0.2"/>
    <row r="2817" ht="12.75" customHeight="1" x14ac:dyDescent="0.2"/>
    <row r="2818" ht="12.75" customHeight="1" x14ac:dyDescent="0.2"/>
    <row r="2819" ht="12.75" customHeight="1" x14ac:dyDescent="0.2"/>
    <row r="2820" ht="12.75" customHeight="1" x14ac:dyDescent="0.2"/>
    <row r="2821" ht="12.75" customHeight="1" x14ac:dyDescent="0.2"/>
    <row r="2822" ht="12.75" customHeight="1" x14ac:dyDescent="0.2"/>
    <row r="2823" ht="12.75" customHeight="1" x14ac:dyDescent="0.2"/>
    <row r="2824" ht="12.75" customHeight="1" x14ac:dyDescent="0.2"/>
    <row r="2825" ht="12.75" customHeight="1" x14ac:dyDescent="0.2"/>
    <row r="2826" ht="12.75" customHeight="1" x14ac:dyDescent="0.2"/>
    <row r="2827" ht="12.75" customHeight="1" x14ac:dyDescent="0.2"/>
    <row r="2828" ht="12.75" customHeight="1" x14ac:dyDescent="0.2"/>
    <row r="2829" ht="12.75" customHeight="1" x14ac:dyDescent="0.2"/>
    <row r="2830" ht="12.75" customHeight="1" x14ac:dyDescent="0.2"/>
    <row r="2831" ht="12.75" customHeight="1" x14ac:dyDescent="0.2"/>
    <row r="2832" ht="12.75" customHeight="1" x14ac:dyDescent="0.2"/>
    <row r="2833" ht="12.75" customHeight="1" x14ac:dyDescent="0.2"/>
    <row r="2834" ht="12.75" customHeight="1" x14ac:dyDescent="0.2"/>
    <row r="2835" ht="12.75" customHeight="1" x14ac:dyDescent="0.2"/>
    <row r="2836" ht="12.75" customHeight="1" x14ac:dyDescent="0.2"/>
    <row r="2837" ht="12.75" customHeight="1" x14ac:dyDescent="0.2"/>
    <row r="2838" ht="12.75" customHeight="1" x14ac:dyDescent="0.2"/>
    <row r="2839" ht="12.75" customHeight="1" x14ac:dyDescent="0.2"/>
    <row r="2840" ht="12.75" customHeight="1" x14ac:dyDescent="0.2"/>
    <row r="2841" ht="12.75" customHeight="1" x14ac:dyDescent="0.2"/>
    <row r="2842" ht="12.75" customHeight="1" x14ac:dyDescent="0.2"/>
    <row r="2843" ht="12.75" customHeight="1" x14ac:dyDescent="0.2"/>
    <row r="2844" ht="12.75" customHeight="1" x14ac:dyDescent="0.2"/>
    <row r="2845" ht="12.75" customHeight="1" x14ac:dyDescent="0.2"/>
    <row r="2846" ht="12.75" customHeight="1" x14ac:dyDescent="0.2"/>
    <row r="2847" ht="12.75" customHeight="1" x14ac:dyDescent="0.2"/>
    <row r="2848" ht="12.75" customHeight="1" x14ac:dyDescent="0.2"/>
    <row r="2849" ht="12.75" customHeight="1" x14ac:dyDescent="0.2"/>
    <row r="2850" ht="12.75" customHeight="1" x14ac:dyDescent="0.2"/>
    <row r="2851" ht="12.75" customHeight="1" x14ac:dyDescent="0.2"/>
    <row r="2852" ht="12.75" customHeight="1" x14ac:dyDescent="0.2"/>
    <row r="2853" ht="12.75" customHeight="1" x14ac:dyDescent="0.2"/>
    <row r="2854" ht="12.75" customHeight="1" x14ac:dyDescent="0.2"/>
    <row r="2855" ht="12.75" customHeight="1" x14ac:dyDescent="0.2"/>
    <row r="2856" ht="12.75" customHeight="1" x14ac:dyDescent="0.2"/>
    <row r="2857" ht="12.75" customHeight="1" x14ac:dyDescent="0.2"/>
    <row r="2858" ht="12.75" customHeight="1" x14ac:dyDescent="0.2"/>
    <row r="2859" ht="12.75" customHeight="1" x14ac:dyDescent="0.2"/>
    <row r="2860" ht="12.75" customHeight="1" x14ac:dyDescent="0.2"/>
    <row r="2861" ht="12.75" customHeight="1" x14ac:dyDescent="0.2"/>
    <row r="2862" ht="12.75" customHeight="1" x14ac:dyDescent="0.2"/>
    <row r="2863" ht="12.75" customHeight="1" x14ac:dyDescent="0.2"/>
    <row r="2864" ht="12.75" customHeight="1" x14ac:dyDescent="0.2"/>
    <row r="2865" ht="12.75" customHeight="1" x14ac:dyDescent="0.2"/>
    <row r="2866" ht="12.75" customHeight="1" x14ac:dyDescent="0.2"/>
    <row r="2867" ht="12.75" customHeight="1" x14ac:dyDescent="0.2"/>
    <row r="2868" ht="12.75" customHeight="1" x14ac:dyDescent="0.2"/>
    <row r="2869" ht="12.75" customHeight="1" x14ac:dyDescent="0.2"/>
    <row r="2870" ht="12.75" customHeight="1" x14ac:dyDescent="0.2"/>
    <row r="2871" ht="12.75" customHeight="1" x14ac:dyDescent="0.2"/>
    <row r="2872" ht="12.75" customHeight="1" x14ac:dyDescent="0.2"/>
    <row r="2873" ht="12.75" customHeight="1" x14ac:dyDescent="0.2"/>
    <row r="2874" ht="12.75" customHeight="1" x14ac:dyDescent="0.2"/>
    <row r="2875" ht="12.75" customHeight="1" x14ac:dyDescent="0.2"/>
    <row r="2876" ht="12.75" customHeight="1" x14ac:dyDescent="0.2"/>
    <row r="2877" ht="12.75" customHeight="1" x14ac:dyDescent="0.2"/>
    <row r="2878" ht="12.75" customHeight="1" x14ac:dyDescent="0.2"/>
    <row r="2879" ht="12.75" customHeight="1" x14ac:dyDescent="0.2"/>
    <row r="2880" ht="12.75" customHeight="1" x14ac:dyDescent="0.2"/>
    <row r="2881" ht="12.75" customHeight="1" x14ac:dyDescent="0.2"/>
    <row r="2882" ht="12.75" customHeight="1" x14ac:dyDescent="0.2"/>
    <row r="2883" ht="12.75" customHeight="1" x14ac:dyDescent="0.2"/>
    <row r="2884" ht="12.75" customHeight="1" x14ac:dyDescent="0.2"/>
    <row r="2885" ht="12.75" customHeight="1" x14ac:dyDescent="0.2"/>
    <row r="2886" ht="12.75" customHeight="1" x14ac:dyDescent="0.2"/>
    <row r="2887" ht="12.75" customHeight="1" x14ac:dyDescent="0.2"/>
    <row r="2888" ht="12.75" customHeight="1" x14ac:dyDescent="0.2"/>
    <row r="2889" ht="12.75" customHeight="1" x14ac:dyDescent="0.2"/>
    <row r="2890" ht="12.75" customHeight="1" x14ac:dyDescent="0.2"/>
    <row r="2891" ht="12.75" customHeight="1" x14ac:dyDescent="0.2"/>
    <row r="2892" ht="12.75" customHeight="1" x14ac:dyDescent="0.2"/>
    <row r="2893" ht="12.75" customHeight="1" x14ac:dyDescent="0.2"/>
    <row r="2894" ht="12.75" customHeight="1" x14ac:dyDescent="0.2"/>
    <row r="2895" ht="12.75" customHeight="1" x14ac:dyDescent="0.2"/>
    <row r="2896" ht="12.75" customHeight="1" x14ac:dyDescent="0.2"/>
    <row r="2897" ht="12.75" customHeight="1" x14ac:dyDescent="0.2"/>
    <row r="2898" ht="12.75" customHeight="1" x14ac:dyDescent="0.2"/>
    <row r="2899" ht="12.75" customHeight="1" x14ac:dyDescent="0.2"/>
    <row r="2900" ht="12.75" customHeight="1" x14ac:dyDescent="0.2"/>
    <row r="2901" ht="12.75" customHeight="1" x14ac:dyDescent="0.2"/>
    <row r="2902" ht="12.75" customHeight="1" x14ac:dyDescent="0.2"/>
    <row r="2903" ht="12.75" customHeight="1" x14ac:dyDescent="0.2"/>
    <row r="2904" ht="12.75" customHeight="1" x14ac:dyDescent="0.2"/>
    <row r="2905" ht="12.75" customHeight="1" x14ac:dyDescent="0.2"/>
    <row r="2906" ht="12.75" customHeight="1" x14ac:dyDescent="0.2"/>
    <row r="2907" ht="12.75" customHeight="1" x14ac:dyDescent="0.2"/>
    <row r="2908" ht="12.75" customHeight="1" x14ac:dyDescent="0.2"/>
    <row r="2909" ht="12.75" customHeight="1" x14ac:dyDescent="0.2"/>
    <row r="2910" ht="12.75" customHeight="1" x14ac:dyDescent="0.2"/>
    <row r="2911" ht="12.75" customHeight="1" x14ac:dyDescent="0.2"/>
    <row r="2912" ht="12.75" customHeight="1" x14ac:dyDescent="0.2"/>
    <row r="2913" ht="12.75" customHeight="1" x14ac:dyDescent="0.2"/>
    <row r="2914" ht="12.75" customHeight="1" x14ac:dyDescent="0.2"/>
    <row r="2915" ht="12.75" customHeight="1" x14ac:dyDescent="0.2"/>
    <row r="2916" ht="12.75" customHeight="1" x14ac:dyDescent="0.2"/>
    <row r="2917" ht="12.75" customHeight="1" x14ac:dyDescent="0.2"/>
    <row r="2918" ht="12.75" customHeight="1" x14ac:dyDescent="0.2"/>
    <row r="2919" ht="12.75" customHeight="1" x14ac:dyDescent="0.2"/>
    <row r="2920" ht="12.75" customHeight="1" x14ac:dyDescent="0.2"/>
    <row r="2921" ht="12.75" customHeight="1" x14ac:dyDescent="0.2"/>
    <row r="2922" ht="12.75" customHeight="1" x14ac:dyDescent="0.2"/>
    <row r="2923" ht="12.75" customHeight="1" x14ac:dyDescent="0.2"/>
    <row r="2924" ht="12.75" customHeight="1" x14ac:dyDescent="0.2"/>
    <row r="2925" ht="12.75" customHeight="1" x14ac:dyDescent="0.2"/>
    <row r="2926" ht="12.75" customHeight="1" x14ac:dyDescent="0.2"/>
    <row r="2927" ht="12.75" customHeight="1" x14ac:dyDescent="0.2"/>
    <row r="2928" ht="12.75" customHeight="1" x14ac:dyDescent="0.2"/>
    <row r="2929" ht="12.75" customHeight="1" x14ac:dyDescent="0.2"/>
    <row r="2930" ht="12.75" customHeight="1" x14ac:dyDescent="0.2"/>
    <row r="2931" ht="12.75" customHeight="1" x14ac:dyDescent="0.2"/>
    <row r="2932" ht="12.75" customHeight="1" x14ac:dyDescent="0.2"/>
    <row r="2933" ht="12.75" customHeight="1" x14ac:dyDescent="0.2"/>
    <row r="2934" ht="12.75" customHeight="1" x14ac:dyDescent="0.2"/>
    <row r="2935" ht="12.75" customHeight="1" x14ac:dyDescent="0.2"/>
    <row r="2936" ht="12.75" customHeight="1" x14ac:dyDescent="0.2"/>
    <row r="2937" ht="12.75" customHeight="1" x14ac:dyDescent="0.2"/>
    <row r="2938" ht="12.75" customHeight="1" x14ac:dyDescent="0.2"/>
    <row r="2939" ht="12.75" customHeight="1" x14ac:dyDescent="0.2"/>
    <row r="2940" ht="12.75" customHeight="1" x14ac:dyDescent="0.2"/>
    <row r="2941" ht="12.75" customHeight="1" x14ac:dyDescent="0.2"/>
    <row r="2942" ht="12.75" customHeight="1" x14ac:dyDescent="0.2"/>
    <row r="2943" ht="12.75" customHeight="1" x14ac:dyDescent="0.2"/>
    <row r="2944" ht="12.75" customHeight="1" x14ac:dyDescent="0.2"/>
    <row r="2945" ht="12.75" customHeight="1" x14ac:dyDescent="0.2"/>
    <row r="2946" ht="12.75" customHeight="1" x14ac:dyDescent="0.2"/>
    <row r="2947" ht="12.75" customHeight="1" x14ac:dyDescent="0.2"/>
    <row r="2948" ht="12.75" customHeight="1" x14ac:dyDescent="0.2"/>
    <row r="2949" ht="12.75" customHeight="1" x14ac:dyDescent="0.2"/>
    <row r="2950" ht="12.75" customHeight="1" x14ac:dyDescent="0.2"/>
    <row r="2951" ht="12.75" customHeight="1" x14ac:dyDescent="0.2"/>
    <row r="2952" ht="12.75" customHeight="1" x14ac:dyDescent="0.2"/>
    <row r="2953" ht="12.75" customHeight="1" x14ac:dyDescent="0.2"/>
    <row r="2954" ht="12.75" customHeight="1" x14ac:dyDescent="0.2"/>
    <row r="2955" ht="12.75" customHeight="1" x14ac:dyDescent="0.2"/>
    <row r="2956" ht="12.75" customHeight="1" x14ac:dyDescent="0.2"/>
    <row r="2957" ht="12.75" customHeight="1" x14ac:dyDescent="0.2"/>
    <row r="2958" ht="12.75" customHeight="1" x14ac:dyDescent="0.2"/>
    <row r="2959" ht="12.75" customHeight="1" x14ac:dyDescent="0.2"/>
    <row r="2960" ht="12.75" customHeight="1" x14ac:dyDescent="0.2"/>
    <row r="2961" ht="12.75" customHeight="1" x14ac:dyDescent="0.2"/>
    <row r="2962" ht="12.75" customHeight="1" x14ac:dyDescent="0.2"/>
    <row r="2963" ht="12.75" customHeight="1" x14ac:dyDescent="0.2"/>
    <row r="2964" ht="12.75" customHeight="1" x14ac:dyDescent="0.2"/>
    <row r="2965" ht="12.75" customHeight="1" x14ac:dyDescent="0.2"/>
    <row r="2966" ht="12.75" customHeight="1" x14ac:dyDescent="0.2"/>
    <row r="2967" ht="12.75" customHeight="1" x14ac:dyDescent="0.2"/>
    <row r="2968" ht="12.75" customHeight="1" x14ac:dyDescent="0.2"/>
    <row r="2969" ht="12.75" customHeight="1" x14ac:dyDescent="0.2"/>
    <row r="2970" ht="12.75" customHeight="1" x14ac:dyDescent="0.2"/>
    <row r="2971" ht="12.75" customHeight="1" x14ac:dyDescent="0.2"/>
    <row r="2972" ht="12.75" customHeight="1" x14ac:dyDescent="0.2"/>
    <row r="2973" ht="12.75" customHeight="1" x14ac:dyDescent="0.2"/>
    <row r="2974" ht="12.75" customHeight="1" x14ac:dyDescent="0.2"/>
    <row r="2975" ht="12.75" customHeight="1" x14ac:dyDescent="0.2"/>
    <row r="2976" ht="12.75" customHeight="1" x14ac:dyDescent="0.2"/>
    <row r="2977" ht="12.75" customHeight="1" x14ac:dyDescent="0.2"/>
    <row r="2978" ht="12.75" customHeight="1" x14ac:dyDescent="0.2"/>
    <row r="2979" ht="12.75" customHeight="1" x14ac:dyDescent="0.2"/>
    <row r="2980" ht="12.75" customHeight="1" x14ac:dyDescent="0.2"/>
    <row r="2981" ht="12.75" customHeight="1" x14ac:dyDescent="0.2"/>
    <row r="2982" ht="12.75" customHeight="1" x14ac:dyDescent="0.2"/>
    <row r="2983" ht="12.75" customHeight="1" x14ac:dyDescent="0.2"/>
    <row r="2984" ht="12.75" customHeight="1" x14ac:dyDescent="0.2"/>
    <row r="2985" ht="12.75" customHeight="1" x14ac:dyDescent="0.2"/>
    <row r="2986" ht="12.75" customHeight="1" x14ac:dyDescent="0.2"/>
    <row r="2987" ht="12.75" customHeight="1" x14ac:dyDescent="0.2"/>
    <row r="2988" ht="12.75" customHeight="1" x14ac:dyDescent="0.2"/>
    <row r="2989" ht="12.75" customHeight="1" x14ac:dyDescent="0.2"/>
    <row r="2990" ht="12.75" customHeight="1" x14ac:dyDescent="0.2"/>
    <row r="2991" ht="12.75" customHeight="1" x14ac:dyDescent="0.2"/>
    <row r="2992" ht="12.75" customHeight="1" x14ac:dyDescent="0.2"/>
    <row r="2993" ht="12.75" customHeight="1" x14ac:dyDescent="0.2"/>
    <row r="2994" ht="12.75" customHeight="1" x14ac:dyDescent="0.2"/>
    <row r="2995" ht="12.75" customHeight="1" x14ac:dyDescent="0.2"/>
    <row r="2996" ht="12.75" customHeight="1" x14ac:dyDescent="0.2"/>
    <row r="2997" ht="12.75" customHeight="1" x14ac:dyDescent="0.2"/>
    <row r="2998" ht="12.75" customHeight="1" x14ac:dyDescent="0.2"/>
    <row r="2999" ht="12.75" customHeight="1" x14ac:dyDescent="0.2"/>
    <row r="3000" ht="12.75" customHeight="1" x14ac:dyDescent="0.2"/>
    <row r="3001" ht="12.75" customHeight="1" x14ac:dyDescent="0.2"/>
    <row r="3002" ht="12.75" customHeight="1" x14ac:dyDescent="0.2"/>
    <row r="3003" ht="12.75" customHeight="1" x14ac:dyDescent="0.2"/>
    <row r="3004" ht="12.75" customHeight="1" x14ac:dyDescent="0.2"/>
    <row r="3005" ht="12.75" customHeight="1" x14ac:dyDescent="0.2"/>
    <row r="3006" ht="12.75" customHeight="1" x14ac:dyDescent="0.2"/>
    <row r="3007" ht="12.75" customHeight="1" x14ac:dyDescent="0.2"/>
    <row r="3008" ht="12.75" customHeight="1" x14ac:dyDescent="0.2"/>
    <row r="3009" ht="12.75" customHeight="1" x14ac:dyDescent="0.2"/>
    <row r="3010" ht="12.75" customHeight="1" x14ac:dyDescent="0.2"/>
    <row r="3011" ht="12.75" customHeight="1" x14ac:dyDescent="0.2"/>
    <row r="3012" ht="12.75" customHeight="1" x14ac:dyDescent="0.2"/>
    <row r="3013" ht="12.75" customHeight="1" x14ac:dyDescent="0.2"/>
    <row r="3014" ht="12.75" customHeight="1" x14ac:dyDescent="0.2"/>
    <row r="3015" ht="12.75" customHeight="1" x14ac:dyDescent="0.2"/>
    <row r="3016" ht="12.75" customHeight="1" x14ac:dyDescent="0.2"/>
    <row r="3017" ht="12.75" customHeight="1" x14ac:dyDescent="0.2"/>
    <row r="3018" ht="12.75" customHeight="1" x14ac:dyDescent="0.2"/>
    <row r="3019" ht="12.75" customHeight="1" x14ac:dyDescent="0.2"/>
    <row r="3020" ht="12.75" customHeight="1" x14ac:dyDescent="0.2"/>
    <row r="3021" ht="12.75" customHeight="1" x14ac:dyDescent="0.2"/>
    <row r="3022" ht="12.75" customHeight="1" x14ac:dyDescent="0.2"/>
    <row r="3023" ht="12.75" customHeight="1" x14ac:dyDescent="0.2"/>
    <row r="3024" ht="12.75" customHeight="1" x14ac:dyDescent="0.2"/>
    <row r="3025" ht="12.75" customHeight="1" x14ac:dyDescent="0.2"/>
    <row r="3026" ht="12.75" customHeight="1" x14ac:dyDescent="0.2"/>
    <row r="3027" ht="12.75" customHeight="1" x14ac:dyDescent="0.2"/>
    <row r="3028" ht="12.75" customHeight="1" x14ac:dyDescent="0.2"/>
    <row r="3029" ht="12.75" customHeight="1" x14ac:dyDescent="0.2"/>
    <row r="3030" ht="12.75" customHeight="1" x14ac:dyDescent="0.2"/>
    <row r="3031" ht="12.75" customHeight="1" x14ac:dyDescent="0.2"/>
    <row r="3032" ht="12.75" customHeight="1" x14ac:dyDescent="0.2"/>
    <row r="3033" ht="12.75" customHeight="1" x14ac:dyDescent="0.2"/>
    <row r="3034" ht="12.75" customHeight="1" x14ac:dyDescent="0.2"/>
    <row r="3035" ht="12.75" customHeight="1" x14ac:dyDescent="0.2"/>
    <row r="3036" ht="12.75" customHeight="1" x14ac:dyDescent="0.2"/>
    <row r="3037" ht="12.75" customHeight="1" x14ac:dyDescent="0.2"/>
    <row r="3038" ht="12.75" customHeight="1" x14ac:dyDescent="0.2"/>
    <row r="3039" ht="12.75" customHeight="1" x14ac:dyDescent="0.2"/>
    <row r="3040" ht="12.75" customHeight="1" x14ac:dyDescent="0.2"/>
    <row r="3041" ht="12.75" customHeight="1" x14ac:dyDescent="0.2"/>
    <row r="3042" ht="12.75" customHeight="1" x14ac:dyDescent="0.2"/>
    <row r="3043" ht="12.75" customHeight="1" x14ac:dyDescent="0.2"/>
    <row r="3044" ht="12.75" customHeight="1" x14ac:dyDescent="0.2"/>
    <row r="3045" ht="12.75" customHeight="1" x14ac:dyDescent="0.2"/>
    <row r="3046" ht="12.75" customHeight="1" x14ac:dyDescent="0.2"/>
    <row r="3047" ht="12.75" customHeight="1" x14ac:dyDescent="0.2"/>
    <row r="3048" ht="12.75" customHeight="1" x14ac:dyDescent="0.2"/>
    <row r="3049" ht="12.75" customHeight="1" x14ac:dyDescent="0.2"/>
    <row r="3050" ht="12.75" customHeight="1" x14ac:dyDescent="0.2"/>
    <row r="3051" ht="12.75" customHeight="1" x14ac:dyDescent="0.2"/>
    <row r="3052" ht="12.75" customHeight="1" x14ac:dyDescent="0.2"/>
    <row r="3053" ht="12.75" customHeight="1" x14ac:dyDescent="0.2"/>
    <row r="3054" ht="12.75" customHeight="1" x14ac:dyDescent="0.2"/>
    <row r="3055" ht="12.75" customHeight="1" x14ac:dyDescent="0.2"/>
    <row r="3056" ht="12.75" customHeight="1" x14ac:dyDescent="0.2"/>
    <row r="3057" ht="12.75" customHeight="1" x14ac:dyDescent="0.2"/>
    <row r="3058" ht="12.75" customHeight="1" x14ac:dyDescent="0.2"/>
    <row r="3059" ht="12.75" customHeight="1" x14ac:dyDescent="0.2"/>
    <row r="3060" ht="12.75" customHeight="1" x14ac:dyDescent="0.2"/>
    <row r="3061" ht="12.75" customHeight="1" x14ac:dyDescent="0.2"/>
    <row r="3062" ht="12.75" customHeight="1" x14ac:dyDescent="0.2"/>
    <row r="3063" ht="12.75" customHeight="1" x14ac:dyDescent="0.2"/>
    <row r="3064" ht="12.75" customHeight="1" x14ac:dyDescent="0.2"/>
    <row r="3065" ht="12.75" customHeight="1" x14ac:dyDescent="0.2"/>
    <row r="3066" ht="12.75" customHeight="1" x14ac:dyDescent="0.2"/>
    <row r="3067" ht="12.75" customHeight="1" x14ac:dyDescent="0.2"/>
    <row r="3068" ht="12.75" customHeight="1" x14ac:dyDescent="0.2"/>
    <row r="3069" ht="12.75" customHeight="1" x14ac:dyDescent="0.2"/>
    <row r="3070" ht="12.75" customHeight="1" x14ac:dyDescent="0.2"/>
    <row r="3071" ht="12.75" customHeight="1" x14ac:dyDescent="0.2"/>
    <row r="3072" ht="12.75" customHeight="1" x14ac:dyDescent="0.2"/>
    <row r="3073" ht="12.75" customHeight="1" x14ac:dyDescent="0.2"/>
    <row r="3074" ht="12.75" customHeight="1" x14ac:dyDescent="0.2"/>
    <row r="3075" ht="12.75" customHeight="1" x14ac:dyDescent="0.2"/>
    <row r="3076" ht="12.75" customHeight="1" x14ac:dyDescent="0.2"/>
    <row r="3077" ht="12.75" customHeight="1" x14ac:dyDescent="0.2"/>
    <row r="3078" ht="12.75" customHeight="1" x14ac:dyDescent="0.2"/>
    <row r="3079" ht="12.75" customHeight="1" x14ac:dyDescent="0.2"/>
    <row r="3080" ht="12.75" customHeight="1" x14ac:dyDescent="0.2"/>
    <row r="3081" ht="12.75" customHeight="1" x14ac:dyDescent="0.2"/>
    <row r="3082" ht="12.75" customHeight="1" x14ac:dyDescent="0.2"/>
    <row r="3083" ht="12.75" customHeight="1" x14ac:dyDescent="0.2"/>
    <row r="3084" ht="12.75" customHeight="1" x14ac:dyDescent="0.2"/>
    <row r="3085" ht="12.75" customHeight="1" x14ac:dyDescent="0.2"/>
    <row r="3086" ht="12.75" customHeight="1" x14ac:dyDescent="0.2"/>
    <row r="3087" ht="12.75" customHeight="1" x14ac:dyDescent="0.2"/>
    <row r="3088" ht="12.75" customHeight="1" x14ac:dyDescent="0.2"/>
    <row r="3089" ht="12.75" customHeight="1" x14ac:dyDescent="0.2"/>
    <row r="3090" ht="12.75" customHeight="1" x14ac:dyDescent="0.2"/>
    <row r="3091" ht="12.75" customHeight="1" x14ac:dyDescent="0.2"/>
    <row r="3092" ht="12.75" customHeight="1" x14ac:dyDescent="0.2"/>
    <row r="3093" ht="12.75" customHeight="1" x14ac:dyDescent="0.2"/>
    <row r="3094" ht="12.75" customHeight="1" x14ac:dyDescent="0.2"/>
    <row r="3095" ht="12.75" customHeight="1" x14ac:dyDescent="0.2"/>
    <row r="3096" ht="12.75" customHeight="1" x14ac:dyDescent="0.2"/>
    <row r="3097" ht="12.75" customHeight="1" x14ac:dyDescent="0.2"/>
    <row r="3098" ht="12.75" customHeight="1" x14ac:dyDescent="0.2"/>
    <row r="3099" ht="12.75" customHeight="1" x14ac:dyDescent="0.2"/>
    <row r="3100" ht="12.75" customHeight="1" x14ac:dyDescent="0.2"/>
    <row r="3101" ht="12.75" customHeight="1" x14ac:dyDescent="0.2"/>
    <row r="3102" ht="12.75" customHeight="1" x14ac:dyDescent="0.2"/>
    <row r="3103" ht="12.75" customHeight="1" x14ac:dyDescent="0.2"/>
    <row r="3104" ht="12.75" customHeight="1" x14ac:dyDescent="0.2"/>
    <row r="3105" ht="12.75" customHeight="1" x14ac:dyDescent="0.2"/>
    <row r="3106" ht="12.75" customHeight="1" x14ac:dyDescent="0.2"/>
    <row r="3107" ht="12.75" customHeight="1" x14ac:dyDescent="0.2"/>
    <row r="3108" ht="12.75" customHeight="1" x14ac:dyDescent="0.2"/>
    <row r="3109" ht="12.75" customHeight="1" x14ac:dyDescent="0.2"/>
    <row r="3110" ht="12.75" customHeight="1" x14ac:dyDescent="0.2"/>
    <row r="3111" ht="12.75" customHeight="1" x14ac:dyDescent="0.2"/>
    <row r="3112" ht="12.75" customHeight="1" x14ac:dyDescent="0.2"/>
    <row r="3113" ht="12.75" customHeight="1" x14ac:dyDescent="0.2"/>
    <row r="3114" ht="12.75" customHeight="1" x14ac:dyDescent="0.2"/>
    <row r="3115" ht="12.75" customHeight="1" x14ac:dyDescent="0.2"/>
    <row r="3116" ht="12.75" customHeight="1" x14ac:dyDescent="0.2"/>
    <row r="3117" ht="12.75" customHeight="1" x14ac:dyDescent="0.2"/>
    <row r="3118" ht="12.75" customHeight="1" x14ac:dyDescent="0.2"/>
    <row r="3119" ht="12.75" customHeight="1" x14ac:dyDescent="0.2"/>
    <row r="3120" ht="12.75" customHeight="1" x14ac:dyDescent="0.2"/>
    <row r="3121" ht="12.75" customHeight="1" x14ac:dyDescent="0.2"/>
    <row r="3122" ht="12.75" customHeight="1" x14ac:dyDescent="0.2"/>
    <row r="3123" ht="12.75" customHeight="1" x14ac:dyDescent="0.2"/>
    <row r="3124" ht="12.75" customHeight="1" x14ac:dyDescent="0.2"/>
    <row r="3125" ht="12.75" customHeight="1" x14ac:dyDescent="0.2"/>
    <row r="3126" ht="12.75" customHeight="1" x14ac:dyDescent="0.2"/>
    <row r="3127" ht="12.75" customHeight="1" x14ac:dyDescent="0.2"/>
    <row r="3128" ht="12.75" customHeight="1" x14ac:dyDescent="0.2"/>
    <row r="3129" ht="12.75" customHeight="1" x14ac:dyDescent="0.2"/>
    <row r="3130" ht="12.75" customHeight="1" x14ac:dyDescent="0.2"/>
    <row r="3131" ht="12.75" customHeight="1" x14ac:dyDescent="0.2"/>
    <row r="3132" ht="12.75" customHeight="1" x14ac:dyDescent="0.2"/>
    <row r="3133" ht="12.75" customHeight="1" x14ac:dyDescent="0.2"/>
    <row r="3134" ht="12.75" customHeight="1" x14ac:dyDescent="0.2"/>
    <row r="3135" ht="12.75" customHeight="1" x14ac:dyDescent="0.2"/>
    <row r="3136" ht="12.75" customHeight="1" x14ac:dyDescent="0.2"/>
    <row r="3137" ht="12.75" customHeight="1" x14ac:dyDescent="0.2"/>
    <row r="3138" ht="12.75" customHeight="1" x14ac:dyDescent="0.2"/>
    <row r="3139" ht="12.75" customHeight="1" x14ac:dyDescent="0.2"/>
    <row r="3140" ht="12.75" customHeight="1" x14ac:dyDescent="0.2"/>
    <row r="3141" ht="12.75" customHeight="1" x14ac:dyDescent="0.2"/>
    <row r="3142" ht="12.75" customHeight="1" x14ac:dyDescent="0.2"/>
    <row r="3143" ht="12.75" customHeight="1" x14ac:dyDescent="0.2"/>
    <row r="3144" ht="12.75" customHeight="1" x14ac:dyDescent="0.2"/>
    <row r="3145" ht="12.75" customHeight="1" x14ac:dyDescent="0.2"/>
    <row r="3146" ht="12.75" customHeight="1" x14ac:dyDescent="0.2"/>
    <row r="3147" ht="12.75" customHeight="1" x14ac:dyDescent="0.2"/>
    <row r="3148" ht="12.75" customHeight="1" x14ac:dyDescent="0.2"/>
    <row r="3149" ht="12.75" customHeight="1" x14ac:dyDescent="0.2"/>
    <row r="3150" ht="12.75" customHeight="1" x14ac:dyDescent="0.2"/>
    <row r="3151" ht="12.75" customHeight="1" x14ac:dyDescent="0.2"/>
    <row r="3152" ht="12.75" customHeight="1" x14ac:dyDescent="0.2"/>
    <row r="3153" ht="12.75" customHeight="1" x14ac:dyDescent="0.2"/>
    <row r="3154" ht="12.75" customHeight="1" x14ac:dyDescent="0.2"/>
    <row r="3155" ht="12.75" customHeight="1" x14ac:dyDescent="0.2"/>
    <row r="3156" ht="12.75" customHeight="1" x14ac:dyDescent="0.2"/>
    <row r="3157" ht="12.75" customHeight="1" x14ac:dyDescent="0.2"/>
    <row r="3158" ht="12.75" customHeight="1" x14ac:dyDescent="0.2"/>
    <row r="3159" ht="12.75" customHeight="1" x14ac:dyDescent="0.2"/>
    <row r="3160" ht="12.75" customHeight="1" x14ac:dyDescent="0.2"/>
    <row r="3161" ht="12.75" customHeight="1" x14ac:dyDescent="0.2"/>
    <row r="3162" ht="12.75" customHeight="1" x14ac:dyDescent="0.2"/>
    <row r="3163" ht="12.75" customHeight="1" x14ac:dyDescent="0.2"/>
    <row r="3164" ht="12.75" customHeight="1" x14ac:dyDescent="0.2"/>
    <row r="3165" ht="12.75" customHeight="1" x14ac:dyDescent="0.2"/>
    <row r="3166" ht="12.75" customHeight="1" x14ac:dyDescent="0.2"/>
    <row r="3167" ht="12.75" customHeight="1" x14ac:dyDescent="0.2"/>
    <row r="3168" ht="12.75" customHeight="1" x14ac:dyDescent="0.2"/>
    <row r="3169" ht="12.75" customHeight="1" x14ac:dyDescent="0.2"/>
    <row r="3170" ht="12.75" customHeight="1" x14ac:dyDescent="0.2"/>
    <row r="3171" ht="12.75" customHeight="1" x14ac:dyDescent="0.2"/>
    <row r="3172" ht="12.75" customHeight="1" x14ac:dyDescent="0.2"/>
    <row r="3173" ht="12.75" customHeight="1" x14ac:dyDescent="0.2"/>
    <row r="3174" ht="12.75" customHeight="1" x14ac:dyDescent="0.2"/>
    <row r="3175" ht="12.75" customHeight="1" x14ac:dyDescent="0.2"/>
    <row r="3176" ht="12.75" customHeight="1" x14ac:dyDescent="0.2"/>
    <row r="3177" ht="12.75" customHeight="1" x14ac:dyDescent="0.2"/>
    <row r="3178" ht="12.75" customHeight="1" x14ac:dyDescent="0.2"/>
    <row r="3179" ht="12.75" customHeight="1" x14ac:dyDescent="0.2"/>
    <row r="3180" ht="12.75" customHeight="1" x14ac:dyDescent="0.2"/>
    <row r="3181" ht="12.75" customHeight="1" x14ac:dyDescent="0.2"/>
    <row r="3182" ht="12.75" customHeight="1" x14ac:dyDescent="0.2"/>
    <row r="3183" ht="12.75" customHeight="1" x14ac:dyDescent="0.2"/>
    <row r="3184" ht="12.75" customHeight="1" x14ac:dyDescent="0.2"/>
    <row r="3185" ht="12.75" customHeight="1" x14ac:dyDescent="0.2"/>
    <row r="3186" ht="12.75" customHeight="1" x14ac:dyDescent="0.2"/>
    <row r="3187" ht="12.75" customHeight="1" x14ac:dyDescent="0.2"/>
    <row r="3188" ht="12.75" customHeight="1" x14ac:dyDescent="0.2"/>
    <row r="3189" ht="12.75" customHeight="1" x14ac:dyDescent="0.2"/>
    <row r="3190" ht="12.75" customHeight="1" x14ac:dyDescent="0.2"/>
    <row r="3191" ht="12.75" customHeight="1" x14ac:dyDescent="0.2"/>
    <row r="3192" ht="12.75" customHeight="1" x14ac:dyDescent="0.2"/>
    <row r="3193" ht="12.75" customHeight="1" x14ac:dyDescent="0.2"/>
    <row r="3194" ht="12.75" customHeight="1" x14ac:dyDescent="0.2"/>
    <row r="3195" ht="12.75" customHeight="1" x14ac:dyDescent="0.2"/>
    <row r="3196" ht="12.75" customHeight="1" x14ac:dyDescent="0.2"/>
    <row r="3197" ht="12.75" customHeight="1" x14ac:dyDescent="0.2"/>
    <row r="3198" ht="12.75" customHeight="1" x14ac:dyDescent="0.2"/>
    <row r="3199" ht="12.75" customHeight="1" x14ac:dyDescent="0.2"/>
    <row r="3200" ht="12.75" customHeight="1" x14ac:dyDescent="0.2"/>
    <row r="3201" ht="12.75" customHeight="1" x14ac:dyDescent="0.2"/>
    <row r="3202" ht="12.75" customHeight="1" x14ac:dyDescent="0.2"/>
    <row r="3203" ht="12.75" customHeight="1" x14ac:dyDescent="0.2"/>
    <row r="3204" ht="12.75" customHeight="1" x14ac:dyDescent="0.2"/>
    <row r="3205" ht="12.75" customHeight="1" x14ac:dyDescent="0.2"/>
    <row r="3206" ht="12.75" customHeight="1" x14ac:dyDescent="0.2"/>
    <row r="3207" ht="12.75" customHeight="1" x14ac:dyDescent="0.2"/>
    <row r="3208" ht="12.75" customHeight="1" x14ac:dyDescent="0.2"/>
    <row r="3209" ht="12.75" customHeight="1" x14ac:dyDescent="0.2"/>
    <row r="3210" ht="12.75" customHeight="1" x14ac:dyDescent="0.2"/>
    <row r="3211" ht="12.75" customHeight="1" x14ac:dyDescent="0.2"/>
    <row r="3212" ht="12.75" customHeight="1" x14ac:dyDescent="0.2"/>
    <row r="3213" ht="12.75" customHeight="1" x14ac:dyDescent="0.2"/>
    <row r="3214" ht="12.75" customHeight="1" x14ac:dyDescent="0.2"/>
    <row r="3215" ht="12.75" customHeight="1" x14ac:dyDescent="0.2"/>
    <row r="3216" ht="12.75" customHeight="1" x14ac:dyDescent="0.2"/>
    <row r="3217" ht="12.75" customHeight="1" x14ac:dyDescent="0.2"/>
    <row r="3218" ht="12.75" customHeight="1" x14ac:dyDescent="0.2"/>
    <row r="3219" ht="12.75" customHeight="1" x14ac:dyDescent="0.2"/>
    <row r="3220" ht="12.75" customHeight="1" x14ac:dyDescent="0.2"/>
    <row r="3221" ht="12.75" customHeight="1" x14ac:dyDescent="0.2"/>
    <row r="3222" ht="12.75" customHeight="1" x14ac:dyDescent="0.2"/>
    <row r="3223" ht="12.75" customHeight="1" x14ac:dyDescent="0.2"/>
    <row r="3224" ht="12.75" customHeight="1" x14ac:dyDescent="0.2"/>
    <row r="3225" ht="12.75" customHeight="1" x14ac:dyDescent="0.2"/>
    <row r="3226" ht="12.75" customHeight="1" x14ac:dyDescent="0.2"/>
    <row r="3227" ht="12.75" customHeight="1" x14ac:dyDescent="0.2"/>
    <row r="3228" ht="12.75" customHeight="1" x14ac:dyDescent="0.2"/>
    <row r="3229" ht="12.75" customHeight="1" x14ac:dyDescent="0.2"/>
    <row r="3230" ht="12.75" customHeight="1" x14ac:dyDescent="0.2"/>
    <row r="3231" ht="12.75" customHeight="1" x14ac:dyDescent="0.2"/>
    <row r="3232" ht="12.75" customHeight="1" x14ac:dyDescent="0.2"/>
    <row r="3233" ht="12.75" customHeight="1" x14ac:dyDescent="0.2"/>
    <row r="3234" ht="12.75" customHeight="1" x14ac:dyDescent="0.2"/>
    <row r="3235" ht="12.75" customHeight="1" x14ac:dyDescent="0.2"/>
    <row r="3236" ht="12.75" customHeight="1" x14ac:dyDescent="0.2"/>
    <row r="3237" ht="12.75" customHeight="1" x14ac:dyDescent="0.2"/>
    <row r="3238" ht="12.75" customHeight="1" x14ac:dyDescent="0.2"/>
    <row r="3239" ht="12.75" customHeight="1" x14ac:dyDescent="0.2"/>
    <row r="3240" ht="12.75" customHeight="1" x14ac:dyDescent="0.2"/>
    <row r="3241" ht="12.75" customHeight="1" x14ac:dyDescent="0.2"/>
    <row r="3242" ht="12.75" customHeight="1" x14ac:dyDescent="0.2"/>
    <row r="3243" ht="12.75" customHeight="1" x14ac:dyDescent="0.2"/>
    <row r="3244" ht="12.75" customHeight="1" x14ac:dyDescent="0.2"/>
    <row r="3245" ht="12.75" customHeight="1" x14ac:dyDescent="0.2"/>
    <row r="3246" ht="12.75" customHeight="1" x14ac:dyDescent="0.2"/>
    <row r="3247" ht="12.75" customHeight="1" x14ac:dyDescent="0.2"/>
    <row r="3248" ht="12.75" customHeight="1" x14ac:dyDescent="0.2"/>
    <row r="3249" ht="12.75" customHeight="1" x14ac:dyDescent="0.2"/>
    <row r="3250" ht="12.75" customHeight="1" x14ac:dyDescent="0.2"/>
    <row r="3251" ht="12.75" customHeight="1" x14ac:dyDescent="0.2"/>
    <row r="3252" ht="12.75" customHeight="1" x14ac:dyDescent="0.2"/>
    <row r="3253" ht="12.75" customHeight="1" x14ac:dyDescent="0.2"/>
    <row r="3254" ht="12.75" customHeight="1" x14ac:dyDescent="0.2"/>
    <row r="3255" ht="12.75" customHeight="1" x14ac:dyDescent="0.2"/>
    <row r="3256" ht="12.75" customHeight="1" x14ac:dyDescent="0.2"/>
    <row r="3257" ht="12.75" customHeight="1" x14ac:dyDescent="0.2"/>
    <row r="3258" ht="12.75" customHeight="1" x14ac:dyDescent="0.2"/>
    <row r="3259" ht="12.75" customHeight="1" x14ac:dyDescent="0.2"/>
    <row r="3260" ht="12.75" customHeight="1" x14ac:dyDescent="0.2"/>
    <row r="3261" ht="12.75" customHeight="1" x14ac:dyDescent="0.2"/>
    <row r="3262" ht="12.75" customHeight="1" x14ac:dyDescent="0.2"/>
    <row r="3263" ht="12.75" customHeight="1" x14ac:dyDescent="0.2"/>
    <row r="3264" ht="12.75" customHeight="1" x14ac:dyDescent="0.2"/>
    <row r="3265" ht="12.75" customHeight="1" x14ac:dyDescent="0.2"/>
    <row r="3266" ht="12.75" customHeight="1" x14ac:dyDescent="0.2"/>
    <row r="3267" ht="12.75" customHeight="1" x14ac:dyDescent="0.2"/>
    <row r="3268" ht="12.75" customHeight="1" x14ac:dyDescent="0.2"/>
    <row r="3269" ht="12.75" customHeight="1" x14ac:dyDescent="0.2"/>
    <row r="3270" ht="12.75" customHeight="1" x14ac:dyDescent="0.2"/>
    <row r="3271" ht="12.75" customHeight="1" x14ac:dyDescent="0.2"/>
    <row r="3272" ht="12.75" customHeight="1" x14ac:dyDescent="0.2"/>
    <row r="3273" ht="12.75" customHeight="1" x14ac:dyDescent="0.2"/>
    <row r="3274" ht="12.75" customHeight="1" x14ac:dyDescent="0.2"/>
    <row r="3275" ht="12.75" customHeight="1" x14ac:dyDescent="0.2"/>
    <row r="3276" ht="12.75" customHeight="1" x14ac:dyDescent="0.2"/>
    <row r="3277" ht="12.75" customHeight="1" x14ac:dyDescent="0.2"/>
    <row r="3278" ht="12.75" customHeight="1" x14ac:dyDescent="0.2"/>
    <row r="3279" ht="12.75" customHeight="1" x14ac:dyDescent="0.2"/>
    <row r="3280" ht="12.75" customHeight="1" x14ac:dyDescent="0.2"/>
    <row r="3281" ht="12.75" customHeight="1" x14ac:dyDescent="0.2"/>
    <row r="3282" ht="12.75" customHeight="1" x14ac:dyDescent="0.2"/>
    <row r="3283" ht="12.75" customHeight="1" x14ac:dyDescent="0.2"/>
    <row r="3284" ht="12.75" customHeight="1" x14ac:dyDescent="0.2"/>
    <row r="3285" ht="12.75" customHeight="1" x14ac:dyDescent="0.2"/>
    <row r="3286" ht="12.75" customHeight="1" x14ac:dyDescent="0.2"/>
    <row r="3287" ht="12.75" customHeight="1" x14ac:dyDescent="0.2"/>
    <row r="3288" ht="12.75" customHeight="1" x14ac:dyDescent="0.2"/>
    <row r="3289" ht="12.75" customHeight="1" x14ac:dyDescent="0.2"/>
    <row r="3290" ht="12.75" customHeight="1" x14ac:dyDescent="0.2"/>
    <row r="3291" ht="12.75" customHeight="1" x14ac:dyDescent="0.2"/>
    <row r="3292" ht="12.75" customHeight="1" x14ac:dyDescent="0.2"/>
    <row r="3293" ht="12.75" customHeight="1" x14ac:dyDescent="0.2"/>
    <row r="3294" ht="12.75" customHeight="1" x14ac:dyDescent="0.2"/>
    <row r="3295" ht="12.75" customHeight="1" x14ac:dyDescent="0.2"/>
    <row r="3296" ht="12.75" customHeight="1" x14ac:dyDescent="0.2"/>
    <row r="3297" ht="12.75" customHeight="1" x14ac:dyDescent="0.2"/>
    <row r="3298" ht="12.75" customHeight="1" x14ac:dyDescent="0.2"/>
    <row r="3299" ht="12.75" customHeight="1" x14ac:dyDescent="0.2"/>
    <row r="3300" ht="12.75" customHeight="1" x14ac:dyDescent="0.2"/>
    <row r="3301" ht="12.75" customHeight="1" x14ac:dyDescent="0.2"/>
    <row r="3302" ht="12.75" customHeight="1" x14ac:dyDescent="0.2"/>
    <row r="3303" ht="12.75" customHeight="1" x14ac:dyDescent="0.2"/>
    <row r="3304" ht="12.75" customHeight="1" x14ac:dyDescent="0.2"/>
    <row r="3305" ht="12.75" customHeight="1" x14ac:dyDescent="0.2"/>
    <row r="3306" ht="12.75" customHeight="1" x14ac:dyDescent="0.2"/>
    <row r="3307" ht="12.75" customHeight="1" x14ac:dyDescent="0.2"/>
    <row r="3308" ht="12.75" customHeight="1" x14ac:dyDescent="0.2"/>
    <row r="3309" ht="12.75" customHeight="1" x14ac:dyDescent="0.2"/>
    <row r="3310" ht="12.75" customHeight="1" x14ac:dyDescent="0.2"/>
    <row r="3311" ht="12.75" customHeight="1" x14ac:dyDescent="0.2"/>
    <row r="3312" ht="12.75" customHeight="1" x14ac:dyDescent="0.2"/>
    <row r="3313" ht="12.75" customHeight="1" x14ac:dyDescent="0.2"/>
    <row r="3314" ht="12.75" customHeight="1" x14ac:dyDescent="0.2"/>
    <row r="3315" ht="12.75" customHeight="1" x14ac:dyDescent="0.2"/>
    <row r="3316" ht="12.75" customHeight="1" x14ac:dyDescent="0.2"/>
    <row r="3317" ht="12.75" customHeight="1" x14ac:dyDescent="0.2"/>
    <row r="3318" ht="12.75" customHeight="1" x14ac:dyDescent="0.2"/>
    <row r="3319" ht="12.75" customHeight="1" x14ac:dyDescent="0.2"/>
    <row r="3320" ht="12.75" customHeight="1" x14ac:dyDescent="0.2"/>
    <row r="3321" ht="12.75" customHeight="1" x14ac:dyDescent="0.2"/>
    <row r="3322" ht="12.75" customHeight="1" x14ac:dyDescent="0.2"/>
    <row r="3323" ht="12.75" customHeight="1" x14ac:dyDescent="0.2"/>
    <row r="3324" ht="12.75" customHeight="1" x14ac:dyDescent="0.2"/>
    <row r="3325" ht="12.75" customHeight="1" x14ac:dyDescent="0.2"/>
    <row r="3326" ht="12.75" customHeight="1" x14ac:dyDescent="0.2"/>
    <row r="3327" ht="12.75" customHeight="1" x14ac:dyDescent="0.2"/>
    <row r="3328" ht="12.75" customHeight="1" x14ac:dyDescent="0.2"/>
    <row r="3329" ht="12.75" customHeight="1" x14ac:dyDescent="0.2"/>
    <row r="3330" ht="12.75" customHeight="1" x14ac:dyDescent="0.2"/>
    <row r="3331" ht="12.75" customHeight="1" x14ac:dyDescent="0.2"/>
    <row r="3332" ht="12.75" customHeight="1" x14ac:dyDescent="0.2"/>
    <row r="3333" ht="12.75" customHeight="1" x14ac:dyDescent="0.2"/>
    <row r="3334" ht="12.75" customHeight="1" x14ac:dyDescent="0.2"/>
    <row r="3335" ht="12.75" customHeight="1" x14ac:dyDescent="0.2"/>
    <row r="3336" ht="12.75" customHeight="1" x14ac:dyDescent="0.2"/>
    <row r="3337" ht="12.75" customHeight="1" x14ac:dyDescent="0.2"/>
    <row r="3338" ht="12.75" customHeight="1" x14ac:dyDescent="0.2"/>
    <row r="3339" ht="12.75" customHeight="1" x14ac:dyDescent="0.2"/>
    <row r="3340" ht="12.75" customHeight="1" x14ac:dyDescent="0.2"/>
    <row r="3341" ht="12.75" customHeight="1" x14ac:dyDescent="0.2"/>
    <row r="3342" ht="12.75" customHeight="1" x14ac:dyDescent="0.2"/>
    <row r="3343" ht="12.75" customHeight="1" x14ac:dyDescent="0.2"/>
    <row r="3344" ht="12.75" customHeight="1" x14ac:dyDescent="0.2"/>
    <row r="3345" ht="12.75" customHeight="1" x14ac:dyDescent="0.2"/>
    <row r="3346" ht="12.75" customHeight="1" x14ac:dyDescent="0.2"/>
    <row r="3347" ht="12.75" customHeight="1" x14ac:dyDescent="0.2"/>
    <row r="3348" ht="12.75" customHeight="1" x14ac:dyDescent="0.2"/>
    <row r="3349" ht="12.75" customHeight="1" x14ac:dyDescent="0.2"/>
    <row r="3350" ht="12.75" customHeight="1" x14ac:dyDescent="0.2"/>
    <row r="3351" ht="12.75" customHeight="1" x14ac:dyDescent="0.2"/>
    <row r="3352" ht="12.75" customHeight="1" x14ac:dyDescent="0.2"/>
    <row r="3353" ht="12.75" customHeight="1" x14ac:dyDescent="0.2"/>
    <row r="3354" ht="12.75" customHeight="1" x14ac:dyDescent="0.2"/>
    <row r="3355" ht="12.75" customHeight="1" x14ac:dyDescent="0.2"/>
    <row r="3356" ht="12.75" customHeight="1" x14ac:dyDescent="0.2"/>
    <row r="3357" ht="12.75" customHeight="1" x14ac:dyDescent="0.2"/>
    <row r="3358" ht="12.75" customHeight="1" x14ac:dyDescent="0.2"/>
    <row r="3359" ht="12.75" customHeight="1" x14ac:dyDescent="0.2"/>
    <row r="3360" ht="12.75" customHeight="1" x14ac:dyDescent="0.2"/>
    <row r="3361" ht="12.75" customHeight="1" x14ac:dyDescent="0.2"/>
    <row r="3362" ht="12.75" customHeight="1" x14ac:dyDescent="0.2"/>
    <row r="3363" ht="12.75" customHeight="1" x14ac:dyDescent="0.2"/>
    <row r="3364" ht="12.75" customHeight="1" x14ac:dyDescent="0.2"/>
    <row r="3365" ht="12.75" customHeight="1" x14ac:dyDescent="0.2"/>
    <row r="3366" ht="12.75" customHeight="1" x14ac:dyDescent="0.2"/>
    <row r="3367" ht="12.75" customHeight="1" x14ac:dyDescent="0.2"/>
    <row r="3368" ht="12.75" customHeight="1" x14ac:dyDescent="0.2"/>
    <row r="3369" ht="12.75" customHeight="1" x14ac:dyDescent="0.2"/>
    <row r="3370" ht="12.75" customHeight="1" x14ac:dyDescent="0.2"/>
    <row r="3371" ht="12.75" customHeight="1" x14ac:dyDescent="0.2"/>
    <row r="3372" ht="12.75" customHeight="1" x14ac:dyDescent="0.2"/>
    <row r="3373" ht="12.75" customHeight="1" x14ac:dyDescent="0.2"/>
    <row r="3374" ht="12.75" customHeight="1" x14ac:dyDescent="0.2"/>
    <row r="3375" ht="12.75" customHeight="1" x14ac:dyDescent="0.2"/>
    <row r="3376" ht="12.75" customHeight="1" x14ac:dyDescent="0.2"/>
    <row r="3377" ht="12.75" customHeight="1" x14ac:dyDescent="0.2"/>
    <row r="3378" ht="12.75" customHeight="1" x14ac:dyDescent="0.2"/>
    <row r="3379" ht="12.75" customHeight="1" x14ac:dyDescent="0.2"/>
    <row r="3380" ht="12.75" customHeight="1" x14ac:dyDescent="0.2"/>
    <row r="3381" ht="12.75" customHeight="1" x14ac:dyDescent="0.2"/>
    <row r="3382" ht="12.75" customHeight="1" x14ac:dyDescent="0.2"/>
    <row r="3383" ht="12.75" customHeight="1" x14ac:dyDescent="0.2"/>
    <row r="3384" ht="12.75" customHeight="1" x14ac:dyDescent="0.2"/>
    <row r="3385" ht="12.75" customHeight="1" x14ac:dyDescent="0.2"/>
    <row r="3386" ht="12.75" customHeight="1" x14ac:dyDescent="0.2"/>
    <row r="3387" ht="12.75" customHeight="1" x14ac:dyDescent="0.2"/>
    <row r="3388" ht="12.75" customHeight="1" x14ac:dyDescent="0.2"/>
    <row r="3389" ht="12.75" customHeight="1" x14ac:dyDescent="0.2"/>
    <row r="3390" ht="12.75" customHeight="1" x14ac:dyDescent="0.2"/>
    <row r="3391" ht="12.75" customHeight="1" x14ac:dyDescent="0.2"/>
    <row r="3392" ht="12.75" customHeight="1" x14ac:dyDescent="0.2"/>
    <row r="3393" ht="12.75" customHeight="1" x14ac:dyDescent="0.2"/>
    <row r="3394" ht="12.75" customHeight="1" x14ac:dyDescent="0.2"/>
    <row r="3395" ht="12.75" customHeight="1" x14ac:dyDescent="0.2"/>
    <row r="3396" ht="12.75" customHeight="1" x14ac:dyDescent="0.2"/>
    <row r="3397" ht="12.75" customHeight="1" x14ac:dyDescent="0.2"/>
    <row r="3398" ht="12.75" customHeight="1" x14ac:dyDescent="0.2"/>
    <row r="3399" ht="12.75" customHeight="1" x14ac:dyDescent="0.2"/>
    <row r="3400" ht="12.75" customHeight="1" x14ac:dyDescent="0.2"/>
    <row r="3401" ht="12.75" customHeight="1" x14ac:dyDescent="0.2"/>
    <row r="3402" ht="12.75" customHeight="1" x14ac:dyDescent="0.2"/>
    <row r="3403" ht="12.75" customHeight="1" x14ac:dyDescent="0.2"/>
    <row r="3404" ht="12.75" customHeight="1" x14ac:dyDescent="0.2"/>
    <row r="3405" ht="12.75" customHeight="1" x14ac:dyDescent="0.2"/>
    <row r="3406" ht="12.75" customHeight="1" x14ac:dyDescent="0.2"/>
    <row r="3407" ht="12.75" customHeight="1" x14ac:dyDescent="0.2"/>
    <row r="3408" ht="12.75" customHeight="1" x14ac:dyDescent="0.2"/>
    <row r="3409" ht="12.75" customHeight="1" x14ac:dyDescent="0.2"/>
    <row r="3410" ht="12.75" customHeight="1" x14ac:dyDescent="0.2"/>
    <row r="3411" ht="12.75" customHeight="1" x14ac:dyDescent="0.2"/>
    <row r="3412" ht="12.75" customHeight="1" x14ac:dyDescent="0.2"/>
    <row r="3413" ht="12.75" customHeight="1" x14ac:dyDescent="0.2"/>
    <row r="3414" ht="12.75" customHeight="1" x14ac:dyDescent="0.2"/>
    <row r="3415" ht="12.75" customHeight="1" x14ac:dyDescent="0.2"/>
    <row r="3416" ht="12.75" customHeight="1" x14ac:dyDescent="0.2"/>
    <row r="3417" ht="12.75" customHeight="1" x14ac:dyDescent="0.2"/>
    <row r="3418" ht="12.75" customHeight="1" x14ac:dyDescent="0.2"/>
    <row r="3419" ht="12.75" customHeight="1" x14ac:dyDescent="0.2"/>
    <row r="3420" ht="12.75" customHeight="1" x14ac:dyDescent="0.2"/>
    <row r="3421" ht="12.75" customHeight="1" x14ac:dyDescent="0.2"/>
    <row r="3422" ht="12.75" customHeight="1" x14ac:dyDescent="0.2"/>
    <row r="3423" ht="12.75" customHeight="1" x14ac:dyDescent="0.2"/>
    <row r="3424" ht="12.75" customHeight="1" x14ac:dyDescent="0.2"/>
    <row r="3425" ht="12.75" customHeight="1" x14ac:dyDescent="0.2"/>
    <row r="3426" ht="12.75" customHeight="1" x14ac:dyDescent="0.2"/>
    <row r="3427" ht="12.75" customHeight="1" x14ac:dyDescent="0.2"/>
    <row r="3428" ht="12.75" customHeight="1" x14ac:dyDescent="0.2"/>
    <row r="3429" ht="12.75" customHeight="1" x14ac:dyDescent="0.2"/>
    <row r="3430" ht="12.75" customHeight="1" x14ac:dyDescent="0.2"/>
    <row r="3431" ht="12.75" customHeight="1" x14ac:dyDescent="0.2"/>
    <row r="3432" ht="12.75" customHeight="1" x14ac:dyDescent="0.2"/>
    <row r="3433" ht="12.75" customHeight="1" x14ac:dyDescent="0.2"/>
    <row r="3434" ht="12.75" customHeight="1" x14ac:dyDescent="0.2"/>
    <row r="3435" ht="12.75" customHeight="1" x14ac:dyDescent="0.2"/>
    <row r="3436" ht="12.75" customHeight="1" x14ac:dyDescent="0.2"/>
    <row r="3437" ht="12.75" customHeight="1" x14ac:dyDescent="0.2"/>
    <row r="3438" ht="12.75" customHeight="1" x14ac:dyDescent="0.2"/>
    <row r="3439" ht="12.75" customHeight="1" x14ac:dyDescent="0.2"/>
    <row r="3440" ht="12.75" customHeight="1" x14ac:dyDescent="0.2"/>
    <row r="3441" ht="12.75" customHeight="1" x14ac:dyDescent="0.2"/>
    <row r="3442" ht="12.75" customHeight="1" x14ac:dyDescent="0.2"/>
    <row r="3443" ht="12.75" customHeight="1" x14ac:dyDescent="0.2"/>
    <row r="3444" ht="12.75" customHeight="1" x14ac:dyDescent="0.2"/>
    <row r="3445" ht="12.75" customHeight="1" x14ac:dyDescent="0.2"/>
    <row r="3446" ht="12.75" customHeight="1" x14ac:dyDescent="0.2"/>
    <row r="3447" ht="12.75" customHeight="1" x14ac:dyDescent="0.2"/>
    <row r="3448" ht="12.75" customHeight="1" x14ac:dyDescent="0.2"/>
    <row r="3449" ht="12.75" customHeight="1" x14ac:dyDescent="0.2"/>
    <row r="3450" ht="12.75" customHeight="1" x14ac:dyDescent="0.2"/>
    <row r="3451" ht="12.75" customHeight="1" x14ac:dyDescent="0.2"/>
    <row r="3452" ht="12.75" customHeight="1" x14ac:dyDescent="0.2"/>
    <row r="3453" ht="12.75" customHeight="1" x14ac:dyDescent="0.2"/>
    <row r="3454" ht="12.75" customHeight="1" x14ac:dyDescent="0.2"/>
    <row r="3455" ht="12.75" customHeight="1" x14ac:dyDescent="0.2"/>
    <row r="3456" ht="12.75" customHeight="1" x14ac:dyDescent="0.2"/>
    <row r="3457" ht="12.75" customHeight="1" x14ac:dyDescent="0.2"/>
    <row r="3458" ht="12.75" customHeight="1" x14ac:dyDescent="0.2"/>
    <row r="3459" ht="12.75" customHeight="1" x14ac:dyDescent="0.2"/>
    <row r="3460" ht="12.75" customHeight="1" x14ac:dyDescent="0.2"/>
    <row r="3461" ht="12.75" customHeight="1" x14ac:dyDescent="0.2"/>
    <row r="3462" ht="12.75" customHeight="1" x14ac:dyDescent="0.2"/>
    <row r="3463" ht="12.75" customHeight="1" x14ac:dyDescent="0.2"/>
    <row r="3464" ht="12.75" customHeight="1" x14ac:dyDescent="0.2"/>
    <row r="3465" ht="12.75" customHeight="1" x14ac:dyDescent="0.2"/>
    <row r="3466" ht="12.75" customHeight="1" x14ac:dyDescent="0.2"/>
    <row r="3467" ht="12.75" customHeight="1" x14ac:dyDescent="0.2"/>
    <row r="3468" ht="12.75" customHeight="1" x14ac:dyDescent="0.2"/>
    <row r="3469" ht="12.75" customHeight="1" x14ac:dyDescent="0.2"/>
    <row r="3470" ht="12.75" customHeight="1" x14ac:dyDescent="0.2"/>
    <row r="3471" ht="12.75" customHeight="1" x14ac:dyDescent="0.2"/>
    <row r="3472" ht="12.75" customHeight="1" x14ac:dyDescent="0.2"/>
    <row r="3473" ht="12.75" customHeight="1" x14ac:dyDescent="0.2"/>
    <row r="3474" ht="12.75" customHeight="1" x14ac:dyDescent="0.2"/>
    <row r="3475" ht="12.75" customHeight="1" x14ac:dyDescent="0.2"/>
    <row r="3476" ht="12.75" customHeight="1" x14ac:dyDescent="0.2"/>
    <row r="3477" ht="12.75" customHeight="1" x14ac:dyDescent="0.2"/>
    <row r="3478" ht="12.75" customHeight="1" x14ac:dyDescent="0.2"/>
    <row r="3479" ht="12.75" customHeight="1" x14ac:dyDescent="0.2"/>
    <row r="3480" ht="12.75" customHeight="1" x14ac:dyDescent="0.2"/>
    <row r="3481" ht="12.75" customHeight="1" x14ac:dyDescent="0.2"/>
    <row r="3482" ht="12.75" customHeight="1" x14ac:dyDescent="0.2"/>
    <row r="3483" ht="12.75" customHeight="1" x14ac:dyDescent="0.2"/>
    <row r="3484" ht="12.75" customHeight="1" x14ac:dyDescent="0.2"/>
    <row r="3485" ht="12.75" customHeight="1" x14ac:dyDescent="0.2"/>
    <row r="3486" ht="12.75" customHeight="1" x14ac:dyDescent="0.2"/>
    <row r="3487" ht="12.75" customHeight="1" x14ac:dyDescent="0.2"/>
    <row r="3488" ht="12.75" customHeight="1" x14ac:dyDescent="0.2"/>
    <row r="3489" ht="12.75" customHeight="1" x14ac:dyDescent="0.2"/>
    <row r="3490" ht="12.75" customHeight="1" x14ac:dyDescent="0.2"/>
    <row r="3491" ht="12.75" customHeight="1" x14ac:dyDescent="0.2"/>
    <row r="3492" ht="12.75" customHeight="1" x14ac:dyDescent="0.2"/>
    <row r="3493" ht="12.75" customHeight="1" x14ac:dyDescent="0.2"/>
    <row r="3494" ht="12.75" customHeight="1" x14ac:dyDescent="0.2"/>
    <row r="3495" ht="12.75" customHeight="1" x14ac:dyDescent="0.2"/>
    <row r="3496" ht="12.75" customHeight="1" x14ac:dyDescent="0.2"/>
    <row r="3497" ht="12.75" customHeight="1" x14ac:dyDescent="0.2"/>
    <row r="3498" ht="12.75" customHeight="1" x14ac:dyDescent="0.2"/>
    <row r="3499" ht="12.75" customHeight="1" x14ac:dyDescent="0.2"/>
    <row r="3500" ht="12.75" customHeight="1" x14ac:dyDescent="0.2"/>
    <row r="3501" ht="12.75" customHeight="1" x14ac:dyDescent="0.2"/>
    <row r="3502" ht="12.75" customHeight="1" x14ac:dyDescent="0.2"/>
    <row r="3503" ht="12.75" customHeight="1" x14ac:dyDescent="0.2"/>
    <row r="3504" ht="12.75" customHeight="1" x14ac:dyDescent="0.2"/>
    <row r="3505" ht="12.75" customHeight="1" x14ac:dyDescent="0.2"/>
    <row r="3506" ht="12.75" customHeight="1" x14ac:dyDescent="0.2"/>
    <row r="3507" ht="12.75" customHeight="1" x14ac:dyDescent="0.2"/>
    <row r="3508" ht="12.75" customHeight="1" x14ac:dyDescent="0.2"/>
    <row r="3509" ht="12.75" customHeight="1" x14ac:dyDescent="0.2"/>
    <row r="3510" ht="12.75" customHeight="1" x14ac:dyDescent="0.2"/>
    <row r="3511" ht="12.75" customHeight="1" x14ac:dyDescent="0.2"/>
    <row r="3512" ht="12.75" customHeight="1" x14ac:dyDescent="0.2"/>
    <row r="3513" ht="12.75" customHeight="1" x14ac:dyDescent="0.2"/>
    <row r="3514" ht="12.75" customHeight="1" x14ac:dyDescent="0.2"/>
    <row r="3515" ht="12.75" customHeight="1" x14ac:dyDescent="0.2"/>
    <row r="3516" ht="12.75" customHeight="1" x14ac:dyDescent="0.2"/>
    <row r="3517" ht="12.75" customHeight="1" x14ac:dyDescent="0.2"/>
    <row r="3518" ht="12.75" customHeight="1" x14ac:dyDescent="0.2"/>
    <row r="3519" ht="12.75" customHeight="1" x14ac:dyDescent="0.2"/>
    <row r="3520" ht="12.75" customHeight="1" x14ac:dyDescent="0.2"/>
    <row r="3521" ht="12.75" customHeight="1" x14ac:dyDescent="0.2"/>
    <row r="3522" ht="12.75" customHeight="1" x14ac:dyDescent="0.2"/>
    <row r="3523" ht="12.75" customHeight="1" x14ac:dyDescent="0.2"/>
    <row r="3524" ht="12.75" customHeight="1" x14ac:dyDescent="0.2"/>
    <row r="3525" ht="12.75" customHeight="1" x14ac:dyDescent="0.2"/>
    <row r="3526" ht="12.75" customHeight="1" x14ac:dyDescent="0.2"/>
    <row r="3527" ht="12.75" customHeight="1" x14ac:dyDescent="0.2"/>
    <row r="3528" ht="12.75" customHeight="1" x14ac:dyDescent="0.2"/>
    <row r="3529" ht="12.75" customHeight="1" x14ac:dyDescent="0.2"/>
    <row r="3530" ht="12.75" customHeight="1" x14ac:dyDescent="0.2"/>
    <row r="3531" ht="12.75" customHeight="1" x14ac:dyDescent="0.2"/>
    <row r="3532" ht="12.75" customHeight="1" x14ac:dyDescent="0.2"/>
    <row r="3533" ht="12.75" customHeight="1" x14ac:dyDescent="0.2"/>
    <row r="3534" ht="12.75" customHeight="1" x14ac:dyDescent="0.2"/>
    <row r="3535" ht="12.75" customHeight="1" x14ac:dyDescent="0.2"/>
    <row r="3536" ht="12.75" customHeight="1" x14ac:dyDescent="0.2"/>
    <row r="3537" ht="12.75" customHeight="1" x14ac:dyDescent="0.2"/>
    <row r="3538" ht="12.75" customHeight="1" x14ac:dyDescent="0.2"/>
    <row r="3539" ht="12.75" customHeight="1" x14ac:dyDescent="0.2"/>
    <row r="3540" ht="12.75" customHeight="1" x14ac:dyDescent="0.2"/>
    <row r="3541" ht="12.75" customHeight="1" x14ac:dyDescent="0.2"/>
    <row r="3542" ht="12.75" customHeight="1" x14ac:dyDescent="0.2"/>
    <row r="3543" ht="12.75" customHeight="1" x14ac:dyDescent="0.2"/>
    <row r="3544" ht="12.75" customHeight="1" x14ac:dyDescent="0.2"/>
    <row r="3545" ht="12.75" customHeight="1" x14ac:dyDescent="0.2"/>
    <row r="3546" ht="12.75" customHeight="1" x14ac:dyDescent="0.2"/>
    <row r="3547" ht="12.75" customHeight="1" x14ac:dyDescent="0.2"/>
    <row r="3548" ht="12.75" customHeight="1" x14ac:dyDescent="0.2"/>
    <row r="3549" ht="12.75" customHeight="1" x14ac:dyDescent="0.2"/>
    <row r="3550" ht="12.75" customHeight="1" x14ac:dyDescent="0.2"/>
    <row r="3551" ht="12.75" customHeight="1" x14ac:dyDescent="0.2"/>
    <row r="3552" ht="12.75" customHeight="1" x14ac:dyDescent="0.2"/>
    <row r="3553" ht="12.75" customHeight="1" x14ac:dyDescent="0.2"/>
    <row r="3554" ht="12.75" customHeight="1" x14ac:dyDescent="0.2"/>
    <row r="3555" ht="12.75" customHeight="1" x14ac:dyDescent="0.2"/>
    <row r="3556" ht="12.75" customHeight="1" x14ac:dyDescent="0.2"/>
    <row r="3557" ht="12.75" customHeight="1" x14ac:dyDescent="0.2"/>
    <row r="3558" ht="12.75" customHeight="1" x14ac:dyDescent="0.2"/>
    <row r="3559" ht="12.75" customHeight="1" x14ac:dyDescent="0.2"/>
    <row r="3560" ht="12.75" customHeight="1" x14ac:dyDescent="0.2"/>
    <row r="3561" ht="12.75" customHeight="1" x14ac:dyDescent="0.2"/>
    <row r="3562" ht="12.75" customHeight="1" x14ac:dyDescent="0.2"/>
    <row r="3563" ht="12.75" customHeight="1" x14ac:dyDescent="0.2"/>
    <row r="3564" ht="12.75" customHeight="1" x14ac:dyDescent="0.2"/>
    <row r="3565" ht="12.75" customHeight="1" x14ac:dyDescent="0.2"/>
    <row r="3566" ht="12.75" customHeight="1" x14ac:dyDescent="0.2"/>
    <row r="3567" ht="12.75" customHeight="1" x14ac:dyDescent="0.2"/>
    <row r="3568" ht="12.75" customHeight="1" x14ac:dyDescent="0.2"/>
    <row r="3569" ht="12.75" customHeight="1" x14ac:dyDescent="0.2"/>
    <row r="3570" ht="12.75" customHeight="1" x14ac:dyDescent="0.2"/>
    <row r="3571" ht="12.75" customHeight="1" x14ac:dyDescent="0.2"/>
    <row r="3572" ht="12.75" customHeight="1" x14ac:dyDescent="0.2"/>
    <row r="3573" ht="12.75" customHeight="1" x14ac:dyDescent="0.2"/>
    <row r="3574" ht="12.75" customHeight="1" x14ac:dyDescent="0.2"/>
    <row r="3575" ht="12.75" customHeight="1" x14ac:dyDescent="0.2"/>
    <row r="3576" ht="12.75" customHeight="1" x14ac:dyDescent="0.2"/>
    <row r="3577" ht="12.75" customHeight="1" x14ac:dyDescent="0.2"/>
    <row r="3578" ht="12.75" customHeight="1" x14ac:dyDescent="0.2"/>
    <row r="3579" ht="12.75" customHeight="1" x14ac:dyDescent="0.2"/>
    <row r="3580" ht="12.75" customHeight="1" x14ac:dyDescent="0.2"/>
    <row r="3581" ht="12.75" customHeight="1" x14ac:dyDescent="0.2"/>
    <row r="3582" ht="12.75" customHeight="1" x14ac:dyDescent="0.2"/>
    <row r="3583" ht="12.75" customHeight="1" x14ac:dyDescent="0.2"/>
    <row r="3584" ht="12.75" customHeight="1" x14ac:dyDescent="0.2"/>
    <row r="3585" ht="12.75" customHeight="1" x14ac:dyDescent="0.2"/>
    <row r="3586" ht="12.75" customHeight="1" x14ac:dyDescent="0.2"/>
    <row r="3587" ht="12.75" customHeight="1" x14ac:dyDescent="0.2"/>
    <row r="3588" ht="12.75" customHeight="1" x14ac:dyDescent="0.2"/>
    <row r="3589" ht="12.75" customHeight="1" x14ac:dyDescent="0.2"/>
    <row r="3590" ht="12.75" customHeight="1" x14ac:dyDescent="0.2"/>
    <row r="3591" ht="12.75" customHeight="1" x14ac:dyDescent="0.2"/>
    <row r="3592" ht="12.75" customHeight="1" x14ac:dyDescent="0.2"/>
    <row r="3593" ht="12.75" customHeight="1" x14ac:dyDescent="0.2"/>
    <row r="3594" ht="12.75" customHeight="1" x14ac:dyDescent="0.2"/>
    <row r="3595" ht="12.75" customHeight="1" x14ac:dyDescent="0.2"/>
    <row r="3596" ht="12.75" customHeight="1" x14ac:dyDescent="0.2"/>
    <row r="3597" ht="12.75" customHeight="1" x14ac:dyDescent="0.2"/>
    <row r="3598" ht="12.75" customHeight="1" x14ac:dyDescent="0.2"/>
    <row r="3599" ht="12.75" customHeight="1" x14ac:dyDescent="0.2"/>
    <row r="3600" ht="12.75" customHeight="1" x14ac:dyDescent="0.2"/>
    <row r="3601" ht="12.75" customHeight="1" x14ac:dyDescent="0.2"/>
    <row r="3602" ht="12.75" customHeight="1" x14ac:dyDescent="0.2"/>
    <row r="3603" ht="12.75" customHeight="1" x14ac:dyDescent="0.2"/>
    <row r="3604" ht="12.75" customHeight="1" x14ac:dyDescent="0.2"/>
    <row r="3605" ht="12.75" customHeight="1" x14ac:dyDescent="0.2"/>
    <row r="3606" ht="12.75" customHeight="1" x14ac:dyDescent="0.2"/>
    <row r="3607" ht="12.75" customHeight="1" x14ac:dyDescent="0.2"/>
    <row r="3608" ht="12.75" customHeight="1" x14ac:dyDescent="0.2"/>
    <row r="3609" ht="12.75" customHeight="1" x14ac:dyDescent="0.2"/>
    <row r="3610" ht="12.75" customHeight="1" x14ac:dyDescent="0.2"/>
    <row r="3611" ht="12.75" customHeight="1" x14ac:dyDescent="0.2"/>
    <row r="3612" ht="12.75" customHeight="1" x14ac:dyDescent="0.2"/>
    <row r="3613" ht="12.75" customHeight="1" x14ac:dyDescent="0.2"/>
    <row r="3614" ht="12.75" customHeight="1" x14ac:dyDescent="0.2"/>
    <row r="3615" ht="12.75" customHeight="1" x14ac:dyDescent="0.2"/>
    <row r="3616" ht="12.75" customHeight="1" x14ac:dyDescent="0.2"/>
    <row r="3617" ht="12.75" customHeight="1" x14ac:dyDescent="0.2"/>
    <row r="3618" ht="12.75" customHeight="1" x14ac:dyDescent="0.2"/>
    <row r="3619" ht="12.75" customHeight="1" x14ac:dyDescent="0.2"/>
    <row r="3620" ht="12.75" customHeight="1" x14ac:dyDescent="0.2"/>
    <row r="3621" ht="12.75" customHeight="1" x14ac:dyDescent="0.2"/>
    <row r="3622" ht="12.75" customHeight="1" x14ac:dyDescent="0.2"/>
    <row r="3623" ht="12.75" customHeight="1" x14ac:dyDescent="0.2"/>
    <row r="3624" ht="12.75" customHeight="1" x14ac:dyDescent="0.2"/>
    <row r="3625" ht="12.75" customHeight="1" x14ac:dyDescent="0.2"/>
    <row r="3626" ht="12.75" customHeight="1" x14ac:dyDescent="0.2"/>
    <row r="3627" ht="12.75" customHeight="1" x14ac:dyDescent="0.2"/>
    <row r="3628" ht="12.75" customHeight="1" x14ac:dyDescent="0.2"/>
    <row r="3629" ht="12.75" customHeight="1" x14ac:dyDescent="0.2"/>
    <row r="3630" ht="12.75" customHeight="1" x14ac:dyDescent="0.2"/>
    <row r="3631" ht="12.75" customHeight="1" x14ac:dyDescent="0.2"/>
    <row r="3632" ht="12.75" customHeight="1" x14ac:dyDescent="0.2"/>
    <row r="3633" ht="12.75" customHeight="1" x14ac:dyDescent="0.2"/>
    <row r="3634" ht="12.75" customHeight="1" x14ac:dyDescent="0.2"/>
    <row r="3635" ht="12.75" customHeight="1" x14ac:dyDescent="0.2"/>
    <row r="3636" ht="12.75" customHeight="1" x14ac:dyDescent="0.2"/>
    <row r="3637" ht="12.75" customHeight="1" x14ac:dyDescent="0.2"/>
    <row r="3638" ht="12.75" customHeight="1" x14ac:dyDescent="0.2"/>
    <row r="3639" ht="12.75" customHeight="1" x14ac:dyDescent="0.2"/>
    <row r="3640" ht="12.75" customHeight="1" x14ac:dyDescent="0.2"/>
    <row r="3641" ht="12.75" customHeight="1" x14ac:dyDescent="0.2"/>
    <row r="3642" ht="12.75" customHeight="1" x14ac:dyDescent="0.2"/>
    <row r="3643" ht="12.75" customHeight="1" x14ac:dyDescent="0.2"/>
    <row r="3644" ht="12.75" customHeight="1" x14ac:dyDescent="0.2"/>
    <row r="3645" ht="12.75" customHeight="1" x14ac:dyDescent="0.2"/>
    <row r="3646" ht="12.75" customHeight="1" x14ac:dyDescent="0.2"/>
    <row r="3647" ht="12.75" customHeight="1" x14ac:dyDescent="0.2"/>
    <row r="3648" ht="12.75" customHeight="1" x14ac:dyDescent="0.2"/>
    <row r="3649" ht="12.75" customHeight="1" x14ac:dyDescent="0.2"/>
    <row r="3650" ht="12.75" customHeight="1" x14ac:dyDescent="0.2"/>
    <row r="3651" ht="12.75" customHeight="1" x14ac:dyDescent="0.2"/>
    <row r="3652" ht="12.75" customHeight="1" x14ac:dyDescent="0.2"/>
    <row r="3653" ht="12.75" customHeight="1" x14ac:dyDescent="0.2"/>
    <row r="3654" ht="12.75" customHeight="1" x14ac:dyDescent="0.2"/>
    <row r="3655" ht="12.75" customHeight="1" x14ac:dyDescent="0.2"/>
    <row r="3656" ht="12.75" customHeight="1" x14ac:dyDescent="0.2"/>
    <row r="3657" ht="12.75" customHeight="1" x14ac:dyDescent="0.2"/>
    <row r="3658" ht="12.75" customHeight="1" x14ac:dyDescent="0.2"/>
    <row r="3659" ht="12.75" customHeight="1" x14ac:dyDescent="0.2"/>
    <row r="3660" ht="12.75" customHeight="1" x14ac:dyDescent="0.2"/>
    <row r="3661" ht="12.75" customHeight="1" x14ac:dyDescent="0.2"/>
    <row r="3662" ht="12.75" customHeight="1" x14ac:dyDescent="0.2"/>
    <row r="3663" ht="12.75" customHeight="1" x14ac:dyDescent="0.2"/>
    <row r="3664" ht="12.75" customHeight="1" x14ac:dyDescent="0.2"/>
    <row r="3665" ht="12.75" customHeight="1" x14ac:dyDescent="0.2"/>
    <row r="3666" ht="12.75" customHeight="1" x14ac:dyDescent="0.2"/>
    <row r="3667" ht="12.75" customHeight="1" x14ac:dyDescent="0.2"/>
    <row r="3668" ht="12.75" customHeight="1" x14ac:dyDescent="0.2"/>
    <row r="3669" ht="12.75" customHeight="1" x14ac:dyDescent="0.2"/>
    <row r="3670" ht="12.75" customHeight="1" x14ac:dyDescent="0.2"/>
    <row r="3671" ht="12.75" customHeight="1" x14ac:dyDescent="0.2"/>
    <row r="3672" ht="12.75" customHeight="1" x14ac:dyDescent="0.2"/>
    <row r="3673" ht="12.75" customHeight="1" x14ac:dyDescent="0.2"/>
    <row r="3674" ht="12.75" customHeight="1" x14ac:dyDescent="0.2"/>
    <row r="3675" ht="12.75" customHeight="1" x14ac:dyDescent="0.2"/>
    <row r="3676" ht="12.75" customHeight="1" x14ac:dyDescent="0.2"/>
    <row r="3677" ht="12.75" customHeight="1" x14ac:dyDescent="0.2"/>
    <row r="3678" ht="12.75" customHeight="1" x14ac:dyDescent="0.2"/>
    <row r="3679" ht="12.75" customHeight="1" x14ac:dyDescent="0.2"/>
    <row r="3680" ht="12.75" customHeight="1" x14ac:dyDescent="0.2"/>
    <row r="3681" ht="12.75" customHeight="1" x14ac:dyDescent="0.2"/>
    <row r="3682" ht="12.75" customHeight="1" x14ac:dyDescent="0.2"/>
    <row r="3683" ht="12.75" customHeight="1" x14ac:dyDescent="0.2"/>
    <row r="3684" ht="12.75" customHeight="1" x14ac:dyDescent="0.2"/>
    <row r="3685" ht="12.75" customHeight="1" x14ac:dyDescent="0.2"/>
    <row r="3686" ht="12.75" customHeight="1" x14ac:dyDescent="0.2"/>
    <row r="3687" ht="12.75" customHeight="1" x14ac:dyDescent="0.2"/>
    <row r="3688" ht="12.75" customHeight="1" x14ac:dyDescent="0.2"/>
    <row r="3689" ht="12.75" customHeight="1" x14ac:dyDescent="0.2"/>
    <row r="3690" ht="12.75" customHeight="1" x14ac:dyDescent="0.2"/>
    <row r="3691" ht="12.75" customHeight="1" x14ac:dyDescent="0.2"/>
    <row r="3692" ht="12.75" customHeight="1" x14ac:dyDescent="0.2"/>
    <row r="3693" ht="12.75" customHeight="1" x14ac:dyDescent="0.2"/>
    <row r="3694" ht="12.75" customHeight="1" x14ac:dyDescent="0.2"/>
    <row r="3695" ht="12.75" customHeight="1" x14ac:dyDescent="0.2"/>
    <row r="3696" ht="12.75" customHeight="1" x14ac:dyDescent="0.2"/>
    <row r="3697" ht="12.75" customHeight="1" x14ac:dyDescent="0.2"/>
    <row r="3698" ht="12.75" customHeight="1" x14ac:dyDescent="0.2"/>
    <row r="3699" ht="12.75" customHeight="1" x14ac:dyDescent="0.2"/>
    <row r="3700" ht="12.75" customHeight="1" x14ac:dyDescent="0.2"/>
    <row r="3701" ht="12.75" customHeight="1" x14ac:dyDescent="0.2"/>
    <row r="3702" ht="12.75" customHeight="1" x14ac:dyDescent="0.2"/>
    <row r="3703" ht="12.75" customHeight="1" x14ac:dyDescent="0.2"/>
    <row r="3704" ht="12.75" customHeight="1" x14ac:dyDescent="0.2"/>
    <row r="3705" ht="12.75" customHeight="1" x14ac:dyDescent="0.2"/>
    <row r="3706" ht="12.75" customHeight="1" x14ac:dyDescent="0.2"/>
    <row r="3707" ht="12.75" customHeight="1" x14ac:dyDescent="0.2"/>
    <row r="3708" ht="12.75" customHeight="1" x14ac:dyDescent="0.2"/>
    <row r="3709" ht="12.75" customHeight="1" x14ac:dyDescent="0.2"/>
    <row r="3710" ht="12.75" customHeight="1" x14ac:dyDescent="0.2"/>
    <row r="3711" ht="12.75" customHeight="1" x14ac:dyDescent="0.2"/>
    <row r="3712" ht="12.75" customHeight="1" x14ac:dyDescent="0.2"/>
    <row r="3713" ht="12.75" customHeight="1" x14ac:dyDescent="0.2"/>
    <row r="3714" ht="12.75" customHeight="1" x14ac:dyDescent="0.2"/>
    <row r="3715" ht="12.75" customHeight="1" x14ac:dyDescent="0.2"/>
    <row r="3716" ht="12.75" customHeight="1" x14ac:dyDescent="0.2"/>
    <row r="3717" ht="12.75" customHeight="1" x14ac:dyDescent="0.2"/>
    <row r="3718" ht="12.75" customHeight="1" x14ac:dyDescent="0.2"/>
    <row r="3719" ht="12.75" customHeight="1" x14ac:dyDescent="0.2"/>
    <row r="3720" ht="12.75" customHeight="1" x14ac:dyDescent="0.2"/>
    <row r="3721" ht="12.75" customHeight="1" x14ac:dyDescent="0.2"/>
    <row r="3722" ht="12.75" customHeight="1" x14ac:dyDescent="0.2"/>
    <row r="3723" ht="12.75" customHeight="1" x14ac:dyDescent="0.2"/>
    <row r="3724" ht="12.75" customHeight="1" x14ac:dyDescent="0.2"/>
    <row r="3725" ht="12.75" customHeight="1" x14ac:dyDescent="0.2"/>
    <row r="3726" ht="12.75" customHeight="1" x14ac:dyDescent="0.2"/>
    <row r="3727" ht="12.75" customHeight="1" x14ac:dyDescent="0.2"/>
    <row r="3728" ht="12.75" customHeight="1" x14ac:dyDescent="0.2"/>
    <row r="3729" ht="12.75" customHeight="1" x14ac:dyDescent="0.2"/>
    <row r="3730" ht="12.75" customHeight="1" x14ac:dyDescent="0.2"/>
    <row r="3731" ht="12.75" customHeight="1" x14ac:dyDescent="0.2"/>
    <row r="3732" ht="12.75" customHeight="1" x14ac:dyDescent="0.2"/>
    <row r="3733" ht="12.75" customHeight="1" x14ac:dyDescent="0.2"/>
    <row r="3734" ht="12.75" customHeight="1" x14ac:dyDescent="0.2"/>
    <row r="3735" ht="12.75" customHeight="1" x14ac:dyDescent="0.2"/>
    <row r="3736" ht="12.75" customHeight="1" x14ac:dyDescent="0.2"/>
    <row r="3737" ht="12.75" customHeight="1" x14ac:dyDescent="0.2"/>
    <row r="3738" ht="12.75" customHeight="1" x14ac:dyDescent="0.2"/>
    <row r="3739" ht="12.75" customHeight="1" x14ac:dyDescent="0.2"/>
    <row r="3740" ht="12.75" customHeight="1" x14ac:dyDescent="0.2"/>
    <row r="3741" ht="12.75" customHeight="1" x14ac:dyDescent="0.2"/>
    <row r="3742" ht="12.75" customHeight="1" x14ac:dyDescent="0.2"/>
    <row r="3743" ht="12.75" customHeight="1" x14ac:dyDescent="0.2"/>
    <row r="3744" ht="12.75" customHeight="1" x14ac:dyDescent="0.2"/>
    <row r="3745" ht="12.75" customHeight="1" x14ac:dyDescent="0.2"/>
    <row r="3746" ht="12.75" customHeight="1" x14ac:dyDescent="0.2"/>
    <row r="3747" ht="12.75" customHeight="1" x14ac:dyDescent="0.2"/>
    <row r="3748" ht="12.75" customHeight="1" x14ac:dyDescent="0.2"/>
    <row r="3749" ht="12.75" customHeight="1" x14ac:dyDescent="0.2"/>
    <row r="3750" ht="12.75" customHeight="1" x14ac:dyDescent="0.2"/>
    <row r="3751" ht="12.75" customHeight="1" x14ac:dyDescent="0.2"/>
    <row r="3752" ht="12.75" customHeight="1" x14ac:dyDescent="0.2"/>
    <row r="3753" ht="12.75" customHeight="1" x14ac:dyDescent="0.2"/>
    <row r="3754" ht="12.75" customHeight="1" x14ac:dyDescent="0.2"/>
    <row r="3755" ht="12.75" customHeight="1" x14ac:dyDescent="0.2"/>
    <row r="3756" ht="12.75" customHeight="1" x14ac:dyDescent="0.2"/>
    <row r="3757" ht="12.75" customHeight="1" x14ac:dyDescent="0.2"/>
    <row r="3758" ht="12.75" customHeight="1" x14ac:dyDescent="0.2"/>
    <row r="3759" ht="12.75" customHeight="1" x14ac:dyDescent="0.2"/>
    <row r="3760" ht="12.75" customHeight="1" x14ac:dyDescent="0.2"/>
    <row r="3761" ht="12.75" customHeight="1" x14ac:dyDescent="0.2"/>
    <row r="3762" ht="12.75" customHeight="1" x14ac:dyDescent="0.2"/>
    <row r="3763" ht="12.75" customHeight="1" x14ac:dyDescent="0.2"/>
    <row r="3764" ht="12.75" customHeight="1" x14ac:dyDescent="0.2"/>
    <row r="3765" ht="12.75" customHeight="1" x14ac:dyDescent="0.2"/>
    <row r="3766" ht="12.75" customHeight="1" x14ac:dyDescent="0.2"/>
    <row r="3767" ht="12.75" customHeight="1" x14ac:dyDescent="0.2"/>
    <row r="3768" ht="12.75" customHeight="1" x14ac:dyDescent="0.2"/>
    <row r="3769" ht="12.75" customHeight="1" x14ac:dyDescent="0.2"/>
    <row r="3770" ht="12.75" customHeight="1" x14ac:dyDescent="0.2"/>
    <row r="3771" ht="12.75" customHeight="1" x14ac:dyDescent="0.2"/>
    <row r="3772" ht="12.75" customHeight="1" x14ac:dyDescent="0.2"/>
    <row r="3773" ht="12.75" customHeight="1" x14ac:dyDescent="0.2"/>
    <row r="3774" ht="12.75" customHeight="1" x14ac:dyDescent="0.2"/>
    <row r="3775" ht="12.75" customHeight="1" x14ac:dyDescent="0.2"/>
    <row r="3776" ht="12.75" customHeight="1" x14ac:dyDescent="0.2"/>
    <row r="3777" ht="12.75" customHeight="1" x14ac:dyDescent="0.2"/>
    <row r="3778" ht="12.75" customHeight="1" x14ac:dyDescent="0.2"/>
    <row r="3779" ht="12.75" customHeight="1" x14ac:dyDescent="0.2"/>
    <row r="3780" ht="12.75" customHeight="1" x14ac:dyDescent="0.2"/>
    <row r="3781" ht="12.75" customHeight="1" x14ac:dyDescent="0.2"/>
    <row r="3782" ht="12.75" customHeight="1" x14ac:dyDescent="0.2"/>
    <row r="3783" ht="12.75" customHeight="1" x14ac:dyDescent="0.2"/>
    <row r="3784" ht="12.75" customHeight="1" x14ac:dyDescent="0.2"/>
    <row r="3785" ht="12.75" customHeight="1" x14ac:dyDescent="0.2"/>
    <row r="3786" ht="12.75" customHeight="1" x14ac:dyDescent="0.2"/>
    <row r="3787" ht="12.75" customHeight="1" x14ac:dyDescent="0.2"/>
    <row r="3788" ht="12.75" customHeight="1" x14ac:dyDescent="0.2"/>
    <row r="3789" ht="12.75" customHeight="1" x14ac:dyDescent="0.2"/>
    <row r="3790" ht="12.75" customHeight="1" x14ac:dyDescent="0.2"/>
    <row r="3791" ht="12.75" customHeight="1" x14ac:dyDescent="0.2"/>
    <row r="3792" ht="12.75" customHeight="1" x14ac:dyDescent="0.2"/>
    <row r="3793" ht="12.75" customHeight="1" x14ac:dyDescent="0.2"/>
    <row r="3794" ht="12.75" customHeight="1" x14ac:dyDescent="0.2"/>
    <row r="3795" ht="12.75" customHeight="1" x14ac:dyDescent="0.2"/>
    <row r="3796" ht="12.75" customHeight="1" x14ac:dyDescent="0.2"/>
    <row r="3797" ht="12.75" customHeight="1" x14ac:dyDescent="0.2"/>
    <row r="3798" ht="12.75" customHeight="1" x14ac:dyDescent="0.2"/>
    <row r="3799" ht="12.75" customHeight="1" x14ac:dyDescent="0.2"/>
    <row r="3800" ht="12.75" customHeight="1" x14ac:dyDescent="0.2"/>
    <row r="3801" ht="12.75" customHeight="1" x14ac:dyDescent="0.2"/>
    <row r="3802" ht="12.75" customHeight="1" x14ac:dyDescent="0.2"/>
    <row r="3803" ht="12.75" customHeight="1" x14ac:dyDescent="0.2"/>
    <row r="3804" ht="12.75" customHeight="1" x14ac:dyDescent="0.2"/>
    <row r="3805" ht="12.75" customHeight="1" x14ac:dyDescent="0.2"/>
    <row r="3806" ht="12.75" customHeight="1" x14ac:dyDescent="0.2"/>
    <row r="3807" ht="12.75" customHeight="1" x14ac:dyDescent="0.2"/>
    <row r="3808" ht="12.75" customHeight="1" x14ac:dyDescent="0.2"/>
    <row r="3809" ht="12.75" customHeight="1" x14ac:dyDescent="0.2"/>
    <row r="3810" ht="12.75" customHeight="1" x14ac:dyDescent="0.2"/>
    <row r="3811" ht="12.75" customHeight="1" x14ac:dyDescent="0.2"/>
    <row r="3812" ht="12.75" customHeight="1" x14ac:dyDescent="0.2"/>
    <row r="3813" ht="12.75" customHeight="1" x14ac:dyDescent="0.2"/>
    <row r="3814" ht="12.75" customHeight="1" x14ac:dyDescent="0.2"/>
    <row r="3815" ht="12.75" customHeight="1" x14ac:dyDescent="0.2"/>
    <row r="3816" ht="12.75" customHeight="1" x14ac:dyDescent="0.2"/>
    <row r="3817" ht="12.75" customHeight="1" x14ac:dyDescent="0.2"/>
    <row r="3818" ht="12.75" customHeight="1" x14ac:dyDescent="0.2"/>
    <row r="3819" ht="12.75" customHeight="1" x14ac:dyDescent="0.2"/>
    <row r="3820" ht="12.75" customHeight="1" x14ac:dyDescent="0.2"/>
    <row r="3821" ht="12.75" customHeight="1" x14ac:dyDescent="0.2"/>
    <row r="3822" ht="12.75" customHeight="1" x14ac:dyDescent="0.2"/>
    <row r="3823" ht="12.75" customHeight="1" x14ac:dyDescent="0.2"/>
    <row r="3824" ht="12.75" customHeight="1" x14ac:dyDescent="0.2"/>
    <row r="3825" ht="12.75" customHeight="1" x14ac:dyDescent="0.2"/>
    <row r="3826" ht="12.75" customHeight="1" x14ac:dyDescent="0.2"/>
    <row r="3827" ht="12.75" customHeight="1" x14ac:dyDescent="0.2"/>
    <row r="3828" ht="12.75" customHeight="1" x14ac:dyDescent="0.2"/>
    <row r="3829" ht="12.75" customHeight="1" x14ac:dyDescent="0.2"/>
    <row r="3830" ht="12.75" customHeight="1" x14ac:dyDescent="0.2"/>
    <row r="3831" ht="12.75" customHeight="1" x14ac:dyDescent="0.2"/>
    <row r="3832" ht="12.75" customHeight="1" x14ac:dyDescent="0.2"/>
    <row r="3833" ht="12.75" customHeight="1" x14ac:dyDescent="0.2"/>
    <row r="3834" ht="12.75" customHeight="1" x14ac:dyDescent="0.2"/>
    <row r="3835" ht="12.75" customHeight="1" x14ac:dyDescent="0.2"/>
    <row r="3836" ht="12.75" customHeight="1" x14ac:dyDescent="0.2"/>
    <row r="3837" ht="12.75" customHeight="1" x14ac:dyDescent="0.2"/>
    <row r="3838" ht="12.75" customHeight="1" x14ac:dyDescent="0.2"/>
    <row r="3839" ht="12.75" customHeight="1" x14ac:dyDescent="0.2"/>
    <row r="3840" ht="12.75" customHeight="1" x14ac:dyDescent="0.2"/>
    <row r="3841" ht="12.75" customHeight="1" x14ac:dyDescent="0.2"/>
    <row r="3842" ht="12.75" customHeight="1" x14ac:dyDescent="0.2"/>
    <row r="3843" ht="12.75" customHeight="1" x14ac:dyDescent="0.2"/>
    <row r="3844" ht="12.75" customHeight="1" x14ac:dyDescent="0.2"/>
    <row r="3845" ht="12.75" customHeight="1" x14ac:dyDescent="0.2"/>
    <row r="3846" ht="12.75" customHeight="1" x14ac:dyDescent="0.2"/>
    <row r="3847" ht="12.75" customHeight="1" x14ac:dyDescent="0.2"/>
    <row r="3848" ht="12.75" customHeight="1" x14ac:dyDescent="0.2"/>
    <row r="3849" ht="12.75" customHeight="1" x14ac:dyDescent="0.2"/>
    <row r="3850" ht="12.75" customHeight="1" x14ac:dyDescent="0.2"/>
    <row r="3851" ht="12.75" customHeight="1" x14ac:dyDescent="0.2"/>
    <row r="3852" ht="12.75" customHeight="1" x14ac:dyDescent="0.2"/>
    <row r="3853" ht="12.75" customHeight="1" x14ac:dyDescent="0.2"/>
    <row r="3854" ht="12.75" customHeight="1" x14ac:dyDescent="0.2"/>
    <row r="3855" ht="12.75" customHeight="1" x14ac:dyDescent="0.2"/>
    <row r="3856" ht="12.75" customHeight="1" x14ac:dyDescent="0.2"/>
    <row r="3857" ht="12.75" customHeight="1" x14ac:dyDescent="0.2"/>
    <row r="3858" ht="12.75" customHeight="1" x14ac:dyDescent="0.2"/>
    <row r="3859" ht="12.75" customHeight="1" x14ac:dyDescent="0.2"/>
    <row r="3860" ht="12.75" customHeight="1" x14ac:dyDescent="0.2"/>
    <row r="3861" ht="12.75" customHeight="1" x14ac:dyDescent="0.2"/>
    <row r="3862" ht="12.75" customHeight="1" x14ac:dyDescent="0.2"/>
    <row r="3863" ht="12.75" customHeight="1" x14ac:dyDescent="0.2"/>
    <row r="3864" ht="12.75" customHeight="1" x14ac:dyDescent="0.2"/>
    <row r="3865" ht="12.75" customHeight="1" x14ac:dyDescent="0.2"/>
    <row r="3866" ht="12.75" customHeight="1" x14ac:dyDescent="0.2"/>
    <row r="3867" ht="12.75" customHeight="1" x14ac:dyDescent="0.2"/>
    <row r="3868" ht="12.75" customHeight="1" x14ac:dyDescent="0.2"/>
    <row r="3869" ht="12.75" customHeight="1" x14ac:dyDescent="0.2"/>
    <row r="3870" ht="12.75" customHeight="1" x14ac:dyDescent="0.2"/>
    <row r="3871" ht="12.75" customHeight="1" x14ac:dyDescent="0.2"/>
    <row r="3872" ht="12.75" customHeight="1" x14ac:dyDescent="0.2"/>
    <row r="3873" ht="12.75" customHeight="1" x14ac:dyDescent="0.2"/>
    <row r="3874" ht="12.75" customHeight="1" x14ac:dyDescent="0.2"/>
    <row r="3875" ht="12.75" customHeight="1" x14ac:dyDescent="0.2"/>
    <row r="3876" ht="12.75" customHeight="1" x14ac:dyDescent="0.2"/>
    <row r="3877" ht="12.75" customHeight="1" x14ac:dyDescent="0.2"/>
    <row r="3878" ht="12.75" customHeight="1" x14ac:dyDescent="0.2"/>
    <row r="3879" ht="12.75" customHeight="1" x14ac:dyDescent="0.2"/>
    <row r="3880" ht="12.75" customHeight="1" x14ac:dyDescent="0.2"/>
    <row r="3881" ht="12.75" customHeight="1" x14ac:dyDescent="0.2"/>
    <row r="3882" ht="12.75" customHeight="1" x14ac:dyDescent="0.2"/>
    <row r="3883" ht="12.75" customHeight="1" x14ac:dyDescent="0.2"/>
    <row r="3884" ht="12.75" customHeight="1" x14ac:dyDescent="0.2"/>
    <row r="3885" ht="12.75" customHeight="1" x14ac:dyDescent="0.2"/>
    <row r="3886" ht="12.75" customHeight="1" x14ac:dyDescent="0.2"/>
    <row r="3887" ht="12.75" customHeight="1" x14ac:dyDescent="0.2"/>
    <row r="3888" ht="12.75" customHeight="1" x14ac:dyDescent="0.2"/>
    <row r="3889" ht="12.75" customHeight="1" x14ac:dyDescent="0.2"/>
    <row r="3890" ht="12.75" customHeight="1" x14ac:dyDescent="0.2"/>
    <row r="3891" ht="12.75" customHeight="1" x14ac:dyDescent="0.2"/>
    <row r="3892" ht="12.75" customHeight="1" x14ac:dyDescent="0.2"/>
    <row r="3893" ht="12.75" customHeight="1" x14ac:dyDescent="0.2"/>
    <row r="3894" ht="12.75" customHeight="1" x14ac:dyDescent="0.2"/>
    <row r="3895" ht="12.75" customHeight="1" x14ac:dyDescent="0.2"/>
    <row r="3896" ht="12.75" customHeight="1" x14ac:dyDescent="0.2"/>
    <row r="3897" ht="12.75" customHeight="1" x14ac:dyDescent="0.2"/>
    <row r="3898" ht="12.75" customHeight="1" x14ac:dyDescent="0.2"/>
    <row r="3899" ht="12.75" customHeight="1" x14ac:dyDescent="0.2"/>
    <row r="3900" ht="12.75" customHeight="1" x14ac:dyDescent="0.2"/>
    <row r="3901" ht="12.75" customHeight="1" x14ac:dyDescent="0.2"/>
    <row r="3902" ht="12.75" customHeight="1" x14ac:dyDescent="0.2"/>
    <row r="3903" ht="12.75" customHeight="1" x14ac:dyDescent="0.2"/>
    <row r="3904" ht="12.75" customHeight="1" x14ac:dyDescent="0.2"/>
    <row r="3905" ht="12.75" customHeight="1" x14ac:dyDescent="0.2"/>
    <row r="3906" ht="12.75" customHeight="1" x14ac:dyDescent="0.2"/>
    <row r="3907" ht="12.75" customHeight="1" x14ac:dyDescent="0.2"/>
    <row r="3908" ht="12.75" customHeight="1" x14ac:dyDescent="0.2"/>
    <row r="3909" ht="12.75" customHeight="1" x14ac:dyDescent="0.2"/>
    <row r="3910" ht="12.75" customHeight="1" x14ac:dyDescent="0.2"/>
    <row r="3911" ht="12.75" customHeight="1" x14ac:dyDescent="0.2"/>
    <row r="3912" ht="12.75" customHeight="1" x14ac:dyDescent="0.2"/>
    <row r="3913" ht="12.75" customHeight="1" x14ac:dyDescent="0.2"/>
    <row r="3914" ht="12.75" customHeight="1" x14ac:dyDescent="0.2"/>
    <row r="3915" ht="12.75" customHeight="1" x14ac:dyDescent="0.2"/>
    <row r="3916" ht="12.75" customHeight="1" x14ac:dyDescent="0.2"/>
    <row r="3917" ht="12.75" customHeight="1" x14ac:dyDescent="0.2"/>
    <row r="3918" ht="12.75" customHeight="1" x14ac:dyDescent="0.2"/>
    <row r="3919" ht="12.75" customHeight="1" x14ac:dyDescent="0.2"/>
    <row r="3920" ht="12.75" customHeight="1" x14ac:dyDescent="0.2"/>
    <row r="3921" ht="12.75" customHeight="1" x14ac:dyDescent="0.2"/>
    <row r="3922" ht="12.75" customHeight="1" x14ac:dyDescent="0.2"/>
    <row r="3923" ht="12.75" customHeight="1" x14ac:dyDescent="0.2"/>
    <row r="3924" ht="12.75" customHeight="1" x14ac:dyDescent="0.2"/>
    <row r="3925" ht="12.75" customHeight="1" x14ac:dyDescent="0.2"/>
    <row r="3926" ht="12.75" customHeight="1" x14ac:dyDescent="0.2"/>
    <row r="3927" ht="12.75" customHeight="1" x14ac:dyDescent="0.2"/>
    <row r="3928" ht="12.75" customHeight="1" x14ac:dyDescent="0.2"/>
    <row r="3929" ht="12.75" customHeight="1" x14ac:dyDescent="0.2"/>
    <row r="3930" ht="12.75" customHeight="1" x14ac:dyDescent="0.2"/>
    <row r="3931" ht="12.75" customHeight="1" x14ac:dyDescent="0.2"/>
    <row r="3932" ht="12.75" customHeight="1" x14ac:dyDescent="0.2"/>
    <row r="3933" ht="12.75" customHeight="1" x14ac:dyDescent="0.2"/>
    <row r="3934" ht="12.75" customHeight="1" x14ac:dyDescent="0.2"/>
    <row r="3935" ht="12.75" customHeight="1" x14ac:dyDescent="0.2"/>
    <row r="3936" ht="12.75" customHeight="1" x14ac:dyDescent="0.2"/>
    <row r="3937" ht="12.75" customHeight="1" x14ac:dyDescent="0.2"/>
    <row r="3938" ht="12.75" customHeight="1" x14ac:dyDescent="0.2"/>
    <row r="3939" ht="12.75" customHeight="1" x14ac:dyDescent="0.2"/>
    <row r="3940" ht="12.75" customHeight="1" x14ac:dyDescent="0.2"/>
    <row r="3941" ht="12.75" customHeight="1" x14ac:dyDescent="0.2"/>
    <row r="3942" ht="12.75" customHeight="1" x14ac:dyDescent="0.2"/>
    <row r="3943" ht="12.75" customHeight="1" x14ac:dyDescent="0.2"/>
    <row r="3944" ht="12.75" customHeight="1" x14ac:dyDescent="0.2"/>
    <row r="3945" ht="12.75" customHeight="1" x14ac:dyDescent="0.2"/>
    <row r="3946" ht="12.75" customHeight="1" x14ac:dyDescent="0.2"/>
    <row r="3947" ht="12.75" customHeight="1" x14ac:dyDescent="0.2"/>
    <row r="3948" ht="12.75" customHeight="1" x14ac:dyDescent="0.2"/>
    <row r="3949" ht="12.75" customHeight="1" x14ac:dyDescent="0.2"/>
    <row r="3950" ht="12.75" customHeight="1" x14ac:dyDescent="0.2"/>
    <row r="3951" ht="12.75" customHeight="1" x14ac:dyDescent="0.2"/>
    <row r="3952" ht="12.75" customHeight="1" x14ac:dyDescent="0.2"/>
    <row r="3953" ht="12.75" customHeight="1" x14ac:dyDescent="0.2"/>
    <row r="3954" ht="12.75" customHeight="1" x14ac:dyDescent="0.2"/>
    <row r="3955" ht="12.75" customHeight="1" x14ac:dyDescent="0.2"/>
    <row r="3956" ht="12.75" customHeight="1" x14ac:dyDescent="0.2"/>
    <row r="3957" ht="12.75" customHeight="1" x14ac:dyDescent="0.2"/>
    <row r="3958" ht="12.75" customHeight="1" x14ac:dyDescent="0.2"/>
    <row r="3959" ht="12.75" customHeight="1" x14ac:dyDescent="0.2"/>
    <row r="3960" ht="12.75" customHeight="1" x14ac:dyDescent="0.2"/>
    <row r="3961" ht="12.75" customHeight="1" x14ac:dyDescent="0.2"/>
    <row r="3962" ht="12.75" customHeight="1" x14ac:dyDescent="0.2"/>
    <row r="3963" ht="12.75" customHeight="1" x14ac:dyDescent="0.2"/>
    <row r="3964" ht="12.75" customHeight="1" x14ac:dyDescent="0.2"/>
    <row r="3965" ht="12.75" customHeight="1" x14ac:dyDescent="0.2"/>
    <row r="3966" ht="12.75" customHeight="1" x14ac:dyDescent="0.2"/>
    <row r="3967" ht="12.75" customHeight="1" x14ac:dyDescent="0.2"/>
    <row r="3968" ht="12.75" customHeight="1" x14ac:dyDescent="0.2"/>
    <row r="3969" ht="12.75" customHeight="1" x14ac:dyDescent="0.2"/>
    <row r="3970" ht="12.75" customHeight="1" x14ac:dyDescent="0.2"/>
    <row r="3971" ht="12.75" customHeight="1" x14ac:dyDescent="0.2"/>
    <row r="3972" ht="12.75" customHeight="1" x14ac:dyDescent="0.2"/>
    <row r="3973" ht="12.75" customHeight="1" x14ac:dyDescent="0.2"/>
    <row r="3974" ht="12.75" customHeight="1" x14ac:dyDescent="0.2"/>
    <row r="3975" ht="12.75" customHeight="1" x14ac:dyDescent="0.2"/>
    <row r="3976" ht="12.75" customHeight="1" x14ac:dyDescent="0.2"/>
    <row r="3977" ht="12.75" customHeight="1" x14ac:dyDescent="0.2"/>
    <row r="3978" ht="12.75" customHeight="1" x14ac:dyDescent="0.2"/>
    <row r="3979" ht="12.75" customHeight="1" x14ac:dyDescent="0.2"/>
    <row r="3980" ht="12.75" customHeight="1" x14ac:dyDescent="0.2"/>
    <row r="3981" ht="12.75" customHeight="1" x14ac:dyDescent="0.2"/>
    <row r="3982" ht="12.75" customHeight="1" x14ac:dyDescent="0.2"/>
    <row r="3983" ht="12.75" customHeight="1" x14ac:dyDescent="0.2"/>
    <row r="3984" ht="12.75" customHeight="1" x14ac:dyDescent="0.2"/>
    <row r="3985" ht="12.75" customHeight="1" x14ac:dyDescent="0.2"/>
    <row r="3986" ht="12.75" customHeight="1" x14ac:dyDescent="0.2"/>
    <row r="3987" ht="12.75" customHeight="1" x14ac:dyDescent="0.2"/>
    <row r="3988" ht="12.75" customHeight="1" x14ac:dyDescent="0.2"/>
    <row r="3989" ht="12.75" customHeight="1" x14ac:dyDescent="0.2"/>
    <row r="3990" ht="12.75" customHeight="1" x14ac:dyDescent="0.2"/>
    <row r="3991" ht="12.75" customHeight="1" x14ac:dyDescent="0.2"/>
    <row r="3992" ht="12.75" customHeight="1" x14ac:dyDescent="0.2"/>
    <row r="3993" ht="12.75" customHeight="1" x14ac:dyDescent="0.2"/>
    <row r="3994" ht="12.75" customHeight="1" x14ac:dyDescent="0.2"/>
    <row r="3995" ht="12.75" customHeight="1" x14ac:dyDescent="0.2"/>
    <row r="3996" ht="12.75" customHeight="1" x14ac:dyDescent="0.2"/>
    <row r="3997" ht="12.75" customHeight="1" x14ac:dyDescent="0.2"/>
    <row r="3998" ht="12.75" customHeight="1" x14ac:dyDescent="0.2"/>
    <row r="3999" ht="12.75" customHeight="1" x14ac:dyDescent="0.2"/>
    <row r="4000" ht="12.75" customHeight="1" x14ac:dyDescent="0.2"/>
    <row r="4001" ht="12.75" customHeight="1" x14ac:dyDescent="0.2"/>
    <row r="4002" ht="12.75" customHeight="1" x14ac:dyDescent="0.2"/>
    <row r="4003" ht="12.75" customHeight="1" x14ac:dyDescent="0.2"/>
    <row r="4004" ht="12.75" customHeight="1" x14ac:dyDescent="0.2"/>
    <row r="4005" ht="12.75" customHeight="1" x14ac:dyDescent="0.2"/>
    <row r="4006" ht="12.75" customHeight="1" x14ac:dyDescent="0.2"/>
    <row r="4007" ht="12.75" customHeight="1" x14ac:dyDescent="0.2"/>
    <row r="4008" ht="12.75" customHeight="1" x14ac:dyDescent="0.2"/>
    <row r="4009" ht="12.75" customHeight="1" x14ac:dyDescent="0.2"/>
    <row r="4010" ht="12.75" customHeight="1" x14ac:dyDescent="0.2"/>
    <row r="4011" ht="12.75" customHeight="1" x14ac:dyDescent="0.2"/>
    <row r="4012" ht="12.75" customHeight="1" x14ac:dyDescent="0.2"/>
    <row r="4013" ht="12.75" customHeight="1" x14ac:dyDescent="0.2"/>
    <row r="4014" ht="12.75" customHeight="1" x14ac:dyDescent="0.2"/>
    <row r="4015" ht="12.75" customHeight="1" x14ac:dyDescent="0.2"/>
    <row r="4016" ht="12.75" customHeight="1" x14ac:dyDescent="0.2"/>
    <row r="4017" ht="12.75" customHeight="1" x14ac:dyDescent="0.2"/>
    <row r="4018" ht="12.75" customHeight="1" x14ac:dyDescent="0.2"/>
    <row r="4019" ht="12.75" customHeight="1" x14ac:dyDescent="0.2"/>
    <row r="4020" ht="12.75" customHeight="1" x14ac:dyDescent="0.2"/>
    <row r="4021" ht="12.75" customHeight="1" x14ac:dyDescent="0.2"/>
    <row r="4022" ht="12.75" customHeight="1" x14ac:dyDescent="0.2"/>
    <row r="4023" ht="12.75" customHeight="1" x14ac:dyDescent="0.2"/>
    <row r="4024" ht="12.75" customHeight="1" x14ac:dyDescent="0.2"/>
    <row r="4025" ht="12.75" customHeight="1" x14ac:dyDescent="0.2"/>
    <row r="4026" ht="12.75" customHeight="1" x14ac:dyDescent="0.2"/>
    <row r="4027" ht="12.75" customHeight="1" x14ac:dyDescent="0.2"/>
    <row r="4028" ht="12.75" customHeight="1" x14ac:dyDescent="0.2"/>
    <row r="4029" ht="12.75" customHeight="1" x14ac:dyDescent="0.2"/>
    <row r="4030" ht="12.75" customHeight="1" x14ac:dyDescent="0.2"/>
    <row r="4031" ht="12.75" customHeight="1" x14ac:dyDescent="0.2"/>
    <row r="4032" ht="12.75" customHeight="1" x14ac:dyDescent="0.2"/>
    <row r="4033" ht="12.75" customHeight="1" x14ac:dyDescent="0.2"/>
    <row r="4034" ht="12.75" customHeight="1" x14ac:dyDescent="0.2"/>
    <row r="4035" ht="12.75" customHeight="1" x14ac:dyDescent="0.2"/>
    <row r="4036" ht="12.75" customHeight="1" x14ac:dyDescent="0.2"/>
    <row r="4037" ht="12.75" customHeight="1" x14ac:dyDescent="0.2"/>
    <row r="4038" ht="12.75" customHeight="1" x14ac:dyDescent="0.2"/>
    <row r="4039" ht="12.75" customHeight="1" x14ac:dyDescent="0.2"/>
    <row r="4040" ht="12.75" customHeight="1" x14ac:dyDescent="0.2"/>
    <row r="4041" ht="12.75" customHeight="1" x14ac:dyDescent="0.2"/>
    <row r="4042" ht="12.75" customHeight="1" x14ac:dyDescent="0.2"/>
    <row r="4043" ht="12.75" customHeight="1" x14ac:dyDescent="0.2"/>
    <row r="4044" ht="12.75" customHeight="1" x14ac:dyDescent="0.2"/>
    <row r="4045" ht="12.75" customHeight="1" x14ac:dyDescent="0.2"/>
    <row r="4046" ht="12.75" customHeight="1" x14ac:dyDescent="0.2"/>
    <row r="4047" ht="12.75" customHeight="1" x14ac:dyDescent="0.2"/>
    <row r="4048" ht="12.75" customHeight="1" x14ac:dyDescent="0.2"/>
    <row r="4049" ht="12.75" customHeight="1" x14ac:dyDescent="0.2"/>
    <row r="4050" ht="12.75" customHeight="1" x14ac:dyDescent="0.2"/>
    <row r="4051" ht="12.75" customHeight="1" x14ac:dyDescent="0.2"/>
    <row r="4052" ht="12.75" customHeight="1" x14ac:dyDescent="0.2"/>
    <row r="4053" ht="12.75" customHeight="1" x14ac:dyDescent="0.2"/>
    <row r="4054" ht="12.75" customHeight="1" x14ac:dyDescent="0.2"/>
    <row r="4055" ht="12.75" customHeight="1" x14ac:dyDescent="0.2"/>
    <row r="4056" ht="12.75" customHeight="1" x14ac:dyDescent="0.2"/>
    <row r="4057" ht="12.75" customHeight="1" x14ac:dyDescent="0.2"/>
    <row r="4058" ht="12.75" customHeight="1" x14ac:dyDescent="0.2"/>
    <row r="4059" ht="12.75" customHeight="1" x14ac:dyDescent="0.2"/>
    <row r="4060" ht="12.75" customHeight="1" x14ac:dyDescent="0.2"/>
    <row r="4061" ht="12.75" customHeight="1" x14ac:dyDescent="0.2"/>
    <row r="4062" ht="12.75" customHeight="1" x14ac:dyDescent="0.2"/>
    <row r="4063" ht="12.75" customHeight="1" x14ac:dyDescent="0.2"/>
    <row r="4064" ht="12.75" customHeight="1" x14ac:dyDescent="0.2"/>
    <row r="4065" ht="12.75" customHeight="1" x14ac:dyDescent="0.2"/>
    <row r="4066" ht="12.75" customHeight="1" x14ac:dyDescent="0.2"/>
    <row r="4067" ht="12.75" customHeight="1" x14ac:dyDescent="0.2"/>
    <row r="4068" ht="12.75" customHeight="1" x14ac:dyDescent="0.2"/>
    <row r="4069" ht="12.75" customHeight="1" x14ac:dyDescent="0.2"/>
    <row r="4070" ht="12.75" customHeight="1" x14ac:dyDescent="0.2"/>
    <row r="4071" ht="12.75" customHeight="1" x14ac:dyDescent="0.2"/>
    <row r="4072" ht="12.75" customHeight="1" x14ac:dyDescent="0.2"/>
    <row r="4073" ht="12.75" customHeight="1" x14ac:dyDescent="0.2"/>
    <row r="4074" ht="12.75" customHeight="1" x14ac:dyDescent="0.2"/>
    <row r="4075" ht="12.75" customHeight="1" x14ac:dyDescent="0.2"/>
    <row r="4076" ht="12.75" customHeight="1" x14ac:dyDescent="0.2"/>
    <row r="4077" ht="12.75" customHeight="1" x14ac:dyDescent="0.2"/>
    <row r="4078" ht="12.75" customHeight="1" x14ac:dyDescent="0.2"/>
    <row r="4079" ht="12.75" customHeight="1" x14ac:dyDescent="0.2"/>
    <row r="4080" ht="12.75" customHeight="1" x14ac:dyDescent="0.2"/>
    <row r="4081" ht="12.75" customHeight="1" x14ac:dyDescent="0.2"/>
    <row r="4082" ht="12.75" customHeight="1" x14ac:dyDescent="0.2"/>
    <row r="4083" ht="12.75" customHeight="1" x14ac:dyDescent="0.2"/>
    <row r="4084" ht="12.75" customHeight="1" x14ac:dyDescent="0.2"/>
    <row r="4085" ht="12.75" customHeight="1" x14ac:dyDescent="0.2"/>
    <row r="4086" ht="12.75" customHeight="1" x14ac:dyDescent="0.2"/>
    <row r="4087" ht="12.75" customHeight="1" x14ac:dyDescent="0.2"/>
    <row r="4088" ht="12.75" customHeight="1" x14ac:dyDescent="0.2"/>
    <row r="4089" ht="12.75" customHeight="1" x14ac:dyDescent="0.2"/>
    <row r="4090" ht="12.75" customHeight="1" x14ac:dyDescent="0.2"/>
    <row r="4091" ht="12.75" customHeight="1" x14ac:dyDescent="0.2"/>
    <row r="4092" ht="12.75" customHeight="1" x14ac:dyDescent="0.2"/>
    <row r="4093" ht="12.75" customHeight="1" x14ac:dyDescent="0.2"/>
    <row r="4094" ht="12.75" customHeight="1" x14ac:dyDescent="0.2"/>
    <row r="4095" ht="12.75" customHeight="1" x14ac:dyDescent="0.2"/>
    <row r="4096" ht="12.75" customHeight="1" x14ac:dyDescent="0.2"/>
    <row r="4097" ht="12.75" customHeight="1" x14ac:dyDescent="0.2"/>
    <row r="4098" ht="12.75" customHeight="1" x14ac:dyDescent="0.2"/>
    <row r="4099" ht="12.75" customHeight="1" x14ac:dyDescent="0.2"/>
    <row r="4100" ht="12.75" customHeight="1" x14ac:dyDescent="0.2"/>
    <row r="4101" ht="12.75" customHeight="1" x14ac:dyDescent="0.2"/>
    <row r="4102" ht="12.75" customHeight="1" x14ac:dyDescent="0.2"/>
    <row r="4103" ht="12.75" customHeight="1" x14ac:dyDescent="0.2"/>
    <row r="4104" ht="12.75" customHeight="1" x14ac:dyDescent="0.2"/>
    <row r="4105" ht="12.75" customHeight="1" x14ac:dyDescent="0.2"/>
    <row r="4106" ht="12.75" customHeight="1" x14ac:dyDescent="0.2"/>
    <row r="4107" ht="12.75" customHeight="1" x14ac:dyDescent="0.2"/>
    <row r="4108" ht="12.75" customHeight="1" x14ac:dyDescent="0.2"/>
    <row r="4109" ht="12.75" customHeight="1" x14ac:dyDescent="0.2"/>
    <row r="4110" ht="12.75" customHeight="1" x14ac:dyDescent="0.2"/>
    <row r="4111" ht="12.75" customHeight="1" x14ac:dyDescent="0.2"/>
    <row r="4112" ht="12.75" customHeight="1" x14ac:dyDescent="0.2"/>
    <row r="4113" ht="12.75" customHeight="1" x14ac:dyDescent="0.2"/>
    <row r="4114" ht="12.75" customHeight="1" x14ac:dyDescent="0.2"/>
    <row r="4115" ht="12.75" customHeight="1" x14ac:dyDescent="0.2"/>
    <row r="4116" ht="12.75" customHeight="1" x14ac:dyDescent="0.2"/>
    <row r="4117" ht="12.75" customHeight="1" x14ac:dyDescent="0.2"/>
    <row r="4118" ht="12.75" customHeight="1" x14ac:dyDescent="0.2"/>
    <row r="4119" ht="12.75" customHeight="1" x14ac:dyDescent="0.2"/>
    <row r="4120" ht="12.75" customHeight="1" x14ac:dyDescent="0.2"/>
    <row r="4121" ht="12.75" customHeight="1" x14ac:dyDescent="0.2"/>
    <row r="4122" ht="12.75" customHeight="1" x14ac:dyDescent="0.2"/>
    <row r="4123" ht="12.75" customHeight="1" x14ac:dyDescent="0.2"/>
    <row r="4124" ht="12.75" customHeight="1" x14ac:dyDescent="0.2"/>
    <row r="4125" ht="12.75" customHeight="1" x14ac:dyDescent="0.2"/>
    <row r="4126" ht="12.75" customHeight="1" x14ac:dyDescent="0.2"/>
    <row r="4127" ht="12.75" customHeight="1" x14ac:dyDescent="0.2"/>
    <row r="4128" ht="12.75" customHeight="1" x14ac:dyDescent="0.2"/>
    <row r="4129" ht="12.75" customHeight="1" x14ac:dyDescent="0.2"/>
    <row r="4130" ht="12.75" customHeight="1" x14ac:dyDescent="0.2"/>
    <row r="4131" ht="12.75" customHeight="1" x14ac:dyDescent="0.2"/>
    <row r="4132" ht="12.75" customHeight="1" x14ac:dyDescent="0.2"/>
    <row r="4133" ht="12.75" customHeight="1" x14ac:dyDescent="0.2"/>
    <row r="4134" ht="12.75" customHeight="1" x14ac:dyDescent="0.2"/>
    <row r="4135" ht="12.75" customHeight="1" x14ac:dyDescent="0.2"/>
    <row r="4136" ht="12.75" customHeight="1" x14ac:dyDescent="0.2"/>
    <row r="4137" ht="12.75" customHeight="1" x14ac:dyDescent="0.2"/>
    <row r="4138" ht="12.75" customHeight="1" x14ac:dyDescent="0.2"/>
    <row r="4139" ht="12.75" customHeight="1" x14ac:dyDescent="0.2"/>
    <row r="4140" ht="12.75" customHeight="1" x14ac:dyDescent="0.2"/>
    <row r="4141" ht="12.75" customHeight="1" x14ac:dyDescent="0.2"/>
    <row r="4142" ht="12.75" customHeight="1" x14ac:dyDescent="0.2"/>
    <row r="4143" ht="12.75" customHeight="1" x14ac:dyDescent="0.2"/>
    <row r="4144" ht="12.75" customHeight="1" x14ac:dyDescent="0.2"/>
    <row r="4145" ht="12.75" customHeight="1" x14ac:dyDescent="0.2"/>
    <row r="4146" ht="12.75" customHeight="1" x14ac:dyDescent="0.2"/>
    <row r="4147" ht="12.75" customHeight="1" x14ac:dyDescent="0.2"/>
    <row r="4148" ht="12.75" customHeight="1" x14ac:dyDescent="0.2"/>
    <row r="4149" ht="12.75" customHeight="1" x14ac:dyDescent="0.2"/>
    <row r="4150" ht="12.75" customHeight="1" x14ac:dyDescent="0.2"/>
    <row r="4151" ht="12.75" customHeight="1" x14ac:dyDescent="0.2"/>
    <row r="4152" ht="12.75" customHeight="1" x14ac:dyDescent="0.2"/>
    <row r="4153" ht="12.75" customHeight="1" x14ac:dyDescent="0.2"/>
    <row r="4154" ht="12.75" customHeight="1" x14ac:dyDescent="0.2"/>
    <row r="4155" ht="12.75" customHeight="1" x14ac:dyDescent="0.2"/>
    <row r="4156" ht="12.75" customHeight="1" x14ac:dyDescent="0.2"/>
    <row r="4157" ht="12.75" customHeight="1" x14ac:dyDescent="0.2"/>
    <row r="4158" ht="12.75" customHeight="1" x14ac:dyDescent="0.2"/>
    <row r="4159" ht="12.75" customHeight="1" x14ac:dyDescent="0.2"/>
    <row r="4160" ht="12.75" customHeight="1" x14ac:dyDescent="0.2"/>
    <row r="4161" ht="12.75" customHeight="1" x14ac:dyDescent="0.2"/>
    <row r="4162" ht="12.75" customHeight="1" x14ac:dyDescent="0.2"/>
    <row r="4163" ht="12.75" customHeight="1" x14ac:dyDescent="0.2"/>
    <row r="4164" ht="12.75" customHeight="1" x14ac:dyDescent="0.2"/>
    <row r="4165" ht="12.75" customHeight="1" x14ac:dyDescent="0.2"/>
    <row r="4166" ht="12.75" customHeight="1" x14ac:dyDescent="0.2"/>
    <row r="4167" ht="12.75" customHeight="1" x14ac:dyDescent="0.2"/>
    <row r="4168" ht="12.75" customHeight="1" x14ac:dyDescent="0.2"/>
    <row r="4169" ht="12.75" customHeight="1" x14ac:dyDescent="0.2"/>
    <row r="4170" ht="12.75" customHeight="1" x14ac:dyDescent="0.2"/>
    <row r="4171" ht="12.75" customHeight="1" x14ac:dyDescent="0.2"/>
    <row r="4172" ht="12.75" customHeight="1" x14ac:dyDescent="0.2"/>
    <row r="4173" ht="12.75" customHeight="1" x14ac:dyDescent="0.2"/>
    <row r="4174" ht="12.75" customHeight="1" x14ac:dyDescent="0.2"/>
    <row r="4175" ht="12.75" customHeight="1" x14ac:dyDescent="0.2"/>
    <row r="4176" ht="12.75" customHeight="1" x14ac:dyDescent="0.2"/>
    <row r="4177" ht="12.75" customHeight="1" x14ac:dyDescent="0.2"/>
    <row r="4178" ht="12.75" customHeight="1" x14ac:dyDescent="0.2"/>
    <row r="4179" ht="12.75" customHeight="1" x14ac:dyDescent="0.2"/>
    <row r="4180" ht="12.75" customHeight="1" x14ac:dyDescent="0.2"/>
    <row r="4181" ht="12.75" customHeight="1" x14ac:dyDescent="0.2"/>
    <row r="4182" ht="12.75" customHeight="1" x14ac:dyDescent="0.2"/>
    <row r="4183" ht="12.75" customHeight="1" x14ac:dyDescent="0.2"/>
    <row r="4184" ht="12.75" customHeight="1" x14ac:dyDescent="0.2"/>
    <row r="4185" ht="12.75" customHeight="1" x14ac:dyDescent="0.2"/>
    <row r="4186" ht="12.75" customHeight="1" x14ac:dyDescent="0.2"/>
    <row r="4187" ht="12.75" customHeight="1" x14ac:dyDescent="0.2"/>
    <row r="4188" ht="12.75" customHeight="1" x14ac:dyDescent="0.2"/>
    <row r="4189" ht="12.75" customHeight="1" x14ac:dyDescent="0.2"/>
    <row r="4190" ht="12.75" customHeight="1" x14ac:dyDescent="0.2"/>
    <row r="4191" ht="12.75" customHeight="1" x14ac:dyDescent="0.2"/>
    <row r="4192" ht="12.75" customHeight="1" x14ac:dyDescent="0.2"/>
    <row r="4193" ht="12.75" customHeight="1" x14ac:dyDescent="0.2"/>
    <row r="4194" ht="12.75" customHeight="1" x14ac:dyDescent="0.2"/>
    <row r="4195" ht="12.75" customHeight="1" x14ac:dyDescent="0.2"/>
    <row r="4196" ht="12.75" customHeight="1" x14ac:dyDescent="0.2"/>
    <row r="4197" ht="12.75" customHeight="1" x14ac:dyDescent="0.2"/>
    <row r="4198" ht="12.75" customHeight="1" x14ac:dyDescent="0.2"/>
    <row r="4199" ht="12.75" customHeight="1" x14ac:dyDescent="0.2"/>
    <row r="4200" ht="12.75" customHeight="1" x14ac:dyDescent="0.2"/>
    <row r="4201" ht="12.75" customHeight="1" x14ac:dyDescent="0.2"/>
    <row r="4202" ht="12.75" customHeight="1" x14ac:dyDescent="0.2"/>
    <row r="4203" ht="12.75" customHeight="1" x14ac:dyDescent="0.2"/>
    <row r="4204" ht="12.75" customHeight="1" x14ac:dyDescent="0.2"/>
    <row r="4205" ht="12.75" customHeight="1" x14ac:dyDescent="0.2"/>
    <row r="4206" ht="12.75" customHeight="1" x14ac:dyDescent="0.2"/>
    <row r="4207" ht="12.75" customHeight="1" x14ac:dyDescent="0.2"/>
    <row r="4208" ht="12.75" customHeight="1" x14ac:dyDescent="0.2"/>
    <row r="4209" ht="12.75" customHeight="1" x14ac:dyDescent="0.2"/>
    <row r="4210" ht="12.75" customHeight="1" x14ac:dyDescent="0.2"/>
    <row r="4211" ht="12.75" customHeight="1" x14ac:dyDescent="0.2"/>
    <row r="4212" ht="12.75" customHeight="1" x14ac:dyDescent="0.2"/>
    <row r="4213" ht="12.75" customHeight="1" x14ac:dyDescent="0.2"/>
    <row r="4214" ht="12.75" customHeight="1" x14ac:dyDescent="0.2"/>
    <row r="4215" ht="12.75" customHeight="1" x14ac:dyDescent="0.2"/>
    <row r="4216" ht="12.75" customHeight="1" x14ac:dyDescent="0.2"/>
    <row r="4217" ht="12.75" customHeight="1" x14ac:dyDescent="0.2"/>
    <row r="4218" ht="12.75" customHeight="1" x14ac:dyDescent="0.2"/>
    <row r="4219" ht="12.75" customHeight="1" x14ac:dyDescent="0.2"/>
    <row r="4220" ht="12.75" customHeight="1" x14ac:dyDescent="0.2"/>
    <row r="4221" ht="12.75" customHeight="1" x14ac:dyDescent="0.2"/>
    <row r="4222" ht="12.75" customHeight="1" x14ac:dyDescent="0.2"/>
    <row r="4223" ht="12.75" customHeight="1" x14ac:dyDescent="0.2"/>
    <row r="4224" ht="12.75" customHeight="1" x14ac:dyDescent="0.2"/>
    <row r="4225" ht="12.75" customHeight="1" x14ac:dyDescent="0.2"/>
    <row r="4226" ht="12.75" customHeight="1" x14ac:dyDescent="0.2"/>
    <row r="4227" ht="12.75" customHeight="1" x14ac:dyDescent="0.2"/>
    <row r="4228" ht="12.75" customHeight="1" x14ac:dyDescent="0.2"/>
    <row r="4229" ht="12.75" customHeight="1" x14ac:dyDescent="0.2"/>
    <row r="4230" ht="12.75" customHeight="1" x14ac:dyDescent="0.2"/>
    <row r="4231" ht="12.75" customHeight="1" x14ac:dyDescent="0.2"/>
    <row r="4232" ht="12.75" customHeight="1" x14ac:dyDescent="0.2"/>
    <row r="4233" ht="12.75" customHeight="1" x14ac:dyDescent="0.2"/>
    <row r="4234" ht="12.75" customHeight="1" x14ac:dyDescent="0.2"/>
    <row r="4235" ht="12.75" customHeight="1" x14ac:dyDescent="0.2"/>
    <row r="4236" ht="12.75" customHeight="1" x14ac:dyDescent="0.2"/>
    <row r="4237" ht="12.75" customHeight="1" x14ac:dyDescent="0.2"/>
    <row r="4238" ht="12.75" customHeight="1" x14ac:dyDescent="0.2"/>
    <row r="4239" ht="12.75" customHeight="1" x14ac:dyDescent="0.2"/>
    <row r="4240" ht="12.75" customHeight="1" x14ac:dyDescent="0.2"/>
    <row r="4241" ht="12.75" customHeight="1" x14ac:dyDescent="0.2"/>
    <row r="4242" ht="12.75" customHeight="1" x14ac:dyDescent="0.2"/>
    <row r="4243" ht="12.75" customHeight="1" x14ac:dyDescent="0.2"/>
    <row r="4244" ht="12.75" customHeight="1" x14ac:dyDescent="0.2"/>
    <row r="4245" ht="12.75" customHeight="1" x14ac:dyDescent="0.2"/>
    <row r="4246" ht="12.75" customHeight="1" x14ac:dyDescent="0.2"/>
    <row r="4247" ht="12.75" customHeight="1" x14ac:dyDescent="0.2"/>
    <row r="4248" ht="12.75" customHeight="1" x14ac:dyDescent="0.2"/>
    <row r="4249" ht="12.75" customHeight="1" x14ac:dyDescent="0.2"/>
    <row r="4250" ht="12.75" customHeight="1" x14ac:dyDescent="0.2"/>
    <row r="4251" ht="12.75" customHeight="1" x14ac:dyDescent="0.2"/>
    <row r="4252" ht="12.75" customHeight="1" x14ac:dyDescent="0.2"/>
    <row r="4253" ht="12.75" customHeight="1" x14ac:dyDescent="0.2"/>
    <row r="4254" ht="12.75" customHeight="1" x14ac:dyDescent="0.2"/>
    <row r="4255" ht="12.75" customHeight="1" x14ac:dyDescent="0.2"/>
    <row r="4256" ht="12.75" customHeight="1" x14ac:dyDescent="0.2"/>
    <row r="4257" ht="12.75" customHeight="1" x14ac:dyDescent="0.2"/>
    <row r="4258" ht="12.75" customHeight="1" x14ac:dyDescent="0.2"/>
    <row r="4259" ht="12.75" customHeight="1" x14ac:dyDescent="0.2"/>
    <row r="4260" ht="12.75" customHeight="1" x14ac:dyDescent="0.2"/>
    <row r="4261" ht="12.75" customHeight="1" x14ac:dyDescent="0.2"/>
    <row r="4262" ht="12.75" customHeight="1" x14ac:dyDescent="0.2"/>
    <row r="4263" ht="12.75" customHeight="1" x14ac:dyDescent="0.2"/>
    <row r="4264" ht="12.75" customHeight="1" x14ac:dyDescent="0.2"/>
    <row r="4265" ht="12.75" customHeight="1" x14ac:dyDescent="0.2"/>
    <row r="4266" ht="12.75" customHeight="1" x14ac:dyDescent="0.2"/>
    <row r="4267" ht="12.75" customHeight="1" x14ac:dyDescent="0.2"/>
    <row r="4268" ht="12.75" customHeight="1" x14ac:dyDescent="0.2"/>
    <row r="4269" ht="12.75" customHeight="1" x14ac:dyDescent="0.2"/>
    <row r="4270" ht="12.75" customHeight="1" x14ac:dyDescent="0.2"/>
    <row r="4271" ht="12.75" customHeight="1" x14ac:dyDescent="0.2"/>
    <row r="4272" ht="12.75" customHeight="1" x14ac:dyDescent="0.2"/>
    <row r="4273" ht="12.75" customHeight="1" x14ac:dyDescent="0.2"/>
    <row r="4274" ht="12.75" customHeight="1" x14ac:dyDescent="0.2"/>
    <row r="4275" ht="12.75" customHeight="1" x14ac:dyDescent="0.2"/>
    <row r="4276" ht="12.75" customHeight="1" x14ac:dyDescent="0.2"/>
    <row r="4277" ht="12.75" customHeight="1" x14ac:dyDescent="0.2"/>
    <row r="4278" ht="12.75" customHeight="1" x14ac:dyDescent="0.2"/>
    <row r="4279" ht="12.75" customHeight="1" x14ac:dyDescent="0.2"/>
    <row r="4280" ht="12.75" customHeight="1" x14ac:dyDescent="0.2"/>
    <row r="4281" ht="12.75" customHeight="1" x14ac:dyDescent="0.2"/>
    <row r="4282" ht="12.75" customHeight="1" x14ac:dyDescent="0.2"/>
    <row r="4283" ht="12.75" customHeight="1" x14ac:dyDescent="0.2"/>
    <row r="4284" ht="12.75" customHeight="1" x14ac:dyDescent="0.2"/>
    <row r="4285" ht="12.75" customHeight="1" x14ac:dyDescent="0.2"/>
    <row r="4286" ht="12.75" customHeight="1" x14ac:dyDescent="0.2"/>
    <row r="4287" ht="12.75" customHeight="1" x14ac:dyDescent="0.2"/>
    <row r="4288" ht="12.75" customHeight="1" x14ac:dyDescent="0.2"/>
    <row r="4289" ht="12.75" customHeight="1" x14ac:dyDescent="0.2"/>
    <row r="4290" ht="12.75" customHeight="1" x14ac:dyDescent="0.2"/>
    <row r="4291" ht="12.75" customHeight="1" x14ac:dyDescent="0.2"/>
    <row r="4292" ht="12.75" customHeight="1" x14ac:dyDescent="0.2"/>
    <row r="4293" ht="12.75" customHeight="1" x14ac:dyDescent="0.2"/>
    <row r="4294" ht="12.75" customHeight="1" x14ac:dyDescent="0.2"/>
    <row r="4295" ht="12.75" customHeight="1" x14ac:dyDescent="0.2"/>
    <row r="4296" ht="12.75" customHeight="1" x14ac:dyDescent="0.2"/>
    <row r="4297" ht="12.75" customHeight="1" x14ac:dyDescent="0.2"/>
    <row r="4298" ht="12.75" customHeight="1" x14ac:dyDescent="0.2"/>
    <row r="4299" ht="12.75" customHeight="1" x14ac:dyDescent="0.2"/>
    <row r="4300" ht="12.75" customHeight="1" x14ac:dyDescent="0.2"/>
    <row r="4301" ht="12.75" customHeight="1" x14ac:dyDescent="0.2"/>
    <row r="4302" ht="12.75" customHeight="1" x14ac:dyDescent="0.2"/>
    <row r="4303" ht="12.75" customHeight="1" x14ac:dyDescent="0.2"/>
    <row r="4304" ht="12.75" customHeight="1" x14ac:dyDescent="0.2"/>
    <row r="4305" ht="12.75" customHeight="1" x14ac:dyDescent="0.2"/>
    <row r="4306" ht="12.75" customHeight="1" x14ac:dyDescent="0.2"/>
    <row r="4307" ht="12.75" customHeight="1" x14ac:dyDescent="0.2"/>
    <row r="4308" ht="12.75" customHeight="1" x14ac:dyDescent="0.2"/>
    <row r="4309" ht="12.75" customHeight="1" x14ac:dyDescent="0.2"/>
    <row r="4310" ht="12.75" customHeight="1" x14ac:dyDescent="0.2"/>
    <row r="4311" ht="12.75" customHeight="1" x14ac:dyDescent="0.2"/>
    <row r="4312" ht="12.75" customHeight="1" x14ac:dyDescent="0.2"/>
    <row r="4313" ht="12.75" customHeight="1" x14ac:dyDescent="0.2"/>
    <row r="4314" ht="12.75" customHeight="1" x14ac:dyDescent="0.2"/>
    <row r="4315" ht="12.75" customHeight="1" x14ac:dyDescent="0.2"/>
    <row r="4316" ht="12.75" customHeight="1" x14ac:dyDescent="0.2"/>
    <row r="4317" ht="12.75" customHeight="1" x14ac:dyDescent="0.2"/>
    <row r="4318" ht="12.75" customHeight="1" x14ac:dyDescent="0.2"/>
    <row r="4319" ht="12.75" customHeight="1" x14ac:dyDescent="0.2"/>
    <row r="4320" ht="12.75" customHeight="1" x14ac:dyDescent="0.2"/>
    <row r="4321" ht="12.75" customHeight="1" x14ac:dyDescent="0.2"/>
    <row r="4322" ht="12.75" customHeight="1" x14ac:dyDescent="0.2"/>
    <row r="4323" ht="12.75" customHeight="1" x14ac:dyDescent="0.2"/>
    <row r="4324" ht="12.75" customHeight="1" x14ac:dyDescent="0.2"/>
    <row r="4325" ht="12.75" customHeight="1" x14ac:dyDescent="0.2"/>
    <row r="4326" ht="12.75" customHeight="1" x14ac:dyDescent="0.2"/>
    <row r="4327" ht="12.75" customHeight="1" x14ac:dyDescent="0.2"/>
    <row r="4328" ht="12.75" customHeight="1" x14ac:dyDescent="0.2"/>
    <row r="4329" ht="12.75" customHeight="1" x14ac:dyDescent="0.2"/>
    <row r="4330" ht="12.75" customHeight="1" x14ac:dyDescent="0.2"/>
    <row r="4331" ht="12.75" customHeight="1" x14ac:dyDescent="0.2"/>
    <row r="4332" ht="12.75" customHeight="1" x14ac:dyDescent="0.2"/>
    <row r="4333" ht="12.75" customHeight="1" x14ac:dyDescent="0.2"/>
    <row r="4334" ht="12.75" customHeight="1" x14ac:dyDescent="0.2"/>
    <row r="4335" ht="12.75" customHeight="1" x14ac:dyDescent="0.2"/>
    <row r="4336" ht="12.75" customHeight="1" x14ac:dyDescent="0.2"/>
    <row r="4337" ht="12.75" customHeight="1" x14ac:dyDescent="0.2"/>
    <row r="4338" ht="12.75" customHeight="1" x14ac:dyDescent="0.2"/>
    <row r="4339" ht="12.75" customHeight="1" x14ac:dyDescent="0.2"/>
    <row r="4340" ht="12.75" customHeight="1" x14ac:dyDescent="0.2"/>
    <row r="4341" ht="12.75" customHeight="1" x14ac:dyDescent="0.2"/>
    <row r="4342" ht="12.75" customHeight="1" x14ac:dyDescent="0.2"/>
    <row r="4343" ht="12.75" customHeight="1" x14ac:dyDescent="0.2"/>
    <row r="4344" ht="12.75" customHeight="1" x14ac:dyDescent="0.2"/>
    <row r="4345" ht="12.75" customHeight="1" x14ac:dyDescent="0.2"/>
    <row r="4346" ht="12.75" customHeight="1" x14ac:dyDescent="0.2"/>
    <row r="4347" ht="12.75" customHeight="1" x14ac:dyDescent="0.2"/>
    <row r="4348" ht="12.75" customHeight="1" x14ac:dyDescent="0.2"/>
    <row r="4349" ht="12.75" customHeight="1" x14ac:dyDescent="0.2"/>
    <row r="4350" ht="12.75" customHeight="1" x14ac:dyDescent="0.2"/>
    <row r="4351" ht="12.75" customHeight="1" x14ac:dyDescent="0.2"/>
    <row r="4352" ht="12.75" customHeight="1" x14ac:dyDescent="0.2"/>
    <row r="4353" ht="12.75" customHeight="1" x14ac:dyDescent="0.2"/>
    <row r="4354" ht="12.75" customHeight="1" x14ac:dyDescent="0.2"/>
    <row r="4355" ht="12.75" customHeight="1" x14ac:dyDescent="0.2"/>
    <row r="4356" ht="12.75" customHeight="1" x14ac:dyDescent="0.2"/>
    <row r="4357" ht="12.75" customHeight="1" x14ac:dyDescent="0.2"/>
    <row r="4358" ht="12.75" customHeight="1" x14ac:dyDescent="0.2"/>
    <row r="4359" ht="12.75" customHeight="1" x14ac:dyDescent="0.2"/>
    <row r="4360" ht="12.75" customHeight="1" x14ac:dyDescent="0.2"/>
    <row r="4361" ht="12.75" customHeight="1" x14ac:dyDescent="0.2"/>
    <row r="4362" ht="12.75" customHeight="1" x14ac:dyDescent="0.2"/>
    <row r="4363" ht="12.75" customHeight="1" x14ac:dyDescent="0.2"/>
    <row r="4364" ht="12.75" customHeight="1" x14ac:dyDescent="0.2"/>
    <row r="4365" ht="12.75" customHeight="1" x14ac:dyDescent="0.2"/>
    <row r="4366" ht="12.75" customHeight="1" x14ac:dyDescent="0.2"/>
    <row r="4367" ht="12.75" customHeight="1" x14ac:dyDescent="0.2"/>
    <row r="4368" ht="12.75" customHeight="1" x14ac:dyDescent="0.2"/>
    <row r="4369" ht="12.75" customHeight="1" x14ac:dyDescent="0.2"/>
    <row r="4370" ht="12.75" customHeight="1" x14ac:dyDescent="0.2"/>
    <row r="4371" ht="12.75" customHeight="1" x14ac:dyDescent="0.2"/>
    <row r="4372" ht="12.75" customHeight="1" x14ac:dyDescent="0.2"/>
    <row r="4373" ht="12.75" customHeight="1" x14ac:dyDescent="0.2"/>
    <row r="4374" ht="12.75" customHeight="1" x14ac:dyDescent="0.2"/>
    <row r="4375" ht="12.75" customHeight="1" x14ac:dyDescent="0.2"/>
    <row r="4376" ht="12.75" customHeight="1" x14ac:dyDescent="0.2"/>
    <row r="4377" ht="12.75" customHeight="1" x14ac:dyDescent="0.2"/>
    <row r="4378" ht="12.75" customHeight="1" x14ac:dyDescent="0.2"/>
    <row r="4379" ht="12.75" customHeight="1" x14ac:dyDescent="0.2"/>
    <row r="4380" ht="12.75" customHeight="1" x14ac:dyDescent="0.2"/>
    <row r="4381" ht="12.75" customHeight="1" x14ac:dyDescent="0.2"/>
    <row r="4382" ht="12.75" customHeight="1" x14ac:dyDescent="0.2"/>
    <row r="4383" ht="12.75" customHeight="1" x14ac:dyDescent="0.2"/>
    <row r="4384" ht="12.75" customHeight="1" x14ac:dyDescent="0.2"/>
    <row r="4385" ht="12.75" customHeight="1" x14ac:dyDescent="0.2"/>
    <row r="4386" ht="12.75" customHeight="1" x14ac:dyDescent="0.2"/>
    <row r="4387" ht="12.75" customHeight="1" x14ac:dyDescent="0.2"/>
    <row r="4388" ht="12.75" customHeight="1" x14ac:dyDescent="0.2"/>
    <row r="4389" ht="12.75" customHeight="1" x14ac:dyDescent="0.2"/>
    <row r="4390" ht="12.75" customHeight="1" x14ac:dyDescent="0.2"/>
    <row r="4391" ht="12.75" customHeight="1" x14ac:dyDescent="0.2"/>
    <row r="4392" ht="12.75" customHeight="1" x14ac:dyDescent="0.2"/>
    <row r="4393" ht="12.75" customHeight="1" x14ac:dyDescent="0.2"/>
    <row r="4394" ht="12.75" customHeight="1" x14ac:dyDescent="0.2"/>
    <row r="4395" ht="12.75" customHeight="1" x14ac:dyDescent="0.2"/>
    <row r="4396" ht="12.75" customHeight="1" x14ac:dyDescent="0.2"/>
    <row r="4397" ht="12.75" customHeight="1" x14ac:dyDescent="0.2"/>
    <row r="4398" ht="12.75" customHeight="1" x14ac:dyDescent="0.2"/>
    <row r="4399" ht="12.75" customHeight="1" x14ac:dyDescent="0.2"/>
    <row r="4400" ht="12.75" customHeight="1" x14ac:dyDescent="0.2"/>
    <row r="4401" ht="12.75" customHeight="1" x14ac:dyDescent="0.2"/>
    <row r="4402" ht="12.75" customHeight="1" x14ac:dyDescent="0.2"/>
    <row r="4403" ht="12.75" customHeight="1" x14ac:dyDescent="0.2"/>
    <row r="4404" ht="12.75" customHeight="1" x14ac:dyDescent="0.2"/>
    <row r="4405" ht="12.75" customHeight="1" x14ac:dyDescent="0.2"/>
    <row r="4406" ht="12.75" customHeight="1" x14ac:dyDescent="0.2"/>
    <row r="4407" ht="12.75" customHeight="1" x14ac:dyDescent="0.2"/>
    <row r="4408" ht="12.75" customHeight="1" x14ac:dyDescent="0.2"/>
    <row r="4409" ht="12.75" customHeight="1" x14ac:dyDescent="0.2"/>
    <row r="4410" ht="12.75" customHeight="1" x14ac:dyDescent="0.2"/>
    <row r="4411" ht="12.75" customHeight="1" x14ac:dyDescent="0.2"/>
    <row r="4412" ht="12.75" customHeight="1" x14ac:dyDescent="0.2"/>
    <row r="4413" ht="12.75" customHeight="1" x14ac:dyDescent="0.2"/>
    <row r="4414" ht="12.75" customHeight="1" x14ac:dyDescent="0.2"/>
    <row r="4415" ht="12.75" customHeight="1" x14ac:dyDescent="0.2"/>
    <row r="4416" ht="12.75" customHeight="1" x14ac:dyDescent="0.2"/>
    <row r="4417" ht="12.75" customHeight="1" x14ac:dyDescent="0.2"/>
    <row r="4418" ht="12.75" customHeight="1" x14ac:dyDescent="0.2"/>
    <row r="4419" ht="12.75" customHeight="1" x14ac:dyDescent="0.2"/>
    <row r="4420" ht="12.75" customHeight="1" x14ac:dyDescent="0.2"/>
    <row r="4421" ht="12.75" customHeight="1" x14ac:dyDescent="0.2"/>
    <row r="4422" ht="12.75" customHeight="1" x14ac:dyDescent="0.2"/>
    <row r="4423" ht="12.75" customHeight="1" x14ac:dyDescent="0.2"/>
    <row r="4424" ht="12.75" customHeight="1" x14ac:dyDescent="0.2"/>
    <row r="4425" ht="12.75" customHeight="1" x14ac:dyDescent="0.2"/>
    <row r="4426" ht="12.75" customHeight="1" x14ac:dyDescent="0.2"/>
    <row r="4427" ht="12.75" customHeight="1" x14ac:dyDescent="0.2"/>
    <row r="4428" ht="12.75" customHeight="1" x14ac:dyDescent="0.2"/>
    <row r="4429" ht="12.75" customHeight="1" x14ac:dyDescent="0.2"/>
    <row r="4430" ht="12.75" customHeight="1" x14ac:dyDescent="0.2"/>
    <row r="4431" ht="12.75" customHeight="1" x14ac:dyDescent="0.2"/>
    <row r="4432" ht="12.75" customHeight="1" x14ac:dyDescent="0.2"/>
    <row r="4433" ht="12.75" customHeight="1" x14ac:dyDescent="0.2"/>
    <row r="4434" ht="12.75" customHeight="1" x14ac:dyDescent="0.2"/>
    <row r="4435" ht="12.75" customHeight="1" x14ac:dyDescent="0.2"/>
    <row r="4436" ht="12.75" customHeight="1" x14ac:dyDescent="0.2"/>
    <row r="4437" ht="12.75" customHeight="1" x14ac:dyDescent="0.2"/>
    <row r="4438" ht="12.75" customHeight="1" x14ac:dyDescent="0.2"/>
    <row r="4439" ht="12.75" customHeight="1" x14ac:dyDescent="0.2"/>
    <row r="4440" ht="12.75" customHeight="1" x14ac:dyDescent="0.2"/>
    <row r="4441" ht="12.75" customHeight="1" x14ac:dyDescent="0.2"/>
    <row r="4442" ht="12.75" customHeight="1" x14ac:dyDescent="0.2"/>
    <row r="4443" ht="12.75" customHeight="1" x14ac:dyDescent="0.2"/>
    <row r="4444" ht="12.75" customHeight="1" x14ac:dyDescent="0.2"/>
    <row r="4445" ht="12.75" customHeight="1" x14ac:dyDescent="0.2"/>
    <row r="4446" ht="12.75" customHeight="1" x14ac:dyDescent="0.2"/>
    <row r="4447" ht="12.75" customHeight="1" x14ac:dyDescent="0.2"/>
    <row r="4448" ht="12.75" customHeight="1" x14ac:dyDescent="0.2"/>
    <row r="4449" ht="12.75" customHeight="1" x14ac:dyDescent="0.2"/>
    <row r="4450" ht="12.75" customHeight="1" x14ac:dyDescent="0.2"/>
    <row r="4451" ht="12.75" customHeight="1" x14ac:dyDescent="0.2"/>
    <row r="4452" ht="12.75" customHeight="1" x14ac:dyDescent="0.2"/>
    <row r="4453" ht="12.75" customHeight="1" x14ac:dyDescent="0.2"/>
    <row r="4454" ht="12.75" customHeight="1" x14ac:dyDescent="0.2"/>
    <row r="4455" ht="12.75" customHeight="1" x14ac:dyDescent="0.2"/>
    <row r="4456" ht="12.75" customHeight="1" x14ac:dyDescent="0.2"/>
    <row r="4457" ht="12.75" customHeight="1" x14ac:dyDescent="0.2"/>
    <row r="4458" ht="12.75" customHeight="1" x14ac:dyDescent="0.2"/>
    <row r="4459" ht="12.75" customHeight="1" x14ac:dyDescent="0.2"/>
    <row r="4460" ht="12.75" customHeight="1" x14ac:dyDescent="0.2"/>
    <row r="4461" ht="12.75" customHeight="1" x14ac:dyDescent="0.2"/>
    <row r="4462" ht="12.75" customHeight="1" x14ac:dyDescent="0.2"/>
    <row r="4463" ht="12.75" customHeight="1" x14ac:dyDescent="0.2"/>
    <row r="4464" ht="12.75" customHeight="1" x14ac:dyDescent="0.2"/>
    <row r="4465" ht="12.75" customHeight="1" x14ac:dyDescent="0.2"/>
    <row r="4466" ht="12.75" customHeight="1" x14ac:dyDescent="0.2"/>
    <row r="4467" ht="12.75" customHeight="1" x14ac:dyDescent="0.2"/>
    <row r="4468" ht="12.75" customHeight="1" x14ac:dyDescent="0.2"/>
    <row r="4469" ht="12.75" customHeight="1" x14ac:dyDescent="0.2"/>
    <row r="4470" ht="12.75" customHeight="1" x14ac:dyDescent="0.2"/>
    <row r="4471" ht="12.75" customHeight="1" x14ac:dyDescent="0.2"/>
    <row r="4472" ht="12.75" customHeight="1" x14ac:dyDescent="0.2"/>
    <row r="4473" ht="12.75" customHeight="1" x14ac:dyDescent="0.2"/>
    <row r="4474" ht="12.75" customHeight="1" x14ac:dyDescent="0.2"/>
    <row r="4475" ht="12.75" customHeight="1" x14ac:dyDescent="0.2"/>
    <row r="4476" ht="12.75" customHeight="1" x14ac:dyDescent="0.2"/>
    <row r="4477" ht="12.75" customHeight="1" x14ac:dyDescent="0.2"/>
    <row r="4478" ht="12.75" customHeight="1" x14ac:dyDescent="0.2"/>
    <row r="4479" ht="12.75" customHeight="1" x14ac:dyDescent="0.2"/>
    <row r="4480" ht="12.75" customHeight="1" x14ac:dyDescent="0.2"/>
    <row r="4481" ht="12.75" customHeight="1" x14ac:dyDescent="0.2"/>
    <row r="4482" ht="12.75" customHeight="1" x14ac:dyDescent="0.2"/>
    <row r="4483" ht="12.75" customHeight="1" x14ac:dyDescent="0.2"/>
    <row r="4484" ht="12.75" customHeight="1" x14ac:dyDescent="0.2"/>
    <row r="4485" ht="12.75" customHeight="1" x14ac:dyDescent="0.2"/>
    <row r="4486" ht="12.75" customHeight="1" x14ac:dyDescent="0.2"/>
    <row r="4487" ht="12.75" customHeight="1" x14ac:dyDescent="0.2"/>
    <row r="4488" ht="12.75" customHeight="1" x14ac:dyDescent="0.2"/>
    <row r="4489" ht="12.75" customHeight="1" x14ac:dyDescent="0.2"/>
    <row r="4490" ht="12.75" customHeight="1" x14ac:dyDescent="0.2"/>
    <row r="4491" ht="12.75" customHeight="1" x14ac:dyDescent="0.2"/>
    <row r="4492" ht="12.75" customHeight="1" x14ac:dyDescent="0.2"/>
    <row r="4493" ht="12.75" customHeight="1" x14ac:dyDescent="0.2"/>
    <row r="4494" ht="12.75" customHeight="1" x14ac:dyDescent="0.2"/>
    <row r="4495" ht="12.75" customHeight="1" x14ac:dyDescent="0.2"/>
    <row r="4496" ht="12.75" customHeight="1" x14ac:dyDescent="0.2"/>
    <row r="4497" ht="12.75" customHeight="1" x14ac:dyDescent="0.2"/>
    <row r="4498" ht="12.75" customHeight="1" x14ac:dyDescent="0.2"/>
    <row r="4499" ht="12.75" customHeight="1" x14ac:dyDescent="0.2"/>
    <row r="4500" ht="12.75" customHeight="1" x14ac:dyDescent="0.2"/>
    <row r="4501" ht="12.75" customHeight="1" x14ac:dyDescent="0.2"/>
    <row r="4502" ht="12.75" customHeight="1" x14ac:dyDescent="0.2"/>
    <row r="4503" ht="12.75" customHeight="1" x14ac:dyDescent="0.2"/>
    <row r="4504" ht="12.75" customHeight="1" x14ac:dyDescent="0.2"/>
    <row r="4505" ht="12.75" customHeight="1" x14ac:dyDescent="0.2"/>
    <row r="4506" ht="12.75" customHeight="1" x14ac:dyDescent="0.2"/>
    <row r="4507" ht="12.75" customHeight="1" x14ac:dyDescent="0.2"/>
    <row r="4508" ht="12.75" customHeight="1" x14ac:dyDescent="0.2"/>
    <row r="4509" ht="12.75" customHeight="1" x14ac:dyDescent="0.2"/>
    <row r="4510" ht="12.75" customHeight="1" x14ac:dyDescent="0.2"/>
    <row r="4511" ht="12.75" customHeight="1" x14ac:dyDescent="0.2"/>
    <row r="4512" ht="12.75" customHeight="1" x14ac:dyDescent="0.2"/>
    <row r="4513" ht="12.75" customHeight="1" x14ac:dyDescent="0.2"/>
    <row r="4514" ht="12.75" customHeight="1" x14ac:dyDescent="0.2"/>
    <row r="4515" ht="12.75" customHeight="1" x14ac:dyDescent="0.2"/>
    <row r="4516" ht="12.75" customHeight="1" x14ac:dyDescent="0.2"/>
    <row r="4517" ht="12.75" customHeight="1" x14ac:dyDescent="0.2"/>
    <row r="4518" ht="12.75" customHeight="1" x14ac:dyDescent="0.2"/>
    <row r="4519" ht="12.75" customHeight="1" x14ac:dyDescent="0.2"/>
    <row r="4520" ht="12.75" customHeight="1" x14ac:dyDescent="0.2"/>
    <row r="4521" ht="12.75" customHeight="1" x14ac:dyDescent="0.2"/>
    <row r="4522" ht="12.75" customHeight="1" x14ac:dyDescent="0.2"/>
    <row r="4523" ht="12.75" customHeight="1" x14ac:dyDescent="0.2"/>
    <row r="4524" ht="12.75" customHeight="1" x14ac:dyDescent="0.2"/>
    <row r="4525" ht="12.75" customHeight="1" x14ac:dyDescent="0.2"/>
    <row r="4526" ht="12.75" customHeight="1" x14ac:dyDescent="0.2"/>
    <row r="4527" ht="12.75" customHeight="1" x14ac:dyDescent="0.2"/>
    <row r="4528" ht="12.75" customHeight="1" x14ac:dyDescent="0.2"/>
    <row r="4529" ht="12.75" customHeight="1" x14ac:dyDescent="0.2"/>
    <row r="4530" ht="12.75" customHeight="1" x14ac:dyDescent="0.2"/>
    <row r="4531" ht="12.75" customHeight="1" x14ac:dyDescent="0.2"/>
    <row r="4532" ht="12.75" customHeight="1" x14ac:dyDescent="0.2"/>
    <row r="4533" ht="12.75" customHeight="1" x14ac:dyDescent="0.2"/>
    <row r="4534" ht="12.75" customHeight="1" x14ac:dyDescent="0.2"/>
    <row r="4535" ht="12.75" customHeight="1" x14ac:dyDescent="0.2"/>
    <row r="4536" ht="12.75" customHeight="1" x14ac:dyDescent="0.2"/>
    <row r="4537" ht="12.75" customHeight="1" x14ac:dyDescent="0.2"/>
    <row r="4538" ht="12.75" customHeight="1" x14ac:dyDescent="0.2"/>
    <row r="4539" ht="12.75" customHeight="1" x14ac:dyDescent="0.2"/>
    <row r="4540" ht="12.75" customHeight="1" x14ac:dyDescent="0.2"/>
    <row r="4541" ht="12.75" customHeight="1" x14ac:dyDescent="0.2"/>
    <row r="4542" ht="12.75" customHeight="1" x14ac:dyDescent="0.2"/>
    <row r="4543" ht="12.75" customHeight="1" x14ac:dyDescent="0.2"/>
    <row r="4544" ht="12.75" customHeight="1" x14ac:dyDescent="0.2"/>
    <row r="4545" ht="12.75" customHeight="1" x14ac:dyDescent="0.2"/>
    <row r="4546" ht="12.75" customHeight="1" x14ac:dyDescent="0.2"/>
    <row r="4547" ht="12.75" customHeight="1" x14ac:dyDescent="0.2"/>
    <row r="4548" ht="12.75" customHeight="1" x14ac:dyDescent="0.2"/>
    <row r="4549" ht="12.75" customHeight="1" x14ac:dyDescent="0.2"/>
    <row r="4550" ht="12.75" customHeight="1" x14ac:dyDescent="0.2"/>
    <row r="4551" ht="12.75" customHeight="1" x14ac:dyDescent="0.2"/>
    <row r="4552" ht="12.75" customHeight="1" x14ac:dyDescent="0.2"/>
    <row r="4553" ht="12.75" customHeight="1" x14ac:dyDescent="0.2"/>
    <row r="4554" ht="12.75" customHeight="1" x14ac:dyDescent="0.2"/>
    <row r="4555" ht="12.75" customHeight="1" x14ac:dyDescent="0.2"/>
    <row r="4556" ht="12.75" customHeight="1" x14ac:dyDescent="0.2"/>
    <row r="4557" ht="12.75" customHeight="1" x14ac:dyDescent="0.2"/>
    <row r="4558" ht="12.75" customHeight="1" x14ac:dyDescent="0.2"/>
    <row r="4559" ht="12.75" customHeight="1" x14ac:dyDescent="0.2"/>
    <row r="4560" ht="12.75" customHeight="1" x14ac:dyDescent="0.2"/>
    <row r="4561" ht="12.75" customHeight="1" x14ac:dyDescent="0.2"/>
    <row r="4562" ht="12.75" customHeight="1" x14ac:dyDescent="0.2"/>
    <row r="4563" ht="12.75" customHeight="1" x14ac:dyDescent="0.2"/>
    <row r="4564" ht="12.75" customHeight="1" x14ac:dyDescent="0.2"/>
    <row r="4565" ht="12.75" customHeight="1" x14ac:dyDescent="0.2"/>
    <row r="4566" ht="12.75" customHeight="1" x14ac:dyDescent="0.2"/>
    <row r="4567" ht="12.75" customHeight="1" x14ac:dyDescent="0.2"/>
    <row r="4568" ht="12.75" customHeight="1" x14ac:dyDescent="0.2"/>
    <row r="4569" ht="12.75" customHeight="1" x14ac:dyDescent="0.2"/>
    <row r="4570" ht="12.75" customHeight="1" x14ac:dyDescent="0.2"/>
    <row r="4571" ht="12.75" customHeight="1" x14ac:dyDescent="0.2"/>
    <row r="4572" ht="12.75" customHeight="1" x14ac:dyDescent="0.2"/>
    <row r="4573" ht="12.75" customHeight="1" x14ac:dyDescent="0.2"/>
    <row r="4574" ht="12.75" customHeight="1" x14ac:dyDescent="0.2"/>
    <row r="4575" ht="12.75" customHeight="1" x14ac:dyDescent="0.2"/>
    <row r="4576" ht="12.75" customHeight="1" x14ac:dyDescent="0.2"/>
    <row r="4577" ht="12.75" customHeight="1" x14ac:dyDescent="0.2"/>
    <row r="4578" ht="12.75" customHeight="1" x14ac:dyDescent="0.2"/>
    <row r="4579" ht="12.75" customHeight="1" x14ac:dyDescent="0.2"/>
    <row r="4580" ht="12.75" customHeight="1" x14ac:dyDescent="0.2"/>
    <row r="4581" ht="12.75" customHeight="1" x14ac:dyDescent="0.2"/>
    <row r="4582" ht="12.75" customHeight="1" x14ac:dyDescent="0.2"/>
    <row r="4583" ht="12.75" customHeight="1" x14ac:dyDescent="0.2"/>
    <row r="4584" ht="12.75" customHeight="1" x14ac:dyDescent="0.2"/>
    <row r="4585" ht="12.75" customHeight="1" x14ac:dyDescent="0.2"/>
    <row r="4586" ht="12.75" customHeight="1" x14ac:dyDescent="0.2"/>
    <row r="4587" ht="12.75" customHeight="1" x14ac:dyDescent="0.2"/>
    <row r="4588" ht="12.75" customHeight="1" x14ac:dyDescent="0.2"/>
    <row r="4589" ht="12.75" customHeight="1" x14ac:dyDescent="0.2"/>
    <row r="4590" ht="12.75" customHeight="1" x14ac:dyDescent="0.2"/>
    <row r="4591" ht="12.75" customHeight="1" x14ac:dyDescent="0.2"/>
    <row r="4592" ht="12.75" customHeight="1" x14ac:dyDescent="0.2"/>
    <row r="4593" ht="12.75" customHeight="1" x14ac:dyDescent="0.2"/>
    <row r="4594" ht="12.75" customHeight="1" x14ac:dyDescent="0.2"/>
    <row r="4595" ht="12.75" customHeight="1" x14ac:dyDescent="0.2"/>
    <row r="4596" ht="12.75" customHeight="1" x14ac:dyDescent="0.2"/>
    <row r="4597" ht="12.75" customHeight="1" x14ac:dyDescent="0.2"/>
    <row r="4598" ht="12.75" customHeight="1" x14ac:dyDescent="0.2"/>
    <row r="4599" ht="12.75" customHeight="1" x14ac:dyDescent="0.2"/>
    <row r="4600" ht="12.75" customHeight="1" x14ac:dyDescent="0.2"/>
    <row r="4601" ht="12.75" customHeight="1" x14ac:dyDescent="0.2"/>
    <row r="4602" ht="12.75" customHeight="1" x14ac:dyDescent="0.2"/>
    <row r="4603" ht="12.75" customHeight="1" x14ac:dyDescent="0.2"/>
    <row r="4604" ht="12.75" customHeight="1" x14ac:dyDescent="0.2"/>
    <row r="4605" ht="12.75" customHeight="1" x14ac:dyDescent="0.2"/>
    <row r="4606" ht="12.75" customHeight="1" x14ac:dyDescent="0.2"/>
    <row r="4607" ht="12.75" customHeight="1" x14ac:dyDescent="0.2"/>
    <row r="4608" ht="12.75" customHeight="1" x14ac:dyDescent="0.2"/>
    <row r="4609" ht="12.75" customHeight="1" x14ac:dyDescent="0.2"/>
    <row r="4610" ht="12.75" customHeight="1" x14ac:dyDescent="0.2"/>
    <row r="4611" ht="12.75" customHeight="1" x14ac:dyDescent="0.2"/>
    <row r="4612" ht="12.75" customHeight="1" x14ac:dyDescent="0.2"/>
    <row r="4613" ht="12.75" customHeight="1" x14ac:dyDescent="0.2"/>
    <row r="4614" ht="12.75" customHeight="1" x14ac:dyDescent="0.2"/>
    <row r="4615" ht="12.75" customHeight="1" x14ac:dyDescent="0.2"/>
    <row r="4616" ht="12.75" customHeight="1" x14ac:dyDescent="0.2"/>
    <row r="4617" ht="12.75" customHeight="1" x14ac:dyDescent="0.2"/>
    <row r="4618" ht="12.75" customHeight="1" x14ac:dyDescent="0.2"/>
    <row r="4619" ht="12.75" customHeight="1" x14ac:dyDescent="0.2"/>
    <row r="4620" ht="12.75" customHeight="1" x14ac:dyDescent="0.2"/>
    <row r="4621" ht="12.75" customHeight="1" x14ac:dyDescent="0.2"/>
    <row r="4622" ht="12.75" customHeight="1" x14ac:dyDescent="0.2"/>
    <row r="4623" ht="12.75" customHeight="1" x14ac:dyDescent="0.2"/>
    <row r="4624" ht="12.75" customHeight="1" x14ac:dyDescent="0.2"/>
    <row r="4625" ht="12.75" customHeight="1" x14ac:dyDescent="0.2"/>
    <row r="4626" ht="12.75" customHeight="1" x14ac:dyDescent="0.2"/>
    <row r="4627" ht="12.75" customHeight="1" x14ac:dyDescent="0.2"/>
    <row r="4628" ht="12.75" customHeight="1" x14ac:dyDescent="0.2"/>
    <row r="4629" ht="12.75" customHeight="1" x14ac:dyDescent="0.2"/>
    <row r="4630" ht="12.75" customHeight="1" x14ac:dyDescent="0.2"/>
    <row r="4631" ht="12.75" customHeight="1" x14ac:dyDescent="0.2"/>
    <row r="4632" ht="12.75" customHeight="1" x14ac:dyDescent="0.2"/>
    <row r="4633" ht="12.75" customHeight="1" x14ac:dyDescent="0.2"/>
    <row r="4634" ht="12.75" customHeight="1" x14ac:dyDescent="0.2"/>
    <row r="4635" ht="12.75" customHeight="1" x14ac:dyDescent="0.2"/>
    <row r="4636" ht="12.75" customHeight="1" x14ac:dyDescent="0.2"/>
    <row r="4637" ht="12.75" customHeight="1" x14ac:dyDescent="0.2"/>
    <row r="4638" ht="12.75" customHeight="1" x14ac:dyDescent="0.2"/>
    <row r="4639" ht="12.75" customHeight="1" x14ac:dyDescent="0.2"/>
    <row r="4640" ht="12.75" customHeight="1" x14ac:dyDescent="0.2"/>
    <row r="4641" ht="12.75" customHeight="1" x14ac:dyDescent="0.2"/>
    <row r="4642" ht="12.75" customHeight="1" x14ac:dyDescent="0.2"/>
    <row r="4643" ht="12.75" customHeight="1" x14ac:dyDescent="0.2"/>
    <row r="4644" ht="12.75" customHeight="1" x14ac:dyDescent="0.2"/>
    <row r="4645" ht="12.75" customHeight="1" x14ac:dyDescent="0.2"/>
    <row r="4646" ht="12.75" customHeight="1" x14ac:dyDescent="0.2"/>
    <row r="4647" ht="12.75" customHeight="1" x14ac:dyDescent="0.2"/>
    <row r="4648" ht="12.75" customHeight="1" x14ac:dyDescent="0.2"/>
    <row r="4649" ht="12.75" customHeight="1" x14ac:dyDescent="0.2"/>
    <row r="4650" ht="12.75" customHeight="1" x14ac:dyDescent="0.2"/>
    <row r="4651" ht="12.75" customHeight="1" x14ac:dyDescent="0.2"/>
    <row r="4652" ht="12.75" customHeight="1" x14ac:dyDescent="0.2"/>
    <row r="4653" ht="12.75" customHeight="1" x14ac:dyDescent="0.2"/>
    <row r="4654" ht="12.75" customHeight="1" x14ac:dyDescent="0.2"/>
    <row r="4655" ht="12.75" customHeight="1" x14ac:dyDescent="0.2"/>
    <row r="4656" ht="12.75" customHeight="1" x14ac:dyDescent="0.2"/>
    <row r="4657" ht="12.75" customHeight="1" x14ac:dyDescent="0.2"/>
    <row r="4658" ht="12.75" customHeight="1" x14ac:dyDescent="0.2"/>
    <row r="4659" ht="12.75" customHeight="1" x14ac:dyDescent="0.2"/>
    <row r="4660" ht="12.75" customHeight="1" x14ac:dyDescent="0.2"/>
    <row r="4661" ht="12.75" customHeight="1" x14ac:dyDescent="0.2"/>
    <row r="4662" ht="12.75" customHeight="1" x14ac:dyDescent="0.2"/>
    <row r="4663" ht="12.75" customHeight="1" x14ac:dyDescent="0.2"/>
    <row r="4664" ht="12.75" customHeight="1" x14ac:dyDescent="0.2"/>
    <row r="4665" ht="12.75" customHeight="1" x14ac:dyDescent="0.2"/>
    <row r="4666" ht="12.75" customHeight="1" x14ac:dyDescent="0.2"/>
    <row r="4667" ht="12.75" customHeight="1" x14ac:dyDescent="0.2"/>
    <row r="4668" ht="12.75" customHeight="1" x14ac:dyDescent="0.2"/>
    <row r="4669" ht="12.75" customHeight="1" x14ac:dyDescent="0.2"/>
    <row r="4670" ht="12.75" customHeight="1" x14ac:dyDescent="0.2"/>
    <row r="4671" ht="12.75" customHeight="1" x14ac:dyDescent="0.2"/>
    <row r="4672" ht="12.75" customHeight="1" x14ac:dyDescent="0.2"/>
    <row r="4673" ht="12.75" customHeight="1" x14ac:dyDescent="0.2"/>
    <row r="4674" ht="12.75" customHeight="1" x14ac:dyDescent="0.2"/>
    <row r="4675" ht="12.75" customHeight="1" x14ac:dyDescent="0.2"/>
    <row r="4676" ht="12.75" customHeight="1" x14ac:dyDescent="0.2"/>
    <row r="4677" ht="12.75" customHeight="1" x14ac:dyDescent="0.2"/>
    <row r="4678" ht="12.75" customHeight="1" x14ac:dyDescent="0.2"/>
    <row r="4679" ht="12.75" customHeight="1" x14ac:dyDescent="0.2"/>
    <row r="4680" ht="12.75" customHeight="1" x14ac:dyDescent="0.2"/>
    <row r="4681" ht="12.75" customHeight="1" x14ac:dyDescent="0.2"/>
    <row r="4682" ht="12.75" customHeight="1" x14ac:dyDescent="0.2"/>
    <row r="4683" ht="12.75" customHeight="1" x14ac:dyDescent="0.2"/>
    <row r="4684" ht="12.75" customHeight="1" x14ac:dyDescent="0.2"/>
    <row r="4685" ht="12.75" customHeight="1" x14ac:dyDescent="0.2"/>
    <row r="4686" ht="12.75" customHeight="1" x14ac:dyDescent="0.2"/>
    <row r="4687" ht="12.75" customHeight="1" x14ac:dyDescent="0.2"/>
    <row r="4688" ht="12.75" customHeight="1" x14ac:dyDescent="0.2"/>
    <row r="4689" ht="12.75" customHeight="1" x14ac:dyDescent="0.2"/>
    <row r="4690" ht="12.75" customHeight="1" x14ac:dyDescent="0.2"/>
    <row r="4691" ht="12.75" customHeight="1" x14ac:dyDescent="0.2"/>
    <row r="4692" ht="12.75" customHeight="1" x14ac:dyDescent="0.2"/>
    <row r="4693" ht="12.75" customHeight="1" x14ac:dyDescent="0.2"/>
    <row r="4694" ht="12.75" customHeight="1" x14ac:dyDescent="0.2"/>
    <row r="4695" ht="12.75" customHeight="1" x14ac:dyDescent="0.2"/>
    <row r="4696" ht="12.75" customHeight="1" x14ac:dyDescent="0.2"/>
    <row r="4697" ht="12.75" customHeight="1" x14ac:dyDescent="0.2"/>
    <row r="4698" ht="12.75" customHeight="1" x14ac:dyDescent="0.2"/>
    <row r="4699" ht="12.75" customHeight="1" x14ac:dyDescent="0.2"/>
    <row r="4700" ht="12.75" customHeight="1" x14ac:dyDescent="0.2"/>
    <row r="4701" ht="12.75" customHeight="1" x14ac:dyDescent="0.2"/>
    <row r="4702" ht="12.75" customHeight="1" x14ac:dyDescent="0.2"/>
    <row r="4703" ht="12.75" customHeight="1" x14ac:dyDescent="0.2"/>
    <row r="4704" ht="12.75" customHeight="1" x14ac:dyDescent="0.2"/>
    <row r="4705" ht="12.75" customHeight="1" x14ac:dyDescent="0.2"/>
    <row r="4706" ht="12.75" customHeight="1" x14ac:dyDescent="0.2"/>
    <row r="4707" ht="12.75" customHeight="1" x14ac:dyDescent="0.2"/>
    <row r="4708" ht="12.75" customHeight="1" x14ac:dyDescent="0.2"/>
    <row r="4709" ht="12.75" customHeight="1" x14ac:dyDescent="0.2"/>
    <row r="4710" ht="12.75" customHeight="1" x14ac:dyDescent="0.2"/>
    <row r="4711" ht="12.75" customHeight="1" x14ac:dyDescent="0.2"/>
    <row r="4712" ht="12.75" customHeight="1" x14ac:dyDescent="0.2"/>
    <row r="4713" ht="12.75" customHeight="1" x14ac:dyDescent="0.2"/>
    <row r="4714" ht="12.75" customHeight="1" x14ac:dyDescent="0.2"/>
    <row r="4715" ht="12.75" customHeight="1" x14ac:dyDescent="0.2"/>
    <row r="4716" ht="12.75" customHeight="1" x14ac:dyDescent="0.2"/>
    <row r="4717" ht="12.75" customHeight="1" x14ac:dyDescent="0.2"/>
    <row r="4718" ht="12.75" customHeight="1" x14ac:dyDescent="0.2"/>
    <row r="4719" ht="12.75" customHeight="1" x14ac:dyDescent="0.2"/>
    <row r="4720" ht="12.75" customHeight="1" x14ac:dyDescent="0.2"/>
    <row r="4721" ht="12.75" customHeight="1" x14ac:dyDescent="0.2"/>
    <row r="4722" ht="12.75" customHeight="1" x14ac:dyDescent="0.2"/>
    <row r="4723" ht="12.75" customHeight="1" x14ac:dyDescent="0.2"/>
    <row r="4724" ht="12.75" customHeight="1" x14ac:dyDescent="0.2"/>
    <row r="4725" ht="12.75" customHeight="1" x14ac:dyDescent="0.2"/>
    <row r="4726" ht="12.75" customHeight="1" x14ac:dyDescent="0.2"/>
    <row r="4727" ht="12.75" customHeight="1" x14ac:dyDescent="0.2"/>
    <row r="4728" ht="12.75" customHeight="1" x14ac:dyDescent="0.2"/>
    <row r="4729" ht="12.75" customHeight="1" x14ac:dyDescent="0.2"/>
    <row r="4730" ht="12.75" customHeight="1" x14ac:dyDescent="0.2"/>
    <row r="4731" ht="12.75" customHeight="1" x14ac:dyDescent="0.2"/>
    <row r="4732" ht="12.75" customHeight="1" x14ac:dyDescent="0.2"/>
    <row r="4733" ht="12.75" customHeight="1" x14ac:dyDescent="0.2"/>
    <row r="4734" ht="12.75" customHeight="1" x14ac:dyDescent="0.2"/>
    <row r="4735" ht="12.75" customHeight="1" x14ac:dyDescent="0.2"/>
    <row r="4736" ht="12.75" customHeight="1" x14ac:dyDescent="0.2"/>
    <row r="4737" ht="12.75" customHeight="1" x14ac:dyDescent="0.2"/>
    <row r="4738" ht="12.75" customHeight="1" x14ac:dyDescent="0.2"/>
    <row r="4739" ht="12.75" customHeight="1" x14ac:dyDescent="0.2"/>
    <row r="4740" ht="12.75" customHeight="1" x14ac:dyDescent="0.2"/>
    <row r="4741" ht="12.75" customHeight="1" x14ac:dyDescent="0.2"/>
    <row r="4742" ht="12.75" customHeight="1" x14ac:dyDescent="0.2"/>
    <row r="4743" ht="12.75" customHeight="1" x14ac:dyDescent="0.2"/>
    <row r="4744" ht="12.75" customHeight="1" x14ac:dyDescent="0.2"/>
    <row r="4745" ht="12.75" customHeight="1" x14ac:dyDescent="0.2"/>
    <row r="4746" ht="12.75" customHeight="1" x14ac:dyDescent="0.2"/>
    <row r="4747" ht="12.75" customHeight="1" x14ac:dyDescent="0.2"/>
    <row r="4748" ht="12.75" customHeight="1" x14ac:dyDescent="0.2"/>
    <row r="4749" ht="12.75" customHeight="1" x14ac:dyDescent="0.2"/>
    <row r="4750" ht="12.75" customHeight="1" x14ac:dyDescent="0.2"/>
    <row r="4751" ht="12.75" customHeight="1" x14ac:dyDescent="0.2"/>
    <row r="4752" ht="12.75" customHeight="1" x14ac:dyDescent="0.2"/>
    <row r="4753" ht="12.75" customHeight="1" x14ac:dyDescent="0.2"/>
    <row r="4754" ht="12.75" customHeight="1" x14ac:dyDescent="0.2"/>
    <row r="4755" ht="12.75" customHeight="1" x14ac:dyDescent="0.2"/>
    <row r="4756" ht="12.75" customHeight="1" x14ac:dyDescent="0.2"/>
    <row r="4757" ht="12.75" customHeight="1" x14ac:dyDescent="0.2"/>
    <row r="4758" ht="12.75" customHeight="1" x14ac:dyDescent="0.2"/>
    <row r="4759" ht="12.75" customHeight="1" x14ac:dyDescent="0.2"/>
    <row r="4760" ht="12.75" customHeight="1" x14ac:dyDescent="0.2"/>
    <row r="4761" ht="12.75" customHeight="1" x14ac:dyDescent="0.2"/>
    <row r="4762" ht="12.75" customHeight="1" x14ac:dyDescent="0.2"/>
    <row r="4763" ht="12.75" customHeight="1" x14ac:dyDescent="0.2"/>
    <row r="4764" ht="12.75" customHeight="1" x14ac:dyDescent="0.2"/>
    <row r="4765" ht="12.75" customHeight="1" x14ac:dyDescent="0.2"/>
    <row r="4766" ht="12.75" customHeight="1" x14ac:dyDescent="0.2"/>
    <row r="4767" ht="12.75" customHeight="1" x14ac:dyDescent="0.2"/>
    <row r="4768" ht="12.75" customHeight="1" x14ac:dyDescent="0.2"/>
    <row r="4769" ht="12.75" customHeight="1" x14ac:dyDescent="0.2"/>
    <row r="4770" ht="12.75" customHeight="1" x14ac:dyDescent="0.2"/>
    <row r="4771" ht="12.75" customHeight="1" x14ac:dyDescent="0.2"/>
    <row r="4772" ht="12.75" customHeight="1" x14ac:dyDescent="0.2"/>
    <row r="4773" ht="12.75" customHeight="1" x14ac:dyDescent="0.2"/>
    <row r="4774" ht="12.75" customHeight="1" x14ac:dyDescent="0.2"/>
    <row r="4775" ht="12.75" customHeight="1" x14ac:dyDescent="0.2"/>
    <row r="4776" ht="12.75" customHeight="1" x14ac:dyDescent="0.2"/>
    <row r="4777" ht="12.75" customHeight="1" x14ac:dyDescent="0.2"/>
    <row r="4778" ht="12.75" customHeight="1" x14ac:dyDescent="0.2"/>
    <row r="4779" ht="12.75" customHeight="1" x14ac:dyDescent="0.2"/>
    <row r="4780" ht="12.75" customHeight="1" x14ac:dyDescent="0.2"/>
    <row r="4781" ht="12.75" customHeight="1" x14ac:dyDescent="0.2"/>
    <row r="4782" ht="12.75" customHeight="1" x14ac:dyDescent="0.2"/>
    <row r="4783" ht="12.75" customHeight="1" x14ac:dyDescent="0.2"/>
    <row r="4784" ht="12.75" customHeight="1" x14ac:dyDescent="0.2"/>
    <row r="4785" ht="12.75" customHeight="1" x14ac:dyDescent="0.2"/>
    <row r="4786" ht="12.75" customHeight="1" x14ac:dyDescent="0.2"/>
    <row r="4787" ht="12.75" customHeight="1" x14ac:dyDescent="0.2"/>
    <row r="4788" ht="12.75" customHeight="1" x14ac:dyDescent="0.2"/>
    <row r="4789" ht="12.75" customHeight="1" x14ac:dyDescent="0.2"/>
    <row r="4790" ht="12.75" customHeight="1" x14ac:dyDescent="0.2"/>
    <row r="4791" ht="12.75" customHeight="1" x14ac:dyDescent="0.2"/>
    <row r="4792" ht="12.75" customHeight="1" x14ac:dyDescent="0.2"/>
    <row r="4793" ht="12.75" customHeight="1" x14ac:dyDescent="0.2"/>
    <row r="4794" ht="12.75" customHeight="1" x14ac:dyDescent="0.2"/>
    <row r="4795" ht="12.75" customHeight="1" x14ac:dyDescent="0.2"/>
    <row r="4796" ht="12.75" customHeight="1" x14ac:dyDescent="0.2"/>
    <row r="4797" ht="12.75" customHeight="1" x14ac:dyDescent="0.2"/>
    <row r="4798" ht="12.75" customHeight="1" x14ac:dyDescent="0.2"/>
    <row r="4799" ht="12.75" customHeight="1" x14ac:dyDescent="0.2"/>
    <row r="4800" ht="12.75" customHeight="1" x14ac:dyDescent="0.2"/>
    <row r="4801" ht="12.75" customHeight="1" x14ac:dyDescent="0.2"/>
    <row r="4802" ht="12.75" customHeight="1" x14ac:dyDescent="0.2"/>
    <row r="4803" ht="12.75" customHeight="1" x14ac:dyDescent="0.2"/>
    <row r="4804" ht="12.75" customHeight="1" x14ac:dyDescent="0.2"/>
    <row r="4805" ht="12.75" customHeight="1" x14ac:dyDescent="0.2"/>
    <row r="4806" ht="12.75" customHeight="1" x14ac:dyDescent="0.2"/>
    <row r="4807" ht="12.75" customHeight="1" x14ac:dyDescent="0.2"/>
    <row r="4808" ht="12.75" customHeight="1" x14ac:dyDescent="0.2"/>
    <row r="4809" ht="12.75" customHeight="1" x14ac:dyDescent="0.2"/>
    <row r="4810" ht="12.75" customHeight="1" x14ac:dyDescent="0.2"/>
    <row r="4811" ht="12.75" customHeight="1" x14ac:dyDescent="0.2"/>
    <row r="4812" ht="12.75" customHeight="1" x14ac:dyDescent="0.2"/>
    <row r="4813" ht="12.75" customHeight="1" x14ac:dyDescent="0.2"/>
    <row r="4814" ht="12.75" customHeight="1" x14ac:dyDescent="0.2"/>
    <row r="4815" ht="12.75" customHeight="1" x14ac:dyDescent="0.2"/>
    <row r="4816" ht="12.75" customHeight="1" x14ac:dyDescent="0.2"/>
    <row r="4817" ht="12.75" customHeight="1" x14ac:dyDescent="0.2"/>
    <row r="4818" ht="12.75" customHeight="1" x14ac:dyDescent="0.2"/>
    <row r="4819" ht="12.75" customHeight="1" x14ac:dyDescent="0.2"/>
    <row r="4820" ht="12.75" customHeight="1" x14ac:dyDescent="0.2"/>
    <row r="4821" ht="12.75" customHeight="1" x14ac:dyDescent="0.2"/>
    <row r="4822" ht="12.75" customHeight="1" x14ac:dyDescent="0.2"/>
    <row r="4823" ht="12.75" customHeight="1" x14ac:dyDescent="0.2"/>
    <row r="4824" ht="12.75" customHeight="1" x14ac:dyDescent="0.2"/>
    <row r="4825" ht="12.75" customHeight="1" x14ac:dyDescent="0.2"/>
    <row r="4826" ht="12.75" customHeight="1" x14ac:dyDescent="0.2"/>
    <row r="4827" ht="12.75" customHeight="1" x14ac:dyDescent="0.2"/>
    <row r="4828" ht="12.75" customHeight="1" x14ac:dyDescent="0.2"/>
    <row r="4829" ht="12.75" customHeight="1" x14ac:dyDescent="0.2"/>
    <row r="4830" ht="12.75" customHeight="1" x14ac:dyDescent="0.2"/>
    <row r="4831" ht="12.75" customHeight="1" x14ac:dyDescent="0.2"/>
    <row r="4832" ht="12.75" customHeight="1" x14ac:dyDescent="0.2"/>
    <row r="4833" ht="12.75" customHeight="1" x14ac:dyDescent="0.2"/>
    <row r="4834" ht="12.75" customHeight="1" x14ac:dyDescent="0.2"/>
    <row r="4835" ht="12.75" customHeight="1" x14ac:dyDescent="0.2"/>
    <row r="4836" ht="12.75" customHeight="1" x14ac:dyDescent="0.2"/>
    <row r="4837" ht="12.75" customHeight="1" x14ac:dyDescent="0.2"/>
    <row r="4838" ht="12.75" customHeight="1" x14ac:dyDescent="0.2"/>
    <row r="4839" ht="12.75" customHeight="1" x14ac:dyDescent="0.2"/>
    <row r="4840" ht="12.75" customHeight="1" x14ac:dyDescent="0.2"/>
    <row r="4841" ht="12.75" customHeight="1" x14ac:dyDescent="0.2"/>
    <row r="4842" ht="12.75" customHeight="1" x14ac:dyDescent="0.2"/>
    <row r="4843" ht="12.75" customHeight="1" x14ac:dyDescent="0.2"/>
    <row r="4844" ht="12.75" customHeight="1" x14ac:dyDescent="0.2"/>
    <row r="4845" ht="12.75" customHeight="1" x14ac:dyDescent="0.2"/>
    <row r="4846" ht="12.75" customHeight="1" x14ac:dyDescent="0.2"/>
    <row r="4847" ht="12.75" customHeight="1" x14ac:dyDescent="0.2"/>
    <row r="4848" ht="12.75" customHeight="1" x14ac:dyDescent="0.2"/>
    <row r="4849" ht="12.75" customHeight="1" x14ac:dyDescent="0.2"/>
    <row r="4850" ht="12.75" customHeight="1" x14ac:dyDescent="0.2"/>
    <row r="4851" ht="12.75" customHeight="1" x14ac:dyDescent="0.2"/>
    <row r="4852" ht="12.75" customHeight="1" x14ac:dyDescent="0.2"/>
    <row r="4853" ht="12.75" customHeight="1" x14ac:dyDescent="0.2"/>
    <row r="4854" ht="12.75" customHeight="1" x14ac:dyDescent="0.2"/>
    <row r="4855" ht="12.75" customHeight="1" x14ac:dyDescent="0.2"/>
    <row r="4856" ht="12.75" customHeight="1" x14ac:dyDescent="0.2"/>
    <row r="4857" ht="12.75" customHeight="1" x14ac:dyDescent="0.2"/>
    <row r="4858" ht="12.75" customHeight="1" x14ac:dyDescent="0.2"/>
    <row r="4859" ht="12.75" customHeight="1" x14ac:dyDescent="0.2"/>
    <row r="4860" ht="12.75" customHeight="1" x14ac:dyDescent="0.2"/>
    <row r="4861" ht="12.75" customHeight="1" x14ac:dyDescent="0.2"/>
    <row r="4862" ht="12.75" customHeight="1" x14ac:dyDescent="0.2"/>
    <row r="4863" ht="12.75" customHeight="1" x14ac:dyDescent="0.2"/>
    <row r="4864" ht="12.75" customHeight="1" x14ac:dyDescent="0.2"/>
    <row r="4865" ht="12.75" customHeight="1" x14ac:dyDescent="0.2"/>
    <row r="4866" ht="12.75" customHeight="1" x14ac:dyDescent="0.2"/>
    <row r="4867" ht="12.75" customHeight="1" x14ac:dyDescent="0.2"/>
    <row r="4868" ht="12.75" customHeight="1" x14ac:dyDescent="0.2"/>
    <row r="4869" ht="12.75" customHeight="1" x14ac:dyDescent="0.2"/>
    <row r="4870" ht="12.75" customHeight="1" x14ac:dyDescent="0.2"/>
    <row r="4871" ht="12.75" customHeight="1" x14ac:dyDescent="0.2"/>
    <row r="4872" ht="12.75" customHeight="1" x14ac:dyDescent="0.2"/>
    <row r="4873" ht="12.75" customHeight="1" x14ac:dyDescent="0.2"/>
    <row r="4874" ht="12.75" customHeight="1" x14ac:dyDescent="0.2"/>
    <row r="4875" ht="12.75" customHeight="1" x14ac:dyDescent="0.2"/>
    <row r="4876" ht="12.75" customHeight="1" x14ac:dyDescent="0.2"/>
    <row r="4877" ht="12.75" customHeight="1" x14ac:dyDescent="0.2"/>
    <row r="4878" ht="12.75" customHeight="1" x14ac:dyDescent="0.2"/>
    <row r="4879" ht="12.75" customHeight="1" x14ac:dyDescent="0.2"/>
    <row r="4880" ht="12.75" customHeight="1" x14ac:dyDescent="0.2"/>
    <row r="4881" ht="12.75" customHeight="1" x14ac:dyDescent="0.2"/>
    <row r="4882" ht="12.75" customHeight="1" x14ac:dyDescent="0.2"/>
    <row r="4883" ht="12.75" customHeight="1" x14ac:dyDescent="0.2"/>
    <row r="4884" ht="12.75" customHeight="1" x14ac:dyDescent="0.2"/>
    <row r="4885" ht="12.75" customHeight="1" x14ac:dyDescent="0.2"/>
    <row r="4886" ht="12.75" customHeight="1" x14ac:dyDescent="0.2"/>
    <row r="4887" ht="12.75" customHeight="1" x14ac:dyDescent="0.2"/>
    <row r="4888" ht="12.75" customHeight="1" x14ac:dyDescent="0.2"/>
    <row r="4889" ht="12.75" customHeight="1" x14ac:dyDescent="0.2"/>
    <row r="4890" ht="12.75" customHeight="1" x14ac:dyDescent="0.2"/>
    <row r="4891" ht="12.75" customHeight="1" x14ac:dyDescent="0.2"/>
    <row r="4892" ht="12.75" customHeight="1" x14ac:dyDescent="0.2"/>
    <row r="4893" ht="12.75" customHeight="1" x14ac:dyDescent="0.2"/>
    <row r="4894" ht="12.75" customHeight="1" x14ac:dyDescent="0.2"/>
    <row r="4895" ht="12.75" customHeight="1" x14ac:dyDescent="0.2"/>
    <row r="4896" ht="12.75" customHeight="1" x14ac:dyDescent="0.2"/>
    <row r="4897" ht="12.75" customHeight="1" x14ac:dyDescent="0.2"/>
    <row r="4898" ht="12.75" customHeight="1" x14ac:dyDescent="0.2"/>
    <row r="4899" ht="12.75" customHeight="1" x14ac:dyDescent="0.2"/>
    <row r="4900" ht="12.75" customHeight="1" x14ac:dyDescent="0.2"/>
    <row r="4901" ht="12.75" customHeight="1" x14ac:dyDescent="0.2"/>
    <row r="4902" ht="12.75" customHeight="1" x14ac:dyDescent="0.2"/>
    <row r="4903" ht="12.75" customHeight="1" x14ac:dyDescent="0.2"/>
    <row r="4904" ht="12.75" customHeight="1" x14ac:dyDescent="0.2"/>
    <row r="4905" ht="12.75" customHeight="1" x14ac:dyDescent="0.2"/>
    <row r="4906" ht="12.75" customHeight="1" x14ac:dyDescent="0.2"/>
    <row r="4907" ht="12.75" customHeight="1" x14ac:dyDescent="0.2"/>
    <row r="4908" ht="12.75" customHeight="1" x14ac:dyDescent="0.2"/>
    <row r="4909" ht="12.75" customHeight="1" x14ac:dyDescent="0.2"/>
    <row r="4910" ht="12.75" customHeight="1" x14ac:dyDescent="0.2"/>
    <row r="4911" ht="12.75" customHeight="1" x14ac:dyDescent="0.2"/>
    <row r="4912" ht="12.75" customHeight="1" x14ac:dyDescent="0.2"/>
    <row r="4913" ht="12.75" customHeight="1" x14ac:dyDescent="0.2"/>
    <row r="4914" ht="12.75" customHeight="1" x14ac:dyDescent="0.2"/>
    <row r="4915" ht="12.75" customHeight="1" x14ac:dyDescent="0.2"/>
    <row r="4916" ht="12.75" customHeight="1" x14ac:dyDescent="0.2"/>
    <row r="4917" ht="12.75" customHeight="1" x14ac:dyDescent="0.2"/>
    <row r="4918" ht="12.75" customHeight="1" x14ac:dyDescent="0.2"/>
    <row r="4919" ht="12.75" customHeight="1" x14ac:dyDescent="0.2"/>
    <row r="4920" ht="12.75" customHeight="1" x14ac:dyDescent="0.2"/>
    <row r="4921" ht="12.75" customHeight="1" x14ac:dyDescent="0.2"/>
    <row r="4922" ht="12.75" customHeight="1" x14ac:dyDescent="0.2"/>
    <row r="4923" ht="12.75" customHeight="1" x14ac:dyDescent="0.2"/>
    <row r="4924" ht="12.75" customHeight="1" x14ac:dyDescent="0.2"/>
    <row r="4925" ht="12.75" customHeight="1" x14ac:dyDescent="0.2"/>
    <row r="4926" ht="12.75" customHeight="1" x14ac:dyDescent="0.2"/>
    <row r="4927" ht="12.75" customHeight="1" x14ac:dyDescent="0.2"/>
    <row r="4928" ht="12.75" customHeight="1" x14ac:dyDescent="0.2"/>
    <row r="4929" ht="12.75" customHeight="1" x14ac:dyDescent="0.2"/>
    <row r="4930" ht="12.75" customHeight="1" x14ac:dyDescent="0.2"/>
    <row r="4931" ht="12.75" customHeight="1" x14ac:dyDescent="0.2"/>
    <row r="4932" ht="12.75" customHeight="1" x14ac:dyDescent="0.2"/>
    <row r="4933" ht="12.75" customHeight="1" x14ac:dyDescent="0.2"/>
    <row r="4934" ht="12.75" customHeight="1" x14ac:dyDescent="0.2"/>
    <row r="4935" ht="12.75" customHeight="1" x14ac:dyDescent="0.2"/>
    <row r="4936" ht="12.75" customHeight="1" x14ac:dyDescent="0.2"/>
    <row r="4937" ht="12.75" customHeight="1" x14ac:dyDescent="0.2"/>
    <row r="4938" ht="12.75" customHeight="1" x14ac:dyDescent="0.2"/>
    <row r="4939" ht="12.75" customHeight="1" x14ac:dyDescent="0.2"/>
    <row r="4940" ht="12.75" customHeight="1" x14ac:dyDescent="0.2"/>
    <row r="4941" ht="12.75" customHeight="1" x14ac:dyDescent="0.2"/>
    <row r="4942" ht="12.75" customHeight="1" x14ac:dyDescent="0.2"/>
    <row r="4943" ht="12.75" customHeight="1" x14ac:dyDescent="0.2"/>
    <row r="4944" ht="12.75" customHeight="1" x14ac:dyDescent="0.2"/>
    <row r="4945" ht="12.75" customHeight="1" x14ac:dyDescent="0.2"/>
    <row r="4946" ht="12.75" customHeight="1" x14ac:dyDescent="0.2"/>
    <row r="4947" ht="12.75" customHeight="1" x14ac:dyDescent="0.2"/>
    <row r="4948" ht="12.75" customHeight="1" x14ac:dyDescent="0.2"/>
    <row r="4949" ht="12.75" customHeight="1" x14ac:dyDescent="0.2"/>
    <row r="4950" ht="12.75" customHeight="1" x14ac:dyDescent="0.2"/>
    <row r="4951" ht="12.75" customHeight="1" x14ac:dyDescent="0.2"/>
    <row r="4952" ht="12.75" customHeight="1" x14ac:dyDescent="0.2"/>
    <row r="4953" ht="12.75" customHeight="1" x14ac:dyDescent="0.2"/>
    <row r="4954" ht="12.75" customHeight="1" x14ac:dyDescent="0.2"/>
    <row r="4955" ht="12.75" customHeight="1" x14ac:dyDescent="0.2"/>
    <row r="4956" ht="12.75" customHeight="1" x14ac:dyDescent="0.2"/>
    <row r="4957" ht="12.75" customHeight="1" x14ac:dyDescent="0.2"/>
    <row r="4958" ht="12.75" customHeight="1" x14ac:dyDescent="0.2"/>
    <row r="4959" ht="12.75" customHeight="1" x14ac:dyDescent="0.2"/>
    <row r="4960" ht="12.75" customHeight="1" x14ac:dyDescent="0.2"/>
    <row r="4961" ht="12.75" customHeight="1" x14ac:dyDescent="0.2"/>
    <row r="4962" ht="12.75" customHeight="1" x14ac:dyDescent="0.2"/>
    <row r="4963" ht="12.75" customHeight="1" x14ac:dyDescent="0.2"/>
    <row r="4964" ht="12.75" customHeight="1" x14ac:dyDescent="0.2"/>
    <row r="4965" ht="12.75" customHeight="1" x14ac:dyDescent="0.2"/>
    <row r="4966" ht="12.75" customHeight="1" x14ac:dyDescent="0.2"/>
    <row r="4967" ht="12.75" customHeight="1" x14ac:dyDescent="0.2"/>
    <row r="4968" ht="12.75" customHeight="1" x14ac:dyDescent="0.2"/>
    <row r="4969" ht="12.75" customHeight="1" x14ac:dyDescent="0.2"/>
    <row r="4970" ht="12.75" customHeight="1" x14ac:dyDescent="0.2"/>
    <row r="4971" ht="12.75" customHeight="1" x14ac:dyDescent="0.2"/>
    <row r="4972" ht="12.75" customHeight="1" x14ac:dyDescent="0.2"/>
    <row r="4973" ht="12.75" customHeight="1" x14ac:dyDescent="0.2"/>
    <row r="4974" ht="12.75" customHeight="1" x14ac:dyDescent="0.2"/>
    <row r="4975" ht="12.75" customHeight="1" x14ac:dyDescent="0.2"/>
    <row r="4976" ht="12.75" customHeight="1" x14ac:dyDescent="0.2"/>
    <row r="4977" ht="12.75" customHeight="1" x14ac:dyDescent="0.2"/>
    <row r="4978" ht="12.75" customHeight="1" x14ac:dyDescent="0.2"/>
    <row r="4979" ht="12.75" customHeight="1" x14ac:dyDescent="0.2"/>
    <row r="4980" ht="12.75" customHeight="1" x14ac:dyDescent="0.2"/>
    <row r="4981" ht="12.75" customHeight="1" x14ac:dyDescent="0.2"/>
    <row r="4982" ht="12.75" customHeight="1" x14ac:dyDescent="0.2"/>
    <row r="4983" ht="12.75" customHeight="1" x14ac:dyDescent="0.2"/>
    <row r="4984" ht="12.75" customHeight="1" x14ac:dyDescent="0.2"/>
    <row r="4985" ht="12.75" customHeight="1" x14ac:dyDescent="0.2"/>
    <row r="4986" ht="12.75" customHeight="1" x14ac:dyDescent="0.2"/>
    <row r="4987" ht="12.75" customHeight="1" x14ac:dyDescent="0.2"/>
    <row r="4988" ht="12.75" customHeight="1" x14ac:dyDescent="0.2"/>
    <row r="4989" ht="12.75" customHeight="1" x14ac:dyDescent="0.2"/>
    <row r="4990" ht="12.75" customHeight="1" x14ac:dyDescent="0.2"/>
    <row r="4991" ht="12.75" customHeight="1" x14ac:dyDescent="0.2"/>
    <row r="4992" ht="12.75" customHeight="1" x14ac:dyDescent="0.2"/>
    <row r="4993" ht="12.75" customHeight="1" x14ac:dyDescent="0.2"/>
    <row r="4994" ht="12.75" customHeight="1" x14ac:dyDescent="0.2"/>
    <row r="4995" ht="12.75" customHeight="1" x14ac:dyDescent="0.2"/>
    <row r="4996" ht="12.75" customHeight="1" x14ac:dyDescent="0.2"/>
    <row r="4997" ht="12.75" customHeight="1" x14ac:dyDescent="0.2"/>
    <row r="4998" ht="12.75" customHeight="1" x14ac:dyDescent="0.2"/>
    <row r="4999" ht="12.75" customHeight="1" x14ac:dyDescent="0.2"/>
    <row r="5000" ht="12.75" customHeight="1" x14ac:dyDescent="0.2"/>
    <row r="5001" ht="12.75" customHeight="1" x14ac:dyDescent="0.2"/>
    <row r="5002" ht="12.75" customHeight="1" x14ac:dyDescent="0.2"/>
    <row r="5003" ht="12.75" customHeight="1" x14ac:dyDescent="0.2"/>
    <row r="5004" ht="12.75" customHeight="1" x14ac:dyDescent="0.2"/>
    <row r="5005" ht="12.75" customHeight="1" x14ac:dyDescent="0.2"/>
    <row r="5006" ht="12.75" customHeight="1" x14ac:dyDescent="0.2"/>
    <row r="5007" ht="12.75" customHeight="1" x14ac:dyDescent="0.2"/>
    <row r="5008" ht="12.75" customHeight="1" x14ac:dyDescent="0.2"/>
    <row r="5009" ht="12.75" customHeight="1" x14ac:dyDescent="0.2"/>
    <row r="5010" ht="12.75" customHeight="1" x14ac:dyDescent="0.2"/>
    <row r="5011" ht="12.75" customHeight="1" x14ac:dyDescent="0.2"/>
    <row r="5012" ht="12.75" customHeight="1" x14ac:dyDescent="0.2"/>
    <row r="5013" ht="12.75" customHeight="1" x14ac:dyDescent="0.2"/>
    <row r="5014" ht="12.75" customHeight="1" x14ac:dyDescent="0.2"/>
    <row r="5015" ht="12.75" customHeight="1" x14ac:dyDescent="0.2"/>
    <row r="5016" ht="12.75" customHeight="1" x14ac:dyDescent="0.2"/>
    <row r="5017" ht="12.75" customHeight="1" x14ac:dyDescent="0.2"/>
    <row r="5018" ht="12.75" customHeight="1" x14ac:dyDescent="0.2"/>
    <row r="5019" ht="12.75" customHeight="1" x14ac:dyDescent="0.2"/>
    <row r="5020" ht="12.75" customHeight="1" x14ac:dyDescent="0.2"/>
    <row r="5021" ht="12.75" customHeight="1" x14ac:dyDescent="0.2"/>
    <row r="5022" ht="12.75" customHeight="1" x14ac:dyDescent="0.2"/>
    <row r="5023" ht="12.75" customHeight="1" x14ac:dyDescent="0.2"/>
    <row r="5024" ht="12.75" customHeight="1" x14ac:dyDescent="0.2"/>
    <row r="5025" ht="12.75" customHeight="1" x14ac:dyDescent="0.2"/>
    <row r="5026" ht="12.75" customHeight="1" x14ac:dyDescent="0.2"/>
    <row r="5027" ht="12.75" customHeight="1" x14ac:dyDescent="0.2"/>
    <row r="5028" ht="12.75" customHeight="1" x14ac:dyDescent="0.2"/>
    <row r="5029" ht="12.75" customHeight="1" x14ac:dyDescent="0.2"/>
    <row r="5030" ht="12.75" customHeight="1" x14ac:dyDescent="0.2"/>
    <row r="5031" ht="12.75" customHeight="1" x14ac:dyDescent="0.2"/>
    <row r="5032" ht="12.75" customHeight="1" x14ac:dyDescent="0.2"/>
    <row r="5033" ht="12.75" customHeight="1" x14ac:dyDescent="0.2"/>
    <row r="5034" ht="12.75" customHeight="1" x14ac:dyDescent="0.2"/>
    <row r="5035" ht="12.75" customHeight="1" x14ac:dyDescent="0.2"/>
    <row r="5036" ht="12.75" customHeight="1" x14ac:dyDescent="0.2"/>
    <row r="5037" ht="12.75" customHeight="1" x14ac:dyDescent="0.2"/>
    <row r="5038" ht="12.75" customHeight="1" x14ac:dyDescent="0.2"/>
    <row r="5039" ht="12.75" customHeight="1" x14ac:dyDescent="0.2"/>
    <row r="5040" ht="12.75" customHeight="1" x14ac:dyDescent="0.2"/>
    <row r="5041" ht="12.75" customHeight="1" x14ac:dyDescent="0.2"/>
    <row r="5042" ht="12.75" customHeight="1" x14ac:dyDescent="0.2"/>
    <row r="5043" ht="12.75" customHeight="1" x14ac:dyDescent="0.2"/>
    <row r="5044" ht="12.75" customHeight="1" x14ac:dyDescent="0.2"/>
    <row r="5045" ht="12.75" customHeight="1" x14ac:dyDescent="0.2"/>
    <row r="5046" ht="12.75" customHeight="1" x14ac:dyDescent="0.2"/>
    <row r="5047" ht="12.75" customHeight="1" x14ac:dyDescent="0.2"/>
    <row r="5048" ht="12.75" customHeight="1" x14ac:dyDescent="0.2"/>
    <row r="5049" ht="12.75" customHeight="1" x14ac:dyDescent="0.2"/>
    <row r="5050" ht="12.75" customHeight="1" x14ac:dyDescent="0.2"/>
    <row r="5051" ht="12.75" customHeight="1" x14ac:dyDescent="0.2"/>
    <row r="5052" ht="12.75" customHeight="1" x14ac:dyDescent="0.2"/>
    <row r="5053" ht="12.75" customHeight="1" x14ac:dyDescent="0.2"/>
    <row r="5054" ht="12.75" customHeight="1" x14ac:dyDescent="0.2"/>
    <row r="5055" ht="12.75" customHeight="1" x14ac:dyDescent="0.2"/>
    <row r="5056" ht="12.75" customHeight="1" x14ac:dyDescent="0.2"/>
    <row r="5057" ht="12.75" customHeight="1" x14ac:dyDescent="0.2"/>
    <row r="5058" ht="12.75" customHeight="1" x14ac:dyDescent="0.2"/>
    <row r="5059" ht="12.75" customHeight="1" x14ac:dyDescent="0.2"/>
    <row r="5060" ht="12.75" customHeight="1" x14ac:dyDescent="0.2"/>
    <row r="5061" ht="12.75" customHeight="1" x14ac:dyDescent="0.2"/>
    <row r="5062" ht="12.75" customHeight="1" x14ac:dyDescent="0.2"/>
    <row r="5063" ht="12.75" customHeight="1" x14ac:dyDescent="0.2"/>
    <row r="5064" ht="12.75" customHeight="1" x14ac:dyDescent="0.2"/>
    <row r="5065" ht="12.75" customHeight="1" x14ac:dyDescent="0.2"/>
    <row r="5066" ht="12.75" customHeight="1" x14ac:dyDescent="0.2"/>
    <row r="5067" ht="12.75" customHeight="1" x14ac:dyDescent="0.2"/>
    <row r="5068" ht="12.75" customHeight="1" x14ac:dyDescent="0.2"/>
    <row r="5069" ht="12.75" customHeight="1" x14ac:dyDescent="0.2"/>
    <row r="5070" ht="12.75" customHeight="1" x14ac:dyDescent="0.2"/>
    <row r="5071" ht="12.75" customHeight="1" x14ac:dyDescent="0.2"/>
    <row r="5072" ht="12.75" customHeight="1" x14ac:dyDescent="0.2"/>
    <row r="5073" ht="12.75" customHeight="1" x14ac:dyDescent="0.2"/>
    <row r="5074" ht="12.75" customHeight="1" x14ac:dyDescent="0.2"/>
    <row r="5075" ht="12.75" customHeight="1" x14ac:dyDescent="0.2"/>
    <row r="5076" ht="12.75" customHeight="1" x14ac:dyDescent="0.2"/>
    <row r="5077" ht="12.75" customHeight="1" x14ac:dyDescent="0.2"/>
    <row r="5078" ht="12.75" customHeight="1" x14ac:dyDescent="0.2"/>
    <row r="5079" ht="12.75" customHeight="1" x14ac:dyDescent="0.2"/>
    <row r="5080" ht="12.75" customHeight="1" x14ac:dyDescent="0.2"/>
    <row r="5081" ht="12.75" customHeight="1" x14ac:dyDescent="0.2"/>
    <row r="5082" ht="12.75" customHeight="1" x14ac:dyDescent="0.2"/>
    <row r="5083" ht="12.75" customHeight="1" x14ac:dyDescent="0.2"/>
    <row r="5084" ht="12.75" customHeight="1" x14ac:dyDescent="0.2"/>
    <row r="5085" ht="12.75" customHeight="1" x14ac:dyDescent="0.2"/>
    <row r="5086" ht="12.75" customHeight="1" x14ac:dyDescent="0.2"/>
    <row r="5087" ht="12.75" customHeight="1" x14ac:dyDescent="0.2"/>
    <row r="5088" ht="12.75" customHeight="1" x14ac:dyDescent="0.2"/>
    <row r="5089" ht="12.75" customHeight="1" x14ac:dyDescent="0.2"/>
    <row r="5090" ht="12.75" customHeight="1" x14ac:dyDescent="0.2"/>
    <row r="5091" ht="12.75" customHeight="1" x14ac:dyDescent="0.2"/>
    <row r="5092" ht="12.75" customHeight="1" x14ac:dyDescent="0.2"/>
    <row r="5093" ht="12.75" customHeight="1" x14ac:dyDescent="0.2"/>
    <row r="5094" ht="12.75" customHeight="1" x14ac:dyDescent="0.2"/>
    <row r="5095" ht="12.75" customHeight="1" x14ac:dyDescent="0.2"/>
    <row r="5096" ht="12.75" customHeight="1" x14ac:dyDescent="0.2"/>
    <row r="5097" ht="12.75" customHeight="1" x14ac:dyDescent="0.2"/>
    <row r="5098" ht="12.75" customHeight="1" x14ac:dyDescent="0.2"/>
    <row r="5099" ht="12.75" customHeight="1" x14ac:dyDescent="0.2"/>
    <row r="5100" ht="12.75" customHeight="1" x14ac:dyDescent="0.2"/>
    <row r="5101" ht="12.75" customHeight="1" x14ac:dyDescent="0.2"/>
    <row r="5102" ht="12.75" customHeight="1" x14ac:dyDescent="0.2"/>
    <row r="5103" ht="12.75" customHeight="1" x14ac:dyDescent="0.2"/>
    <row r="5104" ht="12.75" customHeight="1" x14ac:dyDescent="0.2"/>
    <row r="5105" ht="12.75" customHeight="1" x14ac:dyDescent="0.2"/>
    <row r="5106" ht="12.75" customHeight="1" x14ac:dyDescent="0.2"/>
    <row r="5107" ht="12.75" customHeight="1" x14ac:dyDescent="0.2"/>
    <row r="5108" ht="12.75" customHeight="1" x14ac:dyDescent="0.2"/>
    <row r="5109" ht="12.75" customHeight="1" x14ac:dyDescent="0.2"/>
    <row r="5110" ht="12.75" customHeight="1" x14ac:dyDescent="0.2"/>
    <row r="5111" ht="12.75" customHeight="1" x14ac:dyDescent="0.2"/>
    <row r="5112" ht="12.75" customHeight="1" x14ac:dyDescent="0.2"/>
    <row r="5113" ht="12.75" customHeight="1" x14ac:dyDescent="0.2"/>
    <row r="5114" ht="12.75" customHeight="1" x14ac:dyDescent="0.2"/>
    <row r="5115" ht="12.75" customHeight="1" x14ac:dyDescent="0.2"/>
    <row r="5116" ht="12.75" customHeight="1" x14ac:dyDescent="0.2"/>
    <row r="5117" ht="12.75" customHeight="1" x14ac:dyDescent="0.2"/>
    <row r="5118" ht="12.75" customHeight="1" x14ac:dyDescent="0.2"/>
    <row r="5119" ht="12.75" customHeight="1" x14ac:dyDescent="0.2"/>
    <row r="5120" ht="12.75" customHeight="1" x14ac:dyDescent="0.2"/>
    <row r="5121" ht="12.75" customHeight="1" x14ac:dyDescent="0.2"/>
    <row r="5122" ht="12.75" customHeight="1" x14ac:dyDescent="0.2"/>
    <row r="5123" ht="12.75" customHeight="1" x14ac:dyDescent="0.2"/>
    <row r="5124" ht="12.75" customHeight="1" x14ac:dyDescent="0.2"/>
    <row r="5125" ht="12.75" customHeight="1" x14ac:dyDescent="0.2"/>
    <row r="5126" ht="12.75" customHeight="1" x14ac:dyDescent="0.2"/>
    <row r="5127" ht="12.75" customHeight="1" x14ac:dyDescent="0.2"/>
    <row r="5128" ht="12.75" customHeight="1" x14ac:dyDescent="0.2"/>
    <row r="5129" ht="12.75" customHeight="1" x14ac:dyDescent="0.2"/>
    <row r="5130" ht="12.75" customHeight="1" x14ac:dyDescent="0.2"/>
    <row r="5131" ht="12.75" customHeight="1" x14ac:dyDescent="0.2"/>
    <row r="5132" ht="12.75" customHeight="1" x14ac:dyDescent="0.2"/>
    <row r="5133" ht="12.75" customHeight="1" x14ac:dyDescent="0.2"/>
    <row r="5134" ht="12.75" customHeight="1" x14ac:dyDescent="0.2"/>
    <row r="5135" ht="12.75" customHeight="1" x14ac:dyDescent="0.2"/>
    <row r="5136" ht="12.75" customHeight="1" x14ac:dyDescent="0.2"/>
    <row r="5137" ht="12.75" customHeight="1" x14ac:dyDescent="0.2"/>
    <row r="5138" ht="12.75" customHeight="1" x14ac:dyDescent="0.2"/>
    <row r="5139" ht="12.75" customHeight="1" x14ac:dyDescent="0.2"/>
    <row r="5140" ht="12.75" customHeight="1" x14ac:dyDescent="0.2"/>
    <row r="5141" ht="12.75" customHeight="1" x14ac:dyDescent="0.2"/>
    <row r="5142" ht="12.75" customHeight="1" x14ac:dyDescent="0.2"/>
    <row r="5143" ht="12.75" customHeight="1" x14ac:dyDescent="0.2"/>
    <row r="5144" ht="12.75" customHeight="1" x14ac:dyDescent="0.2"/>
    <row r="5145" ht="12.75" customHeight="1" x14ac:dyDescent="0.2"/>
    <row r="5146" ht="12.75" customHeight="1" x14ac:dyDescent="0.2"/>
    <row r="5147" ht="12.75" customHeight="1" x14ac:dyDescent="0.2"/>
    <row r="5148" ht="12.75" customHeight="1" x14ac:dyDescent="0.2"/>
    <row r="5149" ht="12.75" customHeight="1" x14ac:dyDescent="0.2"/>
    <row r="5150" ht="12.75" customHeight="1" x14ac:dyDescent="0.2"/>
    <row r="5151" ht="12.75" customHeight="1" x14ac:dyDescent="0.2"/>
    <row r="5152" ht="12.75" customHeight="1" x14ac:dyDescent="0.2"/>
    <row r="5153" ht="12.75" customHeight="1" x14ac:dyDescent="0.2"/>
    <row r="5154" ht="12.75" customHeight="1" x14ac:dyDescent="0.2"/>
    <row r="5155" ht="12.75" customHeight="1" x14ac:dyDescent="0.2"/>
    <row r="5156" ht="12.75" customHeight="1" x14ac:dyDescent="0.2"/>
    <row r="5157" ht="12.75" customHeight="1" x14ac:dyDescent="0.2"/>
    <row r="5158" ht="12.75" customHeight="1" x14ac:dyDescent="0.2"/>
    <row r="5159" ht="12.75" customHeight="1" x14ac:dyDescent="0.2"/>
    <row r="5160" ht="12.75" customHeight="1" x14ac:dyDescent="0.2"/>
    <row r="5161" ht="12.75" customHeight="1" x14ac:dyDescent="0.2"/>
    <row r="5162" ht="12.75" customHeight="1" x14ac:dyDescent="0.2"/>
    <row r="5163" ht="12.75" customHeight="1" x14ac:dyDescent="0.2"/>
    <row r="5164" ht="12.75" customHeight="1" x14ac:dyDescent="0.2"/>
    <row r="5165" ht="12.75" customHeight="1" x14ac:dyDescent="0.2"/>
    <row r="5166" ht="12.75" customHeight="1" x14ac:dyDescent="0.2"/>
    <row r="5167" ht="12.75" customHeight="1" x14ac:dyDescent="0.2"/>
    <row r="5168" ht="12.75" customHeight="1" x14ac:dyDescent="0.2"/>
    <row r="5169" ht="12.75" customHeight="1" x14ac:dyDescent="0.2"/>
    <row r="5170" ht="12.75" customHeight="1" x14ac:dyDescent="0.2"/>
    <row r="5171" ht="12.75" customHeight="1" x14ac:dyDescent="0.2"/>
    <row r="5172" ht="12.75" customHeight="1" x14ac:dyDescent="0.2"/>
    <row r="5173" ht="12.75" customHeight="1" x14ac:dyDescent="0.2"/>
    <row r="5174" ht="12.75" customHeight="1" x14ac:dyDescent="0.2"/>
    <row r="5175" ht="12.75" customHeight="1" x14ac:dyDescent="0.2"/>
    <row r="5176" ht="12.75" customHeight="1" x14ac:dyDescent="0.2"/>
    <row r="5177" ht="12.75" customHeight="1" x14ac:dyDescent="0.2"/>
    <row r="5178" ht="12.75" customHeight="1" x14ac:dyDescent="0.2"/>
    <row r="5179" ht="12.75" customHeight="1" x14ac:dyDescent="0.2"/>
    <row r="5180" ht="12.75" customHeight="1" x14ac:dyDescent="0.2"/>
    <row r="5181" ht="12.75" customHeight="1" x14ac:dyDescent="0.2"/>
    <row r="5182" ht="12.75" customHeight="1" x14ac:dyDescent="0.2"/>
    <row r="5183" ht="12.75" customHeight="1" x14ac:dyDescent="0.2"/>
    <row r="5184" ht="12.75" customHeight="1" x14ac:dyDescent="0.2"/>
    <row r="5185" ht="12.75" customHeight="1" x14ac:dyDescent="0.2"/>
    <row r="5186" ht="12.75" customHeight="1" x14ac:dyDescent="0.2"/>
    <row r="5187" ht="12.75" customHeight="1" x14ac:dyDescent="0.2"/>
    <row r="5188" ht="12.75" customHeight="1" x14ac:dyDescent="0.2"/>
    <row r="5189" ht="12.75" customHeight="1" x14ac:dyDescent="0.2"/>
    <row r="5190" ht="12.75" customHeight="1" x14ac:dyDescent="0.2"/>
    <row r="5191" ht="12.75" customHeight="1" x14ac:dyDescent="0.2"/>
    <row r="5192" ht="12.75" customHeight="1" x14ac:dyDescent="0.2"/>
    <row r="5193" ht="12.75" customHeight="1" x14ac:dyDescent="0.2"/>
    <row r="5194" ht="12.75" customHeight="1" x14ac:dyDescent="0.2"/>
    <row r="5195" ht="12.75" customHeight="1" x14ac:dyDescent="0.2"/>
    <row r="5196" ht="12.75" customHeight="1" x14ac:dyDescent="0.2"/>
    <row r="5197" ht="12.75" customHeight="1" x14ac:dyDescent="0.2"/>
    <row r="5198" ht="12.75" customHeight="1" x14ac:dyDescent="0.2"/>
    <row r="5199" ht="12.75" customHeight="1" x14ac:dyDescent="0.2"/>
    <row r="5200" ht="12.75" customHeight="1" x14ac:dyDescent="0.2"/>
    <row r="5201" ht="12.75" customHeight="1" x14ac:dyDescent="0.2"/>
    <row r="5202" ht="12.75" customHeight="1" x14ac:dyDescent="0.2"/>
    <row r="5203" ht="12.75" customHeight="1" x14ac:dyDescent="0.2"/>
    <row r="5204" ht="12.75" customHeight="1" x14ac:dyDescent="0.2"/>
    <row r="5205" ht="12.75" customHeight="1" x14ac:dyDescent="0.2"/>
    <row r="5206" ht="12.75" customHeight="1" x14ac:dyDescent="0.2"/>
    <row r="5207" ht="12.75" customHeight="1" x14ac:dyDescent="0.2"/>
    <row r="5208" ht="12.75" customHeight="1" x14ac:dyDescent="0.2"/>
    <row r="5209" ht="12.75" customHeight="1" x14ac:dyDescent="0.2"/>
    <row r="5210" ht="12.75" customHeight="1" x14ac:dyDescent="0.2"/>
    <row r="5211" ht="12.75" customHeight="1" x14ac:dyDescent="0.2"/>
    <row r="5212" ht="12.75" customHeight="1" x14ac:dyDescent="0.2"/>
    <row r="5213" ht="12.75" customHeight="1" x14ac:dyDescent="0.2"/>
    <row r="5214" ht="12.75" customHeight="1" x14ac:dyDescent="0.2"/>
    <row r="5215" ht="12.75" customHeight="1" x14ac:dyDescent="0.2"/>
    <row r="5216" ht="12.75" customHeight="1" x14ac:dyDescent="0.2"/>
    <row r="5217" ht="12.75" customHeight="1" x14ac:dyDescent="0.2"/>
    <row r="5218" ht="12.75" customHeight="1" x14ac:dyDescent="0.2"/>
    <row r="5219" ht="12.75" customHeight="1" x14ac:dyDescent="0.2"/>
    <row r="5220" ht="12.75" customHeight="1" x14ac:dyDescent="0.2"/>
    <row r="5221" ht="12.75" customHeight="1" x14ac:dyDescent="0.2"/>
    <row r="5222" ht="12.75" customHeight="1" x14ac:dyDescent="0.2"/>
    <row r="5223" ht="12.75" customHeight="1" x14ac:dyDescent="0.2"/>
    <row r="5224" ht="12.75" customHeight="1" x14ac:dyDescent="0.2"/>
    <row r="5225" ht="12.75" customHeight="1" x14ac:dyDescent="0.2"/>
    <row r="5226" ht="12.75" customHeight="1" x14ac:dyDescent="0.2"/>
    <row r="5227" ht="12.75" customHeight="1" x14ac:dyDescent="0.2"/>
    <row r="5228" ht="12.75" customHeight="1" x14ac:dyDescent="0.2"/>
    <row r="5229" ht="12.75" customHeight="1" x14ac:dyDescent="0.2"/>
    <row r="5230" ht="12.75" customHeight="1" x14ac:dyDescent="0.2"/>
    <row r="5231" ht="12.75" customHeight="1" x14ac:dyDescent="0.2"/>
    <row r="5232" ht="12.75" customHeight="1" x14ac:dyDescent="0.2"/>
    <row r="5233" ht="12.75" customHeight="1" x14ac:dyDescent="0.2"/>
    <row r="5234" ht="12.75" customHeight="1" x14ac:dyDescent="0.2"/>
    <row r="5235" ht="12.75" customHeight="1" x14ac:dyDescent="0.2"/>
    <row r="5236" ht="12.75" customHeight="1" x14ac:dyDescent="0.2"/>
    <row r="5237" ht="12.75" customHeight="1" x14ac:dyDescent="0.2"/>
    <row r="5238" ht="12.75" customHeight="1" x14ac:dyDescent="0.2"/>
    <row r="5239" ht="12.75" customHeight="1" x14ac:dyDescent="0.2"/>
    <row r="5240" ht="12.75" customHeight="1" x14ac:dyDescent="0.2"/>
    <row r="5241" ht="12.75" customHeight="1" x14ac:dyDescent="0.2"/>
    <row r="5242" ht="12.75" customHeight="1" x14ac:dyDescent="0.2"/>
    <row r="5243" ht="12.75" customHeight="1" x14ac:dyDescent="0.2"/>
    <row r="5244" ht="12.75" customHeight="1" x14ac:dyDescent="0.2"/>
    <row r="5245" ht="12.75" customHeight="1" x14ac:dyDescent="0.2"/>
    <row r="5246" ht="12.75" customHeight="1" x14ac:dyDescent="0.2"/>
    <row r="5247" ht="12.75" customHeight="1" x14ac:dyDescent="0.2"/>
    <row r="5248" ht="12.75" customHeight="1" x14ac:dyDescent="0.2"/>
    <row r="5249" ht="12.75" customHeight="1" x14ac:dyDescent="0.2"/>
    <row r="5250" ht="12.75" customHeight="1" x14ac:dyDescent="0.2"/>
    <row r="5251" ht="12.75" customHeight="1" x14ac:dyDescent="0.2"/>
    <row r="5252" ht="12.75" customHeight="1" x14ac:dyDescent="0.2"/>
    <row r="5253" ht="12.75" customHeight="1" x14ac:dyDescent="0.2"/>
    <row r="5254" ht="12.75" customHeight="1" x14ac:dyDescent="0.2"/>
    <row r="5255" ht="12.75" customHeight="1" x14ac:dyDescent="0.2"/>
    <row r="5256" ht="12.75" customHeight="1" x14ac:dyDescent="0.2"/>
    <row r="5257" ht="12.75" customHeight="1" x14ac:dyDescent="0.2"/>
    <row r="5258" ht="12.75" customHeight="1" x14ac:dyDescent="0.2"/>
    <row r="5259" ht="12.75" customHeight="1" x14ac:dyDescent="0.2"/>
    <row r="5260" ht="12.75" customHeight="1" x14ac:dyDescent="0.2"/>
    <row r="5261" ht="12.75" customHeight="1" x14ac:dyDescent="0.2"/>
    <row r="5262" ht="12.75" customHeight="1" x14ac:dyDescent="0.2"/>
    <row r="5263" ht="12.75" customHeight="1" x14ac:dyDescent="0.2"/>
    <row r="5264" ht="12.75" customHeight="1" x14ac:dyDescent="0.2"/>
    <row r="5265" ht="12.75" customHeight="1" x14ac:dyDescent="0.2"/>
    <row r="5266" ht="12.75" customHeight="1" x14ac:dyDescent="0.2"/>
    <row r="5267" ht="12.75" customHeight="1" x14ac:dyDescent="0.2"/>
    <row r="5268" ht="12.75" customHeight="1" x14ac:dyDescent="0.2"/>
    <row r="5269" ht="12.75" customHeight="1" x14ac:dyDescent="0.2"/>
    <row r="5270" ht="12.75" customHeight="1" x14ac:dyDescent="0.2"/>
    <row r="5271" ht="12.75" customHeight="1" x14ac:dyDescent="0.2"/>
    <row r="5272" ht="12.75" customHeight="1" x14ac:dyDescent="0.2"/>
    <row r="5273" ht="12.75" customHeight="1" x14ac:dyDescent="0.2"/>
    <row r="5274" ht="12.75" customHeight="1" x14ac:dyDescent="0.2"/>
    <row r="5275" ht="12.75" customHeight="1" x14ac:dyDescent="0.2"/>
    <row r="5276" ht="12.75" customHeight="1" x14ac:dyDescent="0.2"/>
    <row r="5277" ht="12.75" customHeight="1" x14ac:dyDescent="0.2"/>
    <row r="5278" ht="12.75" customHeight="1" x14ac:dyDescent="0.2"/>
    <row r="5279" ht="12.75" customHeight="1" x14ac:dyDescent="0.2"/>
    <row r="5280" ht="12.75" customHeight="1" x14ac:dyDescent="0.2"/>
    <row r="5281" ht="12.75" customHeight="1" x14ac:dyDescent="0.2"/>
    <row r="5282" ht="12.75" customHeight="1" x14ac:dyDescent="0.2"/>
    <row r="5283" ht="12.75" customHeight="1" x14ac:dyDescent="0.2"/>
    <row r="5284" ht="12.75" customHeight="1" x14ac:dyDescent="0.2"/>
    <row r="5285" ht="12.75" customHeight="1" x14ac:dyDescent="0.2"/>
    <row r="5286" ht="12.75" customHeight="1" x14ac:dyDescent="0.2"/>
    <row r="5287" ht="12.75" customHeight="1" x14ac:dyDescent="0.2"/>
    <row r="5288" ht="12.75" customHeight="1" x14ac:dyDescent="0.2"/>
    <row r="5289" ht="12.75" customHeight="1" x14ac:dyDescent="0.2"/>
    <row r="5290" ht="12.75" customHeight="1" x14ac:dyDescent="0.2"/>
    <row r="5291" ht="12.75" customHeight="1" x14ac:dyDescent="0.2"/>
    <row r="5292" ht="12.75" customHeight="1" x14ac:dyDescent="0.2"/>
    <row r="5293" ht="12.75" customHeight="1" x14ac:dyDescent="0.2"/>
    <row r="5294" ht="12.75" customHeight="1" x14ac:dyDescent="0.2"/>
    <row r="5295" ht="12.75" customHeight="1" x14ac:dyDescent="0.2"/>
    <row r="5296" ht="12.75" customHeight="1" x14ac:dyDescent="0.2"/>
    <row r="5297" ht="12.75" customHeight="1" x14ac:dyDescent="0.2"/>
    <row r="5298" ht="12.75" customHeight="1" x14ac:dyDescent="0.2"/>
    <row r="5299" ht="12.75" customHeight="1" x14ac:dyDescent="0.2"/>
    <row r="5300" ht="12.75" customHeight="1" x14ac:dyDescent="0.2"/>
    <row r="5301" ht="12.75" customHeight="1" x14ac:dyDescent="0.2"/>
    <row r="5302" ht="12.75" customHeight="1" x14ac:dyDescent="0.2"/>
    <row r="5303" ht="12.75" customHeight="1" x14ac:dyDescent="0.2"/>
    <row r="5304" ht="12.75" customHeight="1" x14ac:dyDescent="0.2"/>
    <row r="5305" ht="12.75" customHeight="1" x14ac:dyDescent="0.2"/>
    <row r="5306" ht="12.75" customHeight="1" x14ac:dyDescent="0.2"/>
    <row r="5307" ht="12.75" customHeight="1" x14ac:dyDescent="0.2"/>
    <row r="5308" ht="12.75" customHeight="1" x14ac:dyDescent="0.2"/>
    <row r="5309" ht="12.75" customHeight="1" x14ac:dyDescent="0.2"/>
    <row r="5310" ht="12.75" customHeight="1" x14ac:dyDescent="0.2"/>
    <row r="5311" ht="12.75" customHeight="1" x14ac:dyDescent="0.2"/>
    <row r="5312" ht="12.75" customHeight="1" x14ac:dyDescent="0.2"/>
    <row r="5313" ht="12.75" customHeight="1" x14ac:dyDescent="0.2"/>
    <row r="5314" ht="12.75" customHeight="1" x14ac:dyDescent="0.2"/>
    <row r="5315" ht="12.75" customHeight="1" x14ac:dyDescent="0.2"/>
    <row r="5316" ht="12.75" customHeight="1" x14ac:dyDescent="0.2"/>
    <row r="5317" ht="12.75" customHeight="1" x14ac:dyDescent="0.2"/>
    <row r="5318" ht="12.75" customHeight="1" x14ac:dyDescent="0.2"/>
    <row r="5319" ht="12.75" customHeight="1" x14ac:dyDescent="0.2"/>
    <row r="5320" ht="12.75" customHeight="1" x14ac:dyDescent="0.2"/>
    <row r="5321" ht="12.75" customHeight="1" x14ac:dyDescent="0.2"/>
    <row r="5322" ht="12.75" customHeight="1" x14ac:dyDescent="0.2"/>
    <row r="5323" ht="12.75" customHeight="1" x14ac:dyDescent="0.2"/>
    <row r="5324" ht="12.75" customHeight="1" x14ac:dyDescent="0.2"/>
    <row r="5325" ht="12.75" customHeight="1" x14ac:dyDescent="0.2"/>
    <row r="5326" ht="12.75" customHeight="1" x14ac:dyDescent="0.2"/>
    <row r="5327" ht="12.75" customHeight="1" x14ac:dyDescent="0.2"/>
    <row r="5328" ht="12.75" customHeight="1" x14ac:dyDescent="0.2"/>
    <row r="5329" ht="12.75" customHeight="1" x14ac:dyDescent="0.2"/>
    <row r="5330" ht="12.75" customHeight="1" x14ac:dyDescent="0.2"/>
    <row r="5331" ht="12.75" customHeight="1" x14ac:dyDescent="0.2"/>
    <row r="5332" ht="12.75" customHeight="1" x14ac:dyDescent="0.2"/>
    <row r="5333" ht="12.75" customHeight="1" x14ac:dyDescent="0.2"/>
    <row r="5334" ht="12.75" customHeight="1" x14ac:dyDescent="0.2"/>
    <row r="5335" ht="12.75" customHeight="1" x14ac:dyDescent="0.2"/>
    <row r="5336" ht="12.75" customHeight="1" x14ac:dyDescent="0.2"/>
    <row r="5337" ht="12.75" customHeight="1" x14ac:dyDescent="0.2"/>
    <row r="5338" ht="12.75" customHeight="1" x14ac:dyDescent="0.2"/>
    <row r="5339" ht="12.75" customHeight="1" x14ac:dyDescent="0.2"/>
    <row r="5340" ht="12.75" customHeight="1" x14ac:dyDescent="0.2"/>
    <row r="5341" ht="12.75" customHeight="1" x14ac:dyDescent="0.2"/>
    <row r="5342" ht="12.75" customHeight="1" x14ac:dyDescent="0.2"/>
    <row r="5343" ht="12.75" customHeight="1" x14ac:dyDescent="0.2"/>
    <row r="5344" ht="12.75" customHeight="1" x14ac:dyDescent="0.2"/>
    <row r="5345" ht="12.75" customHeight="1" x14ac:dyDescent="0.2"/>
    <row r="5346" ht="12.75" customHeight="1" x14ac:dyDescent="0.2"/>
    <row r="5347" ht="12.75" customHeight="1" x14ac:dyDescent="0.2"/>
    <row r="5348" ht="12.75" customHeight="1" x14ac:dyDescent="0.2"/>
    <row r="5349" ht="12.75" customHeight="1" x14ac:dyDescent="0.2"/>
    <row r="5350" ht="12.75" customHeight="1" x14ac:dyDescent="0.2"/>
    <row r="5351" ht="12.75" customHeight="1" x14ac:dyDescent="0.2"/>
    <row r="5352" ht="12.75" customHeight="1" x14ac:dyDescent="0.2"/>
    <row r="5353" ht="12.75" customHeight="1" x14ac:dyDescent="0.2"/>
    <row r="5354" ht="12.75" customHeight="1" x14ac:dyDescent="0.2"/>
    <row r="5355" ht="12.75" customHeight="1" x14ac:dyDescent="0.2"/>
    <row r="5356" ht="12.75" customHeight="1" x14ac:dyDescent="0.2"/>
    <row r="5357" ht="12.75" customHeight="1" x14ac:dyDescent="0.2"/>
    <row r="5358" ht="12.75" customHeight="1" x14ac:dyDescent="0.2"/>
    <row r="5359" ht="12.75" customHeight="1" x14ac:dyDescent="0.2"/>
    <row r="5360" ht="12.75" customHeight="1" x14ac:dyDescent="0.2"/>
    <row r="5361" ht="12.75" customHeight="1" x14ac:dyDescent="0.2"/>
    <row r="5362" ht="12.75" customHeight="1" x14ac:dyDescent="0.2"/>
    <row r="5363" ht="12.75" customHeight="1" x14ac:dyDescent="0.2"/>
    <row r="5364" ht="12.75" customHeight="1" x14ac:dyDescent="0.2"/>
    <row r="5365" ht="12.75" customHeight="1" x14ac:dyDescent="0.2"/>
    <row r="5366" ht="12.75" customHeight="1" x14ac:dyDescent="0.2"/>
    <row r="5367" ht="12.75" customHeight="1" x14ac:dyDescent="0.2"/>
    <row r="5368" ht="12.75" customHeight="1" x14ac:dyDescent="0.2"/>
    <row r="5369" ht="12.75" customHeight="1" x14ac:dyDescent="0.2"/>
    <row r="5370" ht="12.75" customHeight="1" x14ac:dyDescent="0.2"/>
    <row r="5371" ht="12.75" customHeight="1" x14ac:dyDescent="0.2"/>
    <row r="5372" ht="12.75" customHeight="1" x14ac:dyDescent="0.2"/>
    <row r="5373" ht="12.75" customHeight="1" x14ac:dyDescent="0.2"/>
    <row r="5374" ht="12.75" customHeight="1" x14ac:dyDescent="0.2"/>
    <row r="5375" ht="12.75" customHeight="1" x14ac:dyDescent="0.2"/>
    <row r="5376" ht="12.75" customHeight="1" x14ac:dyDescent="0.2"/>
    <row r="5377" ht="12.75" customHeight="1" x14ac:dyDescent="0.2"/>
    <row r="5378" ht="12.75" customHeight="1" x14ac:dyDescent="0.2"/>
    <row r="5379" ht="12.75" customHeight="1" x14ac:dyDescent="0.2"/>
    <row r="5380" ht="12.75" customHeight="1" x14ac:dyDescent="0.2"/>
    <row r="5381" ht="12.75" customHeight="1" x14ac:dyDescent="0.2"/>
    <row r="5382" ht="12.75" customHeight="1" x14ac:dyDescent="0.2"/>
    <row r="5383" ht="12.75" customHeight="1" x14ac:dyDescent="0.2"/>
    <row r="5384" ht="12.75" customHeight="1" x14ac:dyDescent="0.2"/>
    <row r="5385" ht="12.75" customHeight="1" x14ac:dyDescent="0.2"/>
    <row r="5386" ht="12.75" customHeight="1" x14ac:dyDescent="0.2"/>
    <row r="5387" ht="12.75" customHeight="1" x14ac:dyDescent="0.2"/>
    <row r="5388" ht="12.75" customHeight="1" x14ac:dyDescent="0.2"/>
    <row r="5389" ht="12.75" customHeight="1" x14ac:dyDescent="0.2"/>
    <row r="5390" ht="12.75" customHeight="1" x14ac:dyDescent="0.2"/>
    <row r="5391" ht="12.75" customHeight="1" x14ac:dyDescent="0.2"/>
    <row r="5392" ht="12.75" customHeight="1" x14ac:dyDescent="0.2"/>
    <row r="5393" ht="12.75" customHeight="1" x14ac:dyDescent="0.2"/>
    <row r="5394" ht="12.75" customHeight="1" x14ac:dyDescent="0.2"/>
    <row r="5395" ht="12.75" customHeight="1" x14ac:dyDescent="0.2"/>
    <row r="5396" ht="12.75" customHeight="1" x14ac:dyDescent="0.2"/>
    <row r="5397" ht="12.75" customHeight="1" x14ac:dyDescent="0.2"/>
    <row r="5398" ht="12.75" customHeight="1" x14ac:dyDescent="0.2"/>
    <row r="5399" ht="12.75" customHeight="1" x14ac:dyDescent="0.2"/>
    <row r="5400" ht="12.75" customHeight="1" x14ac:dyDescent="0.2"/>
    <row r="5401" ht="12.75" customHeight="1" x14ac:dyDescent="0.2"/>
    <row r="5402" ht="12.75" customHeight="1" x14ac:dyDescent="0.2"/>
    <row r="5403" ht="12.75" customHeight="1" x14ac:dyDescent="0.2"/>
    <row r="5404" ht="12.75" customHeight="1" x14ac:dyDescent="0.2"/>
    <row r="5405" ht="12.75" customHeight="1" x14ac:dyDescent="0.2"/>
    <row r="5406" ht="12.75" customHeight="1" x14ac:dyDescent="0.2"/>
    <row r="5407" ht="12.75" customHeight="1" x14ac:dyDescent="0.2"/>
    <row r="5408" ht="12.75" customHeight="1" x14ac:dyDescent="0.2"/>
    <row r="5409" ht="12.75" customHeight="1" x14ac:dyDescent="0.2"/>
    <row r="5410" ht="12.75" customHeight="1" x14ac:dyDescent="0.2"/>
    <row r="5411" ht="12.75" customHeight="1" x14ac:dyDescent="0.2"/>
    <row r="5412" ht="12.75" customHeight="1" x14ac:dyDescent="0.2"/>
    <row r="5413" ht="12.75" customHeight="1" x14ac:dyDescent="0.2"/>
    <row r="5414" ht="12.75" customHeight="1" x14ac:dyDescent="0.2"/>
    <row r="5415" ht="12.75" customHeight="1" x14ac:dyDescent="0.2"/>
    <row r="5416" ht="12.75" customHeight="1" x14ac:dyDescent="0.2"/>
    <row r="5417" ht="12.75" customHeight="1" x14ac:dyDescent="0.2"/>
    <row r="5418" ht="12.75" customHeight="1" x14ac:dyDescent="0.2"/>
    <row r="5419" ht="12.75" customHeight="1" x14ac:dyDescent="0.2"/>
    <row r="5420" ht="12.75" customHeight="1" x14ac:dyDescent="0.2"/>
    <row r="5421" ht="12.75" customHeight="1" x14ac:dyDescent="0.2"/>
    <row r="5422" ht="12.75" customHeight="1" x14ac:dyDescent="0.2"/>
    <row r="5423" ht="12.75" customHeight="1" x14ac:dyDescent="0.2"/>
    <row r="5424" ht="12.75" customHeight="1" x14ac:dyDescent="0.2"/>
    <row r="5425" ht="12.75" customHeight="1" x14ac:dyDescent="0.2"/>
    <row r="5426" ht="12.75" customHeight="1" x14ac:dyDescent="0.2"/>
    <row r="5427" ht="12.75" customHeight="1" x14ac:dyDescent="0.2"/>
    <row r="5428" ht="12.75" customHeight="1" x14ac:dyDescent="0.2"/>
    <row r="5429" ht="12.75" customHeight="1" x14ac:dyDescent="0.2"/>
    <row r="5430" ht="12.75" customHeight="1" x14ac:dyDescent="0.2"/>
    <row r="5431" ht="12.75" customHeight="1" x14ac:dyDescent="0.2"/>
    <row r="5432" ht="12.75" customHeight="1" x14ac:dyDescent="0.2"/>
    <row r="5433" ht="12.75" customHeight="1" x14ac:dyDescent="0.2"/>
    <row r="5434" ht="12.75" customHeight="1" x14ac:dyDescent="0.2"/>
    <row r="5435" ht="12.75" customHeight="1" x14ac:dyDescent="0.2"/>
    <row r="5436" ht="12.75" customHeight="1" x14ac:dyDescent="0.2"/>
    <row r="5437" ht="12.75" customHeight="1" x14ac:dyDescent="0.2"/>
    <row r="5438" ht="12.75" customHeight="1" x14ac:dyDescent="0.2"/>
    <row r="5439" ht="12.75" customHeight="1" x14ac:dyDescent="0.2"/>
    <row r="5440" ht="12.75" customHeight="1" x14ac:dyDescent="0.2"/>
    <row r="5441" ht="12.75" customHeight="1" x14ac:dyDescent="0.2"/>
    <row r="5442" ht="12.75" customHeight="1" x14ac:dyDescent="0.2"/>
    <row r="5443" ht="12.75" customHeight="1" x14ac:dyDescent="0.2"/>
    <row r="5444" ht="12.75" customHeight="1" x14ac:dyDescent="0.2"/>
    <row r="5445" ht="12.75" customHeight="1" x14ac:dyDescent="0.2"/>
    <row r="5446" ht="12.75" customHeight="1" x14ac:dyDescent="0.2"/>
    <row r="5447" ht="12.75" customHeight="1" x14ac:dyDescent="0.2"/>
    <row r="5448" ht="12.75" customHeight="1" x14ac:dyDescent="0.2"/>
    <row r="5449" ht="12.75" customHeight="1" x14ac:dyDescent="0.2"/>
    <row r="5450" ht="12.75" customHeight="1" x14ac:dyDescent="0.2"/>
    <row r="5451" ht="12.75" customHeight="1" x14ac:dyDescent="0.2"/>
    <row r="5452" ht="12.75" customHeight="1" x14ac:dyDescent="0.2"/>
    <row r="5453" ht="12.75" customHeight="1" x14ac:dyDescent="0.2"/>
    <row r="5454" ht="12.75" customHeight="1" x14ac:dyDescent="0.2"/>
    <row r="5455" ht="12.75" customHeight="1" x14ac:dyDescent="0.2"/>
    <row r="5456" ht="12.75" customHeight="1" x14ac:dyDescent="0.2"/>
    <row r="5457" ht="12.75" customHeight="1" x14ac:dyDescent="0.2"/>
    <row r="5458" ht="12.75" customHeight="1" x14ac:dyDescent="0.2"/>
    <row r="5459" ht="12.75" customHeight="1" x14ac:dyDescent="0.2"/>
    <row r="5460" ht="12.75" customHeight="1" x14ac:dyDescent="0.2"/>
    <row r="5461" ht="12.75" customHeight="1" x14ac:dyDescent="0.2"/>
    <row r="5462" ht="12.75" customHeight="1" x14ac:dyDescent="0.2"/>
    <row r="5463" ht="12.75" customHeight="1" x14ac:dyDescent="0.2"/>
    <row r="5464" ht="12.75" customHeight="1" x14ac:dyDescent="0.2"/>
    <row r="5465" ht="12.75" customHeight="1" x14ac:dyDescent="0.2"/>
    <row r="5466" ht="12.75" customHeight="1" x14ac:dyDescent="0.2"/>
    <row r="5467" ht="12.75" customHeight="1" x14ac:dyDescent="0.2"/>
    <row r="5468" ht="12.75" customHeight="1" x14ac:dyDescent="0.2"/>
    <row r="5469" ht="12.75" customHeight="1" x14ac:dyDescent="0.2"/>
    <row r="5470" ht="12.75" customHeight="1" x14ac:dyDescent="0.2"/>
    <row r="5471" ht="12.75" customHeight="1" x14ac:dyDescent="0.2"/>
    <row r="5472" ht="12.75" customHeight="1" x14ac:dyDescent="0.2"/>
    <row r="5473" ht="12.75" customHeight="1" x14ac:dyDescent="0.2"/>
    <row r="5474" ht="12.75" customHeight="1" x14ac:dyDescent="0.2"/>
    <row r="5475" ht="12.75" customHeight="1" x14ac:dyDescent="0.2"/>
    <row r="5476" ht="12.75" customHeight="1" x14ac:dyDescent="0.2"/>
    <row r="5477" ht="12.75" customHeight="1" x14ac:dyDescent="0.2"/>
    <row r="5478" ht="12.75" customHeight="1" x14ac:dyDescent="0.2"/>
    <row r="5479" ht="12.75" customHeight="1" x14ac:dyDescent="0.2"/>
    <row r="5480" ht="12.75" customHeight="1" x14ac:dyDescent="0.2"/>
    <row r="5481" ht="12.75" customHeight="1" x14ac:dyDescent="0.2"/>
    <row r="5482" ht="12.75" customHeight="1" x14ac:dyDescent="0.2"/>
    <row r="5483" ht="12.75" customHeight="1" x14ac:dyDescent="0.2"/>
    <row r="5484" ht="12.75" customHeight="1" x14ac:dyDescent="0.2"/>
    <row r="5485" ht="12.75" customHeight="1" x14ac:dyDescent="0.2"/>
    <row r="5486" ht="12.75" customHeight="1" x14ac:dyDescent="0.2"/>
    <row r="5487" ht="12.75" customHeight="1" x14ac:dyDescent="0.2"/>
    <row r="5488" ht="12.75" customHeight="1" x14ac:dyDescent="0.2"/>
    <row r="5489" ht="12.75" customHeight="1" x14ac:dyDescent="0.2"/>
    <row r="5490" ht="12.75" customHeight="1" x14ac:dyDescent="0.2"/>
    <row r="5491" ht="12.75" customHeight="1" x14ac:dyDescent="0.2"/>
    <row r="5492" ht="12.75" customHeight="1" x14ac:dyDescent="0.2"/>
    <row r="5493" ht="12.75" customHeight="1" x14ac:dyDescent="0.2"/>
    <row r="5494" ht="12.75" customHeight="1" x14ac:dyDescent="0.2"/>
    <row r="5495" ht="12.75" customHeight="1" x14ac:dyDescent="0.2"/>
    <row r="5496" ht="12.75" customHeight="1" x14ac:dyDescent="0.2"/>
    <row r="5497" ht="12.75" customHeight="1" x14ac:dyDescent="0.2"/>
    <row r="5498" ht="12.75" customHeight="1" x14ac:dyDescent="0.2"/>
    <row r="5499" ht="12.75" customHeight="1" x14ac:dyDescent="0.2"/>
    <row r="5500" ht="12.75" customHeight="1" x14ac:dyDescent="0.2"/>
    <row r="5501" ht="12.75" customHeight="1" x14ac:dyDescent="0.2"/>
    <row r="5502" ht="12.75" customHeight="1" x14ac:dyDescent="0.2"/>
    <row r="5503" ht="12.75" customHeight="1" x14ac:dyDescent="0.2"/>
    <row r="5504" ht="12.75" customHeight="1" x14ac:dyDescent="0.2"/>
    <row r="5505" ht="12.75" customHeight="1" x14ac:dyDescent="0.2"/>
    <row r="5506" ht="12.75" customHeight="1" x14ac:dyDescent="0.2"/>
    <row r="5507" ht="12.75" customHeight="1" x14ac:dyDescent="0.2"/>
    <row r="5508" ht="12.75" customHeight="1" x14ac:dyDescent="0.2"/>
    <row r="5509" ht="12.75" customHeight="1" x14ac:dyDescent="0.2"/>
    <row r="5510" ht="12.75" customHeight="1" x14ac:dyDescent="0.2"/>
    <row r="5511" ht="12.75" customHeight="1" x14ac:dyDescent="0.2"/>
    <row r="5512" ht="12.75" customHeight="1" x14ac:dyDescent="0.2"/>
    <row r="5513" ht="12.75" customHeight="1" x14ac:dyDescent="0.2"/>
    <row r="5514" ht="12.75" customHeight="1" x14ac:dyDescent="0.2"/>
    <row r="5515" ht="12.75" customHeight="1" x14ac:dyDescent="0.2"/>
    <row r="5516" ht="12.75" customHeight="1" x14ac:dyDescent="0.2"/>
    <row r="5517" ht="12.75" customHeight="1" x14ac:dyDescent="0.2"/>
    <row r="5518" ht="12.75" customHeight="1" x14ac:dyDescent="0.2"/>
    <row r="5519" ht="12.75" customHeight="1" x14ac:dyDescent="0.2"/>
    <row r="5520" ht="12.75" customHeight="1" x14ac:dyDescent="0.2"/>
    <row r="5521" ht="12.75" customHeight="1" x14ac:dyDescent="0.2"/>
    <row r="5522" ht="12.75" customHeight="1" x14ac:dyDescent="0.2"/>
    <row r="5523" ht="12.75" customHeight="1" x14ac:dyDescent="0.2"/>
    <row r="5524" ht="12.75" customHeight="1" x14ac:dyDescent="0.2"/>
    <row r="5525" ht="12.75" customHeight="1" x14ac:dyDescent="0.2"/>
    <row r="5526" ht="12.75" customHeight="1" x14ac:dyDescent="0.2"/>
    <row r="5527" ht="12.75" customHeight="1" x14ac:dyDescent="0.2"/>
    <row r="5528" ht="12.75" customHeight="1" x14ac:dyDescent="0.2"/>
    <row r="5529" ht="12.75" customHeight="1" x14ac:dyDescent="0.2"/>
    <row r="5530" ht="12.75" customHeight="1" x14ac:dyDescent="0.2"/>
    <row r="5531" ht="12.75" customHeight="1" x14ac:dyDescent="0.2"/>
    <row r="5532" ht="12.75" customHeight="1" x14ac:dyDescent="0.2"/>
    <row r="5533" ht="12.75" customHeight="1" x14ac:dyDescent="0.2"/>
    <row r="5534" ht="12.75" customHeight="1" x14ac:dyDescent="0.2"/>
    <row r="5535" ht="12.75" customHeight="1" x14ac:dyDescent="0.2"/>
    <row r="5536" ht="12.75" customHeight="1" x14ac:dyDescent="0.2"/>
    <row r="5537" ht="12.75" customHeight="1" x14ac:dyDescent="0.2"/>
    <row r="5538" ht="12.75" customHeight="1" x14ac:dyDescent="0.2"/>
    <row r="5539" ht="12.75" customHeight="1" x14ac:dyDescent="0.2"/>
    <row r="5540" ht="12.75" customHeight="1" x14ac:dyDescent="0.2"/>
    <row r="5541" ht="12.75" customHeight="1" x14ac:dyDescent="0.2"/>
    <row r="5542" ht="12.75" customHeight="1" x14ac:dyDescent="0.2"/>
    <row r="5543" ht="12.75" customHeight="1" x14ac:dyDescent="0.2"/>
    <row r="5544" ht="12.75" customHeight="1" x14ac:dyDescent="0.2"/>
    <row r="5545" ht="12.75" customHeight="1" x14ac:dyDescent="0.2"/>
    <row r="5546" ht="12.75" customHeight="1" x14ac:dyDescent="0.2"/>
    <row r="5547" ht="12.75" customHeight="1" x14ac:dyDescent="0.2"/>
    <row r="5548" ht="12.75" customHeight="1" x14ac:dyDescent="0.2"/>
    <row r="5549" ht="12.75" customHeight="1" x14ac:dyDescent="0.2"/>
    <row r="5550" ht="12.75" customHeight="1" x14ac:dyDescent="0.2"/>
    <row r="5551" ht="12.75" customHeight="1" x14ac:dyDescent="0.2"/>
    <row r="5552" ht="12.75" customHeight="1" x14ac:dyDescent="0.2"/>
    <row r="5553" ht="12.75" customHeight="1" x14ac:dyDescent="0.2"/>
    <row r="5554" ht="12.75" customHeight="1" x14ac:dyDescent="0.2"/>
    <row r="5555" ht="12.75" customHeight="1" x14ac:dyDescent="0.2"/>
    <row r="5556" ht="12.75" customHeight="1" x14ac:dyDescent="0.2"/>
    <row r="5557" ht="12.75" customHeight="1" x14ac:dyDescent="0.2"/>
    <row r="5558" ht="12.75" customHeight="1" x14ac:dyDescent="0.2"/>
    <row r="5559" ht="12.75" customHeight="1" x14ac:dyDescent="0.2"/>
    <row r="5560" ht="12.75" customHeight="1" x14ac:dyDescent="0.2"/>
    <row r="5561" ht="12.75" customHeight="1" x14ac:dyDescent="0.2"/>
    <row r="5562" ht="12.75" customHeight="1" x14ac:dyDescent="0.2"/>
    <row r="5563" ht="12.75" customHeight="1" x14ac:dyDescent="0.2"/>
    <row r="5564" ht="12.75" customHeight="1" x14ac:dyDescent="0.2"/>
    <row r="5565" ht="12.75" customHeight="1" x14ac:dyDescent="0.2"/>
    <row r="5566" ht="12.75" customHeight="1" x14ac:dyDescent="0.2"/>
    <row r="5567" ht="12.75" customHeight="1" x14ac:dyDescent="0.2"/>
    <row r="5568" ht="12.75" customHeight="1" x14ac:dyDescent="0.2"/>
    <row r="5569" ht="12.75" customHeight="1" x14ac:dyDescent="0.2"/>
    <row r="5570" ht="12.75" customHeight="1" x14ac:dyDescent="0.2"/>
    <row r="5571" ht="12.75" customHeight="1" x14ac:dyDescent="0.2"/>
    <row r="5572" ht="12.75" customHeight="1" x14ac:dyDescent="0.2"/>
    <row r="5573" ht="12.75" customHeight="1" x14ac:dyDescent="0.2"/>
    <row r="5574" ht="12.75" customHeight="1" x14ac:dyDescent="0.2"/>
    <row r="5575" ht="12.75" customHeight="1" x14ac:dyDescent="0.2"/>
    <row r="5576" ht="12.75" customHeight="1" x14ac:dyDescent="0.2"/>
    <row r="5577" ht="12.75" customHeight="1" x14ac:dyDescent="0.2"/>
    <row r="5578" ht="12.75" customHeight="1" x14ac:dyDescent="0.2"/>
    <row r="5579" ht="12.75" customHeight="1" x14ac:dyDescent="0.2"/>
    <row r="5580" ht="12.75" customHeight="1" x14ac:dyDescent="0.2"/>
    <row r="5581" ht="12.75" customHeight="1" x14ac:dyDescent="0.2"/>
    <row r="5582" ht="12.75" customHeight="1" x14ac:dyDescent="0.2"/>
    <row r="5583" ht="12.75" customHeight="1" x14ac:dyDescent="0.2"/>
    <row r="5584" ht="12.75" customHeight="1" x14ac:dyDescent="0.2"/>
    <row r="5585" ht="12.75" customHeight="1" x14ac:dyDescent="0.2"/>
    <row r="5586" ht="12.75" customHeight="1" x14ac:dyDescent="0.2"/>
    <row r="5587" ht="12.75" customHeight="1" x14ac:dyDescent="0.2"/>
    <row r="5588" ht="12.75" customHeight="1" x14ac:dyDescent="0.2"/>
    <row r="5589" ht="12.75" customHeight="1" x14ac:dyDescent="0.2"/>
    <row r="5590" ht="12.75" customHeight="1" x14ac:dyDescent="0.2"/>
    <row r="5591" ht="12.75" customHeight="1" x14ac:dyDescent="0.2"/>
    <row r="5592" ht="12.75" customHeight="1" x14ac:dyDescent="0.2"/>
    <row r="5593" ht="12.75" customHeight="1" x14ac:dyDescent="0.2"/>
    <row r="5594" ht="12.75" customHeight="1" x14ac:dyDescent="0.2"/>
    <row r="5595" ht="12.75" customHeight="1" x14ac:dyDescent="0.2"/>
    <row r="5596" ht="12.75" customHeight="1" x14ac:dyDescent="0.2"/>
    <row r="5597" ht="12.75" customHeight="1" x14ac:dyDescent="0.2"/>
    <row r="5598" ht="12.75" customHeight="1" x14ac:dyDescent="0.2"/>
    <row r="5599" ht="12.75" customHeight="1" x14ac:dyDescent="0.2"/>
    <row r="5600" ht="12.75" customHeight="1" x14ac:dyDescent="0.2"/>
    <row r="5601" ht="12.75" customHeight="1" x14ac:dyDescent="0.2"/>
    <row r="5602" ht="12.75" customHeight="1" x14ac:dyDescent="0.2"/>
    <row r="5603" ht="12.75" customHeight="1" x14ac:dyDescent="0.2"/>
    <row r="5604" ht="12.75" customHeight="1" x14ac:dyDescent="0.2"/>
    <row r="5605" ht="12.75" customHeight="1" x14ac:dyDescent="0.2"/>
    <row r="5606" ht="12.75" customHeight="1" x14ac:dyDescent="0.2"/>
    <row r="5607" ht="12.75" customHeight="1" x14ac:dyDescent="0.2"/>
    <row r="5608" ht="12.75" customHeight="1" x14ac:dyDescent="0.2"/>
    <row r="5609" ht="12.75" customHeight="1" x14ac:dyDescent="0.2"/>
    <row r="5610" ht="12.75" customHeight="1" x14ac:dyDescent="0.2"/>
    <row r="5611" ht="12.75" customHeight="1" x14ac:dyDescent="0.2"/>
    <row r="5612" ht="12.75" customHeight="1" x14ac:dyDescent="0.2"/>
    <row r="5613" ht="12.75" customHeight="1" x14ac:dyDescent="0.2"/>
    <row r="5614" ht="12.75" customHeight="1" x14ac:dyDescent="0.2"/>
    <row r="5615" ht="12.75" customHeight="1" x14ac:dyDescent="0.2"/>
    <row r="5616" ht="12.75" customHeight="1" x14ac:dyDescent="0.2"/>
    <row r="5617" ht="12.75" customHeight="1" x14ac:dyDescent="0.2"/>
    <row r="5618" ht="12.75" customHeight="1" x14ac:dyDescent="0.2"/>
    <row r="5619" ht="12.75" customHeight="1" x14ac:dyDescent="0.2"/>
    <row r="5620" ht="12.75" customHeight="1" x14ac:dyDescent="0.2"/>
    <row r="5621" ht="12.75" customHeight="1" x14ac:dyDescent="0.2"/>
    <row r="5622" ht="12.75" customHeight="1" x14ac:dyDescent="0.2"/>
    <row r="5623" ht="12.75" customHeight="1" x14ac:dyDescent="0.2"/>
    <row r="5624" ht="12.75" customHeight="1" x14ac:dyDescent="0.2"/>
    <row r="5625" ht="12.75" customHeight="1" x14ac:dyDescent="0.2"/>
    <row r="5626" ht="12.75" customHeight="1" x14ac:dyDescent="0.2"/>
    <row r="5627" ht="12.75" customHeight="1" x14ac:dyDescent="0.2"/>
    <row r="5628" ht="12.75" customHeight="1" x14ac:dyDescent="0.2"/>
    <row r="5629" ht="12.75" customHeight="1" x14ac:dyDescent="0.2"/>
    <row r="5630" ht="12.75" customHeight="1" x14ac:dyDescent="0.2"/>
    <row r="5631" ht="12.75" customHeight="1" x14ac:dyDescent="0.2"/>
    <row r="5632" ht="12.75" customHeight="1" x14ac:dyDescent="0.2"/>
    <row r="5633" ht="12.75" customHeight="1" x14ac:dyDescent="0.2"/>
    <row r="5634" ht="12.75" customHeight="1" x14ac:dyDescent="0.2"/>
    <row r="5635" ht="12.75" customHeight="1" x14ac:dyDescent="0.2"/>
    <row r="5636" ht="12.75" customHeight="1" x14ac:dyDescent="0.2"/>
    <row r="5637" ht="12.75" customHeight="1" x14ac:dyDescent="0.2"/>
    <row r="5638" ht="12.75" customHeight="1" x14ac:dyDescent="0.2"/>
    <row r="5639" ht="12.75" customHeight="1" x14ac:dyDescent="0.2"/>
    <row r="5640" ht="12.75" customHeight="1" x14ac:dyDescent="0.2"/>
    <row r="5641" ht="12.75" customHeight="1" x14ac:dyDescent="0.2"/>
    <row r="5642" ht="12.75" customHeight="1" x14ac:dyDescent="0.2"/>
    <row r="5643" ht="12.75" customHeight="1" x14ac:dyDescent="0.2"/>
    <row r="5644" ht="12.75" customHeight="1" x14ac:dyDescent="0.2"/>
    <row r="5645" ht="12.75" customHeight="1" x14ac:dyDescent="0.2"/>
    <row r="5646" ht="12.75" customHeight="1" x14ac:dyDescent="0.2"/>
    <row r="5647" ht="12.75" customHeight="1" x14ac:dyDescent="0.2"/>
    <row r="5648" ht="12.75" customHeight="1" x14ac:dyDescent="0.2"/>
    <row r="5649" ht="12.75" customHeight="1" x14ac:dyDescent="0.2"/>
    <row r="5650" ht="12.75" customHeight="1" x14ac:dyDescent="0.2"/>
    <row r="5651" ht="12.75" customHeight="1" x14ac:dyDescent="0.2"/>
    <row r="5652" ht="12.75" customHeight="1" x14ac:dyDescent="0.2"/>
    <row r="5653" ht="12.75" customHeight="1" x14ac:dyDescent="0.2"/>
    <row r="5654" ht="12.75" customHeight="1" x14ac:dyDescent="0.2"/>
    <row r="5655" ht="12.75" customHeight="1" x14ac:dyDescent="0.2"/>
    <row r="5656" ht="12.75" customHeight="1" x14ac:dyDescent="0.2"/>
    <row r="5657" ht="12.75" customHeight="1" x14ac:dyDescent="0.2"/>
    <row r="5658" ht="12.75" customHeight="1" x14ac:dyDescent="0.2"/>
    <row r="5659" ht="12.75" customHeight="1" x14ac:dyDescent="0.2"/>
    <row r="5660" ht="12.75" customHeight="1" x14ac:dyDescent="0.2"/>
    <row r="5661" ht="12.75" customHeight="1" x14ac:dyDescent="0.2"/>
    <row r="5662" ht="12.75" customHeight="1" x14ac:dyDescent="0.2"/>
    <row r="5663" ht="12.75" customHeight="1" x14ac:dyDescent="0.2"/>
    <row r="5664" ht="12.75" customHeight="1" x14ac:dyDescent="0.2"/>
    <row r="5665" ht="12.75" customHeight="1" x14ac:dyDescent="0.2"/>
    <row r="5666" ht="12.75" customHeight="1" x14ac:dyDescent="0.2"/>
    <row r="5667" ht="12.75" customHeight="1" x14ac:dyDescent="0.2"/>
    <row r="5668" ht="12.75" customHeight="1" x14ac:dyDescent="0.2"/>
    <row r="5669" ht="12.75" customHeight="1" x14ac:dyDescent="0.2"/>
    <row r="5670" ht="12.75" customHeight="1" x14ac:dyDescent="0.2"/>
    <row r="5671" ht="12.75" customHeight="1" x14ac:dyDescent="0.2"/>
    <row r="5672" ht="12.75" customHeight="1" x14ac:dyDescent="0.2"/>
    <row r="5673" ht="12.75" customHeight="1" x14ac:dyDescent="0.2"/>
    <row r="5674" ht="12.75" customHeight="1" x14ac:dyDescent="0.2"/>
    <row r="5675" ht="12.75" customHeight="1" x14ac:dyDescent="0.2"/>
    <row r="5676" ht="12.75" customHeight="1" x14ac:dyDescent="0.2"/>
    <row r="5677" ht="12.75" customHeight="1" x14ac:dyDescent="0.2"/>
    <row r="5678" ht="12.75" customHeight="1" x14ac:dyDescent="0.2"/>
    <row r="5679" ht="12.75" customHeight="1" x14ac:dyDescent="0.2"/>
    <row r="5680" ht="12.75" customHeight="1" x14ac:dyDescent="0.2"/>
    <row r="5681" ht="12.75" customHeight="1" x14ac:dyDescent="0.2"/>
    <row r="5682" ht="12.75" customHeight="1" x14ac:dyDescent="0.2"/>
    <row r="5683" ht="12.75" customHeight="1" x14ac:dyDescent="0.2"/>
    <row r="5684" ht="12.75" customHeight="1" x14ac:dyDescent="0.2"/>
    <row r="5685" ht="12.75" customHeight="1" x14ac:dyDescent="0.2"/>
    <row r="5686" ht="12.75" customHeight="1" x14ac:dyDescent="0.2"/>
    <row r="5687" ht="12.75" customHeight="1" x14ac:dyDescent="0.2"/>
    <row r="5688" ht="12.75" customHeight="1" x14ac:dyDescent="0.2"/>
    <row r="5689" ht="12.75" customHeight="1" x14ac:dyDescent="0.2"/>
    <row r="5690" ht="12.75" customHeight="1" x14ac:dyDescent="0.2"/>
    <row r="5691" ht="12.75" customHeight="1" x14ac:dyDescent="0.2"/>
    <row r="5692" ht="12.75" customHeight="1" x14ac:dyDescent="0.2"/>
    <row r="5693" ht="12.75" customHeight="1" x14ac:dyDescent="0.2"/>
    <row r="5694" ht="12.75" customHeight="1" x14ac:dyDescent="0.2"/>
    <row r="5695" ht="12.75" customHeight="1" x14ac:dyDescent="0.2"/>
    <row r="5696" ht="12.75" customHeight="1" x14ac:dyDescent="0.2"/>
    <row r="5697" ht="12.75" customHeight="1" x14ac:dyDescent="0.2"/>
    <row r="5698" ht="12.75" customHeight="1" x14ac:dyDescent="0.2"/>
    <row r="5699" ht="12.75" customHeight="1" x14ac:dyDescent="0.2"/>
    <row r="5700" ht="12.75" customHeight="1" x14ac:dyDescent="0.2"/>
    <row r="5701" ht="12.75" customHeight="1" x14ac:dyDescent="0.2"/>
    <row r="5702" ht="12.75" customHeight="1" x14ac:dyDescent="0.2"/>
    <row r="5703" ht="12.75" customHeight="1" x14ac:dyDescent="0.2"/>
    <row r="5704" ht="12.75" customHeight="1" x14ac:dyDescent="0.2"/>
    <row r="5705" ht="12.75" customHeight="1" x14ac:dyDescent="0.2"/>
    <row r="5706" ht="12.75" customHeight="1" x14ac:dyDescent="0.2"/>
    <row r="5707" ht="12.75" customHeight="1" x14ac:dyDescent="0.2"/>
    <row r="5708" ht="12.75" customHeight="1" x14ac:dyDescent="0.2"/>
    <row r="5709" ht="12.75" customHeight="1" x14ac:dyDescent="0.2"/>
    <row r="5710" ht="12.75" customHeight="1" x14ac:dyDescent="0.2"/>
    <row r="5711" ht="12.75" customHeight="1" x14ac:dyDescent="0.2"/>
    <row r="5712" ht="12.75" customHeight="1" x14ac:dyDescent="0.2"/>
    <row r="5713" ht="12.75" customHeight="1" x14ac:dyDescent="0.2"/>
    <row r="5714" ht="12.75" customHeight="1" x14ac:dyDescent="0.2"/>
    <row r="5715" ht="12.75" customHeight="1" x14ac:dyDescent="0.2"/>
    <row r="5716" ht="12.75" customHeight="1" x14ac:dyDescent="0.2"/>
    <row r="5717" ht="12.75" customHeight="1" x14ac:dyDescent="0.2"/>
    <row r="5718" ht="12.75" customHeight="1" x14ac:dyDescent="0.2"/>
    <row r="5719" ht="12.75" customHeight="1" x14ac:dyDescent="0.2"/>
    <row r="5720" ht="12.75" customHeight="1" x14ac:dyDescent="0.2"/>
    <row r="5721" ht="12.75" customHeight="1" x14ac:dyDescent="0.2"/>
    <row r="5722" ht="12.75" customHeight="1" x14ac:dyDescent="0.2"/>
    <row r="5723" ht="12.75" customHeight="1" x14ac:dyDescent="0.2"/>
    <row r="5724" ht="12.75" customHeight="1" x14ac:dyDescent="0.2"/>
    <row r="5725" ht="12.75" customHeight="1" x14ac:dyDescent="0.2"/>
    <row r="5726" ht="12.75" customHeight="1" x14ac:dyDescent="0.2"/>
    <row r="5727" ht="12.75" customHeight="1" x14ac:dyDescent="0.2"/>
    <row r="5728" ht="12.75" customHeight="1" x14ac:dyDescent="0.2"/>
    <row r="5729" ht="12.75" customHeight="1" x14ac:dyDescent="0.2"/>
    <row r="5730" ht="12.75" customHeight="1" x14ac:dyDescent="0.2"/>
    <row r="5731" ht="12.75" customHeight="1" x14ac:dyDescent="0.2"/>
    <row r="5732" ht="12.75" customHeight="1" x14ac:dyDescent="0.2"/>
    <row r="5733" ht="12.75" customHeight="1" x14ac:dyDescent="0.2"/>
    <row r="5734" ht="12.75" customHeight="1" x14ac:dyDescent="0.2"/>
    <row r="5735" ht="12.75" customHeight="1" x14ac:dyDescent="0.2"/>
    <row r="5736" ht="12.75" customHeight="1" x14ac:dyDescent="0.2"/>
    <row r="5737" ht="12.75" customHeight="1" x14ac:dyDescent="0.2"/>
    <row r="5738" ht="12.75" customHeight="1" x14ac:dyDescent="0.2"/>
    <row r="5739" ht="12.75" customHeight="1" x14ac:dyDescent="0.2"/>
    <row r="5740" ht="12.75" customHeight="1" x14ac:dyDescent="0.2"/>
    <row r="5741" ht="12.75" customHeight="1" x14ac:dyDescent="0.2"/>
    <row r="5742" ht="12.75" customHeight="1" x14ac:dyDescent="0.2"/>
    <row r="5743" ht="12.75" customHeight="1" x14ac:dyDescent="0.2"/>
    <row r="5744" ht="12.75" customHeight="1" x14ac:dyDescent="0.2"/>
    <row r="5745" ht="12.75" customHeight="1" x14ac:dyDescent="0.2"/>
    <row r="5746" ht="12.75" customHeight="1" x14ac:dyDescent="0.2"/>
    <row r="5747" ht="12.75" customHeight="1" x14ac:dyDescent="0.2"/>
    <row r="5748" ht="12.75" customHeight="1" x14ac:dyDescent="0.2"/>
    <row r="5749" ht="12.75" customHeight="1" x14ac:dyDescent="0.2"/>
    <row r="5750" ht="12.75" customHeight="1" x14ac:dyDescent="0.2"/>
    <row r="5751" ht="12.75" customHeight="1" x14ac:dyDescent="0.2"/>
    <row r="5752" ht="12.75" customHeight="1" x14ac:dyDescent="0.2"/>
    <row r="5753" ht="12.75" customHeight="1" x14ac:dyDescent="0.2"/>
    <row r="5754" ht="12.75" customHeight="1" x14ac:dyDescent="0.2"/>
    <row r="5755" ht="12.75" customHeight="1" x14ac:dyDescent="0.2"/>
    <row r="5756" ht="12.75" customHeight="1" x14ac:dyDescent="0.2"/>
    <row r="5757" ht="12.75" customHeight="1" x14ac:dyDescent="0.2"/>
    <row r="5758" ht="12.75" customHeight="1" x14ac:dyDescent="0.2"/>
    <row r="5759" ht="12.75" customHeight="1" x14ac:dyDescent="0.2"/>
    <row r="5760" ht="12.75" customHeight="1" x14ac:dyDescent="0.2"/>
    <row r="5761" ht="12.75" customHeight="1" x14ac:dyDescent="0.2"/>
    <row r="5762" ht="12.75" customHeight="1" x14ac:dyDescent="0.2"/>
    <row r="5763" ht="12.75" customHeight="1" x14ac:dyDescent="0.2"/>
    <row r="5764" ht="12.75" customHeight="1" x14ac:dyDescent="0.2"/>
    <row r="5765" ht="12.75" customHeight="1" x14ac:dyDescent="0.2"/>
    <row r="5766" ht="12.75" customHeight="1" x14ac:dyDescent="0.2"/>
    <row r="5767" ht="12.75" customHeight="1" x14ac:dyDescent="0.2"/>
    <row r="5768" ht="12.75" customHeight="1" x14ac:dyDescent="0.2"/>
    <row r="5769" ht="12.75" customHeight="1" x14ac:dyDescent="0.2"/>
    <row r="5770" ht="12.75" customHeight="1" x14ac:dyDescent="0.2"/>
    <row r="5771" ht="12.75" customHeight="1" x14ac:dyDescent="0.2"/>
    <row r="5772" ht="12.75" customHeight="1" x14ac:dyDescent="0.2"/>
    <row r="5773" ht="12.75" customHeight="1" x14ac:dyDescent="0.2"/>
    <row r="5774" ht="12.75" customHeight="1" x14ac:dyDescent="0.2"/>
    <row r="5775" ht="12.75" customHeight="1" x14ac:dyDescent="0.2"/>
    <row r="5776" ht="12.75" customHeight="1" x14ac:dyDescent="0.2"/>
    <row r="5777" ht="12.75" customHeight="1" x14ac:dyDescent="0.2"/>
    <row r="5778" ht="12.75" customHeight="1" x14ac:dyDescent="0.2"/>
    <row r="5779" ht="12.75" customHeight="1" x14ac:dyDescent="0.2"/>
    <row r="5780" ht="12.75" customHeight="1" x14ac:dyDescent="0.2"/>
    <row r="5781" ht="12.75" customHeight="1" x14ac:dyDescent="0.2"/>
    <row r="5782" ht="12.75" customHeight="1" x14ac:dyDescent="0.2"/>
    <row r="5783" ht="12.75" customHeight="1" x14ac:dyDescent="0.2"/>
    <row r="5784" ht="12.75" customHeight="1" x14ac:dyDescent="0.2"/>
    <row r="5785" ht="12.75" customHeight="1" x14ac:dyDescent="0.2"/>
    <row r="5786" ht="12.75" customHeight="1" x14ac:dyDescent="0.2"/>
    <row r="5787" ht="12.75" customHeight="1" x14ac:dyDescent="0.2"/>
    <row r="5788" ht="12.75" customHeight="1" x14ac:dyDescent="0.2"/>
    <row r="5789" ht="12.75" customHeight="1" x14ac:dyDescent="0.2"/>
    <row r="5790" ht="12.75" customHeight="1" x14ac:dyDescent="0.2"/>
    <row r="5791" ht="12.75" customHeight="1" x14ac:dyDescent="0.2"/>
    <row r="5792" ht="12.75" customHeight="1" x14ac:dyDescent="0.2"/>
    <row r="5793" ht="12.75" customHeight="1" x14ac:dyDescent="0.2"/>
    <row r="5794" ht="12.75" customHeight="1" x14ac:dyDescent="0.2"/>
    <row r="5795" ht="12.75" customHeight="1" x14ac:dyDescent="0.2"/>
    <row r="5796" ht="12.75" customHeight="1" x14ac:dyDescent="0.2"/>
    <row r="5797" ht="12.75" customHeight="1" x14ac:dyDescent="0.2"/>
    <row r="5798" ht="12.75" customHeight="1" x14ac:dyDescent="0.2"/>
    <row r="5799" ht="12.75" customHeight="1" x14ac:dyDescent="0.2"/>
    <row r="5800" ht="12.75" customHeight="1" x14ac:dyDescent="0.2"/>
    <row r="5801" ht="12.75" customHeight="1" x14ac:dyDescent="0.2"/>
    <row r="5802" ht="12.75" customHeight="1" x14ac:dyDescent="0.2"/>
    <row r="5803" ht="12.75" customHeight="1" x14ac:dyDescent="0.2"/>
    <row r="5804" ht="12.75" customHeight="1" x14ac:dyDescent="0.2"/>
    <row r="5805" ht="12.75" customHeight="1" x14ac:dyDescent="0.2"/>
    <row r="5806" ht="12.75" customHeight="1" x14ac:dyDescent="0.2"/>
    <row r="5807" ht="12.75" customHeight="1" x14ac:dyDescent="0.2"/>
    <row r="5808" ht="12.75" customHeight="1" x14ac:dyDescent="0.2"/>
    <row r="5809" ht="12.75" customHeight="1" x14ac:dyDescent="0.2"/>
    <row r="5810" ht="12.75" customHeight="1" x14ac:dyDescent="0.2"/>
    <row r="5811" ht="12.75" customHeight="1" x14ac:dyDescent="0.2"/>
    <row r="5812" ht="12.75" customHeight="1" x14ac:dyDescent="0.2"/>
    <row r="5813" ht="12.75" customHeight="1" x14ac:dyDescent="0.2"/>
    <row r="5814" ht="12.75" customHeight="1" x14ac:dyDescent="0.2"/>
    <row r="5815" ht="12.75" customHeight="1" x14ac:dyDescent="0.2"/>
    <row r="5816" ht="12.75" customHeight="1" x14ac:dyDescent="0.2"/>
    <row r="5817" ht="12.75" customHeight="1" x14ac:dyDescent="0.2"/>
    <row r="5818" ht="12.75" customHeight="1" x14ac:dyDescent="0.2"/>
    <row r="5819" ht="12.75" customHeight="1" x14ac:dyDescent="0.2"/>
    <row r="5820" ht="12.75" customHeight="1" x14ac:dyDescent="0.2"/>
    <row r="5821" ht="12.75" customHeight="1" x14ac:dyDescent="0.2"/>
    <row r="5822" ht="12.75" customHeight="1" x14ac:dyDescent="0.2"/>
    <row r="5823" ht="12.75" customHeight="1" x14ac:dyDescent="0.2"/>
    <row r="5824" ht="12.75" customHeight="1" x14ac:dyDescent="0.2"/>
    <row r="5825" ht="12.75" customHeight="1" x14ac:dyDescent="0.2"/>
    <row r="5826" ht="12.75" customHeight="1" x14ac:dyDescent="0.2"/>
    <row r="5827" ht="12.75" customHeight="1" x14ac:dyDescent="0.2"/>
    <row r="5828" ht="12.75" customHeight="1" x14ac:dyDescent="0.2"/>
    <row r="5829" ht="12.75" customHeight="1" x14ac:dyDescent="0.2"/>
    <row r="5830" ht="12.75" customHeight="1" x14ac:dyDescent="0.2"/>
    <row r="5831" ht="12.75" customHeight="1" x14ac:dyDescent="0.2"/>
    <row r="5832" ht="12.75" customHeight="1" x14ac:dyDescent="0.2"/>
    <row r="5833" ht="12.75" customHeight="1" x14ac:dyDescent="0.2"/>
    <row r="5834" ht="12.75" customHeight="1" x14ac:dyDescent="0.2"/>
    <row r="5835" ht="12.75" customHeight="1" x14ac:dyDescent="0.2"/>
    <row r="5836" ht="12.75" customHeight="1" x14ac:dyDescent="0.2"/>
    <row r="5837" ht="12.75" customHeight="1" x14ac:dyDescent="0.2"/>
    <row r="5838" ht="12.75" customHeight="1" x14ac:dyDescent="0.2"/>
    <row r="5839" ht="12.75" customHeight="1" x14ac:dyDescent="0.2"/>
    <row r="5840" ht="12.75" customHeight="1" x14ac:dyDescent="0.2"/>
    <row r="5841" ht="12.75" customHeight="1" x14ac:dyDescent="0.2"/>
    <row r="5842" ht="12.75" customHeight="1" x14ac:dyDescent="0.2"/>
    <row r="5843" ht="12.75" customHeight="1" x14ac:dyDescent="0.2"/>
    <row r="5844" ht="12.75" customHeight="1" x14ac:dyDescent="0.2"/>
    <row r="5845" ht="12.75" customHeight="1" x14ac:dyDescent="0.2"/>
    <row r="5846" ht="12.75" customHeight="1" x14ac:dyDescent="0.2"/>
    <row r="5847" ht="12.75" customHeight="1" x14ac:dyDescent="0.2"/>
    <row r="5848" ht="12.75" customHeight="1" x14ac:dyDescent="0.2"/>
    <row r="5849" ht="12.75" customHeight="1" x14ac:dyDescent="0.2"/>
    <row r="5850" ht="12.75" customHeight="1" x14ac:dyDescent="0.2"/>
    <row r="5851" ht="12.75" customHeight="1" x14ac:dyDescent="0.2"/>
    <row r="5852" ht="12.75" customHeight="1" x14ac:dyDescent="0.2"/>
    <row r="5853" ht="12.75" customHeight="1" x14ac:dyDescent="0.2"/>
    <row r="5854" ht="12.75" customHeight="1" x14ac:dyDescent="0.2"/>
    <row r="5855" ht="12.75" customHeight="1" x14ac:dyDescent="0.2"/>
    <row r="5856" ht="12.75" customHeight="1" x14ac:dyDescent="0.2"/>
    <row r="5857" ht="12.75" customHeight="1" x14ac:dyDescent="0.2"/>
    <row r="5858" ht="12.75" customHeight="1" x14ac:dyDescent="0.2"/>
    <row r="5859" ht="12.75" customHeight="1" x14ac:dyDescent="0.2"/>
    <row r="5860" ht="12.75" customHeight="1" x14ac:dyDescent="0.2"/>
    <row r="5861" ht="12.75" customHeight="1" x14ac:dyDescent="0.2"/>
    <row r="5862" ht="12.75" customHeight="1" x14ac:dyDescent="0.2"/>
    <row r="5863" ht="12.75" customHeight="1" x14ac:dyDescent="0.2"/>
    <row r="5864" ht="12.75" customHeight="1" x14ac:dyDescent="0.2"/>
    <row r="5865" ht="12.75" customHeight="1" x14ac:dyDescent="0.2"/>
    <row r="5866" ht="12.75" customHeight="1" x14ac:dyDescent="0.2"/>
    <row r="5867" ht="12.75" customHeight="1" x14ac:dyDescent="0.2"/>
    <row r="5868" ht="12.75" customHeight="1" x14ac:dyDescent="0.2"/>
    <row r="5869" ht="12.75" customHeight="1" x14ac:dyDescent="0.2"/>
    <row r="5870" ht="12.75" customHeight="1" x14ac:dyDescent="0.2"/>
    <row r="5871" ht="12.75" customHeight="1" x14ac:dyDescent="0.2"/>
    <row r="5872" ht="12.75" customHeight="1" x14ac:dyDescent="0.2"/>
    <row r="5873" ht="12.75" customHeight="1" x14ac:dyDescent="0.2"/>
    <row r="5874" ht="12.75" customHeight="1" x14ac:dyDescent="0.2"/>
    <row r="5875" ht="12.75" customHeight="1" x14ac:dyDescent="0.2"/>
    <row r="5876" ht="12.75" customHeight="1" x14ac:dyDescent="0.2"/>
    <row r="5877" ht="12.75" customHeight="1" x14ac:dyDescent="0.2"/>
    <row r="5878" ht="12.75" customHeight="1" x14ac:dyDescent="0.2"/>
    <row r="5879" ht="12.75" customHeight="1" x14ac:dyDescent="0.2"/>
    <row r="5880" ht="12.75" customHeight="1" x14ac:dyDescent="0.2"/>
    <row r="5881" ht="12.75" customHeight="1" x14ac:dyDescent="0.2"/>
    <row r="5882" ht="12.75" customHeight="1" x14ac:dyDescent="0.2"/>
    <row r="5883" ht="12.75" customHeight="1" x14ac:dyDescent="0.2"/>
    <row r="5884" ht="12.75" customHeight="1" x14ac:dyDescent="0.2"/>
    <row r="5885" ht="12.75" customHeight="1" x14ac:dyDescent="0.2"/>
    <row r="5886" ht="12.75" customHeight="1" x14ac:dyDescent="0.2"/>
    <row r="5887" ht="12.75" customHeight="1" x14ac:dyDescent="0.2"/>
    <row r="5888" ht="12.75" customHeight="1" x14ac:dyDescent="0.2"/>
    <row r="5889" ht="12.75" customHeight="1" x14ac:dyDescent="0.2"/>
    <row r="5890" ht="12.75" customHeight="1" x14ac:dyDescent="0.2"/>
    <row r="5891" ht="12.75" customHeight="1" x14ac:dyDescent="0.2"/>
    <row r="5892" ht="12.75" customHeight="1" x14ac:dyDescent="0.2"/>
    <row r="5893" ht="12.75" customHeight="1" x14ac:dyDescent="0.2"/>
    <row r="5894" ht="12.75" customHeight="1" x14ac:dyDescent="0.2"/>
    <row r="5895" ht="12.75" customHeight="1" x14ac:dyDescent="0.2"/>
    <row r="5896" ht="12.75" customHeight="1" x14ac:dyDescent="0.2"/>
    <row r="5897" ht="12.75" customHeight="1" x14ac:dyDescent="0.2"/>
    <row r="5898" ht="12.75" customHeight="1" x14ac:dyDescent="0.2"/>
    <row r="5899" ht="12.75" customHeight="1" x14ac:dyDescent="0.2"/>
    <row r="5900" ht="12.75" customHeight="1" x14ac:dyDescent="0.2"/>
    <row r="5901" ht="12.75" customHeight="1" x14ac:dyDescent="0.2"/>
    <row r="5902" ht="12.75" customHeight="1" x14ac:dyDescent="0.2"/>
    <row r="5903" ht="12.75" customHeight="1" x14ac:dyDescent="0.2"/>
    <row r="5904" ht="12.75" customHeight="1" x14ac:dyDescent="0.2"/>
    <row r="5905" ht="12.75" customHeight="1" x14ac:dyDescent="0.2"/>
    <row r="5906" ht="12.75" customHeight="1" x14ac:dyDescent="0.2"/>
    <row r="5907" ht="12.75" customHeight="1" x14ac:dyDescent="0.2"/>
    <row r="5908" ht="12.75" customHeight="1" x14ac:dyDescent="0.2"/>
    <row r="5909" ht="12.75" customHeight="1" x14ac:dyDescent="0.2"/>
    <row r="5910" ht="12.75" customHeight="1" x14ac:dyDescent="0.2"/>
    <row r="5911" ht="12.75" customHeight="1" x14ac:dyDescent="0.2"/>
    <row r="5912" ht="12.75" customHeight="1" x14ac:dyDescent="0.2"/>
    <row r="5913" ht="12.75" customHeight="1" x14ac:dyDescent="0.2"/>
    <row r="5914" ht="12.75" customHeight="1" x14ac:dyDescent="0.2"/>
    <row r="5915" ht="12.75" customHeight="1" x14ac:dyDescent="0.2"/>
    <row r="5916" ht="12.75" customHeight="1" x14ac:dyDescent="0.2"/>
    <row r="5917" ht="12.75" customHeight="1" x14ac:dyDescent="0.2"/>
    <row r="5918" ht="12.75" customHeight="1" x14ac:dyDescent="0.2"/>
    <row r="5919" ht="12.75" customHeight="1" x14ac:dyDescent="0.2"/>
    <row r="5920" ht="12.75" customHeight="1" x14ac:dyDescent="0.2"/>
    <row r="5921" ht="12.75" customHeight="1" x14ac:dyDescent="0.2"/>
    <row r="5922" ht="12.75" customHeight="1" x14ac:dyDescent="0.2"/>
    <row r="5923" ht="12.75" customHeight="1" x14ac:dyDescent="0.2"/>
    <row r="5924" ht="12.75" customHeight="1" x14ac:dyDescent="0.2"/>
    <row r="5925" ht="12.75" customHeight="1" x14ac:dyDescent="0.2"/>
    <row r="5926" ht="12.75" customHeight="1" x14ac:dyDescent="0.2"/>
    <row r="5927" ht="12.75" customHeight="1" x14ac:dyDescent="0.2"/>
    <row r="5928" ht="12.75" customHeight="1" x14ac:dyDescent="0.2"/>
    <row r="5929" ht="12.75" customHeight="1" x14ac:dyDescent="0.2"/>
    <row r="5930" ht="12.75" customHeight="1" x14ac:dyDescent="0.2"/>
    <row r="5931" ht="12.75" customHeight="1" x14ac:dyDescent="0.2"/>
    <row r="5932" ht="12.75" customHeight="1" x14ac:dyDescent="0.2"/>
    <row r="5933" ht="12.75" customHeight="1" x14ac:dyDescent="0.2"/>
    <row r="5934" ht="12.75" customHeight="1" x14ac:dyDescent="0.2"/>
    <row r="5935" ht="12.75" customHeight="1" x14ac:dyDescent="0.2"/>
    <row r="5936" ht="12.75" customHeight="1" x14ac:dyDescent="0.2"/>
    <row r="5937" ht="12.75" customHeight="1" x14ac:dyDescent="0.2"/>
    <row r="5938" ht="12.75" customHeight="1" x14ac:dyDescent="0.2"/>
    <row r="5939" ht="12.75" customHeight="1" x14ac:dyDescent="0.2"/>
    <row r="5940" ht="12.75" customHeight="1" x14ac:dyDescent="0.2"/>
    <row r="5941" ht="12.75" customHeight="1" x14ac:dyDescent="0.2"/>
    <row r="5942" ht="12.75" customHeight="1" x14ac:dyDescent="0.2"/>
    <row r="5943" ht="12.75" customHeight="1" x14ac:dyDescent="0.2"/>
    <row r="5944" ht="12.75" customHeight="1" x14ac:dyDescent="0.2"/>
    <row r="5945" ht="12.75" customHeight="1" x14ac:dyDescent="0.2"/>
    <row r="5946" ht="12.75" customHeight="1" x14ac:dyDescent="0.2"/>
    <row r="5947" ht="12.75" customHeight="1" x14ac:dyDescent="0.2"/>
    <row r="5948" ht="12.75" customHeight="1" x14ac:dyDescent="0.2"/>
    <row r="5949" ht="12.75" customHeight="1" x14ac:dyDescent="0.2"/>
    <row r="5950" ht="12.75" customHeight="1" x14ac:dyDescent="0.2"/>
    <row r="5951" ht="12.75" customHeight="1" x14ac:dyDescent="0.2"/>
    <row r="5952" ht="12.75" customHeight="1" x14ac:dyDescent="0.2"/>
    <row r="5953" ht="12.75" customHeight="1" x14ac:dyDescent="0.2"/>
    <row r="5954" ht="12.75" customHeight="1" x14ac:dyDescent="0.2"/>
    <row r="5955" ht="12.75" customHeight="1" x14ac:dyDescent="0.2"/>
    <row r="5956" ht="12.75" customHeight="1" x14ac:dyDescent="0.2"/>
    <row r="5957" ht="12.75" customHeight="1" x14ac:dyDescent="0.2"/>
    <row r="5958" ht="12.75" customHeight="1" x14ac:dyDescent="0.2"/>
    <row r="5959" ht="12.75" customHeight="1" x14ac:dyDescent="0.2"/>
    <row r="5960" ht="12.75" customHeight="1" x14ac:dyDescent="0.2"/>
    <row r="5961" ht="12.75" customHeight="1" x14ac:dyDescent="0.2"/>
    <row r="5962" ht="12.75" customHeight="1" x14ac:dyDescent="0.2"/>
    <row r="5963" ht="12.75" customHeight="1" x14ac:dyDescent="0.2"/>
    <row r="5964" ht="12.75" customHeight="1" x14ac:dyDescent="0.2"/>
    <row r="5965" ht="12.75" customHeight="1" x14ac:dyDescent="0.2"/>
    <row r="5966" ht="12.75" customHeight="1" x14ac:dyDescent="0.2"/>
    <row r="5967" ht="12.75" customHeight="1" x14ac:dyDescent="0.2"/>
    <row r="5968" ht="12.75" customHeight="1" x14ac:dyDescent="0.2"/>
    <row r="5969" ht="12.75" customHeight="1" x14ac:dyDescent="0.2"/>
    <row r="5970" ht="12.75" customHeight="1" x14ac:dyDescent="0.2"/>
    <row r="5971" ht="12.75" customHeight="1" x14ac:dyDescent="0.2"/>
    <row r="5972" ht="12.75" customHeight="1" x14ac:dyDescent="0.2"/>
    <row r="5973" ht="12.75" customHeight="1" x14ac:dyDescent="0.2"/>
    <row r="5974" ht="12.75" customHeight="1" x14ac:dyDescent="0.2"/>
    <row r="5975" ht="12.75" customHeight="1" x14ac:dyDescent="0.2"/>
    <row r="5976" ht="12.75" customHeight="1" x14ac:dyDescent="0.2"/>
    <row r="5977" ht="12.75" customHeight="1" x14ac:dyDescent="0.2"/>
    <row r="5978" ht="12.75" customHeight="1" x14ac:dyDescent="0.2"/>
    <row r="5979" ht="12.75" customHeight="1" x14ac:dyDescent="0.2"/>
    <row r="5980" ht="12.75" customHeight="1" x14ac:dyDescent="0.2"/>
    <row r="5981" ht="12.75" customHeight="1" x14ac:dyDescent="0.2"/>
    <row r="5982" ht="12.75" customHeight="1" x14ac:dyDescent="0.2"/>
    <row r="5983" ht="12.75" customHeight="1" x14ac:dyDescent="0.2"/>
    <row r="5984" ht="12.75" customHeight="1" x14ac:dyDescent="0.2"/>
    <row r="5985" ht="12.75" customHeight="1" x14ac:dyDescent="0.2"/>
    <row r="5986" ht="12.75" customHeight="1" x14ac:dyDescent="0.2"/>
    <row r="5987" ht="12.75" customHeight="1" x14ac:dyDescent="0.2"/>
    <row r="5988" ht="12.75" customHeight="1" x14ac:dyDescent="0.2"/>
    <row r="5989" ht="12.75" customHeight="1" x14ac:dyDescent="0.2"/>
    <row r="5990" ht="12.75" customHeight="1" x14ac:dyDescent="0.2"/>
    <row r="5991" ht="12.75" customHeight="1" x14ac:dyDescent="0.2"/>
    <row r="5992" ht="12.75" customHeight="1" x14ac:dyDescent="0.2"/>
    <row r="5993" ht="12.75" customHeight="1" x14ac:dyDescent="0.2"/>
    <row r="5994" ht="12.75" customHeight="1" x14ac:dyDescent="0.2"/>
    <row r="5995" ht="12.75" customHeight="1" x14ac:dyDescent="0.2"/>
    <row r="5996" ht="12.75" customHeight="1" x14ac:dyDescent="0.2"/>
    <row r="5997" ht="12.75" customHeight="1" x14ac:dyDescent="0.2"/>
    <row r="5998" ht="12.75" customHeight="1" x14ac:dyDescent="0.2"/>
    <row r="5999" ht="12.75" customHeight="1" x14ac:dyDescent="0.2"/>
    <row r="6000" ht="12.75" customHeight="1" x14ac:dyDescent="0.2"/>
    <row r="6001" ht="12.75" customHeight="1" x14ac:dyDescent="0.2"/>
    <row r="6002" ht="12.75" customHeight="1" x14ac:dyDescent="0.2"/>
    <row r="6003" ht="12.75" customHeight="1" x14ac:dyDescent="0.2"/>
    <row r="6004" ht="12.75" customHeight="1" x14ac:dyDescent="0.2"/>
    <row r="6005" ht="12.75" customHeight="1" x14ac:dyDescent="0.2"/>
    <row r="6006" ht="12.75" customHeight="1" x14ac:dyDescent="0.2"/>
    <row r="6007" ht="12.75" customHeight="1" x14ac:dyDescent="0.2"/>
    <row r="6008" ht="12.75" customHeight="1" x14ac:dyDescent="0.2"/>
    <row r="6009" ht="12.75" customHeight="1" x14ac:dyDescent="0.2"/>
    <row r="6010" ht="12.75" customHeight="1" x14ac:dyDescent="0.2"/>
    <row r="6011" ht="12.75" customHeight="1" x14ac:dyDescent="0.2"/>
    <row r="6012" ht="12.75" customHeight="1" x14ac:dyDescent="0.2"/>
    <row r="6013" ht="12.75" customHeight="1" x14ac:dyDescent="0.2"/>
    <row r="6014" ht="12.75" customHeight="1" x14ac:dyDescent="0.2"/>
    <row r="6015" ht="12.75" customHeight="1" x14ac:dyDescent="0.2"/>
    <row r="6016" ht="12.75" customHeight="1" x14ac:dyDescent="0.2"/>
    <row r="6017" ht="12.75" customHeight="1" x14ac:dyDescent="0.2"/>
    <row r="6018" ht="12.75" customHeight="1" x14ac:dyDescent="0.2"/>
    <row r="6019" ht="12.75" customHeight="1" x14ac:dyDescent="0.2"/>
    <row r="6020" ht="12.75" customHeight="1" x14ac:dyDescent="0.2"/>
    <row r="6021" ht="12.75" customHeight="1" x14ac:dyDescent="0.2"/>
    <row r="6022" ht="12.75" customHeight="1" x14ac:dyDescent="0.2"/>
    <row r="6023" ht="12.75" customHeight="1" x14ac:dyDescent="0.2"/>
    <row r="6024" ht="12.75" customHeight="1" x14ac:dyDescent="0.2"/>
    <row r="6025" ht="12.75" customHeight="1" x14ac:dyDescent="0.2"/>
    <row r="6026" ht="12.75" customHeight="1" x14ac:dyDescent="0.2"/>
    <row r="6027" ht="12.75" customHeight="1" x14ac:dyDescent="0.2"/>
    <row r="6028" ht="12.75" customHeight="1" x14ac:dyDescent="0.2"/>
    <row r="6029" ht="12.75" customHeight="1" x14ac:dyDescent="0.2"/>
    <row r="6030" ht="12.75" customHeight="1" x14ac:dyDescent="0.2"/>
    <row r="6031" ht="12.75" customHeight="1" x14ac:dyDescent="0.2"/>
    <row r="6032" ht="12.75" customHeight="1" x14ac:dyDescent="0.2"/>
    <row r="6033" ht="12.75" customHeight="1" x14ac:dyDescent="0.2"/>
    <row r="6034" ht="12.75" customHeight="1" x14ac:dyDescent="0.2"/>
    <row r="6035" ht="12.75" customHeight="1" x14ac:dyDescent="0.2"/>
    <row r="6036" ht="12.75" customHeight="1" x14ac:dyDescent="0.2"/>
    <row r="6037" ht="12.75" customHeight="1" x14ac:dyDescent="0.2"/>
    <row r="6038" ht="12.75" customHeight="1" x14ac:dyDescent="0.2"/>
    <row r="6039" ht="12.75" customHeight="1" x14ac:dyDescent="0.2"/>
    <row r="6040" ht="12.75" customHeight="1" x14ac:dyDescent="0.2"/>
    <row r="6041" ht="12.75" customHeight="1" x14ac:dyDescent="0.2"/>
    <row r="6042" ht="12.75" customHeight="1" x14ac:dyDescent="0.2"/>
    <row r="6043" ht="12.75" customHeight="1" x14ac:dyDescent="0.2"/>
    <row r="6044" ht="12.75" customHeight="1" x14ac:dyDescent="0.2"/>
    <row r="6045" ht="12.75" customHeight="1" x14ac:dyDescent="0.2"/>
    <row r="6046" ht="12.75" customHeight="1" x14ac:dyDescent="0.2"/>
    <row r="6047" ht="12.75" customHeight="1" x14ac:dyDescent="0.2"/>
    <row r="6048" ht="12.75" customHeight="1" x14ac:dyDescent="0.2"/>
    <row r="6049" ht="12.75" customHeight="1" x14ac:dyDescent="0.2"/>
    <row r="6050" ht="12.75" customHeight="1" x14ac:dyDescent="0.2"/>
    <row r="6051" ht="12.75" customHeight="1" x14ac:dyDescent="0.2"/>
    <row r="6052" ht="12.75" customHeight="1" x14ac:dyDescent="0.2"/>
    <row r="6053" ht="12.75" customHeight="1" x14ac:dyDescent="0.2"/>
    <row r="6054" ht="12.75" customHeight="1" x14ac:dyDescent="0.2"/>
    <row r="6055" ht="12.75" customHeight="1" x14ac:dyDescent="0.2"/>
    <row r="6056" ht="12.75" customHeight="1" x14ac:dyDescent="0.2"/>
    <row r="6057" ht="12.75" customHeight="1" x14ac:dyDescent="0.2"/>
    <row r="6058" ht="12.75" customHeight="1" x14ac:dyDescent="0.2"/>
    <row r="6059" ht="12.75" customHeight="1" x14ac:dyDescent="0.2"/>
    <row r="6060" ht="12.75" customHeight="1" x14ac:dyDescent="0.2"/>
    <row r="6061" ht="12.75" customHeight="1" x14ac:dyDescent="0.2"/>
    <row r="6062" ht="12.75" customHeight="1" x14ac:dyDescent="0.2"/>
    <row r="6063" ht="12.75" customHeight="1" x14ac:dyDescent="0.2"/>
    <row r="6064" ht="12.75" customHeight="1" x14ac:dyDescent="0.2"/>
    <row r="6065" ht="12.75" customHeight="1" x14ac:dyDescent="0.2"/>
    <row r="6066" ht="12.75" customHeight="1" x14ac:dyDescent="0.2"/>
    <row r="6067" ht="12.75" customHeight="1" x14ac:dyDescent="0.2"/>
    <row r="6068" ht="12.75" customHeight="1" x14ac:dyDescent="0.2"/>
    <row r="6069" ht="12.75" customHeight="1" x14ac:dyDescent="0.2"/>
    <row r="6070" ht="12.75" customHeight="1" x14ac:dyDescent="0.2"/>
    <row r="6071" ht="12.75" customHeight="1" x14ac:dyDescent="0.2"/>
    <row r="6072" ht="12.75" customHeight="1" x14ac:dyDescent="0.2"/>
    <row r="6073" ht="12.75" customHeight="1" x14ac:dyDescent="0.2"/>
    <row r="6074" ht="12.75" customHeight="1" x14ac:dyDescent="0.2"/>
    <row r="6075" ht="12.75" customHeight="1" x14ac:dyDescent="0.2"/>
    <row r="6076" ht="12.75" customHeight="1" x14ac:dyDescent="0.2"/>
    <row r="6077" ht="12.75" customHeight="1" x14ac:dyDescent="0.2"/>
    <row r="6078" ht="12.75" customHeight="1" x14ac:dyDescent="0.2"/>
    <row r="6079" ht="12.75" customHeight="1" x14ac:dyDescent="0.2"/>
    <row r="6080" ht="12.75" customHeight="1" x14ac:dyDescent="0.2"/>
    <row r="6081" ht="12.75" customHeight="1" x14ac:dyDescent="0.2"/>
    <row r="6082" ht="12.75" customHeight="1" x14ac:dyDescent="0.2"/>
    <row r="6083" ht="12.75" customHeight="1" x14ac:dyDescent="0.2"/>
    <row r="6084" ht="12.75" customHeight="1" x14ac:dyDescent="0.2"/>
    <row r="6085" ht="12.75" customHeight="1" x14ac:dyDescent="0.2"/>
    <row r="6086" ht="12.75" customHeight="1" x14ac:dyDescent="0.2"/>
    <row r="6087" ht="12.75" customHeight="1" x14ac:dyDescent="0.2"/>
    <row r="6088" ht="12.75" customHeight="1" x14ac:dyDescent="0.2"/>
    <row r="6089" ht="12.75" customHeight="1" x14ac:dyDescent="0.2"/>
    <row r="6090" ht="12.75" customHeight="1" x14ac:dyDescent="0.2"/>
    <row r="6091" ht="12.75" customHeight="1" x14ac:dyDescent="0.2"/>
    <row r="6092" ht="12.75" customHeight="1" x14ac:dyDescent="0.2"/>
    <row r="6093" ht="12.75" customHeight="1" x14ac:dyDescent="0.2"/>
    <row r="6094" ht="12.75" customHeight="1" x14ac:dyDescent="0.2"/>
    <row r="6095" ht="12.75" customHeight="1" x14ac:dyDescent="0.2"/>
    <row r="6096" ht="12.75" customHeight="1" x14ac:dyDescent="0.2"/>
    <row r="6097" ht="12.75" customHeight="1" x14ac:dyDescent="0.2"/>
    <row r="6098" ht="12.75" customHeight="1" x14ac:dyDescent="0.2"/>
    <row r="6099" ht="12.75" customHeight="1" x14ac:dyDescent="0.2"/>
    <row r="6100" ht="12.75" customHeight="1" x14ac:dyDescent="0.2"/>
    <row r="6101" ht="12.75" customHeight="1" x14ac:dyDescent="0.2"/>
    <row r="6102" ht="12.75" customHeight="1" x14ac:dyDescent="0.2"/>
    <row r="6103" ht="12.75" customHeight="1" x14ac:dyDescent="0.2"/>
    <row r="6104" ht="12.75" customHeight="1" x14ac:dyDescent="0.2"/>
    <row r="6105" ht="12.75" customHeight="1" x14ac:dyDescent="0.2"/>
    <row r="6106" ht="12.75" customHeight="1" x14ac:dyDescent="0.2"/>
    <row r="6107" ht="12.75" customHeight="1" x14ac:dyDescent="0.2"/>
    <row r="6108" ht="12.75" customHeight="1" x14ac:dyDescent="0.2"/>
    <row r="6109" ht="12.75" customHeight="1" x14ac:dyDescent="0.2"/>
    <row r="6110" ht="12.75" customHeight="1" x14ac:dyDescent="0.2"/>
    <row r="6111" ht="12.75" customHeight="1" x14ac:dyDescent="0.2"/>
    <row r="6112" ht="12.75" customHeight="1" x14ac:dyDescent="0.2"/>
    <row r="6113" ht="12.75" customHeight="1" x14ac:dyDescent="0.2"/>
    <row r="6114" ht="12.75" customHeight="1" x14ac:dyDescent="0.2"/>
    <row r="6115" ht="12.75" customHeight="1" x14ac:dyDescent="0.2"/>
    <row r="6116" ht="12.75" customHeight="1" x14ac:dyDescent="0.2"/>
    <row r="6117" ht="12.75" customHeight="1" x14ac:dyDescent="0.2"/>
    <row r="6118" ht="12.75" customHeight="1" x14ac:dyDescent="0.2"/>
    <row r="6119" ht="12.75" customHeight="1" x14ac:dyDescent="0.2"/>
    <row r="6120" ht="12.75" customHeight="1" x14ac:dyDescent="0.2"/>
    <row r="6121" ht="12.75" customHeight="1" x14ac:dyDescent="0.2"/>
    <row r="6122" ht="12.75" customHeight="1" x14ac:dyDescent="0.2"/>
    <row r="6123" ht="12.75" customHeight="1" x14ac:dyDescent="0.2"/>
    <row r="6124" ht="12.75" customHeight="1" x14ac:dyDescent="0.2"/>
    <row r="6125" ht="12.75" customHeight="1" x14ac:dyDescent="0.2"/>
    <row r="6126" ht="12.75" customHeight="1" x14ac:dyDescent="0.2"/>
    <row r="6127" ht="12.75" customHeight="1" x14ac:dyDescent="0.2"/>
    <row r="6128" ht="12.75" customHeight="1" x14ac:dyDescent="0.2"/>
    <row r="6129" ht="12.75" customHeight="1" x14ac:dyDescent="0.2"/>
    <row r="6130" ht="12.75" customHeight="1" x14ac:dyDescent="0.2"/>
    <row r="6131" ht="12.75" customHeight="1" x14ac:dyDescent="0.2"/>
    <row r="6132" ht="12.75" customHeight="1" x14ac:dyDescent="0.2"/>
    <row r="6133" ht="12.75" customHeight="1" x14ac:dyDescent="0.2"/>
    <row r="6134" ht="12.75" customHeight="1" x14ac:dyDescent="0.2"/>
    <row r="6135" ht="12.75" customHeight="1" x14ac:dyDescent="0.2"/>
    <row r="6136" ht="12.75" customHeight="1" x14ac:dyDescent="0.2"/>
    <row r="6137" ht="12.75" customHeight="1" x14ac:dyDescent="0.2"/>
    <row r="6138" ht="12.75" customHeight="1" x14ac:dyDescent="0.2"/>
    <row r="6139" ht="12.75" customHeight="1" x14ac:dyDescent="0.2"/>
    <row r="6140" ht="12.75" customHeight="1" x14ac:dyDescent="0.2"/>
    <row r="6141" ht="12.75" customHeight="1" x14ac:dyDescent="0.2"/>
    <row r="6142" ht="12.75" customHeight="1" x14ac:dyDescent="0.2"/>
    <row r="6143" ht="12.75" customHeight="1" x14ac:dyDescent="0.2"/>
    <row r="6144" ht="12.75" customHeight="1" x14ac:dyDescent="0.2"/>
    <row r="6145" ht="12.75" customHeight="1" x14ac:dyDescent="0.2"/>
    <row r="6146" ht="12.75" customHeight="1" x14ac:dyDescent="0.2"/>
    <row r="6147" ht="12.75" customHeight="1" x14ac:dyDescent="0.2"/>
    <row r="6148" ht="12.75" customHeight="1" x14ac:dyDescent="0.2"/>
    <row r="6149" ht="12.75" customHeight="1" x14ac:dyDescent="0.2"/>
    <row r="6150" ht="12.75" customHeight="1" x14ac:dyDescent="0.2"/>
    <row r="6151" ht="12.75" customHeight="1" x14ac:dyDescent="0.2"/>
    <row r="6152" ht="12.75" customHeight="1" x14ac:dyDescent="0.2"/>
    <row r="6153" ht="12.75" customHeight="1" x14ac:dyDescent="0.2"/>
    <row r="6154" ht="12.75" customHeight="1" x14ac:dyDescent="0.2"/>
    <row r="6155" ht="12.75" customHeight="1" x14ac:dyDescent="0.2"/>
    <row r="6156" ht="12.75" customHeight="1" x14ac:dyDescent="0.2"/>
    <row r="6157" ht="12.75" customHeight="1" x14ac:dyDescent="0.2"/>
    <row r="6158" ht="12.75" customHeight="1" x14ac:dyDescent="0.2"/>
    <row r="6159" ht="12.75" customHeight="1" x14ac:dyDescent="0.2"/>
    <row r="6160" ht="12.75" customHeight="1" x14ac:dyDescent="0.2"/>
    <row r="6161" ht="12.75" customHeight="1" x14ac:dyDescent="0.2"/>
    <row r="6162" ht="12.75" customHeight="1" x14ac:dyDescent="0.2"/>
    <row r="6163" ht="12.75" customHeight="1" x14ac:dyDescent="0.2"/>
    <row r="6164" ht="12.75" customHeight="1" x14ac:dyDescent="0.2"/>
    <row r="6165" ht="12.75" customHeight="1" x14ac:dyDescent="0.2"/>
    <row r="6166" ht="12.75" customHeight="1" x14ac:dyDescent="0.2"/>
    <row r="6167" ht="12.75" customHeight="1" x14ac:dyDescent="0.2"/>
    <row r="6168" ht="12.75" customHeight="1" x14ac:dyDescent="0.2"/>
    <row r="6169" ht="12.75" customHeight="1" x14ac:dyDescent="0.2"/>
    <row r="6170" ht="12.75" customHeight="1" x14ac:dyDescent="0.2"/>
    <row r="6171" ht="12.75" customHeight="1" x14ac:dyDescent="0.2"/>
    <row r="6172" ht="12.75" customHeight="1" x14ac:dyDescent="0.2"/>
    <row r="6173" ht="12.75" customHeight="1" x14ac:dyDescent="0.2"/>
    <row r="6174" ht="12.75" customHeight="1" x14ac:dyDescent="0.2"/>
    <row r="6175" ht="12.75" customHeight="1" x14ac:dyDescent="0.2"/>
    <row r="6176" ht="12.75" customHeight="1" x14ac:dyDescent="0.2"/>
    <row r="6177" ht="12.75" customHeight="1" x14ac:dyDescent="0.2"/>
    <row r="6178" ht="12.75" customHeight="1" x14ac:dyDescent="0.2"/>
    <row r="6179" ht="12.75" customHeight="1" x14ac:dyDescent="0.2"/>
    <row r="6180" ht="12.75" customHeight="1" x14ac:dyDescent="0.2"/>
    <row r="6181" ht="12.75" customHeight="1" x14ac:dyDescent="0.2"/>
    <row r="6182" ht="12.75" customHeight="1" x14ac:dyDescent="0.2"/>
    <row r="6183" ht="12.75" customHeight="1" x14ac:dyDescent="0.2"/>
    <row r="6184" ht="12.75" customHeight="1" x14ac:dyDescent="0.2"/>
    <row r="6185" ht="12.75" customHeight="1" x14ac:dyDescent="0.2"/>
    <row r="6186" ht="12.75" customHeight="1" x14ac:dyDescent="0.2"/>
    <row r="6187" ht="12.75" customHeight="1" x14ac:dyDescent="0.2"/>
    <row r="6188" ht="12.75" customHeight="1" x14ac:dyDescent="0.2"/>
    <row r="6189" ht="12.75" customHeight="1" x14ac:dyDescent="0.2"/>
    <row r="6190" ht="12.75" customHeight="1" x14ac:dyDescent="0.2"/>
    <row r="6191" ht="12.75" customHeight="1" x14ac:dyDescent="0.2"/>
    <row r="6192" ht="12.75" customHeight="1" x14ac:dyDescent="0.2"/>
    <row r="6193" ht="12.75" customHeight="1" x14ac:dyDescent="0.2"/>
    <row r="6194" ht="12.75" customHeight="1" x14ac:dyDescent="0.2"/>
    <row r="6195" ht="12.75" customHeight="1" x14ac:dyDescent="0.2"/>
    <row r="6196" ht="12.75" customHeight="1" x14ac:dyDescent="0.2"/>
    <row r="6197" ht="12.75" customHeight="1" x14ac:dyDescent="0.2"/>
    <row r="6198" ht="12.75" customHeight="1" x14ac:dyDescent="0.2"/>
    <row r="6199" ht="12.75" customHeight="1" x14ac:dyDescent="0.2"/>
    <row r="6200" ht="12.75" customHeight="1" x14ac:dyDescent="0.2"/>
    <row r="6201" ht="12.75" customHeight="1" x14ac:dyDescent="0.2"/>
    <row r="6202" ht="12.75" customHeight="1" x14ac:dyDescent="0.2"/>
    <row r="6203" ht="12.75" customHeight="1" x14ac:dyDescent="0.2"/>
    <row r="6204" ht="12.75" customHeight="1" x14ac:dyDescent="0.2"/>
    <row r="6205" ht="12.75" customHeight="1" x14ac:dyDescent="0.2"/>
    <row r="6206" ht="12.75" customHeight="1" x14ac:dyDescent="0.2"/>
    <row r="6207" ht="12.75" customHeight="1" x14ac:dyDescent="0.2"/>
    <row r="6208" ht="12.75" customHeight="1" x14ac:dyDescent="0.2"/>
    <row r="6209" ht="12.75" customHeight="1" x14ac:dyDescent="0.2"/>
    <row r="6210" ht="12.75" customHeight="1" x14ac:dyDescent="0.2"/>
    <row r="6211" ht="12.75" customHeight="1" x14ac:dyDescent="0.2"/>
    <row r="6212" ht="12.75" customHeight="1" x14ac:dyDescent="0.2"/>
    <row r="6213" ht="12.75" customHeight="1" x14ac:dyDescent="0.2"/>
    <row r="6214" ht="12.75" customHeight="1" x14ac:dyDescent="0.2"/>
    <row r="6215" ht="12.75" customHeight="1" x14ac:dyDescent="0.2"/>
    <row r="6216" ht="12.75" customHeight="1" x14ac:dyDescent="0.2"/>
    <row r="6217" ht="12.75" customHeight="1" x14ac:dyDescent="0.2"/>
    <row r="6218" ht="12.75" customHeight="1" x14ac:dyDescent="0.2"/>
    <row r="6219" ht="12.75" customHeight="1" x14ac:dyDescent="0.2"/>
    <row r="6220" ht="12.75" customHeight="1" x14ac:dyDescent="0.2"/>
    <row r="6221" ht="12.75" customHeight="1" x14ac:dyDescent="0.2"/>
    <row r="6222" ht="12.75" customHeight="1" x14ac:dyDescent="0.2"/>
    <row r="6223" ht="12.75" customHeight="1" x14ac:dyDescent="0.2"/>
    <row r="6224" ht="12.75" customHeight="1" x14ac:dyDescent="0.2"/>
    <row r="6225" ht="12.75" customHeight="1" x14ac:dyDescent="0.2"/>
    <row r="6226" ht="12.75" customHeight="1" x14ac:dyDescent="0.2"/>
    <row r="6227" ht="12.75" customHeight="1" x14ac:dyDescent="0.2"/>
    <row r="6228" ht="12.75" customHeight="1" x14ac:dyDescent="0.2"/>
    <row r="6229" ht="12.75" customHeight="1" x14ac:dyDescent="0.2"/>
    <row r="6230" ht="12.75" customHeight="1" x14ac:dyDescent="0.2"/>
    <row r="6231" ht="12.75" customHeight="1" x14ac:dyDescent="0.2"/>
    <row r="6232" ht="12.75" customHeight="1" x14ac:dyDescent="0.2"/>
    <row r="6233" ht="12.75" customHeight="1" x14ac:dyDescent="0.2"/>
    <row r="6234" ht="12.75" customHeight="1" x14ac:dyDescent="0.2"/>
    <row r="6235" ht="12.75" customHeight="1" x14ac:dyDescent="0.2"/>
    <row r="6236" ht="12.75" customHeight="1" x14ac:dyDescent="0.2"/>
    <row r="6237" ht="12.75" customHeight="1" x14ac:dyDescent="0.2"/>
    <row r="6238" ht="12.75" customHeight="1" x14ac:dyDescent="0.2"/>
    <row r="6239" ht="12.75" customHeight="1" x14ac:dyDescent="0.2"/>
    <row r="6240" ht="12.75" customHeight="1" x14ac:dyDescent="0.2"/>
    <row r="6241" ht="12.75" customHeight="1" x14ac:dyDescent="0.2"/>
    <row r="6242" ht="12.75" customHeight="1" x14ac:dyDescent="0.2"/>
    <row r="6243" ht="12.75" customHeight="1" x14ac:dyDescent="0.2"/>
    <row r="6244" ht="12.75" customHeight="1" x14ac:dyDescent="0.2"/>
    <row r="6245" ht="12.75" customHeight="1" x14ac:dyDescent="0.2"/>
    <row r="6246" ht="12.75" customHeight="1" x14ac:dyDescent="0.2"/>
    <row r="6247" ht="12.75" customHeight="1" x14ac:dyDescent="0.2"/>
    <row r="6248" ht="12.75" customHeight="1" x14ac:dyDescent="0.2"/>
    <row r="6249" ht="12.75" customHeight="1" x14ac:dyDescent="0.2"/>
    <row r="6250" ht="12.75" customHeight="1" x14ac:dyDescent="0.2"/>
    <row r="6251" ht="12.75" customHeight="1" x14ac:dyDescent="0.2"/>
    <row r="6252" ht="12.75" customHeight="1" x14ac:dyDescent="0.2"/>
    <row r="6253" ht="12.75" customHeight="1" x14ac:dyDescent="0.2"/>
    <row r="6254" ht="12.75" customHeight="1" x14ac:dyDescent="0.2"/>
    <row r="6255" ht="12.75" customHeight="1" x14ac:dyDescent="0.2"/>
    <row r="6256" ht="12.75" customHeight="1" x14ac:dyDescent="0.2"/>
    <row r="6257" ht="12.75" customHeight="1" x14ac:dyDescent="0.2"/>
    <row r="6258" ht="12.75" customHeight="1" x14ac:dyDescent="0.2"/>
    <row r="6259" ht="12.75" customHeight="1" x14ac:dyDescent="0.2"/>
    <row r="6260" ht="12.75" customHeight="1" x14ac:dyDescent="0.2"/>
    <row r="6261" ht="12.75" customHeight="1" x14ac:dyDescent="0.2"/>
    <row r="6262" ht="12.75" customHeight="1" x14ac:dyDescent="0.2"/>
    <row r="6263" ht="12.75" customHeight="1" x14ac:dyDescent="0.2"/>
    <row r="6264" ht="12.75" customHeight="1" x14ac:dyDescent="0.2"/>
    <row r="6265" ht="12.75" customHeight="1" x14ac:dyDescent="0.2"/>
    <row r="6266" ht="12.75" customHeight="1" x14ac:dyDescent="0.2"/>
    <row r="6267" ht="12.75" customHeight="1" x14ac:dyDescent="0.2"/>
    <row r="6268" ht="12.75" customHeight="1" x14ac:dyDescent="0.2"/>
    <row r="6269" ht="12.75" customHeight="1" x14ac:dyDescent="0.2"/>
    <row r="6270" ht="12.75" customHeight="1" x14ac:dyDescent="0.2"/>
    <row r="6271" ht="12.75" customHeight="1" x14ac:dyDescent="0.2"/>
    <row r="6272" ht="12.75" customHeight="1" x14ac:dyDescent="0.2"/>
    <row r="6273" ht="12.75" customHeight="1" x14ac:dyDescent="0.2"/>
    <row r="6274" ht="12.75" customHeight="1" x14ac:dyDescent="0.2"/>
    <row r="6275" ht="12.75" customHeight="1" x14ac:dyDescent="0.2"/>
    <row r="6276" ht="12.75" customHeight="1" x14ac:dyDescent="0.2"/>
    <row r="6277" ht="12.75" customHeight="1" x14ac:dyDescent="0.2"/>
    <row r="6278" ht="12.75" customHeight="1" x14ac:dyDescent="0.2"/>
    <row r="6279" ht="12.75" customHeight="1" x14ac:dyDescent="0.2"/>
    <row r="6280" ht="12.75" customHeight="1" x14ac:dyDescent="0.2"/>
    <row r="6281" ht="12.75" customHeight="1" x14ac:dyDescent="0.2"/>
    <row r="6282" ht="12.75" customHeight="1" x14ac:dyDescent="0.2"/>
    <row r="6283" ht="12.75" customHeight="1" x14ac:dyDescent="0.2"/>
    <row r="6284" ht="12.75" customHeight="1" x14ac:dyDescent="0.2"/>
    <row r="6285" ht="12.75" customHeight="1" x14ac:dyDescent="0.2"/>
    <row r="6286" ht="12.75" customHeight="1" x14ac:dyDescent="0.2"/>
    <row r="6287" ht="12.75" customHeight="1" x14ac:dyDescent="0.2"/>
    <row r="6288" ht="12.75" customHeight="1" x14ac:dyDescent="0.2"/>
    <row r="6289" ht="12.75" customHeight="1" x14ac:dyDescent="0.2"/>
    <row r="6290" ht="12.75" customHeight="1" x14ac:dyDescent="0.2"/>
    <row r="6291" ht="12.75" customHeight="1" x14ac:dyDescent="0.2"/>
    <row r="6292" ht="12.75" customHeight="1" x14ac:dyDescent="0.2"/>
    <row r="6293" ht="12.75" customHeight="1" x14ac:dyDescent="0.2"/>
    <row r="6294" ht="12.75" customHeight="1" x14ac:dyDescent="0.2"/>
    <row r="6295" ht="12.75" customHeight="1" x14ac:dyDescent="0.2"/>
    <row r="6296" ht="12.75" customHeight="1" x14ac:dyDescent="0.2"/>
    <row r="6297" ht="12.75" customHeight="1" x14ac:dyDescent="0.2"/>
    <row r="6298" ht="12.75" customHeight="1" x14ac:dyDescent="0.2"/>
    <row r="6299" ht="12.75" customHeight="1" x14ac:dyDescent="0.2"/>
    <row r="6300" ht="12.75" customHeight="1" x14ac:dyDescent="0.2"/>
    <row r="6301" ht="12.75" customHeight="1" x14ac:dyDescent="0.2"/>
    <row r="6302" ht="12.75" customHeight="1" x14ac:dyDescent="0.2"/>
    <row r="6303" ht="12.75" customHeight="1" x14ac:dyDescent="0.2"/>
    <row r="6304" ht="12.75" customHeight="1" x14ac:dyDescent="0.2"/>
    <row r="6305" ht="12.75" customHeight="1" x14ac:dyDescent="0.2"/>
    <row r="6306" ht="12.75" customHeight="1" x14ac:dyDescent="0.2"/>
    <row r="6307" ht="12.75" customHeight="1" x14ac:dyDescent="0.2"/>
    <row r="6308" ht="12.75" customHeight="1" x14ac:dyDescent="0.2"/>
    <row r="6309" ht="12.75" customHeight="1" x14ac:dyDescent="0.2"/>
    <row r="6310" ht="12.75" customHeight="1" x14ac:dyDescent="0.2"/>
    <row r="6311" ht="12.75" customHeight="1" x14ac:dyDescent="0.2"/>
    <row r="6312" ht="12.75" customHeight="1" x14ac:dyDescent="0.2"/>
    <row r="6313" ht="12.75" customHeight="1" x14ac:dyDescent="0.2"/>
    <row r="6314" ht="12.75" customHeight="1" x14ac:dyDescent="0.2"/>
    <row r="6315" ht="12.75" customHeight="1" x14ac:dyDescent="0.2"/>
    <row r="6316" ht="12.75" customHeight="1" x14ac:dyDescent="0.2"/>
    <row r="6317" ht="12.75" customHeight="1" x14ac:dyDescent="0.2"/>
    <row r="6318" ht="12.75" customHeight="1" x14ac:dyDescent="0.2"/>
    <row r="6319" ht="12.75" customHeight="1" x14ac:dyDescent="0.2"/>
    <row r="6320" ht="12.75" customHeight="1" x14ac:dyDescent="0.2"/>
    <row r="6321" ht="12.75" customHeight="1" x14ac:dyDescent="0.2"/>
    <row r="6322" ht="12.75" customHeight="1" x14ac:dyDescent="0.2"/>
    <row r="6323" ht="12.75" customHeight="1" x14ac:dyDescent="0.2"/>
    <row r="6324" ht="12.75" customHeight="1" x14ac:dyDescent="0.2"/>
    <row r="6325" ht="12.75" customHeight="1" x14ac:dyDescent="0.2"/>
    <row r="6326" ht="12.75" customHeight="1" x14ac:dyDescent="0.2"/>
    <row r="6327" ht="12.75" customHeight="1" x14ac:dyDescent="0.2"/>
    <row r="6328" ht="12.75" customHeight="1" x14ac:dyDescent="0.2"/>
    <row r="6329" ht="12.75" customHeight="1" x14ac:dyDescent="0.2"/>
    <row r="6330" ht="12.75" customHeight="1" x14ac:dyDescent="0.2"/>
    <row r="6331" ht="12.75" customHeight="1" x14ac:dyDescent="0.2"/>
    <row r="6332" ht="12.75" customHeight="1" x14ac:dyDescent="0.2"/>
    <row r="6333" ht="12.75" customHeight="1" x14ac:dyDescent="0.2"/>
    <row r="6334" ht="12.75" customHeight="1" x14ac:dyDescent="0.2"/>
    <row r="6335" ht="12.75" customHeight="1" x14ac:dyDescent="0.2"/>
    <row r="6336" ht="12.75" customHeight="1" x14ac:dyDescent="0.2"/>
    <row r="6337" ht="12.75" customHeight="1" x14ac:dyDescent="0.2"/>
    <row r="6338" ht="12.75" customHeight="1" x14ac:dyDescent="0.2"/>
    <row r="6339" ht="12.75" customHeight="1" x14ac:dyDescent="0.2"/>
    <row r="6340" ht="12.75" customHeight="1" x14ac:dyDescent="0.2"/>
    <row r="6341" ht="12.75" customHeight="1" x14ac:dyDescent="0.2"/>
    <row r="6342" ht="12.75" customHeight="1" x14ac:dyDescent="0.2"/>
    <row r="6343" ht="12.75" customHeight="1" x14ac:dyDescent="0.2"/>
    <row r="6344" ht="12.75" customHeight="1" x14ac:dyDescent="0.2"/>
    <row r="6345" ht="12.75" customHeight="1" x14ac:dyDescent="0.2"/>
    <row r="6346" ht="12.75" customHeight="1" x14ac:dyDescent="0.2"/>
    <row r="6347" ht="12.75" customHeight="1" x14ac:dyDescent="0.2"/>
    <row r="6348" ht="12.75" customHeight="1" x14ac:dyDescent="0.2"/>
    <row r="6349" ht="12.75" customHeight="1" x14ac:dyDescent="0.2"/>
    <row r="6350" ht="12.75" customHeight="1" x14ac:dyDescent="0.2"/>
    <row r="6351" ht="12.75" customHeight="1" x14ac:dyDescent="0.2"/>
    <row r="6352" ht="12.75" customHeight="1" x14ac:dyDescent="0.2"/>
    <row r="6353" ht="12.75" customHeight="1" x14ac:dyDescent="0.2"/>
    <row r="6354" ht="12.75" customHeight="1" x14ac:dyDescent="0.2"/>
    <row r="6355" ht="12.75" customHeight="1" x14ac:dyDescent="0.2"/>
    <row r="6356" ht="12.75" customHeight="1" x14ac:dyDescent="0.2"/>
    <row r="6357" ht="12.75" customHeight="1" x14ac:dyDescent="0.2"/>
    <row r="6358" ht="12.75" customHeight="1" x14ac:dyDescent="0.2"/>
    <row r="6359" ht="12.75" customHeight="1" x14ac:dyDescent="0.2"/>
    <row r="6360" ht="12.75" customHeight="1" x14ac:dyDescent="0.2"/>
    <row r="6361" ht="12.75" customHeight="1" x14ac:dyDescent="0.2"/>
    <row r="6362" ht="12.75" customHeight="1" x14ac:dyDescent="0.2"/>
    <row r="6363" ht="12.75" customHeight="1" x14ac:dyDescent="0.2"/>
    <row r="6364" ht="12.75" customHeight="1" x14ac:dyDescent="0.2"/>
    <row r="6365" ht="12.75" customHeight="1" x14ac:dyDescent="0.2"/>
    <row r="6366" ht="12.75" customHeight="1" x14ac:dyDescent="0.2"/>
    <row r="6367" ht="12.75" customHeight="1" x14ac:dyDescent="0.2"/>
    <row r="6368" ht="12.75" customHeight="1" x14ac:dyDescent="0.2"/>
    <row r="6369" ht="12.75" customHeight="1" x14ac:dyDescent="0.2"/>
    <row r="6370" ht="12.75" customHeight="1" x14ac:dyDescent="0.2"/>
    <row r="6371" ht="12.75" customHeight="1" x14ac:dyDescent="0.2"/>
    <row r="6372" ht="12.75" customHeight="1" x14ac:dyDescent="0.2"/>
    <row r="6373" ht="12.75" customHeight="1" x14ac:dyDescent="0.2"/>
    <row r="6374" ht="12.75" customHeight="1" x14ac:dyDescent="0.2"/>
    <row r="6375" ht="12.75" customHeight="1" x14ac:dyDescent="0.2"/>
    <row r="6376" ht="12.75" customHeight="1" x14ac:dyDescent="0.2"/>
    <row r="6377" ht="12.75" customHeight="1" x14ac:dyDescent="0.2"/>
    <row r="6378" ht="12.75" customHeight="1" x14ac:dyDescent="0.2"/>
    <row r="6379" ht="12.75" customHeight="1" x14ac:dyDescent="0.2"/>
    <row r="6380" ht="12.75" customHeight="1" x14ac:dyDescent="0.2"/>
    <row r="6381" ht="12.75" customHeight="1" x14ac:dyDescent="0.2"/>
    <row r="6382" ht="12.75" customHeight="1" x14ac:dyDescent="0.2"/>
    <row r="6383" ht="12.75" customHeight="1" x14ac:dyDescent="0.2"/>
    <row r="6384" ht="12.75" customHeight="1" x14ac:dyDescent="0.2"/>
    <row r="6385" ht="12.75" customHeight="1" x14ac:dyDescent="0.2"/>
    <row r="6386" ht="12.75" customHeight="1" x14ac:dyDescent="0.2"/>
    <row r="6387" ht="12.75" customHeight="1" x14ac:dyDescent="0.2"/>
    <row r="6388" ht="12.75" customHeight="1" x14ac:dyDescent="0.2"/>
    <row r="6389" ht="12.75" customHeight="1" x14ac:dyDescent="0.2"/>
    <row r="6390" ht="12.75" customHeight="1" x14ac:dyDescent="0.2"/>
    <row r="6391" ht="12.75" customHeight="1" x14ac:dyDescent="0.2"/>
    <row r="6392" ht="12.75" customHeight="1" x14ac:dyDescent="0.2"/>
    <row r="6393" ht="12.75" customHeight="1" x14ac:dyDescent="0.2"/>
    <row r="6394" ht="12.75" customHeight="1" x14ac:dyDescent="0.2"/>
    <row r="6395" ht="12.75" customHeight="1" x14ac:dyDescent="0.2"/>
    <row r="6396" ht="12.75" customHeight="1" x14ac:dyDescent="0.2"/>
    <row r="6397" ht="12.75" customHeight="1" x14ac:dyDescent="0.2"/>
    <row r="6398" ht="12.75" customHeight="1" x14ac:dyDescent="0.2"/>
    <row r="6399" ht="12.75" customHeight="1" x14ac:dyDescent="0.2"/>
    <row r="6400" ht="12.75" customHeight="1" x14ac:dyDescent="0.2"/>
    <row r="6401" ht="12.75" customHeight="1" x14ac:dyDescent="0.2"/>
    <row r="6402" ht="12.75" customHeight="1" x14ac:dyDescent="0.2"/>
    <row r="6403" ht="12.75" customHeight="1" x14ac:dyDescent="0.2"/>
    <row r="6404" ht="12.75" customHeight="1" x14ac:dyDescent="0.2"/>
    <row r="6405" ht="12.75" customHeight="1" x14ac:dyDescent="0.2"/>
    <row r="6406" ht="12.75" customHeight="1" x14ac:dyDescent="0.2"/>
    <row r="6407" ht="12.75" customHeight="1" x14ac:dyDescent="0.2"/>
    <row r="6408" ht="12.75" customHeight="1" x14ac:dyDescent="0.2"/>
    <row r="6409" ht="12.75" customHeight="1" x14ac:dyDescent="0.2"/>
    <row r="6410" ht="12.75" customHeight="1" x14ac:dyDescent="0.2"/>
    <row r="6411" ht="12.75" customHeight="1" x14ac:dyDescent="0.2"/>
    <row r="6412" ht="12.75" customHeight="1" x14ac:dyDescent="0.2"/>
    <row r="6413" ht="12.75" customHeight="1" x14ac:dyDescent="0.2"/>
    <row r="6414" ht="12.75" customHeight="1" x14ac:dyDescent="0.2"/>
    <row r="6415" ht="12.75" customHeight="1" x14ac:dyDescent="0.2"/>
    <row r="6416" ht="12.75" customHeight="1" x14ac:dyDescent="0.2"/>
    <row r="6417" ht="12.75" customHeight="1" x14ac:dyDescent="0.2"/>
    <row r="6418" ht="12.75" customHeight="1" x14ac:dyDescent="0.2"/>
    <row r="6419" ht="12.75" customHeight="1" x14ac:dyDescent="0.2"/>
    <row r="6420" ht="12.75" customHeight="1" x14ac:dyDescent="0.2"/>
    <row r="6421" ht="12.75" customHeight="1" x14ac:dyDescent="0.2"/>
    <row r="6422" ht="12.75" customHeight="1" x14ac:dyDescent="0.2"/>
    <row r="6423" ht="12.75" customHeight="1" x14ac:dyDescent="0.2"/>
    <row r="6424" ht="12.75" customHeight="1" x14ac:dyDescent="0.2"/>
    <row r="6425" ht="12.75" customHeight="1" x14ac:dyDescent="0.2"/>
    <row r="6426" ht="12.75" customHeight="1" x14ac:dyDescent="0.2"/>
    <row r="6427" ht="12.75" customHeight="1" x14ac:dyDescent="0.2"/>
    <row r="6428" ht="12.75" customHeight="1" x14ac:dyDescent="0.2"/>
    <row r="6429" ht="12.75" customHeight="1" x14ac:dyDescent="0.2"/>
    <row r="6430" ht="12.75" customHeight="1" x14ac:dyDescent="0.2"/>
    <row r="6431" ht="12.75" customHeight="1" x14ac:dyDescent="0.2"/>
    <row r="6432" ht="12.75" customHeight="1" x14ac:dyDescent="0.2"/>
    <row r="6433" ht="12.75" customHeight="1" x14ac:dyDescent="0.2"/>
    <row r="6434" ht="12.75" customHeight="1" x14ac:dyDescent="0.2"/>
    <row r="6435" ht="12.75" customHeight="1" x14ac:dyDescent="0.2"/>
    <row r="6436" ht="12.75" customHeight="1" x14ac:dyDescent="0.2"/>
    <row r="6437" ht="12.75" customHeight="1" x14ac:dyDescent="0.2"/>
    <row r="6438" ht="12.75" customHeight="1" x14ac:dyDescent="0.2"/>
    <row r="6439" ht="12.75" customHeight="1" x14ac:dyDescent="0.2"/>
    <row r="6440" ht="12.75" customHeight="1" x14ac:dyDescent="0.2"/>
    <row r="6441" ht="12.75" customHeight="1" x14ac:dyDescent="0.2"/>
    <row r="6442" ht="12.75" customHeight="1" x14ac:dyDescent="0.2"/>
    <row r="6443" ht="12.75" customHeight="1" x14ac:dyDescent="0.2"/>
    <row r="6444" ht="12.75" customHeight="1" x14ac:dyDescent="0.2"/>
    <row r="6445" ht="12.75" customHeight="1" x14ac:dyDescent="0.2"/>
    <row r="6446" ht="12.75" customHeight="1" x14ac:dyDescent="0.2"/>
    <row r="6447" ht="12.75" customHeight="1" x14ac:dyDescent="0.2"/>
    <row r="6448" ht="12.75" customHeight="1" x14ac:dyDescent="0.2"/>
    <row r="6449" ht="12.75" customHeight="1" x14ac:dyDescent="0.2"/>
    <row r="6450" ht="12.75" customHeight="1" x14ac:dyDescent="0.2"/>
    <row r="6451" ht="12.75" customHeight="1" x14ac:dyDescent="0.2"/>
    <row r="6452" ht="12.75" customHeight="1" x14ac:dyDescent="0.2"/>
    <row r="6453" ht="12.75" customHeight="1" x14ac:dyDescent="0.2"/>
    <row r="6454" ht="12.75" customHeight="1" x14ac:dyDescent="0.2"/>
    <row r="6455" ht="12.75" customHeight="1" x14ac:dyDescent="0.2"/>
    <row r="6456" ht="12.75" customHeight="1" x14ac:dyDescent="0.2"/>
    <row r="6457" ht="12.75" customHeight="1" x14ac:dyDescent="0.2"/>
    <row r="6458" ht="12.75" customHeight="1" x14ac:dyDescent="0.2"/>
    <row r="6459" ht="12.75" customHeight="1" x14ac:dyDescent="0.2"/>
    <row r="6460" ht="12.75" customHeight="1" x14ac:dyDescent="0.2"/>
    <row r="6461" ht="12.75" customHeight="1" x14ac:dyDescent="0.2"/>
    <row r="6462" ht="12.75" customHeight="1" x14ac:dyDescent="0.2"/>
    <row r="6463" ht="12.75" customHeight="1" x14ac:dyDescent="0.2"/>
    <row r="6464" ht="12.75" customHeight="1" x14ac:dyDescent="0.2"/>
    <row r="6465" ht="12.75" customHeight="1" x14ac:dyDescent="0.2"/>
    <row r="6466" ht="12.75" customHeight="1" x14ac:dyDescent="0.2"/>
    <row r="6467" ht="12.75" customHeight="1" x14ac:dyDescent="0.2"/>
    <row r="6468" ht="12.75" customHeight="1" x14ac:dyDescent="0.2"/>
    <row r="6469" ht="12.75" customHeight="1" x14ac:dyDescent="0.2"/>
    <row r="6470" ht="12.75" customHeight="1" x14ac:dyDescent="0.2"/>
    <row r="6471" ht="12.75" customHeight="1" x14ac:dyDescent="0.2"/>
    <row r="6472" ht="12.75" customHeight="1" x14ac:dyDescent="0.2"/>
    <row r="6473" ht="12.75" customHeight="1" x14ac:dyDescent="0.2"/>
    <row r="6474" ht="12.75" customHeight="1" x14ac:dyDescent="0.2"/>
    <row r="6475" ht="12.75" customHeight="1" x14ac:dyDescent="0.2"/>
    <row r="6476" ht="12.75" customHeight="1" x14ac:dyDescent="0.2"/>
    <row r="6477" ht="12.75" customHeight="1" x14ac:dyDescent="0.2"/>
    <row r="6478" ht="12.75" customHeight="1" x14ac:dyDescent="0.2"/>
    <row r="6479" ht="12.75" customHeight="1" x14ac:dyDescent="0.2"/>
    <row r="6480" ht="12.75" customHeight="1" x14ac:dyDescent="0.2"/>
    <row r="6481" ht="12.75" customHeight="1" x14ac:dyDescent="0.2"/>
    <row r="6482" ht="12.75" customHeight="1" x14ac:dyDescent="0.2"/>
    <row r="6483" ht="12.75" customHeight="1" x14ac:dyDescent="0.2"/>
    <row r="6484" ht="12.75" customHeight="1" x14ac:dyDescent="0.2"/>
    <row r="6485" ht="12.75" customHeight="1" x14ac:dyDescent="0.2"/>
    <row r="6486" ht="12.75" customHeight="1" x14ac:dyDescent="0.2"/>
    <row r="6487" ht="12.75" customHeight="1" x14ac:dyDescent="0.2"/>
    <row r="6488" ht="12.75" customHeight="1" x14ac:dyDescent="0.2"/>
    <row r="6489" ht="12.75" customHeight="1" x14ac:dyDescent="0.2"/>
    <row r="6490" ht="12.75" customHeight="1" x14ac:dyDescent="0.2"/>
    <row r="6491" ht="12.75" customHeight="1" x14ac:dyDescent="0.2"/>
    <row r="6492" ht="12.75" customHeight="1" x14ac:dyDescent="0.2"/>
    <row r="6493" ht="12.75" customHeight="1" x14ac:dyDescent="0.2"/>
    <row r="6494" ht="12.75" customHeight="1" x14ac:dyDescent="0.2"/>
    <row r="6495" ht="12.75" customHeight="1" x14ac:dyDescent="0.2"/>
    <row r="6496" ht="12.75" customHeight="1" x14ac:dyDescent="0.2"/>
    <row r="6497" ht="12.75" customHeight="1" x14ac:dyDescent="0.2"/>
    <row r="6498" ht="12.75" customHeight="1" x14ac:dyDescent="0.2"/>
    <row r="6499" ht="12.75" customHeight="1" x14ac:dyDescent="0.2"/>
    <row r="6500" ht="12.75" customHeight="1" x14ac:dyDescent="0.2"/>
    <row r="6501" ht="12.75" customHeight="1" x14ac:dyDescent="0.2"/>
    <row r="6502" ht="12.75" customHeight="1" x14ac:dyDescent="0.2"/>
    <row r="6503" ht="12.75" customHeight="1" x14ac:dyDescent="0.2"/>
    <row r="6504" ht="12.75" customHeight="1" x14ac:dyDescent="0.2"/>
    <row r="6505" ht="12.75" customHeight="1" x14ac:dyDescent="0.2"/>
    <row r="6506" ht="12.75" customHeight="1" x14ac:dyDescent="0.2"/>
    <row r="6507" ht="12.75" customHeight="1" x14ac:dyDescent="0.2"/>
    <row r="6508" ht="12.75" customHeight="1" x14ac:dyDescent="0.2"/>
    <row r="6509" ht="12.75" customHeight="1" x14ac:dyDescent="0.2"/>
    <row r="6510" ht="12.75" customHeight="1" x14ac:dyDescent="0.2"/>
    <row r="6511" ht="12.75" customHeight="1" x14ac:dyDescent="0.2"/>
    <row r="6512" ht="12.75" customHeight="1" x14ac:dyDescent="0.2"/>
    <row r="6513" ht="12.75" customHeight="1" x14ac:dyDescent="0.2"/>
    <row r="6514" ht="12.75" customHeight="1" x14ac:dyDescent="0.2"/>
    <row r="6515" ht="12.75" customHeight="1" x14ac:dyDescent="0.2"/>
    <row r="6516" ht="12.75" customHeight="1" x14ac:dyDescent="0.2"/>
    <row r="6517" ht="12.75" customHeight="1" x14ac:dyDescent="0.2"/>
    <row r="6518" ht="12.75" customHeight="1" x14ac:dyDescent="0.2"/>
    <row r="6519" ht="12.75" customHeight="1" x14ac:dyDescent="0.2"/>
    <row r="6520" ht="12.75" customHeight="1" x14ac:dyDescent="0.2"/>
    <row r="6521" ht="12.75" customHeight="1" x14ac:dyDescent="0.2"/>
    <row r="6522" ht="12.75" customHeight="1" x14ac:dyDescent="0.2"/>
    <row r="6523" ht="12.75" customHeight="1" x14ac:dyDescent="0.2"/>
    <row r="6524" ht="12.75" customHeight="1" x14ac:dyDescent="0.2"/>
    <row r="6525" ht="12.75" customHeight="1" x14ac:dyDescent="0.2"/>
    <row r="6526" ht="12.75" customHeight="1" x14ac:dyDescent="0.2"/>
    <row r="6527" ht="12.75" customHeight="1" x14ac:dyDescent="0.2"/>
    <row r="6528" ht="12.75" customHeight="1" x14ac:dyDescent="0.2"/>
    <row r="6529" ht="12.75" customHeight="1" x14ac:dyDescent="0.2"/>
    <row r="6530" ht="12.75" customHeight="1" x14ac:dyDescent="0.2"/>
    <row r="6531" ht="12.75" customHeight="1" x14ac:dyDescent="0.2"/>
    <row r="6532" ht="12.75" customHeight="1" x14ac:dyDescent="0.2"/>
    <row r="6533" ht="12.75" customHeight="1" x14ac:dyDescent="0.2"/>
    <row r="6534" ht="12.75" customHeight="1" x14ac:dyDescent="0.2"/>
    <row r="6535" ht="12.75" customHeight="1" x14ac:dyDescent="0.2"/>
    <row r="6536" ht="12.75" customHeight="1" x14ac:dyDescent="0.2"/>
    <row r="6537" ht="12.75" customHeight="1" x14ac:dyDescent="0.2"/>
    <row r="6538" ht="12.75" customHeight="1" x14ac:dyDescent="0.2"/>
    <row r="6539" ht="12.75" customHeight="1" x14ac:dyDescent="0.2"/>
    <row r="6540" ht="12.75" customHeight="1" x14ac:dyDescent="0.2"/>
    <row r="6541" ht="12.75" customHeight="1" x14ac:dyDescent="0.2"/>
    <row r="6542" ht="12.75" customHeight="1" x14ac:dyDescent="0.2"/>
    <row r="6543" ht="12.75" customHeight="1" x14ac:dyDescent="0.2"/>
    <row r="6544" ht="12.75" customHeight="1" x14ac:dyDescent="0.2"/>
    <row r="6545" ht="12.75" customHeight="1" x14ac:dyDescent="0.2"/>
    <row r="6546" ht="12.75" customHeight="1" x14ac:dyDescent="0.2"/>
    <row r="6547" ht="12.75" customHeight="1" x14ac:dyDescent="0.2"/>
    <row r="6548" ht="12.75" customHeight="1" x14ac:dyDescent="0.2"/>
    <row r="6549" ht="12.75" customHeight="1" x14ac:dyDescent="0.2"/>
    <row r="6550" ht="12.75" customHeight="1" x14ac:dyDescent="0.2"/>
    <row r="6551" ht="12.75" customHeight="1" x14ac:dyDescent="0.2"/>
    <row r="6552" ht="12.75" customHeight="1" x14ac:dyDescent="0.2"/>
    <row r="6553" ht="12.75" customHeight="1" x14ac:dyDescent="0.2"/>
    <row r="6554" ht="12.75" customHeight="1" x14ac:dyDescent="0.2"/>
    <row r="6555" ht="12.75" customHeight="1" x14ac:dyDescent="0.2"/>
    <row r="6556" ht="12.75" customHeight="1" x14ac:dyDescent="0.2"/>
    <row r="6557" ht="12.75" customHeight="1" x14ac:dyDescent="0.2"/>
    <row r="6558" ht="12.75" customHeight="1" x14ac:dyDescent="0.2"/>
    <row r="6559" ht="12.75" customHeight="1" x14ac:dyDescent="0.2"/>
    <row r="6560" ht="12.75" customHeight="1" x14ac:dyDescent="0.2"/>
    <row r="6561" ht="12.75" customHeight="1" x14ac:dyDescent="0.2"/>
    <row r="6562" ht="12.75" customHeight="1" x14ac:dyDescent="0.2"/>
    <row r="6563" ht="12.75" customHeight="1" x14ac:dyDescent="0.2"/>
    <row r="6564" ht="12.75" customHeight="1" x14ac:dyDescent="0.2"/>
    <row r="6565" ht="12.75" customHeight="1" x14ac:dyDescent="0.2"/>
    <row r="6566" ht="12.75" customHeight="1" x14ac:dyDescent="0.2"/>
    <row r="6567" ht="12.75" customHeight="1" x14ac:dyDescent="0.2"/>
    <row r="6568" ht="12.75" customHeight="1" x14ac:dyDescent="0.2"/>
    <row r="6569" ht="12.75" customHeight="1" x14ac:dyDescent="0.2"/>
    <row r="6570" ht="12.75" customHeight="1" x14ac:dyDescent="0.2"/>
    <row r="6571" ht="12.75" customHeight="1" x14ac:dyDescent="0.2"/>
    <row r="6572" ht="12.75" customHeight="1" x14ac:dyDescent="0.2"/>
    <row r="6573" ht="12.75" customHeight="1" x14ac:dyDescent="0.2"/>
    <row r="6574" ht="12.75" customHeight="1" x14ac:dyDescent="0.2"/>
    <row r="6575" ht="12.75" customHeight="1" x14ac:dyDescent="0.2"/>
    <row r="6576" ht="12.75" customHeight="1" x14ac:dyDescent="0.2"/>
    <row r="6577" ht="12.75" customHeight="1" x14ac:dyDescent="0.2"/>
    <row r="6578" ht="12.75" customHeight="1" x14ac:dyDescent="0.2"/>
    <row r="6579" ht="12.75" customHeight="1" x14ac:dyDescent="0.2"/>
    <row r="6580" ht="12.75" customHeight="1" x14ac:dyDescent="0.2"/>
    <row r="6581" ht="12.75" customHeight="1" x14ac:dyDescent="0.2"/>
    <row r="6582" ht="12.75" customHeight="1" x14ac:dyDescent="0.2"/>
    <row r="6583" ht="12.75" customHeight="1" x14ac:dyDescent="0.2"/>
    <row r="6584" ht="12.75" customHeight="1" x14ac:dyDescent="0.2"/>
    <row r="6585" ht="12.75" customHeight="1" x14ac:dyDescent="0.2"/>
    <row r="6586" ht="12.75" customHeight="1" x14ac:dyDescent="0.2"/>
    <row r="6587" ht="12.75" customHeight="1" x14ac:dyDescent="0.2"/>
    <row r="6588" ht="12.75" customHeight="1" x14ac:dyDescent="0.2"/>
    <row r="6589" ht="12.75" customHeight="1" x14ac:dyDescent="0.2"/>
    <row r="6590" ht="12.75" customHeight="1" x14ac:dyDescent="0.2"/>
    <row r="6591" ht="12.75" customHeight="1" x14ac:dyDescent="0.2"/>
    <row r="6592" ht="12.75" customHeight="1" x14ac:dyDescent="0.2"/>
    <row r="6593" ht="12.75" customHeight="1" x14ac:dyDescent="0.2"/>
    <row r="6594" ht="12.75" customHeight="1" x14ac:dyDescent="0.2"/>
    <row r="6595" ht="12.75" customHeight="1" x14ac:dyDescent="0.2"/>
    <row r="6596" ht="12.75" customHeight="1" x14ac:dyDescent="0.2"/>
    <row r="6597" ht="12.75" customHeight="1" x14ac:dyDescent="0.2"/>
    <row r="6598" ht="12.75" customHeight="1" x14ac:dyDescent="0.2"/>
    <row r="6599" ht="12.75" customHeight="1" x14ac:dyDescent="0.2"/>
    <row r="6600" ht="12.75" customHeight="1" x14ac:dyDescent="0.2"/>
    <row r="6601" ht="12.75" customHeight="1" x14ac:dyDescent="0.2"/>
    <row r="6602" ht="12.75" customHeight="1" x14ac:dyDescent="0.2"/>
    <row r="6603" ht="12.75" customHeight="1" x14ac:dyDescent="0.2"/>
    <row r="6604" ht="12.75" customHeight="1" x14ac:dyDescent="0.2"/>
    <row r="6605" ht="12.75" customHeight="1" x14ac:dyDescent="0.2"/>
    <row r="6606" ht="12.75" customHeight="1" x14ac:dyDescent="0.2"/>
    <row r="6607" ht="12.75" customHeight="1" x14ac:dyDescent="0.2"/>
    <row r="6608" ht="12.75" customHeight="1" x14ac:dyDescent="0.2"/>
    <row r="6609" ht="12.75" customHeight="1" x14ac:dyDescent="0.2"/>
    <row r="6610" ht="12.75" customHeight="1" x14ac:dyDescent="0.2"/>
    <row r="6611" ht="12.75" customHeight="1" x14ac:dyDescent="0.2"/>
    <row r="6612" ht="12.75" customHeight="1" x14ac:dyDescent="0.2"/>
    <row r="6613" ht="12.75" customHeight="1" x14ac:dyDescent="0.2"/>
    <row r="6614" ht="12.75" customHeight="1" x14ac:dyDescent="0.2"/>
    <row r="6615" ht="12.75" customHeight="1" x14ac:dyDescent="0.2"/>
    <row r="6616" ht="12.75" customHeight="1" x14ac:dyDescent="0.2"/>
    <row r="6617" ht="12.75" customHeight="1" x14ac:dyDescent="0.2"/>
    <row r="6618" ht="12.75" customHeight="1" x14ac:dyDescent="0.2"/>
    <row r="6619" ht="12.75" customHeight="1" x14ac:dyDescent="0.2"/>
    <row r="6620" ht="12.75" customHeight="1" x14ac:dyDescent="0.2"/>
    <row r="6621" ht="12.75" customHeight="1" x14ac:dyDescent="0.2"/>
    <row r="6622" ht="12.75" customHeight="1" x14ac:dyDescent="0.2"/>
    <row r="6623" ht="12.75" customHeight="1" x14ac:dyDescent="0.2"/>
    <row r="6624" ht="12.75" customHeight="1" x14ac:dyDescent="0.2"/>
    <row r="6625" ht="12.75" customHeight="1" x14ac:dyDescent="0.2"/>
    <row r="6626" ht="12.75" customHeight="1" x14ac:dyDescent="0.2"/>
    <row r="6627" ht="12.75" customHeight="1" x14ac:dyDescent="0.2"/>
    <row r="6628" ht="12.75" customHeight="1" x14ac:dyDescent="0.2"/>
    <row r="6629" ht="12.75" customHeight="1" x14ac:dyDescent="0.2"/>
    <row r="6630" ht="12.75" customHeight="1" x14ac:dyDescent="0.2"/>
    <row r="6631" ht="12.75" customHeight="1" x14ac:dyDescent="0.2"/>
    <row r="6632" ht="12.75" customHeight="1" x14ac:dyDescent="0.2"/>
    <row r="6633" ht="12.75" customHeight="1" x14ac:dyDescent="0.2"/>
    <row r="6634" ht="12.75" customHeight="1" x14ac:dyDescent="0.2"/>
    <row r="6635" ht="12.75" customHeight="1" x14ac:dyDescent="0.2"/>
    <row r="6636" ht="12.75" customHeight="1" x14ac:dyDescent="0.2"/>
    <row r="6637" ht="12.75" customHeight="1" x14ac:dyDescent="0.2"/>
    <row r="6638" ht="12.75" customHeight="1" x14ac:dyDescent="0.2"/>
    <row r="6639" ht="12.75" customHeight="1" x14ac:dyDescent="0.2"/>
    <row r="6640" ht="12.75" customHeight="1" x14ac:dyDescent="0.2"/>
    <row r="6641" ht="12.75" customHeight="1" x14ac:dyDescent="0.2"/>
    <row r="6642" ht="12.75" customHeight="1" x14ac:dyDescent="0.2"/>
    <row r="6643" ht="12.75" customHeight="1" x14ac:dyDescent="0.2"/>
    <row r="6644" ht="12.75" customHeight="1" x14ac:dyDescent="0.2"/>
    <row r="6645" ht="12.75" customHeight="1" x14ac:dyDescent="0.2"/>
    <row r="6646" ht="12.75" customHeight="1" x14ac:dyDescent="0.2"/>
    <row r="6647" ht="12.75" customHeight="1" x14ac:dyDescent="0.2"/>
    <row r="6648" ht="12.75" customHeight="1" x14ac:dyDescent="0.2"/>
    <row r="6649" ht="12.75" customHeight="1" x14ac:dyDescent="0.2"/>
    <row r="6650" ht="12.75" customHeight="1" x14ac:dyDescent="0.2"/>
    <row r="6651" ht="12.75" customHeight="1" x14ac:dyDescent="0.2"/>
    <row r="6652" ht="12.75" customHeight="1" x14ac:dyDescent="0.2"/>
    <row r="6653" ht="12.75" customHeight="1" x14ac:dyDescent="0.2"/>
    <row r="6654" ht="12.75" customHeight="1" x14ac:dyDescent="0.2"/>
    <row r="6655" ht="12.75" customHeight="1" x14ac:dyDescent="0.2"/>
    <row r="6656" ht="12.75" customHeight="1" x14ac:dyDescent="0.2"/>
    <row r="6657" ht="12.75" customHeight="1" x14ac:dyDescent="0.2"/>
    <row r="6658" ht="12.75" customHeight="1" x14ac:dyDescent="0.2"/>
    <row r="6659" ht="12.75" customHeight="1" x14ac:dyDescent="0.2"/>
    <row r="6660" ht="12.75" customHeight="1" x14ac:dyDescent="0.2"/>
    <row r="6661" ht="12.75" customHeight="1" x14ac:dyDescent="0.2"/>
    <row r="6662" ht="12.75" customHeight="1" x14ac:dyDescent="0.2"/>
    <row r="6663" ht="12.75" customHeight="1" x14ac:dyDescent="0.2"/>
    <row r="6664" ht="12.75" customHeight="1" x14ac:dyDescent="0.2"/>
    <row r="6665" ht="12.75" customHeight="1" x14ac:dyDescent="0.2"/>
    <row r="6666" ht="12.75" customHeight="1" x14ac:dyDescent="0.2"/>
    <row r="6667" ht="12.75" customHeight="1" x14ac:dyDescent="0.2"/>
    <row r="6668" ht="12.75" customHeight="1" x14ac:dyDescent="0.2"/>
    <row r="6669" ht="12.75" customHeight="1" x14ac:dyDescent="0.2"/>
    <row r="6670" ht="12.75" customHeight="1" x14ac:dyDescent="0.2"/>
    <row r="6671" ht="12.75" customHeight="1" x14ac:dyDescent="0.2"/>
    <row r="6672" ht="12.75" customHeight="1" x14ac:dyDescent="0.2"/>
    <row r="6673" ht="12.75" customHeight="1" x14ac:dyDescent="0.2"/>
    <row r="6674" ht="12.75" customHeight="1" x14ac:dyDescent="0.2"/>
    <row r="6675" ht="12.75" customHeight="1" x14ac:dyDescent="0.2"/>
    <row r="6676" ht="12.75" customHeight="1" x14ac:dyDescent="0.2"/>
    <row r="6677" ht="12.75" customHeight="1" x14ac:dyDescent="0.2"/>
    <row r="6678" ht="12.75" customHeight="1" x14ac:dyDescent="0.2"/>
    <row r="6679" ht="12.75" customHeight="1" x14ac:dyDescent="0.2"/>
    <row r="6680" ht="12.75" customHeight="1" x14ac:dyDescent="0.2"/>
    <row r="6681" ht="12.75" customHeight="1" x14ac:dyDescent="0.2"/>
    <row r="6682" ht="12.75" customHeight="1" x14ac:dyDescent="0.2"/>
    <row r="6683" ht="12.75" customHeight="1" x14ac:dyDescent="0.2"/>
    <row r="6684" ht="12.75" customHeight="1" x14ac:dyDescent="0.2"/>
    <row r="6685" ht="12.75" customHeight="1" x14ac:dyDescent="0.2"/>
    <row r="6686" ht="12.75" customHeight="1" x14ac:dyDescent="0.2"/>
    <row r="6687" ht="12.75" customHeight="1" x14ac:dyDescent="0.2"/>
    <row r="6688" ht="12.75" customHeight="1" x14ac:dyDescent="0.2"/>
    <row r="6689" ht="12.75" customHeight="1" x14ac:dyDescent="0.2"/>
    <row r="6690" ht="12.75" customHeight="1" x14ac:dyDescent="0.2"/>
    <row r="6691" ht="12.75" customHeight="1" x14ac:dyDescent="0.2"/>
    <row r="6692" ht="12.75" customHeight="1" x14ac:dyDescent="0.2"/>
    <row r="6693" ht="12.75" customHeight="1" x14ac:dyDescent="0.2"/>
    <row r="6694" ht="12.75" customHeight="1" x14ac:dyDescent="0.2"/>
    <row r="6695" ht="12.75" customHeight="1" x14ac:dyDescent="0.2"/>
    <row r="6696" ht="12.75" customHeight="1" x14ac:dyDescent="0.2"/>
    <row r="6697" ht="12.75" customHeight="1" x14ac:dyDescent="0.2"/>
    <row r="6698" ht="12.75" customHeight="1" x14ac:dyDescent="0.2"/>
    <row r="6699" ht="12.75" customHeight="1" x14ac:dyDescent="0.2"/>
    <row r="6700" ht="12.75" customHeight="1" x14ac:dyDescent="0.2"/>
    <row r="6701" ht="12.75" customHeight="1" x14ac:dyDescent="0.2"/>
    <row r="6702" ht="12.75" customHeight="1" x14ac:dyDescent="0.2"/>
    <row r="6703" ht="12.75" customHeight="1" x14ac:dyDescent="0.2"/>
    <row r="6704" ht="12.75" customHeight="1" x14ac:dyDescent="0.2"/>
    <row r="6705" ht="12.75" customHeight="1" x14ac:dyDescent="0.2"/>
    <row r="6706" ht="12.75" customHeight="1" x14ac:dyDescent="0.2"/>
    <row r="6707" ht="12.75" customHeight="1" x14ac:dyDescent="0.2"/>
    <row r="6708" ht="12.75" customHeight="1" x14ac:dyDescent="0.2"/>
    <row r="6709" ht="12.75" customHeight="1" x14ac:dyDescent="0.2"/>
    <row r="6710" ht="12.75" customHeight="1" x14ac:dyDescent="0.2"/>
    <row r="6711" ht="12.75" customHeight="1" x14ac:dyDescent="0.2"/>
    <row r="6712" ht="12.75" customHeight="1" x14ac:dyDescent="0.2"/>
    <row r="6713" ht="12.75" customHeight="1" x14ac:dyDescent="0.2"/>
    <row r="6714" ht="12.75" customHeight="1" x14ac:dyDescent="0.2"/>
    <row r="6715" ht="12.75" customHeight="1" x14ac:dyDescent="0.2"/>
    <row r="6716" ht="12.75" customHeight="1" x14ac:dyDescent="0.2"/>
    <row r="6717" ht="12.75" customHeight="1" x14ac:dyDescent="0.2"/>
    <row r="6718" ht="12.75" customHeight="1" x14ac:dyDescent="0.2"/>
    <row r="6719" ht="12.75" customHeight="1" x14ac:dyDescent="0.2"/>
    <row r="6720" ht="12.75" customHeight="1" x14ac:dyDescent="0.2"/>
    <row r="6721" ht="12.75" customHeight="1" x14ac:dyDescent="0.2"/>
    <row r="6722" ht="12.75" customHeight="1" x14ac:dyDescent="0.2"/>
    <row r="6723" ht="12.75" customHeight="1" x14ac:dyDescent="0.2"/>
    <row r="6724" ht="12.75" customHeight="1" x14ac:dyDescent="0.2"/>
    <row r="6725" ht="12.75" customHeight="1" x14ac:dyDescent="0.2"/>
    <row r="6726" ht="12.75" customHeight="1" x14ac:dyDescent="0.2"/>
    <row r="6727" ht="12.75" customHeight="1" x14ac:dyDescent="0.2"/>
    <row r="6728" ht="12.75" customHeight="1" x14ac:dyDescent="0.2"/>
    <row r="6729" ht="12.75" customHeight="1" x14ac:dyDescent="0.2"/>
    <row r="6730" ht="12.75" customHeight="1" x14ac:dyDescent="0.2"/>
    <row r="6731" ht="12.75" customHeight="1" x14ac:dyDescent="0.2"/>
    <row r="6732" ht="12.75" customHeight="1" x14ac:dyDescent="0.2"/>
    <row r="6733" ht="12.75" customHeight="1" x14ac:dyDescent="0.2"/>
    <row r="6734" ht="12.75" customHeight="1" x14ac:dyDescent="0.2"/>
    <row r="6735" ht="12.75" customHeight="1" x14ac:dyDescent="0.2"/>
    <row r="6736" ht="12.75" customHeight="1" x14ac:dyDescent="0.2"/>
    <row r="6737" ht="12.75" customHeight="1" x14ac:dyDescent="0.2"/>
    <row r="6738" ht="12.75" customHeight="1" x14ac:dyDescent="0.2"/>
    <row r="6739" ht="12.75" customHeight="1" x14ac:dyDescent="0.2"/>
    <row r="6740" ht="12.75" customHeight="1" x14ac:dyDescent="0.2"/>
    <row r="6741" ht="12.75" customHeight="1" x14ac:dyDescent="0.2"/>
    <row r="6742" ht="12.75" customHeight="1" x14ac:dyDescent="0.2"/>
    <row r="6743" ht="12.75" customHeight="1" x14ac:dyDescent="0.2"/>
    <row r="6744" ht="12.75" customHeight="1" x14ac:dyDescent="0.2"/>
    <row r="6745" ht="12.75" customHeight="1" x14ac:dyDescent="0.2"/>
    <row r="6746" ht="12.75" customHeight="1" x14ac:dyDescent="0.2"/>
    <row r="6747" ht="12.75" customHeight="1" x14ac:dyDescent="0.2"/>
    <row r="6748" ht="12.75" customHeight="1" x14ac:dyDescent="0.2"/>
    <row r="6749" ht="12.75" customHeight="1" x14ac:dyDescent="0.2"/>
    <row r="6750" ht="12.75" customHeight="1" x14ac:dyDescent="0.2"/>
    <row r="6751" ht="12.75" customHeight="1" x14ac:dyDescent="0.2"/>
    <row r="6752" ht="12.75" customHeight="1" x14ac:dyDescent="0.2"/>
    <row r="6753" ht="12.75" customHeight="1" x14ac:dyDescent="0.2"/>
    <row r="6754" ht="12.75" customHeight="1" x14ac:dyDescent="0.2"/>
    <row r="6755" ht="12.75" customHeight="1" x14ac:dyDescent="0.2"/>
    <row r="6756" ht="12.75" customHeight="1" x14ac:dyDescent="0.2"/>
    <row r="6757" ht="12.75" customHeight="1" x14ac:dyDescent="0.2"/>
    <row r="6758" ht="12.75" customHeight="1" x14ac:dyDescent="0.2"/>
    <row r="6759" ht="12.75" customHeight="1" x14ac:dyDescent="0.2"/>
    <row r="6760" ht="12.75" customHeight="1" x14ac:dyDescent="0.2"/>
    <row r="6761" ht="12.75" customHeight="1" x14ac:dyDescent="0.2"/>
    <row r="6762" ht="12.75" customHeight="1" x14ac:dyDescent="0.2"/>
    <row r="6763" ht="12.75" customHeight="1" x14ac:dyDescent="0.2"/>
    <row r="6764" ht="12.75" customHeight="1" x14ac:dyDescent="0.2"/>
    <row r="6765" ht="12.75" customHeight="1" x14ac:dyDescent="0.2"/>
    <row r="6766" ht="12.75" customHeight="1" x14ac:dyDescent="0.2"/>
    <row r="6767" ht="12.75" customHeight="1" x14ac:dyDescent="0.2"/>
    <row r="6768" ht="12.75" customHeight="1" x14ac:dyDescent="0.2"/>
    <row r="6769" ht="12.75" customHeight="1" x14ac:dyDescent="0.2"/>
    <row r="6770" ht="12.75" customHeight="1" x14ac:dyDescent="0.2"/>
    <row r="6771" ht="12.75" customHeight="1" x14ac:dyDescent="0.2"/>
    <row r="6772" ht="12.75" customHeight="1" x14ac:dyDescent="0.2"/>
    <row r="6773" ht="12.75" customHeight="1" x14ac:dyDescent="0.2"/>
    <row r="6774" ht="12.75" customHeight="1" x14ac:dyDescent="0.2"/>
    <row r="6775" ht="12.75" customHeight="1" x14ac:dyDescent="0.2"/>
    <row r="6776" ht="12.75" customHeight="1" x14ac:dyDescent="0.2"/>
    <row r="6777" ht="12.75" customHeight="1" x14ac:dyDescent="0.2"/>
    <row r="6778" ht="12.75" customHeight="1" x14ac:dyDescent="0.2"/>
    <row r="6779" ht="12.75" customHeight="1" x14ac:dyDescent="0.2"/>
    <row r="6780" ht="12.75" customHeight="1" x14ac:dyDescent="0.2"/>
    <row r="6781" ht="12.75" customHeight="1" x14ac:dyDescent="0.2"/>
    <row r="6782" ht="12.75" customHeight="1" x14ac:dyDescent="0.2"/>
    <row r="6783" ht="12.75" customHeight="1" x14ac:dyDescent="0.2"/>
    <row r="6784" ht="12.75" customHeight="1" x14ac:dyDescent="0.2"/>
    <row r="6785" ht="12.75" customHeight="1" x14ac:dyDescent="0.2"/>
    <row r="6786" ht="12.75" customHeight="1" x14ac:dyDescent="0.2"/>
    <row r="6787" ht="12.75" customHeight="1" x14ac:dyDescent="0.2"/>
    <row r="6788" ht="12.75" customHeight="1" x14ac:dyDescent="0.2"/>
    <row r="6789" ht="12.75" customHeight="1" x14ac:dyDescent="0.2"/>
    <row r="6790" ht="12.75" customHeight="1" x14ac:dyDescent="0.2"/>
    <row r="6791" ht="12.75" customHeight="1" x14ac:dyDescent="0.2"/>
    <row r="6792" ht="12.75" customHeight="1" x14ac:dyDescent="0.2"/>
    <row r="6793" ht="12.75" customHeight="1" x14ac:dyDescent="0.2"/>
    <row r="6794" ht="12.75" customHeight="1" x14ac:dyDescent="0.2"/>
    <row r="6795" ht="12.75" customHeight="1" x14ac:dyDescent="0.2"/>
    <row r="6796" ht="12.75" customHeight="1" x14ac:dyDescent="0.2"/>
    <row r="6797" ht="12.75" customHeight="1" x14ac:dyDescent="0.2"/>
    <row r="6798" ht="12.75" customHeight="1" x14ac:dyDescent="0.2"/>
    <row r="6799" ht="12.75" customHeight="1" x14ac:dyDescent="0.2"/>
    <row r="6800" ht="12.75" customHeight="1" x14ac:dyDescent="0.2"/>
    <row r="6801" ht="12.75" customHeight="1" x14ac:dyDescent="0.2"/>
    <row r="6802" ht="12.75" customHeight="1" x14ac:dyDescent="0.2"/>
    <row r="6803" ht="12.75" customHeight="1" x14ac:dyDescent="0.2"/>
    <row r="6804" ht="12.75" customHeight="1" x14ac:dyDescent="0.2"/>
    <row r="6805" ht="12.75" customHeight="1" x14ac:dyDescent="0.2"/>
    <row r="6806" ht="12.75" customHeight="1" x14ac:dyDescent="0.2"/>
    <row r="6807" ht="12.75" customHeight="1" x14ac:dyDescent="0.2"/>
    <row r="6808" ht="12.75" customHeight="1" x14ac:dyDescent="0.2"/>
    <row r="6809" ht="12.75" customHeight="1" x14ac:dyDescent="0.2"/>
    <row r="6810" ht="12.75" customHeight="1" x14ac:dyDescent="0.2"/>
    <row r="6811" ht="12.75" customHeight="1" x14ac:dyDescent="0.2"/>
    <row r="6812" ht="12.75" customHeight="1" x14ac:dyDescent="0.2"/>
    <row r="6813" ht="12.75" customHeight="1" x14ac:dyDescent="0.2"/>
    <row r="6814" ht="12.75" customHeight="1" x14ac:dyDescent="0.2"/>
    <row r="6815" ht="12.75" customHeight="1" x14ac:dyDescent="0.2"/>
    <row r="6816" ht="12.75" customHeight="1" x14ac:dyDescent="0.2"/>
    <row r="6817" ht="12.75" customHeight="1" x14ac:dyDescent="0.2"/>
    <row r="6818" ht="12.75" customHeight="1" x14ac:dyDescent="0.2"/>
    <row r="6819" ht="12.75" customHeight="1" x14ac:dyDescent="0.2"/>
    <row r="6820" ht="12.75" customHeight="1" x14ac:dyDescent="0.2"/>
    <row r="6821" ht="12.75" customHeight="1" x14ac:dyDescent="0.2"/>
    <row r="6822" ht="12.75" customHeight="1" x14ac:dyDescent="0.2"/>
    <row r="6823" ht="12.75" customHeight="1" x14ac:dyDescent="0.2"/>
    <row r="6824" ht="12.75" customHeight="1" x14ac:dyDescent="0.2"/>
    <row r="6825" ht="12.75" customHeight="1" x14ac:dyDescent="0.2"/>
    <row r="6826" ht="12.75" customHeight="1" x14ac:dyDescent="0.2"/>
    <row r="6827" ht="12.75" customHeight="1" x14ac:dyDescent="0.2"/>
    <row r="6828" ht="12.75" customHeight="1" x14ac:dyDescent="0.2"/>
    <row r="6829" ht="12.75" customHeight="1" x14ac:dyDescent="0.2"/>
    <row r="6830" ht="12.75" customHeight="1" x14ac:dyDescent="0.2"/>
    <row r="6831" ht="12.75" customHeight="1" x14ac:dyDescent="0.2"/>
    <row r="6832" ht="12.75" customHeight="1" x14ac:dyDescent="0.2"/>
    <row r="6833" ht="12.75" customHeight="1" x14ac:dyDescent="0.2"/>
    <row r="6834" ht="12.75" customHeight="1" x14ac:dyDescent="0.2"/>
    <row r="6835" ht="12.75" customHeight="1" x14ac:dyDescent="0.2"/>
    <row r="6836" ht="12.75" customHeight="1" x14ac:dyDescent="0.2"/>
    <row r="6837" ht="12.75" customHeight="1" x14ac:dyDescent="0.2"/>
    <row r="6838" ht="12.75" customHeight="1" x14ac:dyDescent="0.2"/>
    <row r="6839" ht="12.75" customHeight="1" x14ac:dyDescent="0.2"/>
    <row r="6840" ht="12.75" customHeight="1" x14ac:dyDescent="0.2"/>
    <row r="6841" ht="12.75" customHeight="1" x14ac:dyDescent="0.2"/>
    <row r="6842" ht="12.75" customHeight="1" x14ac:dyDescent="0.2"/>
    <row r="6843" ht="12.75" customHeight="1" x14ac:dyDescent="0.2"/>
    <row r="6844" ht="12.75" customHeight="1" x14ac:dyDescent="0.2"/>
    <row r="6845" ht="12.75" customHeight="1" x14ac:dyDescent="0.2"/>
    <row r="6846" ht="12.75" customHeight="1" x14ac:dyDescent="0.2"/>
    <row r="6847" ht="12.75" customHeight="1" x14ac:dyDescent="0.2"/>
    <row r="6848" ht="12.75" customHeight="1" x14ac:dyDescent="0.2"/>
    <row r="6849" ht="12.75" customHeight="1" x14ac:dyDescent="0.2"/>
    <row r="6850" ht="12.75" customHeight="1" x14ac:dyDescent="0.2"/>
    <row r="6851" ht="12.75" customHeight="1" x14ac:dyDescent="0.2"/>
    <row r="6852" ht="12.75" customHeight="1" x14ac:dyDescent="0.2"/>
    <row r="6853" ht="12.75" customHeight="1" x14ac:dyDescent="0.2"/>
    <row r="6854" ht="12.75" customHeight="1" x14ac:dyDescent="0.2"/>
    <row r="6855" ht="12.75" customHeight="1" x14ac:dyDescent="0.2"/>
    <row r="6856" ht="12.75" customHeight="1" x14ac:dyDescent="0.2"/>
    <row r="6857" ht="12.75" customHeight="1" x14ac:dyDescent="0.2"/>
    <row r="6858" ht="12.75" customHeight="1" x14ac:dyDescent="0.2"/>
    <row r="6859" ht="12.75" customHeight="1" x14ac:dyDescent="0.2"/>
    <row r="6860" ht="12.75" customHeight="1" x14ac:dyDescent="0.2"/>
    <row r="6861" ht="12.75" customHeight="1" x14ac:dyDescent="0.2"/>
    <row r="6862" ht="12.75" customHeight="1" x14ac:dyDescent="0.2"/>
    <row r="6863" ht="12.75" customHeight="1" x14ac:dyDescent="0.2"/>
    <row r="6864" ht="12.75" customHeight="1" x14ac:dyDescent="0.2"/>
    <row r="6865" ht="12.75" customHeight="1" x14ac:dyDescent="0.2"/>
    <row r="6866" ht="12.75" customHeight="1" x14ac:dyDescent="0.2"/>
    <row r="6867" ht="12.75" customHeight="1" x14ac:dyDescent="0.2"/>
    <row r="6868" ht="12.75" customHeight="1" x14ac:dyDescent="0.2"/>
    <row r="6869" ht="12.75" customHeight="1" x14ac:dyDescent="0.2"/>
    <row r="6870" ht="12.75" customHeight="1" x14ac:dyDescent="0.2"/>
    <row r="6871" ht="12.75" customHeight="1" x14ac:dyDescent="0.2"/>
    <row r="6872" ht="12.75" customHeight="1" x14ac:dyDescent="0.2"/>
    <row r="6873" ht="12.75" customHeight="1" x14ac:dyDescent="0.2"/>
    <row r="6874" ht="12.75" customHeight="1" x14ac:dyDescent="0.2"/>
    <row r="6875" ht="12.75" customHeight="1" x14ac:dyDescent="0.2"/>
    <row r="6876" ht="12.75" customHeight="1" x14ac:dyDescent="0.2"/>
    <row r="6877" ht="12.75" customHeight="1" x14ac:dyDescent="0.2"/>
    <row r="6878" ht="12.75" customHeight="1" x14ac:dyDescent="0.2"/>
    <row r="6879" ht="12.75" customHeight="1" x14ac:dyDescent="0.2"/>
    <row r="6880" ht="12.75" customHeight="1" x14ac:dyDescent="0.2"/>
    <row r="6881" ht="12.75" customHeight="1" x14ac:dyDescent="0.2"/>
    <row r="6882" ht="12.75" customHeight="1" x14ac:dyDescent="0.2"/>
    <row r="6883" ht="12.75" customHeight="1" x14ac:dyDescent="0.2"/>
    <row r="6884" ht="12.75" customHeight="1" x14ac:dyDescent="0.2"/>
    <row r="6885" ht="12.75" customHeight="1" x14ac:dyDescent="0.2"/>
    <row r="6886" ht="12.75" customHeight="1" x14ac:dyDescent="0.2"/>
    <row r="6887" ht="12.75" customHeight="1" x14ac:dyDescent="0.2"/>
    <row r="6888" ht="12.75" customHeight="1" x14ac:dyDescent="0.2"/>
    <row r="6889" ht="12.75" customHeight="1" x14ac:dyDescent="0.2"/>
    <row r="6890" ht="12.75" customHeight="1" x14ac:dyDescent="0.2"/>
    <row r="6891" ht="12.75" customHeight="1" x14ac:dyDescent="0.2"/>
    <row r="6892" ht="12.75" customHeight="1" x14ac:dyDescent="0.2"/>
    <row r="6893" ht="12.75" customHeight="1" x14ac:dyDescent="0.2"/>
    <row r="6894" ht="12.75" customHeight="1" x14ac:dyDescent="0.2"/>
    <row r="6895" ht="12.75" customHeight="1" x14ac:dyDescent="0.2"/>
    <row r="6896" ht="12.75" customHeight="1" x14ac:dyDescent="0.2"/>
    <row r="6897" ht="12.75" customHeight="1" x14ac:dyDescent="0.2"/>
    <row r="6898" ht="12.75" customHeight="1" x14ac:dyDescent="0.2"/>
    <row r="6899" ht="12.75" customHeight="1" x14ac:dyDescent="0.2"/>
    <row r="6900" ht="12.75" customHeight="1" x14ac:dyDescent="0.2"/>
    <row r="6901" ht="12.75" customHeight="1" x14ac:dyDescent="0.2"/>
    <row r="6902" ht="12.75" customHeight="1" x14ac:dyDescent="0.2"/>
    <row r="6903" ht="12.75" customHeight="1" x14ac:dyDescent="0.2"/>
    <row r="6904" ht="12.75" customHeight="1" x14ac:dyDescent="0.2"/>
    <row r="6905" ht="12.75" customHeight="1" x14ac:dyDescent="0.2"/>
    <row r="6906" ht="12.75" customHeight="1" x14ac:dyDescent="0.2"/>
    <row r="6907" ht="12.75" customHeight="1" x14ac:dyDescent="0.2"/>
    <row r="6908" ht="12.75" customHeight="1" x14ac:dyDescent="0.2"/>
    <row r="6909" ht="12.75" customHeight="1" x14ac:dyDescent="0.2"/>
    <row r="6910" ht="12.75" customHeight="1" x14ac:dyDescent="0.2"/>
    <row r="6911" ht="12.75" customHeight="1" x14ac:dyDescent="0.2"/>
    <row r="6912" ht="12.75" customHeight="1" x14ac:dyDescent="0.2"/>
    <row r="6913" ht="12.75" customHeight="1" x14ac:dyDescent="0.2"/>
    <row r="6914" ht="12.75" customHeight="1" x14ac:dyDescent="0.2"/>
    <row r="6915" ht="12.75" customHeight="1" x14ac:dyDescent="0.2"/>
    <row r="6916" ht="12.75" customHeight="1" x14ac:dyDescent="0.2"/>
    <row r="6917" ht="12.75" customHeight="1" x14ac:dyDescent="0.2"/>
    <row r="6918" ht="12.75" customHeight="1" x14ac:dyDescent="0.2"/>
    <row r="6919" ht="12.75" customHeight="1" x14ac:dyDescent="0.2"/>
    <row r="6920" ht="12.75" customHeight="1" x14ac:dyDescent="0.2"/>
    <row r="6921" ht="12.75" customHeight="1" x14ac:dyDescent="0.2"/>
    <row r="6922" ht="12.75" customHeight="1" x14ac:dyDescent="0.2"/>
    <row r="6923" ht="12.75" customHeight="1" x14ac:dyDescent="0.2"/>
    <row r="6924" ht="12.75" customHeight="1" x14ac:dyDescent="0.2"/>
    <row r="6925" ht="12.75" customHeight="1" x14ac:dyDescent="0.2"/>
    <row r="6926" ht="12.75" customHeight="1" x14ac:dyDescent="0.2"/>
    <row r="6927" ht="12.75" customHeight="1" x14ac:dyDescent="0.2"/>
    <row r="6928" ht="12.75" customHeight="1" x14ac:dyDescent="0.2"/>
    <row r="6929" ht="12.75" customHeight="1" x14ac:dyDescent="0.2"/>
    <row r="6930" ht="12.75" customHeight="1" x14ac:dyDescent="0.2"/>
    <row r="6931" ht="12.75" customHeight="1" x14ac:dyDescent="0.2"/>
    <row r="6932" ht="12.75" customHeight="1" x14ac:dyDescent="0.2"/>
    <row r="6933" ht="12.75" customHeight="1" x14ac:dyDescent="0.2"/>
    <row r="6934" ht="12.75" customHeight="1" x14ac:dyDescent="0.2"/>
    <row r="6935" ht="12.75" customHeight="1" x14ac:dyDescent="0.2"/>
    <row r="6936" ht="12.75" customHeight="1" x14ac:dyDescent="0.2"/>
    <row r="6937" ht="12.75" customHeight="1" x14ac:dyDescent="0.2"/>
    <row r="6938" ht="12.75" customHeight="1" x14ac:dyDescent="0.2"/>
    <row r="6939" ht="12.75" customHeight="1" x14ac:dyDescent="0.2"/>
    <row r="6940" ht="12.75" customHeight="1" x14ac:dyDescent="0.2"/>
    <row r="6941" ht="12.75" customHeight="1" x14ac:dyDescent="0.2"/>
    <row r="6942" ht="12.75" customHeight="1" x14ac:dyDescent="0.2"/>
    <row r="6943" ht="12.75" customHeight="1" x14ac:dyDescent="0.2"/>
    <row r="6944" ht="12.75" customHeight="1" x14ac:dyDescent="0.2"/>
    <row r="6945" ht="12.75" customHeight="1" x14ac:dyDescent="0.2"/>
    <row r="6946" ht="12.75" customHeight="1" x14ac:dyDescent="0.2"/>
    <row r="6947" ht="12.75" customHeight="1" x14ac:dyDescent="0.2"/>
    <row r="6948" ht="12.75" customHeight="1" x14ac:dyDescent="0.2"/>
    <row r="6949" ht="12.75" customHeight="1" x14ac:dyDescent="0.2"/>
    <row r="6950" ht="12.75" customHeight="1" x14ac:dyDescent="0.2"/>
    <row r="6951" ht="12.75" customHeight="1" x14ac:dyDescent="0.2"/>
    <row r="6952" ht="12.75" customHeight="1" x14ac:dyDescent="0.2"/>
    <row r="6953" ht="12.75" customHeight="1" x14ac:dyDescent="0.2"/>
    <row r="6954" ht="12.75" customHeight="1" x14ac:dyDescent="0.2"/>
    <row r="6955" ht="12.75" customHeight="1" x14ac:dyDescent="0.2"/>
    <row r="6956" ht="12.75" customHeight="1" x14ac:dyDescent="0.2"/>
    <row r="6957" ht="12.75" customHeight="1" x14ac:dyDescent="0.2"/>
    <row r="6958" ht="12.75" customHeight="1" x14ac:dyDescent="0.2"/>
    <row r="6959" ht="12.75" customHeight="1" x14ac:dyDescent="0.2"/>
    <row r="6960" ht="12.75" customHeight="1" x14ac:dyDescent="0.2"/>
    <row r="6961" ht="12.75" customHeight="1" x14ac:dyDescent="0.2"/>
    <row r="6962" ht="12.75" customHeight="1" x14ac:dyDescent="0.2"/>
    <row r="6963" ht="12.75" customHeight="1" x14ac:dyDescent="0.2"/>
    <row r="6964" ht="12.75" customHeight="1" x14ac:dyDescent="0.2"/>
    <row r="6965" ht="12.75" customHeight="1" x14ac:dyDescent="0.2"/>
    <row r="6966" ht="12.75" customHeight="1" x14ac:dyDescent="0.2"/>
    <row r="6967" ht="12.75" customHeight="1" x14ac:dyDescent="0.2"/>
    <row r="6968" ht="12.75" customHeight="1" x14ac:dyDescent="0.2"/>
    <row r="6969" ht="12.75" customHeight="1" x14ac:dyDescent="0.2"/>
    <row r="6970" ht="12.75" customHeight="1" x14ac:dyDescent="0.2"/>
    <row r="6971" ht="12.75" customHeight="1" x14ac:dyDescent="0.2"/>
    <row r="6972" ht="12.75" customHeight="1" x14ac:dyDescent="0.2"/>
    <row r="6973" ht="12.75" customHeight="1" x14ac:dyDescent="0.2"/>
    <row r="6974" ht="12.75" customHeight="1" x14ac:dyDescent="0.2"/>
    <row r="6975" ht="12.75" customHeight="1" x14ac:dyDescent="0.2"/>
    <row r="6976" ht="12.75" customHeight="1" x14ac:dyDescent="0.2"/>
    <row r="6977" ht="12.75" customHeight="1" x14ac:dyDescent="0.2"/>
    <row r="6978" ht="12.75" customHeight="1" x14ac:dyDescent="0.2"/>
    <row r="6979" ht="12.75" customHeight="1" x14ac:dyDescent="0.2"/>
    <row r="6980" ht="12.75" customHeight="1" x14ac:dyDescent="0.2"/>
    <row r="6981" ht="12.75" customHeight="1" x14ac:dyDescent="0.2"/>
    <row r="6982" ht="12.75" customHeight="1" x14ac:dyDescent="0.2"/>
    <row r="6983" ht="12.75" customHeight="1" x14ac:dyDescent="0.2"/>
    <row r="6984" ht="12.75" customHeight="1" x14ac:dyDescent="0.2"/>
    <row r="6985" ht="12.75" customHeight="1" x14ac:dyDescent="0.2"/>
    <row r="6986" ht="12.75" customHeight="1" x14ac:dyDescent="0.2"/>
    <row r="6987" ht="12.75" customHeight="1" x14ac:dyDescent="0.2"/>
    <row r="6988" ht="12.75" customHeight="1" x14ac:dyDescent="0.2"/>
    <row r="6989" ht="12.75" customHeight="1" x14ac:dyDescent="0.2"/>
    <row r="6990" ht="12.75" customHeight="1" x14ac:dyDescent="0.2"/>
    <row r="6991" ht="12.75" customHeight="1" x14ac:dyDescent="0.2"/>
    <row r="6992" ht="12.75" customHeight="1" x14ac:dyDescent="0.2"/>
    <row r="6993" ht="12.75" customHeight="1" x14ac:dyDescent="0.2"/>
    <row r="6994" ht="12.75" customHeight="1" x14ac:dyDescent="0.2"/>
    <row r="6995" ht="12.75" customHeight="1" x14ac:dyDescent="0.2"/>
    <row r="6996" ht="12.75" customHeight="1" x14ac:dyDescent="0.2"/>
    <row r="6997" ht="12.75" customHeight="1" x14ac:dyDescent="0.2"/>
    <row r="6998" ht="12.75" customHeight="1" x14ac:dyDescent="0.2"/>
    <row r="6999" ht="12.75" customHeight="1" x14ac:dyDescent="0.2"/>
    <row r="7000" ht="12.75" customHeight="1" x14ac:dyDescent="0.2"/>
    <row r="7001" ht="12.75" customHeight="1" x14ac:dyDescent="0.2"/>
    <row r="7002" ht="12.75" customHeight="1" x14ac:dyDescent="0.2"/>
    <row r="7003" ht="12.75" customHeight="1" x14ac:dyDescent="0.2"/>
    <row r="7004" ht="12.75" customHeight="1" x14ac:dyDescent="0.2"/>
    <row r="7005" ht="12.75" customHeight="1" x14ac:dyDescent="0.2"/>
    <row r="7006" ht="12.75" customHeight="1" x14ac:dyDescent="0.2"/>
    <row r="7007" ht="12.75" customHeight="1" x14ac:dyDescent="0.2"/>
    <row r="7008" ht="12.75" customHeight="1" x14ac:dyDescent="0.2"/>
    <row r="7009" ht="12.75" customHeight="1" x14ac:dyDescent="0.2"/>
    <row r="7010" ht="12.75" customHeight="1" x14ac:dyDescent="0.2"/>
    <row r="7011" ht="12.75" customHeight="1" x14ac:dyDescent="0.2"/>
    <row r="7012" ht="12.75" customHeight="1" x14ac:dyDescent="0.2"/>
    <row r="7013" ht="12.75" customHeight="1" x14ac:dyDescent="0.2"/>
    <row r="7014" ht="12.75" customHeight="1" x14ac:dyDescent="0.2"/>
    <row r="7015" ht="12.75" customHeight="1" x14ac:dyDescent="0.2"/>
    <row r="7016" ht="12.75" customHeight="1" x14ac:dyDescent="0.2"/>
    <row r="7017" ht="12.75" customHeight="1" x14ac:dyDescent="0.2"/>
    <row r="7018" ht="12.75" customHeight="1" x14ac:dyDescent="0.2"/>
    <row r="7019" ht="12.75" customHeight="1" x14ac:dyDescent="0.2"/>
    <row r="7020" ht="12.75" customHeight="1" x14ac:dyDescent="0.2"/>
    <row r="7021" ht="12.75" customHeight="1" x14ac:dyDescent="0.2"/>
    <row r="7022" ht="12.75" customHeight="1" x14ac:dyDescent="0.2"/>
    <row r="7023" ht="12.75" customHeight="1" x14ac:dyDescent="0.2"/>
    <row r="7024" ht="12.75" customHeight="1" x14ac:dyDescent="0.2"/>
    <row r="7025" ht="12.75" customHeight="1" x14ac:dyDescent="0.2"/>
    <row r="7026" ht="12.75" customHeight="1" x14ac:dyDescent="0.2"/>
    <row r="7027" ht="12.75" customHeight="1" x14ac:dyDescent="0.2"/>
    <row r="7028" ht="12.75" customHeight="1" x14ac:dyDescent="0.2"/>
    <row r="7029" ht="12.75" customHeight="1" x14ac:dyDescent="0.2"/>
    <row r="7030" ht="12.75" customHeight="1" x14ac:dyDescent="0.2"/>
    <row r="7031" ht="12.75" customHeight="1" x14ac:dyDescent="0.2"/>
    <row r="7032" ht="12.75" customHeight="1" x14ac:dyDescent="0.2"/>
    <row r="7033" ht="12.75" customHeight="1" x14ac:dyDescent="0.2"/>
    <row r="7034" ht="12.75" customHeight="1" x14ac:dyDescent="0.2"/>
    <row r="7035" ht="12.75" customHeight="1" x14ac:dyDescent="0.2"/>
    <row r="7036" ht="12.75" customHeight="1" x14ac:dyDescent="0.2"/>
    <row r="7037" ht="12.75" customHeight="1" x14ac:dyDescent="0.2"/>
    <row r="7038" ht="12.75" customHeight="1" x14ac:dyDescent="0.2"/>
    <row r="7039" ht="12.75" customHeight="1" x14ac:dyDescent="0.2"/>
    <row r="7040" ht="12.75" customHeight="1" x14ac:dyDescent="0.2"/>
    <row r="7041" ht="12.75" customHeight="1" x14ac:dyDescent="0.2"/>
    <row r="7042" ht="12.75" customHeight="1" x14ac:dyDescent="0.2"/>
    <row r="7043" ht="12.75" customHeight="1" x14ac:dyDescent="0.2"/>
    <row r="7044" ht="12.75" customHeight="1" x14ac:dyDescent="0.2"/>
    <row r="7045" ht="12.75" customHeight="1" x14ac:dyDescent="0.2"/>
    <row r="7046" ht="12.75" customHeight="1" x14ac:dyDescent="0.2"/>
    <row r="7047" ht="12.75" customHeight="1" x14ac:dyDescent="0.2"/>
    <row r="7048" ht="12.75" customHeight="1" x14ac:dyDescent="0.2"/>
    <row r="7049" ht="12.75" customHeight="1" x14ac:dyDescent="0.2"/>
    <row r="7050" ht="12.75" customHeight="1" x14ac:dyDescent="0.2"/>
    <row r="7051" ht="12.75" customHeight="1" x14ac:dyDescent="0.2"/>
    <row r="7052" ht="12.75" customHeight="1" x14ac:dyDescent="0.2"/>
    <row r="7053" ht="12.75" customHeight="1" x14ac:dyDescent="0.2"/>
    <row r="7054" ht="12.75" customHeight="1" x14ac:dyDescent="0.2"/>
    <row r="7055" ht="12.75" customHeight="1" x14ac:dyDescent="0.2"/>
    <row r="7056" ht="12.75" customHeight="1" x14ac:dyDescent="0.2"/>
    <row r="7057" ht="12.75" customHeight="1" x14ac:dyDescent="0.2"/>
    <row r="7058" ht="12.75" customHeight="1" x14ac:dyDescent="0.2"/>
    <row r="7059" ht="12.75" customHeight="1" x14ac:dyDescent="0.2"/>
    <row r="7060" ht="12.75" customHeight="1" x14ac:dyDescent="0.2"/>
    <row r="7061" ht="12.75" customHeight="1" x14ac:dyDescent="0.2"/>
    <row r="7062" ht="12.75" customHeight="1" x14ac:dyDescent="0.2"/>
    <row r="7063" ht="12.75" customHeight="1" x14ac:dyDescent="0.2"/>
    <row r="7064" ht="12.75" customHeight="1" x14ac:dyDescent="0.2"/>
    <row r="7065" ht="12.75" customHeight="1" x14ac:dyDescent="0.2"/>
    <row r="7066" ht="12.75" customHeight="1" x14ac:dyDescent="0.2"/>
    <row r="7067" ht="12.75" customHeight="1" x14ac:dyDescent="0.2"/>
    <row r="7068" ht="12.75" customHeight="1" x14ac:dyDescent="0.2"/>
    <row r="7069" ht="12.75" customHeight="1" x14ac:dyDescent="0.2"/>
    <row r="7070" ht="12.75" customHeight="1" x14ac:dyDescent="0.2"/>
    <row r="7071" ht="12.75" customHeight="1" x14ac:dyDescent="0.2"/>
    <row r="7072" ht="12.75" customHeight="1" x14ac:dyDescent="0.2"/>
    <row r="7073" ht="12.75" customHeight="1" x14ac:dyDescent="0.2"/>
    <row r="7074" ht="12.75" customHeight="1" x14ac:dyDescent="0.2"/>
    <row r="7075" ht="12.75" customHeight="1" x14ac:dyDescent="0.2"/>
    <row r="7076" ht="12.75" customHeight="1" x14ac:dyDescent="0.2"/>
    <row r="7077" ht="12.75" customHeight="1" x14ac:dyDescent="0.2"/>
    <row r="7078" ht="12.75" customHeight="1" x14ac:dyDescent="0.2"/>
    <row r="7079" ht="12.75" customHeight="1" x14ac:dyDescent="0.2"/>
    <row r="7080" ht="12.75" customHeight="1" x14ac:dyDescent="0.2"/>
    <row r="7081" ht="12.75" customHeight="1" x14ac:dyDescent="0.2"/>
    <row r="7082" ht="12.75" customHeight="1" x14ac:dyDescent="0.2"/>
    <row r="7083" ht="12.75" customHeight="1" x14ac:dyDescent="0.2"/>
    <row r="7084" ht="12.75" customHeight="1" x14ac:dyDescent="0.2"/>
    <row r="7085" ht="12.75" customHeight="1" x14ac:dyDescent="0.2"/>
    <row r="7086" ht="12.75" customHeight="1" x14ac:dyDescent="0.2"/>
    <row r="7087" ht="12.75" customHeight="1" x14ac:dyDescent="0.2"/>
    <row r="7088" ht="12.75" customHeight="1" x14ac:dyDescent="0.2"/>
    <row r="7089" ht="12.75" customHeight="1" x14ac:dyDescent="0.2"/>
    <row r="7090" ht="12.75" customHeight="1" x14ac:dyDescent="0.2"/>
    <row r="7091" ht="12.75" customHeight="1" x14ac:dyDescent="0.2"/>
    <row r="7092" ht="12.75" customHeight="1" x14ac:dyDescent="0.2"/>
    <row r="7093" ht="12.75" customHeight="1" x14ac:dyDescent="0.2"/>
    <row r="7094" ht="12.75" customHeight="1" x14ac:dyDescent="0.2"/>
    <row r="7095" ht="12.75" customHeight="1" x14ac:dyDescent="0.2"/>
    <row r="7096" ht="12.75" customHeight="1" x14ac:dyDescent="0.2"/>
    <row r="7097" ht="12.75" customHeight="1" x14ac:dyDescent="0.2"/>
    <row r="7098" ht="12.75" customHeight="1" x14ac:dyDescent="0.2"/>
    <row r="7099" ht="12.75" customHeight="1" x14ac:dyDescent="0.2"/>
    <row r="7100" ht="12.75" customHeight="1" x14ac:dyDescent="0.2"/>
    <row r="7101" ht="12.75" customHeight="1" x14ac:dyDescent="0.2"/>
    <row r="7102" ht="12.75" customHeight="1" x14ac:dyDescent="0.2"/>
    <row r="7103" ht="12.75" customHeight="1" x14ac:dyDescent="0.2"/>
    <row r="7104" ht="12.75" customHeight="1" x14ac:dyDescent="0.2"/>
    <row r="7105" ht="12.75" customHeight="1" x14ac:dyDescent="0.2"/>
    <row r="7106" ht="12.75" customHeight="1" x14ac:dyDescent="0.2"/>
    <row r="7107" ht="12.75" customHeight="1" x14ac:dyDescent="0.2"/>
    <row r="7108" ht="12.75" customHeight="1" x14ac:dyDescent="0.2"/>
    <row r="7109" ht="12.75" customHeight="1" x14ac:dyDescent="0.2"/>
    <row r="7110" ht="12.75" customHeight="1" x14ac:dyDescent="0.2"/>
    <row r="7111" ht="12.75" customHeight="1" x14ac:dyDescent="0.2"/>
    <row r="7112" ht="12.75" customHeight="1" x14ac:dyDescent="0.2"/>
    <row r="7113" ht="12.75" customHeight="1" x14ac:dyDescent="0.2"/>
    <row r="7114" ht="12.75" customHeight="1" x14ac:dyDescent="0.2"/>
    <row r="7115" ht="12.75" customHeight="1" x14ac:dyDescent="0.2"/>
    <row r="7116" ht="12.75" customHeight="1" x14ac:dyDescent="0.2"/>
    <row r="7117" ht="12.75" customHeight="1" x14ac:dyDescent="0.2"/>
    <row r="7118" ht="12.75" customHeight="1" x14ac:dyDescent="0.2"/>
    <row r="7119" ht="12.75" customHeight="1" x14ac:dyDescent="0.2"/>
    <row r="7120" ht="12.75" customHeight="1" x14ac:dyDescent="0.2"/>
    <row r="7121" ht="12.75" customHeight="1" x14ac:dyDescent="0.2"/>
    <row r="7122" ht="12.75" customHeight="1" x14ac:dyDescent="0.2"/>
    <row r="7123" ht="12.75" customHeight="1" x14ac:dyDescent="0.2"/>
    <row r="7124" ht="12.75" customHeight="1" x14ac:dyDescent="0.2"/>
    <row r="7125" ht="12.75" customHeight="1" x14ac:dyDescent="0.2"/>
    <row r="7126" ht="12.75" customHeight="1" x14ac:dyDescent="0.2"/>
    <row r="7127" ht="12.75" customHeight="1" x14ac:dyDescent="0.2"/>
    <row r="7128" ht="12.75" customHeight="1" x14ac:dyDescent="0.2"/>
    <row r="7129" ht="12.75" customHeight="1" x14ac:dyDescent="0.2"/>
    <row r="7130" ht="12.75" customHeight="1" x14ac:dyDescent="0.2"/>
    <row r="7131" ht="12.75" customHeight="1" x14ac:dyDescent="0.2"/>
    <row r="7132" ht="12.75" customHeight="1" x14ac:dyDescent="0.2"/>
    <row r="7133" ht="12.75" customHeight="1" x14ac:dyDescent="0.2"/>
    <row r="7134" ht="12.75" customHeight="1" x14ac:dyDescent="0.2"/>
    <row r="7135" ht="12.75" customHeight="1" x14ac:dyDescent="0.2"/>
    <row r="7136" ht="12.75" customHeight="1" x14ac:dyDescent="0.2"/>
    <row r="7137" ht="12.75" customHeight="1" x14ac:dyDescent="0.2"/>
    <row r="7138" ht="12.75" customHeight="1" x14ac:dyDescent="0.2"/>
    <row r="7139" ht="12.75" customHeight="1" x14ac:dyDescent="0.2"/>
    <row r="7140" ht="12.75" customHeight="1" x14ac:dyDescent="0.2"/>
    <row r="7141" ht="12.75" customHeight="1" x14ac:dyDescent="0.2"/>
    <row r="7142" ht="12.75" customHeight="1" x14ac:dyDescent="0.2"/>
    <row r="7143" ht="12.75" customHeight="1" x14ac:dyDescent="0.2"/>
    <row r="7144" ht="12.75" customHeight="1" x14ac:dyDescent="0.2"/>
    <row r="7145" ht="12.75" customHeight="1" x14ac:dyDescent="0.2"/>
    <row r="7146" ht="12.75" customHeight="1" x14ac:dyDescent="0.2"/>
    <row r="7147" ht="12.75" customHeight="1" x14ac:dyDescent="0.2"/>
    <row r="7148" ht="12.75" customHeight="1" x14ac:dyDescent="0.2"/>
    <row r="7149" ht="12.75" customHeight="1" x14ac:dyDescent="0.2"/>
    <row r="7150" ht="12.75" customHeight="1" x14ac:dyDescent="0.2"/>
    <row r="7151" ht="12.75" customHeight="1" x14ac:dyDescent="0.2"/>
    <row r="7152" ht="12.75" customHeight="1" x14ac:dyDescent="0.2"/>
    <row r="7153" ht="12.75" customHeight="1" x14ac:dyDescent="0.2"/>
    <row r="7154" ht="12.75" customHeight="1" x14ac:dyDescent="0.2"/>
    <row r="7155" ht="12.75" customHeight="1" x14ac:dyDescent="0.2"/>
    <row r="7156" ht="12.75" customHeight="1" x14ac:dyDescent="0.2"/>
    <row r="7157" ht="12.75" customHeight="1" x14ac:dyDescent="0.2"/>
    <row r="7158" ht="12.75" customHeight="1" x14ac:dyDescent="0.2"/>
    <row r="7159" ht="12.75" customHeight="1" x14ac:dyDescent="0.2"/>
    <row r="7160" ht="12.75" customHeight="1" x14ac:dyDescent="0.2"/>
    <row r="7161" ht="12.75" customHeight="1" x14ac:dyDescent="0.2"/>
    <row r="7162" ht="12.75" customHeight="1" x14ac:dyDescent="0.2"/>
    <row r="7163" ht="12.75" customHeight="1" x14ac:dyDescent="0.2"/>
    <row r="7164" ht="12.75" customHeight="1" x14ac:dyDescent="0.2"/>
    <row r="7165" ht="12.75" customHeight="1" x14ac:dyDescent="0.2"/>
    <row r="7166" ht="12.75" customHeight="1" x14ac:dyDescent="0.2"/>
    <row r="7167" ht="12.75" customHeight="1" x14ac:dyDescent="0.2"/>
    <row r="7168" ht="12.75" customHeight="1" x14ac:dyDescent="0.2"/>
    <row r="7169" ht="12.75" customHeight="1" x14ac:dyDescent="0.2"/>
    <row r="7170" ht="12.75" customHeight="1" x14ac:dyDescent="0.2"/>
    <row r="7171" ht="12.75" customHeight="1" x14ac:dyDescent="0.2"/>
    <row r="7172" ht="12.75" customHeight="1" x14ac:dyDescent="0.2"/>
    <row r="7173" ht="12.75" customHeight="1" x14ac:dyDescent="0.2"/>
    <row r="7174" ht="12.75" customHeight="1" x14ac:dyDescent="0.2"/>
    <row r="7175" ht="12.75" customHeight="1" x14ac:dyDescent="0.2"/>
    <row r="7176" ht="12.75" customHeight="1" x14ac:dyDescent="0.2"/>
    <row r="7177" ht="12.75" customHeight="1" x14ac:dyDescent="0.2"/>
    <row r="7178" ht="12.75" customHeight="1" x14ac:dyDescent="0.2"/>
    <row r="7179" ht="12.75" customHeight="1" x14ac:dyDescent="0.2"/>
    <row r="7180" ht="12.75" customHeight="1" x14ac:dyDescent="0.2"/>
    <row r="7181" ht="12.75" customHeight="1" x14ac:dyDescent="0.2"/>
    <row r="7182" ht="12.75" customHeight="1" x14ac:dyDescent="0.2"/>
    <row r="7183" ht="12.75" customHeight="1" x14ac:dyDescent="0.2"/>
    <row r="7184" ht="12.75" customHeight="1" x14ac:dyDescent="0.2"/>
    <row r="7185" ht="12.75" customHeight="1" x14ac:dyDescent="0.2"/>
    <row r="7186" ht="12.75" customHeight="1" x14ac:dyDescent="0.2"/>
    <row r="7187" ht="12.75" customHeight="1" x14ac:dyDescent="0.2"/>
    <row r="7188" ht="12.75" customHeight="1" x14ac:dyDescent="0.2"/>
    <row r="7189" ht="12.75" customHeight="1" x14ac:dyDescent="0.2"/>
    <row r="7190" ht="12.75" customHeight="1" x14ac:dyDescent="0.2"/>
    <row r="7191" ht="12.75" customHeight="1" x14ac:dyDescent="0.2"/>
    <row r="7192" ht="12.75" customHeight="1" x14ac:dyDescent="0.2"/>
    <row r="7193" ht="12.75" customHeight="1" x14ac:dyDescent="0.2"/>
    <row r="7194" ht="12.75" customHeight="1" x14ac:dyDescent="0.2"/>
    <row r="7195" ht="12.75" customHeight="1" x14ac:dyDescent="0.2"/>
    <row r="7196" ht="12.75" customHeight="1" x14ac:dyDescent="0.2"/>
    <row r="7197" ht="12.75" customHeight="1" x14ac:dyDescent="0.2"/>
    <row r="7198" ht="12.75" customHeight="1" x14ac:dyDescent="0.2"/>
    <row r="7199" ht="12.75" customHeight="1" x14ac:dyDescent="0.2"/>
    <row r="7200" ht="12.75" customHeight="1" x14ac:dyDescent="0.2"/>
    <row r="7201" ht="12.75" customHeight="1" x14ac:dyDescent="0.2"/>
    <row r="7202" ht="12.75" customHeight="1" x14ac:dyDescent="0.2"/>
    <row r="7203" ht="12.75" customHeight="1" x14ac:dyDescent="0.2"/>
    <row r="7204" ht="12.75" customHeight="1" x14ac:dyDescent="0.2"/>
    <row r="7205" ht="12.75" customHeight="1" x14ac:dyDescent="0.2"/>
    <row r="7206" ht="12.75" customHeight="1" x14ac:dyDescent="0.2"/>
    <row r="7207" ht="12.75" customHeight="1" x14ac:dyDescent="0.2"/>
    <row r="7208" ht="12.75" customHeight="1" x14ac:dyDescent="0.2"/>
    <row r="7209" ht="12.75" customHeight="1" x14ac:dyDescent="0.2"/>
    <row r="7210" ht="12.75" customHeight="1" x14ac:dyDescent="0.2"/>
    <row r="7211" ht="12.75" customHeight="1" x14ac:dyDescent="0.2"/>
    <row r="7212" ht="12.75" customHeight="1" x14ac:dyDescent="0.2"/>
    <row r="7213" ht="12.75" customHeight="1" x14ac:dyDescent="0.2"/>
    <row r="7214" ht="12.75" customHeight="1" x14ac:dyDescent="0.2"/>
    <row r="7215" ht="12.75" customHeight="1" x14ac:dyDescent="0.2"/>
    <row r="7216" ht="12.75" customHeight="1" x14ac:dyDescent="0.2"/>
    <row r="7217" ht="12.75" customHeight="1" x14ac:dyDescent="0.2"/>
    <row r="7218" ht="12.75" customHeight="1" x14ac:dyDescent="0.2"/>
    <row r="7219" ht="12.75" customHeight="1" x14ac:dyDescent="0.2"/>
    <row r="7220" ht="12.75" customHeight="1" x14ac:dyDescent="0.2"/>
    <row r="7221" ht="12.75" customHeight="1" x14ac:dyDescent="0.2"/>
    <row r="7222" ht="12.75" customHeight="1" x14ac:dyDescent="0.2"/>
    <row r="7223" ht="12.75" customHeight="1" x14ac:dyDescent="0.2"/>
    <row r="7224" ht="12.75" customHeight="1" x14ac:dyDescent="0.2"/>
    <row r="7225" ht="12.75" customHeight="1" x14ac:dyDescent="0.2"/>
    <row r="7226" ht="12.75" customHeight="1" x14ac:dyDescent="0.2"/>
    <row r="7227" ht="12.75" customHeight="1" x14ac:dyDescent="0.2"/>
    <row r="7228" ht="12.75" customHeight="1" x14ac:dyDescent="0.2"/>
    <row r="7229" ht="12.75" customHeight="1" x14ac:dyDescent="0.2"/>
    <row r="7230" ht="12.75" customHeight="1" x14ac:dyDescent="0.2"/>
    <row r="7231" ht="12.75" customHeight="1" x14ac:dyDescent="0.2"/>
    <row r="7232" ht="12.75" customHeight="1" x14ac:dyDescent="0.2"/>
    <row r="7233" ht="12.75" customHeight="1" x14ac:dyDescent="0.2"/>
    <row r="7234" ht="12.75" customHeight="1" x14ac:dyDescent="0.2"/>
    <row r="7235" ht="12.75" customHeight="1" x14ac:dyDescent="0.2"/>
    <row r="7236" ht="12.75" customHeight="1" x14ac:dyDescent="0.2"/>
    <row r="7237" ht="12.75" customHeight="1" x14ac:dyDescent="0.2"/>
    <row r="7238" ht="12.75" customHeight="1" x14ac:dyDescent="0.2"/>
    <row r="7239" ht="12.75" customHeight="1" x14ac:dyDescent="0.2"/>
    <row r="7240" ht="12.75" customHeight="1" x14ac:dyDescent="0.2"/>
    <row r="7241" ht="12.75" customHeight="1" x14ac:dyDescent="0.2"/>
    <row r="7242" ht="12.75" customHeight="1" x14ac:dyDescent="0.2"/>
    <row r="7243" ht="12.75" customHeight="1" x14ac:dyDescent="0.2"/>
    <row r="7244" ht="12.75" customHeight="1" x14ac:dyDescent="0.2"/>
    <row r="7245" ht="12.75" customHeight="1" x14ac:dyDescent="0.2"/>
    <row r="7246" ht="12.75" customHeight="1" x14ac:dyDescent="0.2"/>
    <row r="7247" ht="12.75" customHeight="1" x14ac:dyDescent="0.2"/>
    <row r="7248" ht="12.75" customHeight="1" x14ac:dyDescent="0.2"/>
    <row r="7249" ht="12.75" customHeight="1" x14ac:dyDescent="0.2"/>
    <row r="7250" ht="12.75" customHeight="1" x14ac:dyDescent="0.2"/>
    <row r="7251" ht="12.75" customHeight="1" x14ac:dyDescent="0.2"/>
    <row r="7252" ht="12.75" customHeight="1" x14ac:dyDescent="0.2"/>
    <row r="7253" ht="12.75" customHeight="1" x14ac:dyDescent="0.2"/>
    <row r="7254" ht="12.75" customHeight="1" x14ac:dyDescent="0.2"/>
    <row r="7255" ht="12.75" customHeight="1" x14ac:dyDescent="0.2"/>
    <row r="7256" ht="12.75" customHeight="1" x14ac:dyDescent="0.2"/>
    <row r="7257" ht="12.75" customHeight="1" x14ac:dyDescent="0.2"/>
    <row r="7258" ht="12.75" customHeight="1" x14ac:dyDescent="0.2"/>
    <row r="7259" ht="12.75" customHeight="1" x14ac:dyDescent="0.2"/>
    <row r="7260" ht="12.75" customHeight="1" x14ac:dyDescent="0.2"/>
    <row r="7261" ht="12.75" customHeight="1" x14ac:dyDescent="0.2"/>
    <row r="7262" ht="12.75" customHeight="1" x14ac:dyDescent="0.2"/>
    <row r="7263" ht="12.75" customHeight="1" x14ac:dyDescent="0.2"/>
    <row r="7264" ht="12.75" customHeight="1" x14ac:dyDescent="0.2"/>
    <row r="7265" ht="12.75" customHeight="1" x14ac:dyDescent="0.2"/>
    <row r="7266" ht="12.75" customHeight="1" x14ac:dyDescent="0.2"/>
    <row r="7267" ht="12.75" customHeight="1" x14ac:dyDescent="0.2"/>
    <row r="7268" ht="12.75" customHeight="1" x14ac:dyDescent="0.2"/>
    <row r="7269" ht="12.75" customHeight="1" x14ac:dyDescent="0.2"/>
    <row r="7270" ht="12.75" customHeight="1" x14ac:dyDescent="0.2"/>
    <row r="7271" ht="12.75" customHeight="1" x14ac:dyDescent="0.2"/>
    <row r="7272" ht="12.75" customHeight="1" x14ac:dyDescent="0.2"/>
    <row r="7273" ht="12.75" customHeight="1" x14ac:dyDescent="0.2"/>
    <row r="7274" ht="12.75" customHeight="1" x14ac:dyDescent="0.2"/>
    <row r="7275" ht="12.75" customHeight="1" x14ac:dyDescent="0.2"/>
    <row r="7276" ht="12.75" customHeight="1" x14ac:dyDescent="0.2"/>
    <row r="7277" ht="12.75" customHeight="1" x14ac:dyDescent="0.2"/>
    <row r="7278" ht="12.75" customHeight="1" x14ac:dyDescent="0.2"/>
    <row r="7279" ht="12.75" customHeight="1" x14ac:dyDescent="0.2"/>
    <row r="7280" ht="12.75" customHeight="1" x14ac:dyDescent="0.2"/>
    <row r="7281" ht="12.75" customHeight="1" x14ac:dyDescent="0.2"/>
    <row r="7282" ht="12.75" customHeight="1" x14ac:dyDescent="0.2"/>
    <row r="7283" ht="12.75" customHeight="1" x14ac:dyDescent="0.2"/>
    <row r="7284" ht="12.75" customHeight="1" x14ac:dyDescent="0.2"/>
    <row r="7285" ht="12.75" customHeight="1" x14ac:dyDescent="0.2"/>
    <row r="7286" ht="12.75" customHeight="1" x14ac:dyDescent="0.2"/>
    <row r="7287" ht="12.75" customHeight="1" x14ac:dyDescent="0.2"/>
    <row r="7288" ht="12.75" customHeight="1" x14ac:dyDescent="0.2"/>
    <row r="7289" ht="12.75" customHeight="1" x14ac:dyDescent="0.2"/>
    <row r="7290" ht="12.75" customHeight="1" x14ac:dyDescent="0.2"/>
    <row r="7291" ht="12.75" customHeight="1" x14ac:dyDescent="0.2"/>
    <row r="7292" ht="12.75" customHeight="1" x14ac:dyDescent="0.2"/>
    <row r="7293" ht="12.75" customHeight="1" x14ac:dyDescent="0.2"/>
    <row r="7294" ht="12.75" customHeight="1" x14ac:dyDescent="0.2"/>
    <row r="7295" ht="12.75" customHeight="1" x14ac:dyDescent="0.2"/>
    <row r="7296" ht="12.75" customHeight="1" x14ac:dyDescent="0.2"/>
    <row r="7297" ht="12.75" customHeight="1" x14ac:dyDescent="0.2"/>
    <row r="7298" ht="12.75" customHeight="1" x14ac:dyDescent="0.2"/>
    <row r="7299" ht="12.75" customHeight="1" x14ac:dyDescent="0.2"/>
    <row r="7300" ht="12.75" customHeight="1" x14ac:dyDescent="0.2"/>
    <row r="7301" ht="12.75" customHeight="1" x14ac:dyDescent="0.2"/>
    <row r="7302" ht="12.75" customHeight="1" x14ac:dyDescent="0.2"/>
    <row r="7303" ht="12.75" customHeight="1" x14ac:dyDescent="0.2"/>
    <row r="7304" ht="12.75" customHeight="1" x14ac:dyDescent="0.2"/>
    <row r="7305" ht="12.75" customHeight="1" x14ac:dyDescent="0.2"/>
    <row r="7306" ht="12.75" customHeight="1" x14ac:dyDescent="0.2"/>
    <row r="7307" ht="12.75" customHeight="1" x14ac:dyDescent="0.2"/>
    <row r="7308" ht="12.75" customHeight="1" x14ac:dyDescent="0.2"/>
    <row r="7309" ht="12.75" customHeight="1" x14ac:dyDescent="0.2"/>
    <row r="7310" ht="12.75" customHeight="1" x14ac:dyDescent="0.2"/>
    <row r="7311" ht="12.75" customHeight="1" x14ac:dyDescent="0.2"/>
    <row r="7312" ht="12.75" customHeight="1" x14ac:dyDescent="0.2"/>
    <row r="7313" ht="12.75" customHeight="1" x14ac:dyDescent="0.2"/>
    <row r="7314" ht="12.75" customHeight="1" x14ac:dyDescent="0.2"/>
    <row r="7315" ht="12.75" customHeight="1" x14ac:dyDescent="0.2"/>
    <row r="7316" ht="12.75" customHeight="1" x14ac:dyDescent="0.2"/>
    <row r="7317" ht="12.75" customHeight="1" x14ac:dyDescent="0.2"/>
    <row r="7318" ht="12.75" customHeight="1" x14ac:dyDescent="0.2"/>
    <row r="7319" ht="12.75" customHeight="1" x14ac:dyDescent="0.2"/>
    <row r="7320" ht="12.75" customHeight="1" x14ac:dyDescent="0.2"/>
    <row r="7321" ht="12.75" customHeight="1" x14ac:dyDescent="0.2"/>
    <row r="7322" ht="12.75" customHeight="1" x14ac:dyDescent="0.2"/>
    <row r="7323" ht="12.75" customHeight="1" x14ac:dyDescent="0.2"/>
    <row r="7324" ht="12.75" customHeight="1" x14ac:dyDescent="0.2"/>
    <row r="7325" ht="12.75" customHeight="1" x14ac:dyDescent="0.2"/>
    <row r="7326" ht="12.75" customHeight="1" x14ac:dyDescent="0.2"/>
    <row r="7327" ht="12.75" customHeight="1" x14ac:dyDescent="0.2"/>
    <row r="7328" ht="12.75" customHeight="1" x14ac:dyDescent="0.2"/>
    <row r="7329" ht="12.75" customHeight="1" x14ac:dyDescent="0.2"/>
    <row r="7330" ht="12.75" customHeight="1" x14ac:dyDescent="0.2"/>
    <row r="7331" ht="12.75" customHeight="1" x14ac:dyDescent="0.2"/>
    <row r="7332" ht="12.75" customHeight="1" x14ac:dyDescent="0.2"/>
    <row r="7333" ht="12.75" customHeight="1" x14ac:dyDescent="0.2"/>
    <row r="7334" ht="12.75" customHeight="1" x14ac:dyDescent="0.2"/>
    <row r="7335" ht="12.75" customHeight="1" x14ac:dyDescent="0.2"/>
    <row r="7336" ht="12.75" customHeight="1" x14ac:dyDescent="0.2"/>
    <row r="7337" ht="12.75" customHeight="1" x14ac:dyDescent="0.2"/>
    <row r="7338" ht="12.75" customHeight="1" x14ac:dyDescent="0.2"/>
    <row r="7339" ht="12.75" customHeight="1" x14ac:dyDescent="0.2"/>
    <row r="7340" ht="12.75" customHeight="1" x14ac:dyDescent="0.2"/>
    <row r="7341" ht="12.75" customHeight="1" x14ac:dyDescent="0.2"/>
    <row r="7342" ht="12.75" customHeight="1" x14ac:dyDescent="0.2"/>
    <row r="7343" ht="12.75" customHeight="1" x14ac:dyDescent="0.2"/>
    <row r="7344" ht="12.75" customHeight="1" x14ac:dyDescent="0.2"/>
    <row r="7345" ht="12.75" customHeight="1" x14ac:dyDescent="0.2"/>
    <row r="7346" ht="12.75" customHeight="1" x14ac:dyDescent="0.2"/>
    <row r="7347" ht="12.75" customHeight="1" x14ac:dyDescent="0.2"/>
    <row r="7348" ht="12.75" customHeight="1" x14ac:dyDescent="0.2"/>
    <row r="7349" ht="12.75" customHeight="1" x14ac:dyDescent="0.2"/>
    <row r="7350" ht="12.75" customHeight="1" x14ac:dyDescent="0.2"/>
    <row r="7351" ht="12.75" customHeight="1" x14ac:dyDescent="0.2"/>
    <row r="7352" ht="12.75" customHeight="1" x14ac:dyDescent="0.2"/>
    <row r="7353" ht="12.75" customHeight="1" x14ac:dyDescent="0.2"/>
    <row r="7354" ht="12.75" customHeight="1" x14ac:dyDescent="0.2"/>
    <row r="7355" ht="12.75" customHeight="1" x14ac:dyDescent="0.2"/>
    <row r="7356" ht="12.75" customHeight="1" x14ac:dyDescent="0.2"/>
    <row r="7357" ht="12.75" customHeight="1" x14ac:dyDescent="0.2"/>
    <row r="7358" ht="12.75" customHeight="1" x14ac:dyDescent="0.2"/>
    <row r="7359" ht="12.75" customHeight="1" x14ac:dyDescent="0.2"/>
    <row r="7360" ht="12.75" customHeight="1" x14ac:dyDescent="0.2"/>
    <row r="7361" ht="12.75" customHeight="1" x14ac:dyDescent="0.2"/>
    <row r="7362" ht="12.75" customHeight="1" x14ac:dyDescent="0.2"/>
    <row r="7363" ht="12.75" customHeight="1" x14ac:dyDescent="0.2"/>
    <row r="7364" ht="12.75" customHeight="1" x14ac:dyDescent="0.2"/>
    <row r="7365" ht="12.75" customHeight="1" x14ac:dyDescent="0.2"/>
    <row r="7366" ht="12.75" customHeight="1" x14ac:dyDescent="0.2"/>
    <row r="7367" ht="12.75" customHeight="1" x14ac:dyDescent="0.2"/>
    <row r="7368" ht="12.75" customHeight="1" x14ac:dyDescent="0.2"/>
    <row r="7369" ht="12.75" customHeight="1" x14ac:dyDescent="0.2"/>
    <row r="7370" ht="12.75" customHeight="1" x14ac:dyDescent="0.2"/>
    <row r="7371" ht="12.75" customHeight="1" x14ac:dyDescent="0.2"/>
    <row r="7372" ht="12.75" customHeight="1" x14ac:dyDescent="0.2"/>
    <row r="7373" ht="12.75" customHeight="1" x14ac:dyDescent="0.2"/>
    <row r="7374" ht="12.75" customHeight="1" x14ac:dyDescent="0.2"/>
    <row r="7375" ht="12.75" customHeight="1" x14ac:dyDescent="0.2"/>
    <row r="7376" ht="12.75" customHeight="1" x14ac:dyDescent="0.2"/>
    <row r="7377" ht="12.75" customHeight="1" x14ac:dyDescent="0.2"/>
    <row r="7378" ht="12.75" customHeight="1" x14ac:dyDescent="0.2"/>
    <row r="7379" ht="12.75" customHeight="1" x14ac:dyDescent="0.2"/>
    <row r="7380" ht="12.75" customHeight="1" x14ac:dyDescent="0.2"/>
    <row r="7381" ht="12.75" customHeight="1" x14ac:dyDescent="0.2"/>
    <row r="7382" ht="12.75" customHeight="1" x14ac:dyDescent="0.2"/>
    <row r="7383" ht="12.75" customHeight="1" x14ac:dyDescent="0.2"/>
    <row r="7384" ht="12.75" customHeight="1" x14ac:dyDescent="0.2"/>
    <row r="7385" ht="12.75" customHeight="1" x14ac:dyDescent="0.2"/>
    <row r="7386" ht="12.75" customHeight="1" x14ac:dyDescent="0.2"/>
    <row r="7387" ht="12.75" customHeight="1" x14ac:dyDescent="0.2"/>
    <row r="7388" ht="12.75" customHeight="1" x14ac:dyDescent="0.2"/>
    <row r="7389" ht="12.75" customHeight="1" x14ac:dyDescent="0.2"/>
    <row r="7390" ht="12.75" customHeight="1" x14ac:dyDescent="0.2"/>
    <row r="7391" ht="12.75" customHeight="1" x14ac:dyDescent="0.2"/>
    <row r="7392" ht="12.75" customHeight="1" x14ac:dyDescent="0.2"/>
    <row r="7393" ht="12.75" customHeight="1" x14ac:dyDescent="0.2"/>
    <row r="7394" ht="12.75" customHeight="1" x14ac:dyDescent="0.2"/>
    <row r="7395" ht="12.75" customHeight="1" x14ac:dyDescent="0.2"/>
    <row r="7396" ht="12.75" customHeight="1" x14ac:dyDescent="0.2"/>
    <row r="7397" ht="12.75" customHeight="1" x14ac:dyDescent="0.2"/>
    <row r="7398" ht="12.75" customHeight="1" x14ac:dyDescent="0.2"/>
    <row r="7399" ht="12.75" customHeight="1" x14ac:dyDescent="0.2"/>
    <row r="7400" ht="12.75" customHeight="1" x14ac:dyDescent="0.2"/>
    <row r="7401" ht="12.75" customHeight="1" x14ac:dyDescent="0.2"/>
    <row r="7402" ht="12.75" customHeight="1" x14ac:dyDescent="0.2"/>
    <row r="7403" ht="12.75" customHeight="1" x14ac:dyDescent="0.2"/>
    <row r="7404" ht="12.75" customHeight="1" x14ac:dyDescent="0.2"/>
    <row r="7405" ht="12.75" customHeight="1" x14ac:dyDescent="0.2"/>
    <row r="7406" ht="12.75" customHeight="1" x14ac:dyDescent="0.2"/>
    <row r="7407" ht="12.75" customHeight="1" x14ac:dyDescent="0.2"/>
    <row r="7408" ht="12.75" customHeight="1" x14ac:dyDescent="0.2"/>
    <row r="7409" ht="12.75" customHeight="1" x14ac:dyDescent="0.2"/>
    <row r="7410" ht="12.75" customHeight="1" x14ac:dyDescent="0.2"/>
    <row r="7411" ht="12.75" customHeight="1" x14ac:dyDescent="0.2"/>
    <row r="7412" ht="12.75" customHeight="1" x14ac:dyDescent="0.2"/>
    <row r="7413" ht="12.75" customHeight="1" x14ac:dyDescent="0.2"/>
    <row r="7414" ht="12.75" customHeight="1" x14ac:dyDescent="0.2"/>
    <row r="7415" ht="12.75" customHeight="1" x14ac:dyDescent="0.2"/>
    <row r="7416" ht="12.75" customHeight="1" x14ac:dyDescent="0.2"/>
    <row r="7417" ht="12.75" customHeight="1" x14ac:dyDescent="0.2"/>
    <row r="7418" ht="12.75" customHeight="1" x14ac:dyDescent="0.2"/>
    <row r="7419" ht="12.75" customHeight="1" x14ac:dyDescent="0.2"/>
    <row r="7420" ht="12.75" customHeight="1" x14ac:dyDescent="0.2"/>
    <row r="7421" ht="12.75" customHeight="1" x14ac:dyDescent="0.2"/>
    <row r="7422" ht="12.75" customHeight="1" x14ac:dyDescent="0.2"/>
    <row r="7423" ht="12.75" customHeight="1" x14ac:dyDescent="0.2"/>
    <row r="7424" ht="12.75" customHeight="1" x14ac:dyDescent="0.2"/>
    <row r="7425" ht="12.75" customHeight="1" x14ac:dyDescent="0.2"/>
    <row r="7426" ht="12.75" customHeight="1" x14ac:dyDescent="0.2"/>
    <row r="7427" ht="12.75" customHeight="1" x14ac:dyDescent="0.2"/>
    <row r="7428" ht="12.75" customHeight="1" x14ac:dyDescent="0.2"/>
    <row r="7429" ht="12.75" customHeight="1" x14ac:dyDescent="0.2"/>
    <row r="7430" ht="12.75" customHeight="1" x14ac:dyDescent="0.2"/>
    <row r="7431" ht="12.75" customHeight="1" x14ac:dyDescent="0.2"/>
    <row r="7432" ht="12.75" customHeight="1" x14ac:dyDescent="0.2"/>
    <row r="7433" ht="12.75" customHeight="1" x14ac:dyDescent="0.2"/>
    <row r="7434" ht="12.75" customHeight="1" x14ac:dyDescent="0.2"/>
    <row r="7435" ht="12.75" customHeight="1" x14ac:dyDescent="0.2"/>
    <row r="7436" ht="12.75" customHeight="1" x14ac:dyDescent="0.2"/>
    <row r="7437" ht="12.75" customHeight="1" x14ac:dyDescent="0.2"/>
    <row r="7438" ht="12.75" customHeight="1" x14ac:dyDescent="0.2"/>
    <row r="7439" ht="12.75" customHeight="1" x14ac:dyDescent="0.2"/>
    <row r="7440" ht="12.75" customHeight="1" x14ac:dyDescent="0.2"/>
    <row r="7441" ht="12.75" customHeight="1" x14ac:dyDescent="0.2"/>
    <row r="7442" ht="12.75" customHeight="1" x14ac:dyDescent="0.2"/>
    <row r="7443" ht="12.75" customHeight="1" x14ac:dyDescent="0.2"/>
    <row r="7444" ht="12.75" customHeight="1" x14ac:dyDescent="0.2"/>
    <row r="7445" ht="12.75" customHeight="1" x14ac:dyDescent="0.2"/>
    <row r="7446" ht="12.75" customHeight="1" x14ac:dyDescent="0.2"/>
    <row r="7447" ht="12.75" customHeight="1" x14ac:dyDescent="0.2"/>
    <row r="7448" ht="12.75" customHeight="1" x14ac:dyDescent="0.2"/>
    <row r="7449" ht="12.75" customHeight="1" x14ac:dyDescent="0.2"/>
    <row r="7450" ht="12.75" customHeight="1" x14ac:dyDescent="0.2"/>
    <row r="7451" ht="12.75" customHeight="1" x14ac:dyDescent="0.2"/>
    <row r="7452" ht="12.75" customHeight="1" x14ac:dyDescent="0.2"/>
    <row r="7453" ht="12.75" customHeight="1" x14ac:dyDescent="0.2"/>
    <row r="7454" ht="12.75" customHeight="1" x14ac:dyDescent="0.2"/>
    <row r="7455" ht="12.75" customHeight="1" x14ac:dyDescent="0.2"/>
    <row r="7456" ht="12.75" customHeight="1" x14ac:dyDescent="0.2"/>
    <row r="7457" ht="12.75" customHeight="1" x14ac:dyDescent="0.2"/>
    <row r="7458" ht="12.75" customHeight="1" x14ac:dyDescent="0.2"/>
    <row r="7459" ht="12.75" customHeight="1" x14ac:dyDescent="0.2"/>
    <row r="7460" ht="12.75" customHeight="1" x14ac:dyDescent="0.2"/>
    <row r="7461" ht="12.75" customHeight="1" x14ac:dyDescent="0.2"/>
    <row r="7462" ht="12.75" customHeight="1" x14ac:dyDescent="0.2"/>
    <row r="7463" ht="12.75" customHeight="1" x14ac:dyDescent="0.2"/>
    <row r="7464" ht="12.75" customHeight="1" x14ac:dyDescent="0.2"/>
    <row r="7465" ht="12.75" customHeight="1" x14ac:dyDescent="0.2"/>
    <row r="7466" ht="12.75" customHeight="1" x14ac:dyDescent="0.2"/>
    <row r="7467" ht="12.75" customHeight="1" x14ac:dyDescent="0.2"/>
    <row r="7468" ht="12.75" customHeight="1" x14ac:dyDescent="0.2"/>
    <row r="7469" ht="12.75" customHeight="1" x14ac:dyDescent="0.2"/>
    <row r="7470" ht="12.75" customHeight="1" x14ac:dyDescent="0.2"/>
    <row r="7471" ht="12.75" customHeight="1" x14ac:dyDescent="0.2"/>
    <row r="7472" ht="12.75" customHeight="1" x14ac:dyDescent="0.2"/>
    <row r="7473" ht="12.75" customHeight="1" x14ac:dyDescent="0.2"/>
    <row r="7474" ht="12.75" customHeight="1" x14ac:dyDescent="0.2"/>
    <row r="7475" ht="12.75" customHeight="1" x14ac:dyDescent="0.2"/>
    <row r="7476" ht="12.75" customHeight="1" x14ac:dyDescent="0.2"/>
    <row r="7477" ht="12.75" customHeight="1" x14ac:dyDescent="0.2"/>
    <row r="7478" ht="12.75" customHeight="1" x14ac:dyDescent="0.2"/>
    <row r="7479" ht="12.75" customHeight="1" x14ac:dyDescent="0.2"/>
    <row r="7480" ht="12.75" customHeight="1" x14ac:dyDescent="0.2"/>
    <row r="7481" ht="12.75" customHeight="1" x14ac:dyDescent="0.2"/>
    <row r="7482" ht="12.75" customHeight="1" x14ac:dyDescent="0.2"/>
    <row r="7483" ht="12.75" customHeight="1" x14ac:dyDescent="0.2"/>
    <row r="7484" ht="12.75" customHeight="1" x14ac:dyDescent="0.2"/>
    <row r="7485" ht="12.75" customHeight="1" x14ac:dyDescent="0.2"/>
    <row r="7486" ht="12.75" customHeight="1" x14ac:dyDescent="0.2"/>
    <row r="7487" ht="12.75" customHeight="1" x14ac:dyDescent="0.2"/>
    <row r="7488" ht="12.75" customHeight="1" x14ac:dyDescent="0.2"/>
    <row r="7489" ht="12.75" customHeight="1" x14ac:dyDescent="0.2"/>
    <row r="7490" ht="12.75" customHeight="1" x14ac:dyDescent="0.2"/>
    <row r="7491" ht="12.75" customHeight="1" x14ac:dyDescent="0.2"/>
    <row r="7492" ht="12.75" customHeight="1" x14ac:dyDescent="0.2"/>
    <row r="7493" ht="12.75" customHeight="1" x14ac:dyDescent="0.2"/>
    <row r="7494" ht="12.75" customHeight="1" x14ac:dyDescent="0.2"/>
    <row r="7495" ht="12.75" customHeight="1" x14ac:dyDescent="0.2"/>
    <row r="7496" ht="12.75" customHeight="1" x14ac:dyDescent="0.2"/>
    <row r="7497" ht="12.75" customHeight="1" x14ac:dyDescent="0.2"/>
    <row r="7498" ht="12.75" customHeight="1" x14ac:dyDescent="0.2"/>
    <row r="7499" ht="12.75" customHeight="1" x14ac:dyDescent="0.2"/>
    <row r="7500" ht="12.75" customHeight="1" x14ac:dyDescent="0.2"/>
    <row r="7501" ht="12.75" customHeight="1" x14ac:dyDescent="0.2"/>
    <row r="7502" ht="12.75" customHeight="1" x14ac:dyDescent="0.2"/>
    <row r="7503" ht="12.75" customHeight="1" x14ac:dyDescent="0.2"/>
    <row r="7504" ht="12.75" customHeight="1" x14ac:dyDescent="0.2"/>
    <row r="7505" ht="12.75" customHeight="1" x14ac:dyDescent="0.2"/>
    <row r="7506" ht="12.75" customHeight="1" x14ac:dyDescent="0.2"/>
    <row r="7507" ht="12.75" customHeight="1" x14ac:dyDescent="0.2"/>
    <row r="7508" ht="12.75" customHeight="1" x14ac:dyDescent="0.2"/>
    <row r="7509" ht="12.75" customHeight="1" x14ac:dyDescent="0.2"/>
    <row r="7510" ht="12.75" customHeight="1" x14ac:dyDescent="0.2"/>
    <row r="7511" ht="12.75" customHeight="1" x14ac:dyDescent="0.2"/>
    <row r="7512" ht="12.75" customHeight="1" x14ac:dyDescent="0.2"/>
    <row r="7513" ht="12.75" customHeight="1" x14ac:dyDescent="0.2"/>
    <row r="7514" ht="12.75" customHeight="1" x14ac:dyDescent="0.2"/>
    <row r="7515" ht="12.75" customHeight="1" x14ac:dyDescent="0.2"/>
    <row r="7516" ht="12.75" customHeight="1" x14ac:dyDescent="0.2"/>
    <row r="7517" ht="12.75" customHeight="1" x14ac:dyDescent="0.2"/>
    <row r="7518" ht="12.75" customHeight="1" x14ac:dyDescent="0.2"/>
    <row r="7519" ht="12.75" customHeight="1" x14ac:dyDescent="0.2"/>
    <row r="7520" ht="12.75" customHeight="1" x14ac:dyDescent="0.2"/>
    <row r="7521" ht="12.75" customHeight="1" x14ac:dyDescent="0.2"/>
    <row r="7522" ht="12.75" customHeight="1" x14ac:dyDescent="0.2"/>
    <row r="7523" ht="12.75" customHeight="1" x14ac:dyDescent="0.2"/>
    <row r="7524" ht="12.75" customHeight="1" x14ac:dyDescent="0.2"/>
    <row r="7525" ht="12.75" customHeight="1" x14ac:dyDescent="0.2"/>
    <row r="7526" ht="12.75" customHeight="1" x14ac:dyDescent="0.2"/>
    <row r="7527" ht="12.75" customHeight="1" x14ac:dyDescent="0.2"/>
    <row r="7528" ht="12.75" customHeight="1" x14ac:dyDescent="0.2"/>
    <row r="7529" ht="12.75" customHeight="1" x14ac:dyDescent="0.2"/>
    <row r="7530" ht="12.75" customHeight="1" x14ac:dyDescent="0.2"/>
    <row r="7531" ht="12.75" customHeight="1" x14ac:dyDescent="0.2"/>
    <row r="7532" ht="12.75" customHeight="1" x14ac:dyDescent="0.2"/>
    <row r="7533" ht="12.75" customHeight="1" x14ac:dyDescent="0.2"/>
    <row r="7534" ht="12.75" customHeight="1" x14ac:dyDescent="0.2"/>
    <row r="7535" ht="12.75" customHeight="1" x14ac:dyDescent="0.2"/>
    <row r="7536" ht="12.75" customHeight="1" x14ac:dyDescent="0.2"/>
    <row r="7537" ht="12.75" customHeight="1" x14ac:dyDescent="0.2"/>
    <row r="7538" ht="12.75" customHeight="1" x14ac:dyDescent="0.2"/>
    <row r="7539" ht="12.75" customHeight="1" x14ac:dyDescent="0.2"/>
    <row r="7540" ht="12.75" customHeight="1" x14ac:dyDescent="0.2"/>
    <row r="7541" ht="12.75" customHeight="1" x14ac:dyDescent="0.2"/>
    <row r="7542" ht="12.75" customHeight="1" x14ac:dyDescent="0.2"/>
    <row r="7543" ht="12.75" customHeight="1" x14ac:dyDescent="0.2"/>
    <row r="7544" ht="12.75" customHeight="1" x14ac:dyDescent="0.2"/>
    <row r="7545" ht="12.75" customHeight="1" x14ac:dyDescent="0.2"/>
    <row r="7546" ht="12.75" customHeight="1" x14ac:dyDescent="0.2"/>
    <row r="7547" ht="12.75" customHeight="1" x14ac:dyDescent="0.2"/>
    <row r="7548" ht="12.75" customHeight="1" x14ac:dyDescent="0.2"/>
    <row r="7549" ht="12.75" customHeight="1" x14ac:dyDescent="0.2"/>
    <row r="7550" ht="12.75" customHeight="1" x14ac:dyDescent="0.2"/>
    <row r="7551" ht="12.75" customHeight="1" x14ac:dyDescent="0.2"/>
    <row r="7552" ht="12.75" customHeight="1" x14ac:dyDescent="0.2"/>
    <row r="7553" ht="12.75" customHeight="1" x14ac:dyDescent="0.2"/>
    <row r="7554" ht="12.75" customHeight="1" x14ac:dyDescent="0.2"/>
    <row r="7555" ht="12.75" customHeight="1" x14ac:dyDescent="0.2"/>
    <row r="7556" ht="12.75" customHeight="1" x14ac:dyDescent="0.2"/>
    <row r="7557" ht="12.75" customHeight="1" x14ac:dyDescent="0.2"/>
    <row r="7558" ht="12.75" customHeight="1" x14ac:dyDescent="0.2"/>
    <row r="7559" ht="12.75" customHeight="1" x14ac:dyDescent="0.2"/>
    <row r="7560" ht="12.75" customHeight="1" x14ac:dyDescent="0.2"/>
    <row r="7561" ht="12.75" customHeight="1" x14ac:dyDescent="0.2"/>
    <row r="7562" ht="12.75" customHeight="1" x14ac:dyDescent="0.2"/>
    <row r="7563" ht="12.75" customHeight="1" x14ac:dyDescent="0.2"/>
    <row r="7564" ht="12.75" customHeight="1" x14ac:dyDescent="0.2"/>
    <row r="7565" ht="12.75" customHeight="1" x14ac:dyDescent="0.2"/>
    <row r="7566" ht="12.75" customHeight="1" x14ac:dyDescent="0.2"/>
    <row r="7567" ht="12.75" customHeight="1" x14ac:dyDescent="0.2"/>
    <row r="7568" ht="12.75" customHeight="1" x14ac:dyDescent="0.2"/>
    <row r="7569" ht="12.75" customHeight="1" x14ac:dyDescent="0.2"/>
    <row r="7570" ht="12.75" customHeight="1" x14ac:dyDescent="0.2"/>
    <row r="7571" ht="12.75" customHeight="1" x14ac:dyDescent="0.2"/>
    <row r="7572" ht="12.75" customHeight="1" x14ac:dyDescent="0.2"/>
    <row r="7573" ht="12.75" customHeight="1" x14ac:dyDescent="0.2"/>
    <row r="7574" ht="12.75" customHeight="1" x14ac:dyDescent="0.2"/>
    <row r="7575" ht="12.75" customHeight="1" x14ac:dyDescent="0.2"/>
    <row r="7576" ht="12.75" customHeight="1" x14ac:dyDescent="0.2"/>
    <row r="7577" ht="12.75" customHeight="1" x14ac:dyDescent="0.2"/>
    <row r="7578" ht="12.75" customHeight="1" x14ac:dyDescent="0.2"/>
    <row r="7579" ht="12.75" customHeight="1" x14ac:dyDescent="0.2"/>
    <row r="7580" ht="12.75" customHeight="1" x14ac:dyDescent="0.2"/>
    <row r="7581" ht="12.75" customHeight="1" x14ac:dyDescent="0.2"/>
    <row r="7582" ht="12.75" customHeight="1" x14ac:dyDescent="0.2"/>
    <row r="7583" ht="12.75" customHeight="1" x14ac:dyDescent="0.2"/>
    <row r="7584" ht="12.75" customHeight="1" x14ac:dyDescent="0.2"/>
    <row r="7585" ht="12.75" customHeight="1" x14ac:dyDescent="0.2"/>
    <row r="7586" ht="12.75" customHeight="1" x14ac:dyDescent="0.2"/>
    <row r="7587" ht="12.75" customHeight="1" x14ac:dyDescent="0.2"/>
    <row r="7588" ht="12.75" customHeight="1" x14ac:dyDescent="0.2"/>
    <row r="7589" ht="12.75" customHeight="1" x14ac:dyDescent="0.2"/>
    <row r="7590" ht="12.75" customHeight="1" x14ac:dyDescent="0.2"/>
    <row r="7591" ht="12.75" customHeight="1" x14ac:dyDescent="0.2"/>
    <row r="7592" ht="12.75" customHeight="1" x14ac:dyDescent="0.2"/>
    <row r="7593" ht="12.75" customHeight="1" x14ac:dyDescent="0.2"/>
    <row r="7594" ht="12.75" customHeight="1" x14ac:dyDescent="0.2"/>
    <row r="7595" ht="12.75" customHeight="1" x14ac:dyDescent="0.2"/>
    <row r="7596" ht="12.75" customHeight="1" x14ac:dyDescent="0.2"/>
    <row r="7597" ht="12.75" customHeight="1" x14ac:dyDescent="0.2"/>
    <row r="7598" ht="12.75" customHeight="1" x14ac:dyDescent="0.2"/>
    <row r="7599" ht="12.75" customHeight="1" x14ac:dyDescent="0.2"/>
    <row r="7600" ht="12.75" customHeight="1" x14ac:dyDescent="0.2"/>
    <row r="7601" ht="12.75" customHeight="1" x14ac:dyDescent="0.2"/>
    <row r="7602" ht="12.75" customHeight="1" x14ac:dyDescent="0.2"/>
    <row r="7603" ht="12.75" customHeight="1" x14ac:dyDescent="0.2"/>
    <row r="7604" ht="12.75" customHeight="1" x14ac:dyDescent="0.2"/>
    <row r="7605" ht="12.75" customHeight="1" x14ac:dyDescent="0.2"/>
    <row r="7606" ht="12.75" customHeight="1" x14ac:dyDescent="0.2"/>
    <row r="7607" ht="12.75" customHeight="1" x14ac:dyDescent="0.2"/>
    <row r="7608" ht="12.75" customHeight="1" x14ac:dyDescent="0.2"/>
    <row r="7609" ht="12.75" customHeight="1" x14ac:dyDescent="0.2"/>
    <row r="7610" ht="12.75" customHeight="1" x14ac:dyDescent="0.2"/>
    <row r="7611" ht="12.75" customHeight="1" x14ac:dyDescent="0.2"/>
    <row r="7612" ht="12.75" customHeight="1" x14ac:dyDescent="0.2"/>
    <row r="7613" ht="12.75" customHeight="1" x14ac:dyDescent="0.2"/>
    <row r="7614" ht="12.75" customHeight="1" x14ac:dyDescent="0.2"/>
    <row r="7615" ht="12.75" customHeight="1" x14ac:dyDescent="0.2"/>
    <row r="7616" ht="12.75" customHeight="1" x14ac:dyDescent="0.2"/>
    <row r="7617" ht="12.75" customHeight="1" x14ac:dyDescent="0.2"/>
    <row r="7618" ht="12.75" customHeight="1" x14ac:dyDescent="0.2"/>
    <row r="7619" ht="12.75" customHeight="1" x14ac:dyDescent="0.2"/>
    <row r="7620" ht="12.75" customHeight="1" x14ac:dyDescent="0.2"/>
    <row r="7621" ht="12.75" customHeight="1" x14ac:dyDescent="0.2"/>
    <row r="7622" ht="12.75" customHeight="1" x14ac:dyDescent="0.2"/>
    <row r="7623" ht="12.75" customHeight="1" x14ac:dyDescent="0.2"/>
    <row r="7624" ht="12.75" customHeight="1" x14ac:dyDescent="0.2"/>
    <row r="7625" ht="12.75" customHeight="1" x14ac:dyDescent="0.2"/>
    <row r="7626" ht="12.75" customHeight="1" x14ac:dyDescent="0.2"/>
    <row r="7627" ht="12.75" customHeight="1" x14ac:dyDescent="0.2"/>
    <row r="7628" ht="12.75" customHeight="1" x14ac:dyDescent="0.2"/>
    <row r="7629" ht="12.75" customHeight="1" x14ac:dyDescent="0.2"/>
    <row r="7630" ht="12.75" customHeight="1" x14ac:dyDescent="0.2"/>
    <row r="7631" ht="12.75" customHeight="1" x14ac:dyDescent="0.2"/>
    <row r="7632" ht="12.75" customHeight="1" x14ac:dyDescent="0.2"/>
    <row r="7633" ht="12.75" customHeight="1" x14ac:dyDescent="0.2"/>
    <row r="7634" ht="12.75" customHeight="1" x14ac:dyDescent="0.2"/>
    <row r="7635" ht="12.75" customHeight="1" x14ac:dyDescent="0.2"/>
    <row r="7636" ht="12.75" customHeight="1" x14ac:dyDescent="0.2"/>
    <row r="7637" ht="12.75" customHeight="1" x14ac:dyDescent="0.2"/>
    <row r="7638" ht="12.75" customHeight="1" x14ac:dyDescent="0.2"/>
    <row r="7639" ht="12.75" customHeight="1" x14ac:dyDescent="0.2"/>
    <row r="7640" ht="12.75" customHeight="1" x14ac:dyDescent="0.2"/>
    <row r="7641" ht="12.75" customHeight="1" x14ac:dyDescent="0.2"/>
    <row r="7642" ht="12.75" customHeight="1" x14ac:dyDescent="0.2"/>
    <row r="7643" ht="12.75" customHeight="1" x14ac:dyDescent="0.2"/>
    <row r="7644" ht="12.75" customHeight="1" x14ac:dyDescent="0.2"/>
    <row r="7645" ht="12.75" customHeight="1" x14ac:dyDescent="0.2"/>
    <row r="7646" ht="12.75" customHeight="1" x14ac:dyDescent="0.2"/>
    <row r="7647" ht="12.75" customHeight="1" x14ac:dyDescent="0.2"/>
    <row r="7648" ht="12.75" customHeight="1" x14ac:dyDescent="0.2"/>
    <row r="7649" ht="12.75" customHeight="1" x14ac:dyDescent="0.2"/>
    <row r="7650" ht="12.75" customHeight="1" x14ac:dyDescent="0.2"/>
    <row r="7651" ht="12.75" customHeight="1" x14ac:dyDescent="0.2"/>
    <row r="7652" ht="12.75" customHeight="1" x14ac:dyDescent="0.2"/>
    <row r="7653" ht="12.75" customHeight="1" x14ac:dyDescent="0.2"/>
    <row r="7654" ht="12.75" customHeight="1" x14ac:dyDescent="0.2"/>
    <row r="7655" ht="12.75" customHeight="1" x14ac:dyDescent="0.2"/>
    <row r="7656" ht="12.75" customHeight="1" x14ac:dyDescent="0.2"/>
    <row r="7657" ht="12.75" customHeight="1" x14ac:dyDescent="0.2"/>
    <row r="7658" ht="12.75" customHeight="1" x14ac:dyDescent="0.2"/>
    <row r="7659" ht="12.75" customHeight="1" x14ac:dyDescent="0.2"/>
    <row r="7660" ht="12.75" customHeight="1" x14ac:dyDescent="0.2"/>
    <row r="7661" ht="12.75" customHeight="1" x14ac:dyDescent="0.2"/>
    <row r="7662" ht="12.75" customHeight="1" x14ac:dyDescent="0.2"/>
    <row r="7663" ht="12.75" customHeight="1" x14ac:dyDescent="0.2"/>
    <row r="7664" ht="12.75" customHeight="1" x14ac:dyDescent="0.2"/>
    <row r="7665" ht="12.75" customHeight="1" x14ac:dyDescent="0.2"/>
    <row r="7666" ht="12.75" customHeight="1" x14ac:dyDescent="0.2"/>
    <row r="7667" ht="12.75" customHeight="1" x14ac:dyDescent="0.2"/>
    <row r="7668" ht="12.75" customHeight="1" x14ac:dyDescent="0.2"/>
    <row r="7669" ht="12.75" customHeight="1" x14ac:dyDescent="0.2"/>
    <row r="7670" ht="12.75" customHeight="1" x14ac:dyDescent="0.2"/>
    <row r="7671" ht="12.75" customHeight="1" x14ac:dyDescent="0.2"/>
    <row r="7672" ht="12.75" customHeight="1" x14ac:dyDescent="0.2"/>
    <row r="7673" ht="12.75" customHeight="1" x14ac:dyDescent="0.2"/>
    <row r="7674" ht="12.75" customHeight="1" x14ac:dyDescent="0.2"/>
    <row r="7675" ht="12.75" customHeight="1" x14ac:dyDescent="0.2"/>
    <row r="7676" ht="12.75" customHeight="1" x14ac:dyDescent="0.2"/>
    <row r="7677" ht="12.75" customHeight="1" x14ac:dyDescent="0.2"/>
    <row r="7678" ht="12.75" customHeight="1" x14ac:dyDescent="0.2"/>
    <row r="7679" ht="12.75" customHeight="1" x14ac:dyDescent="0.2"/>
    <row r="7680" ht="12.75" customHeight="1" x14ac:dyDescent="0.2"/>
    <row r="7681" ht="12.75" customHeight="1" x14ac:dyDescent="0.2"/>
    <row r="7682" ht="12.75" customHeight="1" x14ac:dyDescent="0.2"/>
    <row r="7683" ht="12.75" customHeight="1" x14ac:dyDescent="0.2"/>
    <row r="7684" ht="12.75" customHeight="1" x14ac:dyDescent="0.2"/>
    <row r="7685" ht="12.75" customHeight="1" x14ac:dyDescent="0.2"/>
    <row r="7686" ht="12.75" customHeight="1" x14ac:dyDescent="0.2"/>
    <row r="7687" ht="12.75" customHeight="1" x14ac:dyDescent="0.2"/>
    <row r="7688" ht="12.75" customHeight="1" x14ac:dyDescent="0.2"/>
    <row r="7689" ht="12.75" customHeight="1" x14ac:dyDescent="0.2"/>
    <row r="7690" ht="12.75" customHeight="1" x14ac:dyDescent="0.2"/>
    <row r="7691" ht="12.75" customHeight="1" x14ac:dyDescent="0.2"/>
    <row r="7692" ht="12.75" customHeight="1" x14ac:dyDescent="0.2"/>
    <row r="7693" ht="12.75" customHeight="1" x14ac:dyDescent="0.2"/>
    <row r="7694" ht="12.75" customHeight="1" x14ac:dyDescent="0.2"/>
    <row r="7695" ht="12.75" customHeight="1" x14ac:dyDescent="0.2"/>
    <row r="7696" ht="12.75" customHeight="1" x14ac:dyDescent="0.2"/>
    <row r="7697" ht="12.75" customHeight="1" x14ac:dyDescent="0.2"/>
    <row r="7698" ht="12.75" customHeight="1" x14ac:dyDescent="0.2"/>
    <row r="7699" ht="12.75" customHeight="1" x14ac:dyDescent="0.2"/>
    <row r="7700" ht="12.75" customHeight="1" x14ac:dyDescent="0.2"/>
    <row r="7701" ht="12.75" customHeight="1" x14ac:dyDescent="0.2"/>
    <row r="7702" ht="12.75" customHeight="1" x14ac:dyDescent="0.2"/>
    <row r="7703" ht="12.75" customHeight="1" x14ac:dyDescent="0.2"/>
    <row r="7704" ht="12.75" customHeight="1" x14ac:dyDescent="0.2"/>
    <row r="7705" ht="12.75" customHeight="1" x14ac:dyDescent="0.2"/>
    <row r="7706" ht="12.75" customHeight="1" x14ac:dyDescent="0.2"/>
    <row r="7707" ht="12.75" customHeight="1" x14ac:dyDescent="0.2"/>
    <row r="7708" ht="12.75" customHeight="1" x14ac:dyDescent="0.2"/>
    <row r="7709" ht="12.75" customHeight="1" x14ac:dyDescent="0.2"/>
    <row r="7710" ht="12.75" customHeight="1" x14ac:dyDescent="0.2"/>
    <row r="7711" ht="12.75" customHeight="1" x14ac:dyDescent="0.2"/>
    <row r="7712" ht="12.75" customHeight="1" x14ac:dyDescent="0.2"/>
    <row r="7713" ht="12.75" customHeight="1" x14ac:dyDescent="0.2"/>
    <row r="7714" ht="12.75" customHeight="1" x14ac:dyDescent="0.2"/>
    <row r="7715" ht="12.75" customHeight="1" x14ac:dyDescent="0.2"/>
    <row r="7716" ht="12.75" customHeight="1" x14ac:dyDescent="0.2"/>
    <row r="7717" ht="12.75" customHeight="1" x14ac:dyDescent="0.2"/>
    <row r="7718" ht="12.75" customHeight="1" x14ac:dyDescent="0.2"/>
    <row r="7719" ht="12.75" customHeight="1" x14ac:dyDescent="0.2"/>
    <row r="7720" ht="12.75" customHeight="1" x14ac:dyDescent="0.2"/>
    <row r="7721" ht="12.75" customHeight="1" x14ac:dyDescent="0.2"/>
    <row r="7722" ht="12.75" customHeight="1" x14ac:dyDescent="0.2"/>
    <row r="7723" ht="12.75" customHeight="1" x14ac:dyDescent="0.2"/>
    <row r="7724" ht="12.75" customHeight="1" x14ac:dyDescent="0.2"/>
    <row r="7725" ht="12.75" customHeight="1" x14ac:dyDescent="0.2"/>
    <row r="7726" ht="12.75" customHeight="1" x14ac:dyDescent="0.2"/>
    <row r="7727" ht="12.75" customHeight="1" x14ac:dyDescent="0.2"/>
    <row r="7728" ht="12.75" customHeight="1" x14ac:dyDescent="0.2"/>
    <row r="7729" ht="12.75" customHeight="1" x14ac:dyDescent="0.2"/>
    <row r="7730" ht="12.75" customHeight="1" x14ac:dyDescent="0.2"/>
    <row r="7731" ht="12.75" customHeight="1" x14ac:dyDescent="0.2"/>
    <row r="7732" ht="12.75" customHeight="1" x14ac:dyDescent="0.2"/>
    <row r="7733" ht="12.75" customHeight="1" x14ac:dyDescent="0.2"/>
    <row r="7734" ht="12.75" customHeight="1" x14ac:dyDescent="0.2"/>
    <row r="7735" ht="12.75" customHeight="1" x14ac:dyDescent="0.2"/>
    <row r="7736" ht="12.75" customHeight="1" x14ac:dyDescent="0.2"/>
    <row r="7737" ht="12.75" customHeight="1" x14ac:dyDescent="0.2"/>
    <row r="7738" ht="12.75" customHeight="1" x14ac:dyDescent="0.2"/>
    <row r="7739" ht="12.75" customHeight="1" x14ac:dyDescent="0.2"/>
    <row r="7740" ht="12.75" customHeight="1" x14ac:dyDescent="0.2"/>
    <row r="7741" ht="12.75" customHeight="1" x14ac:dyDescent="0.2"/>
    <row r="7742" ht="12.75" customHeight="1" x14ac:dyDescent="0.2"/>
    <row r="7743" ht="12.75" customHeight="1" x14ac:dyDescent="0.2"/>
    <row r="7744" ht="12.75" customHeight="1" x14ac:dyDescent="0.2"/>
    <row r="7745" ht="12.75" customHeight="1" x14ac:dyDescent="0.2"/>
    <row r="7746" ht="12.75" customHeight="1" x14ac:dyDescent="0.2"/>
    <row r="7747" ht="12.75" customHeight="1" x14ac:dyDescent="0.2"/>
    <row r="7748" ht="12.75" customHeight="1" x14ac:dyDescent="0.2"/>
    <row r="7749" ht="12.75" customHeight="1" x14ac:dyDescent="0.2"/>
    <row r="7750" ht="12.75" customHeight="1" x14ac:dyDescent="0.2"/>
    <row r="7751" ht="12.75" customHeight="1" x14ac:dyDescent="0.2"/>
    <row r="7752" ht="12.75" customHeight="1" x14ac:dyDescent="0.2"/>
    <row r="7753" ht="12.75" customHeight="1" x14ac:dyDescent="0.2"/>
    <row r="7754" ht="12.75" customHeight="1" x14ac:dyDescent="0.2"/>
    <row r="7755" ht="12.75" customHeight="1" x14ac:dyDescent="0.2"/>
    <row r="7756" ht="12.75" customHeight="1" x14ac:dyDescent="0.2"/>
    <row r="7757" ht="12.75" customHeight="1" x14ac:dyDescent="0.2"/>
    <row r="7758" ht="12.75" customHeight="1" x14ac:dyDescent="0.2"/>
    <row r="7759" ht="12.75" customHeight="1" x14ac:dyDescent="0.2"/>
    <row r="7760" ht="12.75" customHeight="1" x14ac:dyDescent="0.2"/>
    <row r="7761" ht="12.75" customHeight="1" x14ac:dyDescent="0.2"/>
    <row r="7762" ht="12.75" customHeight="1" x14ac:dyDescent="0.2"/>
    <row r="7763" ht="12.75" customHeight="1" x14ac:dyDescent="0.2"/>
    <row r="7764" ht="12.75" customHeight="1" x14ac:dyDescent="0.2"/>
    <row r="7765" ht="12.75" customHeight="1" x14ac:dyDescent="0.2"/>
    <row r="7766" ht="12.75" customHeight="1" x14ac:dyDescent="0.2"/>
    <row r="7767" ht="12.75" customHeight="1" x14ac:dyDescent="0.2"/>
    <row r="7768" ht="12.75" customHeight="1" x14ac:dyDescent="0.2"/>
    <row r="7769" ht="12.75" customHeight="1" x14ac:dyDescent="0.2"/>
    <row r="7770" ht="12.75" customHeight="1" x14ac:dyDescent="0.2"/>
    <row r="7771" ht="12.75" customHeight="1" x14ac:dyDescent="0.2"/>
    <row r="7772" ht="12.75" customHeight="1" x14ac:dyDescent="0.2"/>
    <row r="7773" ht="12.75" customHeight="1" x14ac:dyDescent="0.2"/>
    <row r="7774" ht="12.75" customHeight="1" x14ac:dyDescent="0.2"/>
    <row r="7775" ht="12.75" customHeight="1" x14ac:dyDescent="0.2"/>
    <row r="7776" ht="12.75" customHeight="1" x14ac:dyDescent="0.2"/>
    <row r="7777" ht="12.75" customHeight="1" x14ac:dyDescent="0.2"/>
    <row r="7778" ht="12.75" customHeight="1" x14ac:dyDescent="0.2"/>
    <row r="7779" ht="12.75" customHeight="1" x14ac:dyDescent="0.2"/>
    <row r="7780" ht="12.75" customHeight="1" x14ac:dyDescent="0.2"/>
    <row r="7781" ht="12.75" customHeight="1" x14ac:dyDescent="0.2"/>
    <row r="7782" ht="12.75" customHeight="1" x14ac:dyDescent="0.2"/>
    <row r="7783" ht="12.75" customHeight="1" x14ac:dyDescent="0.2"/>
    <row r="7784" ht="12.75" customHeight="1" x14ac:dyDescent="0.2"/>
    <row r="7785" ht="12.75" customHeight="1" x14ac:dyDescent="0.2"/>
    <row r="7786" ht="12.75" customHeight="1" x14ac:dyDescent="0.2"/>
    <row r="7787" ht="12.75" customHeight="1" x14ac:dyDescent="0.2"/>
    <row r="7788" ht="12.75" customHeight="1" x14ac:dyDescent="0.2"/>
    <row r="7789" ht="12.75" customHeight="1" x14ac:dyDescent="0.2"/>
    <row r="7790" ht="12.75" customHeight="1" x14ac:dyDescent="0.2"/>
    <row r="7791" ht="12.75" customHeight="1" x14ac:dyDescent="0.2"/>
    <row r="7792" ht="12.75" customHeight="1" x14ac:dyDescent="0.2"/>
    <row r="7793" ht="12.75" customHeight="1" x14ac:dyDescent="0.2"/>
    <row r="7794" ht="12.75" customHeight="1" x14ac:dyDescent="0.2"/>
    <row r="7795" ht="12.75" customHeight="1" x14ac:dyDescent="0.2"/>
    <row r="7796" ht="12.75" customHeight="1" x14ac:dyDescent="0.2"/>
    <row r="7797" ht="12.75" customHeight="1" x14ac:dyDescent="0.2"/>
    <row r="7798" ht="12.75" customHeight="1" x14ac:dyDescent="0.2"/>
    <row r="7799" ht="12.75" customHeight="1" x14ac:dyDescent="0.2"/>
    <row r="7800" ht="12.75" customHeight="1" x14ac:dyDescent="0.2"/>
    <row r="7801" ht="12.75" customHeight="1" x14ac:dyDescent="0.2"/>
    <row r="7802" ht="12.75" customHeight="1" x14ac:dyDescent="0.2"/>
    <row r="7803" ht="12.75" customHeight="1" x14ac:dyDescent="0.2"/>
    <row r="7804" ht="12.75" customHeight="1" x14ac:dyDescent="0.2"/>
    <row r="7805" ht="12.75" customHeight="1" x14ac:dyDescent="0.2"/>
    <row r="7806" ht="12.75" customHeight="1" x14ac:dyDescent="0.2"/>
    <row r="7807" ht="12.75" customHeight="1" x14ac:dyDescent="0.2"/>
    <row r="7808" ht="12.75" customHeight="1" x14ac:dyDescent="0.2"/>
    <row r="7809" ht="12.75" customHeight="1" x14ac:dyDescent="0.2"/>
    <row r="7810" ht="12.75" customHeight="1" x14ac:dyDescent="0.2"/>
    <row r="7811" ht="12.75" customHeight="1" x14ac:dyDescent="0.2"/>
    <row r="7812" ht="12.75" customHeight="1" x14ac:dyDescent="0.2"/>
    <row r="7813" ht="12.75" customHeight="1" x14ac:dyDescent="0.2"/>
    <row r="7814" ht="12.75" customHeight="1" x14ac:dyDescent="0.2"/>
    <row r="7815" ht="12.75" customHeight="1" x14ac:dyDescent="0.2"/>
    <row r="7816" ht="12.75" customHeight="1" x14ac:dyDescent="0.2"/>
    <row r="7817" ht="12.75" customHeight="1" x14ac:dyDescent="0.2"/>
    <row r="7818" ht="12.75" customHeight="1" x14ac:dyDescent="0.2"/>
    <row r="7819" ht="12.75" customHeight="1" x14ac:dyDescent="0.2"/>
    <row r="7820" ht="12.75" customHeight="1" x14ac:dyDescent="0.2"/>
    <row r="7821" ht="12.75" customHeight="1" x14ac:dyDescent="0.2"/>
    <row r="7822" ht="12.75" customHeight="1" x14ac:dyDescent="0.2"/>
    <row r="7823" ht="12.75" customHeight="1" x14ac:dyDescent="0.2"/>
    <row r="7824" ht="12.75" customHeight="1" x14ac:dyDescent="0.2"/>
    <row r="7825" ht="12.75" customHeight="1" x14ac:dyDescent="0.2"/>
    <row r="7826" ht="12.75" customHeight="1" x14ac:dyDescent="0.2"/>
    <row r="7827" ht="12.75" customHeight="1" x14ac:dyDescent="0.2"/>
    <row r="7828" ht="12.75" customHeight="1" x14ac:dyDescent="0.2"/>
    <row r="7829" ht="12.75" customHeight="1" x14ac:dyDescent="0.2"/>
    <row r="7830" ht="12.75" customHeight="1" x14ac:dyDescent="0.2"/>
    <row r="7831" ht="12.75" customHeight="1" x14ac:dyDescent="0.2"/>
    <row r="7832" ht="12.75" customHeight="1" x14ac:dyDescent="0.2"/>
    <row r="7833" ht="12.75" customHeight="1" x14ac:dyDescent="0.2"/>
    <row r="7834" ht="12.75" customHeight="1" x14ac:dyDescent="0.2"/>
    <row r="7835" ht="12.75" customHeight="1" x14ac:dyDescent="0.2"/>
    <row r="7836" ht="12.75" customHeight="1" x14ac:dyDescent="0.2"/>
    <row r="7837" ht="12.75" customHeight="1" x14ac:dyDescent="0.2"/>
    <row r="7838" ht="12.75" customHeight="1" x14ac:dyDescent="0.2"/>
    <row r="7839" ht="12.75" customHeight="1" x14ac:dyDescent="0.2"/>
    <row r="7840" ht="12.75" customHeight="1" x14ac:dyDescent="0.2"/>
    <row r="7841" ht="12.75" customHeight="1" x14ac:dyDescent="0.2"/>
    <row r="7842" ht="12.75" customHeight="1" x14ac:dyDescent="0.2"/>
    <row r="7843" ht="12.75" customHeight="1" x14ac:dyDescent="0.2"/>
    <row r="7844" ht="12.75" customHeight="1" x14ac:dyDescent="0.2"/>
    <row r="7845" ht="12.75" customHeight="1" x14ac:dyDescent="0.2"/>
    <row r="7846" ht="12.75" customHeight="1" x14ac:dyDescent="0.2"/>
    <row r="7847" ht="12.75" customHeight="1" x14ac:dyDescent="0.2"/>
    <row r="7848" ht="12.75" customHeight="1" x14ac:dyDescent="0.2"/>
    <row r="7849" ht="12.75" customHeight="1" x14ac:dyDescent="0.2"/>
    <row r="7850" ht="12.75" customHeight="1" x14ac:dyDescent="0.2"/>
    <row r="7851" ht="12.75" customHeight="1" x14ac:dyDescent="0.2"/>
    <row r="7852" ht="12.75" customHeight="1" x14ac:dyDescent="0.2"/>
    <row r="7853" ht="12.75" customHeight="1" x14ac:dyDescent="0.2"/>
    <row r="7854" ht="12.75" customHeight="1" x14ac:dyDescent="0.2"/>
    <row r="7855" ht="12.75" customHeight="1" x14ac:dyDescent="0.2"/>
    <row r="7856" ht="12.75" customHeight="1" x14ac:dyDescent="0.2"/>
    <row r="7857" ht="12.75" customHeight="1" x14ac:dyDescent="0.2"/>
    <row r="7858" ht="12.75" customHeight="1" x14ac:dyDescent="0.2"/>
    <row r="7859" ht="12.75" customHeight="1" x14ac:dyDescent="0.2"/>
    <row r="7860" ht="12.75" customHeight="1" x14ac:dyDescent="0.2"/>
    <row r="7861" ht="12.75" customHeight="1" x14ac:dyDescent="0.2"/>
    <row r="7862" ht="12.75" customHeight="1" x14ac:dyDescent="0.2"/>
    <row r="7863" ht="12.75" customHeight="1" x14ac:dyDescent="0.2"/>
    <row r="7864" ht="12.75" customHeight="1" x14ac:dyDescent="0.2"/>
    <row r="7865" ht="12.75" customHeight="1" x14ac:dyDescent="0.2"/>
    <row r="7866" ht="12.75" customHeight="1" x14ac:dyDescent="0.2"/>
    <row r="7867" ht="12.75" customHeight="1" x14ac:dyDescent="0.2"/>
    <row r="7868" ht="12.75" customHeight="1" x14ac:dyDescent="0.2"/>
    <row r="7869" ht="12.75" customHeight="1" x14ac:dyDescent="0.2"/>
    <row r="7870" ht="12.75" customHeight="1" x14ac:dyDescent="0.2"/>
    <row r="7871" ht="12.75" customHeight="1" x14ac:dyDescent="0.2"/>
    <row r="7872" ht="12.75" customHeight="1" x14ac:dyDescent="0.2"/>
    <row r="7873" ht="12.75" customHeight="1" x14ac:dyDescent="0.2"/>
    <row r="7874" ht="12.75" customHeight="1" x14ac:dyDescent="0.2"/>
    <row r="7875" ht="12.75" customHeight="1" x14ac:dyDescent="0.2"/>
    <row r="7876" ht="12.75" customHeight="1" x14ac:dyDescent="0.2"/>
    <row r="7877" ht="12.75" customHeight="1" x14ac:dyDescent="0.2"/>
    <row r="7878" ht="12.75" customHeight="1" x14ac:dyDescent="0.2"/>
    <row r="7879" ht="12.75" customHeight="1" x14ac:dyDescent="0.2"/>
    <row r="7880" ht="12.75" customHeight="1" x14ac:dyDescent="0.2"/>
    <row r="7881" ht="12.75" customHeight="1" x14ac:dyDescent="0.2"/>
    <row r="7882" ht="12.75" customHeight="1" x14ac:dyDescent="0.2"/>
    <row r="7883" ht="12.75" customHeight="1" x14ac:dyDescent="0.2"/>
    <row r="7884" ht="12.75" customHeight="1" x14ac:dyDescent="0.2"/>
    <row r="7885" ht="12.75" customHeight="1" x14ac:dyDescent="0.2"/>
    <row r="7886" ht="12.75" customHeight="1" x14ac:dyDescent="0.2"/>
    <row r="7887" ht="12.75" customHeight="1" x14ac:dyDescent="0.2"/>
    <row r="7888" ht="12.75" customHeight="1" x14ac:dyDescent="0.2"/>
    <row r="7889" ht="12.75" customHeight="1" x14ac:dyDescent="0.2"/>
    <row r="7890" ht="12.75" customHeight="1" x14ac:dyDescent="0.2"/>
    <row r="7891" ht="12.75" customHeight="1" x14ac:dyDescent="0.2"/>
    <row r="7892" ht="12.75" customHeight="1" x14ac:dyDescent="0.2"/>
    <row r="7893" ht="12.75" customHeight="1" x14ac:dyDescent="0.2"/>
    <row r="7894" ht="12.75" customHeight="1" x14ac:dyDescent="0.2"/>
    <row r="7895" ht="12.75" customHeight="1" x14ac:dyDescent="0.2"/>
    <row r="7896" ht="12.75" customHeight="1" x14ac:dyDescent="0.2"/>
    <row r="7897" ht="12.75" customHeight="1" x14ac:dyDescent="0.2"/>
    <row r="7898" ht="12.75" customHeight="1" x14ac:dyDescent="0.2"/>
    <row r="7899" ht="12.75" customHeight="1" x14ac:dyDescent="0.2"/>
    <row r="7900" ht="12.75" customHeight="1" x14ac:dyDescent="0.2"/>
    <row r="7901" ht="12.75" customHeight="1" x14ac:dyDescent="0.2"/>
    <row r="7902" ht="12.75" customHeight="1" x14ac:dyDescent="0.2"/>
    <row r="7903" ht="12.75" customHeight="1" x14ac:dyDescent="0.2"/>
    <row r="7904" ht="12.75" customHeight="1" x14ac:dyDescent="0.2"/>
    <row r="7905" ht="12.75" customHeight="1" x14ac:dyDescent="0.2"/>
    <row r="7906" ht="12.75" customHeight="1" x14ac:dyDescent="0.2"/>
    <row r="7907" ht="12.75" customHeight="1" x14ac:dyDescent="0.2"/>
    <row r="7908" ht="12.75" customHeight="1" x14ac:dyDescent="0.2"/>
    <row r="7909" ht="12.75" customHeight="1" x14ac:dyDescent="0.2"/>
    <row r="7910" ht="12.75" customHeight="1" x14ac:dyDescent="0.2"/>
    <row r="7911" ht="12.75" customHeight="1" x14ac:dyDescent="0.2"/>
    <row r="7912" ht="12.75" customHeight="1" x14ac:dyDescent="0.2"/>
    <row r="7913" ht="12.75" customHeight="1" x14ac:dyDescent="0.2"/>
    <row r="7914" ht="12.75" customHeight="1" x14ac:dyDescent="0.2"/>
    <row r="7915" ht="12.75" customHeight="1" x14ac:dyDescent="0.2"/>
    <row r="7916" ht="12.75" customHeight="1" x14ac:dyDescent="0.2"/>
    <row r="7917" ht="12.75" customHeight="1" x14ac:dyDescent="0.2"/>
    <row r="7918" ht="12.75" customHeight="1" x14ac:dyDescent="0.2"/>
    <row r="7919" ht="12.75" customHeight="1" x14ac:dyDescent="0.2"/>
    <row r="7920" ht="12.75" customHeight="1" x14ac:dyDescent="0.2"/>
    <row r="7921" ht="12.75" customHeight="1" x14ac:dyDescent="0.2"/>
    <row r="7922" ht="12.75" customHeight="1" x14ac:dyDescent="0.2"/>
    <row r="7923" ht="12.75" customHeight="1" x14ac:dyDescent="0.2"/>
    <row r="7924" ht="12.75" customHeight="1" x14ac:dyDescent="0.2"/>
    <row r="7925" ht="12.75" customHeight="1" x14ac:dyDescent="0.2"/>
    <row r="7926" ht="12.75" customHeight="1" x14ac:dyDescent="0.2"/>
    <row r="7927" ht="12.75" customHeight="1" x14ac:dyDescent="0.2"/>
    <row r="7928" ht="12.75" customHeight="1" x14ac:dyDescent="0.2"/>
    <row r="7929" ht="12.75" customHeight="1" x14ac:dyDescent="0.2"/>
    <row r="7930" ht="12.75" customHeight="1" x14ac:dyDescent="0.2"/>
    <row r="7931" ht="12.75" customHeight="1" x14ac:dyDescent="0.2"/>
    <row r="7932" ht="12.75" customHeight="1" x14ac:dyDescent="0.2"/>
    <row r="7933" ht="12.75" customHeight="1" x14ac:dyDescent="0.2"/>
    <row r="7934" ht="12.75" customHeight="1" x14ac:dyDescent="0.2"/>
    <row r="7935" ht="12.75" customHeight="1" x14ac:dyDescent="0.2"/>
    <row r="7936" ht="12.75" customHeight="1" x14ac:dyDescent="0.2"/>
    <row r="7937" ht="12.75" customHeight="1" x14ac:dyDescent="0.2"/>
    <row r="7938" ht="12.75" customHeight="1" x14ac:dyDescent="0.2"/>
    <row r="7939" ht="12.75" customHeight="1" x14ac:dyDescent="0.2"/>
    <row r="7940" ht="12.75" customHeight="1" x14ac:dyDescent="0.2"/>
    <row r="7941" ht="12.75" customHeight="1" x14ac:dyDescent="0.2"/>
    <row r="7942" ht="12.75" customHeight="1" x14ac:dyDescent="0.2"/>
    <row r="7943" ht="12.75" customHeight="1" x14ac:dyDescent="0.2"/>
    <row r="7944" ht="12.75" customHeight="1" x14ac:dyDescent="0.2"/>
    <row r="7945" ht="12.75" customHeight="1" x14ac:dyDescent="0.2"/>
    <row r="7946" ht="12.75" customHeight="1" x14ac:dyDescent="0.2"/>
    <row r="7947" ht="12.75" customHeight="1" x14ac:dyDescent="0.2"/>
    <row r="7948" ht="12.75" customHeight="1" x14ac:dyDescent="0.2"/>
    <row r="7949" ht="12.75" customHeight="1" x14ac:dyDescent="0.2"/>
    <row r="7950" ht="12.75" customHeight="1" x14ac:dyDescent="0.2"/>
    <row r="7951" ht="12.75" customHeight="1" x14ac:dyDescent="0.2"/>
    <row r="7952" ht="12.75" customHeight="1" x14ac:dyDescent="0.2"/>
    <row r="7953" ht="12.75" customHeight="1" x14ac:dyDescent="0.2"/>
    <row r="7954" ht="12.75" customHeight="1" x14ac:dyDescent="0.2"/>
    <row r="7955" ht="12.75" customHeight="1" x14ac:dyDescent="0.2"/>
    <row r="7956" ht="12.75" customHeight="1" x14ac:dyDescent="0.2"/>
    <row r="7957" ht="12.75" customHeight="1" x14ac:dyDescent="0.2"/>
    <row r="7958" ht="12.75" customHeight="1" x14ac:dyDescent="0.2"/>
    <row r="7959" ht="12.75" customHeight="1" x14ac:dyDescent="0.2"/>
    <row r="7960" ht="12.75" customHeight="1" x14ac:dyDescent="0.2"/>
    <row r="7961" ht="12.75" customHeight="1" x14ac:dyDescent="0.2"/>
    <row r="7962" ht="12.75" customHeight="1" x14ac:dyDescent="0.2"/>
    <row r="7963" ht="12.75" customHeight="1" x14ac:dyDescent="0.2"/>
    <row r="7964" ht="12.75" customHeight="1" x14ac:dyDescent="0.2"/>
    <row r="7965" ht="12.75" customHeight="1" x14ac:dyDescent="0.2"/>
    <row r="7966" ht="12.75" customHeight="1" x14ac:dyDescent="0.2"/>
    <row r="7967" ht="12.75" customHeight="1" x14ac:dyDescent="0.2"/>
    <row r="7968" ht="12.75" customHeight="1" x14ac:dyDescent="0.2"/>
    <row r="7969" ht="12.75" customHeight="1" x14ac:dyDescent="0.2"/>
    <row r="7970" ht="12.75" customHeight="1" x14ac:dyDescent="0.2"/>
    <row r="7971" ht="12.75" customHeight="1" x14ac:dyDescent="0.2"/>
    <row r="7972" ht="12.75" customHeight="1" x14ac:dyDescent="0.2"/>
    <row r="7973" ht="12.75" customHeight="1" x14ac:dyDescent="0.2"/>
    <row r="7974" ht="12.75" customHeight="1" x14ac:dyDescent="0.2"/>
    <row r="7975" ht="12.75" customHeight="1" x14ac:dyDescent="0.2"/>
    <row r="7976" ht="12.75" customHeight="1" x14ac:dyDescent="0.2"/>
    <row r="7977" ht="12.75" customHeight="1" x14ac:dyDescent="0.2"/>
    <row r="7978" ht="12.75" customHeight="1" x14ac:dyDescent="0.2"/>
    <row r="7979" ht="12.75" customHeight="1" x14ac:dyDescent="0.2"/>
    <row r="7980" ht="12.75" customHeight="1" x14ac:dyDescent="0.2"/>
    <row r="7981" ht="12.75" customHeight="1" x14ac:dyDescent="0.2"/>
    <row r="7982" ht="12.75" customHeight="1" x14ac:dyDescent="0.2"/>
    <row r="7983" ht="12.75" customHeight="1" x14ac:dyDescent="0.2"/>
    <row r="7984" ht="12.75" customHeight="1" x14ac:dyDescent="0.2"/>
    <row r="7985" ht="12.75" customHeight="1" x14ac:dyDescent="0.2"/>
    <row r="7986" ht="12.75" customHeight="1" x14ac:dyDescent="0.2"/>
    <row r="7987" ht="12.75" customHeight="1" x14ac:dyDescent="0.2"/>
    <row r="7988" ht="12.75" customHeight="1" x14ac:dyDescent="0.2"/>
    <row r="7989" ht="12.75" customHeight="1" x14ac:dyDescent="0.2"/>
    <row r="7990" ht="12.75" customHeight="1" x14ac:dyDescent="0.2"/>
    <row r="7991" ht="12.75" customHeight="1" x14ac:dyDescent="0.2"/>
    <row r="7992" ht="12.75" customHeight="1" x14ac:dyDescent="0.2"/>
    <row r="7993" ht="12.75" customHeight="1" x14ac:dyDescent="0.2"/>
    <row r="7994" ht="12.75" customHeight="1" x14ac:dyDescent="0.2"/>
    <row r="7995" ht="12.75" customHeight="1" x14ac:dyDescent="0.2"/>
    <row r="7996" ht="12.75" customHeight="1" x14ac:dyDescent="0.2"/>
    <row r="7997" ht="12.75" customHeight="1" x14ac:dyDescent="0.2"/>
    <row r="7998" ht="12.75" customHeight="1" x14ac:dyDescent="0.2"/>
    <row r="7999" ht="12.75" customHeight="1" x14ac:dyDescent="0.2"/>
    <row r="8000" ht="12.75" customHeight="1" x14ac:dyDescent="0.2"/>
    <row r="8001" ht="12.75" customHeight="1" x14ac:dyDescent="0.2"/>
    <row r="8002" ht="12.75" customHeight="1" x14ac:dyDescent="0.2"/>
    <row r="8003" ht="12.75" customHeight="1" x14ac:dyDescent="0.2"/>
    <row r="8004" ht="12.75" customHeight="1" x14ac:dyDescent="0.2"/>
    <row r="8005" ht="12.75" customHeight="1" x14ac:dyDescent="0.2"/>
    <row r="8006" ht="12.75" customHeight="1" x14ac:dyDescent="0.2"/>
    <row r="8007" ht="12.75" customHeight="1" x14ac:dyDescent="0.2"/>
    <row r="8008" ht="12.75" customHeight="1" x14ac:dyDescent="0.2"/>
    <row r="8009" ht="12.75" customHeight="1" x14ac:dyDescent="0.2"/>
    <row r="8010" ht="12.75" customHeight="1" x14ac:dyDescent="0.2"/>
    <row r="8011" ht="12.75" customHeight="1" x14ac:dyDescent="0.2"/>
    <row r="8012" ht="12.75" customHeight="1" x14ac:dyDescent="0.2"/>
    <row r="8013" ht="12.75" customHeight="1" x14ac:dyDescent="0.2"/>
    <row r="8014" ht="12.75" customHeight="1" x14ac:dyDescent="0.2"/>
    <row r="8015" ht="12.75" customHeight="1" x14ac:dyDescent="0.2"/>
    <row r="8016" ht="12.75" customHeight="1" x14ac:dyDescent="0.2"/>
    <row r="8017" ht="12.75" customHeight="1" x14ac:dyDescent="0.2"/>
    <row r="8018" ht="12.75" customHeight="1" x14ac:dyDescent="0.2"/>
    <row r="8019" ht="12.75" customHeight="1" x14ac:dyDescent="0.2"/>
    <row r="8020" ht="12.75" customHeight="1" x14ac:dyDescent="0.2"/>
    <row r="8021" ht="12.75" customHeight="1" x14ac:dyDescent="0.2"/>
    <row r="8022" ht="12.75" customHeight="1" x14ac:dyDescent="0.2"/>
    <row r="8023" ht="12.75" customHeight="1" x14ac:dyDescent="0.2"/>
    <row r="8024" ht="12.75" customHeight="1" x14ac:dyDescent="0.2"/>
    <row r="8025" ht="12.75" customHeight="1" x14ac:dyDescent="0.2"/>
    <row r="8026" ht="12.75" customHeight="1" x14ac:dyDescent="0.2"/>
    <row r="8027" ht="12.75" customHeight="1" x14ac:dyDescent="0.2"/>
    <row r="8028" ht="12.75" customHeight="1" x14ac:dyDescent="0.2"/>
    <row r="8029" ht="12.75" customHeight="1" x14ac:dyDescent="0.2"/>
    <row r="8030" ht="12.75" customHeight="1" x14ac:dyDescent="0.2"/>
    <row r="8031" ht="12.75" customHeight="1" x14ac:dyDescent="0.2"/>
    <row r="8032" ht="12.75" customHeight="1" x14ac:dyDescent="0.2"/>
    <row r="8033" ht="12.75" customHeight="1" x14ac:dyDescent="0.2"/>
    <row r="8034" ht="12.75" customHeight="1" x14ac:dyDescent="0.2"/>
    <row r="8035" ht="12.75" customHeight="1" x14ac:dyDescent="0.2"/>
    <row r="8036" ht="12.75" customHeight="1" x14ac:dyDescent="0.2"/>
    <row r="8037" ht="12.75" customHeight="1" x14ac:dyDescent="0.2"/>
    <row r="8038" ht="12.75" customHeight="1" x14ac:dyDescent="0.2"/>
    <row r="8039" ht="12.75" customHeight="1" x14ac:dyDescent="0.2"/>
    <row r="8040" ht="12.75" customHeight="1" x14ac:dyDescent="0.2"/>
    <row r="8041" ht="12.75" customHeight="1" x14ac:dyDescent="0.2"/>
    <row r="8042" ht="12.75" customHeight="1" x14ac:dyDescent="0.2"/>
    <row r="8043" ht="12.75" customHeight="1" x14ac:dyDescent="0.2"/>
    <row r="8044" ht="12.75" customHeight="1" x14ac:dyDescent="0.2"/>
    <row r="8045" ht="12.75" customHeight="1" x14ac:dyDescent="0.2"/>
    <row r="8046" ht="12.75" customHeight="1" x14ac:dyDescent="0.2"/>
    <row r="8047" ht="12.75" customHeight="1" x14ac:dyDescent="0.2"/>
    <row r="8048" ht="12.75" customHeight="1" x14ac:dyDescent="0.2"/>
    <row r="8049" ht="12.75" customHeight="1" x14ac:dyDescent="0.2"/>
    <row r="8050" ht="12.75" customHeight="1" x14ac:dyDescent="0.2"/>
    <row r="8051" ht="12.75" customHeight="1" x14ac:dyDescent="0.2"/>
    <row r="8052" ht="12.75" customHeight="1" x14ac:dyDescent="0.2"/>
    <row r="8053" ht="12.75" customHeight="1" x14ac:dyDescent="0.2"/>
    <row r="8054" ht="12.75" customHeight="1" x14ac:dyDescent="0.2"/>
    <row r="8055" ht="12.75" customHeight="1" x14ac:dyDescent="0.2"/>
    <row r="8056" ht="12.75" customHeight="1" x14ac:dyDescent="0.2"/>
    <row r="8057" ht="12.75" customHeight="1" x14ac:dyDescent="0.2"/>
    <row r="8058" ht="12.75" customHeight="1" x14ac:dyDescent="0.2"/>
    <row r="8059" ht="12.75" customHeight="1" x14ac:dyDescent="0.2"/>
    <row r="8060" ht="12.75" customHeight="1" x14ac:dyDescent="0.2"/>
    <row r="8061" ht="12.75" customHeight="1" x14ac:dyDescent="0.2"/>
    <row r="8062" ht="12.75" customHeight="1" x14ac:dyDescent="0.2"/>
    <row r="8063" ht="12.75" customHeight="1" x14ac:dyDescent="0.2"/>
    <row r="8064" ht="12.75" customHeight="1" x14ac:dyDescent="0.2"/>
    <row r="8065" ht="12.75" customHeight="1" x14ac:dyDescent="0.2"/>
    <row r="8066" ht="12.75" customHeight="1" x14ac:dyDescent="0.2"/>
    <row r="8067" ht="12.75" customHeight="1" x14ac:dyDescent="0.2"/>
    <row r="8068" ht="12.75" customHeight="1" x14ac:dyDescent="0.2"/>
    <row r="8069" ht="12.75" customHeight="1" x14ac:dyDescent="0.2"/>
    <row r="8070" ht="12.75" customHeight="1" x14ac:dyDescent="0.2"/>
    <row r="8071" ht="12.75" customHeight="1" x14ac:dyDescent="0.2"/>
    <row r="8072" ht="12.75" customHeight="1" x14ac:dyDescent="0.2"/>
    <row r="8073" ht="12.75" customHeight="1" x14ac:dyDescent="0.2"/>
    <row r="8074" ht="12.75" customHeight="1" x14ac:dyDescent="0.2"/>
    <row r="8075" ht="12.75" customHeight="1" x14ac:dyDescent="0.2"/>
    <row r="8076" ht="12.75" customHeight="1" x14ac:dyDescent="0.2"/>
    <row r="8077" ht="12.75" customHeight="1" x14ac:dyDescent="0.2"/>
    <row r="8078" ht="12.75" customHeight="1" x14ac:dyDescent="0.2"/>
    <row r="8079" ht="12.75" customHeight="1" x14ac:dyDescent="0.2"/>
    <row r="8080" ht="12.75" customHeight="1" x14ac:dyDescent="0.2"/>
    <row r="8081" ht="12.75" customHeight="1" x14ac:dyDescent="0.2"/>
    <row r="8082" ht="12.75" customHeight="1" x14ac:dyDescent="0.2"/>
    <row r="8083" ht="12.75" customHeight="1" x14ac:dyDescent="0.2"/>
    <row r="8084" ht="12.75" customHeight="1" x14ac:dyDescent="0.2"/>
    <row r="8085" ht="12.75" customHeight="1" x14ac:dyDescent="0.2"/>
    <row r="8086" ht="12.75" customHeight="1" x14ac:dyDescent="0.2"/>
    <row r="8087" ht="12.75" customHeight="1" x14ac:dyDescent="0.2"/>
    <row r="8088" ht="12.75" customHeight="1" x14ac:dyDescent="0.2"/>
    <row r="8089" ht="12.75" customHeight="1" x14ac:dyDescent="0.2"/>
    <row r="8090" ht="12.75" customHeight="1" x14ac:dyDescent="0.2"/>
    <row r="8091" ht="12.75" customHeight="1" x14ac:dyDescent="0.2"/>
    <row r="8092" ht="12.75" customHeight="1" x14ac:dyDescent="0.2"/>
    <row r="8093" ht="12.75" customHeight="1" x14ac:dyDescent="0.2"/>
    <row r="8094" ht="12.75" customHeight="1" x14ac:dyDescent="0.2"/>
    <row r="8095" ht="12.75" customHeight="1" x14ac:dyDescent="0.2"/>
    <row r="8096" ht="12.75" customHeight="1" x14ac:dyDescent="0.2"/>
    <row r="8097" ht="12.75" customHeight="1" x14ac:dyDescent="0.2"/>
    <row r="8098" ht="12.75" customHeight="1" x14ac:dyDescent="0.2"/>
    <row r="8099" ht="12.75" customHeight="1" x14ac:dyDescent="0.2"/>
    <row r="8100" ht="12.75" customHeight="1" x14ac:dyDescent="0.2"/>
    <row r="8101" ht="12.75" customHeight="1" x14ac:dyDescent="0.2"/>
    <row r="8102" ht="12.75" customHeight="1" x14ac:dyDescent="0.2"/>
    <row r="8103" ht="12.75" customHeight="1" x14ac:dyDescent="0.2"/>
    <row r="8104" ht="12.75" customHeight="1" x14ac:dyDescent="0.2"/>
    <row r="8105" ht="12.75" customHeight="1" x14ac:dyDescent="0.2"/>
    <row r="8106" ht="12.75" customHeight="1" x14ac:dyDescent="0.2"/>
    <row r="8107" ht="12.75" customHeight="1" x14ac:dyDescent="0.2"/>
    <row r="8108" ht="12.75" customHeight="1" x14ac:dyDescent="0.2"/>
    <row r="8109" ht="12.75" customHeight="1" x14ac:dyDescent="0.2"/>
    <row r="8110" ht="12.75" customHeight="1" x14ac:dyDescent="0.2"/>
    <row r="8111" ht="12.75" customHeight="1" x14ac:dyDescent="0.2"/>
    <row r="8112" ht="12.75" customHeight="1" x14ac:dyDescent="0.2"/>
    <row r="8113" ht="12.75" customHeight="1" x14ac:dyDescent="0.2"/>
    <row r="8114" ht="12.75" customHeight="1" x14ac:dyDescent="0.2"/>
    <row r="8115" ht="12.75" customHeight="1" x14ac:dyDescent="0.2"/>
    <row r="8116" ht="12.75" customHeight="1" x14ac:dyDescent="0.2"/>
    <row r="8117" ht="12.75" customHeight="1" x14ac:dyDescent="0.2"/>
    <row r="8118" ht="12.75" customHeight="1" x14ac:dyDescent="0.2"/>
    <row r="8119" ht="12.75" customHeight="1" x14ac:dyDescent="0.2"/>
    <row r="8120" ht="12.75" customHeight="1" x14ac:dyDescent="0.2"/>
    <row r="8121" ht="12.75" customHeight="1" x14ac:dyDescent="0.2"/>
    <row r="8122" ht="12.75" customHeight="1" x14ac:dyDescent="0.2"/>
    <row r="8123" ht="12.75" customHeight="1" x14ac:dyDescent="0.2"/>
    <row r="8124" ht="12.75" customHeight="1" x14ac:dyDescent="0.2"/>
    <row r="8125" ht="12.75" customHeight="1" x14ac:dyDescent="0.2"/>
    <row r="8126" ht="12.75" customHeight="1" x14ac:dyDescent="0.2"/>
    <row r="8127" ht="12.75" customHeight="1" x14ac:dyDescent="0.2"/>
    <row r="8128" ht="12.75" customHeight="1" x14ac:dyDescent="0.2"/>
    <row r="8129" ht="12.75" customHeight="1" x14ac:dyDescent="0.2"/>
    <row r="8130" ht="12.75" customHeight="1" x14ac:dyDescent="0.2"/>
    <row r="8131" ht="12.75" customHeight="1" x14ac:dyDescent="0.2"/>
    <row r="8132" ht="12.75" customHeight="1" x14ac:dyDescent="0.2"/>
    <row r="8133" ht="12.75" customHeight="1" x14ac:dyDescent="0.2"/>
    <row r="8134" ht="12.75" customHeight="1" x14ac:dyDescent="0.2"/>
    <row r="8135" ht="12.75" customHeight="1" x14ac:dyDescent="0.2"/>
    <row r="8136" ht="12.75" customHeight="1" x14ac:dyDescent="0.2"/>
    <row r="8137" ht="12.75" customHeight="1" x14ac:dyDescent="0.2"/>
    <row r="8138" ht="12.75" customHeight="1" x14ac:dyDescent="0.2"/>
    <row r="8139" ht="12.75" customHeight="1" x14ac:dyDescent="0.2"/>
    <row r="8140" ht="12.75" customHeight="1" x14ac:dyDescent="0.2"/>
    <row r="8141" ht="12.75" customHeight="1" x14ac:dyDescent="0.2"/>
    <row r="8142" ht="12.75" customHeight="1" x14ac:dyDescent="0.2"/>
    <row r="8143" ht="12.75" customHeight="1" x14ac:dyDescent="0.2"/>
    <row r="8144" ht="12.75" customHeight="1" x14ac:dyDescent="0.2"/>
    <row r="8145" ht="12.75" customHeight="1" x14ac:dyDescent="0.2"/>
    <row r="8146" ht="12.75" customHeight="1" x14ac:dyDescent="0.2"/>
    <row r="8147" ht="12.75" customHeight="1" x14ac:dyDescent="0.2"/>
    <row r="8148" ht="12.75" customHeight="1" x14ac:dyDescent="0.2"/>
    <row r="8149" ht="12.75" customHeight="1" x14ac:dyDescent="0.2"/>
    <row r="8150" ht="12.75" customHeight="1" x14ac:dyDescent="0.2"/>
    <row r="8151" ht="12.75" customHeight="1" x14ac:dyDescent="0.2"/>
    <row r="8152" ht="12.75" customHeight="1" x14ac:dyDescent="0.2"/>
    <row r="8153" ht="12.75" customHeight="1" x14ac:dyDescent="0.2"/>
    <row r="8154" ht="12.75" customHeight="1" x14ac:dyDescent="0.2"/>
    <row r="8155" ht="12.75" customHeight="1" x14ac:dyDescent="0.2"/>
    <row r="8156" ht="12.75" customHeight="1" x14ac:dyDescent="0.2"/>
    <row r="8157" ht="12.75" customHeight="1" x14ac:dyDescent="0.2"/>
    <row r="8158" ht="12.75" customHeight="1" x14ac:dyDescent="0.2"/>
    <row r="8159" ht="12.75" customHeight="1" x14ac:dyDescent="0.2"/>
    <row r="8160" ht="12.75" customHeight="1" x14ac:dyDescent="0.2"/>
    <row r="8161" ht="12.75" customHeight="1" x14ac:dyDescent="0.2"/>
    <row r="8162" ht="12.75" customHeight="1" x14ac:dyDescent="0.2"/>
    <row r="8163" ht="12.75" customHeight="1" x14ac:dyDescent="0.2"/>
    <row r="8164" ht="12.75" customHeight="1" x14ac:dyDescent="0.2"/>
    <row r="8165" ht="12.75" customHeight="1" x14ac:dyDescent="0.2"/>
    <row r="8166" ht="12.75" customHeight="1" x14ac:dyDescent="0.2"/>
    <row r="8167" ht="12.75" customHeight="1" x14ac:dyDescent="0.2"/>
    <row r="8168" ht="12.75" customHeight="1" x14ac:dyDescent="0.2"/>
    <row r="8169" ht="12.75" customHeight="1" x14ac:dyDescent="0.2"/>
    <row r="8170" ht="12.75" customHeight="1" x14ac:dyDescent="0.2"/>
    <row r="8171" ht="12.75" customHeight="1" x14ac:dyDescent="0.2"/>
    <row r="8172" ht="12.75" customHeight="1" x14ac:dyDescent="0.2"/>
    <row r="8173" ht="12.75" customHeight="1" x14ac:dyDescent="0.2"/>
    <row r="8174" ht="12.75" customHeight="1" x14ac:dyDescent="0.2"/>
    <row r="8175" ht="12.75" customHeight="1" x14ac:dyDescent="0.2"/>
    <row r="8176" ht="12.75" customHeight="1" x14ac:dyDescent="0.2"/>
    <row r="8177" ht="12.75" customHeight="1" x14ac:dyDescent="0.2"/>
    <row r="8178" ht="12.75" customHeight="1" x14ac:dyDescent="0.2"/>
    <row r="8179" ht="12.75" customHeight="1" x14ac:dyDescent="0.2"/>
    <row r="8180" ht="12.75" customHeight="1" x14ac:dyDescent="0.2"/>
    <row r="8181" ht="12.75" customHeight="1" x14ac:dyDescent="0.2"/>
    <row r="8182" ht="12.75" customHeight="1" x14ac:dyDescent="0.2"/>
    <row r="8183" ht="12.75" customHeight="1" x14ac:dyDescent="0.2"/>
    <row r="8184" ht="12.75" customHeight="1" x14ac:dyDescent="0.2"/>
    <row r="8185" ht="12.75" customHeight="1" x14ac:dyDescent="0.2"/>
    <row r="8186" ht="12.75" customHeight="1" x14ac:dyDescent="0.2"/>
    <row r="8187" ht="12.75" customHeight="1" x14ac:dyDescent="0.2"/>
    <row r="8188" ht="12.75" customHeight="1" x14ac:dyDescent="0.2"/>
    <row r="8189" ht="12.75" customHeight="1" x14ac:dyDescent="0.2"/>
    <row r="8190" ht="12.75" customHeight="1" x14ac:dyDescent="0.2"/>
    <row r="8191" ht="12.75" customHeight="1" x14ac:dyDescent="0.2"/>
    <row r="8192" ht="12.75" customHeight="1" x14ac:dyDescent="0.2"/>
    <row r="8193" ht="12.75" customHeight="1" x14ac:dyDescent="0.2"/>
    <row r="8194" ht="12.75" customHeight="1" x14ac:dyDescent="0.2"/>
    <row r="8195" ht="12.75" customHeight="1" x14ac:dyDescent="0.2"/>
    <row r="8196" ht="12.75" customHeight="1" x14ac:dyDescent="0.2"/>
    <row r="8197" ht="12.75" customHeight="1" x14ac:dyDescent="0.2"/>
    <row r="8198" ht="12.75" customHeight="1" x14ac:dyDescent="0.2"/>
    <row r="8199" ht="12.75" customHeight="1" x14ac:dyDescent="0.2"/>
    <row r="8200" ht="12.75" customHeight="1" x14ac:dyDescent="0.2"/>
    <row r="8201" ht="12.75" customHeight="1" x14ac:dyDescent="0.2"/>
    <row r="8202" ht="12.75" customHeight="1" x14ac:dyDescent="0.2"/>
    <row r="8203" ht="12.75" customHeight="1" x14ac:dyDescent="0.2"/>
    <row r="8204" ht="12.75" customHeight="1" x14ac:dyDescent="0.2"/>
    <row r="8205" ht="12.75" customHeight="1" x14ac:dyDescent="0.2"/>
    <row r="8206" ht="12.75" customHeight="1" x14ac:dyDescent="0.2"/>
    <row r="8207" ht="12.75" customHeight="1" x14ac:dyDescent="0.2"/>
    <row r="8208" ht="12.75" customHeight="1" x14ac:dyDescent="0.2"/>
    <row r="8209" ht="12.75" customHeight="1" x14ac:dyDescent="0.2"/>
    <row r="8210" ht="12.75" customHeight="1" x14ac:dyDescent="0.2"/>
    <row r="8211" ht="12.75" customHeight="1" x14ac:dyDescent="0.2"/>
    <row r="8212" ht="12.75" customHeight="1" x14ac:dyDescent="0.2"/>
    <row r="8213" ht="12.75" customHeight="1" x14ac:dyDescent="0.2"/>
    <row r="8214" ht="12.75" customHeight="1" x14ac:dyDescent="0.2"/>
    <row r="8215" ht="12.75" customHeight="1" x14ac:dyDescent="0.2"/>
    <row r="8216" ht="12.75" customHeight="1" x14ac:dyDescent="0.2"/>
    <row r="8217" ht="12.75" customHeight="1" x14ac:dyDescent="0.2"/>
    <row r="8218" ht="12.75" customHeight="1" x14ac:dyDescent="0.2"/>
    <row r="8219" ht="12.75" customHeight="1" x14ac:dyDescent="0.2"/>
    <row r="8220" ht="12.75" customHeight="1" x14ac:dyDescent="0.2"/>
    <row r="8221" ht="12.75" customHeight="1" x14ac:dyDescent="0.2"/>
    <row r="8222" ht="12.75" customHeight="1" x14ac:dyDescent="0.2"/>
    <row r="8223" ht="12.75" customHeight="1" x14ac:dyDescent="0.2"/>
    <row r="8224" ht="12.75" customHeight="1" x14ac:dyDescent="0.2"/>
    <row r="8225" ht="12.75" customHeight="1" x14ac:dyDescent="0.2"/>
    <row r="8226" ht="12.75" customHeight="1" x14ac:dyDescent="0.2"/>
    <row r="8227" ht="12.75" customHeight="1" x14ac:dyDescent="0.2"/>
    <row r="8228" ht="12.75" customHeight="1" x14ac:dyDescent="0.2"/>
    <row r="8229" ht="12.75" customHeight="1" x14ac:dyDescent="0.2"/>
    <row r="8230" ht="12.75" customHeight="1" x14ac:dyDescent="0.2"/>
    <row r="8231" ht="12.75" customHeight="1" x14ac:dyDescent="0.2"/>
    <row r="8232" ht="12.75" customHeight="1" x14ac:dyDescent="0.2"/>
    <row r="8233" ht="12.75" customHeight="1" x14ac:dyDescent="0.2"/>
    <row r="8234" ht="12.75" customHeight="1" x14ac:dyDescent="0.2"/>
    <row r="8235" ht="12.75" customHeight="1" x14ac:dyDescent="0.2"/>
    <row r="8236" ht="12.75" customHeight="1" x14ac:dyDescent="0.2"/>
    <row r="8237" ht="12.75" customHeight="1" x14ac:dyDescent="0.2"/>
    <row r="8238" ht="12.75" customHeight="1" x14ac:dyDescent="0.2"/>
    <row r="8239" ht="12.75" customHeight="1" x14ac:dyDescent="0.2"/>
    <row r="8240" ht="12.75" customHeight="1" x14ac:dyDescent="0.2"/>
    <row r="8241" ht="12.75" customHeight="1" x14ac:dyDescent="0.2"/>
    <row r="8242" ht="12.75" customHeight="1" x14ac:dyDescent="0.2"/>
    <row r="8243" ht="12.75" customHeight="1" x14ac:dyDescent="0.2"/>
    <row r="8244" ht="12.75" customHeight="1" x14ac:dyDescent="0.2"/>
    <row r="8245" ht="12.75" customHeight="1" x14ac:dyDescent="0.2"/>
    <row r="8246" ht="12.75" customHeight="1" x14ac:dyDescent="0.2"/>
    <row r="8247" ht="12.75" customHeight="1" x14ac:dyDescent="0.2"/>
    <row r="8248" ht="12.75" customHeight="1" x14ac:dyDescent="0.2"/>
    <row r="8249" ht="12.75" customHeight="1" x14ac:dyDescent="0.2"/>
    <row r="8250" ht="12.75" customHeight="1" x14ac:dyDescent="0.2"/>
    <row r="8251" ht="12.75" customHeight="1" x14ac:dyDescent="0.2"/>
    <row r="8252" ht="12.75" customHeight="1" x14ac:dyDescent="0.2"/>
    <row r="8253" ht="12.75" customHeight="1" x14ac:dyDescent="0.2"/>
    <row r="8254" ht="12.75" customHeight="1" x14ac:dyDescent="0.2"/>
    <row r="8255" ht="12.75" customHeight="1" x14ac:dyDescent="0.2"/>
    <row r="8256" ht="12.75" customHeight="1" x14ac:dyDescent="0.2"/>
    <row r="8257" ht="12.75" customHeight="1" x14ac:dyDescent="0.2"/>
    <row r="8258" ht="12.75" customHeight="1" x14ac:dyDescent="0.2"/>
    <row r="8259" ht="12.75" customHeight="1" x14ac:dyDescent="0.2"/>
    <row r="8260" ht="12.75" customHeight="1" x14ac:dyDescent="0.2"/>
    <row r="8261" ht="12.75" customHeight="1" x14ac:dyDescent="0.2"/>
    <row r="8262" ht="12.75" customHeight="1" x14ac:dyDescent="0.2"/>
    <row r="8263" ht="12.75" customHeight="1" x14ac:dyDescent="0.2"/>
    <row r="8264" ht="12.75" customHeight="1" x14ac:dyDescent="0.2"/>
    <row r="8265" ht="12.75" customHeight="1" x14ac:dyDescent="0.2"/>
    <row r="8266" ht="12.75" customHeight="1" x14ac:dyDescent="0.2"/>
    <row r="8267" ht="12.75" customHeight="1" x14ac:dyDescent="0.2"/>
    <row r="8268" ht="12.75" customHeight="1" x14ac:dyDescent="0.2"/>
    <row r="8269" ht="12.75" customHeight="1" x14ac:dyDescent="0.2"/>
    <row r="8270" ht="12.75" customHeight="1" x14ac:dyDescent="0.2"/>
    <row r="8271" ht="12.75" customHeight="1" x14ac:dyDescent="0.2"/>
    <row r="8272" ht="12.75" customHeight="1" x14ac:dyDescent="0.2"/>
    <row r="8273" ht="12.75" customHeight="1" x14ac:dyDescent="0.2"/>
    <row r="8274" ht="12.75" customHeight="1" x14ac:dyDescent="0.2"/>
    <row r="8275" ht="12.75" customHeight="1" x14ac:dyDescent="0.2"/>
    <row r="8276" ht="12.75" customHeight="1" x14ac:dyDescent="0.2"/>
    <row r="8277" ht="12.75" customHeight="1" x14ac:dyDescent="0.2"/>
    <row r="8278" ht="12.75" customHeight="1" x14ac:dyDescent="0.2"/>
    <row r="8279" ht="12.75" customHeight="1" x14ac:dyDescent="0.2"/>
    <row r="8280" ht="12.75" customHeight="1" x14ac:dyDescent="0.2"/>
    <row r="8281" ht="12.75" customHeight="1" x14ac:dyDescent="0.2"/>
    <row r="8282" ht="12.75" customHeight="1" x14ac:dyDescent="0.2"/>
    <row r="8283" ht="12.75" customHeight="1" x14ac:dyDescent="0.2"/>
    <row r="8284" ht="12.75" customHeight="1" x14ac:dyDescent="0.2"/>
    <row r="8285" ht="12.75" customHeight="1" x14ac:dyDescent="0.2"/>
    <row r="8286" ht="12.75" customHeight="1" x14ac:dyDescent="0.2"/>
    <row r="8287" ht="12.75" customHeight="1" x14ac:dyDescent="0.2"/>
    <row r="8288" ht="12.75" customHeight="1" x14ac:dyDescent="0.2"/>
    <row r="8289" ht="12.75" customHeight="1" x14ac:dyDescent="0.2"/>
    <row r="8290" ht="12.75" customHeight="1" x14ac:dyDescent="0.2"/>
    <row r="8291" ht="12.75" customHeight="1" x14ac:dyDescent="0.2"/>
    <row r="8292" ht="12.75" customHeight="1" x14ac:dyDescent="0.2"/>
    <row r="8293" ht="12.75" customHeight="1" x14ac:dyDescent="0.2"/>
    <row r="8294" ht="12.75" customHeight="1" x14ac:dyDescent="0.2"/>
    <row r="8295" ht="12.75" customHeight="1" x14ac:dyDescent="0.2"/>
    <row r="8296" ht="12.75" customHeight="1" x14ac:dyDescent="0.2"/>
    <row r="8297" ht="12.75" customHeight="1" x14ac:dyDescent="0.2"/>
    <row r="8298" ht="12.75" customHeight="1" x14ac:dyDescent="0.2"/>
    <row r="8299" ht="12.75" customHeight="1" x14ac:dyDescent="0.2"/>
    <row r="8300" ht="12.75" customHeight="1" x14ac:dyDescent="0.2"/>
    <row r="8301" ht="12.75" customHeight="1" x14ac:dyDescent="0.2"/>
    <row r="8302" ht="12.75" customHeight="1" x14ac:dyDescent="0.2"/>
    <row r="8303" ht="12.75" customHeight="1" x14ac:dyDescent="0.2"/>
    <row r="8304" ht="12.75" customHeight="1" x14ac:dyDescent="0.2"/>
    <row r="8305" ht="12.75" customHeight="1" x14ac:dyDescent="0.2"/>
    <row r="8306" ht="12.75" customHeight="1" x14ac:dyDescent="0.2"/>
    <row r="8307" ht="12.75" customHeight="1" x14ac:dyDescent="0.2"/>
    <row r="8308" ht="12.75" customHeight="1" x14ac:dyDescent="0.2"/>
    <row r="8309" ht="12.75" customHeight="1" x14ac:dyDescent="0.2"/>
    <row r="8310" ht="12.75" customHeight="1" x14ac:dyDescent="0.2"/>
    <row r="8311" ht="12.75" customHeight="1" x14ac:dyDescent="0.2"/>
    <row r="8312" ht="12.75" customHeight="1" x14ac:dyDescent="0.2"/>
    <row r="8313" ht="12.75" customHeight="1" x14ac:dyDescent="0.2"/>
    <row r="8314" ht="12.75" customHeight="1" x14ac:dyDescent="0.2"/>
    <row r="8315" ht="12.75" customHeight="1" x14ac:dyDescent="0.2"/>
    <row r="8316" ht="12.75" customHeight="1" x14ac:dyDescent="0.2"/>
    <row r="8317" ht="12.75" customHeight="1" x14ac:dyDescent="0.2"/>
    <row r="8318" ht="12.75" customHeight="1" x14ac:dyDescent="0.2"/>
    <row r="8319" ht="12.75" customHeight="1" x14ac:dyDescent="0.2"/>
    <row r="8320" ht="12.75" customHeight="1" x14ac:dyDescent="0.2"/>
    <row r="8321" ht="12.75" customHeight="1" x14ac:dyDescent="0.2"/>
    <row r="8322" ht="12.75" customHeight="1" x14ac:dyDescent="0.2"/>
    <row r="8323" ht="12.75" customHeight="1" x14ac:dyDescent="0.2"/>
    <row r="8324" ht="12.75" customHeight="1" x14ac:dyDescent="0.2"/>
    <row r="8325" ht="12.75" customHeight="1" x14ac:dyDescent="0.2"/>
    <row r="8326" ht="12.75" customHeight="1" x14ac:dyDescent="0.2"/>
    <row r="8327" ht="12.75" customHeight="1" x14ac:dyDescent="0.2"/>
    <row r="8328" ht="12.75" customHeight="1" x14ac:dyDescent="0.2"/>
    <row r="8329" ht="12.75" customHeight="1" x14ac:dyDescent="0.2"/>
    <row r="8330" ht="12.75" customHeight="1" x14ac:dyDescent="0.2"/>
    <row r="8331" ht="12.75" customHeight="1" x14ac:dyDescent="0.2"/>
    <row r="8332" ht="12.75" customHeight="1" x14ac:dyDescent="0.2"/>
    <row r="8333" ht="12.75" customHeight="1" x14ac:dyDescent="0.2"/>
    <row r="8334" ht="12.75" customHeight="1" x14ac:dyDescent="0.2"/>
    <row r="8335" ht="12.75" customHeight="1" x14ac:dyDescent="0.2"/>
    <row r="8336" ht="12.75" customHeight="1" x14ac:dyDescent="0.2"/>
    <row r="8337" ht="12.75" customHeight="1" x14ac:dyDescent="0.2"/>
    <row r="8338" ht="12.75" customHeight="1" x14ac:dyDescent="0.2"/>
    <row r="8339" ht="12.75" customHeight="1" x14ac:dyDescent="0.2"/>
    <row r="8340" ht="12.75" customHeight="1" x14ac:dyDescent="0.2"/>
    <row r="8341" ht="12.75" customHeight="1" x14ac:dyDescent="0.2"/>
    <row r="8342" ht="12.75" customHeight="1" x14ac:dyDescent="0.2"/>
    <row r="8343" ht="12.75" customHeight="1" x14ac:dyDescent="0.2"/>
    <row r="8344" ht="12.75" customHeight="1" x14ac:dyDescent="0.2"/>
    <row r="8345" ht="12.75" customHeight="1" x14ac:dyDescent="0.2"/>
    <row r="8346" ht="12.75" customHeight="1" x14ac:dyDescent="0.2"/>
    <row r="8347" ht="12.75" customHeight="1" x14ac:dyDescent="0.2"/>
    <row r="8348" ht="12.75" customHeight="1" x14ac:dyDescent="0.2"/>
    <row r="8349" ht="12.75" customHeight="1" x14ac:dyDescent="0.2"/>
    <row r="8350" ht="12.75" customHeight="1" x14ac:dyDescent="0.2"/>
    <row r="8351" ht="12.75" customHeight="1" x14ac:dyDescent="0.2"/>
    <row r="8352" ht="12.75" customHeight="1" x14ac:dyDescent="0.2"/>
    <row r="8353" ht="12.75" customHeight="1" x14ac:dyDescent="0.2"/>
    <row r="8354" ht="12.75" customHeight="1" x14ac:dyDescent="0.2"/>
    <row r="8355" ht="12.75" customHeight="1" x14ac:dyDescent="0.2"/>
    <row r="8356" ht="12.75" customHeight="1" x14ac:dyDescent="0.2"/>
    <row r="8357" ht="12.75" customHeight="1" x14ac:dyDescent="0.2"/>
    <row r="8358" ht="12.75" customHeight="1" x14ac:dyDescent="0.2"/>
    <row r="8359" ht="12.75" customHeight="1" x14ac:dyDescent="0.2"/>
    <row r="8360" ht="12.75" customHeight="1" x14ac:dyDescent="0.2"/>
    <row r="8361" ht="12.75" customHeight="1" x14ac:dyDescent="0.2"/>
    <row r="8362" ht="12.75" customHeight="1" x14ac:dyDescent="0.2"/>
    <row r="8363" ht="12.75" customHeight="1" x14ac:dyDescent="0.2"/>
    <row r="8364" ht="12.75" customHeight="1" x14ac:dyDescent="0.2"/>
    <row r="8365" ht="12.75" customHeight="1" x14ac:dyDescent="0.2"/>
    <row r="8366" ht="12.75" customHeight="1" x14ac:dyDescent="0.2"/>
    <row r="8367" ht="12.75" customHeight="1" x14ac:dyDescent="0.2"/>
    <row r="8368" ht="12.75" customHeight="1" x14ac:dyDescent="0.2"/>
    <row r="8369" ht="12.75" customHeight="1" x14ac:dyDescent="0.2"/>
    <row r="8370" ht="12.75" customHeight="1" x14ac:dyDescent="0.2"/>
    <row r="8371" ht="12.75" customHeight="1" x14ac:dyDescent="0.2"/>
    <row r="8372" ht="12.75" customHeight="1" x14ac:dyDescent="0.2"/>
    <row r="8373" ht="12.75" customHeight="1" x14ac:dyDescent="0.2"/>
    <row r="8374" ht="12.75" customHeight="1" x14ac:dyDescent="0.2"/>
    <row r="8375" ht="12.75" customHeight="1" x14ac:dyDescent="0.2"/>
    <row r="8376" ht="12.75" customHeight="1" x14ac:dyDescent="0.2"/>
    <row r="8377" ht="12.75" customHeight="1" x14ac:dyDescent="0.2"/>
    <row r="8378" ht="12.75" customHeight="1" x14ac:dyDescent="0.2"/>
    <row r="8379" ht="12.75" customHeight="1" x14ac:dyDescent="0.2"/>
    <row r="8380" ht="12.75" customHeight="1" x14ac:dyDescent="0.2"/>
    <row r="8381" ht="12.75" customHeight="1" x14ac:dyDescent="0.2"/>
    <row r="8382" ht="12.75" customHeight="1" x14ac:dyDescent="0.2"/>
    <row r="8383" ht="12.75" customHeight="1" x14ac:dyDescent="0.2"/>
    <row r="8384" ht="12.75" customHeight="1" x14ac:dyDescent="0.2"/>
    <row r="8385" ht="12.75" customHeight="1" x14ac:dyDescent="0.2"/>
    <row r="8386" ht="12.75" customHeight="1" x14ac:dyDescent="0.2"/>
    <row r="8387" ht="12.75" customHeight="1" x14ac:dyDescent="0.2"/>
    <row r="8388" ht="12.75" customHeight="1" x14ac:dyDescent="0.2"/>
    <row r="8389" ht="12.75" customHeight="1" x14ac:dyDescent="0.2"/>
    <row r="8390" ht="12.75" customHeight="1" x14ac:dyDescent="0.2"/>
    <row r="8391" ht="12.75" customHeight="1" x14ac:dyDescent="0.2"/>
    <row r="8392" ht="12.75" customHeight="1" x14ac:dyDescent="0.2"/>
    <row r="8393" ht="12.75" customHeight="1" x14ac:dyDescent="0.2"/>
    <row r="8394" ht="12.75" customHeight="1" x14ac:dyDescent="0.2"/>
    <row r="8395" ht="12.75" customHeight="1" x14ac:dyDescent="0.2"/>
    <row r="8396" ht="12.75" customHeight="1" x14ac:dyDescent="0.2"/>
    <row r="8397" ht="12.75" customHeight="1" x14ac:dyDescent="0.2"/>
    <row r="8398" ht="12.75" customHeight="1" x14ac:dyDescent="0.2"/>
    <row r="8399" ht="12.75" customHeight="1" x14ac:dyDescent="0.2"/>
    <row r="8400" ht="12.75" customHeight="1" x14ac:dyDescent="0.2"/>
    <row r="8401" ht="12.75" customHeight="1" x14ac:dyDescent="0.2"/>
    <row r="8402" ht="12.75" customHeight="1" x14ac:dyDescent="0.2"/>
    <row r="8403" ht="12.75" customHeight="1" x14ac:dyDescent="0.2"/>
    <row r="8404" ht="12.75" customHeight="1" x14ac:dyDescent="0.2"/>
    <row r="8405" ht="12.75" customHeight="1" x14ac:dyDescent="0.2"/>
    <row r="8406" ht="12.75" customHeight="1" x14ac:dyDescent="0.2"/>
    <row r="8407" ht="12.75" customHeight="1" x14ac:dyDescent="0.2"/>
    <row r="8408" ht="12.75" customHeight="1" x14ac:dyDescent="0.2"/>
    <row r="8409" ht="12.75" customHeight="1" x14ac:dyDescent="0.2"/>
    <row r="8410" ht="12.75" customHeight="1" x14ac:dyDescent="0.2"/>
    <row r="8411" ht="12.75" customHeight="1" x14ac:dyDescent="0.2"/>
    <row r="8412" ht="12.75" customHeight="1" x14ac:dyDescent="0.2"/>
    <row r="8413" ht="12.75" customHeight="1" x14ac:dyDescent="0.2"/>
    <row r="8414" ht="12.75" customHeight="1" x14ac:dyDescent="0.2"/>
    <row r="8415" ht="12.75" customHeight="1" x14ac:dyDescent="0.2"/>
    <row r="8416" ht="12.75" customHeight="1" x14ac:dyDescent="0.2"/>
    <row r="8417" ht="12.75" customHeight="1" x14ac:dyDescent="0.2"/>
    <row r="8418" ht="12.75" customHeight="1" x14ac:dyDescent="0.2"/>
    <row r="8419" ht="12.75" customHeight="1" x14ac:dyDescent="0.2"/>
    <row r="8420" ht="12.75" customHeight="1" x14ac:dyDescent="0.2"/>
    <row r="8421" ht="12.75" customHeight="1" x14ac:dyDescent="0.2"/>
    <row r="8422" ht="12.75" customHeight="1" x14ac:dyDescent="0.2"/>
    <row r="8423" ht="12.75" customHeight="1" x14ac:dyDescent="0.2"/>
    <row r="8424" ht="12.75" customHeight="1" x14ac:dyDescent="0.2"/>
    <row r="8425" ht="12.75" customHeight="1" x14ac:dyDescent="0.2"/>
    <row r="8426" ht="12.75" customHeight="1" x14ac:dyDescent="0.2"/>
    <row r="8427" ht="12.75" customHeight="1" x14ac:dyDescent="0.2"/>
    <row r="8428" ht="12.75" customHeight="1" x14ac:dyDescent="0.2"/>
    <row r="8429" ht="12.75" customHeight="1" x14ac:dyDescent="0.2"/>
    <row r="8430" ht="12.75" customHeight="1" x14ac:dyDescent="0.2"/>
    <row r="8431" ht="12.75" customHeight="1" x14ac:dyDescent="0.2"/>
    <row r="8432" ht="12.75" customHeight="1" x14ac:dyDescent="0.2"/>
    <row r="8433" ht="12.75" customHeight="1" x14ac:dyDescent="0.2"/>
    <row r="8434" ht="12.75" customHeight="1" x14ac:dyDescent="0.2"/>
    <row r="8435" ht="12.75" customHeight="1" x14ac:dyDescent="0.2"/>
    <row r="8436" ht="12.75" customHeight="1" x14ac:dyDescent="0.2"/>
    <row r="8437" ht="12.75" customHeight="1" x14ac:dyDescent="0.2"/>
    <row r="8438" ht="12.75" customHeight="1" x14ac:dyDescent="0.2"/>
    <row r="8439" ht="12.75" customHeight="1" x14ac:dyDescent="0.2"/>
    <row r="8440" ht="12.75" customHeight="1" x14ac:dyDescent="0.2"/>
    <row r="8441" ht="12.75" customHeight="1" x14ac:dyDescent="0.2"/>
    <row r="8442" ht="12.75" customHeight="1" x14ac:dyDescent="0.2"/>
    <row r="8443" ht="12.75" customHeight="1" x14ac:dyDescent="0.2"/>
    <row r="8444" ht="12.75" customHeight="1" x14ac:dyDescent="0.2"/>
    <row r="8445" ht="12.75" customHeight="1" x14ac:dyDescent="0.2"/>
    <row r="8446" ht="12.75" customHeight="1" x14ac:dyDescent="0.2"/>
    <row r="8447" ht="12.75" customHeight="1" x14ac:dyDescent="0.2"/>
    <row r="8448" ht="12.75" customHeight="1" x14ac:dyDescent="0.2"/>
    <row r="8449" ht="12.75" customHeight="1" x14ac:dyDescent="0.2"/>
    <row r="8450" ht="12.75" customHeight="1" x14ac:dyDescent="0.2"/>
    <row r="8451" ht="12.75" customHeight="1" x14ac:dyDescent="0.2"/>
    <row r="8452" ht="12.75" customHeight="1" x14ac:dyDescent="0.2"/>
    <row r="8453" ht="12.75" customHeight="1" x14ac:dyDescent="0.2"/>
    <row r="8454" ht="12.75" customHeight="1" x14ac:dyDescent="0.2"/>
    <row r="8455" ht="12.75" customHeight="1" x14ac:dyDescent="0.2"/>
    <row r="8456" ht="12.75" customHeight="1" x14ac:dyDescent="0.2"/>
    <row r="8457" ht="12.75" customHeight="1" x14ac:dyDescent="0.2"/>
    <row r="8458" ht="12.75" customHeight="1" x14ac:dyDescent="0.2"/>
    <row r="8459" ht="12.75" customHeight="1" x14ac:dyDescent="0.2"/>
    <row r="8460" ht="12.75" customHeight="1" x14ac:dyDescent="0.2"/>
    <row r="8461" ht="12.75" customHeight="1" x14ac:dyDescent="0.2"/>
    <row r="8462" ht="12.75" customHeight="1" x14ac:dyDescent="0.2"/>
    <row r="8463" ht="12.75" customHeight="1" x14ac:dyDescent="0.2"/>
    <row r="8464" ht="12.75" customHeight="1" x14ac:dyDescent="0.2"/>
    <row r="8465" ht="12.75" customHeight="1" x14ac:dyDescent="0.2"/>
    <row r="8466" ht="12.75" customHeight="1" x14ac:dyDescent="0.2"/>
    <row r="8467" ht="12.75" customHeight="1" x14ac:dyDescent="0.2"/>
    <row r="8468" ht="12.75" customHeight="1" x14ac:dyDescent="0.2"/>
    <row r="8469" ht="12.75" customHeight="1" x14ac:dyDescent="0.2"/>
    <row r="8470" ht="12.75" customHeight="1" x14ac:dyDescent="0.2"/>
    <row r="8471" ht="12.75" customHeight="1" x14ac:dyDescent="0.2"/>
    <row r="8472" ht="12.75" customHeight="1" x14ac:dyDescent="0.2"/>
    <row r="8473" ht="12.75" customHeight="1" x14ac:dyDescent="0.2"/>
    <row r="8474" ht="12.75" customHeight="1" x14ac:dyDescent="0.2"/>
    <row r="8475" ht="12.75" customHeight="1" x14ac:dyDescent="0.2"/>
    <row r="8476" ht="12.75" customHeight="1" x14ac:dyDescent="0.2"/>
    <row r="8477" ht="12.75" customHeight="1" x14ac:dyDescent="0.2"/>
    <row r="8478" ht="12.75" customHeight="1" x14ac:dyDescent="0.2"/>
    <row r="8479" ht="12.75" customHeight="1" x14ac:dyDescent="0.2"/>
    <row r="8480" ht="12.75" customHeight="1" x14ac:dyDescent="0.2"/>
    <row r="8481" ht="12.75" customHeight="1" x14ac:dyDescent="0.2"/>
    <row r="8482" ht="12.75" customHeight="1" x14ac:dyDescent="0.2"/>
    <row r="8483" ht="12.75" customHeight="1" x14ac:dyDescent="0.2"/>
    <row r="8484" ht="12.75" customHeight="1" x14ac:dyDescent="0.2"/>
    <row r="8485" ht="12.75" customHeight="1" x14ac:dyDescent="0.2"/>
    <row r="8486" ht="12.75" customHeight="1" x14ac:dyDescent="0.2"/>
    <row r="8487" ht="12.75" customHeight="1" x14ac:dyDescent="0.2"/>
    <row r="8488" ht="12.75" customHeight="1" x14ac:dyDescent="0.2"/>
    <row r="8489" ht="12.75" customHeight="1" x14ac:dyDescent="0.2"/>
    <row r="8490" ht="12.75" customHeight="1" x14ac:dyDescent="0.2"/>
    <row r="8491" ht="12.75" customHeight="1" x14ac:dyDescent="0.2"/>
    <row r="8492" ht="12.75" customHeight="1" x14ac:dyDescent="0.2"/>
    <row r="8493" ht="12.75" customHeight="1" x14ac:dyDescent="0.2"/>
    <row r="8494" ht="12.75" customHeight="1" x14ac:dyDescent="0.2"/>
    <row r="8495" ht="12.75" customHeight="1" x14ac:dyDescent="0.2"/>
    <row r="8496" ht="12.75" customHeight="1" x14ac:dyDescent="0.2"/>
    <row r="8497" ht="12.75" customHeight="1" x14ac:dyDescent="0.2"/>
    <row r="8498" ht="12.75" customHeight="1" x14ac:dyDescent="0.2"/>
    <row r="8499" ht="12.75" customHeight="1" x14ac:dyDescent="0.2"/>
    <row r="8500" ht="12.75" customHeight="1" x14ac:dyDescent="0.2"/>
    <row r="8501" ht="12.75" customHeight="1" x14ac:dyDescent="0.2"/>
    <row r="8502" ht="12.75" customHeight="1" x14ac:dyDescent="0.2"/>
    <row r="8503" ht="12.75" customHeight="1" x14ac:dyDescent="0.2"/>
    <row r="8504" ht="12.75" customHeight="1" x14ac:dyDescent="0.2"/>
    <row r="8505" ht="12.75" customHeight="1" x14ac:dyDescent="0.2"/>
    <row r="8506" ht="12.75" customHeight="1" x14ac:dyDescent="0.2"/>
    <row r="8507" ht="12.75" customHeight="1" x14ac:dyDescent="0.2"/>
    <row r="8508" ht="12.75" customHeight="1" x14ac:dyDescent="0.2"/>
    <row r="8509" ht="12.75" customHeight="1" x14ac:dyDescent="0.2"/>
    <row r="8510" ht="12.75" customHeight="1" x14ac:dyDescent="0.2"/>
    <row r="8511" ht="12.75" customHeight="1" x14ac:dyDescent="0.2"/>
    <row r="8512" ht="12.75" customHeight="1" x14ac:dyDescent="0.2"/>
    <row r="8513" ht="12.75" customHeight="1" x14ac:dyDescent="0.2"/>
    <row r="8514" ht="12.75" customHeight="1" x14ac:dyDescent="0.2"/>
    <row r="8515" ht="12.75" customHeight="1" x14ac:dyDescent="0.2"/>
    <row r="8516" ht="12.75" customHeight="1" x14ac:dyDescent="0.2"/>
    <row r="8517" ht="12.75" customHeight="1" x14ac:dyDescent="0.2"/>
    <row r="8518" ht="12.75" customHeight="1" x14ac:dyDescent="0.2"/>
    <row r="8519" ht="12.75" customHeight="1" x14ac:dyDescent="0.2"/>
    <row r="8520" ht="12.75" customHeight="1" x14ac:dyDescent="0.2"/>
    <row r="8521" ht="12.75" customHeight="1" x14ac:dyDescent="0.2"/>
    <row r="8522" ht="12.75" customHeight="1" x14ac:dyDescent="0.2"/>
    <row r="8523" ht="12.75" customHeight="1" x14ac:dyDescent="0.2"/>
    <row r="8524" ht="12.75" customHeight="1" x14ac:dyDescent="0.2"/>
    <row r="8525" ht="12.75" customHeight="1" x14ac:dyDescent="0.2"/>
    <row r="8526" ht="12.75" customHeight="1" x14ac:dyDescent="0.2"/>
    <row r="8527" ht="12.75" customHeight="1" x14ac:dyDescent="0.2"/>
    <row r="8528" ht="12.75" customHeight="1" x14ac:dyDescent="0.2"/>
    <row r="8529" ht="12.75" customHeight="1" x14ac:dyDescent="0.2"/>
    <row r="8530" ht="12.75" customHeight="1" x14ac:dyDescent="0.2"/>
    <row r="8531" ht="12.75" customHeight="1" x14ac:dyDescent="0.2"/>
    <row r="8532" ht="12.75" customHeight="1" x14ac:dyDescent="0.2"/>
    <row r="8533" ht="12.75" customHeight="1" x14ac:dyDescent="0.2"/>
    <row r="8534" ht="12.75" customHeight="1" x14ac:dyDescent="0.2"/>
    <row r="8535" ht="12.75" customHeight="1" x14ac:dyDescent="0.2"/>
    <row r="8536" ht="12.75" customHeight="1" x14ac:dyDescent="0.2"/>
    <row r="8537" ht="12.75" customHeight="1" x14ac:dyDescent="0.2"/>
    <row r="8538" ht="12.75" customHeight="1" x14ac:dyDescent="0.2"/>
    <row r="8539" ht="12.75" customHeight="1" x14ac:dyDescent="0.2"/>
    <row r="8540" ht="12.75" customHeight="1" x14ac:dyDescent="0.2"/>
    <row r="8541" ht="12.75" customHeight="1" x14ac:dyDescent="0.2"/>
    <row r="8542" ht="12.75" customHeight="1" x14ac:dyDescent="0.2"/>
    <row r="8543" ht="12.75" customHeight="1" x14ac:dyDescent="0.2"/>
    <row r="8544" ht="12.75" customHeight="1" x14ac:dyDescent="0.2"/>
    <row r="8545" ht="12.75" customHeight="1" x14ac:dyDescent="0.2"/>
    <row r="8546" ht="12.75" customHeight="1" x14ac:dyDescent="0.2"/>
    <row r="8547" ht="12.75" customHeight="1" x14ac:dyDescent="0.2"/>
    <row r="8548" ht="12.75" customHeight="1" x14ac:dyDescent="0.2"/>
    <row r="8549" ht="12.75" customHeight="1" x14ac:dyDescent="0.2"/>
    <row r="8550" ht="12.75" customHeight="1" x14ac:dyDescent="0.2"/>
    <row r="8551" ht="12.75" customHeight="1" x14ac:dyDescent="0.2"/>
    <row r="8552" ht="12.75" customHeight="1" x14ac:dyDescent="0.2"/>
    <row r="8553" ht="12.75" customHeight="1" x14ac:dyDescent="0.2"/>
    <row r="8554" ht="12.75" customHeight="1" x14ac:dyDescent="0.2"/>
    <row r="8555" ht="12.75" customHeight="1" x14ac:dyDescent="0.2"/>
    <row r="8556" ht="12.75" customHeight="1" x14ac:dyDescent="0.2"/>
    <row r="8557" ht="12.75" customHeight="1" x14ac:dyDescent="0.2"/>
    <row r="8558" ht="12.75" customHeight="1" x14ac:dyDescent="0.2"/>
    <row r="8559" ht="12.75" customHeight="1" x14ac:dyDescent="0.2"/>
    <row r="8560" ht="12.75" customHeight="1" x14ac:dyDescent="0.2"/>
    <row r="8561" ht="12.75" customHeight="1" x14ac:dyDescent="0.2"/>
    <row r="8562" ht="12.75" customHeight="1" x14ac:dyDescent="0.2"/>
    <row r="8563" ht="12.75" customHeight="1" x14ac:dyDescent="0.2"/>
    <row r="8564" ht="12.75" customHeight="1" x14ac:dyDescent="0.2"/>
    <row r="8565" ht="12.75" customHeight="1" x14ac:dyDescent="0.2"/>
    <row r="8566" ht="12.75" customHeight="1" x14ac:dyDescent="0.2"/>
    <row r="8567" ht="12.75" customHeight="1" x14ac:dyDescent="0.2"/>
    <row r="8568" ht="12.75" customHeight="1" x14ac:dyDescent="0.2"/>
    <row r="8569" ht="12.75" customHeight="1" x14ac:dyDescent="0.2"/>
    <row r="8570" ht="12.75" customHeight="1" x14ac:dyDescent="0.2"/>
    <row r="8571" ht="12.75" customHeight="1" x14ac:dyDescent="0.2"/>
    <row r="8572" ht="12.75" customHeight="1" x14ac:dyDescent="0.2"/>
    <row r="8573" ht="12.75" customHeight="1" x14ac:dyDescent="0.2"/>
    <row r="8574" ht="12.75" customHeight="1" x14ac:dyDescent="0.2"/>
    <row r="8575" ht="12.75" customHeight="1" x14ac:dyDescent="0.2"/>
    <row r="8576" ht="12.75" customHeight="1" x14ac:dyDescent="0.2"/>
    <row r="8577" ht="12.75" customHeight="1" x14ac:dyDescent="0.2"/>
    <row r="8578" ht="12.75" customHeight="1" x14ac:dyDescent="0.2"/>
    <row r="8579" ht="12.75" customHeight="1" x14ac:dyDescent="0.2"/>
    <row r="8580" ht="12.75" customHeight="1" x14ac:dyDescent="0.2"/>
    <row r="8581" ht="12.75" customHeight="1" x14ac:dyDescent="0.2"/>
    <row r="8582" ht="12.75" customHeight="1" x14ac:dyDescent="0.2"/>
    <row r="8583" ht="12.75" customHeight="1" x14ac:dyDescent="0.2"/>
    <row r="8584" ht="12.75" customHeight="1" x14ac:dyDescent="0.2"/>
    <row r="8585" ht="12.75" customHeight="1" x14ac:dyDescent="0.2"/>
    <row r="8586" ht="12.75" customHeight="1" x14ac:dyDescent="0.2"/>
    <row r="8587" ht="12.75" customHeight="1" x14ac:dyDescent="0.2"/>
    <row r="8588" ht="12.75" customHeight="1" x14ac:dyDescent="0.2"/>
    <row r="8589" ht="12.75" customHeight="1" x14ac:dyDescent="0.2"/>
    <row r="8590" ht="12.75" customHeight="1" x14ac:dyDescent="0.2"/>
    <row r="8591" ht="12.75" customHeight="1" x14ac:dyDescent="0.2"/>
    <row r="8592" ht="12.75" customHeight="1" x14ac:dyDescent="0.2"/>
    <row r="8593" ht="12.75" customHeight="1" x14ac:dyDescent="0.2"/>
    <row r="8594" ht="12.75" customHeight="1" x14ac:dyDescent="0.2"/>
    <row r="8595" ht="12.75" customHeight="1" x14ac:dyDescent="0.2"/>
    <row r="8596" ht="12.75" customHeight="1" x14ac:dyDescent="0.2"/>
    <row r="8597" ht="12.75" customHeight="1" x14ac:dyDescent="0.2"/>
    <row r="8598" ht="12.75" customHeight="1" x14ac:dyDescent="0.2"/>
    <row r="8599" ht="12.75" customHeight="1" x14ac:dyDescent="0.2"/>
    <row r="8600" ht="12.75" customHeight="1" x14ac:dyDescent="0.2"/>
    <row r="8601" ht="12.75" customHeight="1" x14ac:dyDescent="0.2"/>
    <row r="8602" ht="12.75" customHeight="1" x14ac:dyDescent="0.2"/>
    <row r="8603" ht="12.75" customHeight="1" x14ac:dyDescent="0.2"/>
    <row r="8604" ht="12.75" customHeight="1" x14ac:dyDescent="0.2"/>
    <row r="8605" ht="12.75" customHeight="1" x14ac:dyDescent="0.2"/>
    <row r="8606" ht="12.75" customHeight="1" x14ac:dyDescent="0.2"/>
    <row r="8607" ht="12.75" customHeight="1" x14ac:dyDescent="0.2"/>
    <row r="8608" ht="12.75" customHeight="1" x14ac:dyDescent="0.2"/>
    <row r="8609" ht="12.75" customHeight="1" x14ac:dyDescent="0.2"/>
    <row r="8610" ht="12.75" customHeight="1" x14ac:dyDescent="0.2"/>
    <row r="8611" ht="12.75" customHeight="1" x14ac:dyDescent="0.2"/>
    <row r="8612" ht="12.75" customHeight="1" x14ac:dyDescent="0.2"/>
    <row r="8613" ht="12.75" customHeight="1" x14ac:dyDescent="0.2"/>
    <row r="8614" ht="12.75" customHeight="1" x14ac:dyDescent="0.2"/>
    <row r="8615" ht="12.75" customHeight="1" x14ac:dyDescent="0.2"/>
    <row r="8616" ht="12.75" customHeight="1" x14ac:dyDescent="0.2"/>
    <row r="8617" ht="12.75" customHeight="1" x14ac:dyDescent="0.2"/>
    <row r="8618" ht="12.75" customHeight="1" x14ac:dyDescent="0.2"/>
    <row r="8619" ht="12.75" customHeight="1" x14ac:dyDescent="0.2"/>
    <row r="8620" ht="12.75" customHeight="1" x14ac:dyDescent="0.2"/>
    <row r="8621" ht="12.75" customHeight="1" x14ac:dyDescent="0.2"/>
    <row r="8622" ht="12.75" customHeight="1" x14ac:dyDescent="0.2"/>
    <row r="8623" ht="12.75" customHeight="1" x14ac:dyDescent="0.2"/>
    <row r="8624" ht="12.75" customHeight="1" x14ac:dyDescent="0.2"/>
    <row r="8625" ht="12.75" customHeight="1" x14ac:dyDescent="0.2"/>
    <row r="8626" ht="12.75" customHeight="1" x14ac:dyDescent="0.2"/>
    <row r="8627" ht="12.75" customHeight="1" x14ac:dyDescent="0.2"/>
    <row r="8628" ht="12.75" customHeight="1" x14ac:dyDescent="0.2"/>
    <row r="8629" ht="12.75" customHeight="1" x14ac:dyDescent="0.2"/>
    <row r="8630" ht="12.75" customHeight="1" x14ac:dyDescent="0.2"/>
    <row r="8631" ht="12.75" customHeight="1" x14ac:dyDescent="0.2"/>
    <row r="8632" ht="12.75" customHeight="1" x14ac:dyDescent="0.2"/>
    <row r="8633" ht="12.75" customHeight="1" x14ac:dyDescent="0.2"/>
    <row r="8634" ht="12.75" customHeight="1" x14ac:dyDescent="0.2"/>
    <row r="8635" ht="12.75" customHeight="1" x14ac:dyDescent="0.2"/>
    <row r="8636" ht="12.75" customHeight="1" x14ac:dyDescent="0.2"/>
    <row r="8637" ht="12.75" customHeight="1" x14ac:dyDescent="0.2"/>
    <row r="8638" ht="12.75" customHeight="1" x14ac:dyDescent="0.2"/>
    <row r="8639" ht="12.75" customHeight="1" x14ac:dyDescent="0.2"/>
    <row r="8640" ht="12.75" customHeight="1" x14ac:dyDescent="0.2"/>
    <row r="8641" ht="12.75" customHeight="1" x14ac:dyDescent="0.2"/>
    <row r="8642" ht="12.75" customHeight="1" x14ac:dyDescent="0.2"/>
    <row r="8643" ht="12.75" customHeight="1" x14ac:dyDescent="0.2"/>
    <row r="8644" ht="12.75" customHeight="1" x14ac:dyDescent="0.2"/>
    <row r="8645" ht="12.75" customHeight="1" x14ac:dyDescent="0.2"/>
    <row r="8646" ht="12.75" customHeight="1" x14ac:dyDescent="0.2"/>
    <row r="8647" ht="12.75" customHeight="1" x14ac:dyDescent="0.2"/>
    <row r="8648" ht="12.75" customHeight="1" x14ac:dyDescent="0.2"/>
    <row r="8649" ht="12.75" customHeight="1" x14ac:dyDescent="0.2"/>
    <row r="8650" ht="12.75" customHeight="1" x14ac:dyDescent="0.2"/>
    <row r="8651" ht="12.75" customHeight="1" x14ac:dyDescent="0.2"/>
    <row r="8652" ht="12.75" customHeight="1" x14ac:dyDescent="0.2"/>
    <row r="8653" ht="12.75" customHeight="1" x14ac:dyDescent="0.2"/>
    <row r="8654" ht="12.75" customHeight="1" x14ac:dyDescent="0.2"/>
    <row r="8655" ht="12.75" customHeight="1" x14ac:dyDescent="0.2"/>
    <row r="8656" ht="12.75" customHeight="1" x14ac:dyDescent="0.2"/>
    <row r="8657" ht="12.75" customHeight="1" x14ac:dyDescent="0.2"/>
    <row r="8658" ht="12.75" customHeight="1" x14ac:dyDescent="0.2"/>
    <row r="8659" ht="12.75" customHeight="1" x14ac:dyDescent="0.2"/>
    <row r="8660" ht="12.75" customHeight="1" x14ac:dyDescent="0.2"/>
    <row r="8661" ht="12.75" customHeight="1" x14ac:dyDescent="0.2"/>
    <row r="8662" ht="12.75" customHeight="1" x14ac:dyDescent="0.2"/>
    <row r="8663" ht="12.75" customHeight="1" x14ac:dyDescent="0.2"/>
    <row r="8664" ht="12.75" customHeight="1" x14ac:dyDescent="0.2"/>
    <row r="8665" ht="12.75" customHeight="1" x14ac:dyDescent="0.2"/>
    <row r="8666" ht="12.75" customHeight="1" x14ac:dyDescent="0.2"/>
    <row r="8667" ht="12.75" customHeight="1" x14ac:dyDescent="0.2"/>
    <row r="8668" ht="12.75" customHeight="1" x14ac:dyDescent="0.2"/>
    <row r="8669" ht="12.75" customHeight="1" x14ac:dyDescent="0.2"/>
    <row r="8670" ht="12.75" customHeight="1" x14ac:dyDescent="0.2"/>
    <row r="8671" ht="12.75" customHeight="1" x14ac:dyDescent="0.2"/>
    <row r="8672" ht="12.75" customHeight="1" x14ac:dyDescent="0.2"/>
    <row r="8673" ht="12.75" customHeight="1" x14ac:dyDescent="0.2"/>
    <row r="8674" ht="12.75" customHeight="1" x14ac:dyDescent="0.2"/>
    <row r="8675" ht="12.75" customHeight="1" x14ac:dyDescent="0.2"/>
    <row r="8676" ht="12.75" customHeight="1" x14ac:dyDescent="0.2"/>
    <row r="8677" ht="12.75" customHeight="1" x14ac:dyDescent="0.2"/>
    <row r="8678" ht="12.75" customHeight="1" x14ac:dyDescent="0.2"/>
    <row r="8679" ht="12.75" customHeight="1" x14ac:dyDescent="0.2"/>
    <row r="8680" ht="12.75" customHeight="1" x14ac:dyDescent="0.2"/>
    <row r="8681" ht="12.75" customHeight="1" x14ac:dyDescent="0.2"/>
    <row r="8682" ht="12.75" customHeight="1" x14ac:dyDescent="0.2"/>
    <row r="8683" ht="12.75" customHeight="1" x14ac:dyDescent="0.2"/>
    <row r="8684" ht="12.75" customHeight="1" x14ac:dyDescent="0.2"/>
    <row r="8685" ht="12.75" customHeight="1" x14ac:dyDescent="0.2"/>
    <row r="8686" ht="12.75" customHeight="1" x14ac:dyDescent="0.2"/>
    <row r="8687" ht="12.75" customHeight="1" x14ac:dyDescent="0.2"/>
    <row r="8688" ht="12.75" customHeight="1" x14ac:dyDescent="0.2"/>
    <row r="8689" ht="12.75" customHeight="1" x14ac:dyDescent="0.2"/>
    <row r="8690" ht="12.75" customHeight="1" x14ac:dyDescent="0.2"/>
    <row r="8691" ht="12.75" customHeight="1" x14ac:dyDescent="0.2"/>
    <row r="8692" ht="12.75" customHeight="1" x14ac:dyDescent="0.2"/>
    <row r="8693" ht="12.75" customHeight="1" x14ac:dyDescent="0.2"/>
    <row r="8694" ht="12.75" customHeight="1" x14ac:dyDescent="0.2"/>
    <row r="8695" ht="12.75" customHeight="1" x14ac:dyDescent="0.2"/>
    <row r="8696" ht="12.75" customHeight="1" x14ac:dyDescent="0.2"/>
    <row r="8697" ht="12.75" customHeight="1" x14ac:dyDescent="0.2"/>
    <row r="8698" ht="12.75" customHeight="1" x14ac:dyDescent="0.2"/>
    <row r="8699" ht="12.75" customHeight="1" x14ac:dyDescent="0.2"/>
    <row r="8700" ht="12.75" customHeight="1" x14ac:dyDescent="0.2"/>
    <row r="8701" ht="12.75" customHeight="1" x14ac:dyDescent="0.2"/>
    <row r="8702" ht="12.75" customHeight="1" x14ac:dyDescent="0.2"/>
    <row r="8703" ht="12.75" customHeight="1" x14ac:dyDescent="0.2"/>
    <row r="8704" ht="12.75" customHeight="1" x14ac:dyDescent="0.2"/>
    <row r="8705" ht="12.75" customHeight="1" x14ac:dyDescent="0.2"/>
    <row r="8706" ht="12.75" customHeight="1" x14ac:dyDescent="0.2"/>
    <row r="8707" ht="12.75" customHeight="1" x14ac:dyDescent="0.2"/>
    <row r="8708" ht="12.75" customHeight="1" x14ac:dyDescent="0.2"/>
    <row r="8709" ht="12.75" customHeight="1" x14ac:dyDescent="0.2"/>
    <row r="8710" ht="12.75" customHeight="1" x14ac:dyDescent="0.2"/>
    <row r="8711" ht="12.75" customHeight="1" x14ac:dyDescent="0.2"/>
    <row r="8712" ht="12.75" customHeight="1" x14ac:dyDescent="0.2"/>
    <row r="8713" ht="12.75" customHeight="1" x14ac:dyDescent="0.2"/>
    <row r="8714" ht="12.75" customHeight="1" x14ac:dyDescent="0.2"/>
    <row r="8715" ht="12.75" customHeight="1" x14ac:dyDescent="0.2"/>
    <row r="8716" ht="12.75" customHeight="1" x14ac:dyDescent="0.2"/>
    <row r="8717" ht="12.75" customHeight="1" x14ac:dyDescent="0.2"/>
    <row r="8718" ht="12.75" customHeight="1" x14ac:dyDescent="0.2"/>
    <row r="8719" ht="12.75" customHeight="1" x14ac:dyDescent="0.2"/>
    <row r="8720" ht="12.75" customHeight="1" x14ac:dyDescent="0.2"/>
    <row r="8721" ht="12.75" customHeight="1" x14ac:dyDescent="0.2"/>
    <row r="8722" ht="12.75" customHeight="1" x14ac:dyDescent="0.2"/>
    <row r="8723" ht="12.75" customHeight="1" x14ac:dyDescent="0.2"/>
    <row r="8724" ht="12.75" customHeight="1" x14ac:dyDescent="0.2"/>
    <row r="8725" ht="12.75" customHeight="1" x14ac:dyDescent="0.2"/>
    <row r="8726" ht="12.75" customHeight="1" x14ac:dyDescent="0.2"/>
    <row r="8727" ht="12.75" customHeight="1" x14ac:dyDescent="0.2"/>
    <row r="8728" ht="12.75" customHeight="1" x14ac:dyDescent="0.2"/>
    <row r="8729" ht="12.75" customHeight="1" x14ac:dyDescent="0.2"/>
    <row r="8730" ht="12.75" customHeight="1" x14ac:dyDescent="0.2"/>
    <row r="8731" ht="12.75" customHeight="1" x14ac:dyDescent="0.2"/>
    <row r="8732" ht="12.75" customHeight="1" x14ac:dyDescent="0.2"/>
    <row r="8733" ht="12.75" customHeight="1" x14ac:dyDescent="0.2"/>
    <row r="8734" ht="12.75" customHeight="1" x14ac:dyDescent="0.2"/>
    <row r="8735" ht="12.75" customHeight="1" x14ac:dyDescent="0.2"/>
    <row r="8736" ht="12.75" customHeight="1" x14ac:dyDescent="0.2"/>
    <row r="8737" ht="12.75" customHeight="1" x14ac:dyDescent="0.2"/>
    <row r="8738" ht="12.75" customHeight="1" x14ac:dyDescent="0.2"/>
    <row r="8739" ht="12.75" customHeight="1" x14ac:dyDescent="0.2"/>
    <row r="8740" ht="12.75" customHeight="1" x14ac:dyDescent="0.2"/>
    <row r="8741" ht="12.75" customHeight="1" x14ac:dyDescent="0.2"/>
    <row r="8742" ht="12.75" customHeight="1" x14ac:dyDescent="0.2"/>
    <row r="8743" ht="12.75" customHeight="1" x14ac:dyDescent="0.2"/>
    <row r="8744" ht="12.75" customHeight="1" x14ac:dyDescent="0.2"/>
    <row r="8745" ht="12.75" customHeight="1" x14ac:dyDescent="0.2"/>
    <row r="8746" ht="12.75" customHeight="1" x14ac:dyDescent="0.2"/>
    <row r="8747" ht="12.75" customHeight="1" x14ac:dyDescent="0.2"/>
    <row r="8748" ht="12.75" customHeight="1" x14ac:dyDescent="0.2"/>
    <row r="8749" ht="12.75" customHeight="1" x14ac:dyDescent="0.2"/>
    <row r="8750" ht="12.75" customHeight="1" x14ac:dyDescent="0.2"/>
    <row r="8751" ht="12.75" customHeight="1" x14ac:dyDescent="0.2"/>
    <row r="8752" ht="12.75" customHeight="1" x14ac:dyDescent="0.2"/>
    <row r="8753" ht="12.75" customHeight="1" x14ac:dyDescent="0.2"/>
    <row r="8754" ht="12.75" customHeight="1" x14ac:dyDescent="0.2"/>
    <row r="8755" ht="12.75" customHeight="1" x14ac:dyDescent="0.2"/>
    <row r="8756" ht="12.75" customHeight="1" x14ac:dyDescent="0.2"/>
    <row r="8757" ht="12.75" customHeight="1" x14ac:dyDescent="0.2"/>
    <row r="8758" ht="12.75" customHeight="1" x14ac:dyDescent="0.2"/>
    <row r="8759" ht="12.75" customHeight="1" x14ac:dyDescent="0.2"/>
    <row r="8760" ht="12.75" customHeight="1" x14ac:dyDescent="0.2"/>
    <row r="8761" ht="12.75" customHeight="1" x14ac:dyDescent="0.2"/>
    <row r="8762" ht="12.75" customHeight="1" x14ac:dyDescent="0.2"/>
    <row r="8763" ht="12.75" customHeight="1" x14ac:dyDescent="0.2"/>
    <row r="8764" ht="12.75" customHeight="1" x14ac:dyDescent="0.2"/>
    <row r="8765" ht="12.75" customHeight="1" x14ac:dyDescent="0.2"/>
    <row r="8766" ht="12.75" customHeight="1" x14ac:dyDescent="0.2"/>
    <row r="8767" ht="12.75" customHeight="1" x14ac:dyDescent="0.2"/>
    <row r="8768" ht="12.75" customHeight="1" x14ac:dyDescent="0.2"/>
    <row r="8769" ht="12.75" customHeight="1" x14ac:dyDescent="0.2"/>
    <row r="8770" ht="12.75" customHeight="1" x14ac:dyDescent="0.2"/>
    <row r="8771" ht="12.75" customHeight="1" x14ac:dyDescent="0.2"/>
    <row r="8772" ht="12.75" customHeight="1" x14ac:dyDescent="0.2"/>
    <row r="8773" ht="12.75" customHeight="1" x14ac:dyDescent="0.2"/>
    <row r="8774" ht="12.75" customHeight="1" x14ac:dyDescent="0.2"/>
    <row r="8775" ht="12.75" customHeight="1" x14ac:dyDescent="0.2"/>
    <row r="8776" ht="12.75" customHeight="1" x14ac:dyDescent="0.2"/>
    <row r="8777" ht="12.75" customHeight="1" x14ac:dyDescent="0.2"/>
    <row r="8778" ht="12.75" customHeight="1" x14ac:dyDescent="0.2"/>
    <row r="8779" ht="12.75" customHeight="1" x14ac:dyDescent="0.2"/>
    <row r="8780" ht="12.75" customHeight="1" x14ac:dyDescent="0.2"/>
    <row r="8781" ht="12.75" customHeight="1" x14ac:dyDescent="0.2"/>
    <row r="8782" ht="12.75" customHeight="1" x14ac:dyDescent="0.2"/>
    <row r="8783" ht="12.75" customHeight="1" x14ac:dyDescent="0.2"/>
    <row r="8784" ht="12.75" customHeight="1" x14ac:dyDescent="0.2"/>
    <row r="8785" ht="12.75" customHeight="1" x14ac:dyDescent="0.2"/>
    <row r="8786" ht="12.75" customHeight="1" x14ac:dyDescent="0.2"/>
    <row r="8787" ht="12.75" customHeight="1" x14ac:dyDescent="0.2"/>
    <row r="8788" ht="12.75" customHeight="1" x14ac:dyDescent="0.2"/>
    <row r="8789" ht="12.75" customHeight="1" x14ac:dyDescent="0.2"/>
    <row r="8790" ht="12.75" customHeight="1" x14ac:dyDescent="0.2"/>
    <row r="8791" ht="12.75" customHeight="1" x14ac:dyDescent="0.2"/>
    <row r="8792" ht="12.75" customHeight="1" x14ac:dyDescent="0.2"/>
    <row r="8793" ht="12.75" customHeight="1" x14ac:dyDescent="0.2"/>
    <row r="8794" ht="12.75" customHeight="1" x14ac:dyDescent="0.2"/>
    <row r="8795" ht="12.75" customHeight="1" x14ac:dyDescent="0.2"/>
    <row r="8796" ht="12.75" customHeight="1" x14ac:dyDescent="0.2"/>
    <row r="8797" ht="12.75" customHeight="1" x14ac:dyDescent="0.2"/>
    <row r="8798" ht="12.75" customHeight="1" x14ac:dyDescent="0.2"/>
    <row r="8799" ht="12.75" customHeight="1" x14ac:dyDescent="0.2"/>
    <row r="8800" ht="12.75" customHeight="1" x14ac:dyDescent="0.2"/>
    <row r="8801" ht="12.75" customHeight="1" x14ac:dyDescent="0.2"/>
    <row r="8802" ht="12.75" customHeight="1" x14ac:dyDescent="0.2"/>
    <row r="8803" ht="12.75" customHeight="1" x14ac:dyDescent="0.2"/>
    <row r="8804" ht="12.75" customHeight="1" x14ac:dyDescent="0.2"/>
    <row r="8805" ht="12.75" customHeight="1" x14ac:dyDescent="0.2"/>
    <row r="8806" ht="12.75" customHeight="1" x14ac:dyDescent="0.2"/>
    <row r="8807" ht="12.75" customHeight="1" x14ac:dyDescent="0.2"/>
    <row r="8808" ht="12.75" customHeight="1" x14ac:dyDescent="0.2"/>
    <row r="8809" ht="12.75" customHeight="1" x14ac:dyDescent="0.2"/>
    <row r="8810" ht="12.75" customHeight="1" x14ac:dyDescent="0.2"/>
    <row r="8811" ht="12.75" customHeight="1" x14ac:dyDescent="0.2"/>
    <row r="8812" ht="12.75" customHeight="1" x14ac:dyDescent="0.2"/>
    <row r="8813" ht="12.75" customHeight="1" x14ac:dyDescent="0.2"/>
    <row r="8814" ht="12.75" customHeight="1" x14ac:dyDescent="0.2"/>
    <row r="8815" ht="12.75" customHeight="1" x14ac:dyDescent="0.2"/>
    <row r="8816" ht="12.75" customHeight="1" x14ac:dyDescent="0.2"/>
    <row r="8817" ht="12.75" customHeight="1" x14ac:dyDescent="0.2"/>
    <row r="8818" ht="12.75" customHeight="1" x14ac:dyDescent="0.2"/>
    <row r="8819" ht="12.75" customHeight="1" x14ac:dyDescent="0.2"/>
    <row r="8820" ht="12.75" customHeight="1" x14ac:dyDescent="0.2"/>
    <row r="8821" ht="12.75" customHeight="1" x14ac:dyDescent="0.2"/>
    <row r="8822" ht="12.75" customHeight="1" x14ac:dyDescent="0.2"/>
    <row r="8823" ht="12.75" customHeight="1" x14ac:dyDescent="0.2"/>
    <row r="8824" ht="12.75" customHeight="1" x14ac:dyDescent="0.2"/>
    <row r="8825" ht="12.75" customHeight="1" x14ac:dyDescent="0.2"/>
    <row r="8826" ht="12.75" customHeight="1" x14ac:dyDescent="0.2"/>
    <row r="8827" ht="12.75" customHeight="1" x14ac:dyDescent="0.2"/>
    <row r="8828" ht="12.75" customHeight="1" x14ac:dyDescent="0.2"/>
    <row r="8829" ht="12.75" customHeight="1" x14ac:dyDescent="0.2"/>
    <row r="8830" ht="12.75" customHeight="1" x14ac:dyDescent="0.2"/>
    <row r="8831" ht="12.75" customHeight="1" x14ac:dyDescent="0.2"/>
    <row r="8832" ht="12.75" customHeight="1" x14ac:dyDescent="0.2"/>
    <row r="8833" ht="12.75" customHeight="1" x14ac:dyDescent="0.2"/>
    <row r="8834" ht="12.75" customHeight="1" x14ac:dyDescent="0.2"/>
    <row r="8835" ht="12.75" customHeight="1" x14ac:dyDescent="0.2"/>
    <row r="8836" ht="12.75" customHeight="1" x14ac:dyDescent="0.2"/>
    <row r="8837" ht="12.75" customHeight="1" x14ac:dyDescent="0.2"/>
    <row r="8838" ht="12.75" customHeight="1" x14ac:dyDescent="0.2"/>
    <row r="8839" ht="12.75" customHeight="1" x14ac:dyDescent="0.2"/>
    <row r="8840" ht="12.75" customHeight="1" x14ac:dyDescent="0.2"/>
    <row r="8841" ht="12.75" customHeight="1" x14ac:dyDescent="0.2"/>
    <row r="8842" ht="12.75" customHeight="1" x14ac:dyDescent="0.2"/>
    <row r="8843" ht="12.75" customHeight="1" x14ac:dyDescent="0.2"/>
    <row r="8844" ht="12.75" customHeight="1" x14ac:dyDescent="0.2"/>
    <row r="8845" ht="12.75" customHeight="1" x14ac:dyDescent="0.2"/>
    <row r="8846" ht="12.75" customHeight="1" x14ac:dyDescent="0.2"/>
    <row r="8847" ht="12.75" customHeight="1" x14ac:dyDescent="0.2"/>
    <row r="8848" ht="12.75" customHeight="1" x14ac:dyDescent="0.2"/>
    <row r="8849" ht="12.75" customHeight="1" x14ac:dyDescent="0.2"/>
    <row r="8850" ht="12.75" customHeight="1" x14ac:dyDescent="0.2"/>
    <row r="8851" ht="12.75" customHeight="1" x14ac:dyDescent="0.2"/>
    <row r="8852" ht="12.75" customHeight="1" x14ac:dyDescent="0.2"/>
    <row r="8853" ht="12.75" customHeight="1" x14ac:dyDescent="0.2"/>
    <row r="8854" ht="12.75" customHeight="1" x14ac:dyDescent="0.2"/>
    <row r="8855" ht="12.75" customHeight="1" x14ac:dyDescent="0.2"/>
    <row r="8856" ht="12.75" customHeight="1" x14ac:dyDescent="0.2"/>
    <row r="8857" ht="12.75" customHeight="1" x14ac:dyDescent="0.2"/>
    <row r="8858" ht="12.75" customHeight="1" x14ac:dyDescent="0.2"/>
    <row r="8859" ht="12.75" customHeight="1" x14ac:dyDescent="0.2"/>
    <row r="8860" ht="12.75" customHeight="1" x14ac:dyDescent="0.2"/>
    <row r="8861" ht="12.75" customHeight="1" x14ac:dyDescent="0.2"/>
    <row r="8862" ht="12.75" customHeight="1" x14ac:dyDescent="0.2"/>
    <row r="8863" ht="12.75" customHeight="1" x14ac:dyDescent="0.2"/>
    <row r="8864" ht="12.75" customHeight="1" x14ac:dyDescent="0.2"/>
    <row r="8865" ht="12.75" customHeight="1" x14ac:dyDescent="0.2"/>
    <row r="8866" ht="12.75" customHeight="1" x14ac:dyDescent="0.2"/>
    <row r="8867" ht="12.75" customHeight="1" x14ac:dyDescent="0.2"/>
    <row r="8868" ht="12.75" customHeight="1" x14ac:dyDescent="0.2"/>
    <row r="8869" ht="12.75" customHeight="1" x14ac:dyDescent="0.2"/>
    <row r="8870" ht="12.75" customHeight="1" x14ac:dyDescent="0.2"/>
    <row r="8871" ht="12.75" customHeight="1" x14ac:dyDescent="0.2"/>
    <row r="8872" ht="12.75" customHeight="1" x14ac:dyDescent="0.2"/>
    <row r="8873" ht="12.75" customHeight="1" x14ac:dyDescent="0.2"/>
    <row r="8874" ht="12.75" customHeight="1" x14ac:dyDescent="0.2"/>
    <row r="8875" ht="12.75" customHeight="1" x14ac:dyDescent="0.2"/>
    <row r="8876" ht="12.75" customHeight="1" x14ac:dyDescent="0.2"/>
    <row r="8877" ht="12.75" customHeight="1" x14ac:dyDescent="0.2"/>
    <row r="8878" ht="12.75" customHeight="1" x14ac:dyDescent="0.2"/>
    <row r="8879" ht="12.75" customHeight="1" x14ac:dyDescent="0.2"/>
    <row r="8880" ht="12.75" customHeight="1" x14ac:dyDescent="0.2"/>
    <row r="8881" ht="12.75" customHeight="1" x14ac:dyDescent="0.2"/>
    <row r="8882" ht="12.75" customHeight="1" x14ac:dyDescent="0.2"/>
    <row r="8883" ht="12.75" customHeight="1" x14ac:dyDescent="0.2"/>
    <row r="8884" ht="12.75" customHeight="1" x14ac:dyDescent="0.2"/>
    <row r="8885" ht="12.75" customHeight="1" x14ac:dyDescent="0.2"/>
    <row r="8886" ht="12.75" customHeight="1" x14ac:dyDescent="0.2"/>
    <row r="8887" ht="12.75" customHeight="1" x14ac:dyDescent="0.2"/>
    <row r="8888" ht="12.75" customHeight="1" x14ac:dyDescent="0.2"/>
    <row r="8889" ht="12.75" customHeight="1" x14ac:dyDescent="0.2"/>
    <row r="8890" ht="12.75" customHeight="1" x14ac:dyDescent="0.2"/>
    <row r="8891" ht="12.75" customHeight="1" x14ac:dyDescent="0.2"/>
    <row r="8892" ht="12.75" customHeight="1" x14ac:dyDescent="0.2"/>
    <row r="8893" ht="12.75" customHeight="1" x14ac:dyDescent="0.2"/>
    <row r="8894" ht="12.75" customHeight="1" x14ac:dyDescent="0.2"/>
    <row r="8895" ht="12.75" customHeight="1" x14ac:dyDescent="0.2"/>
    <row r="8896" ht="12.75" customHeight="1" x14ac:dyDescent="0.2"/>
    <row r="8897" ht="12.75" customHeight="1" x14ac:dyDescent="0.2"/>
    <row r="8898" ht="12.75" customHeight="1" x14ac:dyDescent="0.2"/>
    <row r="8899" ht="12.75" customHeight="1" x14ac:dyDescent="0.2"/>
    <row r="8900" ht="12.75" customHeight="1" x14ac:dyDescent="0.2"/>
    <row r="8901" ht="12.75" customHeight="1" x14ac:dyDescent="0.2"/>
    <row r="8902" ht="12.75" customHeight="1" x14ac:dyDescent="0.2"/>
    <row r="8903" ht="12.75" customHeight="1" x14ac:dyDescent="0.2"/>
    <row r="8904" ht="12.75" customHeight="1" x14ac:dyDescent="0.2"/>
    <row r="8905" ht="12.75" customHeight="1" x14ac:dyDescent="0.2"/>
    <row r="8906" ht="12.75" customHeight="1" x14ac:dyDescent="0.2"/>
    <row r="8907" ht="12.75" customHeight="1" x14ac:dyDescent="0.2"/>
    <row r="8908" ht="12.75" customHeight="1" x14ac:dyDescent="0.2"/>
    <row r="8909" ht="12.75" customHeight="1" x14ac:dyDescent="0.2"/>
    <row r="8910" ht="12.75" customHeight="1" x14ac:dyDescent="0.2"/>
    <row r="8911" ht="12.75" customHeight="1" x14ac:dyDescent="0.2"/>
    <row r="8912" ht="12.75" customHeight="1" x14ac:dyDescent="0.2"/>
    <row r="8913" ht="12.75" customHeight="1" x14ac:dyDescent="0.2"/>
    <row r="8914" ht="12.75" customHeight="1" x14ac:dyDescent="0.2"/>
    <row r="8915" ht="12.75" customHeight="1" x14ac:dyDescent="0.2"/>
    <row r="8916" ht="12.75" customHeight="1" x14ac:dyDescent="0.2"/>
    <row r="8917" ht="12.75" customHeight="1" x14ac:dyDescent="0.2"/>
    <row r="8918" ht="12.75" customHeight="1" x14ac:dyDescent="0.2"/>
    <row r="8919" ht="12.75" customHeight="1" x14ac:dyDescent="0.2"/>
    <row r="8920" ht="12.75" customHeight="1" x14ac:dyDescent="0.2"/>
    <row r="8921" ht="12.75" customHeight="1" x14ac:dyDescent="0.2"/>
    <row r="8922" ht="12.75" customHeight="1" x14ac:dyDescent="0.2"/>
    <row r="8923" ht="12.75" customHeight="1" x14ac:dyDescent="0.2"/>
    <row r="8924" ht="12.75" customHeight="1" x14ac:dyDescent="0.2"/>
    <row r="8925" ht="12.75" customHeight="1" x14ac:dyDescent="0.2"/>
    <row r="8926" ht="12.75" customHeight="1" x14ac:dyDescent="0.2"/>
    <row r="8927" ht="12.75" customHeight="1" x14ac:dyDescent="0.2"/>
    <row r="8928" ht="12.75" customHeight="1" x14ac:dyDescent="0.2"/>
    <row r="8929" ht="12.75" customHeight="1" x14ac:dyDescent="0.2"/>
    <row r="8930" ht="12.75" customHeight="1" x14ac:dyDescent="0.2"/>
    <row r="8931" ht="12.75" customHeight="1" x14ac:dyDescent="0.2"/>
    <row r="8932" ht="12.75" customHeight="1" x14ac:dyDescent="0.2"/>
    <row r="8933" ht="12.75" customHeight="1" x14ac:dyDescent="0.2"/>
    <row r="8934" ht="12.75" customHeight="1" x14ac:dyDescent="0.2"/>
    <row r="8935" ht="12.75" customHeight="1" x14ac:dyDescent="0.2"/>
    <row r="8936" ht="12.75" customHeight="1" x14ac:dyDescent="0.2"/>
    <row r="8937" ht="12.75" customHeight="1" x14ac:dyDescent="0.2"/>
    <row r="8938" ht="12.75" customHeight="1" x14ac:dyDescent="0.2"/>
    <row r="8939" ht="12.75" customHeight="1" x14ac:dyDescent="0.2"/>
    <row r="8940" ht="12.75" customHeight="1" x14ac:dyDescent="0.2"/>
    <row r="8941" ht="12.75" customHeight="1" x14ac:dyDescent="0.2"/>
    <row r="8942" ht="12.75" customHeight="1" x14ac:dyDescent="0.2"/>
    <row r="8943" ht="12.75" customHeight="1" x14ac:dyDescent="0.2"/>
    <row r="8944" ht="12.75" customHeight="1" x14ac:dyDescent="0.2"/>
    <row r="8945" ht="12.75" customHeight="1" x14ac:dyDescent="0.2"/>
    <row r="8946" ht="12.75" customHeight="1" x14ac:dyDescent="0.2"/>
    <row r="8947" ht="12.75" customHeight="1" x14ac:dyDescent="0.2"/>
    <row r="8948" ht="12.75" customHeight="1" x14ac:dyDescent="0.2"/>
    <row r="8949" ht="12.75" customHeight="1" x14ac:dyDescent="0.2"/>
    <row r="8950" ht="12.75" customHeight="1" x14ac:dyDescent="0.2"/>
    <row r="8951" ht="12.75" customHeight="1" x14ac:dyDescent="0.2"/>
    <row r="8952" ht="12.75" customHeight="1" x14ac:dyDescent="0.2"/>
    <row r="8953" ht="12.75" customHeight="1" x14ac:dyDescent="0.2"/>
    <row r="8954" ht="12.75" customHeight="1" x14ac:dyDescent="0.2"/>
    <row r="8955" ht="12.75" customHeight="1" x14ac:dyDescent="0.2"/>
    <row r="8956" ht="12.75" customHeight="1" x14ac:dyDescent="0.2"/>
    <row r="8957" ht="12.75" customHeight="1" x14ac:dyDescent="0.2"/>
    <row r="8958" ht="12.75" customHeight="1" x14ac:dyDescent="0.2"/>
    <row r="8959" ht="12.75" customHeight="1" x14ac:dyDescent="0.2"/>
    <row r="8960" ht="12.75" customHeight="1" x14ac:dyDescent="0.2"/>
    <row r="8961" ht="12.75" customHeight="1" x14ac:dyDescent="0.2"/>
    <row r="8962" ht="12.75" customHeight="1" x14ac:dyDescent="0.2"/>
    <row r="8963" ht="12.75" customHeight="1" x14ac:dyDescent="0.2"/>
    <row r="8964" ht="12.75" customHeight="1" x14ac:dyDescent="0.2"/>
    <row r="8965" ht="12.75" customHeight="1" x14ac:dyDescent="0.2"/>
    <row r="8966" ht="12.75" customHeight="1" x14ac:dyDescent="0.2"/>
    <row r="8967" ht="12.75" customHeight="1" x14ac:dyDescent="0.2"/>
    <row r="8968" ht="12.75" customHeight="1" x14ac:dyDescent="0.2"/>
    <row r="8969" ht="12.75" customHeight="1" x14ac:dyDescent="0.2"/>
    <row r="8970" ht="12.75" customHeight="1" x14ac:dyDescent="0.2"/>
    <row r="8971" ht="12.75" customHeight="1" x14ac:dyDescent="0.2"/>
    <row r="8972" ht="12.75" customHeight="1" x14ac:dyDescent="0.2"/>
    <row r="8973" ht="12.75" customHeight="1" x14ac:dyDescent="0.2"/>
    <row r="8974" ht="12.75" customHeight="1" x14ac:dyDescent="0.2"/>
    <row r="8975" ht="12.75" customHeight="1" x14ac:dyDescent="0.2"/>
    <row r="8976" ht="12.75" customHeight="1" x14ac:dyDescent="0.2"/>
    <row r="8977" ht="12.75" customHeight="1" x14ac:dyDescent="0.2"/>
    <row r="8978" ht="12.75" customHeight="1" x14ac:dyDescent="0.2"/>
    <row r="8979" ht="12.75" customHeight="1" x14ac:dyDescent="0.2"/>
    <row r="8980" ht="12.75" customHeight="1" x14ac:dyDescent="0.2"/>
    <row r="8981" ht="12.75" customHeight="1" x14ac:dyDescent="0.2"/>
    <row r="8982" ht="12.75" customHeight="1" x14ac:dyDescent="0.2"/>
    <row r="8983" ht="12.75" customHeight="1" x14ac:dyDescent="0.2"/>
    <row r="8984" ht="12.75" customHeight="1" x14ac:dyDescent="0.2"/>
    <row r="8985" ht="12.75" customHeight="1" x14ac:dyDescent="0.2"/>
    <row r="8986" ht="12.75" customHeight="1" x14ac:dyDescent="0.2"/>
    <row r="8987" ht="12.75" customHeight="1" x14ac:dyDescent="0.2"/>
    <row r="8988" ht="12.75" customHeight="1" x14ac:dyDescent="0.2"/>
    <row r="8989" ht="12.75" customHeight="1" x14ac:dyDescent="0.2"/>
    <row r="8990" ht="12.75" customHeight="1" x14ac:dyDescent="0.2"/>
    <row r="8991" ht="12.75" customHeight="1" x14ac:dyDescent="0.2"/>
    <row r="8992" ht="12.75" customHeight="1" x14ac:dyDescent="0.2"/>
    <row r="8993" ht="12.75" customHeight="1" x14ac:dyDescent="0.2"/>
    <row r="8994" ht="12.75" customHeight="1" x14ac:dyDescent="0.2"/>
    <row r="8995" ht="12.75" customHeight="1" x14ac:dyDescent="0.2"/>
    <row r="8996" ht="12.75" customHeight="1" x14ac:dyDescent="0.2"/>
    <row r="8997" ht="12.75" customHeight="1" x14ac:dyDescent="0.2"/>
    <row r="8998" ht="12.75" customHeight="1" x14ac:dyDescent="0.2"/>
    <row r="8999" ht="12.75" customHeight="1" x14ac:dyDescent="0.2"/>
    <row r="9000" ht="12.75" customHeight="1" x14ac:dyDescent="0.2"/>
    <row r="9001" ht="12.75" customHeight="1" x14ac:dyDescent="0.2"/>
    <row r="9002" ht="12.75" customHeight="1" x14ac:dyDescent="0.2"/>
    <row r="9003" ht="12.75" customHeight="1" x14ac:dyDescent="0.2"/>
    <row r="9004" ht="12.75" customHeight="1" x14ac:dyDescent="0.2"/>
    <row r="9005" ht="12.75" customHeight="1" x14ac:dyDescent="0.2"/>
    <row r="9006" ht="12.75" customHeight="1" x14ac:dyDescent="0.2"/>
    <row r="9007" ht="12.75" customHeight="1" x14ac:dyDescent="0.2"/>
    <row r="9008" ht="12.75" customHeight="1" x14ac:dyDescent="0.2"/>
    <row r="9009" ht="12.75" customHeight="1" x14ac:dyDescent="0.2"/>
    <row r="9010" ht="12.75" customHeight="1" x14ac:dyDescent="0.2"/>
    <row r="9011" ht="12.75" customHeight="1" x14ac:dyDescent="0.2"/>
    <row r="9012" ht="12.75" customHeight="1" x14ac:dyDescent="0.2"/>
    <row r="9013" ht="12.75" customHeight="1" x14ac:dyDescent="0.2"/>
    <row r="9014" ht="12.75" customHeight="1" x14ac:dyDescent="0.2"/>
    <row r="9015" ht="12.75" customHeight="1" x14ac:dyDescent="0.2"/>
    <row r="9016" ht="12.75" customHeight="1" x14ac:dyDescent="0.2"/>
    <row r="9017" ht="12.75" customHeight="1" x14ac:dyDescent="0.2"/>
    <row r="9018" ht="12.75" customHeight="1" x14ac:dyDescent="0.2"/>
    <row r="9019" ht="12.75" customHeight="1" x14ac:dyDescent="0.2"/>
    <row r="9020" ht="12.75" customHeight="1" x14ac:dyDescent="0.2"/>
    <row r="9021" ht="12.75" customHeight="1" x14ac:dyDescent="0.2"/>
    <row r="9022" ht="12.75" customHeight="1" x14ac:dyDescent="0.2"/>
    <row r="9023" ht="12.75" customHeight="1" x14ac:dyDescent="0.2"/>
    <row r="9024" ht="12.75" customHeight="1" x14ac:dyDescent="0.2"/>
    <row r="9025" ht="12.75" customHeight="1" x14ac:dyDescent="0.2"/>
    <row r="9026" ht="12.75" customHeight="1" x14ac:dyDescent="0.2"/>
    <row r="9027" ht="12.75" customHeight="1" x14ac:dyDescent="0.2"/>
    <row r="9028" ht="12.75" customHeight="1" x14ac:dyDescent="0.2"/>
    <row r="9029" ht="12.75" customHeight="1" x14ac:dyDescent="0.2"/>
    <row r="9030" ht="12.75" customHeight="1" x14ac:dyDescent="0.2"/>
    <row r="9031" ht="12.75" customHeight="1" x14ac:dyDescent="0.2"/>
    <row r="9032" ht="12.75" customHeight="1" x14ac:dyDescent="0.2"/>
    <row r="9033" ht="12.75" customHeight="1" x14ac:dyDescent="0.2"/>
    <row r="9034" ht="12.75" customHeight="1" x14ac:dyDescent="0.2"/>
    <row r="9035" ht="12.75" customHeight="1" x14ac:dyDescent="0.2"/>
    <row r="9036" ht="12.75" customHeight="1" x14ac:dyDescent="0.2"/>
    <row r="9037" ht="12.75" customHeight="1" x14ac:dyDescent="0.2"/>
    <row r="9038" ht="12.75" customHeight="1" x14ac:dyDescent="0.2"/>
    <row r="9039" ht="12.75" customHeight="1" x14ac:dyDescent="0.2"/>
    <row r="9040" ht="12.75" customHeight="1" x14ac:dyDescent="0.2"/>
    <row r="9041" ht="12.75" customHeight="1" x14ac:dyDescent="0.2"/>
    <row r="9042" ht="12.75" customHeight="1" x14ac:dyDescent="0.2"/>
    <row r="9043" ht="12.75" customHeight="1" x14ac:dyDescent="0.2"/>
    <row r="9044" ht="12.75" customHeight="1" x14ac:dyDescent="0.2"/>
    <row r="9045" ht="12.75" customHeight="1" x14ac:dyDescent="0.2"/>
    <row r="9046" ht="12.75" customHeight="1" x14ac:dyDescent="0.2"/>
    <row r="9047" ht="12.75" customHeight="1" x14ac:dyDescent="0.2"/>
    <row r="9048" ht="12.75" customHeight="1" x14ac:dyDescent="0.2"/>
    <row r="9049" ht="12.75" customHeight="1" x14ac:dyDescent="0.2"/>
    <row r="9050" ht="12.75" customHeight="1" x14ac:dyDescent="0.2"/>
    <row r="9051" ht="12.75" customHeight="1" x14ac:dyDescent="0.2"/>
    <row r="9052" ht="12.75" customHeight="1" x14ac:dyDescent="0.2"/>
    <row r="9053" ht="12.75" customHeight="1" x14ac:dyDescent="0.2"/>
    <row r="9054" ht="12.75" customHeight="1" x14ac:dyDescent="0.2"/>
    <row r="9055" ht="12.75" customHeight="1" x14ac:dyDescent="0.2"/>
    <row r="9056" ht="12.75" customHeight="1" x14ac:dyDescent="0.2"/>
    <row r="9057" ht="12.75" customHeight="1" x14ac:dyDescent="0.2"/>
    <row r="9058" ht="12.75" customHeight="1" x14ac:dyDescent="0.2"/>
    <row r="9059" ht="12.75" customHeight="1" x14ac:dyDescent="0.2"/>
    <row r="9060" ht="12.75" customHeight="1" x14ac:dyDescent="0.2"/>
    <row r="9061" ht="12.75" customHeight="1" x14ac:dyDescent="0.2"/>
    <row r="9062" ht="12.75" customHeight="1" x14ac:dyDescent="0.2"/>
    <row r="9063" ht="12.75" customHeight="1" x14ac:dyDescent="0.2"/>
    <row r="9064" ht="12.75" customHeight="1" x14ac:dyDescent="0.2"/>
    <row r="9065" ht="12.75" customHeight="1" x14ac:dyDescent="0.2"/>
    <row r="9066" ht="12.75" customHeight="1" x14ac:dyDescent="0.2"/>
    <row r="9067" ht="12.75" customHeight="1" x14ac:dyDescent="0.2"/>
    <row r="9068" ht="12.75" customHeight="1" x14ac:dyDescent="0.2"/>
    <row r="9069" ht="12.75" customHeight="1" x14ac:dyDescent="0.2"/>
    <row r="9070" ht="12.75" customHeight="1" x14ac:dyDescent="0.2"/>
    <row r="9071" ht="12.75" customHeight="1" x14ac:dyDescent="0.2"/>
    <row r="9072" ht="12.75" customHeight="1" x14ac:dyDescent="0.2"/>
    <row r="9073" ht="12.75" customHeight="1" x14ac:dyDescent="0.2"/>
    <row r="9074" ht="12.75" customHeight="1" x14ac:dyDescent="0.2"/>
    <row r="9075" ht="12.75" customHeight="1" x14ac:dyDescent="0.2"/>
    <row r="9076" ht="12.75" customHeight="1" x14ac:dyDescent="0.2"/>
    <row r="9077" ht="12.75" customHeight="1" x14ac:dyDescent="0.2"/>
    <row r="9078" ht="12.75" customHeight="1" x14ac:dyDescent="0.2"/>
    <row r="9079" ht="12.75" customHeight="1" x14ac:dyDescent="0.2"/>
    <row r="9080" ht="12.75" customHeight="1" x14ac:dyDescent="0.2"/>
    <row r="9081" ht="12.75" customHeight="1" x14ac:dyDescent="0.2"/>
    <row r="9082" ht="12.75" customHeight="1" x14ac:dyDescent="0.2"/>
    <row r="9083" ht="12.75" customHeight="1" x14ac:dyDescent="0.2"/>
    <row r="9084" ht="12.75" customHeight="1" x14ac:dyDescent="0.2"/>
    <row r="9085" ht="12.75" customHeight="1" x14ac:dyDescent="0.2"/>
    <row r="9086" ht="12.75" customHeight="1" x14ac:dyDescent="0.2"/>
    <row r="9087" ht="12.75" customHeight="1" x14ac:dyDescent="0.2"/>
    <row r="9088" ht="12.75" customHeight="1" x14ac:dyDescent="0.2"/>
    <row r="9089" ht="12.75" customHeight="1" x14ac:dyDescent="0.2"/>
    <row r="9090" ht="12.75" customHeight="1" x14ac:dyDescent="0.2"/>
    <row r="9091" ht="12.75" customHeight="1" x14ac:dyDescent="0.2"/>
    <row r="9092" ht="12.75" customHeight="1" x14ac:dyDescent="0.2"/>
    <row r="9093" ht="12.75" customHeight="1" x14ac:dyDescent="0.2"/>
    <row r="9094" ht="12.75" customHeight="1" x14ac:dyDescent="0.2"/>
    <row r="9095" ht="12.75" customHeight="1" x14ac:dyDescent="0.2"/>
    <row r="9096" ht="12.75" customHeight="1" x14ac:dyDescent="0.2"/>
    <row r="9097" ht="12.75" customHeight="1" x14ac:dyDescent="0.2"/>
    <row r="9098" ht="12.75" customHeight="1" x14ac:dyDescent="0.2"/>
    <row r="9099" ht="12.75" customHeight="1" x14ac:dyDescent="0.2"/>
    <row r="9100" ht="12.75" customHeight="1" x14ac:dyDescent="0.2"/>
    <row r="9101" ht="12.75" customHeight="1" x14ac:dyDescent="0.2"/>
    <row r="9102" ht="12.75" customHeight="1" x14ac:dyDescent="0.2"/>
    <row r="9103" ht="12.75" customHeight="1" x14ac:dyDescent="0.2"/>
    <row r="9104" ht="12.75" customHeight="1" x14ac:dyDescent="0.2"/>
    <row r="9105" ht="12.75" customHeight="1" x14ac:dyDescent="0.2"/>
    <row r="9106" ht="12.75" customHeight="1" x14ac:dyDescent="0.2"/>
    <row r="9107" ht="12.75" customHeight="1" x14ac:dyDescent="0.2"/>
    <row r="9108" ht="12.75" customHeight="1" x14ac:dyDescent="0.2"/>
    <row r="9109" ht="12.75" customHeight="1" x14ac:dyDescent="0.2"/>
    <row r="9110" ht="12.75" customHeight="1" x14ac:dyDescent="0.2"/>
    <row r="9111" ht="12.75" customHeight="1" x14ac:dyDescent="0.2"/>
    <row r="9112" ht="12.75" customHeight="1" x14ac:dyDescent="0.2"/>
    <row r="9113" ht="12.75" customHeight="1" x14ac:dyDescent="0.2"/>
    <row r="9114" ht="12.75" customHeight="1" x14ac:dyDescent="0.2"/>
    <row r="9115" ht="12.75" customHeight="1" x14ac:dyDescent="0.2"/>
    <row r="9116" ht="12.75" customHeight="1" x14ac:dyDescent="0.2"/>
    <row r="9117" ht="12.75" customHeight="1" x14ac:dyDescent="0.2"/>
    <row r="9118" ht="12.75" customHeight="1" x14ac:dyDescent="0.2"/>
    <row r="9119" ht="12.75" customHeight="1" x14ac:dyDescent="0.2"/>
    <row r="9120" ht="12.75" customHeight="1" x14ac:dyDescent="0.2"/>
    <row r="9121" ht="12.75" customHeight="1" x14ac:dyDescent="0.2"/>
    <row r="9122" ht="12.75" customHeight="1" x14ac:dyDescent="0.2"/>
    <row r="9123" ht="12.75" customHeight="1" x14ac:dyDescent="0.2"/>
    <row r="9124" ht="12.75" customHeight="1" x14ac:dyDescent="0.2"/>
    <row r="9125" ht="12.75" customHeight="1" x14ac:dyDescent="0.2"/>
    <row r="9126" ht="12.75" customHeight="1" x14ac:dyDescent="0.2"/>
    <row r="9127" ht="12.75" customHeight="1" x14ac:dyDescent="0.2"/>
    <row r="9128" ht="12.75" customHeight="1" x14ac:dyDescent="0.2"/>
    <row r="9129" ht="12.75" customHeight="1" x14ac:dyDescent="0.2"/>
    <row r="9130" ht="12.75" customHeight="1" x14ac:dyDescent="0.2"/>
    <row r="9131" ht="12.75" customHeight="1" x14ac:dyDescent="0.2"/>
    <row r="9132" ht="12.75" customHeight="1" x14ac:dyDescent="0.2"/>
    <row r="9133" ht="12.75" customHeight="1" x14ac:dyDescent="0.2"/>
    <row r="9134" ht="12.75" customHeight="1" x14ac:dyDescent="0.2"/>
    <row r="9135" ht="12.75" customHeight="1" x14ac:dyDescent="0.2"/>
    <row r="9136" ht="12.75" customHeight="1" x14ac:dyDescent="0.2"/>
    <row r="9137" ht="12.75" customHeight="1" x14ac:dyDescent="0.2"/>
    <row r="9138" ht="12.75" customHeight="1" x14ac:dyDescent="0.2"/>
    <row r="9139" ht="12.75" customHeight="1" x14ac:dyDescent="0.2"/>
    <row r="9140" ht="12.75" customHeight="1" x14ac:dyDescent="0.2"/>
    <row r="9141" ht="12.75" customHeight="1" x14ac:dyDescent="0.2"/>
    <row r="9142" ht="12.75" customHeight="1" x14ac:dyDescent="0.2"/>
    <row r="9143" ht="12.75" customHeight="1" x14ac:dyDescent="0.2"/>
    <row r="9144" ht="12.75" customHeight="1" x14ac:dyDescent="0.2"/>
    <row r="9145" ht="12.75" customHeight="1" x14ac:dyDescent="0.2"/>
    <row r="9146" ht="12.75" customHeight="1" x14ac:dyDescent="0.2"/>
    <row r="9147" ht="12.75" customHeight="1" x14ac:dyDescent="0.2"/>
    <row r="9148" ht="12.75" customHeight="1" x14ac:dyDescent="0.2"/>
    <row r="9149" ht="12.75" customHeight="1" x14ac:dyDescent="0.2"/>
    <row r="9150" ht="12.75" customHeight="1" x14ac:dyDescent="0.2"/>
    <row r="9151" ht="12.75" customHeight="1" x14ac:dyDescent="0.2"/>
    <row r="9152" ht="12.75" customHeight="1" x14ac:dyDescent="0.2"/>
    <row r="9153" ht="12.75" customHeight="1" x14ac:dyDescent="0.2"/>
    <row r="9154" ht="12.75" customHeight="1" x14ac:dyDescent="0.2"/>
    <row r="9155" ht="12.75" customHeight="1" x14ac:dyDescent="0.2"/>
    <row r="9156" ht="12.75" customHeight="1" x14ac:dyDescent="0.2"/>
    <row r="9157" ht="12.75" customHeight="1" x14ac:dyDescent="0.2"/>
    <row r="9158" ht="12.75" customHeight="1" x14ac:dyDescent="0.2"/>
    <row r="9159" ht="12.75" customHeight="1" x14ac:dyDescent="0.2"/>
    <row r="9160" ht="12.75" customHeight="1" x14ac:dyDescent="0.2"/>
    <row r="9161" ht="12.75" customHeight="1" x14ac:dyDescent="0.2"/>
    <row r="9162" ht="12.75" customHeight="1" x14ac:dyDescent="0.2"/>
    <row r="9163" ht="12.75" customHeight="1" x14ac:dyDescent="0.2"/>
    <row r="9164" ht="12.75" customHeight="1" x14ac:dyDescent="0.2"/>
    <row r="9165" ht="12.75" customHeight="1" x14ac:dyDescent="0.2"/>
    <row r="9166" ht="12.75" customHeight="1" x14ac:dyDescent="0.2"/>
    <row r="9167" ht="12.75" customHeight="1" x14ac:dyDescent="0.2"/>
    <row r="9168" ht="12.75" customHeight="1" x14ac:dyDescent="0.2"/>
    <row r="9169" ht="12.75" customHeight="1" x14ac:dyDescent="0.2"/>
    <row r="9170" ht="12.75" customHeight="1" x14ac:dyDescent="0.2"/>
    <row r="9171" ht="12.75" customHeight="1" x14ac:dyDescent="0.2"/>
    <row r="9172" ht="12.75" customHeight="1" x14ac:dyDescent="0.2"/>
    <row r="9173" ht="12.75" customHeight="1" x14ac:dyDescent="0.2"/>
    <row r="9174" ht="12.75" customHeight="1" x14ac:dyDescent="0.2"/>
    <row r="9175" ht="12.75" customHeight="1" x14ac:dyDescent="0.2"/>
    <row r="9176" ht="12.75" customHeight="1" x14ac:dyDescent="0.2"/>
    <row r="9177" ht="12.75" customHeight="1" x14ac:dyDescent="0.2"/>
    <row r="9178" ht="12.75" customHeight="1" x14ac:dyDescent="0.2"/>
    <row r="9179" ht="12.75" customHeight="1" x14ac:dyDescent="0.2"/>
    <row r="9180" ht="12.75" customHeight="1" x14ac:dyDescent="0.2"/>
    <row r="9181" ht="12.75" customHeight="1" x14ac:dyDescent="0.2"/>
    <row r="9182" ht="12.75" customHeight="1" x14ac:dyDescent="0.2"/>
    <row r="9183" ht="12.75" customHeight="1" x14ac:dyDescent="0.2"/>
    <row r="9184" ht="12.75" customHeight="1" x14ac:dyDescent="0.2"/>
    <row r="9185" ht="12.75" customHeight="1" x14ac:dyDescent="0.2"/>
    <row r="9186" ht="12.75" customHeight="1" x14ac:dyDescent="0.2"/>
    <row r="9187" ht="12.75" customHeight="1" x14ac:dyDescent="0.2"/>
    <row r="9188" ht="12.75" customHeight="1" x14ac:dyDescent="0.2"/>
    <row r="9189" ht="12.75" customHeight="1" x14ac:dyDescent="0.2"/>
    <row r="9190" ht="12.75" customHeight="1" x14ac:dyDescent="0.2"/>
    <row r="9191" ht="12.75" customHeight="1" x14ac:dyDescent="0.2"/>
    <row r="9192" ht="12.75" customHeight="1" x14ac:dyDescent="0.2"/>
    <row r="9193" ht="12.75" customHeight="1" x14ac:dyDescent="0.2"/>
    <row r="9194" ht="12.75" customHeight="1" x14ac:dyDescent="0.2"/>
    <row r="9195" ht="12.75" customHeight="1" x14ac:dyDescent="0.2"/>
    <row r="9196" ht="12.75" customHeight="1" x14ac:dyDescent="0.2"/>
    <row r="9197" ht="12.75" customHeight="1" x14ac:dyDescent="0.2"/>
    <row r="9198" ht="12.75" customHeight="1" x14ac:dyDescent="0.2"/>
    <row r="9199" ht="12.75" customHeight="1" x14ac:dyDescent="0.2"/>
    <row r="9200" ht="12.75" customHeight="1" x14ac:dyDescent="0.2"/>
    <row r="9201" ht="12.75" customHeight="1" x14ac:dyDescent="0.2"/>
    <row r="9202" ht="12.75" customHeight="1" x14ac:dyDescent="0.2"/>
    <row r="9203" ht="12.75" customHeight="1" x14ac:dyDescent="0.2"/>
    <row r="9204" ht="12.75" customHeight="1" x14ac:dyDescent="0.2"/>
    <row r="9205" ht="12.75" customHeight="1" x14ac:dyDescent="0.2"/>
    <row r="9206" ht="12.75" customHeight="1" x14ac:dyDescent="0.2"/>
    <row r="9207" ht="12.75" customHeight="1" x14ac:dyDescent="0.2"/>
    <row r="9208" ht="12.75" customHeight="1" x14ac:dyDescent="0.2"/>
    <row r="9209" ht="12.75" customHeight="1" x14ac:dyDescent="0.2"/>
    <row r="9210" ht="12.75" customHeight="1" x14ac:dyDescent="0.2"/>
    <row r="9211" ht="12.75" customHeight="1" x14ac:dyDescent="0.2"/>
    <row r="9212" ht="12.75" customHeight="1" x14ac:dyDescent="0.2"/>
    <row r="9213" ht="12.75" customHeight="1" x14ac:dyDescent="0.2"/>
    <row r="9214" ht="12.75" customHeight="1" x14ac:dyDescent="0.2"/>
    <row r="9215" ht="12.75" customHeight="1" x14ac:dyDescent="0.2"/>
    <row r="9216" ht="12.75" customHeight="1" x14ac:dyDescent="0.2"/>
    <row r="9217" ht="12.75" customHeight="1" x14ac:dyDescent="0.2"/>
    <row r="9218" ht="12.75" customHeight="1" x14ac:dyDescent="0.2"/>
    <row r="9219" ht="12.75" customHeight="1" x14ac:dyDescent="0.2"/>
    <row r="9220" ht="12.75" customHeight="1" x14ac:dyDescent="0.2"/>
    <row r="9221" ht="12.75" customHeight="1" x14ac:dyDescent="0.2"/>
    <row r="9222" ht="12.75" customHeight="1" x14ac:dyDescent="0.2"/>
    <row r="9223" ht="12.75" customHeight="1" x14ac:dyDescent="0.2"/>
    <row r="9224" ht="12.75" customHeight="1" x14ac:dyDescent="0.2"/>
    <row r="9225" ht="12.75" customHeight="1" x14ac:dyDescent="0.2"/>
    <row r="9226" ht="12.75" customHeight="1" x14ac:dyDescent="0.2"/>
    <row r="9227" ht="12.75" customHeight="1" x14ac:dyDescent="0.2"/>
    <row r="9228" ht="12.75" customHeight="1" x14ac:dyDescent="0.2"/>
    <row r="9229" ht="12.75" customHeight="1" x14ac:dyDescent="0.2"/>
    <row r="9230" ht="12.75" customHeight="1" x14ac:dyDescent="0.2"/>
    <row r="9231" ht="12.75" customHeight="1" x14ac:dyDescent="0.2"/>
    <row r="9232" ht="12.75" customHeight="1" x14ac:dyDescent="0.2"/>
    <row r="9233" ht="12.75" customHeight="1" x14ac:dyDescent="0.2"/>
    <row r="9234" ht="12.75" customHeight="1" x14ac:dyDescent="0.2"/>
    <row r="9235" ht="12.75" customHeight="1" x14ac:dyDescent="0.2"/>
    <row r="9236" ht="12.75" customHeight="1" x14ac:dyDescent="0.2"/>
    <row r="9237" ht="12.75" customHeight="1" x14ac:dyDescent="0.2"/>
    <row r="9238" ht="12.75" customHeight="1" x14ac:dyDescent="0.2"/>
    <row r="9239" ht="12.75" customHeight="1" x14ac:dyDescent="0.2"/>
    <row r="9240" ht="12.75" customHeight="1" x14ac:dyDescent="0.2"/>
    <row r="9241" ht="12.75" customHeight="1" x14ac:dyDescent="0.2"/>
    <row r="9242" ht="12.75" customHeight="1" x14ac:dyDescent="0.2"/>
    <row r="9243" ht="12.75" customHeight="1" x14ac:dyDescent="0.2"/>
    <row r="9244" ht="12.75" customHeight="1" x14ac:dyDescent="0.2"/>
    <row r="9245" ht="12.75" customHeight="1" x14ac:dyDescent="0.2"/>
    <row r="9246" ht="12.75" customHeight="1" x14ac:dyDescent="0.2"/>
    <row r="9247" ht="12.75" customHeight="1" x14ac:dyDescent="0.2"/>
    <row r="9248" ht="12.75" customHeight="1" x14ac:dyDescent="0.2"/>
    <row r="9249" ht="12.75" customHeight="1" x14ac:dyDescent="0.2"/>
    <row r="9250" ht="12.75" customHeight="1" x14ac:dyDescent="0.2"/>
    <row r="9251" ht="12.75" customHeight="1" x14ac:dyDescent="0.2"/>
    <row r="9252" ht="12.75" customHeight="1" x14ac:dyDescent="0.2"/>
    <row r="9253" ht="12.75" customHeight="1" x14ac:dyDescent="0.2"/>
    <row r="9254" ht="12.75" customHeight="1" x14ac:dyDescent="0.2"/>
    <row r="9255" ht="12.75" customHeight="1" x14ac:dyDescent="0.2"/>
    <row r="9256" ht="12.75" customHeight="1" x14ac:dyDescent="0.2"/>
    <row r="9257" ht="12.75" customHeight="1" x14ac:dyDescent="0.2"/>
    <row r="9258" ht="12.75" customHeight="1" x14ac:dyDescent="0.2"/>
    <row r="9259" ht="12.75" customHeight="1" x14ac:dyDescent="0.2"/>
    <row r="9260" ht="12.75" customHeight="1" x14ac:dyDescent="0.2"/>
    <row r="9261" ht="12.75" customHeight="1" x14ac:dyDescent="0.2"/>
    <row r="9262" ht="12.75" customHeight="1" x14ac:dyDescent="0.2"/>
    <row r="9263" ht="12.75" customHeight="1" x14ac:dyDescent="0.2"/>
    <row r="9264" ht="12.75" customHeight="1" x14ac:dyDescent="0.2"/>
    <row r="9265" ht="12.75" customHeight="1" x14ac:dyDescent="0.2"/>
    <row r="9266" ht="12.75" customHeight="1" x14ac:dyDescent="0.2"/>
    <row r="9267" ht="12.75" customHeight="1" x14ac:dyDescent="0.2"/>
    <row r="9268" ht="12.75" customHeight="1" x14ac:dyDescent="0.2"/>
    <row r="9269" ht="12.75" customHeight="1" x14ac:dyDescent="0.2"/>
    <row r="9270" ht="12.75" customHeight="1" x14ac:dyDescent="0.2"/>
    <row r="9271" ht="12.75" customHeight="1" x14ac:dyDescent="0.2"/>
    <row r="9272" ht="12.75" customHeight="1" x14ac:dyDescent="0.2"/>
    <row r="9273" ht="12.75" customHeight="1" x14ac:dyDescent="0.2"/>
    <row r="9274" ht="12.75" customHeight="1" x14ac:dyDescent="0.2"/>
    <row r="9275" ht="12.75" customHeight="1" x14ac:dyDescent="0.2"/>
    <row r="9276" ht="12.75" customHeight="1" x14ac:dyDescent="0.2"/>
    <row r="9277" ht="12.75" customHeight="1" x14ac:dyDescent="0.2"/>
    <row r="9278" ht="12.75" customHeight="1" x14ac:dyDescent="0.2"/>
    <row r="9279" ht="12.75" customHeight="1" x14ac:dyDescent="0.2"/>
    <row r="9280" ht="12.75" customHeight="1" x14ac:dyDescent="0.2"/>
    <row r="9281" ht="12.75" customHeight="1" x14ac:dyDescent="0.2"/>
    <row r="9282" ht="12.75" customHeight="1" x14ac:dyDescent="0.2"/>
    <row r="9283" ht="12.75" customHeight="1" x14ac:dyDescent="0.2"/>
    <row r="9284" ht="12.75" customHeight="1" x14ac:dyDescent="0.2"/>
    <row r="9285" ht="12.75" customHeight="1" x14ac:dyDescent="0.2"/>
    <row r="9286" ht="12.75" customHeight="1" x14ac:dyDescent="0.2"/>
    <row r="9287" ht="12.75" customHeight="1" x14ac:dyDescent="0.2"/>
    <row r="9288" ht="12.75" customHeight="1" x14ac:dyDescent="0.2"/>
    <row r="9289" ht="12.75" customHeight="1" x14ac:dyDescent="0.2"/>
    <row r="9290" ht="12.75" customHeight="1" x14ac:dyDescent="0.2"/>
    <row r="9291" ht="12.75" customHeight="1" x14ac:dyDescent="0.2"/>
    <row r="9292" ht="12.75" customHeight="1" x14ac:dyDescent="0.2"/>
    <row r="9293" ht="12.75" customHeight="1" x14ac:dyDescent="0.2"/>
    <row r="9294" ht="12.75" customHeight="1" x14ac:dyDescent="0.2"/>
    <row r="9295" ht="12.75" customHeight="1" x14ac:dyDescent="0.2"/>
    <row r="9296" ht="12.75" customHeight="1" x14ac:dyDescent="0.2"/>
    <row r="9297" ht="12.75" customHeight="1" x14ac:dyDescent="0.2"/>
    <row r="9298" ht="12.75" customHeight="1" x14ac:dyDescent="0.2"/>
    <row r="9299" ht="12.75" customHeight="1" x14ac:dyDescent="0.2"/>
    <row r="9300" ht="12.75" customHeight="1" x14ac:dyDescent="0.2"/>
    <row r="9301" ht="12.75" customHeight="1" x14ac:dyDescent="0.2"/>
    <row r="9302" ht="12.75" customHeight="1" x14ac:dyDescent="0.2"/>
    <row r="9303" ht="12.75" customHeight="1" x14ac:dyDescent="0.2"/>
    <row r="9304" ht="12.75" customHeight="1" x14ac:dyDescent="0.2"/>
    <row r="9305" ht="12.75" customHeight="1" x14ac:dyDescent="0.2"/>
    <row r="9306" ht="12.75" customHeight="1" x14ac:dyDescent="0.2"/>
    <row r="9307" ht="12.75" customHeight="1" x14ac:dyDescent="0.2"/>
    <row r="9308" ht="12.75" customHeight="1" x14ac:dyDescent="0.2"/>
    <row r="9309" ht="12.75" customHeight="1" x14ac:dyDescent="0.2"/>
    <row r="9310" ht="12.75" customHeight="1" x14ac:dyDescent="0.2"/>
    <row r="9311" ht="12.75" customHeight="1" x14ac:dyDescent="0.2"/>
    <row r="9312" ht="12.75" customHeight="1" x14ac:dyDescent="0.2"/>
    <row r="9313" ht="12.75" customHeight="1" x14ac:dyDescent="0.2"/>
    <row r="9314" ht="12.75" customHeight="1" x14ac:dyDescent="0.2"/>
    <row r="9315" ht="12.75" customHeight="1" x14ac:dyDescent="0.2"/>
    <row r="9316" ht="12.75" customHeight="1" x14ac:dyDescent="0.2"/>
    <row r="9317" ht="12.75" customHeight="1" x14ac:dyDescent="0.2"/>
    <row r="9318" ht="12.75" customHeight="1" x14ac:dyDescent="0.2"/>
    <row r="9319" ht="12.75" customHeight="1" x14ac:dyDescent="0.2"/>
    <row r="9320" ht="12.75" customHeight="1" x14ac:dyDescent="0.2"/>
    <row r="9321" ht="12.75" customHeight="1" x14ac:dyDescent="0.2"/>
    <row r="9322" ht="12.75" customHeight="1" x14ac:dyDescent="0.2"/>
    <row r="9323" ht="12.75" customHeight="1" x14ac:dyDescent="0.2"/>
    <row r="9324" ht="12.75" customHeight="1" x14ac:dyDescent="0.2"/>
    <row r="9325" ht="12.75" customHeight="1" x14ac:dyDescent="0.2"/>
    <row r="9326" ht="12.75" customHeight="1" x14ac:dyDescent="0.2"/>
    <row r="9327" ht="12.75" customHeight="1" x14ac:dyDescent="0.2"/>
    <row r="9328" ht="12.75" customHeight="1" x14ac:dyDescent="0.2"/>
    <row r="9329" ht="12.75" customHeight="1" x14ac:dyDescent="0.2"/>
    <row r="9330" ht="12.75" customHeight="1" x14ac:dyDescent="0.2"/>
    <row r="9331" ht="12.75" customHeight="1" x14ac:dyDescent="0.2"/>
    <row r="9332" ht="12.75" customHeight="1" x14ac:dyDescent="0.2"/>
    <row r="9333" ht="12.75" customHeight="1" x14ac:dyDescent="0.2"/>
    <row r="9334" ht="12.75" customHeight="1" x14ac:dyDescent="0.2"/>
    <row r="9335" ht="12.75" customHeight="1" x14ac:dyDescent="0.2"/>
    <row r="9336" ht="12.75" customHeight="1" x14ac:dyDescent="0.2"/>
    <row r="9337" ht="12.75" customHeight="1" x14ac:dyDescent="0.2"/>
    <row r="9338" ht="12.75" customHeight="1" x14ac:dyDescent="0.2"/>
    <row r="9339" ht="12.75" customHeight="1" x14ac:dyDescent="0.2"/>
    <row r="9340" ht="12.75" customHeight="1" x14ac:dyDescent="0.2"/>
    <row r="9341" ht="12.75" customHeight="1" x14ac:dyDescent="0.2"/>
    <row r="9342" ht="12.75" customHeight="1" x14ac:dyDescent="0.2"/>
    <row r="9343" ht="12.75" customHeight="1" x14ac:dyDescent="0.2"/>
    <row r="9344" ht="12.75" customHeight="1" x14ac:dyDescent="0.2"/>
    <row r="9345" ht="12.75" customHeight="1" x14ac:dyDescent="0.2"/>
    <row r="9346" ht="12.75" customHeight="1" x14ac:dyDescent="0.2"/>
    <row r="9347" ht="12.75" customHeight="1" x14ac:dyDescent="0.2"/>
    <row r="9348" ht="12.75" customHeight="1" x14ac:dyDescent="0.2"/>
    <row r="9349" ht="12.75" customHeight="1" x14ac:dyDescent="0.2"/>
    <row r="9350" ht="12.75" customHeight="1" x14ac:dyDescent="0.2"/>
    <row r="9351" ht="12.75" customHeight="1" x14ac:dyDescent="0.2"/>
    <row r="9352" ht="12.75" customHeight="1" x14ac:dyDescent="0.2"/>
    <row r="9353" ht="12.75" customHeight="1" x14ac:dyDescent="0.2"/>
    <row r="9354" ht="12.75" customHeight="1" x14ac:dyDescent="0.2"/>
    <row r="9355" ht="12.75" customHeight="1" x14ac:dyDescent="0.2"/>
    <row r="9356" ht="12.75" customHeight="1" x14ac:dyDescent="0.2"/>
    <row r="9357" ht="12.75" customHeight="1" x14ac:dyDescent="0.2"/>
    <row r="9358" ht="12.75" customHeight="1" x14ac:dyDescent="0.2"/>
    <row r="9359" ht="12.75" customHeight="1" x14ac:dyDescent="0.2"/>
    <row r="9360" ht="12.75" customHeight="1" x14ac:dyDescent="0.2"/>
    <row r="9361" ht="12.75" customHeight="1" x14ac:dyDescent="0.2"/>
    <row r="9362" ht="12.75" customHeight="1" x14ac:dyDescent="0.2"/>
    <row r="9363" ht="12.75" customHeight="1" x14ac:dyDescent="0.2"/>
    <row r="9364" ht="12.75" customHeight="1" x14ac:dyDescent="0.2"/>
    <row r="9365" ht="12.75" customHeight="1" x14ac:dyDescent="0.2"/>
    <row r="9366" ht="12.75" customHeight="1" x14ac:dyDescent="0.2"/>
    <row r="9367" ht="12.75" customHeight="1" x14ac:dyDescent="0.2"/>
    <row r="9368" ht="12.75" customHeight="1" x14ac:dyDescent="0.2"/>
    <row r="9369" ht="12.75" customHeight="1" x14ac:dyDescent="0.2"/>
    <row r="9370" ht="12.75" customHeight="1" x14ac:dyDescent="0.2"/>
    <row r="9371" ht="12.75" customHeight="1" x14ac:dyDescent="0.2"/>
    <row r="9372" ht="12.75" customHeight="1" x14ac:dyDescent="0.2"/>
    <row r="9373" ht="12.75" customHeight="1" x14ac:dyDescent="0.2"/>
    <row r="9374" ht="12.75" customHeight="1" x14ac:dyDescent="0.2"/>
    <row r="9375" ht="12.75" customHeight="1" x14ac:dyDescent="0.2"/>
    <row r="9376" ht="12.75" customHeight="1" x14ac:dyDescent="0.2"/>
    <row r="9377" ht="12.75" customHeight="1" x14ac:dyDescent="0.2"/>
    <row r="9378" ht="12.75" customHeight="1" x14ac:dyDescent="0.2"/>
    <row r="9379" ht="12.75" customHeight="1" x14ac:dyDescent="0.2"/>
    <row r="9380" ht="12.75" customHeight="1" x14ac:dyDescent="0.2"/>
    <row r="9381" ht="12.75" customHeight="1" x14ac:dyDescent="0.2"/>
    <row r="9382" ht="12.75" customHeight="1" x14ac:dyDescent="0.2"/>
    <row r="9383" ht="12.75" customHeight="1" x14ac:dyDescent="0.2"/>
    <row r="9384" ht="12.75" customHeight="1" x14ac:dyDescent="0.2"/>
    <row r="9385" ht="12.75" customHeight="1" x14ac:dyDescent="0.2"/>
    <row r="9386" ht="12.75" customHeight="1" x14ac:dyDescent="0.2"/>
    <row r="9387" ht="12.75" customHeight="1" x14ac:dyDescent="0.2"/>
    <row r="9388" ht="12.75" customHeight="1" x14ac:dyDescent="0.2"/>
    <row r="9389" ht="12.75" customHeight="1" x14ac:dyDescent="0.2"/>
    <row r="9390" ht="12.75" customHeight="1" x14ac:dyDescent="0.2"/>
    <row r="9391" ht="12.75" customHeight="1" x14ac:dyDescent="0.2"/>
    <row r="9392" ht="12.75" customHeight="1" x14ac:dyDescent="0.2"/>
    <row r="9393" ht="12.75" customHeight="1" x14ac:dyDescent="0.2"/>
    <row r="9394" ht="12.75" customHeight="1" x14ac:dyDescent="0.2"/>
    <row r="9395" ht="12.75" customHeight="1" x14ac:dyDescent="0.2"/>
    <row r="9396" ht="12.75" customHeight="1" x14ac:dyDescent="0.2"/>
    <row r="9397" ht="12.75" customHeight="1" x14ac:dyDescent="0.2"/>
    <row r="9398" ht="12.75" customHeight="1" x14ac:dyDescent="0.2"/>
    <row r="9399" ht="12.75" customHeight="1" x14ac:dyDescent="0.2"/>
    <row r="9400" ht="12.75" customHeight="1" x14ac:dyDescent="0.2"/>
    <row r="9401" ht="12.75" customHeight="1" x14ac:dyDescent="0.2"/>
    <row r="9402" ht="12.75" customHeight="1" x14ac:dyDescent="0.2"/>
    <row r="9403" ht="12.75" customHeight="1" x14ac:dyDescent="0.2"/>
    <row r="9404" ht="12.75" customHeight="1" x14ac:dyDescent="0.2"/>
    <row r="9405" ht="12.75" customHeight="1" x14ac:dyDescent="0.2"/>
    <row r="9406" ht="12.75" customHeight="1" x14ac:dyDescent="0.2"/>
    <row r="9407" ht="12.75" customHeight="1" x14ac:dyDescent="0.2"/>
    <row r="9408" ht="12.75" customHeight="1" x14ac:dyDescent="0.2"/>
    <row r="9409" ht="12.75" customHeight="1" x14ac:dyDescent="0.2"/>
    <row r="9410" ht="12.75" customHeight="1" x14ac:dyDescent="0.2"/>
    <row r="9411" ht="12.75" customHeight="1" x14ac:dyDescent="0.2"/>
    <row r="9412" ht="12.75" customHeight="1" x14ac:dyDescent="0.2"/>
    <row r="9413" ht="12.75" customHeight="1" x14ac:dyDescent="0.2"/>
    <row r="9414" ht="12.75" customHeight="1" x14ac:dyDescent="0.2"/>
    <row r="9415" ht="12.75" customHeight="1" x14ac:dyDescent="0.2"/>
    <row r="9416" ht="12.75" customHeight="1" x14ac:dyDescent="0.2"/>
    <row r="9417" ht="12.75" customHeight="1" x14ac:dyDescent="0.2"/>
    <row r="9418" ht="12.75" customHeight="1" x14ac:dyDescent="0.2"/>
    <row r="9419" ht="12.75" customHeight="1" x14ac:dyDescent="0.2"/>
    <row r="9420" ht="12.75" customHeight="1" x14ac:dyDescent="0.2"/>
    <row r="9421" ht="12.75" customHeight="1" x14ac:dyDescent="0.2"/>
    <row r="9422" ht="12.75" customHeight="1" x14ac:dyDescent="0.2"/>
    <row r="9423" ht="12.75" customHeight="1" x14ac:dyDescent="0.2"/>
    <row r="9424" ht="12.75" customHeight="1" x14ac:dyDescent="0.2"/>
    <row r="9425" ht="12.75" customHeight="1" x14ac:dyDescent="0.2"/>
    <row r="9426" ht="12.75" customHeight="1" x14ac:dyDescent="0.2"/>
    <row r="9427" ht="12.75" customHeight="1" x14ac:dyDescent="0.2"/>
    <row r="9428" ht="12.75" customHeight="1" x14ac:dyDescent="0.2"/>
    <row r="9429" ht="12.75" customHeight="1" x14ac:dyDescent="0.2"/>
    <row r="9430" ht="12.75" customHeight="1" x14ac:dyDescent="0.2"/>
    <row r="9431" ht="12.75" customHeight="1" x14ac:dyDescent="0.2"/>
    <row r="9432" ht="12.75" customHeight="1" x14ac:dyDescent="0.2"/>
    <row r="9433" ht="12.75" customHeight="1" x14ac:dyDescent="0.2"/>
    <row r="9434" ht="12.75" customHeight="1" x14ac:dyDescent="0.2"/>
    <row r="9435" ht="12.75" customHeight="1" x14ac:dyDescent="0.2"/>
    <row r="9436" ht="12.75" customHeight="1" x14ac:dyDescent="0.2"/>
    <row r="9437" ht="12.75" customHeight="1" x14ac:dyDescent="0.2"/>
    <row r="9438" ht="12.75" customHeight="1" x14ac:dyDescent="0.2"/>
    <row r="9439" ht="12.75" customHeight="1" x14ac:dyDescent="0.2"/>
    <row r="9440" ht="12.75" customHeight="1" x14ac:dyDescent="0.2"/>
    <row r="9441" ht="12.75" customHeight="1" x14ac:dyDescent="0.2"/>
    <row r="9442" ht="12.75" customHeight="1" x14ac:dyDescent="0.2"/>
    <row r="9443" ht="12.75" customHeight="1" x14ac:dyDescent="0.2"/>
    <row r="9444" ht="12.75" customHeight="1" x14ac:dyDescent="0.2"/>
    <row r="9445" ht="12.75" customHeight="1" x14ac:dyDescent="0.2"/>
    <row r="9446" ht="12.75" customHeight="1" x14ac:dyDescent="0.2"/>
    <row r="9447" ht="12.75" customHeight="1" x14ac:dyDescent="0.2"/>
    <row r="9448" ht="12.75" customHeight="1" x14ac:dyDescent="0.2"/>
    <row r="9449" ht="12.75" customHeight="1" x14ac:dyDescent="0.2"/>
    <row r="9450" ht="12.75" customHeight="1" x14ac:dyDescent="0.2"/>
    <row r="9451" ht="12.75" customHeight="1" x14ac:dyDescent="0.2"/>
    <row r="9452" ht="12.75" customHeight="1" x14ac:dyDescent="0.2"/>
    <row r="9453" ht="12.75" customHeight="1" x14ac:dyDescent="0.2"/>
    <row r="9454" ht="12.75" customHeight="1" x14ac:dyDescent="0.2"/>
    <row r="9455" ht="12.75" customHeight="1" x14ac:dyDescent="0.2"/>
    <row r="9456" ht="12.75" customHeight="1" x14ac:dyDescent="0.2"/>
    <row r="9457" ht="12.75" customHeight="1" x14ac:dyDescent="0.2"/>
    <row r="9458" ht="12.75" customHeight="1" x14ac:dyDescent="0.2"/>
    <row r="9459" ht="12.75" customHeight="1" x14ac:dyDescent="0.2"/>
    <row r="9460" ht="12.75" customHeight="1" x14ac:dyDescent="0.2"/>
    <row r="9461" ht="12.75" customHeight="1" x14ac:dyDescent="0.2"/>
    <row r="9462" ht="12.75" customHeight="1" x14ac:dyDescent="0.2"/>
    <row r="9463" ht="12.75" customHeight="1" x14ac:dyDescent="0.2"/>
    <row r="9464" ht="12.75" customHeight="1" x14ac:dyDescent="0.2"/>
    <row r="9465" ht="12.75" customHeight="1" x14ac:dyDescent="0.2"/>
    <row r="9466" ht="12.75" customHeight="1" x14ac:dyDescent="0.2"/>
    <row r="9467" ht="12.75" customHeight="1" x14ac:dyDescent="0.2"/>
    <row r="9468" ht="12.75" customHeight="1" x14ac:dyDescent="0.2"/>
    <row r="9469" ht="12.75" customHeight="1" x14ac:dyDescent="0.2"/>
    <row r="9470" ht="12.75" customHeight="1" x14ac:dyDescent="0.2"/>
    <row r="9471" ht="12.75" customHeight="1" x14ac:dyDescent="0.2"/>
    <row r="9472" ht="12.75" customHeight="1" x14ac:dyDescent="0.2"/>
    <row r="9473" ht="12.75" customHeight="1" x14ac:dyDescent="0.2"/>
    <row r="9474" ht="12.75" customHeight="1" x14ac:dyDescent="0.2"/>
    <row r="9475" ht="12.75" customHeight="1" x14ac:dyDescent="0.2"/>
    <row r="9476" ht="12.75" customHeight="1" x14ac:dyDescent="0.2"/>
    <row r="9477" ht="12.75" customHeight="1" x14ac:dyDescent="0.2"/>
    <row r="9478" ht="12.75" customHeight="1" x14ac:dyDescent="0.2"/>
    <row r="9479" ht="12.75" customHeight="1" x14ac:dyDescent="0.2"/>
    <row r="9480" ht="12.75" customHeight="1" x14ac:dyDescent="0.2"/>
    <row r="9481" ht="12.75" customHeight="1" x14ac:dyDescent="0.2"/>
    <row r="9482" ht="12.75" customHeight="1" x14ac:dyDescent="0.2"/>
    <row r="9483" ht="12.75" customHeight="1" x14ac:dyDescent="0.2"/>
    <row r="9484" ht="12.75" customHeight="1" x14ac:dyDescent="0.2"/>
    <row r="9485" ht="12.75" customHeight="1" x14ac:dyDescent="0.2"/>
    <row r="9486" ht="12.75" customHeight="1" x14ac:dyDescent="0.2"/>
    <row r="9487" ht="12.75" customHeight="1" x14ac:dyDescent="0.2"/>
    <row r="9488" ht="12.75" customHeight="1" x14ac:dyDescent="0.2"/>
    <row r="9489" ht="12.75" customHeight="1" x14ac:dyDescent="0.2"/>
    <row r="9490" ht="12.75" customHeight="1" x14ac:dyDescent="0.2"/>
    <row r="9491" ht="12.75" customHeight="1" x14ac:dyDescent="0.2"/>
    <row r="9492" ht="12.75" customHeight="1" x14ac:dyDescent="0.2"/>
    <row r="9493" ht="12.75" customHeight="1" x14ac:dyDescent="0.2"/>
    <row r="9494" ht="12.75" customHeight="1" x14ac:dyDescent="0.2"/>
    <row r="9495" ht="12.75" customHeight="1" x14ac:dyDescent="0.2"/>
    <row r="9496" ht="12.75" customHeight="1" x14ac:dyDescent="0.2"/>
    <row r="9497" ht="12.75" customHeight="1" x14ac:dyDescent="0.2"/>
    <row r="9498" ht="12.75" customHeight="1" x14ac:dyDescent="0.2"/>
    <row r="9499" ht="12.75" customHeight="1" x14ac:dyDescent="0.2"/>
    <row r="9500" ht="12.75" customHeight="1" x14ac:dyDescent="0.2"/>
    <row r="9501" ht="12.75" customHeight="1" x14ac:dyDescent="0.2"/>
    <row r="9502" ht="12.75" customHeight="1" x14ac:dyDescent="0.2"/>
    <row r="9503" ht="12.75" customHeight="1" x14ac:dyDescent="0.2"/>
    <row r="9504" ht="12.75" customHeight="1" x14ac:dyDescent="0.2"/>
    <row r="9505" ht="12.75" customHeight="1" x14ac:dyDescent="0.2"/>
    <row r="9506" ht="12.75" customHeight="1" x14ac:dyDescent="0.2"/>
    <row r="9507" ht="12.75" customHeight="1" x14ac:dyDescent="0.2"/>
    <row r="9508" ht="12.75" customHeight="1" x14ac:dyDescent="0.2"/>
    <row r="9509" ht="12.75" customHeight="1" x14ac:dyDescent="0.2"/>
    <row r="9510" ht="12.75" customHeight="1" x14ac:dyDescent="0.2"/>
    <row r="9511" ht="12.75" customHeight="1" x14ac:dyDescent="0.2"/>
    <row r="9512" ht="12.75" customHeight="1" x14ac:dyDescent="0.2"/>
    <row r="9513" ht="12.75" customHeight="1" x14ac:dyDescent="0.2"/>
    <row r="9514" ht="12.75" customHeight="1" x14ac:dyDescent="0.2"/>
    <row r="9515" ht="12.75" customHeight="1" x14ac:dyDescent="0.2"/>
    <row r="9516" ht="12.75" customHeight="1" x14ac:dyDescent="0.2"/>
    <row r="9517" ht="12.75" customHeight="1" x14ac:dyDescent="0.2"/>
    <row r="9518" ht="12.75" customHeight="1" x14ac:dyDescent="0.2"/>
    <row r="9519" ht="12.75" customHeight="1" x14ac:dyDescent="0.2"/>
    <row r="9520" ht="12.75" customHeight="1" x14ac:dyDescent="0.2"/>
    <row r="9521" ht="12.75" customHeight="1" x14ac:dyDescent="0.2"/>
    <row r="9522" ht="12.75" customHeight="1" x14ac:dyDescent="0.2"/>
    <row r="9523" ht="12.75" customHeight="1" x14ac:dyDescent="0.2"/>
    <row r="9524" ht="12.75" customHeight="1" x14ac:dyDescent="0.2"/>
    <row r="9525" ht="12.75" customHeight="1" x14ac:dyDescent="0.2"/>
    <row r="9526" ht="12.75" customHeight="1" x14ac:dyDescent="0.2"/>
    <row r="9527" ht="12.75" customHeight="1" x14ac:dyDescent="0.2"/>
    <row r="9528" ht="12.75" customHeight="1" x14ac:dyDescent="0.2"/>
    <row r="9529" ht="12.75" customHeight="1" x14ac:dyDescent="0.2"/>
    <row r="9530" ht="12.75" customHeight="1" x14ac:dyDescent="0.2"/>
    <row r="9531" ht="12.75" customHeight="1" x14ac:dyDescent="0.2"/>
    <row r="9532" ht="12.75" customHeight="1" x14ac:dyDescent="0.2"/>
    <row r="9533" ht="12.75" customHeight="1" x14ac:dyDescent="0.2"/>
    <row r="9534" ht="12.75" customHeight="1" x14ac:dyDescent="0.2"/>
    <row r="9535" ht="12.75" customHeight="1" x14ac:dyDescent="0.2"/>
    <row r="9536" ht="12.75" customHeight="1" x14ac:dyDescent="0.2"/>
    <row r="9537" ht="12.75" customHeight="1" x14ac:dyDescent="0.2"/>
    <row r="9538" ht="12.75" customHeight="1" x14ac:dyDescent="0.2"/>
    <row r="9539" ht="12.75" customHeight="1" x14ac:dyDescent="0.2"/>
    <row r="9540" ht="12.75" customHeight="1" x14ac:dyDescent="0.2"/>
    <row r="9541" ht="12.75" customHeight="1" x14ac:dyDescent="0.2"/>
    <row r="9542" ht="12.75" customHeight="1" x14ac:dyDescent="0.2"/>
    <row r="9543" ht="12.75" customHeight="1" x14ac:dyDescent="0.2"/>
    <row r="9544" ht="12.75" customHeight="1" x14ac:dyDescent="0.2"/>
    <row r="9545" ht="12.75" customHeight="1" x14ac:dyDescent="0.2"/>
    <row r="9546" ht="12.75" customHeight="1" x14ac:dyDescent="0.2"/>
    <row r="9547" ht="12.75" customHeight="1" x14ac:dyDescent="0.2"/>
    <row r="9548" ht="12.75" customHeight="1" x14ac:dyDescent="0.2"/>
    <row r="9549" ht="12.75" customHeight="1" x14ac:dyDescent="0.2"/>
    <row r="9550" ht="12.75" customHeight="1" x14ac:dyDescent="0.2"/>
    <row r="9551" ht="12.75" customHeight="1" x14ac:dyDescent="0.2"/>
    <row r="9552" ht="12.75" customHeight="1" x14ac:dyDescent="0.2"/>
    <row r="9553" ht="12.75" customHeight="1" x14ac:dyDescent="0.2"/>
    <row r="9554" ht="12.75" customHeight="1" x14ac:dyDescent="0.2"/>
    <row r="9555" ht="12.75" customHeight="1" x14ac:dyDescent="0.2"/>
    <row r="9556" ht="12.75" customHeight="1" x14ac:dyDescent="0.2"/>
    <row r="9557" ht="12.75" customHeight="1" x14ac:dyDescent="0.2"/>
    <row r="9558" ht="12.75" customHeight="1" x14ac:dyDescent="0.2"/>
    <row r="9559" ht="12.75" customHeight="1" x14ac:dyDescent="0.2"/>
    <row r="9560" ht="12.75" customHeight="1" x14ac:dyDescent="0.2"/>
    <row r="9561" ht="12.75" customHeight="1" x14ac:dyDescent="0.2"/>
    <row r="9562" ht="12.75" customHeight="1" x14ac:dyDescent="0.2"/>
    <row r="9563" ht="12.75" customHeight="1" x14ac:dyDescent="0.2"/>
    <row r="9564" ht="12.75" customHeight="1" x14ac:dyDescent="0.2"/>
    <row r="9565" ht="12.75" customHeight="1" x14ac:dyDescent="0.2"/>
    <row r="9566" ht="12.75" customHeight="1" x14ac:dyDescent="0.2"/>
    <row r="9567" ht="12.75" customHeight="1" x14ac:dyDescent="0.2"/>
    <row r="9568" ht="12.75" customHeight="1" x14ac:dyDescent="0.2"/>
    <row r="9569" ht="12.75" customHeight="1" x14ac:dyDescent="0.2"/>
    <row r="9570" ht="12.75" customHeight="1" x14ac:dyDescent="0.2"/>
    <row r="9571" ht="12.75" customHeight="1" x14ac:dyDescent="0.2"/>
    <row r="9572" ht="12.75" customHeight="1" x14ac:dyDescent="0.2"/>
    <row r="9573" ht="12.75" customHeight="1" x14ac:dyDescent="0.2"/>
    <row r="9574" ht="12.75" customHeight="1" x14ac:dyDescent="0.2"/>
    <row r="9575" ht="12.75" customHeight="1" x14ac:dyDescent="0.2"/>
    <row r="9576" ht="12.75" customHeight="1" x14ac:dyDescent="0.2"/>
    <row r="9577" ht="12.75" customHeight="1" x14ac:dyDescent="0.2"/>
    <row r="9578" ht="12.75" customHeight="1" x14ac:dyDescent="0.2"/>
    <row r="9579" ht="12.75" customHeight="1" x14ac:dyDescent="0.2"/>
    <row r="9580" ht="12.75" customHeight="1" x14ac:dyDescent="0.2"/>
    <row r="9581" ht="12.75" customHeight="1" x14ac:dyDescent="0.2"/>
    <row r="9582" ht="12.75" customHeight="1" x14ac:dyDescent="0.2"/>
    <row r="9583" ht="12.75" customHeight="1" x14ac:dyDescent="0.2"/>
    <row r="9584" ht="12.75" customHeight="1" x14ac:dyDescent="0.2"/>
    <row r="9585" ht="12.75" customHeight="1" x14ac:dyDescent="0.2"/>
    <row r="9586" ht="12.75" customHeight="1" x14ac:dyDescent="0.2"/>
    <row r="9587" ht="12.75" customHeight="1" x14ac:dyDescent="0.2"/>
    <row r="9588" ht="12.75" customHeight="1" x14ac:dyDescent="0.2"/>
    <row r="9589" ht="12.75" customHeight="1" x14ac:dyDescent="0.2"/>
    <row r="9590" ht="12.75" customHeight="1" x14ac:dyDescent="0.2"/>
    <row r="9591" ht="12.75" customHeight="1" x14ac:dyDescent="0.2"/>
    <row r="9592" ht="12.75" customHeight="1" x14ac:dyDescent="0.2"/>
    <row r="9593" ht="12.75" customHeight="1" x14ac:dyDescent="0.2"/>
    <row r="9594" ht="12.75" customHeight="1" x14ac:dyDescent="0.2"/>
    <row r="9595" ht="12.75" customHeight="1" x14ac:dyDescent="0.2"/>
    <row r="9596" ht="12.75" customHeight="1" x14ac:dyDescent="0.2"/>
    <row r="9597" ht="12.75" customHeight="1" x14ac:dyDescent="0.2"/>
    <row r="9598" ht="12.75" customHeight="1" x14ac:dyDescent="0.2"/>
    <row r="9599" ht="12.75" customHeight="1" x14ac:dyDescent="0.2"/>
    <row r="9600" ht="12.75" customHeight="1" x14ac:dyDescent="0.2"/>
    <row r="9601" ht="12.75" customHeight="1" x14ac:dyDescent="0.2"/>
    <row r="9602" ht="12.75" customHeight="1" x14ac:dyDescent="0.2"/>
    <row r="9603" ht="12.75" customHeight="1" x14ac:dyDescent="0.2"/>
    <row r="9604" ht="12.75" customHeight="1" x14ac:dyDescent="0.2"/>
    <row r="9605" ht="12.75" customHeight="1" x14ac:dyDescent="0.2"/>
    <row r="9606" ht="12.75" customHeight="1" x14ac:dyDescent="0.2"/>
    <row r="9607" ht="12.75" customHeight="1" x14ac:dyDescent="0.2"/>
    <row r="9608" ht="12.75" customHeight="1" x14ac:dyDescent="0.2"/>
    <row r="9609" ht="12.75" customHeight="1" x14ac:dyDescent="0.2"/>
    <row r="9610" ht="12.75" customHeight="1" x14ac:dyDescent="0.2"/>
    <row r="9611" ht="12.75" customHeight="1" x14ac:dyDescent="0.2"/>
    <row r="9612" ht="12.75" customHeight="1" x14ac:dyDescent="0.2"/>
    <row r="9613" ht="12.75" customHeight="1" x14ac:dyDescent="0.2"/>
    <row r="9614" ht="12.75" customHeight="1" x14ac:dyDescent="0.2"/>
    <row r="9615" ht="12.75" customHeight="1" x14ac:dyDescent="0.2"/>
    <row r="9616" ht="12.75" customHeight="1" x14ac:dyDescent="0.2"/>
    <row r="9617" ht="12.75" customHeight="1" x14ac:dyDescent="0.2"/>
    <row r="9618" ht="12.75" customHeight="1" x14ac:dyDescent="0.2"/>
    <row r="9619" ht="12.75" customHeight="1" x14ac:dyDescent="0.2"/>
    <row r="9620" ht="12.75" customHeight="1" x14ac:dyDescent="0.2"/>
    <row r="9621" ht="12.75" customHeight="1" x14ac:dyDescent="0.2"/>
    <row r="9622" ht="12.75" customHeight="1" x14ac:dyDescent="0.2"/>
    <row r="9623" ht="12.75" customHeight="1" x14ac:dyDescent="0.2"/>
    <row r="9624" ht="12.75" customHeight="1" x14ac:dyDescent="0.2"/>
    <row r="9625" ht="12.75" customHeight="1" x14ac:dyDescent="0.2"/>
    <row r="9626" ht="12.75" customHeight="1" x14ac:dyDescent="0.2"/>
    <row r="9627" ht="12.75" customHeight="1" x14ac:dyDescent="0.2"/>
    <row r="9628" ht="12.75" customHeight="1" x14ac:dyDescent="0.2"/>
    <row r="9629" ht="12.75" customHeight="1" x14ac:dyDescent="0.2"/>
    <row r="9630" ht="12.75" customHeight="1" x14ac:dyDescent="0.2"/>
    <row r="9631" ht="12.75" customHeight="1" x14ac:dyDescent="0.2"/>
    <row r="9632" ht="12.75" customHeight="1" x14ac:dyDescent="0.2"/>
    <row r="9633" ht="12.75" customHeight="1" x14ac:dyDescent="0.2"/>
    <row r="9634" ht="12.75" customHeight="1" x14ac:dyDescent="0.2"/>
    <row r="9635" ht="12.75" customHeight="1" x14ac:dyDescent="0.2"/>
    <row r="9636" ht="12.75" customHeight="1" x14ac:dyDescent="0.2"/>
    <row r="9637" ht="12.75" customHeight="1" x14ac:dyDescent="0.2"/>
    <row r="9638" ht="12.75" customHeight="1" x14ac:dyDescent="0.2"/>
    <row r="9639" ht="12.75" customHeight="1" x14ac:dyDescent="0.2"/>
    <row r="9640" ht="12.75" customHeight="1" x14ac:dyDescent="0.2"/>
    <row r="9641" ht="12.75" customHeight="1" x14ac:dyDescent="0.2"/>
    <row r="9642" ht="12.75" customHeight="1" x14ac:dyDescent="0.2"/>
    <row r="9643" ht="12.75" customHeight="1" x14ac:dyDescent="0.2"/>
    <row r="9644" ht="12.75" customHeight="1" x14ac:dyDescent="0.2"/>
    <row r="9645" ht="12.75" customHeight="1" x14ac:dyDescent="0.2"/>
    <row r="9646" ht="12.75" customHeight="1" x14ac:dyDescent="0.2"/>
    <row r="9647" ht="12.75" customHeight="1" x14ac:dyDescent="0.2"/>
    <row r="9648" ht="12.75" customHeight="1" x14ac:dyDescent="0.2"/>
    <row r="9649" ht="12.75" customHeight="1" x14ac:dyDescent="0.2"/>
    <row r="9650" ht="12.75" customHeight="1" x14ac:dyDescent="0.2"/>
    <row r="9651" ht="12.75" customHeight="1" x14ac:dyDescent="0.2"/>
    <row r="9652" ht="12.75" customHeight="1" x14ac:dyDescent="0.2"/>
    <row r="9653" ht="12.75" customHeight="1" x14ac:dyDescent="0.2"/>
    <row r="9654" ht="12.75" customHeight="1" x14ac:dyDescent="0.2"/>
    <row r="9655" ht="12.75" customHeight="1" x14ac:dyDescent="0.2"/>
    <row r="9656" ht="12.75" customHeight="1" x14ac:dyDescent="0.2"/>
    <row r="9657" ht="12.75" customHeight="1" x14ac:dyDescent="0.2"/>
    <row r="9658" ht="12.75" customHeight="1" x14ac:dyDescent="0.2"/>
    <row r="9659" ht="12.75" customHeight="1" x14ac:dyDescent="0.2"/>
    <row r="9660" ht="12.75" customHeight="1" x14ac:dyDescent="0.2"/>
    <row r="9661" ht="12.75" customHeight="1" x14ac:dyDescent="0.2"/>
    <row r="9662" ht="12.75" customHeight="1" x14ac:dyDescent="0.2"/>
    <row r="9663" ht="12.75" customHeight="1" x14ac:dyDescent="0.2"/>
    <row r="9664" ht="12.75" customHeight="1" x14ac:dyDescent="0.2"/>
    <row r="9665" ht="12.75" customHeight="1" x14ac:dyDescent="0.2"/>
    <row r="9666" ht="12.75" customHeight="1" x14ac:dyDescent="0.2"/>
    <row r="9667" ht="12.75" customHeight="1" x14ac:dyDescent="0.2"/>
    <row r="9668" ht="12.75" customHeight="1" x14ac:dyDescent="0.2"/>
    <row r="9669" ht="12.75" customHeight="1" x14ac:dyDescent="0.2"/>
    <row r="9670" ht="12.75" customHeight="1" x14ac:dyDescent="0.2"/>
    <row r="9671" ht="12.75" customHeight="1" x14ac:dyDescent="0.2"/>
    <row r="9672" ht="12.75" customHeight="1" x14ac:dyDescent="0.2"/>
    <row r="9673" ht="12.75" customHeight="1" x14ac:dyDescent="0.2"/>
    <row r="9674" ht="12.75" customHeight="1" x14ac:dyDescent="0.2"/>
    <row r="9675" ht="12.75" customHeight="1" x14ac:dyDescent="0.2"/>
    <row r="9676" ht="12.75" customHeight="1" x14ac:dyDescent="0.2"/>
    <row r="9677" ht="12.75" customHeight="1" x14ac:dyDescent="0.2"/>
    <row r="9678" ht="12.75" customHeight="1" x14ac:dyDescent="0.2"/>
    <row r="9679" ht="12.75" customHeight="1" x14ac:dyDescent="0.2"/>
    <row r="9680" ht="12.75" customHeight="1" x14ac:dyDescent="0.2"/>
    <row r="9681" ht="12.75" customHeight="1" x14ac:dyDescent="0.2"/>
    <row r="9682" ht="12.75" customHeight="1" x14ac:dyDescent="0.2"/>
    <row r="9683" ht="12.75" customHeight="1" x14ac:dyDescent="0.2"/>
    <row r="9684" ht="12.75" customHeight="1" x14ac:dyDescent="0.2"/>
    <row r="9685" ht="12.75" customHeight="1" x14ac:dyDescent="0.2"/>
    <row r="9686" ht="12.75" customHeight="1" x14ac:dyDescent="0.2"/>
    <row r="9687" ht="12.75" customHeight="1" x14ac:dyDescent="0.2"/>
    <row r="9688" ht="12.75" customHeight="1" x14ac:dyDescent="0.2"/>
    <row r="9689" ht="12.75" customHeight="1" x14ac:dyDescent="0.2"/>
    <row r="9690" ht="12.75" customHeight="1" x14ac:dyDescent="0.2"/>
    <row r="9691" ht="12.75" customHeight="1" x14ac:dyDescent="0.2"/>
    <row r="9692" ht="12.75" customHeight="1" x14ac:dyDescent="0.2"/>
    <row r="9693" ht="12.75" customHeight="1" x14ac:dyDescent="0.2"/>
    <row r="9694" ht="12.75" customHeight="1" x14ac:dyDescent="0.2"/>
    <row r="9695" ht="12.75" customHeight="1" x14ac:dyDescent="0.2"/>
    <row r="9696" ht="12.75" customHeight="1" x14ac:dyDescent="0.2"/>
    <row r="9697" ht="12.75" customHeight="1" x14ac:dyDescent="0.2"/>
    <row r="9698" ht="12.75" customHeight="1" x14ac:dyDescent="0.2"/>
    <row r="9699" ht="12.75" customHeight="1" x14ac:dyDescent="0.2"/>
    <row r="9700" ht="12.75" customHeight="1" x14ac:dyDescent="0.2"/>
    <row r="9701" ht="12.75" customHeight="1" x14ac:dyDescent="0.2"/>
    <row r="9702" ht="12.75" customHeight="1" x14ac:dyDescent="0.2"/>
    <row r="9703" ht="12.75" customHeight="1" x14ac:dyDescent="0.2"/>
    <row r="9704" ht="12.75" customHeight="1" x14ac:dyDescent="0.2"/>
    <row r="9705" ht="12.75" customHeight="1" x14ac:dyDescent="0.2"/>
    <row r="9706" ht="12.75" customHeight="1" x14ac:dyDescent="0.2"/>
    <row r="9707" ht="12.75" customHeight="1" x14ac:dyDescent="0.2"/>
    <row r="9708" ht="12.75" customHeight="1" x14ac:dyDescent="0.2"/>
    <row r="9709" ht="12.75" customHeight="1" x14ac:dyDescent="0.2"/>
    <row r="9710" ht="12.75" customHeight="1" x14ac:dyDescent="0.2"/>
    <row r="9711" ht="12.75" customHeight="1" x14ac:dyDescent="0.2"/>
    <row r="9712" ht="12.75" customHeight="1" x14ac:dyDescent="0.2"/>
    <row r="9713" ht="12.75" customHeight="1" x14ac:dyDescent="0.2"/>
    <row r="9714" ht="12.75" customHeight="1" x14ac:dyDescent="0.2"/>
    <row r="9715" ht="12.75" customHeight="1" x14ac:dyDescent="0.2"/>
    <row r="9716" ht="12.75" customHeight="1" x14ac:dyDescent="0.2"/>
    <row r="9717" ht="12.75" customHeight="1" x14ac:dyDescent="0.2"/>
    <row r="9718" ht="12.75" customHeight="1" x14ac:dyDescent="0.2"/>
    <row r="9719" ht="12.75" customHeight="1" x14ac:dyDescent="0.2"/>
    <row r="9720" ht="12.75" customHeight="1" x14ac:dyDescent="0.2"/>
    <row r="9721" ht="12.75" customHeight="1" x14ac:dyDescent="0.2"/>
    <row r="9722" ht="12.75" customHeight="1" x14ac:dyDescent="0.2"/>
    <row r="9723" ht="12.75" customHeight="1" x14ac:dyDescent="0.2"/>
    <row r="9724" ht="12.75" customHeight="1" x14ac:dyDescent="0.2"/>
    <row r="9725" ht="12.75" customHeight="1" x14ac:dyDescent="0.2"/>
    <row r="9726" ht="12.75" customHeight="1" x14ac:dyDescent="0.2"/>
    <row r="9727" ht="12.75" customHeight="1" x14ac:dyDescent="0.2"/>
    <row r="9728" ht="12.75" customHeight="1" x14ac:dyDescent="0.2"/>
    <row r="9729" ht="12.75" customHeight="1" x14ac:dyDescent="0.2"/>
    <row r="9730" ht="12.75" customHeight="1" x14ac:dyDescent="0.2"/>
    <row r="9731" ht="12.75" customHeight="1" x14ac:dyDescent="0.2"/>
    <row r="9732" ht="12.75" customHeight="1" x14ac:dyDescent="0.2"/>
    <row r="9733" ht="12.75" customHeight="1" x14ac:dyDescent="0.2"/>
    <row r="9734" ht="12.75" customHeight="1" x14ac:dyDescent="0.2"/>
    <row r="9735" ht="12.75" customHeight="1" x14ac:dyDescent="0.2"/>
    <row r="9736" ht="12.75" customHeight="1" x14ac:dyDescent="0.2"/>
    <row r="9737" ht="12.75" customHeight="1" x14ac:dyDescent="0.2"/>
    <row r="9738" ht="12.75" customHeight="1" x14ac:dyDescent="0.2"/>
    <row r="9739" ht="12.75" customHeight="1" x14ac:dyDescent="0.2"/>
    <row r="9740" ht="12.75" customHeight="1" x14ac:dyDescent="0.2"/>
    <row r="9741" ht="12.75" customHeight="1" x14ac:dyDescent="0.2"/>
    <row r="9742" ht="12.75" customHeight="1" x14ac:dyDescent="0.2"/>
    <row r="9743" ht="12.75" customHeight="1" x14ac:dyDescent="0.2"/>
    <row r="9744" ht="12.75" customHeight="1" x14ac:dyDescent="0.2"/>
    <row r="9745" ht="12.75" customHeight="1" x14ac:dyDescent="0.2"/>
    <row r="9746" ht="12.75" customHeight="1" x14ac:dyDescent="0.2"/>
    <row r="9747" ht="12.75" customHeight="1" x14ac:dyDescent="0.2"/>
    <row r="9748" ht="12.75" customHeight="1" x14ac:dyDescent="0.2"/>
    <row r="9749" ht="12.75" customHeight="1" x14ac:dyDescent="0.2"/>
    <row r="9750" ht="12.75" customHeight="1" x14ac:dyDescent="0.2"/>
    <row r="9751" ht="12.75" customHeight="1" x14ac:dyDescent="0.2"/>
    <row r="9752" ht="12.75" customHeight="1" x14ac:dyDescent="0.2"/>
    <row r="9753" ht="12.75" customHeight="1" x14ac:dyDescent="0.2"/>
    <row r="9754" ht="12.75" customHeight="1" x14ac:dyDescent="0.2"/>
    <row r="9755" ht="12.75" customHeight="1" x14ac:dyDescent="0.2"/>
    <row r="9756" ht="12.75" customHeight="1" x14ac:dyDescent="0.2"/>
    <row r="9757" ht="12.75" customHeight="1" x14ac:dyDescent="0.2"/>
    <row r="9758" ht="12.75" customHeight="1" x14ac:dyDescent="0.2"/>
    <row r="9759" ht="12.75" customHeight="1" x14ac:dyDescent="0.2"/>
    <row r="9760" ht="12.75" customHeight="1" x14ac:dyDescent="0.2"/>
    <row r="9761" ht="12.75" customHeight="1" x14ac:dyDescent="0.2"/>
    <row r="9762" ht="12.75" customHeight="1" x14ac:dyDescent="0.2"/>
    <row r="9763" ht="12.75" customHeight="1" x14ac:dyDescent="0.2"/>
    <row r="9764" ht="12.75" customHeight="1" x14ac:dyDescent="0.2"/>
    <row r="9765" ht="12.75" customHeight="1" x14ac:dyDescent="0.2"/>
    <row r="9766" ht="12.75" customHeight="1" x14ac:dyDescent="0.2"/>
    <row r="9767" ht="12.75" customHeight="1" x14ac:dyDescent="0.2"/>
    <row r="9768" ht="12.75" customHeight="1" x14ac:dyDescent="0.2"/>
    <row r="9769" ht="12.75" customHeight="1" x14ac:dyDescent="0.2"/>
    <row r="9770" ht="12.75" customHeight="1" x14ac:dyDescent="0.2"/>
    <row r="9771" ht="12.75" customHeight="1" x14ac:dyDescent="0.2"/>
    <row r="9772" ht="12.75" customHeight="1" x14ac:dyDescent="0.2"/>
    <row r="9773" ht="12.75" customHeight="1" x14ac:dyDescent="0.2"/>
    <row r="9774" ht="12.75" customHeight="1" x14ac:dyDescent="0.2"/>
    <row r="9775" ht="12.75" customHeight="1" x14ac:dyDescent="0.2"/>
    <row r="9776" ht="12.75" customHeight="1" x14ac:dyDescent="0.2"/>
    <row r="9777" ht="12.75" customHeight="1" x14ac:dyDescent="0.2"/>
    <row r="9778" ht="12.75" customHeight="1" x14ac:dyDescent="0.2"/>
    <row r="9779" ht="12.75" customHeight="1" x14ac:dyDescent="0.2"/>
    <row r="9780" ht="12.75" customHeight="1" x14ac:dyDescent="0.2"/>
    <row r="9781" ht="12.75" customHeight="1" x14ac:dyDescent="0.2"/>
    <row r="9782" ht="12.75" customHeight="1" x14ac:dyDescent="0.2"/>
    <row r="9783" ht="12.75" customHeight="1" x14ac:dyDescent="0.2"/>
    <row r="9784" ht="12.75" customHeight="1" x14ac:dyDescent="0.2"/>
    <row r="9785" ht="12.75" customHeight="1" x14ac:dyDescent="0.2"/>
    <row r="9786" ht="12.75" customHeight="1" x14ac:dyDescent="0.2"/>
    <row r="9787" ht="12.75" customHeight="1" x14ac:dyDescent="0.2"/>
    <row r="9788" ht="12.75" customHeight="1" x14ac:dyDescent="0.2"/>
    <row r="9789" ht="12.75" customHeight="1" x14ac:dyDescent="0.2"/>
    <row r="9790" ht="12.75" customHeight="1" x14ac:dyDescent="0.2"/>
    <row r="9791" ht="12.75" customHeight="1" x14ac:dyDescent="0.2"/>
    <row r="9792" ht="12.75" customHeight="1" x14ac:dyDescent="0.2"/>
    <row r="9793" ht="12.75" customHeight="1" x14ac:dyDescent="0.2"/>
    <row r="9794" ht="12.75" customHeight="1" x14ac:dyDescent="0.2"/>
    <row r="9795" ht="12.75" customHeight="1" x14ac:dyDescent="0.2"/>
    <row r="9796" ht="12.75" customHeight="1" x14ac:dyDescent="0.2"/>
    <row r="9797" ht="12.75" customHeight="1" x14ac:dyDescent="0.2"/>
    <row r="9798" ht="12.75" customHeight="1" x14ac:dyDescent="0.2"/>
    <row r="9799" ht="12.75" customHeight="1" x14ac:dyDescent="0.2"/>
    <row r="9800" ht="12.75" customHeight="1" x14ac:dyDescent="0.2"/>
    <row r="9801" ht="12.75" customHeight="1" x14ac:dyDescent="0.2"/>
    <row r="9802" ht="12.75" customHeight="1" x14ac:dyDescent="0.2"/>
    <row r="9803" ht="12.75" customHeight="1" x14ac:dyDescent="0.2"/>
    <row r="9804" ht="12.75" customHeight="1" x14ac:dyDescent="0.2"/>
    <row r="9805" ht="12.75" customHeight="1" x14ac:dyDescent="0.2"/>
    <row r="9806" ht="12.75" customHeight="1" x14ac:dyDescent="0.2"/>
    <row r="9807" ht="12.75" customHeight="1" x14ac:dyDescent="0.2"/>
    <row r="9808" ht="12.75" customHeight="1" x14ac:dyDescent="0.2"/>
    <row r="9809" ht="12.75" customHeight="1" x14ac:dyDescent="0.2"/>
    <row r="9810" ht="12.75" customHeight="1" x14ac:dyDescent="0.2"/>
    <row r="9811" ht="12.75" customHeight="1" x14ac:dyDescent="0.2"/>
    <row r="9812" ht="12.75" customHeight="1" x14ac:dyDescent="0.2"/>
    <row r="9813" ht="12.75" customHeight="1" x14ac:dyDescent="0.2"/>
    <row r="9814" ht="12.75" customHeight="1" x14ac:dyDescent="0.2"/>
    <row r="9815" ht="12.75" customHeight="1" x14ac:dyDescent="0.2"/>
    <row r="9816" ht="12.75" customHeight="1" x14ac:dyDescent="0.2"/>
    <row r="9817" ht="12.75" customHeight="1" x14ac:dyDescent="0.2"/>
    <row r="9818" ht="12.75" customHeight="1" x14ac:dyDescent="0.2"/>
    <row r="9819" ht="12.75" customHeight="1" x14ac:dyDescent="0.2"/>
    <row r="9820" ht="12.75" customHeight="1" x14ac:dyDescent="0.2"/>
    <row r="9821" ht="12.75" customHeight="1" x14ac:dyDescent="0.2"/>
    <row r="9822" ht="12.75" customHeight="1" x14ac:dyDescent="0.2"/>
    <row r="9823" ht="12.75" customHeight="1" x14ac:dyDescent="0.2"/>
    <row r="9824" ht="12.75" customHeight="1" x14ac:dyDescent="0.2"/>
    <row r="9825" ht="12.75" customHeight="1" x14ac:dyDescent="0.2"/>
    <row r="9826" ht="12.75" customHeight="1" x14ac:dyDescent="0.2"/>
    <row r="9827" ht="12.75" customHeight="1" x14ac:dyDescent="0.2"/>
    <row r="9828" ht="12.75" customHeight="1" x14ac:dyDescent="0.2"/>
    <row r="9829" ht="12.75" customHeight="1" x14ac:dyDescent="0.2"/>
    <row r="9830" ht="12.75" customHeight="1" x14ac:dyDescent="0.2"/>
    <row r="9831" ht="12.75" customHeight="1" x14ac:dyDescent="0.2"/>
    <row r="9832" ht="12.75" customHeight="1" x14ac:dyDescent="0.2"/>
    <row r="9833" ht="12.75" customHeight="1" x14ac:dyDescent="0.2"/>
    <row r="9834" ht="12.75" customHeight="1" x14ac:dyDescent="0.2"/>
    <row r="9835" ht="12.75" customHeight="1" x14ac:dyDescent="0.2"/>
    <row r="9836" ht="12.75" customHeight="1" x14ac:dyDescent="0.2"/>
    <row r="9837" ht="12.75" customHeight="1" x14ac:dyDescent="0.2"/>
    <row r="9838" ht="12.75" customHeight="1" x14ac:dyDescent="0.2"/>
    <row r="9839" ht="12.75" customHeight="1" x14ac:dyDescent="0.2"/>
    <row r="9840" ht="12.75" customHeight="1" x14ac:dyDescent="0.2"/>
    <row r="9841" ht="12.75" customHeight="1" x14ac:dyDescent="0.2"/>
    <row r="9842" ht="12.75" customHeight="1" x14ac:dyDescent="0.2"/>
    <row r="9843" ht="12.75" customHeight="1" x14ac:dyDescent="0.2"/>
    <row r="9844" ht="12.75" customHeight="1" x14ac:dyDescent="0.2"/>
    <row r="9845" ht="12.75" customHeight="1" x14ac:dyDescent="0.2"/>
    <row r="9846" ht="12.75" customHeight="1" x14ac:dyDescent="0.2"/>
    <row r="9847" ht="12.75" customHeight="1" x14ac:dyDescent="0.2"/>
    <row r="9848" ht="12.75" customHeight="1" x14ac:dyDescent="0.2"/>
    <row r="9849" ht="12.75" customHeight="1" x14ac:dyDescent="0.2"/>
    <row r="9850" ht="12.75" customHeight="1" x14ac:dyDescent="0.2"/>
    <row r="9851" ht="12.75" customHeight="1" x14ac:dyDescent="0.2"/>
    <row r="9852" ht="12.75" customHeight="1" x14ac:dyDescent="0.2"/>
    <row r="9853" ht="12.75" customHeight="1" x14ac:dyDescent="0.2"/>
    <row r="9854" ht="12.75" customHeight="1" x14ac:dyDescent="0.2"/>
    <row r="9855" ht="12.75" customHeight="1" x14ac:dyDescent="0.2"/>
    <row r="9856" ht="12.75" customHeight="1" x14ac:dyDescent="0.2"/>
    <row r="9857" ht="12.75" customHeight="1" x14ac:dyDescent="0.2"/>
    <row r="9858" ht="12.75" customHeight="1" x14ac:dyDescent="0.2"/>
    <row r="9859" ht="12.75" customHeight="1" x14ac:dyDescent="0.2"/>
    <row r="9860" ht="12.75" customHeight="1" x14ac:dyDescent="0.2"/>
    <row r="9861" ht="12.75" customHeight="1" x14ac:dyDescent="0.2"/>
    <row r="9862" ht="12.75" customHeight="1" x14ac:dyDescent="0.2"/>
    <row r="9863" ht="12.75" customHeight="1" x14ac:dyDescent="0.2"/>
    <row r="9864" ht="12.75" customHeight="1" x14ac:dyDescent="0.2"/>
    <row r="9865" ht="12.75" customHeight="1" x14ac:dyDescent="0.2"/>
    <row r="9866" ht="12.75" customHeight="1" x14ac:dyDescent="0.2"/>
    <row r="9867" ht="12.75" customHeight="1" x14ac:dyDescent="0.2"/>
    <row r="9868" ht="12.75" customHeight="1" x14ac:dyDescent="0.2"/>
    <row r="9869" ht="12.75" customHeight="1" x14ac:dyDescent="0.2"/>
    <row r="9870" ht="12.75" customHeight="1" x14ac:dyDescent="0.2"/>
    <row r="9871" ht="12.75" customHeight="1" x14ac:dyDescent="0.2"/>
    <row r="9872" ht="12.75" customHeight="1" x14ac:dyDescent="0.2"/>
    <row r="9873" ht="12.75" customHeight="1" x14ac:dyDescent="0.2"/>
    <row r="9874" ht="12.75" customHeight="1" x14ac:dyDescent="0.2"/>
    <row r="9875" ht="12.75" customHeight="1" x14ac:dyDescent="0.2"/>
    <row r="9876" ht="12.75" customHeight="1" x14ac:dyDescent="0.2"/>
    <row r="9877" ht="12.75" customHeight="1" x14ac:dyDescent="0.2"/>
    <row r="9878" ht="12.75" customHeight="1" x14ac:dyDescent="0.2"/>
    <row r="9879" ht="12.75" customHeight="1" x14ac:dyDescent="0.2"/>
    <row r="9880" ht="12.75" customHeight="1" x14ac:dyDescent="0.2"/>
    <row r="9881" ht="12.75" customHeight="1" x14ac:dyDescent="0.2"/>
    <row r="9882" ht="12.75" customHeight="1" x14ac:dyDescent="0.2"/>
    <row r="9883" ht="12.75" customHeight="1" x14ac:dyDescent="0.2"/>
    <row r="9884" ht="12.75" customHeight="1" x14ac:dyDescent="0.2"/>
    <row r="9885" ht="12.75" customHeight="1" x14ac:dyDescent="0.2"/>
    <row r="9886" ht="12.75" customHeight="1" x14ac:dyDescent="0.2"/>
    <row r="9887" ht="12.75" customHeight="1" x14ac:dyDescent="0.2"/>
    <row r="9888" ht="12.75" customHeight="1" x14ac:dyDescent="0.2"/>
    <row r="9889" ht="12.75" customHeight="1" x14ac:dyDescent="0.2"/>
    <row r="9890" ht="12.75" customHeight="1" x14ac:dyDescent="0.2"/>
    <row r="9891" ht="12.75" customHeight="1" x14ac:dyDescent="0.2"/>
    <row r="9892" ht="12.75" customHeight="1" x14ac:dyDescent="0.2"/>
    <row r="9893" ht="12.75" customHeight="1" x14ac:dyDescent="0.2"/>
    <row r="9894" ht="12.75" customHeight="1" x14ac:dyDescent="0.2"/>
    <row r="9895" ht="12.75" customHeight="1" x14ac:dyDescent="0.2"/>
    <row r="9896" ht="12.75" customHeight="1" x14ac:dyDescent="0.2"/>
    <row r="9897" ht="12.75" customHeight="1" x14ac:dyDescent="0.2"/>
    <row r="9898" ht="12.75" customHeight="1" x14ac:dyDescent="0.2"/>
    <row r="9899" ht="12.75" customHeight="1" x14ac:dyDescent="0.2"/>
    <row r="9900" ht="12.75" customHeight="1" x14ac:dyDescent="0.2"/>
    <row r="9901" ht="12.75" customHeight="1" x14ac:dyDescent="0.2"/>
    <row r="9902" ht="12.75" customHeight="1" x14ac:dyDescent="0.2"/>
    <row r="9903" ht="12.75" customHeight="1" x14ac:dyDescent="0.2"/>
    <row r="9904" ht="12.75" customHeight="1" x14ac:dyDescent="0.2"/>
    <row r="9905" ht="12.75" customHeight="1" x14ac:dyDescent="0.2"/>
    <row r="9906" ht="12.75" customHeight="1" x14ac:dyDescent="0.2"/>
    <row r="9907" ht="12.75" customHeight="1" x14ac:dyDescent="0.2"/>
    <row r="9908" ht="12.75" customHeight="1" x14ac:dyDescent="0.2"/>
    <row r="9909" ht="12.75" customHeight="1" x14ac:dyDescent="0.2"/>
    <row r="9910" ht="12.75" customHeight="1" x14ac:dyDescent="0.2"/>
    <row r="9911" ht="12.75" customHeight="1" x14ac:dyDescent="0.2"/>
    <row r="9912" ht="12.75" customHeight="1" x14ac:dyDescent="0.2"/>
    <row r="9913" ht="12.75" customHeight="1" x14ac:dyDescent="0.2"/>
    <row r="9914" ht="12.75" customHeight="1" x14ac:dyDescent="0.2"/>
    <row r="9915" ht="12.75" customHeight="1" x14ac:dyDescent="0.2"/>
    <row r="9916" ht="12.75" customHeight="1" x14ac:dyDescent="0.2"/>
    <row r="9917" ht="12.75" customHeight="1" x14ac:dyDescent="0.2"/>
    <row r="9918" ht="12.75" customHeight="1" x14ac:dyDescent="0.2"/>
    <row r="9919" ht="12.75" customHeight="1" x14ac:dyDescent="0.2"/>
    <row r="9920" ht="12.75" customHeight="1" x14ac:dyDescent="0.2"/>
    <row r="9921" ht="12.75" customHeight="1" x14ac:dyDescent="0.2"/>
    <row r="9922" ht="12.75" customHeight="1" x14ac:dyDescent="0.2"/>
    <row r="9923" ht="12.75" customHeight="1" x14ac:dyDescent="0.2"/>
    <row r="9924" ht="12.75" customHeight="1" x14ac:dyDescent="0.2"/>
    <row r="9925" ht="12.75" customHeight="1" x14ac:dyDescent="0.2"/>
    <row r="9926" ht="12.75" customHeight="1" x14ac:dyDescent="0.2"/>
    <row r="9927" ht="12.75" customHeight="1" x14ac:dyDescent="0.2"/>
    <row r="9928" ht="12.75" customHeight="1" x14ac:dyDescent="0.2"/>
    <row r="9929" ht="12.75" customHeight="1" x14ac:dyDescent="0.2"/>
    <row r="9930" ht="12.75" customHeight="1" x14ac:dyDescent="0.2"/>
    <row r="9931" ht="12.75" customHeight="1" x14ac:dyDescent="0.2"/>
    <row r="9932" ht="12.75" customHeight="1" x14ac:dyDescent="0.2"/>
    <row r="9933" ht="12.75" customHeight="1" x14ac:dyDescent="0.2"/>
    <row r="9934" ht="12.75" customHeight="1" x14ac:dyDescent="0.2"/>
    <row r="9935" ht="12.75" customHeight="1" x14ac:dyDescent="0.2"/>
    <row r="9936" ht="12.75" customHeight="1" x14ac:dyDescent="0.2"/>
    <row r="9937" ht="12.75" customHeight="1" x14ac:dyDescent="0.2"/>
    <row r="9938" ht="12.75" customHeight="1" x14ac:dyDescent="0.2"/>
    <row r="9939" ht="12.75" customHeight="1" x14ac:dyDescent="0.2"/>
    <row r="9940" ht="12.75" customHeight="1" x14ac:dyDescent="0.2"/>
    <row r="9941" ht="12.75" customHeight="1" x14ac:dyDescent="0.2"/>
    <row r="9942" ht="12.75" customHeight="1" x14ac:dyDescent="0.2"/>
    <row r="9943" ht="12.75" customHeight="1" x14ac:dyDescent="0.2"/>
    <row r="9944" ht="12.75" customHeight="1" x14ac:dyDescent="0.2"/>
    <row r="9945" ht="12.75" customHeight="1" x14ac:dyDescent="0.2"/>
    <row r="9946" ht="12.75" customHeight="1" x14ac:dyDescent="0.2"/>
    <row r="9947" ht="12.75" customHeight="1" x14ac:dyDescent="0.2"/>
    <row r="9948" ht="12.75" customHeight="1" x14ac:dyDescent="0.2"/>
    <row r="9949" ht="12.75" customHeight="1" x14ac:dyDescent="0.2"/>
    <row r="9950" ht="12.75" customHeight="1" x14ac:dyDescent="0.2"/>
    <row r="9951" ht="12.75" customHeight="1" x14ac:dyDescent="0.2"/>
    <row r="9952" ht="12.75" customHeight="1" x14ac:dyDescent="0.2"/>
    <row r="9953" ht="12.75" customHeight="1" x14ac:dyDescent="0.2"/>
    <row r="9954" ht="12.75" customHeight="1" x14ac:dyDescent="0.2"/>
    <row r="9955" ht="12.75" customHeight="1" x14ac:dyDescent="0.2"/>
    <row r="9956" ht="12.75" customHeight="1" x14ac:dyDescent="0.2"/>
    <row r="9957" ht="12.75" customHeight="1" x14ac:dyDescent="0.2"/>
    <row r="9958" ht="12.75" customHeight="1" x14ac:dyDescent="0.2"/>
    <row r="9959" ht="12.75" customHeight="1" x14ac:dyDescent="0.2"/>
    <row r="9960" ht="12.75" customHeight="1" x14ac:dyDescent="0.2"/>
    <row r="9961" ht="12.75" customHeight="1" x14ac:dyDescent="0.2"/>
    <row r="9962" ht="12.75" customHeight="1" x14ac:dyDescent="0.2"/>
    <row r="9963" ht="12.75" customHeight="1" x14ac:dyDescent="0.2"/>
    <row r="9964" ht="12.75" customHeight="1" x14ac:dyDescent="0.2"/>
    <row r="9965" ht="12.75" customHeight="1" x14ac:dyDescent="0.2"/>
    <row r="9966" ht="12.75" customHeight="1" x14ac:dyDescent="0.2"/>
    <row r="9967" ht="12.75" customHeight="1" x14ac:dyDescent="0.2"/>
    <row r="9968" ht="12.75" customHeight="1" x14ac:dyDescent="0.2"/>
    <row r="9969" ht="12.75" customHeight="1" x14ac:dyDescent="0.2"/>
    <row r="9970" ht="12.75" customHeight="1" x14ac:dyDescent="0.2"/>
    <row r="9971" ht="12.75" customHeight="1" x14ac:dyDescent="0.2"/>
    <row r="9972" ht="12.75" customHeight="1" x14ac:dyDescent="0.2"/>
    <row r="9973" ht="12.75" customHeight="1" x14ac:dyDescent="0.2"/>
    <row r="9974" ht="12.75" customHeight="1" x14ac:dyDescent="0.2"/>
    <row r="9975" ht="12.75" customHeight="1" x14ac:dyDescent="0.2"/>
    <row r="9976" ht="12.75" customHeight="1" x14ac:dyDescent="0.2"/>
    <row r="9977" ht="12.75" customHeight="1" x14ac:dyDescent="0.2"/>
    <row r="9978" ht="12.75" customHeight="1" x14ac:dyDescent="0.2"/>
    <row r="9979" ht="12.75" customHeight="1" x14ac:dyDescent="0.2"/>
    <row r="9980" ht="12.75" customHeight="1" x14ac:dyDescent="0.2"/>
    <row r="9981" ht="12.75" customHeight="1" x14ac:dyDescent="0.2"/>
    <row r="9982" ht="12.75" customHeight="1" x14ac:dyDescent="0.2"/>
    <row r="9983" ht="12.75" customHeight="1" x14ac:dyDescent="0.2"/>
    <row r="9984" ht="12.75" customHeight="1" x14ac:dyDescent="0.2"/>
    <row r="9985" ht="12.75" customHeight="1" x14ac:dyDescent="0.2"/>
    <row r="9986" ht="12.75" customHeight="1" x14ac:dyDescent="0.2"/>
    <row r="9987" ht="12.75" customHeight="1" x14ac:dyDescent="0.2"/>
    <row r="9988" ht="12.75" customHeight="1" x14ac:dyDescent="0.2"/>
    <row r="9989" ht="12.75" customHeight="1" x14ac:dyDescent="0.2"/>
    <row r="9990" ht="12.75" customHeight="1" x14ac:dyDescent="0.2"/>
    <row r="9991" ht="12.75" customHeight="1" x14ac:dyDescent="0.2"/>
    <row r="9992" ht="12.75" customHeight="1" x14ac:dyDescent="0.2"/>
    <row r="9993" ht="12.75" customHeight="1" x14ac:dyDescent="0.2"/>
    <row r="9994" ht="12.75" customHeight="1" x14ac:dyDescent="0.2"/>
    <row r="9995" ht="12.75" customHeight="1" x14ac:dyDescent="0.2"/>
    <row r="9996" ht="12.75" customHeight="1" x14ac:dyDescent="0.2"/>
    <row r="9997" ht="12.75" customHeight="1" x14ac:dyDescent="0.2"/>
    <row r="9998" ht="12.75" customHeight="1" x14ac:dyDescent="0.2"/>
    <row r="9999" ht="12.75" customHeight="1" x14ac:dyDescent="0.2"/>
    <row r="10000" ht="12.75" customHeight="1" x14ac:dyDescent="0.2"/>
    <row r="10001" ht="12.75" customHeight="1" x14ac:dyDescent="0.2"/>
    <row r="10002" ht="12.75" customHeight="1" x14ac:dyDescent="0.2"/>
    <row r="10003" ht="12.75" customHeight="1" x14ac:dyDescent="0.2"/>
    <row r="10004" ht="12.75" customHeight="1" x14ac:dyDescent="0.2"/>
    <row r="10005" ht="12.75" customHeight="1" x14ac:dyDescent="0.2"/>
    <row r="10006" ht="12.75" customHeight="1" x14ac:dyDescent="0.2"/>
    <row r="10007" ht="12.75" customHeight="1" x14ac:dyDescent="0.2"/>
    <row r="10008" ht="12.75" customHeight="1" x14ac:dyDescent="0.2"/>
    <row r="10009" ht="12.75" customHeight="1" x14ac:dyDescent="0.2"/>
    <row r="10010" ht="12.75" customHeight="1" x14ac:dyDescent="0.2"/>
    <row r="10011" ht="12.75" customHeight="1" x14ac:dyDescent="0.2"/>
    <row r="10012" ht="12.75" customHeight="1" x14ac:dyDescent="0.2"/>
    <row r="10013" ht="12.75" customHeight="1" x14ac:dyDescent="0.2"/>
    <row r="10014" ht="12.75" customHeight="1" x14ac:dyDescent="0.2"/>
    <row r="10015" ht="12.75" customHeight="1" x14ac:dyDescent="0.2"/>
    <row r="10016" ht="12.75" customHeight="1" x14ac:dyDescent="0.2"/>
    <row r="10017" ht="12.75" customHeight="1" x14ac:dyDescent="0.2"/>
    <row r="10018" ht="12.75" customHeight="1" x14ac:dyDescent="0.2"/>
    <row r="10019" ht="12.75" customHeight="1" x14ac:dyDescent="0.2"/>
    <row r="10020" ht="12.75" customHeight="1" x14ac:dyDescent="0.2"/>
    <row r="10021" ht="12.75" customHeight="1" x14ac:dyDescent="0.2"/>
    <row r="10022" ht="12.75" customHeight="1" x14ac:dyDescent="0.2"/>
    <row r="10023" ht="12.75" customHeight="1" x14ac:dyDescent="0.2"/>
    <row r="10024" ht="12.75" customHeight="1" x14ac:dyDescent="0.2"/>
    <row r="10025" ht="12.75" customHeight="1" x14ac:dyDescent="0.2"/>
    <row r="10026" ht="12.75" customHeight="1" x14ac:dyDescent="0.2"/>
    <row r="10027" ht="12.75" customHeight="1" x14ac:dyDescent="0.2"/>
    <row r="10028" ht="12.75" customHeight="1" x14ac:dyDescent="0.2"/>
    <row r="10029" ht="12.75" customHeight="1" x14ac:dyDescent="0.2"/>
    <row r="10030" ht="12.75" customHeight="1" x14ac:dyDescent="0.2"/>
    <row r="10031" ht="12.75" customHeight="1" x14ac:dyDescent="0.2"/>
    <row r="10032" ht="12.75" customHeight="1" x14ac:dyDescent="0.2"/>
    <row r="10033" ht="12.75" customHeight="1" x14ac:dyDescent="0.2"/>
    <row r="10034" ht="12.75" customHeight="1" x14ac:dyDescent="0.2"/>
    <row r="10035" ht="12.75" customHeight="1" x14ac:dyDescent="0.2"/>
    <row r="10036" ht="12.75" customHeight="1" x14ac:dyDescent="0.2"/>
    <row r="10037" ht="12.75" customHeight="1" x14ac:dyDescent="0.2"/>
    <row r="10038" ht="12.75" customHeight="1" x14ac:dyDescent="0.2"/>
    <row r="10039" ht="12.75" customHeight="1" x14ac:dyDescent="0.2"/>
    <row r="10040" ht="12.75" customHeight="1" x14ac:dyDescent="0.2"/>
    <row r="10041" ht="12.75" customHeight="1" x14ac:dyDescent="0.2"/>
    <row r="10042" ht="12.75" customHeight="1" x14ac:dyDescent="0.2"/>
    <row r="10043" ht="12.75" customHeight="1" x14ac:dyDescent="0.2"/>
    <row r="10044" ht="12.75" customHeight="1" x14ac:dyDescent="0.2"/>
    <row r="10045" ht="12.75" customHeight="1" x14ac:dyDescent="0.2"/>
    <row r="10046" ht="12.75" customHeight="1" x14ac:dyDescent="0.2"/>
    <row r="10047" ht="12.75" customHeight="1" x14ac:dyDescent="0.2"/>
    <row r="10048" ht="12.75" customHeight="1" x14ac:dyDescent="0.2"/>
    <row r="10049" ht="12.75" customHeight="1" x14ac:dyDescent="0.2"/>
    <row r="10050" ht="12.75" customHeight="1" x14ac:dyDescent="0.2"/>
    <row r="10051" ht="12.75" customHeight="1" x14ac:dyDescent="0.2"/>
    <row r="10052" ht="12.75" customHeight="1" x14ac:dyDescent="0.2"/>
    <row r="10053" ht="12.75" customHeight="1" x14ac:dyDescent="0.2"/>
    <row r="10054" ht="12.75" customHeight="1" x14ac:dyDescent="0.2"/>
    <row r="10055" ht="12.75" customHeight="1" x14ac:dyDescent="0.2"/>
    <row r="10056" ht="12.75" customHeight="1" x14ac:dyDescent="0.2"/>
    <row r="10057" ht="12.75" customHeight="1" x14ac:dyDescent="0.2"/>
    <row r="10058" ht="12.75" customHeight="1" x14ac:dyDescent="0.2"/>
    <row r="10059" ht="12.75" customHeight="1" x14ac:dyDescent="0.2"/>
    <row r="10060" ht="12.75" customHeight="1" x14ac:dyDescent="0.2"/>
    <row r="10061" ht="12.75" customHeight="1" x14ac:dyDescent="0.2"/>
    <row r="10062" ht="12.75" customHeight="1" x14ac:dyDescent="0.2"/>
    <row r="10063" ht="12.75" customHeight="1" x14ac:dyDescent="0.2"/>
    <row r="10064" ht="12.75" customHeight="1" x14ac:dyDescent="0.2"/>
    <row r="10065" ht="12.75" customHeight="1" x14ac:dyDescent="0.2"/>
    <row r="10066" ht="12.75" customHeight="1" x14ac:dyDescent="0.2"/>
    <row r="10067" ht="12.75" customHeight="1" x14ac:dyDescent="0.2"/>
    <row r="10068" ht="12.75" customHeight="1" x14ac:dyDescent="0.2"/>
    <row r="10069" ht="12.75" customHeight="1" x14ac:dyDescent="0.2"/>
    <row r="10070" ht="12.75" customHeight="1" x14ac:dyDescent="0.2"/>
    <row r="10071" ht="12.75" customHeight="1" x14ac:dyDescent="0.2"/>
    <row r="10072" ht="12.75" customHeight="1" x14ac:dyDescent="0.2"/>
    <row r="10073" ht="12.75" customHeight="1" x14ac:dyDescent="0.2"/>
    <row r="10074" ht="12.75" customHeight="1" x14ac:dyDescent="0.2"/>
    <row r="10075" ht="12.75" customHeight="1" x14ac:dyDescent="0.2"/>
    <row r="10076" ht="12.75" customHeight="1" x14ac:dyDescent="0.2"/>
    <row r="10077" ht="12.75" customHeight="1" x14ac:dyDescent="0.2"/>
    <row r="10078" ht="12.75" customHeight="1" x14ac:dyDescent="0.2"/>
    <row r="10079" ht="12.75" customHeight="1" x14ac:dyDescent="0.2"/>
    <row r="10080" ht="12.75" customHeight="1" x14ac:dyDescent="0.2"/>
    <row r="10081" ht="12.75" customHeight="1" x14ac:dyDescent="0.2"/>
    <row r="10082" ht="12.75" customHeight="1" x14ac:dyDescent="0.2"/>
    <row r="10083" ht="12.75" customHeight="1" x14ac:dyDescent="0.2"/>
    <row r="10084" ht="12.75" customHeight="1" x14ac:dyDescent="0.2"/>
    <row r="10085" ht="12.75" customHeight="1" x14ac:dyDescent="0.2"/>
    <row r="10086" ht="12.75" customHeight="1" x14ac:dyDescent="0.2"/>
    <row r="10087" ht="12.75" customHeight="1" x14ac:dyDescent="0.2"/>
    <row r="10088" ht="12.75" customHeight="1" x14ac:dyDescent="0.2"/>
    <row r="10089" ht="12.75" customHeight="1" x14ac:dyDescent="0.2"/>
    <row r="10090" ht="12.75" customHeight="1" x14ac:dyDescent="0.2"/>
    <row r="10091" ht="12.75" customHeight="1" x14ac:dyDescent="0.2"/>
    <row r="10092" ht="12.75" customHeight="1" x14ac:dyDescent="0.2"/>
    <row r="10093" ht="12.75" customHeight="1" x14ac:dyDescent="0.2"/>
    <row r="10094" ht="12.75" customHeight="1" x14ac:dyDescent="0.2"/>
    <row r="10095" ht="12.75" customHeight="1" x14ac:dyDescent="0.2"/>
    <row r="10096" ht="12.75" customHeight="1" x14ac:dyDescent="0.2"/>
    <row r="10097" ht="12.75" customHeight="1" x14ac:dyDescent="0.2"/>
    <row r="10098" ht="12.75" customHeight="1" x14ac:dyDescent="0.2"/>
    <row r="10099" ht="12.75" customHeight="1" x14ac:dyDescent="0.2"/>
    <row r="10100" ht="12.75" customHeight="1" x14ac:dyDescent="0.2"/>
    <row r="10101" ht="12.75" customHeight="1" x14ac:dyDescent="0.2"/>
    <row r="10102" ht="12.75" customHeight="1" x14ac:dyDescent="0.2"/>
    <row r="10103" ht="12.75" customHeight="1" x14ac:dyDescent="0.2"/>
    <row r="10104" ht="12.75" customHeight="1" x14ac:dyDescent="0.2"/>
    <row r="10105" ht="12.75" customHeight="1" x14ac:dyDescent="0.2"/>
    <row r="10106" ht="12.75" customHeight="1" x14ac:dyDescent="0.2"/>
    <row r="10107" ht="12.75" customHeight="1" x14ac:dyDescent="0.2"/>
    <row r="10108" ht="12.75" customHeight="1" x14ac:dyDescent="0.2"/>
    <row r="10109" ht="12.75" customHeight="1" x14ac:dyDescent="0.2"/>
    <row r="10110" ht="12.75" customHeight="1" x14ac:dyDescent="0.2"/>
    <row r="10111" ht="12.75" customHeight="1" x14ac:dyDescent="0.2"/>
    <row r="10112" ht="12.75" customHeight="1" x14ac:dyDescent="0.2"/>
    <row r="10113" ht="12.75" customHeight="1" x14ac:dyDescent="0.2"/>
    <row r="10114" ht="12.75" customHeight="1" x14ac:dyDescent="0.2"/>
    <row r="10115" ht="12.75" customHeight="1" x14ac:dyDescent="0.2"/>
    <row r="10116" ht="12.75" customHeight="1" x14ac:dyDescent="0.2"/>
    <row r="10117" ht="12.75" customHeight="1" x14ac:dyDescent="0.2"/>
    <row r="10118" ht="12.75" customHeight="1" x14ac:dyDescent="0.2"/>
    <row r="10119" ht="12.75" customHeight="1" x14ac:dyDescent="0.2"/>
    <row r="10120" ht="12.75" customHeight="1" x14ac:dyDescent="0.2"/>
    <row r="10121" ht="12.75" customHeight="1" x14ac:dyDescent="0.2"/>
    <row r="10122" ht="12.75" customHeight="1" x14ac:dyDescent="0.2"/>
    <row r="10123" ht="12.75" customHeight="1" x14ac:dyDescent="0.2"/>
    <row r="10124" ht="12.75" customHeight="1" x14ac:dyDescent="0.2"/>
    <row r="10125" ht="12.75" customHeight="1" x14ac:dyDescent="0.2"/>
    <row r="10126" ht="12.75" customHeight="1" x14ac:dyDescent="0.2"/>
    <row r="10127" ht="12.75" customHeight="1" x14ac:dyDescent="0.2"/>
    <row r="10128" ht="12.75" customHeight="1" x14ac:dyDescent="0.2"/>
    <row r="10129" ht="12.75" customHeight="1" x14ac:dyDescent="0.2"/>
    <row r="10130" ht="12.75" customHeight="1" x14ac:dyDescent="0.2"/>
    <row r="10131" ht="12.75" customHeight="1" x14ac:dyDescent="0.2"/>
    <row r="10132" ht="12.75" customHeight="1" x14ac:dyDescent="0.2"/>
    <row r="10133" ht="12.75" customHeight="1" x14ac:dyDescent="0.2"/>
    <row r="10134" ht="12.75" customHeight="1" x14ac:dyDescent="0.2"/>
    <row r="10135" ht="12.75" customHeight="1" x14ac:dyDescent="0.2"/>
    <row r="10136" ht="12.75" customHeight="1" x14ac:dyDescent="0.2"/>
    <row r="10137" ht="12.75" customHeight="1" x14ac:dyDescent="0.2"/>
    <row r="10138" ht="12.75" customHeight="1" x14ac:dyDescent="0.2"/>
    <row r="10139" ht="12.75" customHeight="1" x14ac:dyDescent="0.2"/>
    <row r="10140" ht="12.75" customHeight="1" x14ac:dyDescent="0.2"/>
    <row r="10141" ht="12.75" customHeight="1" x14ac:dyDescent="0.2"/>
    <row r="10142" ht="12.75" customHeight="1" x14ac:dyDescent="0.2"/>
    <row r="10143" ht="12.75" customHeight="1" x14ac:dyDescent="0.2"/>
    <row r="10144" ht="12.75" customHeight="1" x14ac:dyDescent="0.2"/>
    <row r="10145" ht="12.75" customHeight="1" x14ac:dyDescent="0.2"/>
    <row r="10146" ht="12.75" customHeight="1" x14ac:dyDescent="0.2"/>
    <row r="10147" ht="12.75" customHeight="1" x14ac:dyDescent="0.2"/>
    <row r="10148" ht="12.75" customHeight="1" x14ac:dyDescent="0.2"/>
    <row r="10149" ht="12.75" customHeight="1" x14ac:dyDescent="0.2"/>
    <row r="10150" ht="12.75" customHeight="1" x14ac:dyDescent="0.2"/>
    <row r="10151" ht="12.75" customHeight="1" x14ac:dyDescent="0.2"/>
    <row r="10152" ht="12.75" customHeight="1" x14ac:dyDescent="0.2"/>
    <row r="10153" ht="12.75" customHeight="1" x14ac:dyDescent="0.2"/>
    <row r="10154" ht="12.75" customHeight="1" x14ac:dyDescent="0.2"/>
    <row r="10155" ht="12.75" customHeight="1" x14ac:dyDescent="0.2"/>
    <row r="10156" ht="12.75" customHeight="1" x14ac:dyDescent="0.2"/>
    <row r="10157" ht="12.75" customHeight="1" x14ac:dyDescent="0.2"/>
    <row r="10158" ht="12.75" customHeight="1" x14ac:dyDescent="0.2"/>
    <row r="10159" ht="12.75" customHeight="1" x14ac:dyDescent="0.2"/>
    <row r="10160" ht="12.75" customHeight="1" x14ac:dyDescent="0.2"/>
    <row r="10161" ht="12.75" customHeight="1" x14ac:dyDescent="0.2"/>
    <row r="10162" ht="12.75" customHeight="1" x14ac:dyDescent="0.2"/>
    <row r="10163" ht="12.75" customHeight="1" x14ac:dyDescent="0.2"/>
    <row r="10164" ht="12.75" customHeight="1" x14ac:dyDescent="0.2"/>
    <row r="10165" ht="12.75" customHeight="1" x14ac:dyDescent="0.2"/>
    <row r="10166" ht="12.75" customHeight="1" x14ac:dyDescent="0.2"/>
    <row r="10167" ht="12.75" customHeight="1" x14ac:dyDescent="0.2"/>
    <row r="10168" ht="12.75" customHeight="1" x14ac:dyDescent="0.2"/>
    <row r="10169" ht="12.75" customHeight="1" x14ac:dyDescent="0.2"/>
    <row r="10170" ht="12.75" customHeight="1" x14ac:dyDescent="0.2"/>
    <row r="10171" ht="12.75" customHeight="1" x14ac:dyDescent="0.2"/>
    <row r="10172" ht="12.75" customHeight="1" x14ac:dyDescent="0.2"/>
    <row r="10173" ht="12.75" customHeight="1" x14ac:dyDescent="0.2"/>
    <row r="10174" ht="12.75" customHeight="1" x14ac:dyDescent="0.2"/>
    <row r="10175" ht="12.75" customHeight="1" x14ac:dyDescent="0.2"/>
    <row r="10176" ht="12.75" customHeight="1" x14ac:dyDescent="0.2"/>
    <row r="10177" ht="12.75" customHeight="1" x14ac:dyDescent="0.2"/>
    <row r="10178" ht="12.75" customHeight="1" x14ac:dyDescent="0.2"/>
    <row r="10179" ht="12.75" customHeight="1" x14ac:dyDescent="0.2"/>
    <row r="10180" ht="12.75" customHeight="1" x14ac:dyDescent="0.2"/>
    <row r="10181" ht="12.75" customHeight="1" x14ac:dyDescent="0.2"/>
    <row r="10182" ht="12.75" customHeight="1" x14ac:dyDescent="0.2"/>
    <row r="10183" ht="12.75" customHeight="1" x14ac:dyDescent="0.2"/>
    <row r="10184" ht="12.75" customHeight="1" x14ac:dyDescent="0.2"/>
    <row r="10185" ht="12.75" customHeight="1" x14ac:dyDescent="0.2"/>
    <row r="10186" ht="12.75" customHeight="1" x14ac:dyDescent="0.2"/>
    <row r="10187" ht="12.75" customHeight="1" x14ac:dyDescent="0.2"/>
    <row r="10188" ht="12.75" customHeight="1" x14ac:dyDescent="0.2"/>
    <row r="10189" ht="12.75" customHeight="1" x14ac:dyDescent="0.2"/>
    <row r="10190" ht="12.75" customHeight="1" x14ac:dyDescent="0.2"/>
    <row r="10191" ht="12.75" customHeight="1" x14ac:dyDescent="0.2"/>
    <row r="10192" ht="12.75" customHeight="1" x14ac:dyDescent="0.2"/>
    <row r="10193" ht="12.75" customHeight="1" x14ac:dyDescent="0.2"/>
    <row r="10194" ht="12.75" customHeight="1" x14ac:dyDescent="0.2"/>
    <row r="10195" ht="12.75" customHeight="1" x14ac:dyDescent="0.2"/>
    <row r="10196" ht="12.75" customHeight="1" x14ac:dyDescent="0.2"/>
    <row r="10197" ht="12.75" customHeight="1" x14ac:dyDescent="0.2"/>
    <row r="10198" ht="12.75" customHeight="1" x14ac:dyDescent="0.2"/>
    <row r="10199" ht="12.75" customHeight="1" x14ac:dyDescent="0.2"/>
    <row r="10200" ht="12.75" customHeight="1" x14ac:dyDescent="0.2"/>
    <row r="10201" ht="12.75" customHeight="1" x14ac:dyDescent="0.2"/>
    <row r="10202" ht="12.75" customHeight="1" x14ac:dyDescent="0.2"/>
    <row r="10203" ht="12.75" customHeight="1" x14ac:dyDescent="0.2"/>
    <row r="10204" ht="12.75" customHeight="1" x14ac:dyDescent="0.2"/>
    <row r="10205" ht="12.75" customHeight="1" x14ac:dyDescent="0.2"/>
    <row r="10206" ht="12.75" customHeight="1" x14ac:dyDescent="0.2"/>
    <row r="10207" ht="12.75" customHeight="1" x14ac:dyDescent="0.2"/>
    <row r="10208" ht="12.75" customHeight="1" x14ac:dyDescent="0.2"/>
    <row r="10209" ht="12.75" customHeight="1" x14ac:dyDescent="0.2"/>
    <row r="10210" ht="12.75" customHeight="1" x14ac:dyDescent="0.2"/>
    <row r="10211" ht="12.75" customHeight="1" x14ac:dyDescent="0.2"/>
    <row r="10212" ht="12.75" customHeight="1" x14ac:dyDescent="0.2"/>
    <row r="10213" ht="12.75" customHeight="1" x14ac:dyDescent="0.2"/>
    <row r="10214" ht="12.75" customHeight="1" x14ac:dyDescent="0.2"/>
    <row r="10215" ht="12.75" customHeight="1" x14ac:dyDescent="0.2"/>
    <row r="10216" ht="12.75" customHeight="1" x14ac:dyDescent="0.2"/>
    <row r="10217" ht="12.75" customHeight="1" x14ac:dyDescent="0.2"/>
    <row r="10218" ht="12.75" customHeight="1" x14ac:dyDescent="0.2"/>
    <row r="10219" ht="12.75" customHeight="1" x14ac:dyDescent="0.2"/>
    <row r="10220" ht="12.75" customHeight="1" x14ac:dyDescent="0.2"/>
    <row r="10221" ht="12.75" customHeight="1" x14ac:dyDescent="0.2"/>
    <row r="10222" ht="12.75" customHeight="1" x14ac:dyDescent="0.2"/>
    <row r="10223" ht="12.75" customHeight="1" x14ac:dyDescent="0.2"/>
    <row r="10224" ht="12.75" customHeight="1" x14ac:dyDescent="0.2"/>
    <row r="10225" ht="12.75" customHeight="1" x14ac:dyDescent="0.2"/>
    <row r="10226" ht="12.75" customHeight="1" x14ac:dyDescent="0.2"/>
    <row r="10227" ht="12.75" customHeight="1" x14ac:dyDescent="0.2"/>
    <row r="10228" ht="12.75" customHeight="1" x14ac:dyDescent="0.2"/>
    <row r="10229" ht="12.75" customHeight="1" x14ac:dyDescent="0.2"/>
    <row r="10230" ht="12.75" customHeight="1" x14ac:dyDescent="0.2"/>
    <row r="10231" ht="12.75" customHeight="1" x14ac:dyDescent="0.2"/>
    <row r="10232" ht="12.75" customHeight="1" x14ac:dyDescent="0.2"/>
    <row r="10233" ht="12.75" customHeight="1" x14ac:dyDescent="0.2"/>
    <row r="10234" ht="12.75" customHeight="1" x14ac:dyDescent="0.2"/>
    <row r="10235" ht="12.75" customHeight="1" x14ac:dyDescent="0.2"/>
    <row r="10236" ht="12.75" customHeight="1" x14ac:dyDescent="0.2"/>
    <row r="10237" ht="12.75" customHeight="1" x14ac:dyDescent="0.2"/>
    <row r="10238" ht="12.75" customHeight="1" x14ac:dyDescent="0.2"/>
    <row r="10239" ht="12.75" customHeight="1" x14ac:dyDescent="0.2"/>
    <row r="10240" ht="12.75" customHeight="1" x14ac:dyDescent="0.2"/>
    <row r="10241" ht="12.75" customHeight="1" x14ac:dyDescent="0.2"/>
    <row r="10242" ht="12.75" customHeight="1" x14ac:dyDescent="0.2"/>
    <row r="10243" ht="12.75" customHeight="1" x14ac:dyDescent="0.2"/>
    <row r="10244" ht="12.75" customHeight="1" x14ac:dyDescent="0.2"/>
    <row r="10245" ht="12.75" customHeight="1" x14ac:dyDescent="0.2"/>
    <row r="10246" ht="12.75" customHeight="1" x14ac:dyDescent="0.2"/>
    <row r="10247" ht="12.75" customHeight="1" x14ac:dyDescent="0.2"/>
    <row r="10248" ht="12.75" customHeight="1" x14ac:dyDescent="0.2"/>
    <row r="10249" ht="12.75" customHeight="1" x14ac:dyDescent="0.2"/>
    <row r="10250" ht="12.75" customHeight="1" x14ac:dyDescent="0.2"/>
    <row r="10251" ht="12.75" customHeight="1" x14ac:dyDescent="0.2"/>
    <row r="10252" ht="12.75" customHeight="1" x14ac:dyDescent="0.2"/>
    <row r="10253" ht="12.75" customHeight="1" x14ac:dyDescent="0.2"/>
    <row r="10254" ht="12.75" customHeight="1" x14ac:dyDescent="0.2"/>
    <row r="10255" ht="12.75" customHeight="1" x14ac:dyDescent="0.2"/>
    <row r="10256" ht="12.75" customHeight="1" x14ac:dyDescent="0.2"/>
    <row r="10257" ht="12.75" customHeight="1" x14ac:dyDescent="0.2"/>
    <row r="10258" ht="12.75" customHeight="1" x14ac:dyDescent="0.2"/>
    <row r="10259" ht="12.75" customHeight="1" x14ac:dyDescent="0.2"/>
    <row r="10260" ht="12.75" customHeight="1" x14ac:dyDescent="0.2"/>
    <row r="10261" ht="12.75" customHeight="1" x14ac:dyDescent="0.2"/>
    <row r="10262" ht="12.75" customHeight="1" x14ac:dyDescent="0.2"/>
    <row r="10263" ht="12.75" customHeight="1" x14ac:dyDescent="0.2"/>
    <row r="10264" ht="12.75" customHeight="1" x14ac:dyDescent="0.2"/>
    <row r="10265" ht="12.75" customHeight="1" x14ac:dyDescent="0.2"/>
    <row r="10266" ht="12.75" customHeight="1" x14ac:dyDescent="0.2"/>
    <row r="10267" ht="12.75" customHeight="1" x14ac:dyDescent="0.2"/>
    <row r="10268" ht="12.75" customHeight="1" x14ac:dyDescent="0.2"/>
    <row r="10269" ht="12.75" customHeight="1" x14ac:dyDescent="0.2"/>
    <row r="10270" ht="12.75" customHeight="1" x14ac:dyDescent="0.2"/>
    <row r="10271" ht="12.75" customHeight="1" x14ac:dyDescent="0.2"/>
    <row r="10272" ht="12.75" customHeight="1" x14ac:dyDescent="0.2"/>
    <row r="10273" ht="12.75" customHeight="1" x14ac:dyDescent="0.2"/>
    <row r="10274" ht="12.75" customHeight="1" x14ac:dyDescent="0.2"/>
    <row r="10275" ht="12.75" customHeight="1" x14ac:dyDescent="0.2"/>
    <row r="10276" ht="12.75" customHeight="1" x14ac:dyDescent="0.2"/>
    <row r="10277" ht="12.75" customHeight="1" x14ac:dyDescent="0.2"/>
    <row r="10278" ht="12.75" customHeight="1" x14ac:dyDescent="0.2"/>
    <row r="10279" ht="12.75" customHeight="1" x14ac:dyDescent="0.2"/>
    <row r="10280" ht="12.75" customHeight="1" x14ac:dyDescent="0.2"/>
    <row r="10281" ht="12.75" customHeight="1" x14ac:dyDescent="0.2"/>
    <row r="10282" ht="12.75" customHeight="1" x14ac:dyDescent="0.2"/>
    <row r="10283" ht="12.75" customHeight="1" x14ac:dyDescent="0.2"/>
    <row r="10284" ht="12.75" customHeight="1" x14ac:dyDescent="0.2"/>
    <row r="10285" ht="12.75" customHeight="1" x14ac:dyDescent="0.2"/>
    <row r="10286" ht="12.75" customHeight="1" x14ac:dyDescent="0.2"/>
    <row r="10287" ht="12.75" customHeight="1" x14ac:dyDescent="0.2"/>
    <row r="10288" ht="12.75" customHeight="1" x14ac:dyDescent="0.2"/>
    <row r="10289" ht="12.75" customHeight="1" x14ac:dyDescent="0.2"/>
    <row r="10290" ht="12.75" customHeight="1" x14ac:dyDescent="0.2"/>
    <row r="10291" ht="12.75" customHeight="1" x14ac:dyDescent="0.2"/>
    <row r="10292" ht="12.75" customHeight="1" x14ac:dyDescent="0.2"/>
    <row r="10293" ht="12.75" customHeight="1" x14ac:dyDescent="0.2"/>
    <row r="10294" ht="12.75" customHeight="1" x14ac:dyDescent="0.2"/>
    <row r="10295" ht="12.75" customHeight="1" x14ac:dyDescent="0.2"/>
    <row r="10296" ht="12.75" customHeight="1" x14ac:dyDescent="0.2"/>
    <row r="10297" ht="12.75" customHeight="1" x14ac:dyDescent="0.2"/>
    <row r="10298" ht="12.75" customHeight="1" x14ac:dyDescent="0.2"/>
    <row r="10299" ht="12.75" customHeight="1" x14ac:dyDescent="0.2"/>
    <row r="10300" ht="12.75" customHeight="1" x14ac:dyDescent="0.2"/>
    <row r="10301" ht="12.75" customHeight="1" x14ac:dyDescent="0.2"/>
    <row r="10302" ht="12.75" customHeight="1" x14ac:dyDescent="0.2"/>
    <row r="10303" ht="12.75" customHeight="1" x14ac:dyDescent="0.2"/>
    <row r="10304" ht="12.75" customHeight="1" x14ac:dyDescent="0.2"/>
    <row r="10305" ht="12.75" customHeight="1" x14ac:dyDescent="0.2"/>
    <row r="10306" ht="12.75" customHeight="1" x14ac:dyDescent="0.2"/>
    <row r="10307" ht="12.75" customHeight="1" x14ac:dyDescent="0.2"/>
    <row r="10308" ht="12.75" customHeight="1" x14ac:dyDescent="0.2"/>
    <row r="10309" ht="12.75" customHeight="1" x14ac:dyDescent="0.2"/>
    <row r="10310" ht="12.75" customHeight="1" x14ac:dyDescent="0.2"/>
    <row r="10311" ht="12.75" customHeight="1" x14ac:dyDescent="0.2"/>
    <row r="10312" ht="12.75" customHeight="1" x14ac:dyDescent="0.2"/>
    <row r="10313" ht="12.75" customHeight="1" x14ac:dyDescent="0.2"/>
    <row r="10314" ht="12.75" customHeight="1" x14ac:dyDescent="0.2"/>
    <row r="10315" ht="12.75" customHeight="1" x14ac:dyDescent="0.2"/>
    <row r="10316" ht="12.75" customHeight="1" x14ac:dyDescent="0.2"/>
    <row r="10317" ht="12.75" customHeight="1" x14ac:dyDescent="0.2"/>
    <row r="10318" ht="12.75" customHeight="1" x14ac:dyDescent="0.2"/>
    <row r="10319" ht="12.75" customHeight="1" x14ac:dyDescent="0.2"/>
    <row r="10320" ht="12.75" customHeight="1" x14ac:dyDescent="0.2"/>
    <row r="10321" ht="12.75" customHeight="1" x14ac:dyDescent="0.2"/>
    <row r="10322" ht="12.75" customHeight="1" x14ac:dyDescent="0.2"/>
    <row r="10323" ht="12.75" customHeight="1" x14ac:dyDescent="0.2"/>
    <row r="10324" ht="12.75" customHeight="1" x14ac:dyDescent="0.2"/>
    <row r="10325" ht="12.75" customHeight="1" x14ac:dyDescent="0.2"/>
    <row r="10326" ht="12.75" customHeight="1" x14ac:dyDescent="0.2"/>
    <row r="10327" ht="12.75" customHeight="1" x14ac:dyDescent="0.2"/>
    <row r="10328" ht="12.75" customHeight="1" x14ac:dyDescent="0.2"/>
    <row r="10329" ht="12.75" customHeight="1" x14ac:dyDescent="0.2"/>
    <row r="10330" ht="12.75" customHeight="1" x14ac:dyDescent="0.2"/>
    <row r="10331" ht="12.75" customHeight="1" x14ac:dyDescent="0.2"/>
    <row r="10332" ht="12.75" customHeight="1" x14ac:dyDescent="0.2"/>
    <row r="10333" ht="12.75" customHeight="1" x14ac:dyDescent="0.2"/>
    <row r="10334" ht="12.75" customHeight="1" x14ac:dyDescent="0.2"/>
    <row r="10335" ht="12.75" customHeight="1" x14ac:dyDescent="0.2"/>
    <row r="10336" ht="12.75" customHeight="1" x14ac:dyDescent="0.2"/>
    <row r="10337" ht="12.75" customHeight="1" x14ac:dyDescent="0.2"/>
    <row r="10338" ht="12.75" customHeight="1" x14ac:dyDescent="0.2"/>
    <row r="10339" ht="12.75" customHeight="1" x14ac:dyDescent="0.2"/>
    <row r="10340" ht="12.75" customHeight="1" x14ac:dyDescent="0.2"/>
    <row r="10341" ht="12.75" customHeight="1" x14ac:dyDescent="0.2"/>
    <row r="10342" ht="12.75" customHeight="1" x14ac:dyDescent="0.2"/>
    <row r="10343" ht="12.75" customHeight="1" x14ac:dyDescent="0.2"/>
    <row r="10344" ht="12.75" customHeight="1" x14ac:dyDescent="0.2"/>
    <row r="10345" ht="12.75" customHeight="1" x14ac:dyDescent="0.2"/>
    <row r="10346" ht="12.75" customHeight="1" x14ac:dyDescent="0.2"/>
    <row r="10347" ht="12.75" customHeight="1" x14ac:dyDescent="0.2"/>
    <row r="10348" ht="12.75" customHeight="1" x14ac:dyDescent="0.2"/>
    <row r="10349" ht="12.75" customHeight="1" x14ac:dyDescent="0.2"/>
    <row r="10350" ht="12.75" customHeight="1" x14ac:dyDescent="0.2"/>
    <row r="10351" ht="12.75" customHeight="1" x14ac:dyDescent="0.2"/>
    <row r="10352" ht="12.75" customHeight="1" x14ac:dyDescent="0.2"/>
    <row r="10353" ht="12.75" customHeight="1" x14ac:dyDescent="0.2"/>
    <row r="10354" ht="12.75" customHeight="1" x14ac:dyDescent="0.2"/>
    <row r="10355" ht="12.75" customHeight="1" x14ac:dyDescent="0.2"/>
    <row r="10356" ht="12.75" customHeight="1" x14ac:dyDescent="0.2"/>
    <row r="10357" ht="12.75" customHeight="1" x14ac:dyDescent="0.2"/>
    <row r="10358" ht="12.75" customHeight="1" x14ac:dyDescent="0.2"/>
    <row r="10359" ht="12.75" customHeight="1" x14ac:dyDescent="0.2"/>
    <row r="10360" ht="12.75" customHeight="1" x14ac:dyDescent="0.2"/>
    <row r="10361" ht="12.75" customHeight="1" x14ac:dyDescent="0.2"/>
    <row r="10362" ht="12.75" customHeight="1" x14ac:dyDescent="0.2"/>
    <row r="10363" ht="12.75" customHeight="1" x14ac:dyDescent="0.2"/>
    <row r="10364" ht="12.75" customHeight="1" x14ac:dyDescent="0.2"/>
    <row r="10365" ht="12.75" customHeight="1" x14ac:dyDescent="0.2"/>
    <row r="10366" ht="12.75" customHeight="1" x14ac:dyDescent="0.2"/>
    <row r="10367" ht="12.75" customHeight="1" x14ac:dyDescent="0.2"/>
    <row r="10368" ht="12.75" customHeight="1" x14ac:dyDescent="0.2"/>
    <row r="10369" ht="12.75" customHeight="1" x14ac:dyDescent="0.2"/>
    <row r="10370" ht="12.75" customHeight="1" x14ac:dyDescent="0.2"/>
    <row r="10371" ht="12.75" customHeight="1" x14ac:dyDescent="0.2"/>
    <row r="10372" ht="12.75" customHeight="1" x14ac:dyDescent="0.2"/>
    <row r="10373" ht="12.75" customHeight="1" x14ac:dyDescent="0.2"/>
    <row r="10374" ht="12.75" customHeight="1" x14ac:dyDescent="0.2"/>
    <row r="10375" ht="12.75" customHeight="1" x14ac:dyDescent="0.2"/>
    <row r="10376" ht="12.75" customHeight="1" x14ac:dyDescent="0.2"/>
    <row r="10377" ht="12.75" customHeight="1" x14ac:dyDescent="0.2"/>
    <row r="10378" ht="12.75" customHeight="1" x14ac:dyDescent="0.2"/>
    <row r="10379" ht="12.75" customHeight="1" x14ac:dyDescent="0.2"/>
    <row r="10380" ht="12.75" customHeight="1" x14ac:dyDescent="0.2"/>
    <row r="10381" ht="12.75" customHeight="1" x14ac:dyDescent="0.2"/>
    <row r="10382" ht="12.75" customHeight="1" x14ac:dyDescent="0.2"/>
    <row r="10383" ht="12.75" customHeight="1" x14ac:dyDescent="0.2"/>
    <row r="10384" ht="12.75" customHeight="1" x14ac:dyDescent="0.2"/>
    <row r="10385" ht="12.75" customHeight="1" x14ac:dyDescent="0.2"/>
    <row r="10386" ht="12.75" customHeight="1" x14ac:dyDescent="0.2"/>
    <row r="10387" ht="12.75" customHeight="1" x14ac:dyDescent="0.2"/>
    <row r="10388" ht="12.75" customHeight="1" x14ac:dyDescent="0.2"/>
    <row r="10389" ht="12.75" customHeight="1" x14ac:dyDescent="0.2"/>
    <row r="10390" ht="12.75" customHeight="1" x14ac:dyDescent="0.2"/>
    <row r="10391" ht="12.75" customHeight="1" x14ac:dyDescent="0.2"/>
    <row r="10392" ht="12.75" customHeight="1" x14ac:dyDescent="0.2"/>
    <row r="10393" ht="12.75" customHeight="1" x14ac:dyDescent="0.2"/>
    <row r="10394" ht="12.75" customHeight="1" x14ac:dyDescent="0.2"/>
    <row r="10395" ht="12.75" customHeight="1" x14ac:dyDescent="0.2"/>
    <row r="10396" ht="12.75" customHeight="1" x14ac:dyDescent="0.2"/>
    <row r="10397" ht="12.75" customHeight="1" x14ac:dyDescent="0.2"/>
    <row r="10398" ht="12.75" customHeight="1" x14ac:dyDescent="0.2"/>
    <row r="10399" ht="12.75" customHeight="1" x14ac:dyDescent="0.2"/>
    <row r="10400" ht="12.75" customHeight="1" x14ac:dyDescent="0.2"/>
    <row r="10401" ht="12.75" customHeight="1" x14ac:dyDescent="0.2"/>
    <row r="10402" ht="12.75" customHeight="1" x14ac:dyDescent="0.2"/>
    <row r="10403" ht="12.75" customHeight="1" x14ac:dyDescent="0.2"/>
    <row r="10404" ht="12.75" customHeight="1" x14ac:dyDescent="0.2"/>
    <row r="10405" ht="12.75" customHeight="1" x14ac:dyDescent="0.2"/>
    <row r="10406" ht="12.75" customHeight="1" x14ac:dyDescent="0.2"/>
    <row r="10407" ht="12.75" customHeight="1" x14ac:dyDescent="0.2"/>
    <row r="10408" ht="12.75" customHeight="1" x14ac:dyDescent="0.2"/>
    <row r="10409" ht="12.75" customHeight="1" x14ac:dyDescent="0.2"/>
    <row r="10410" ht="12.75" customHeight="1" x14ac:dyDescent="0.2"/>
    <row r="10411" ht="12.75" customHeight="1" x14ac:dyDescent="0.2"/>
    <row r="10412" ht="12.75" customHeight="1" x14ac:dyDescent="0.2"/>
    <row r="10413" ht="12.75" customHeight="1" x14ac:dyDescent="0.2"/>
    <row r="10414" ht="12.75" customHeight="1" x14ac:dyDescent="0.2"/>
    <row r="10415" ht="12.75" customHeight="1" x14ac:dyDescent="0.2"/>
    <row r="10416" ht="12.75" customHeight="1" x14ac:dyDescent="0.2"/>
    <row r="10417" ht="12.75" customHeight="1" x14ac:dyDescent="0.2"/>
    <row r="10418" ht="12.75" customHeight="1" x14ac:dyDescent="0.2"/>
    <row r="10419" ht="12.75" customHeight="1" x14ac:dyDescent="0.2"/>
    <row r="10420" ht="12.75" customHeight="1" x14ac:dyDescent="0.2"/>
    <row r="10421" ht="12.75" customHeight="1" x14ac:dyDescent="0.2"/>
    <row r="10422" ht="12.75" customHeight="1" x14ac:dyDescent="0.2"/>
    <row r="10423" ht="12.75" customHeight="1" x14ac:dyDescent="0.2"/>
    <row r="10424" ht="12.75" customHeight="1" x14ac:dyDescent="0.2"/>
    <row r="10425" ht="12.75" customHeight="1" x14ac:dyDescent="0.2"/>
    <row r="10426" ht="12.75" customHeight="1" x14ac:dyDescent="0.2"/>
    <row r="10427" ht="12.75" customHeight="1" x14ac:dyDescent="0.2"/>
    <row r="10428" ht="12.75" customHeight="1" x14ac:dyDescent="0.2"/>
    <row r="10429" ht="12.75" customHeight="1" x14ac:dyDescent="0.2"/>
    <row r="10430" ht="12.75" customHeight="1" x14ac:dyDescent="0.2"/>
    <row r="10431" ht="12.75" customHeight="1" x14ac:dyDescent="0.2"/>
    <row r="10432" ht="12.75" customHeight="1" x14ac:dyDescent="0.2"/>
    <row r="10433" ht="12.75" customHeight="1" x14ac:dyDescent="0.2"/>
    <row r="10434" ht="12.75" customHeight="1" x14ac:dyDescent="0.2"/>
    <row r="10435" ht="12.75" customHeight="1" x14ac:dyDescent="0.2"/>
    <row r="10436" ht="12.75" customHeight="1" x14ac:dyDescent="0.2"/>
    <row r="10437" ht="12.75" customHeight="1" x14ac:dyDescent="0.2"/>
    <row r="10438" ht="12.75" customHeight="1" x14ac:dyDescent="0.2"/>
    <row r="10439" ht="12.75" customHeight="1" x14ac:dyDescent="0.2"/>
    <row r="10440" ht="12.75" customHeight="1" x14ac:dyDescent="0.2"/>
    <row r="10441" ht="12.75" customHeight="1" x14ac:dyDescent="0.2"/>
    <row r="10442" ht="12.75" customHeight="1" x14ac:dyDescent="0.2"/>
    <row r="10443" ht="12.75" customHeight="1" x14ac:dyDescent="0.2"/>
    <row r="10444" ht="12.75" customHeight="1" x14ac:dyDescent="0.2"/>
    <row r="10445" ht="12.75" customHeight="1" x14ac:dyDescent="0.2"/>
    <row r="10446" ht="12.75" customHeight="1" x14ac:dyDescent="0.2"/>
    <row r="10447" ht="12.75" customHeight="1" x14ac:dyDescent="0.2"/>
    <row r="10448" ht="12.75" customHeight="1" x14ac:dyDescent="0.2"/>
    <row r="10449" ht="12.75" customHeight="1" x14ac:dyDescent="0.2"/>
    <row r="10450" ht="12.75" customHeight="1" x14ac:dyDescent="0.2"/>
    <row r="10451" ht="12.75" customHeight="1" x14ac:dyDescent="0.2"/>
    <row r="10452" ht="12.75" customHeight="1" x14ac:dyDescent="0.2"/>
    <row r="10453" ht="12.75" customHeight="1" x14ac:dyDescent="0.2"/>
    <row r="10454" ht="12.75" customHeight="1" x14ac:dyDescent="0.2"/>
    <row r="10455" ht="12.75" customHeight="1" x14ac:dyDescent="0.2"/>
    <row r="10456" ht="12.75" customHeight="1" x14ac:dyDescent="0.2"/>
    <row r="10457" ht="12.75" customHeight="1" x14ac:dyDescent="0.2"/>
    <row r="10458" ht="12.75" customHeight="1" x14ac:dyDescent="0.2"/>
    <row r="10459" ht="12.75" customHeight="1" x14ac:dyDescent="0.2"/>
    <row r="10460" ht="12.75" customHeight="1" x14ac:dyDescent="0.2"/>
    <row r="10461" ht="12.75" customHeight="1" x14ac:dyDescent="0.2"/>
    <row r="10462" ht="12.75" customHeight="1" x14ac:dyDescent="0.2"/>
    <row r="10463" ht="12.75" customHeight="1" x14ac:dyDescent="0.2"/>
    <row r="10464" ht="12.75" customHeight="1" x14ac:dyDescent="0.2"/>
    <row r="10465" ht="12.75" customHeight="1" x14ac:dyDescent="0.2"/>
    <row r="10466" ht="12.75" customHeight="1" x14ac:dyDescent="0.2"/>
    <row r="10467" ht="12.75" customHeight="1" x14ac:dyDescent="0.2"/>
    <row r="10468" ht="12.75" customHeight="1" x14ac:dyDescent="0.2"/>
    <row r="10469" ht="12.75" customHeight="1" x14ac:dyDescent="0.2"/>
    <row r="10470" ht="12.75" customHeight="1" x14ac:dyDescent="0.2"/>
    <row r="10471" ht="12.75" customHeight="1" x14ac:dyDescent="0.2"/>
    <row r="10472" ht="12.75" customHeight="1" x14ac:dyDescent="0.2"/>
    <row r="10473" ht="12.75" customHeight="1" x14ac:dyDescent="0.2"/>
    <row r="10474" ht="12.75" customHeight="1" x14ac:dyDescent="0.2"/>
    <row r="10475" ht="12.75" customHeight="1" x14ac:dyDescent="0.2"/>
    <row r="10476" ht="12.75" customHeight="1" x14ac:dyDescent="0.2"/>
    <row r="10477" ht="12.75" customHeight="1" x14ac:dyDescent="0.2"/>
    <row r="10478" ht="12.75" customHeight="1" x14ac:dyDescent="0.2"/>
    <row r="10479" ht="12.75" customHeight="1" x14ac:dyDescent="0.2"/>
    <row r="10480" ht="12.75" customHeight="1" x14ac:dyDescent="0.2"/>
    <row r="10481" ht="12.75" customHeight="1" x14ac:dyDescent="0.2"/>
    <row r="10482" ht="12.75" customHeight="1" x14ac:dyDescent="0.2"/>
    <row r="10483" ht="12.75" customHeight="1" x14ac:dyDescent="0.2"/>
    <row r="10484" ht="12.75" customHeight="1" x14ac:dyDescent="0.2"/>
    <row r="10485" ht="12.75" customHeight="1" x14ac:dyDescent="0.2"/>
    <row r="10486" ht="12.75" customHeight="1" x14ac:dyDescent="0.2"/>
    <row r="10487" ht="12.75" customHeight="1" x14ac:dyDescent="0.2"/>
    <row r="10488" ht="12.75" customHeight="1" x14ac:dyDescent="0.2"/>
    <row r="10489" ht="12.75" customHeight="1" x14ac:dyDescent="0.2"/>
    <row r="10490" ht="12.75" customHeight="1" x14ac:dyDescent="0.2"/>
    <row r="10491" ht="12.75" customHeight="1" x14ac:dyDescent="0.2"/>
    <row r="10492" ht="12.75" customHeight="1" x14ac:dyDescent="0.2"/>
    <row r="10493" ht="12.75" customHeight="1" x14ac:dyDescent="0.2"/>
    <row r="10494" ht="12.75" customHeight="1" x14ac:dyDescent="0.2"/>
    <row r="10495" ht="12.75" customHeight="1" x14ac:dyDescent="0.2"/>
    <row r="10496" ht="12.75" customHeight="1" x14ac:dyDescent="0.2"/>
    <row r="10497" ht="12.75" customHeight="1" x14ac:dyDescent="0.2"/>
    <row r="10498" ht="12.75" customHeight="1" x14ac:dyDescent="0.2"/>
    <row r="10499" ht="12.75" customHeight="1" x14ac:dyDescent="0.2"/>
    <row r="10500" ht="12.75" customHeight="1" x14ac:dyDescent="0.2"/>
    <row r="10501" ht="12.75" customHeight="1" x14ac:dyDescent="0.2"/>
    <row r="10502" ht="12.75" customHeight="1" x14ac:dyDescent="0.2"/>
    <row r="10503" ht="12.75" customHeight="1" x14ac:dyDescent="0.2"/>
    <row r="10504" ht="12.75" customHeight="1" x14ac:dyDescent="0.2"/>
    <row r="10505" ht="12.75" customHeight="1" x14ac:dyDescent="0.2"/>
    <row r="10506" ht="12.75" customHeight="1" x14ac:dyDescent="0.2"/>
    <row r="10507" ht="12.75" customHeight="1" x14ac:dyDescent="0.2"/>
    <row r="10508" ht="12.75" customHeight="1" x14ac:dyDescent="0.2"/>
    <row r="10509" ht="12.75" customHeight="1" x14ac:dyDescent="0.2"/>
    <row r="10510" ht="12.75" customHeight="1" x14ac:dyDescent="0.2"/>
    <row r="10511" ht="12.75" customHeight="1" x14ac:dyDescent="0.2"/>
    <row r="10512" ht="12.75" customHeight="1" x14ac:dyDescent="0.2"/>
    <row r="10513" ht="12.75" customHeight="1" x14ac:dyDescent="0.2"/>
    <row r="10514" ht="12.75" customHeight="1" x14ac:dyDescent="0.2"/>
    <row r="10515" ht="12.75" customHeight="1" x14ac:dyDescent="0.2"/>
    <row r="10516" ht="12.75" customHeight="1" x14ac:dyDescent="0.2"/>
    <row r="10517" ht="12.75" customHeight="1" x14ac:dyDescent="0.2"/>
    <row r="10518" ht="12.75" customHeight="1" x14ac:dyDescent="0.2"/>
    <row r="10519" ht="12.75" customHeight="1" x14ac:dyDescent="0.2"/>
    <row r="10520" ht="12.75" customHeight="1" x14ac:dyDescent="0.2"/>
    <row r="10521" ht="12.75" customHeight="1" x14ac:dyDescent="0.2"/>
    <row r="10522" ht="12.75" customHeight="1" x14ac:dyDescent="0.2"/>
    <row r="10523" ht="12.75" customHeight="1" x14ac:dyDescent="0.2"/>
    <row r="10524" ht="12.75" customHeight="1" x14ac:dyDescent="0.2"/>
    <row r="10525" ht="12.75" customHeight="1" x14ac:dyDescent="0.2"/>
    <row r="10526" ht="12.75" customHeight="1" x14ac:dyDescent="0.2"/>
    <row r="10527" ht="12.75" customHeight="1" x14ac:dyDescent="0.2"/>
    <row r="10528" ht="12.75" customHeight="1" x14ac:dyDescent="0.2"/>
    <row r="10529" ht="12.75" customHeight="1" x14ac:dyDescent="0.2"/>
    <row r="10530" ht="12.75" customHeight="1" x14ac:dyDescent="0.2"/>
    <row r="10531" ht="12.75" customHeight="1" x14ac:dyDescent="0.2"/>
    <row r="10532" ht="12.75" customHeight="1" x14ac:dyDescent="0.2"/>
    <row r="10533" ht="12.75" customHeight="1" x14ac:dyDescent="0.2"/>
    <row r="10534" ht="12.75" customHeight="1" x14ac:dyDescent="0.2"/>
    <row r="10535" ht="12.75" customHeight="1" x14ac:dyDescent="0.2"/>
    <row r="10536" ht="12.75" customHeight="1" x14ac:dyDescent="0.2"/>
    <row r="10537" ht="12.75" customHeight="1" x14ac:dyDescent="0.2"/>
    <row r="10538" ht="12.75" customHeight="1" x14ac:dyDescent="0.2"/>
    <row r="10539" ht="12.75" customHeight="1" x14ac:dyDescent="0.2"/>
    <row r="10540" ht="12.75" customHeight="1" x14ac:dyDescent="0.2"/>
    <row r="10541" ht="12.75" customHeight="1" x14ac:dyDescent="0.2"/>
    <row r="10542" ht="12.75" customHeight="1" x14ac:dyDescent="0.2"/>
    <row r="10543" ht="12.75" customHeight="1" x14ac:dyDescent="0.2"/>
    <row r="10544" ht="12.75" customHeight="1" x14ac:dyDescent="0.2"/>
    <row r="10545" ht="12.75" customHeight="1" x14ac:dyDescent="0.2"/>
    <row r="10546" ht="12.75" customHeight="1" x14ac:dyDescent="0.2"/>
    <row r="10547" ht="12.75" customHeight="1" x14ac:dyDescent="0.2"/>
    <row r="10548" ht="12.75" customHeight="1" x14ac:dyDescent="0.2"/>
    <row r="10549" ht="12.75" customHeight="1" x14ac:dyDescent="0.2"/>
    <row r="10550" ht="12.75" customHeight="1" x14ac:dyDescent="0.2"/>
    <row r="10551" ht="12.75" customHeight="1" x14ac:dyDescent="0.2"/>
    <row r="10552" ht="12.75" customHeight="1" x14ac:dyDescent="0.2"/>
    <row r="10553" ht="12.75" customHeight="1" x14ac:dyDescent="0.2"/>
    <row r="10554" ht="12.75" customHeight="1" x14ac:dyDescent="0.2"/>
    <row r="10555" ht="12.75" customHeight="1" x14ac:dyDescent="0.2"/>
    <row r="10556" ht="12.75" customHeight="1" x14ac:dyDescent="0.2"/>
    <row r="10557" ht="12.75" customHeight="1" x14ac:dyDescent="0.2"/>
    <row r="10558" ht="12.75" customHeight="1" x14ac:dyDescent="0.2"/>
    <row r="10559" ht="12.75" customHeight="1" x14ac:dyDescent="0.2"/>
    <row r="10560" ht="12.75" customHeight="1" x14ac:dyDescent="0.2"/>
    <row r="10561" ht="12.75" customHeight="1" x14ac:dyDescent="0.2"/>
    <row r="10562" ht="12.75" customHeight="1" x14ac:dyDescent="0.2"/>
    <row r="10563" ht="12.75" customHeight="1" x14ac:dyDescent="0.2"/>
    <row r="10564" ht="12.75" customHeight="1" x14ac:dyDescent="0.2"/>
    <row r="10565" ht="12.75" customHeight="1" x14ac:dyDescent="0.2"/>
    <row r="10566" ht="12.75" customHeight="1" x14ac:dyDescent="0.2"/>
    <row r="10567" ht="12.75" customHeight="1" x14ac:dyDescent="0.2"/>
    <row r="10568" ht="12.75" customHeight="1" x14ac:dyDescent="0.2"/>
    <row r="10569" ht="12.75" customHeight="1" x14ac:dyDescent="0.2"/>
    <row r="10570" ht="12.75" customHeight="1" x14ac:dyDescent="0.2"/>
    <row r="10571" ht="12.75" customHeight="1" x14ac:dyDescent="0.2"/>
    <row r="10572" ht="12.75" customHeight="1" x14ac:dyDescent="0.2"/>
    <row r="10573" ht="12.75" customHeight="1" x14ac:dyDescent="0.2"/>
    <row r="10574" ht="12.75" customHeight="1" x14ac:dyDescent="0.2"/>
    <row r="10575" ht="12.75" customHeight="1" x14ac:dyDescent="0.2"/>
    <row r="10576" ht="12.75" customHeight="1" x14ac:dyDescent="0.2"/>
    <row r="10577" ht="12.75" customHeight="1" x14ac:dyDescent="0.2"/>
    <row r="10578" ht="12.75" customHeight="1" x14ac:dyDescent="0.2"/>
    <row r="10579" ht="12.75" customHeight="1" x14ac:dyDescent="0.2"/>
    <row r="10580" ht="12.75" customHeight="1" x14ac:dyDescent="0.2"/>
    <row r="10581" ht="12.75" customHeight="1" x14ac:dyDescent="0.2"/>
    <row r="10582" ht="12.75" customHeight="1" x14ac:dyDescent="0.2"/>
    <row r="10583" ht="12.75" customHeight="1" x14ac:dyDescent="0.2"/>
    <row r="10584" ht="12.75" customHeight="1" x14ac:dyDescent="0.2"/>
    <row r="10585" ht="12.75" customHeight="1" x14ac:dyDescent="0.2"/>
    <row r="10586" ht="12.75" customHeight="1" x14ac:dyDescent="0.2"/>
    <row r="10587" ht="12.75" customHeight="1" x14ac:dyDescent="0.2"/>
    <row r="10588" ht="12.75" customHeight="1" x14ac:dyDescent="0.2"/>
    <row r="10589" ht="12.75" customHeight="1" x14ac:dyDescent="0.2"/>
    <row r="10590" ht="12.75" customHeight="1" x14ac:dyDescent="0.2"/>
    <row r="10591" ht="12.75" customHeight="1" x14ac:dyDescent="0.2"/>
    <row r="10592" ht="12.75" customHeight="1" x14ac:dyDescent="0.2"/>
    <row r="10593" ht="12.75" customHeight="1" x14ac:dyDescent="0.2"/>
    <row r="10594" ht="12.75" customHeight="1" x14ac:dyDescent="0.2"/>
    <row r="10595" ht="12.75" customHeight="1" x14ac:dyDescent="0.2"/>
    <row r="10596" ht="12.75" customHeight="1" x14ac:dyDescent="0.2"/>
    <row r="10597" ht="12.75" customHeight="1" x14ac:dyDescent="0.2"/>
    <row r="10598" ht="12.75" customHeight="1" x14ac:dyDescent="0.2"/>
    <row r="10599" ht="12.75" customHeight="1" x14ac:dyDescent="0.2"/>
    <row r="10600" ht="12.75" customHeight="1" x14ac:dyDescent="0.2"/>
    <row r="10601" ht="12.75" customHeight="1" x14ac:dyDescent="0.2"/>
    <row r="10602" ht="12.75" customHeight="1" x14ac:dyDescent="0.2"/>
    <row r="10603" ht="12.75" customHeight="1" x14ac:dyDescent="0.2"/>
    <row r="10604" ht="12.75" customHeight="1" x14ac:dyDescent="0.2"/>
    <row r="10605" ht="12.75" customHeight="1" x14ac:dyDescent="0.2"/>
    <row r="10606" ht="12.75" customHeight="1" x14ac:dyDescent="0.2"/>
    <row r="10607" ht="12.75" customHeight="1" x14ac:dyDescent="0.2"/>
    <row r="10608" ht="12.75" customHeight="1" x14ac:dyDescent="0.2"/>
    <row r="10609" ht="12.75" customHeight="1" x14ac:dyDescent="0.2"/>
    <row r="10610" ht="12.75" customHeight="1" x14ac:dyDescent="0.2"/>
    <row r="10611" ht="12.75" customHeight="1" x14ac:dyDescent="0.2"/>
    <row r="10612" ht="12.75" customHeight="1" x14ac:dyDescent="0.2"/>
    <row r="10613" ht="12.75" customHeight="1" x14ac:dyDescent="0.2"/>
    <row r="10614" ht="12.75" customHeight="1" x14ac:dyDescent="0.2"/>
    <row r="10615" ht="12.75" customHeight="1" x14ac:dyDescent="0.2"/>
    <row r="10616" ht="12.75" customHeight="1" x14ac:dyDescent="0.2"/>
    <row r="10617" ht="12.75" customHeight="1" x14ac:dyDescent="0.2"/>
    <row r="10618" ht="12.75" customHeight="1" x14ac:dyDescent="0.2"/>
    <row r="10619" ht="12.75" customHeight="1" x14ac:dyDescent="0.2"/>
    <row r="10620" ht="12.75" customHeight="1" x14ac:dyDescent="0.2"/>
    <row r="10621" ht="12.75" customHeight="1" x14ac:dyDescent="0.2"/>
    <row r="10622" ht="12.75" customHeight="1" x14ac:dyDescent="0.2"/>
    <row r="10623" ht="12.75" customHeight="1" x14ac:dyDescent="0.2"/>
    <row r="10624" ht="12.75" customHeight="1" x14ac:dyDescent="0.2"/>
    <row r="10625" ht="12.75" customHeight="1" x14ac:dyDescent="0.2"/>
    <row r="10626" ht="12.75" customHeight="1" x14ac:dyDescent="0.2"/>
    <row r="10627" ht="12.75" customHeight="1" x14ac:dyDescent="0.2"/>
    <row r="10628" ht="12.75" customHeight="1" x14ac:dyDescent="0.2"/>
    <row r="10629" ht="12.75" customHeight="1" x14ac:dyDescent="0.2"/>
    <row r="10630" ht="12.75" customHeight="1" x14ac:dyDescent="0.2"/>
    <row r="10631" ht="12.75" customHeight="1" x14ac:dyDescent="0.2"/>
    <row r="10632" ht="12.75" customHeight="1" x14ac:dyDescent="0.2"/>
    <row r="10633" ht="12.75" customHeight="1" x14ac:dyDescent="0.2"/>
    <row r="10634" ht="12.75" customHeight="1" x14ac:dyDescent="0.2"/>
    <row r="10635" ht="12.75" customHeight="1" x14ac:dyDescent="0.2"/>
    <row r="10636" ht="12.75" customHeight="1" x14ac:dyDescent="0.2"/>
    <row r="10637" ht="12.75" customHeight="1" x14ac:dyDescent="0.2"/>
    <row r="10638" ht="12.75" customHeight="1" x14ac:dyDescent="0.2"/>
    <row r="10639" ht="12.75" customHeight="1" x14ac:dyDescent="0.2"/>
    <row r="10640" ht="12.75" customHeight="1" x14ac:dyDescent="0.2"/>
    <row r="10641" ht="12.75" customHeight="1" x14ac:dyDescent="0.2"/>
    <row r="10642" ht="12.75" customHeight="1" x14ac:dyDescent="0.2"/>
    <row r="10643" ht="12.75" customHeight="1" x14ac:dyDescent="0.2"/>
    <row r="10644" ht="12.75" customHeight="1" x14ac:dyDescent="0.2"/>
    <row r="10645" ht="12.75" customHeight="1" x14ac:dyDescent="0.2"/>
    <row r="10646" ht="12.75" customHeight="1" x14ac:dyDescent="0.2"/>
    <row r="10647" ht="12.75" customHeight="1" x14ac:dyDescent="0.2"/>
    <row r="10648" ht="12.75" customHeight="1" x14ac:dyDescent="0.2"/>
    <row r="10649" ht="12.75" customHeight="1" x14ac:dyDescent="0.2"/>
    <row r="10650" ht="12.75" customHeight="1" x14ac:dyDescent="0.2"/>
    <row r="10651" ht="12.75" customHeight="1" x14ac:dyDescent="0.2"/>
    <row r="10652" ht="12.75" customHeight="1" x14ac:dyDescent="0.2"/>
    <row r="10653" ht="12.75" customHeight="1" x14ac:dyDescent="0.2"/>
    <row r="10654" ht="12.75" customHeight="1" x14ac:dyDescent="0.2"/>
    <row r="10655" ht="12.75" customHeight="1" x14ac:dyDescent="0.2"/>
    <row r="10656" ht="12.75" customHeight="1" x14ac:dyDescent="0.2"/>
    <row r="10657" ht="12.75" customHeight="1" x14ac:dyDescent="0.2"/>
    <row r="10658" ht="12.75" customHeight="1" x14ac:dyDescent="0.2"/>
    <row r="10659" ht="12.75" customHeight="1" x14ac:dyDescent="0.2"/>
    <row r="10660" ht="12.75" customHeight="1" x14ac:dyDescent="0.2"/>
    <row r="10661" ht="12.75" customHeight="1" x14ac:dyDescent="0.2"/>
    <row r="10662" ht="12.75" customHeight="1" x14ac:dyDescent="0.2"/>
    <row r="10663" ht="12.75" customHeight="1" x14ac:dyDescent="0.2"/>
    <row r="10664" ht="12.75" customHeight="1" x14ac:dyDescent="0.2"/>
    <row r="10665" ht="12.75" customHeight="1" x14ac:dyDescent="0.2"/>
    <row r="10666" ht="12.75" customHeight="1" x14ac:dyDescent="0.2"/>
    <row r="10667" ht="12.75" customHeight="1" x14ac:dyDescent="0.2"/>
    <row r="10668" ht="12.75" customHeight="1" x14ac:dyDescent="0.2"/>
    <row r="10669" ht="12.75" customHeight="1" x14ac:dyDescent="0.2"/>
    <row r="10670" ht="12.75" customHeight="1" x14ac:dyDescent="0.2"/>
    <row r="10671" ht="12.75" customHeight="1" x14ac:dyDescent="0.2"/>
    <row r="10672" ht="12.75" customHeight="1" x14ac:dyDescent="0.2"/>
    <row r="10673" ht="12.75" customHeight="1" x14ac:dyDescent="0.2"/>
    <row r="10674" ht="12.75" customHeight="1" x14ac:dyDescent="0.2"/>
    <row r="10675" ht="12.75" customHeight="1" x14ac:dyDescent="0.2"/>
    <row r="10676" ht="12.75" customHeight="1" x14ac:dyDescent="0.2"/>
    <row r="10677" ht="12.75" customHeight="1" x14ac:dyDescent="0.2"/>
    <row r="10678" ht="12.75" customHeight="1" x14ac:dyDescent="0.2"/>
    <row r="10679" ht="12.75" customHeight="1" x14ac:dyDescent="0.2"/>
    <row r="10680" ht="12.75" customHeight="1" x14ac:dyDescent="0.2"/>
    <row r="10681" ht="12.75" customHeight="1" x14ac:dyDescent="0.2"/>
    <row r="10682" ht="12.75" customHeight="1" x14ac:dyDescent="0.2"/>
    <row r="10683" ht="12.75" customHeight="1" x14ac:dyDescent="0.2"/>
    <row r="10684" ht="12.75" customHeight="1" x14ac:dyDescent="0.2"/>
    <row r="10685" ht="12.75" customHeight="1" x14ac:dyDescent="0.2"/>
    <row r="10686" ht="12.75" customHeight="1" x14ac:dyDescent="0.2"/>
    <row r="10687" ht="12.75" customHeight="1" x14ac:dyDescent="0.2"/>
    <row r="10688" ht="12.75" customHeight="1" x14ac:dyDescent="0.2"/>
    <row r="10689" ht="12.75" customHeight="1" x14ac:dyDescent="0.2"/>
    <row r="10690" ht="12.75" customHeight="1" x14ac:dyDescent="0.2"/>
    <row r="10691" ht="12.75" customHeight="1" x14ac:dyDescent="0.2"/>
    <row r="10692" ht="12.75" customHeight="1" x14ac:dyDescent="0.2"/>
    <row r="10693" ht="12.75" customHeight="1" x14ac:dyDescent="0.2"/>
    <row r="10694" ht="12.75" customHeight="1" x14ac:dyDescent="0.2"/>
    <row r="10695" ht="12.75" customHeight="1" x14ac:dyDescent="0.2"/>
    <row r="10696" ht="12.75" customHeight="1" x14ac:dyDescent="0.2"/>
    <row r="10697" ht="12.75" customHeight="1" x14ac:dyDescent="0.2"/>
    <row r="10698" ht="12.75" customHeight="1" x14ac:dyDescent="0.2"/>
    <row r="10699" ht="12.75" customHeight="1" x14ac:dyDescent="0.2"/>
    <row r="10700" ht="12.75" customHeight="1" x14ac:dyDescent="0.2"/>
    <row r="10701" ht="12.75" customHeight="1" x14ac:dyDescent="0.2"/>
    <row r="10702" ht="12.75" customHeight="1" x14ac:dyDescent="0.2"/>
    <row r="10703" ht="12.75" customHeight="1" x14ac:dyDescent="0.2"/>
    <row r="10704" ht="12.75" customHeight="1" x14ac:dyDescent="0.2"/>
    <row r="10705" ht="12.75" customHeight="1" x14ac:dyDescent="0.2"/>
    <row r="10706" ht="12.75" customHeight="1" x14ac:dyDescent="0.2"/>
    <row r="10707" ht="12.75" customHeight="1" x14ac:dyDescent="0.2"/>
    <row r="10708" ht="12.75" customHeight="1" x14ac:dyDescent="0.2"/>
    <row r="10709" ht="12.75" customHeight="1" x14ac:dyDescent="0.2"/>
    <row r="10710" ht="12.75" customHeight="1" x14ac:dyDescent="0.2"/>
    <row r="10711" ht="12.75" customHeight="1" x14ac:dyDescent="0.2"/>
    <row r="10712" ht="12.75" customHeight="1" x14ac:dyDescent="0.2"/>
    <row r="10713" ht="12.75" customHeight="1" x14ac:dyDescent="0.2"/>
    <row r="10714" ht="12.75" customHeight="1" x14ac:dyDescent="0.2"/>
    <row r="10715" ht="12.75" customHeight="1" x14ac:dyDescent="0.2"/>
    <row r="10716" ht="12.75" customHeight="1" x14ac:dyDescent="0.2"/>
    <row r="10717" ht="12.75" customHeight="1" x14ac:dyDescent="0.2"/>
    <row r="10718" ht="12.75" customHeight="1" x14ac:dyDescent="0.2"/>
    <row r="10719" ht="12.75" customHeight="1" x14ac:dyDescent="0.2"/>
    <row r="10720" ht="12.75" customHeight="1" x14ac:dyDescent="0.2"/>
    <row r="10721" ht="12.75" customHeight="1" x14ac:dyDescent="0.2"/>
    <row r="10722" ht="12.75" customHeight="1" x14ac:dyDescent="0.2"/>
    <row r="10723" ht="12.75" customHeight="1" x14ac:dyDescent="0.2"/>
    <row r="10724" ht="12.75" customHeight="1" x14ac:dyDescent="0.2"/>
    <row r="10725" ht="12.75" customHeight="1" x14ac:dyDescent="0.2"/>
    <row r="10726" ht="12.75" customHeight="1" x14ac:dyDescent="0.2"/>
    <row r="10727" ht="12.75" customHeight="1" x14ac:dyDescent="0.2"/>
    <row r="10728" ht="12.75" customHeight="1" x14ac:dyDescent="0.2"/>
    <row r="10729" ht="12.75" customHeight="1" x14ac:dyDescent="0.2"/>
    <row r="10730" ht="12.75" customHeight="1" x14ac:dyDescent="0.2"/>
    <row r="10731" ht="12.75" customHeight="1" x14ac:dyDescent="0.2"/>
    <row r="10732" ht="12.75" customHeight="1" x14ac:dyDescent="0.2"/>
    <row r="10733" ht="12.75" customHeight="1" x14ac:dyDescent="0.2"/>
    <row r="10734" ht="12.75" customHeight="1" x14ac:dyDescent="0.2"/>
    <row r="10735" ht="12.75" customHeight="1" x14ac:dyDescent="0.2"/>
    <row r="10736" ht="12.75" customHeight="1" x14ac:dyDescent="0.2"/>
    <row r="10737" ht="12.75" customHeight="1" x14ac:dyDescent="0.2"/>
    <row r="10738" ht="12.75" customHeight="1" x14ac:dyDescent="0.2"/>
    <row r="10739" ht="12.75" customHeight="1" x14ac:dyDescent="0.2"/>
    <row r="10740" ht="12.75" customHeight="1" x14ac:dyDescent="0.2"/>
    <row r="10741" ht="12.75" customHeight="1" x14ac:dyDescent="0.2"/>
    <row r="10742" ht="12.75" customHeight="1" x14ac:dyDescent="0.2"/>
    <row r="10743" ht="12.75" customHeight="1" x14ac:dyDescent="0.2"/>
    <row r="10744" ht="12.75" customHeight="1" x14ac:dyDescent="0.2"/>
    <row r="10745" ht="12.75" customHeight="1" x14ac:dyDescent="0.2"/>
    <row r="10746" ht="12.75" customHeight="1" x14ac:dyDescent="0.2"/>
    <row r="10747" ht="12.75" customHeight="1" x14ac:dyDescent="0.2"/>
    <row r="10748" ht="12.75" customHeight="1" x14ac:dyDescent="0.2"/>
    <row r="10749" ht="12.75" customHeight="1" x14ac:dyDescent="0.2"/>
    <row r="10750" ht="12.75" customHeight="1" x14ac:dyDescent="0.2"/>
    <row r="10751" ht="12.75" customHeight="1" x14ac:dyDescent="0.2"/>
    <row r="10752" ht="12.75" customHeight="1" x14ac:dyDescent="0.2"/>
    <row r="10753" ht="12.75" customHeight="1" x14ac:dyDescent="0.2"/>
    <row r="10754" ht="12.75" customHeight="1" x14ac:dyDescent="0.2"/>
    <row r="10755" ht="12.75" customHeight="1" x14ac:dyDescent="0.2"/>
    <row r="10756" ht="12.75" customHeight="1" x14ac:dyDescent="0.2"/>
    <row r="10757" ht="12.75" customHeight="1" x14ac:dyDescent="0.2"/>
    <row r="10758" ht="12.75" customHeight="1" x14ac:dyDescent="0.2"/>
    <row r="10759" ht="12.75" customHeight="1" x14ac:dyDescent="0.2"/>
    <row r="10760" ht="12.75" customHeight="1" x14ac:dyDescent="0.2"/>
    <row r="10761" ht="12.75" customHeight="1" x14ac:dyDescent="0.2"/>
    <row r="10762" ht="12.75" customHeight="1" x14ac:dyDescent="0.2"/>
    <row r="10763" ht="12.75" customHeight="1" x14ac:dyDescent="0.2"/>
    <row r="10764" ht="12.75" customHeight="1" x14ac:dyDescent="0.2"/>
    <row r="10765" ht="12.75" customHeight="1" x14ac:dyDescent="0.2"/>
    <row r="10766" ht="12.75" customHeight="1" x14ac:dyDescent="0.2"/>
    <row r="10767" ht="12.75" customHeight="1" x14ac:dyDescent="0.2"/>
    <row r="10768" ht="12.75" customHeight="1" x14ac:dyDescent="0.2"/>
    <row r="10769" ht="12.75" customHeight="1" x14ac:dyDescent="0.2"/>
    <row r="10770" ht="12.75" customHeight="1" x14ac:dyDescent="0.2"/>
    <row r="10771" ht="12.75" customHeight="1" x14ac:dyDescent="0.2"/>
    <row r="10772" ht="12.75" customHeight="1" x14ac:dyDescent="0.2"/>
    <row r="10773" ht="12.75" customHeight="1" x14ac:dyDescent="0.2"/>
    <row r="10774" ht="12.75" customHeight="1" x14ac:dyDescent="0.2"/>
    <row r="10775" ht="12.75" customHeight="1" x14ac:dyDescent="0.2"/>
    <row r="10776" ht="12.75" customHeight="1" x14ac:dyDescent="0.2"/>
    <row r="10777" ht="12.75" customHeight="1" x14ac:dyDescent="0.2"/>
    <row r="10778" ht="12.75" customHeight="1" x14ac:dyDescent="0.2"/>
    <row r="10779" ht="12.75" customHeight="1" x14ac:dyDescent="0.2"/>
    <row r="10780" ht="12.75" customHeight="1" x14ac:dyDescent="0.2"/>
    <row r="10781" ht="12.75" customHeight="1" x14ac:dyDescent="0.2"/>
    <row r="10782" ht="12.75" customHeight="1" x14ac:dyDescent="0.2"/>
    <row r="10783" ht="12.75" customHeight="1" x14ac:dyDescent="0.2"/>
    <row r="10784" ht="12.75" customHeight="1" x14ac:dyDescent="0.2"/>
    <row r="10785" ht="12.75" customHeight="1" x14ac:dyDescent="0.2"/>
    <row r="10786" ht="12.75" customHeight="1" x14ac:dyDescent="0.2"/>
    <row r="10787" ht="12.75" customHeight="1" x14ac:dyDescent="0.2"/>
    <row r="10788" ht="12.75" customHeight="1" x14ac:dyDescent="0.2"/>
    <row r="10789" ht="12.75" customHeight="1" x14ac:dyDescent="0.2"/>
    <row r="10790" ht="12.75" customHeight="1" x14ac:dyDescent="0.2"/>
    <row r="10791" ht="12.75" customHeight="1" x14ac:dyDescent="0.2"/>
    <row r="10792" ht="12.75" customHeight="1" x14ac:dyDescent="0.2"/>
    <row r="10793" ht="12.75" customHeight="1" x14ac:dyDescent="0.2"/>
    <row r="10794" ht="12.75" customHeight="1" x14ac:dyDescent="0.2"/>
    <row r="10795" ht="12.75" customHeight="1" x14ac:dyDescent="0.2"/>
    <row r="10796" ht="12.75" customHeight="1" x14ac:dyDescent="0.2"/>
    <row r="10797" ht="12.75" customHeight="1" x14ac:dyDescent="0.2"/>
    <row r="10798" ht="12.75" customHeight="1" x14ac:dyDescent="0.2"/>
    <row r="10799" ht="12.75" customHeight="1" x14ac:dyDescent="0.2"/>
    <row r="10800" ht="12.75" customHeight="1" x14ac:dyDescent="0.2"/>
    <row r="10801" ht="12.75" customHeight="1" x14ac:dyDescent="0.2"/>
    <row r="10802" ht="12.75" customHeight="1" x14ac:dyDescent="0.2"/>
    <row r="10803" ht="12.75" customHeight="1" x14ac:dyDescent="0.2"/>
    <row r="10804" ht="12.75" customHeight="1" x14ac:dyDescent="0.2"/>
    <row r="10805" ht="12.75" customHeight="1" x14ac:dyDescent="0.2"/>
    <row r="10806" ht="12.75" customHeight="1" x14ac:dyDescent="0.2"/>
    <row r="10807" ht="12.75" customHeight="1" x14ac:dyDescent="0.2"/>
    <row r="10808" ht="12.75" customHeight="1" x14ac:dyDescent="0.2"/>
    <row r="10809" ht="12.75" customHeight="1" x14ac:dyDescent="0.2"/>
    <row r="10810" ht="12.75" customHeight="1" x14ac:dyDescent="0.2"/>
    <row r="10811" ht="12.75" customHeight="1" x14ac:dyDescent="0.2"/>
    <row r="10812" ht="12.75" customHeight="1" x14ac:dyDescent="0.2"/>
    <row r="10813" ht="12.75" customHeight="1" x14ac:dyDescent="0.2"/>
    <row r="10814" ht="12.75" customHeight="1" x14ac:dyDescent="0.2"/>
    <row r="10815" ht="12.75" customHeight="1" x14ac:dyDescent="0.2"/>
    <row r="10816" ht="12.75" customHeight="1" x14ac:dyDescent="0.2"/>
    <row r="10817" ht="12.75" customHeight="1" x14ac:dyDescent="0.2"/>
    <row r="10818" ht="12.75" customHeight="1" x14ac:dyDescent="0.2"/>
    <row r="10819" ht="12.75" customHeight="1" x14ac:dyDescent="0.2"/>
    <row r="10820" ht="12.75" customHeight="1" x14ac:dyDescent="0.2"/>
    <row r="10821" ht="12.75" customHeight="1" x14ac:dyDescent="0.2"/>
    <row r="10822" ht="12.75" customHeight="1" x14ac:dyDescent="0.2"/>
    <row r="10823" ht="12.75" customHeight="1" x14ac:dyDescent="0.2"/>
    <row r="10824" ht="12.75" customHeight="1" x14ac:dyDescent="0.2"/>
    <row r="10825" ht="12.75" customHeight="1" x14ac:dyDescent="0.2"/>
    <row r="10826" ht="12.75" customHeight="1" x14ac:dyDescent="0.2"/>
    <row r="10827" ht="12.75" customHeight="1" x14ac:dyDescent="0.2"/>
    <row r="10828" ht="12.75" customHeight="1" x14ac:dyDescent="0.2"/>
    <row r="10829" ht="12.75" customHeight="1" x14ac:dyDescent="0.2"/>
    <row r="10830" ht="12.75" customHeight="1" x14ac:dyDescent="0.2"/>
    <row r="10831" ht="12.75" customHeight="1" x14ac:dyDescent="0.2"/>
    <row r="10832" ht="12.75" customHeight="1" x14ac:dyDescent="0.2"/>
    <row r="10833" ht="12.75" customHeight="1" x14ac:dyDescent="0.2"/>
    <row r="10834" ht="12.75" customHeight="1" x14ac:dyDescent="0.2"/>
    <row r="10835" ht="12.75" customHeight="1" x14ac:dyDescent="0.2"/>
    <row r="10836" ht="12.75" customHeight="1" x14ac:dyDescent="0.2"/>
    <row r="10837" ht="12.75" customHeight="1" x14ac:dyDescent="0.2"/>
    <row r="10838" ht="12.75" customHeight="1" x14ac:dyDescent="0.2"/>
    <row r="10839" ht="12.75" customHeight="1" x14ac:dyDescent="0.2"/>
    <row r="10840" ht="12.75" customHeight="1" x14ac:dyDescent="0.2"/>
    <row r="10841" ht="12.75" customHeight="1" x14ac:dyDescent="0.2"/>
    <row r="10842" ht="12.75" customHeight="1" x14ac:dyDescent="0.2"/>
    <row r="10843" ht="12.75" customHeight="1" x14ac:dyDescent="0.2"/>
    <row r="10844" ht="12.75" customHeight="1" x14ac:dyDescent="0.2"/>
    <row r="10845" ht="12.75" customHeight="1" x14ac:dyDescent="0.2"/>
    <row r="10846" ht="12.75" customHeight="1" x14ac:dyDescent="0.2"/>
    <row r="10847" ht="12.75" customHeight="1" x14ac:dyDescent="0.2"/>
    <row r="10848" ht="12.75" customHeight="1" x14ac:dyDescent="0.2"/>
    <row r="10849" ht="12.75" customHeight="1" x14ac:dyDescent="0.2"/>
    <row r="10850" ht="12.75" customHeight="1" x14ac:dyDescent="0.2"/>
    <row r="10851" ht="12.75" customHeight="1" x14ac:dyDescent="0.2"/>
    <row r="10852" ht="12.75" customHeight="1" x14ac:dyDescent="0.2"/>
    <row r="10853" ht="12.75" customHeight="1" x14ac:dyDescent="0.2"/>
    <row r="10854" ht="12.75" customHeight="1" x14ac:dyDescent="0.2"/>
    <row r="10855" ht="12.75" customHeight="1" x14ac:dyDescent="0.2"/>
    <row r="10856" ht="12.75" customHeight="1" x14ac:dyDescent="0.2"/>
    <row r="10857" ht="12.75" customHeight="1" x14ac:dyDescent="0.2"/>
    <row r="10858" ht="12.75" customHeight="1" x14ac:dyDescent="0.2"/>
    <row r="10859" ht="12.75" customHeight="1" x14ac:dyDescent="0.2"/>
    <row r="10860" ht="12.75" customHeight="1" x14ac:dyDescent="0.2"/>
    <row r="10861" ht="12.75" customHeight="1" x14ac:dyDescent="0.2"/>
    <row r="10862" ht="12.75" customHeight="1" x14ac:dyDescent="0.2"/>
    <row r="10863" ht="12.75" customHeight="1" x14ac:dyDescent="0.2"/>
    <row r="10864" ht="12.75" customHeight="1" x14ac:dyDescent="0.2"/>
    <row r="10865" ht="12.75" customHeight="1" x14ac:dyDescent="0.2"/>
    <row r="10866" ht="12.75" customHeight="1" x14ac:dyDescent="0.2"/>
    <row r="10867" ht="12.75" customHeight="1" x14ac:dyDescent="0.2"/>
    <row r="10868" ht="12.75" customHeight="1" x14ac:dyDescent="0.2"/>
    <row r="10869" ht="12.75" customHeight="1" x14ac:dyDescent="0.2"/>
    <row r="10870" ht="12.75" customHeight="1" x14ac:dyDescent="0.2"/>
    <row r="10871" ht="12.75" customHeight="1" x14ac:dyDescent="0.2"/>
    <row r="10872" ht="12.75" customHeight="1" x14ac:dyDescent="0.2"/>
    <row r="10873" ht="12.75" customHeight="1" x14ac:dyDescent="0.2"/>
    <row r="10874" ht="12.75" customHeight="1" x14ac:dyDescent="0.2"/>
    <row r="10875" ht="12.75" customHeight="1" x14ac:dyDescent="0.2"/>
    <row r="10876" ht="12.75" customHeight="1" x14ac:dyDescent="0.2"/>
    <row r="10877" ht="12.75" customHeight="1" x14ac:dyDescent="0.2"/>
    <row r="10878" ht="12.75" customHeight="1" x14ac:dyDescent="0.2"/>
    <row r="10879" ht="12.75" customHeight="1" x14ac:dyDescent="0.2"/>
    <row r="10880" ht="12.75" customHeight="1" x14ac:dyDescent="0.2"/>
    <row r="10881" ht="12.75" customHeight="1" x14ac:dyDescent="0.2"/>
    <row r="10882" ht="12.75" customHeight="1" x14ac:dyDescent="0.2"/>
    <row r="10883" ht="12.75" customHeight="1" x14ac:dyDescent="0.2"/>
    <row r="10884" ht="12.75" customHeight="1" x14ac:dyDescent="0.2"/>
    <row r="10885" ht="12.75" customHeight="1" x14ac:dyDescent="0.2"/>
    <row r="10886" ht="12.75" customHeight="1" x14ac:dyDescent="0.2"/>
    <row r="10887" ht="12.75" customHeight="1" x14ac:dyDescent="0.2"/>
    <row r="10888" ht="12.75" customHeight="1" x14ac:dyDescent="0.2"/>
    <row r="10889" ht="12.75" customHeight="1" x14ac:dyDescent="0.2"/>
    <row r="10890" ht="12.75" customHeight="1" x14ac:dyDescent="0.2"/>
    <row r="10891" ht="12.75" customHeight="1" x14ac:dyDescent="0.2"/>
    <row r="10892" ht="12.75" customHeight="1" x14ac:dyDescent="0.2"/>
    <row r="10893" ht="12.75" customHeight="1" x14ac:dyDescent="0.2"/>
    <row r="10894" ht="12.75" customHeight="1" x14ac:dyDescent="0.2"/>
    <row r="10895" ht="12.75" customHeight="1" x14ac:dyDescent="0.2"/>
    <row r="10896" ht="12.75" customHeight="1" x14ac:dyDescent="0.2"/>
    <row r="10897" ht="12.75" customHeight="1" x14ac:dyDescent="0.2"/>
    <row r="10898" ht="12.75" customHeight="1" x14ac:dyDescent="0.2"/>
    <row r="10899" ht="12.75" customHeight="1" x14ac:dyDescent="0.2"/>
    <row r="10900" ht="12.75" customHeight="1" x14ac:dyDescent="0.2"/>
    <row r="10901" ht="12.75" customHeight="1" x14ac:dyDescent="0.2"/>
    <row r="10902" ht="12.75" customHeight="1" x14ac:dyDescent="0.2"/>
    <row r="10903" ht="12.75" customHeight="1" x14ac:dyDescent="0.2"/>
    <row r="10904" ht="12.75" customHeight="1" x14ac:dyDescent="0.2"/>
    <row r="10905" ht="12.75" customHeight="1" x14ac:dyDescent="0.2"/>
    <row r="10906" ht="12.75" customHeight="1" x14ac:dyDescent="0.2"/>
    <row r="10907" ht="12.75" customHeight="1" x14ac:dyDescent="0.2"/>
    <row r="10908" ht="12.75" customHeight="1" x14ac:dyDescent="0.2"/>
    <row r="10909" ht="12.75" customHeight="1" x14ac:dyDescent="0.2"/>
    <row r="10910" ht="12.75" customHeight="1" x14ac:dyDescent="0.2"/>
    <row r="10911" ht="12.75" customHeight="1" x14ac:dyDescent="0.2"/>
    <row r="10912" ht="12.75" customHeight="1" x14ac:dyDescent="0.2"/>
    <row r="10913" ht="12.75" customHeight="1" x14ac:dyDescent="0.2"/>
    <row r="10914" ht="12.75" customHeight="1" x14ac:dyDescent="0.2"/>
    <row r="10915" ht="12.75" customHeight="1" x14ac:dyDescent="0.2"/>
    <row r="10916" ht="12.75" customHeight="1" x14ac:dyDescent="0.2"/>
    <row r="10917" ht="12.75" customHeight="1" x14ac:dyDescent="0.2"/>
    <row r="10918" ht="12.75" customHeight="1" x14ac:dyDescent="0.2"/>
    <row r="10919" ht="12.75" customHeight="1" x14ac:dyDescent="0.2"/>
    <row r="10920" ht="12.75" customHeight="1" x14ac:dyDescent="0.2"/>
    <row r="10921" ht="12.75" customHeight="1" x14ac:dyDescent="0.2"/>
    <row r="10922" ht="12.75" customHeight="1" x14ac:dyDescent="0.2"/>
    <row r="10923" ht="12.75" customHeight="1" x14ac:dyDescent="0.2"/>
    <row r="10924" ht="12.75" customHeight="1" x14ac:dyDescent="0.2"/>
    <row r="10925" ht="12.75" customHeight="1" x14ac:dyDescent="0.2"/>
    <row r="10926" ht="12.75" customHeight="1" x14ac:dyDescent="0.2"/>
    <row r="10927" ht="12.75" customHeight="1" x14ac:dyDescent="0.2"/>
    <row r="10928" ht="12.75" customHeight="1" x14ac:dyDescent="0.2"/>
    <row r="10929" ht="12.75" customHeight="1" x14ac:dyDescent="0.2"/>
    <row r="10930" ht="12.75" customHeight="1" x14ac:dyDescent="0.2"/>
    <row r="10931" ht="12.75" customHeight="1" x14ac:dyDescent="0.2"/>
    <row r="10932" ht="12.75" customHeight="1" x14ac:dyDescent="0.2"/>
    <row r="10933" ht="12.75" customHeight="1" x14ac:dyDescent="0.2"/>
    <row r="10934" ht="12.75" customHeight="1" x14ac:dyDescent="0.2"/>
    <row r="10935" ht="12.75" customHeight="1" x14ac:dyDescent="0.2"/>
    <row r="10936" ht="12.75" customHeight="1" x14ac:dyDescent="0.2"/>
    <row r="10937" ht="12.75" customHeight="1" x14ac:dyDescent="0.2"/>
    <row r="10938" ht="12.75" customHeight="1" x14ac:dyDescent="0.2"/>
    <row r="10939" ht="12.75" customHeight="1" x14ac:dyDescent="0.2"/>
    <row r="10940" ht="12.75" customHeight="1" x14ac:dyDescent="0.2"/>
    <row r="10941" ht="12.75" customHeight="1" x14ac:dyDescent="0.2"/>
    <row r="10942" ht="12.75" customHeight="1" x14ac:dyDescent="0.2"/>
    <row r="10943" ht="12.75" customHeight="1" x14ac:dyDescent="0.2"/>
    <row r="10944" ht="12.75" customHeight="1" x14ac:dyDescent="0.2"/>
    <row r="10945" ht="12.75" customHeight="1" x14ac:dyDescent="0.2"/>
    <row r="10946" ht="12.75" customHeight="1" x14ac:dyDescent="0.2"/>
    <row r="10947" ht="12.75" customHeight="1" x14ac:dyDescent="0.2"/>
    <row r="10948" ht="12.75" customHeight="1" x14ac:dyDescent="0.2"/>
    <row r="10949" ht="12.75" customHeight="1" x14ac:dyDescent="0.2"/>
    <row r="10950" ht="12.75" customHeight="1" x14ac:dyDescent="0.2"/>
    <row r="10951" ht="12.75" customHeight="1" x14ac:dyDescent="0.2"/>
    <row r="10952" ht="12.75" customHeight="1" x14ac:dyDescent="0.2"/>
    <row r="10953" ht="12.75" customHeight="1" x14ac:dyDescent="0.2"/>
    <row r="10954" ht="12.75" customHeight="1" x14ac:dyDescent="0.2"/>
    <row r="10955" ht="12.75" customHeight="1" x14ac:dyDescent="0.2"/>
    <row r="10956" ht="12.75" customHeight="1" x14ac:dyDescent="0.2"/>
    <row r="10957" ht="12.75" customHeight="1" x14ac:dyDescent="0.2"/>
    <row r="10958" ht="12.75" customHeight="1" x14ac:dyDescent="0.2"/>
    <row r="10959" ht="12.75" customHeight="1" x14ac:dyDescent="0.2"/>
    <row r="10960" ht="12.75" customHeight="1" x14ac:dyDescent="0.2"/>
    <row r="10961" ht="12.75" customHeight="1" x14ac:dyDescent="0.2"/>
    <row r="10962" ht="12.75" customHeight="1" x14ac:dyDescent="0.2"/>
    <row r="10963" ht="12.75" customHeight="1" x14ac:dyDescent="0.2"/>
    <row r="10964" ht="12.75" customHeight="1" x14ac:dyDescent="0.2"/>
    <row r="10965" ht="12.75" customHeight="1" x14ac:dyDescent="0.2"/>
    <row r="10966" ht="12.75" customHeight="1" x14ac:dyDescent="0.2"/>
    <row r="10967" ht="12.75" customHeight="1" x14ac:dyDescent="0.2"/>
    <row r="10968" ht="12.75" customHeight="1" x14ac:dyDescent="0.2"/>
    <row r="10969" ht="12.75" customHeight="1" x14ac:dyDescent="0.2"/>
    <row r="10970" ht="12.75" customHeight="1" x14ac:dyDescent="0.2"/>
    <row r="10971" ht="12.75" customHeight="1" x14ac:dyDescent="0.2"/>
    <row r="10972" ht="12.75" customHeight="1" x14ac:dyDescent="0.2"/>
    <row r="10973" ht="12.75" customHeight="1" x14ac:dyDescent="0.2"/>
    <row r="10974" ht="12.75" customHeight="1" x14ac:dyDescent="0.2"/>
    <row r="10975" ht="12.75" customHeight="1" x14ac:dyDescent="0.2"/>
    <row r="10976" ht="12.75" customHeight="1" x14ac:dyDescent="0.2"/>
    <row r="10977" ht="12.75" customHeight="1" x14ac:dyDescent="0.2"/>
    <row r="10978" ht="12.75" customHeight="1" x14ac:dyDescent="0.2"/>
    <row r="10979" ht="12.75" customHeight="1" x14ac:dyDescent="0.2"/>
    <row r="10980" ht="12.75" customHeight="1" x14ac:dyDescent="0.2"/>
    <row r="10981" ht="12.75" customHeight="1" x14ac:dyDescent="0.2"/>
    <row r="10982" ht="12.75" customHeight="1" x14ac:dyDescent="0.2"/>
    <row r="10983" ht="12.75" customHeight="1" x14ac:dyDescent="0.2"/>
    <row r="10984" ht="12.75" customHeight="1" x14ac:dyDescent="0.2"/>
    <row r="10985" ht="12.75" customHeight="1" x14ac:dyDescent="0.2"/>
    <row r="10986" ht="12.75" customHeight="1" x14ac:dyDescent="0.2"/>
    <row r="10987" ht="12.75" customHeight="1" x14ac:dyDescent="0.2"/>
    <row r="10988" ht="12.75" customHeight="1" x14ac:dyDescent="0.2"/>
    <row r="10989" ht="12.75" customHeight="1" x14ac:dyDescent="0.2"/>
    <row r="10990" ht="12.75" customHeight="1" x14ac:dyDescent="0.2"/>
    <row r="10991" ht="12.75" customHeight="1" x14ac:dyDescent="0.2"/>
    <row r="10992" ht="12.75" customHeight="1" x14ac:dyDescent="0.2"/>
    <row r="10993" ht="12.75" customHeight="1" x14ac:dyDescent="0.2"/>
    <row r="10994" ht="12.75" customHeight="1" x14ac:dyDescent="0.2"/>
    <row r="10995" ht="12.75" customHeight="1" x14ac:dyDescent="0.2"/>
    <row r="10996" ht="12.75" customHeight="1" x14ac:dyDescent="0.2"/>
    <row r="10997" ht="12.75" customHeight="1" x14ac:dyDescent="0.2"/>
    <row r="10998" ht="12.75" customHeight="1" x14ac:dyDescent="0.2"/>
    <row r="10999" ht="12.75" customHeight="1" x14ac:dyDescent="0.2"/>
    <row r="11000" ht="12.75" customHeight="1" x14ac:dyDescent="0.2"/>
    <row r="11001" ht="12.75" customHeight="1" x14ac:dyDescent="0.2"/>
    <row r="11002" ht="12.75" customHeight="1" x14ac:dyDescent="0.2"/>
    <row r="11003" ht="12.75" customHeight="1" x14ac:dyDescent="0.2"/>
    <row r="11004" ht="12.75" customHeight="1" x14ac:dyDescent="0.2"/>
    <row r="11005" ht="12.75" customHeight="1" x14ac:dyDescent="0.2"/>
    <row r="11006" ht="12.75" customHeight="1" x14ac:dyDescent="0.2"/>
    <row r="11007" ht="12.75" customHeight="1" x14ac:dyDescent="0.2"/>
    <row r="11008" ht="12.75" customHeight="1" x14ac:dyDescent="0.2"/>
    <row r="11009" ht="12.75" customHeight="1" x14ac:dyDescent="0.2"/>
    <row r="11010" ht="12.75" customHeight="1" x14ac:dyDescent="0.2"/>
    <row r="11011" ht="12.75" customHeight="1" x14ac:dyDescent="0.2"/>
    <row r="11012" ht="12.75" customHeight="1" x14ac:dyDescent="0.2"/>
    <row r="11013" ht="12.75" customHeight="1" x14ac:dyDescent="0.2"/>
    <row r="11014" ht="12.75" customHeight="1" x14ac:dyDescent="0.2"/>
    <row r="11015" ht="12.75" customHeight="1" x14ac:dyDescent="0.2"/>
    <row r="11016" ht="12.75" customHeight="1" x14ac:dyDescent="0.2"/>
    <row r="11017" ht="12.75" customHeight="1" x14ac:dyDescent="0.2"/>
    <row r="11018" ht="12.75" customHeight="1" x14ac:dyDescent="0.2"/>
    <row r="11019" ht="12.75" customHeight="1" x14ac:dyDescent="0.2"/>
    <row r="11020" ht="12.75" customHeight="1" x14ac:dyDescent="0.2"/>
    <row r="11021" ht="12.75" customHeight="1" x14ac:dyDescent="0.2"/>
    <row r="11022" ht="12.75" customHeight="1" x14ac:dyDescent="0.2"/>
    <row r="11023" ht="12.75" customHeight="1" x14ac:dyDescent="0.2"/>
    <row r="11024" ht="12.75" customHeight="1" x14ac:dyDescent="0.2"/>
    <row r="11025" ht="12.75" customHeight="1" x14ac:dyDescent="0.2"/>
    <row r="11026" ht="12.75" customHeight="1" x14ac:dyDescent="0.2"/>
    <row r="11027" ht="12.75" customHeight="1" x14ac:dyDescent="0.2"/>
    <row r="11028" ht="12.75" customHeight="1" x14ac:dyDescent="0.2"/>
    <row r="11029" ht="12.75" customHeight="1" x14ac:dyDescent="0.2"/>
    <row r="11030" ht="12.75" customHeight="1" x14ac:dyDescent="0.2"/>
    <row r="11031" ht="12.75" customHeight="1" x14ac:dyDescent="0.2"/>
    <row r="11032" ht="12.75" customHeight="1" x14ac:dyDescent="0.2"/>
    <row r="11033" ht="12.75" customHeight="1" x14ac:dyDescent="0.2"/>
    <row r="11034" ht="12.75" customHeight="1" x14ac:dyDescent="0.2"/>
    <row r="11035" ht="12.75" customHeight="1" x14ac:dyDescent="0.2"/>
    <row r="11036" ht="12.75" customHeight="1" x14ac:dyDescent="0.2"/>
    <row r="11037" ht="12.75" customHeight="1" x14ac:dyDescent="0.2"/>
    <row r="11038" ht="12.75" customHeight="1" x14ac:dyDescent="0.2"/>
    <row r="11039" ht="12.75" customHeight="1" x14ac:dyDescent="0.2"/>
    <row r="11040" ht="12.75" customHeight="1" x14ac:dyDescent="0.2"/>
    <row r="11041" ht="12.75" customHeight="1" x14ac:dyDescent="0.2"/>
    <row r="11042" ht="12.75" customHeight="1" x14ac:dyDescent="0.2"/>
    <row r="11043" ht="12.75" customHeight="1" x14ac:dyDescent="0.2"/>
    <row r="11044" ht="12.75" customHeight="1" x14ac:dyDescent="0.2"/>
    <row r="11045" ht="12.75" customHeight="1" x14ac:dyDescent="0.2"/>
    <row r="11046" ht="12.75" customHeight="1" x14ac:dyDescent="0.2"/>
    <row r="11047" ht="12.75" customHeight="1" x14ac:dyDescent="0.2"/>
    <row r="11048" ht="12.75" customHeight="1" x14ac:dyDescent="0.2"/>
    <row r="11049" ht="12.75" customHeight="1" x14ac:dyDescent="0.2"/>
    <row r="11050" ht="12.75" customHeight="1" x14ac:dyDescent="0.2"/>
    <row r="11051" ht="12.75" customHeight="1" x14ac:dyDescent="0.2"/>
    <row r="11052" ht="12.75" customHeight="1" x14ac:dyDescent="0.2"/>
    <row r="11053" ht="12.75" customHeight="1" x14ac:dyDescent="0.2"/>
    <row r="11054" ht="12.75" customHeight="1" x14ac:dyDescent="0.2"/>
    <row r="11055" ht="12.75" customHeight="1" x14ac:dyDescent="0.2"/>
    <row r="11056" ht="12.75" customHeight="1" x14ac:dyDescent="0.2"/>
    <row r="11057" ht="12.75" customHeight="1" x14ac:dyDescent="0.2"/>
    <row r="11058" ht="12.75" customHeight="1" x14ac:dyDescent="0.2"/>
    <row r="11059" ht="12.75" customHeight="1" x14ac:dyDescent="0.2"/>
    <row r="11060" ht="12.75" customHeight="1" x14ac:dyDescent="0.2"/>
    <row r="11061" ht="12.75" customHeight="1" x14ac:dyDescent="0.2"/>
    <row r="11062" ht="12.75" customHeight="1" x14ac:dyDescent="0.2"/>
    <row r="11063" ht="12.75" customHeight="1" x14ac:dyDescent="0.2"/>
    <row r="11064" ht="12.75" customHeight="1" x14ac:dyDescent="0.2"/>
    <row r="11065" ht="12.75" customHeight="1" x14ac:dyDescent="0.2"/>
    <row r="11066" ht="12.75" customHeight="1" x14ac:dyDescent="0.2"/>
    <row r="11067" ht="12.75" customHeight="1" x14ac:dyDescent="0.2"/>
    <row r="11068" ht="12.75" customHeight="1" x14ac:dyDescent="0.2"/>
    <row r="11069" ht="12.75" customHeight="1" x14ac:dyDescent="0.2"/>
    <row r="11070" ht="12.75" customHeight="1" x14ac:dyDescent="0.2"/>
    <row r="11071" ht="12.75" customHeight="1" x14ac:dyDescent="0.2"/>
    <row r="11072" ht="12.75" customHeight="1" x14ac:dyDescent="0.2"/>
    <row r="11073" ht="12.75" customHeight="1" x14ac:dyDescent="0.2"/>
    <row r="11074" ht="12.75" customHeight="1" x14ac:dyDescent="0.2"/>
    <row r="11075" ht="12.75" customHeight="1" x14ac:dyDescent="0.2"/>
    <row r="11076" ht="12.75" customHeight="1" x14ac:dyDescent="0.2"/>
    <row r="11077" ht="12.75" customHeight="1" x14ac:dyDescent="0.2"/>
    <row r="11078" ht="12.75" customHeight="1" x14ac:dyDescent="0.2"/>
    <row r="11079" ht="12.75" customHeight="1" x14ac:dyDescent="0.2"/>
    <row r="11080" ht="12.75" customHeight="1" x14ac:dyDescent="0.2"/>
    <row r="11081" ht="12.75" customHeight="1" x14ac:dyDescent="0.2"/>
    <row r="11082" ht="12.75" customHeight="1" x14ac:dyDescent="0.2"/>
    <row r="11083" ht="12.75" customHeight="1" x14ac:dyDescent="0.2"/>
    <row r="11084" ht="12.75" customHeight="1" x14ac:dyDescent="0.2"/>
    <row r="11085" ht="12.75" customHeight="1" x14ac:dyDescent="0.2"/>
    <row r="11086" ht="12.75" customHeight="1" x14ac:dyDescent="0.2"/>
    <row r="11087" ht="12.75" customHeight="1" x14ac:dyDescent="0.2"/>
    <row r="11088" ht="12.75" customHeight="1" x14ac:dyDescent="0.2"/>
    <row r="11089" ht="12.75" customHeight="1" x14ac:dyDescent="0.2"/>
    <row r="11090" ht="12.75" customHeight="1" x14ac:dyDescent="0.2"/>
    <row r="11091" ht="12.75" customHeight="1" x14ac:dyDescent="0.2"/>
    <row r="11092" ht="12.75" customHeight="1" x14ac:dyDescent="0.2"/>
    <row r="11093" ht="12.75" customHeight="1" x14ac:dyDescent="0.2"/>
    <row r="11094" ht="12.75" customHeight="1" x14ac:dyDescent="0.2"/>
    <row r="11095" ht="12.75" customHeight="1" x14ac:dyDescent="0.2"/>
    <row r="11096" ht="12.75" customHeight="1" x14ac:dyDescent="0.2"/>
    <row r="11097" ht="12.75" customHeight="1" x14ac:dyDescent="0.2"/>
    <row r="11098" ht="12.75" customHeight="1" x14ac:dyDescent="0.2"/>
    <row r="11099" ht="12.75" customHeight="1" x14ac:dyDescent="0.2"/>
    <row r="11100" ht="12.75" customHeight="1" x14ac:dyDescent="0.2"/>
    <row r="11101" ht="12.75" customHeight="1" x14ac:dyDescent="0.2"/>
    <row r="11102" ht="12.75" customHeight="1" x14ac:dyDescent="0.2"/>
    <row r="11103" ht="12.75" customHeight="1" x14ac:dyDescent="0.2"/>
    <row r="11104" ht="12.75" customHeight="1" x14ac:dyDescent="0.2"/>
    <row r="11105" ht="12.75" customHeight="1" x14ac:dyDescent="0.2"/>
    <row r="11106" ht="12.75" customHeight="1" x14ac:dyDescent="0.2"/>
    <row r="11107" ht="12.75" customHeight="1" x14ac:dyDescent="0.2"/>
    <row r="11108" ht="12.75" customHeight="1" x14ac:dyDescent="0.2"/>
    <row r="11109" ht="12.75" customHeight="1" x14ac:dyDescent="0.2"/>
    <row r="11110" ht="12.75" customHeight="1" x14ac:dyDescent="0.2"/>
    <row r="11111" ht="12.75" customHeight="1" x14ac:dyDescent="0.2"/>
    <row r="11112" ht="12.75" customHeight="1" x14ac:dyDescent="0.2"/>
    <row r="11113" ht="12.75" customHeight="1" x14ac:dyDescent="0.2"/>
    <row r="11114" ht="12.75" customHeight="1" x14ac:dyDescent="0.2"/>
    <row r="11115" ht="12.75" customHeight="1" x14ac:dyDescent="0.2"/>
    <row r="11116" ht="12.75" customHeight="1" x14ac:dyDescent="0.2"/>
    <row r="11117" ht="12.75" customHeight="1" x14ac:dyDescent="0.2"/>
    <row r="11118" ht="12.75" customHeight="1" x14ac:dyDescent="0.2"/>
    <row r="11119" ht="12.75" customHeight="1" x14ac:dyDescent="0.2"/>
    <row r="11120" ht="12.75" customHeight="1" x14ac:dyDescent="0.2"/>
    <row r="11121" ht="12.75" customHeight="1" x14ac:dyDescent="0.2"/>
    <row r="11122" ht="12.75" customHeight="1" x14ac:dyDescent="0.2"/>
    <row r="11123" ht="12.75" customHeight="1" x14ac:dyDescent="0.2"/>
    <row r="11124" ht="12.75" customHeight="1" x14ac:dyDescent="0.2"/>
    <row r="11125" ht="12.75" customHeight="1" x14ac:dyDescent="0.2"/>
    <row r="11126" ht="12.75" customHeight="1" x14ac:dyDescent="0.2"/>
    <row r="11127" ht="12.75" customHeight="1" x14ac:dyDescent="0.2"/>
    <row r="11128" ht="12.75" customHeight="1" x14ac:dyDescent="0.2"/>
    <row r="11129" ht="12.75" customHeight="1" x14ac:dyDescent="0.2"/>
    <row r="11130" ht="12.75" customHeight="1" x14ac:dyDescent="0.2"/>
    <row r="11131" ht="12.75" customHeight="1" x14ac:dyDescent="0.2"/>
    <row r="11132" ht="12.75" customHeight="1" x14ac:dyDescent="0.2"/>
    <row r="11133" ht="12.75" customHeight="1" x14ac:dyDescent="0.2"/>
    <row r="11134" ht="12.75" customHeight="1" x14ac:dyDescent="0.2"/>
    <row r="11135" ht="12.75" customHeight="1" x14ac:dyDescent="0.2"/>
    <row r="11136" ht="12.75" customHeight="1" x14ac:dyDescent="0.2"/>
    <row r="11137" ht="12.75" customHeight="1" x14ac:dyDescent="0.2"/>
    <row r="11138" ht="12.75" customHeight="1" x14ac:dyDescent="0.2"/>
    <row r="11139" ht="12.75" customHeight="1" x14ac:dyDescent="0.2"/>
    <row r="11140" ht="12.75" customHeight="1" x14ac:dyDescent="0.2"/>
    <row r="11141" ht="12.75" customHeight="1" x14ac:dyDescent="0.2"/>
    <row r="11142" ht="12.75" customHeight="1" x14ac:dyDescent="0.2"/>
    <row r="11143" ht="12.75" customHeight="1" x14ac:dyDescent="0.2"/>
    <row r="11144" ht="12.75" customHeight="1" x14ac:dyDescent="0.2"/>
    <row r="11145" ht="12.75" customHeight="1" x14ac:dyDescent="0.2"/>
    <row r="11146" ht="12.75" customHeight="1" x14ac:dyDescent="0.2"/>
    <row r="11147" ht="12.75" customHeight="1" x14ac:dyDescent="0.2"/>
    <row r="11148" ht="12.75" customHeight="1" x14ac:dyDescent="0.2"/>
    <row r="11149" ht="12.75" customHeight="1" x14ac:dyDescent="0.2"/>
    <row r="11150" ht="12.75" customHeight="1" x14ac:dyDescent="0.2"/>
    <row r="11151" ht="12.75" customHeight="1" x14ac:dyDescent="0.2"/>
    <row r="11152" ht="12.75" customHeight="1" x14ac:dyDescent="0.2"/>
    <row r="11153" ht="12.75" customHeight="1" x14ac:dyDescent="0.2"/>
    <row r="11154" ht="12.75" customHeight="1" x14ac:dyDescent="0.2"/>
    <row r="11155" ht="12.75" customHeight="1" x14ac:dyDescent="0.2"/>
    <row r="11156" ht="12.75" customHeight="1" x14ac:dyDescent="0.2"/>
    <row r="11157" ht="12.75" customHeight="1" x14ac:dyDescent="0.2"/>
    <row r="11158" ht="12.75" customHeight="1" x14ac:dyDescent="0.2"/>
    <row r="11159" ht="12.75" customHeight="1" x14ac:dyDescent="0.2"/>
    <row r="11160" ht="12.75" customHeight="1" x14ac:dyDescent="0.2"/>
    <row r="11161" ht="12.75" customHeight="1" x14ac:dyDescent="0.2"/>
    <row r="11162" ht="12.75" customHeight="1" x14ac:dyDescent="0.2"/>
    <row r="11163" ht="12.75" customHeight="1" x14ac:dyDescent="0.2"/>
    <row r="11164" ht="12.75" customHeight="1" x14ac:dyDescent="0.2"/>
    <row r="11165" ht="12.75" customHeight="1" x14ac:dyDescent="0.2"/>
    <row r="11166" ht="12.75" customHeight="1" x14ac:dyDescent="0.2"/>
    <row r="11167" ht="12.75" customHeight="1" x14ac:dyDescent="0.2"/>
    <row r="11168" ht="12.75" customHeight="1" x14ac:dyDescent="0.2"/>
    <row r="11169" ht="12.75" customHeight="1" x14ac:dyDescent="0.2"/>
    <row r="11170" ht="12.75" customHeight="1" x14ac:dyDescent="0.2"/>
    <row r="11171" ht="12.75" customHeight="1" x14ac:dyDescent="0.2"/>
    <row r="11172" ht="12.75" customHeight="1" x14ac:dyDescent="0.2"/>
    <row r="11173" ht="12.75" customHeight="1" x14ac:dyDescent="0.2"/>
    <row r="11174" ht="12.75" customHeight="1" x14ac:dyDescent="0.2"/>
    <row r="11175" ht="12.75" customHeight="1" x14ac:dyDescent="0.2"/>
    <row r="11176" ht="12.75" customHeight="1" x14ac:dyDescent="0.2"/>
    <row r="11177" ht="12.75" customHeight="1" x14ac:dyDescent="0.2"/>
    <row r="11178" ht="12.75" customHeight="1" x14ac:dyDescent="0.2"/>
    <row r="11179" ht="12.75" customHeight="1" x14ac:dyDescent="0.2"/>
    <row r="11180" ht="12.75" customHeight="1" x14ac:dyDescent="0.2"/>
    <row r="11181" ht="12.75" customHeight="1" x14ac:dyDescent="0.2"/>
    <row r="11182" ht="12.75" customHeight="1" x14ac:dyDescent="0.2"/>
    <row r="11183" ht="12.75" customHeight="1" x14ac:dyDescent="0.2"/>
    <row r="11184" ht="12.75" customHeight="1" x14ac:dyDescent="0.2"/>
    <row r="11185" ht="12.75" customHeight="1" x14ac:dyDescent="0.2"/>
    <row r="11186" ht="12.75" customHeight="1" x14ac:dyDescent="0.2"/>
    <row r="11187" ht="12.75" customHeight="1" x14ac:dyDescent="0.2"/>
    <row r="11188" ht="12.75" customHeight="1" x14ac:dyDescent="0.2"/>
    <row r="11189" ht="12.75" customHeight="1" x14ac:dyDescent="0.2"/>
    <row r="11190" ht="12.75" customHeight="1" x14ac:dyDescent="0.2"/>
    <row r="11191" ht="12.75" customHeight="1" x14ac:dyDescent="0.2"/>
    <row r="11192" ht="12.75" customHeight="1" x14ac:dyDescent="0.2"/>
    <row r="11193" ht="12.75" customHeight="1" x14ac:dyDescent="0.2"/>
    <row r="11194" ht="12.75" customHeight="1" x14ac:dyDescent="0.2"/>
    <row r="11195" ht="12.75" customHeight="1" x14ac:dyDescent="0.2"/>
    <row r="11196" ht="12.75" customHeight="1" x14ac:dyDescent="0.2"/>
    <row r="11197" ht="12.75" customHeight="1" x14ac:dyDescent="0.2"/>
    <row r="11198" ht="12.75" customHeight="1" x14ac:dyDescent="0.2"/>
    <row r="11199" ht="12.75" customHeight="1" x14ac:dyDescent="0.2"/>
    <row r="11200" ht="12.75" customHeight="1" x14ac:dyDescent="0.2"/>
    <row r="11201" ht="12.75" customHeight="1" x14ac:dyDescent="0.2"/>
    <row r="11202" ht="12.75" customHeight="1" x14ac:dyDescent="0.2"/>
    <row r="11203" ht="12.75" customHeight="1" x14ac:dyDescent="0.2"/>
    <row r="11204" ht="12.75" customHeight="1" x14ac:dyDescent="0.2"/>
    <row r="11205" ht="12.75" customHeight="1" x14ac:dyDescent="0.2"/>
    <row r="11206" ht="12.75" customHeight="1" x14ac:dyDescent="0.2"/>
    <row r="11207" ht="12.75" customHeight="1" x14ac:dyDescent="0.2"/>
    <row r="11208" ht="12.75" customHeight="1" x14ac:dyDescent="0.2"/>
    <row r="11209" ht="12.75" customHeight="1" x14ac:dyDescent="0.2"/>
    <row r="11210" ht="12.75" customHeight="1" x14ac:dyDescent="0.2"/>
    <row r="11211" ht="12.75" customHeight="1" x14ac:dyDescent="0.2"/>
    <row r="11212" ht="12.75" customHeight="1" x14ac:dyDescent="0.2"/>
    <row r="11213" ht="12.75" customHeight="1" x14ac:dyDescent="0.2"/>
    <row r="11214" ht="12.75" customHeight="1" x14ac:dyDescent="0.2"/>
    <row r="11215" ht="12.75" customHeight="1" x14ac:dyDescent="0.2"/>
    <row r="11216" ht="12.75" customHeight="1" x14ac:dyDescent="0.2"/>
    <row r="11217" ht="12.75" customHeight="1" x14ac:dyDescent="0.2"/>
    <row r="11218" ht="12.75" customHeight="1" x14ac:dyDescent="0.2"/>
    <row r="11219" ht="12.75" customHeight="1" x14ac:dyDescent="0.2"/>
    <row r="11220" ht="12.75" customHeight="1" x14ac:dyDescent="0.2"/>
    <row r="11221" ht="12.75" customHeight="1" x14ac:dyDescent="0.2"/>
    <row r="11222" ht="12.75" customHeight="1" x14ac:dyDescent="0.2"/>
    <row r="11223" ht="12.75" customHeight="1" x14ac:dyDescent="0.2"/>
    <row r="11224" ht="12.75" customHeight="1" x14ac:dyDescent="0.2"/>
    <row r="11225" ht="12.75" customHeight="1" x14ac:dyDescent="0.2"/>
    <row r="11226" ht="12.75" customHeight="1" x14ac:dyDescent="0.2"/>
    <row r="11227" ht="12.75" customHeight="1" x14ac:dyDescent="0.2"/>
    <row r="11228" ht="12.75" customHeight="1" x14ac:dyDescent="0.2"/>
    <row r="11229" ht="12.75" customHeight="1" x14ac:dyDescent="0.2"/>
    <row r="11230" ht="12.75" customHeight="1" x14ac:dyDescent="0.2"/>
    <row r="11231" ht="12.75" customHeight="1" x14ac:dyDescent="0.2"/>
    <row r="11232" ht="12.75" customHeight="1" x14ac:dyDescent="0.2"/>
    <row r="11233" ht="12.75" customHeight="1" x14ac:dyDescent="0.2"/>
    <row r="11234" ht="12.75" customHeight="1" x14ac:dyDescent="0.2"/>
    <row r="11235" ht="12.75" customHeight="1" x14ac:dyDescent="0.2"/>
    <row r="11236" ht="12.75" customHeight="1" x14ac:dyDescent="0.2"/>
    <row r="11237" ht="12.75" customHeight="1" x14ac:dyDescent="0.2"/>
    <row r="11238" ht="12.75" customHeight="1" x14ac:dyDescent="0.2"/>
    <row r="11239" ht="12.75" customHeight="1" x14ac:dyDescent="0.2"/>
    <row r="11240" ht="12.75" customHeight="1" x14ac:dyDescent="0.2"/>
    <row r="11241" ht="12.75" customHeight="1" x14ac:dyDescent="0.2"/>
    <row r="11242" ht="12.75" customHeight="1" x14ac:dyDescent="0.2"/>
    <row r="11243" ht="12.75" customHeight="1" x14ac:dyDescent="0.2"/>
    <row r="11244" ht="12.75" customHeight="1" x14ac:dyDescent="0.2"/>
    <row r="11245" ht="12.75" customHeight="1" x14ac:dyDescent="0.2"/>
    <row r="11246" ht="12.75" customHeight="1" x14ac:dyDescent="0.2"/>
    <row r="11247" ht="12.75" customHeight="1" x14ac:dyDescent="0.2"/>
    <row r="11248" ht="12.75" customHeight="1" x14ac:dyDescent="0.2"/>
    <row r="11249" ht="12.75" customHeight="1" x14ac:dyDescent="0.2"/>
    <row r="11250" ht="12.75" customHeight="1" x14ac:dyDescent="0.2"/>
    <row r="11251" ht="12.75" customHeight="1" x14ac:dyDescent="0.2"/>
    <row r="11252" ht="12.75" customHeight="1" x14ac:dyDescent="0.2"/>
    <row r="11253" ht="12.75" customHeight="1" x14ac:dyDescent="0.2"/>
    <row r="11254" ht="12.75" customHeight="1" x14ac:dyDescent="0.2"/>
    <row r="11255" ht="12.75" customHeight="1" x14ac:dyDescent="0.2"/>
    <row r="11256" ht="12.75" customHeight="1" x14ac:dyDescent="0.2"/>
    <row r="11257" ht="12.75" customHeight="1" x14ac:dyDescent="0.2"/>
    <row r="11258" ht="12.75" customHeight="1" x14ac:dyDescent="0.2"/>
    <row r="11259" ht="12.75" customHeight="1" x14ac:dyDescent="0.2"/>
    <row r="11260" ht="12.75" customHeight="1" x14ac:dyDescent="0.2"/>
    <row r="11261" ht="12.75" customHeight="1" x14ac:dyDescent="0.2"/>
    <row r="11262" ht="12.75" customHeight="1" x14ac:dyDescent="0.2"/>
    <row r="11263" ht="12.75" customHeight="1" x14ac:dyDescent="0.2"/>
    <row r="11264" ht="12.75" customHeight="1" x14ac:dyDescent="0.2"/>
    <row r="11265" ht="12.75" customHeight="1" x14ac:dyDescent="0.2"/>
    <row r="11266" ht="12.75" customHeight="1" x14ac:dyDescent="0.2"/>
    <row r="11267" ht="12.75" customHeight="1" x14ac:dyDescent="0.2"/>
    <row r="11268" ht="12.75" customHeight="1" x14ac:dyDescent="0.2"/>
    <row r="11269" ht="12.75" customHeight="1" x14ac:dyDescent="0.2"/>
    <row r="11270" ht="12.75" customHeight="1" x14ac:dyDescent="0.2"/>
    <row r="11271" ht="12.75" customHeight="1" x14ac:dyDescent="0.2"/>
    <row r="11272" ht="12.75" customHeight="1" x14ac:dyDescent="0.2"/>
    <row r="11273" ht="12.75" customHeight="1" x14ac:dyDescent="0.2"/>
    <row r="11274" ht="12.75" customHeight="1" x14ac:dyDescent="0.2"/>
    <row r="11275" ht="12.75" customHeight="1" x14ac:dyDescent="0.2"/>
    <row r="11276" ht="12.75" customHeight="1" x14ac:dyDescent="0.2"/>
    <row r="11277" ht="12.75" customHeight="1" x14ac:dyDescent="0.2"/>
    <row r="11278" ht="12.75" customHeight="1" x14ac:dyDescent="0.2"/>
    <row r="11279" ht="12.75" customHeight="1" x14ac:dyDescent="0.2"/>
    <row r="11280" ht="12.75" customHeight="1" x14ac:dyDescent="0.2"/>
    <row r="11281" ht="12.75" customHeight="1" x14ac:dyDescent="0.2"/>
    <row r="11282" ht="12.75" customHeight="1" x14ac:dyDescent="0.2"/>
    <row r="11283" ht="12.75" customHeight="1" x14ac:dyDescent="0.2"/>
    <row r="11284" ht="12.75" customHeight="1" x14ac:dyDescent="0.2"/>
    <row r="11285" ht="12.75" customHeight="1" x14ac:dyDescent="0.2"/>
    <row r="11286" ht="12.75" customHeight="1" x14ac:dyDescent="0.2"/>
    <row r="11287" ht="12.75" customHeight="1" x14ac:dyDescent="0.2"/>
    <row r="11288" ht="12.75" customHeight="1" x14ac:dyDescent="0.2"/>
    <row r="11289" ht="12.75" customHeight="1" x14ac:dyDescent="0.2"/>
    <row r="11290" ht="12.75" customHeight="1" x14ac:dyDescent="0.2"/>
    <row r="11291" ht="12.75" customHeight="1" x14ac:dyDescent="0.2"/>
    <row r="11292" ht="12.75" customHeight="1" x14ac:dyDescent="0.2"/>
    <row r="11293" ht="12.75" customHeight="1" x14ac:dyDescent="0.2"/>
    <row r="11294" ht="12.75" customHeight="1" x14ac:dyDescent="0.2"/>
    <row r="11295" ht="12.75" customHeight="1" x14ac:dyDescent="0.2"/>
    <row r="11296" ht="12.75" customHeight="1" x14ac:dyDescent="0.2"/>
    <row r="11297" ht="12.75" customHeight="1" x14ac:dyDescent="0.2"/>
    <row r="11298" ht="12.75" customHeight="1" x14ac:dyDescent="0.2"/>
    <row r="11299" ht="12.75" customHeight="1" x14ac:dyDescent="0.2"/>
    <row r="11300" ht="12.75" customHeight="1" x14ac:dyDescent="0.2"/>
    <row r="11301" ht="12.75" customHeight="1" x14ac:dyDescent="0.2"/>
    <row r="11302" ht="12.75" customHeight="1" x14ac:dyDescent="0.2"/>
    <row r="11303" ht="12.75" customHeight="1" x14ac:dyDescent="0.2"/>
    <row r="11304" ht="12.75" customHeight="1" x14ac:dyDescent="0.2"/>
    <row r="11305" ht="12.75" customHeight="1" x14ac:dyDescent="0.2"/>
    <row r="11306" ht="12.75" customHeight="1" x14ac:dyDescent="0.2"/>
    <row r="11307" ht="12.75" customHeight="1" x14ac:dyDescent="0.2"/>
    <row r="11308" ht="12.75" customHeight="1" x14ac:dyDescent="0.2"/>
    <row r="11309" ht="12.75" customHeight="1" x14ac:dyDescent="0.2"/>
    <row r="11310" ht="12.75" customHeight="1" x14ac:dyDescent="0.2"/>
    <row r="11311" ht="12.75" customHeight="1" x14ac:dyDescent="0.2"/>
    <row r="11312" ht="12.75" customHeight="1" x14ac:dyDescent="0.2"/>
    <row r="11313" ht="12.75" customHeight="1" x14ac:dyDescent="0.2"/>
    <row r="11314" ht="12.75" customHeight="1" x14ac:dyDescent="0.2"/>
    <row r="11315" ht="12.75" customHeight="1" x14ac:dyDescent="0.2"/>
    <row r="11316" ht="12.75" customHeight="1" x14ac:dyDescent="0.2"/>
    <row r="11317" ht="12.75" customHeight="1" x14ac:dyDescent="0.2"/>
    <row r="11318" ht="12.75" customHeight="1" x14ac:dyDescent="0.2"/>
    <row r="11319" ht="12.75" customHeight="1" x14ac:dyDescent="0.2"/>
    <row r="11320" ht="12.75" customHeight="1" x14ac:dyDescent="0.2"/>
    <row r="11321" ht="12.75" customHeight="1" x14ac:dyDescent="0.2"/>
    <row r="11322" ht="12.75" customHeight="1" x14ac:dyDescent="0.2"/>
    <row r="11323" ht="12.75" customHeight="1" x14ac:dyDescent="0.2"/>
    <row r="11324" ht="12.75" customHeight="1" x14ac:dyDescent="0.2"/>
    <row r="11325" ht="12.75" customHeight="1" x14ac:dyDescent="0.2"/>
    <row r="11326" ht="12.75" customHeight="1" x14ac:dyDescent="0.2"/>
    <row r="11327" ht="12.75" customHeight="1" x14ac:dyDescent="0.2"/>
    <row r="11328" ht="12.75" customHeight="1" x14ac:dyDescent="0.2"/>
    <row r="11329" ht="12.75" customHeight="1" x14ac:dyDescent="0.2"/>
    <row r="11330" ht="12.75" customHeight="1" x14ac:dyDescent="0.2"/>
    <row r="11331" ht="12.75" customHeight="1" x14ac:dyDescent="0.2"/>
    <row r="11332" ht="12.75" customHeight="1" x14ac:dyDescent="0.2"/>
    <row r="11333" ht="12.75" customHeight="1" x14ac:dyDescent="0.2"/>
    <row r="11334" ht="12.75" customHeight="1" x14ac:dyDescent="0.2"/>
    <row r="11335" ht="12.75" customHeight="1" x14ac:dyDescent="0.2"/>
    <row r="11336" ht="12.75" customHeight="1" x14ac:dyDescent="0.2"/>
    <row r="11337" ht="12.75" customHeight="1" x14ac:dyDescent="0.2"/>
    <row r="11338" ht="12.75" customHeight="1" x14ac:dyDescent="0.2"/>
    <row r="11339" ht="12.75" customHeight="1" x14ac:dyDescent="0.2"/>
    <row r="11340" ht="12.75" customHeight="1" x14ac:dyDescent="0.2"/>
    <row r="11341" ht="12.75" customHeight="1" x14ac:dyDescent="0.2"/>
    <row r="11342" ht="12.75" customHeight="1" x14ac:dyDescent="0.2"/>
    <row r="11343" ht="12.75" customHeight="1" x14ac:dyDescent="0.2"/>
    <row r="11344" ht="12.75" customHeight="1" x14ac:dyDescent="0.2"/>
    <row r="11345" ht="12.75" customHeight="1" x14ac:dyDescent="0.2"/>
    <row r="11346" ht="12.75" customHeight="1" x14ac:dyDescent="0.2"/>
    <row r="11347" ht="12.75" customHeight="1" x14ac:dyDescent="0.2"/>
    <row r="11348" ht="12.75" customHeight="1" x14ac:dyDescent="0.2"/>
    <row r="11349" ht="12.75" customHeight="1" x14ac:dyDescent="0.2"/>
    <row r="11350" ht="12.75" customHeight="1" x14ac:dyDescent="0.2"/>
    <row r="11351" ht="12.75" customHeight="1" x14ac:dyDescent="0.2"/>
    <row r="11352" ht="12.75" customHeight="1" x14ac:dyDescent="0.2"/>
    <row r="11353" ht="12.75" customHeight="1" x14ac:dyDescent="0.2"/>
    <row r="11354" ht="12.75" customHeight="1" x14ac:dyDescent="0.2"/>
    <row r="11355" ht="12.75" customHeight="1" x14ac:dyDescent="0.2"/>
    <row r="11356" ht="12.75" customHeight="1" x14ac:dyDescent="0.2"/>
    <row r="11357" ht="12.75" customHeight="1" x14ac:dyDescent="0.2"/>
    <row r="11358" ht="12.75" customHeight="1" x14ac:dyDescent="0.2"/>
    <row r="11359" ht="12.75" customHeight="1" x14ac:dyDescent="0.2"/>
    <row r="11360" ht="12.75" customHeight="1" x14ac:dyDescent="0.2"/>
    <row r="11361" ht="12.75" customHeight="1" x14ac:dyDescent="0.2"/>
    <row r="11362" ht="12.75" customHeight="1" x14ac:dyDescent="0.2"/>
    <row r="11363" ht="12.75" customHeight="1" x14ac:dyDescent="0.2"/>
    <row r="11364" ht="12.75" customHeight="1" x14ac:dyDescent="0.2"/>
    <row r="11365" ht="12.75" customHeight="1" x14ac:dyDescent="0.2"/>
    <row r="11366" ht="12.75" customHeight="1" x14ac:dyDescent="0.2"/>
    <row r="11367" ht="12.75" customHeight="1" x14ac:dyDescent="0.2"/>
    <row r="11368" ht="12.75" customHeight="1" x14ac:dyDescent="0.2"/>
    <row r="11369" ht="12.75" customHeight="1" x14ac:dyDescent="0.2"/>
    <row r="11370" ht="12.75" customHeight="1" x14ac:dyDescent="0.2"/>
    <row r="11371" ht="12.75" customHeight="1" x14ac:dyDescent="0.2"/>
    <row r="11372" ht="12.75" customHeight="1" x14ac:dyDescent="0.2"/>
    <row r="11373" ht="12.75" customHeight="1" x14ac:dyDescent="0.2"/>
    <row r="11374" ht="12.75" customHeight="1" x14ac:dyDescent="0.2"/>
    <row r="11375" ht="12.75" customHeight="1" x14ac:dyDescent="0.2"/>
    <row r="11376" ht="12.75" customHeight="1" x14ac:dyDescent="0.2"/>
    <row r="11377" ht="12.75" customHeight="1" x14ac:dyDescent="0.2"/>
    <row r="11378" ht="12.75" customHeight="1" x14ac:dyDescent="0.2"/>
    <row r="11379" ht="12.75" customHeight="1" x14ac:dyDescent="0.2"/>
    <row r="11380" ht="12.75" customHeight="1" x14ac:dyDescent="0.2"/>
    <row r="11381" ht="12.75" customHeight="1" x14ac:dyDescent="0.2"/>
    <row r="11382" ht="12.75" customHeight="1" x14ac:dyDescent="0.2"/>
    <row r="11383" ht="12.75" customHeight="1" x14ac:dyDescent="0.2"/>
    <row r="11384" ht="12.75" customHeight="1" x14ac:dyDescent="0.2"/>
    <row r="11385" ht="12.75" customHeight="1" x14ac:dyDescent="0.2"/>
    <row r="11386" ht="12.75" customHeight="1" x14ac:dyDescent="0.2"/>
    <row r="11387" ht="12.75" customHeight="1" x14ac:dyDescent="0.2"/>
    <row r="11388" ht="12.75" customHeight="1" x14ac:dyDescent="0.2"/>
    <row r="11389" ht="12.75" customHeight="1" x14ac:dyDescent="0.2"/>
    <row r="11390" ht="12.75" customHeight="1" x14ac:dyDescent="0.2"/>
    <row r="11391" ht="12.75" customHeight="1" x14ac:dyDescent="0.2"/>
    <row r="11392" ht="12.75" customHeight="1" x14ac:dyDescent="0.2"/>
    <row r="11393" ht="12.75" customHeight="1" x14ac:dyDescent="0.2"/>
    <row r="11394" ht="12.75" customHeight="1" x14ac:dyDescent="0.2"/>
    <row r="11395" ht="12.75" customHeight="1" x14ac:dyDescent="0.2"/>
    <row r="11396" ht="12.75" customHeight="1" x14ac:dyDescent="0.2"/>
    <row r="11397" ht="12.75" customHeight="1" x14ac:dyDescent="0.2"/>
    <row r="11398" ht="12.75" customHeight="1" x14ac:dyDescent="0.2"/>
    <row r="11399" ht="12.75" customHeight="1" x14ac:dyDescent="0.2"/>
    <row r="11400" ht="12.75" customHeight="1" x14ac:dyDescent="0.2"/>
    <row r="11401" ht="12.75" customHeight="1" x14ac:dyDescent="0.2"/>
    <row r="11402" ht="12.75" customHeight="1" x14ac:dyDescent="0.2"/>
    <row r="11403" ht="12.75" customHeight="1" x14ac:dyDescent="0.2"/>
    <row r="11404" ht="12.75" customHeight="1" x14ac:dyDescent="0.2"/>
    <row r="11405" ht="12.75" customHeight="1" x14ac:dyDescent="0.2"/>
    <row r="11406" ht="12.75" customHeight="1" x14ac:dyDescent="0.2"/>
    <row r="11407" ht="12.75" customHeight="1" x14ac:dyDescent="0.2"/>
    <row r="11408" ht="12.75" customHeight="1" x14ac:dyDescent="0.2"/>
    <row r="11409" ht="12.75" customHeight="1" x14ac:dyDescent="0.2"/>
    <row r="11410" ht="12.75" customHeight="1" x14ac:dyDescent="0.2"/>
    <row r="11411" ht="12.75" customHeight="1" x14ac:dyDescent="0.2"/>
    <row r="11412" ht="12.75" customHeight="1" x14ac:dyDescent="0.2"/>
    <row r="11413" ht="12.75" customHeight="1" x14ac:dyDescent="0.2"/>
    <row r="11414" ht="12.75" customHeight="1" x14ac:dyDescent="0.2"/>
    <row r="11415" ht="12.75" customHeight="1" x14ac:dyDescent="0.2"/>
    <row r="11416" ht="12.75" customHeight="1" x14ac:dyDescent="0.2"/>
    <row r="11417" ht="12.75" customHeight="1" x14ac:dyDescent="0.2"/>
    <row r="11418" ht="12.75" customHeight="1" x14ac:dyDescent="0.2"/>
    <row r="11419" ht="12.75" customHeight="1" x14ac:dyDescent="0.2"/>
    <row r="11420" ht="12.75" customHeight="1" x14ac:dyDescent="0.2"/>
    <row r="11421" ht="12.75" customHeight="1" x14ac:dyDescent="0.2"/>
    <row r="11422" ht="12.75" customHeight="1" x14ac:dyDescent="0.2"/>
    <row r="11423" ht="12.75" customHeight="1" x14ac:dyDescent="0.2"/>
    <row r="11424" ht="12.75" customHeight="1" x14ac:dyDescent="0.2"/>
    <row r="11425" ht="12.75" customHeight="1" x14ac:dyDescent="0.2"/>
    <row r="11426" ht="12.75" customHeight="1" x14ac:dyDescent="0.2"/>
    <row r="11427" ht="12.75" customHeight="1" x14ac:dyDescent="0.2"/>
    <row r="11428" ht="12.75" customHeight="1" x14ac:dyDescent="0.2"/>
    <row r="11429" ht="12.75" customHeight="1" x14ac:dyDescent="0.2"/>
    <row r="11430" ht="12.75" customHeight="1" x14ac:dyDescent="0.2"/>
    <row r="11431" ht="12.75" customHeight="1" x14ac:dyDescent="0.2"/>
    <row r="11432" ht="12.75" customHeight="1" x14ac:dyDescent="0.2"/>
    <row r="11433" ht="12.75" customHeight="1" x14ac:dyDescent="0.2"/>
    <row r="11434" ht="12.75" customHeight="1" x14ac:dyDescent="0.2"/>
    <row r="11435" ht="12.75" customHeight="1" x14ac:dyDescent="0.2"/>
    <row r="11436" ht="12.75" customHeight="1" x14ac:dyDescent="0.2"/>
    <row r="11437" ht="12.75" customHeight="1" x14ac:dyDescent="0.2"/>
    <row r="11438" ht="12.75" customHeight="1" x14ac:dyDescent="0.2"/>
    <row r="11439" ht="12.75" customHeight="1" x14ac:dyDescent="0.2"/>
    <row r="11440" ht="12.75" customHeight="1" x14ac:dyDescent="0.2"/>
    <row r="11441" ht="12.75" customHeight="1" x14ac:dyDescent="0.2"/>
    <row r="11442" ht="12.75" customHeight="1" x14ac:dyDescent="0.2"/>
    <row r="11443" ht="12.75" customHeight="1" x14ac:dyDescent="0.2"/>
    <row r="11444" ht="12.75" customHeight="1" x14ac:dyDescent="0.2"/>
    <row r="11445" ht="12.75" customHeight="1" x14ac:dyDescent="0.2"/>
    <row r="11446" ht="12.75" customHeight="1" x14ac:dyDescent="0.2"/>
    <row r="11447" ht="12.75" customHeight="1" x14ac:dyDescent="0.2"/>
    <row r="11448" ht="12.75" customHeight="1" x14ac:dyDescent="0.2"/>
    <row r="11449" ht="12.75" customHeight="1" x14ac:dyDescent="0.2"/>
    <row r="11450" ht="12.75" customHeight="1" x14ac:dyDescent="0.2"/>
    <row r="11451" ht="12.75" customHeight="1" x14ac:dyDescent="0.2"/>
    <row r="11452" ht="12.75" customHeight="1" x14ac:dyDescent="0.2"/>
    <row r="11453" ht="12.75" customHeight="1" x14ac:dyDescent="0.2"/>
    <row r="11454" ht="12.75" customHeight="1" x14ac:dyDescent="0.2"/>
    <row r="11455" ht="12.75" customHeight="1" x14ac:dyDescent="0.2"/>
    <row r="11456" ht="12.75" customHeight="1" x14ac:dyDescent="0.2"/>
    <row r="11457" ht="12.75" customHeight="1" x14ac:dyDescent="0.2"/>
    <row r="11458" ht="12.75" customHeight="1" x14ac:dyDescent="0.2"/>
    <row r="11459" ht="12.75" customHeight="1" x14ac:dyDescent="0.2"/>
    <row r="11460" ht="12.75" customHeight="1" x14ac:dyDescent="0.2"/>
    <row r="11461" ht="12.75" customHeight="1" x14ac:dyDescent="0.2"/>
    <row r="11462" ht="12.75" customHeight="1" x14ac:dyDescent="0.2"/>
    <row r="11463" ht="12.75" customHeight="1" x14ac:dyDescent="0.2"/>
    <row r="11464" ht="12.75" customHeight="1" x14ac:dyDescent="0.2"/>
    <row r="11465" ht="12.75" customHeight="1" x14ac:dyDescent="0.2"/>
    <row r="11466" ht="12.75" customHeight="1" x14ac:dyDescent="0.2"/>
    <row r="11467" ht="12.75" customHeight="1" x14ac:dyDescent="0.2"/>
    <row r="11468" ht="12.75" customHeight="1" x14ac:dyDescent="0.2"/>
    <row r="11469" ht="12.75" customHeight="1" x14ac:dyDescent="0.2"/>
    <row r="11470" ht="12.75" customHeight="1" x14ac:dyDescent="0.2"/>
    <row r="11471" ht="12.75" customHeight="1" x14ac:dyDescent="0.2"/>
    <row r="11472" ht="12.75" customHeight="1" x14ac:dyDescent="0.2"/>
    <row r="11473" ht="12.75" customHeight="1" x14ac:dyDescent="0.2"/>
    <row r="11474" ht="12.75" customHeight="1" x14ac:dyDescent="0.2"/>
    <row r="11475" ht="12.75" customHeight="1" x14ac:dyDescent="0.2"/>
    <row r="11476" ht="12.75" customHeight="1" x14ac:dyDescent="0.2"/>
    <row r="11477" ht="12.75" customHeight="1" x14ac:dyDescent="0.2"/>
    <row r="11478" ht="12.75" customHeight="1" x14ac:dyDescent="0.2"/>
    <row r="11479" ht="12.75" customHeight="1" x14ac:dyDescent="0.2"/>
    <row r="11480" ht="12.75" customHeight="1" x14ac:dyDescent="0.2"/>
    <row r="11481" ht="12.75" customHeight="1" x14ac:dyDescent="0.2"/>
    <row r="11482" ht="12.75" customHeight="1" x14ac:dyDescent="0.2"/>
    <row r="11483" ht="12.75" customHeight="1" x14ac:dyDescent="0.2"/>
    <row r="11484" ht="12.75" customHeight="1" x14ac:dyDescent="0.2"/>
    <row r="11485" ht="12.75" customHeight="1" x14ac:dyDescent="0.2"/>
    <row r="11486" ht="12.75" customHeight="1" x14ac:dyDescent="0.2"/>
    <row r="11487" ht="12.75" customHeight="1" x14ac:dyDescent="0.2"/>
    <row r="11488" ht="12.75" customHeight="1" x14ac:dyDescent="0.2"/>
    <row r="11489" ht="12.75" customHeight="1" x14ac:dyDescent="0.2"/>
    <row r="11490" ht="12.75" customHeight="1" x14ac:dyDescent="0.2"/>
    <row r="11491" ht="12.75" customHeight="1" x14ac:dyDescent="0.2"/>
    <row r="11492" ht="12.75" customHeight="1" x14ac:dyDescent="0.2"/>
    <row r="11493" ht="12.75" customHeight="1" x14ac:dyDescent="0.2"/>
    <row r="11494" ht="12.75" customHeight="1" x14ac:dyDescent="0.2"/>
    <row r="11495" ht="12.75" customHeight="1" x14ac:dyDescent="0.2"/>
    <row r="11496" ht="12.75" customHeight="1" x14ac:dyDescent="0.2"/>
    <row r="11497" ht="12.75" customHeight="1" x14ac:dyDescent="0.2"/>
    <row r="11498" ht="12.75" customHeight="1" x14ac:dyDescent="0.2"/>
    <row r="11499" ht="12.75" customHeight="1" x14ac:dyDescent="0.2"/>
    <row r="11500" ht="12.75" customHeight="1" x14ac:dyDescent="0.2"/>
    <row r="11501" ht="12.75" customHeight="1" x14ac:dyDescent="0.2"/>
    <row r="11502" ht="12.75" customHeight="1" x14ac:dyDescent="0.2"/>
    <row r="11503" ht="12.75" customHeight="1" x14ac:dyDescent="0.2"/>
    <row r="11504" ht="12.75" customHeight="1" x14ac:dyDescent="0.2"/>
    <row r="11505" ht="12.75" customHeight="1" x14ac:dyDescent="0.2"/>
    <row r="11506" ht="12.75" customHeight="1" x14ac:dyDescent="0.2"/>
    <row r="11507" ht="12.75" customHeight="1" x14ac:dyDescent="0.2"/>
    <row r="11508" ht="12.75" customHeight="1" x14ac:dyDescent="0.2"/>
    <row r="11509" ht="12.75" customHeight="1" x14ac:dyDescent="0.2"/>
    <row r="11510" ht="12.75" customHeight="1" x14ac:dyDescent="0.2"/>
    <row r="11511" ht="12.75" customHeight="1" x14ac:dyDescent="0.2"/>
    <row r="11512" ht="12.75" customHeight="1" x14ac:dyDescent="0.2"/>
    <row r="11513" ht="12.75" customHeight="1" x14ac:dyDescent="0.2"/>
    <row r="11514" ht="12.75" customHeight="1" x14ac:dyDescent="0.2"/>
    <row r="11515" ht="12.75" customHeight="1" x14ac:dyDescent="0.2"/>
    <row r="11516" ht="12.75" customHeight="1" x14ac:dyDescent="0.2"/>
    <row r="11517" ht="12.75" customHeight="1" x14ac:dyDescent="0.2"/>
    <row r="11518" ht="12.75" customHeight="1" x14ac:dyDescent="0.2"/>
    <row r="11519" ht="12.75" customHeight="1" x14ac:dyDescent="0.2"/>
    <row r="11520" ht="12.75" customHeight="1" x14ac:dyDescent="0.2"/>
    <row r="11521" ht="12.75" customHeight="1" x14ac:dyDescent="0.2"/>
    <row r="11522" ht="12.75" customHeight="1" x14ac:dyDescent="0.2"/>
    <row r="11523" ht="12.75" customHeight="1" x14ac:dyDescent="0.2"/>
    <row r="11524" ht="12.75" customHeight="1" x14ac:dyDescent="0.2"/>
    <row r="11525" ht="12.75" customHeight="1" x14ac:dyDescent="0.2"/>
    <row r="11526" ht="12.75" customHeight="1" x14ac:dyDescent="0.2"/>
    <row r="11527" ht="12.75" customHeight="1" x14ac:dyDescent="0.2"/>
    <row r="11528" ht="12.75" customHeight="1" x14ac:dyDescent="0.2"/>
    <row r="11529" ht="12.75" customHeight="1" x14ac:dyDescent="0.2"/>
    <row r="11530" ht="12.75" customHeight="1" x14ac:dyDescent="0.2"/>
    <row r="11531" ht="12.75" customHeight="1" x14ac:dyDescent="0.2"/>
    <row r="11532" ht="12.75" customHeight="1" x14ac:dyDescent="0.2"/>
    <row r="11533" ht="12.75" customHeight="1" x14ac:dyDescent="0.2"/>
    <row r="11534" ht="12.75" customHeight="1" x14ac:dyDescent="0.2"/>
    <row r="11535" ht="12.75" customHeight="1" x14ac:dyDescent="0.2"/>
    <row r="11536" ht="12.75" customHeight="1" x14ac:dyDescent="0.2"/>
    <row r="11537" ht="12.75" customHeight="1" x14ac:dyDescent="0.2"/>
    <row r="11538" ht="12.75" customHeight="1" x14ac:dyDescent="0.2"/>
    <row r="11539" ht="12.75" customHeight="1" x14ac:dyDescent="0.2"/>
    <row r="11540" ht="12.75" customHeight="1" x14ac:dyDescent="0.2"/>
    <row r="11541" ht="12.75" customHeight="1" x14ac:dyDescent="0.2"/>
    <row r="11542" ht="12.75" customHeight="1" x14ac:dyDescent="0.2"/>
    <row r="11543" ht="12.75" customHeight="1" x14ac:dyDescent="0.2"/>
    <row r="11544" ht="12.75" customHeight="1" x14ac:dyDescent="0.2"/>
    <row r="11545" ht="12.75" customHeight="1" x14ac:dyDescent="0.2"/>
    <row r="11546" ht="12.75" customHeight="1" x14ac:dyDescent="0.2"/>
    <row r="11547" ht="12.75" customHeight="1" x14ac:dyDescent="0.2"/>
    <row r="11548" ht="12.75" customHeight="1" x14ac:dyDescent="0.2"/>
    <row r="11549" ht="12.75" customHeight="1" x14ac:dyDescent="0.2"/>
    <row r="11550" ht="12.75" customHeight="1" x14ac:dyDescent="0.2"/>
    <row r="11551" ht="12.75" customHeight="1" x14ac:dyDescent="0.2"/>
    <row r="11552" ht="12.75" customHeight="1" x14ac:dyDescent="0.2"/>
    <row r="11553" ht="12.75" customHeight="1" x14ac:dyDescent="0.2"/>
    <row r="11554" ht="12.75" customHeight="1" x14ac:dyDescent="0.2"/>
    <row r="11555" ht="12.75" customHeight="1" x14ac:dyDescent="0.2"/>
    <row r="11556" ht="12.75" customHeight="1" x14ac:dyDescent="0.2"/>
    <row r="11557" ht="12.75" customHeight="1" x14ac:dyDescent="0.2"/>
    <row r="11558" ht="12.75" customHeight="1" x14ac:dyDescent="0.2"/>
    <row r="11559" ht="12.75" customHeight="1" x14ac:dyDescent="0.2"/>
    <row r="11560" ht="12.75" customHeight="1" x14ac:dyDescent="0.2"/>
    <row r="11561" ht="12.75" customHeight="1" x14ac:dyDescent="0.2"/>
    <row r="11562" ht="12.75" customHeight="1" x14ac:dyDescent="0.2"/>
    <row r="11563" ht="12.75" customHeight="1" x14ac:dyDescent="0.2"/>
    <row r="11564" ht="12.75" customHeight="1" x14ac:dyDescent="0.2"/>
    <row r="11565" ht="12.75" customHeight="1" x14ac:dyDescent="0.2"/>
    <row r="11566" ht="12.75" customHeight="1" x14ac:dyDescent="0.2"/>
    <row r="11567" ht="12.75" customHeight="1" x14ac:dyDescent="0.2"/>
    <row r="11568" ht="12.75" customHeight="1" x14ac:dyDescent="0.2"/>
    <row r="11569" ht="12.75" customHeight="1" x14ac:dyDescent="0.2"/>
    <row r="11570" ht="12.75" customHeight="1" x14ac:dyDescent="0.2"/>
    <row r="11571" ht="12.75" customHeight="1" x14ac:dyDescent="0.2"/>
    <row r="11572" ht="12.75" customHeight="1" x14ac:dyDescent="0.2"/>
    <row r="11573" ht="12.75" customHeight="1" x14ac:dyDescent="0.2"/>
    <row r="11574" ht="12.75" customHeight="1" x14ac:dyDescent="0.2"/>
    <row r="11575" ht="12.75" customHeight="1" x14ac:dyDescent="0.2"/>
    <row r="11576" ht="12.75" customHeight="1" x14ac:dyDescent="0.2"/>
    <row r="11577" ht="12.75" customHeight="1" x14ac:dyDescent="0.2"/>
    <row r="11578" ht="12.75" customHeight="1" x14ac:dyDescent="0.2"/>
    <row r="11579" ht="12.75" customHeight="1" x14ac:dyDescent="0.2"/>
    <row r="11580" ht="12.75" customHeight="1" x14ac:dyDescent="0.2"/>
    <row r="11581" ht="12.75" customHeight="1" x14ac:dyDescent="0.2"/>
    <row r="11582" ht="12.75" customHeight="1" x14ac:dyDescent="0.2"/>
    <row r="11583" ht="12.75" customHeight="1" x14ac:dyDescent="0.2"/>
    <row r="11584" ht="12.75" customHeight="1" x14ac:dyDescent="0.2"/>
    <row r="11585" ht="12.75" customHeight="1" x14ac:dyDescent="0.2"/>
    <row r="11586" ht="12.75" customHeight="1" x14ac:dyDescent="0.2"/>
    <row r="11587" ht="12.75" customHeight="1" x14ac:dyDescent="0.2"/>
    <row r="11588" ht="12.75" customHeight="1" x14ac:dyDescent="0.2"/>
    <row r="11589" ht="12.75" customHeight="1" x14ac:dyDescent="0.2"/>
    <row r="11590" ht="12.75" customHeight="1" x14ac:dyDescent="0.2"/>
    <row r="11591" ht="12.75" customHeight="1" x14ac:dyDescent="0.2"/>
    <row r="11592" ht="12.75" customHeight="1" x14ac:dyDescent="0.2"/>
    <row r="11593" ht="12.75" customHeight="1" x14ac:dyDescent="0.2"/>
    <row r="11594" ht="12.75" customHeight="1" x14ac:dyDescent="0.2"/>
    <row r="11595" ht="12.75" customHeight="1" x14ac:dyDescent="0.2"/>
    <row r="11596" ht="12.75" customHeight="1" x14ac:dyDescent="0.2"/>
    <row r="11597" ht="12.75" customHeight="1" x14ac:dyDescent="0.2"/>
    <row r="11598" ht="12.75" customHeight="1" x14ac:dyDescent="0.2"/>
    <row r="11599" ht="12.75" customHeight="1" x14ac:dyDescent="0.2"/>
    <row r="11600" ht="12.75" customHeight="1" x14ac:dyDescent="0.2"/>
    <row r="11601" ht="12.75" customHeight="1" x14ac:dyDescent="0.2"/>
    <row r="11602" ht="12.75" customHeight="1" x14ac:dyDescent="0.2"/>
    <row r="11603" ht="12.75" customHeight="1" x14ac:dyDescent="0.2"/>
    <row r="11604" ht="12.75" customHeight="1" x14ac:dyDescent="0.2"/>
    <row r="11605" ht="12.75" customHeight="1" x14ac:dyDescent="0.2"/>
    <row r="11606" ht="12.75" customHeight="1" x14ac:dyDescent="0.2"/>
    <row r="11607" ht="12.75" customHeight="1" x14ac:dyDescent="0.2"/>
    <row r="11608" ht="12.75" customHeight="1" x14ac:dyDescent="0.2"/>
    <row r="11609" ht="12.75" customHeight="1" x14ac:dyDescent="0.2"/>
    <row r="11610" ht="12.75" customHeight="1" x14ac:dyDescent="0.2"/>
    <row r="11611" ht="12.75" customHeight="1" x14ac:dyDescent="0.2"/>
    <row r="11612" ht="12.75" customHeight="1" x14ac:dyDescent="0.2"/>
    <row r="11613" ht="12.75" customHeight="1" x14ac:dyDescent="0.2"/>
    <row r="11614" ht="12.75" customHeight="1" x14ac:dyDescent="0.2"/>
    <row r="11615" ht="12.75" customHeight="1" x14ac:dyDescent="0.2"/>
    <row r="11616" ht="12.75" customHeight="1" x14ac:dyDescent="0.2"/>
    <row r="11617" ht="12.75" customHeight="1" x14ac:dyDescent="0.2"/>
    <row r="11618" ht="12.75" customHeight="1" x14ac:dyDescent="0.2"/>
    <row r="11619" ht="12.75" customHeight="1" x14ac:dyDescent="0.2"/>
    <row r="11620" ht="12.75" customHeight="1" x14ac:dyDescent="0.2"/>
    <row r="11621" ht="12.75" customHeight="1" x14ac:dyDescent="0.2"/>
    <row r="11622" ht="12.75" customHeight="1" x14ac:dyDescent="0.2"/>
    <row r="11623" ht="12.75" customHeight="1" x14ac:dyDescent="0.2"/>
    <row r="11624" ht="12.75" customHeight="1" x14ac:dyDescent="0.2"/>
    <row r="11625" ht="12.75" customHeight="1" x14ac:dyDescent="0.2"/>
    <row r="11626" ht="12.75" customHeight="1" x14ac:dyDescent="0.2"/>
    <row r="11627" ht="12.75" customHeight="1" x14ac:dyDescent="0.2"/>
    <row r="11628" ht="12.75" customHeight="1" x14ac:dyDescent="0.2"/>
    <row r="11629" ht="12.75" customHeight="1" x14ac:dyDescent="0.2"/>
    <row r="11630" ht="12.75" customHeight="1" x14ac:dyDescent="0.2"/>
    <row r="11631" ht="12.75" customHeight="1" x14ac:dyDescent="0.2"/>
    <row r="11632" ht="12.75" customHeight="1" x14ac:dyDescent="0.2"/>
    <row r="11633" ht="12.75" customHeight="1" x14ac:dyDescent="0.2"/>
    <row r="11634" ht="12.75" customHeight="1" x14ac:dyDescent="0.2"/>
    <row r="11635" ht="12.75" customHeight="1" x14ac:dyDescent="0.2"/>
    <row r="11636" ht="12.75" customHeight="1" x14ac:dyDescent="0.2"/>
    <row r="11637" ht="12.75" customHeight="1" x14ac:dyDescent="0.2"/>
    <row r="11638" ht="12.75" customHeight="1" x14ac:dyDescent="0.2"/>
    <row r="11639" ht="12.75" customHeight="1" x14ac:dyDescent="0.2"/>
    <row r="11640" ht="12.75" customHeight="1" x14ac:dyDescent="0.2"/>
    <row r="11641" ht="12.75" customHeight="1" x14ac:dyDescent="0.2"/>
    <row r="11642" ht="12.75" customHeight="1" x14ac:dyDescent="0.2"/>
    <row r="11643" ht="12.75" customHeight="1" x14ac:dyDescent="0.2"/>
    <row r="11644" ht="12.75" customHeight="1" x14ac:dyDescent="0.2"/>
    <row r="11645" ht="12.75" customHeight="1" x14ac:dyDescent="0.2"/>
    <row r="11646" ht="12.75" customHeight="1" x14ac:dyDescent="0.2"/>
    <row r="11647" ht="12.75" customHeight="1" x14ac:dyDescent="0.2"/>
    <row r="11648" ht="12.75" customHeight="1" x14ac:dyDescent="0.2"/>
    <row r="11649" ht="12.75" customHeight="1" x14ac:dyDescent="0.2"/>
    <row r="11650" ht="12.75" customHeight="1" x14ac:dyDescent="0.2"/>
    <row r="11651" ht="12.75" customHeight="1" x14ac:dyDescent="0.2"/>
    <row r="11652" ht="12.75" customHeight="1" x14ac:dyDescent="0.2"/>
    <row r="11653" ht="12.75" customHeight="1" x14ac:dyDescent="0.2"/>
    <row r="11654" ht="12.75" customHeight="1" x14ac:dyDescent="0.2"/>
    <row r="11655" ht="12.75" customHeight="1" x14ac:dyDescent="0.2"/>
    <row r="11656" ht="12.75" customHeight="1" x14ac:dyDescent="0.2"/>
    <row r="11657" ht="12.75" customHeight="1" x14ac:dyDescent="0.2"/>
    <row r="11658" ht="12.75" customHeight="1" x14ac:dyDescent="0.2"/>
    <row r="11659" ht="12.75" customHeight="1" x14ac:dyDescent="0.2"/>
    <row r="11660" ht="12.75" customHeight="1" x14ac:dyDescent="0.2"/>
    <row r="11661" ht="12.75" customHeight="1" x14ac:dyDescent="0.2"/>
    <row r="11662" ht="12.75" customHeight="1" x14ac:dyDescent="0.2"/>
    <row r="11663" ht="12.75" customHeight="1" x14ac:dyDescent="0.2"/>
    <row r="11664" ht="12.75" customHeight="1" x14ac:dyDescent="0.2"/>
    <row r="11665" ht="12.75" customHeight="1" x14ac:dyDescent="0.2"/>
    <row r="11666" ht="12.75" customHeight="1" x14ac:dyDescent="0.2"/>
    <row r="11667" ht="12.75" customHeight="1" x14ac:dyDescent="0.2"/>
    <row r="11668" ht="12.75" customHeight="1" x14ac:dyDescent="0.2"/>
    <row r="11669" ht="12.75" customHeight="1" x14ac:dyDescent="0.2"/>
    <row r="11670" ht="12.75" customHeight="1" x14ac:dyDescent="0.2"/>
    <row r="11671" ht="12.75" customHeight="1" x14ac:dyDescent="0.2"/>
    <row r="11672" ht="12.75" customHeight="1" x14ac:dyDescent="0.2"/>
    <row r="11673" ht="12.75" customHeight="1" x14ac:dyDescent="0.2"/>
    <row r="11674" ht="12.75" customHeight="1" x14ac:dyDescent="0.2"/>
    <row r="11675" ht="12.75" customHeight="1" x14ac:dyDescent="0.2"/>
    <row r="11676" ht="12.75" customHeight="1" x14ac:dyDescent="0.2"/>
    <row r="11677" ht="12.75" customHeight="1" x14ac:dyDescent="0.2"/>
    <row r="11678" ht="12.75" customHeight="1" x14ac:dyDescent="0.2"/>
    <row r="11679" ht="12.75" customHeight="1" x14ac:dyDescent="0.2"/>
    <row r="11680" ht="12.75" customHeight="1" x14ac:dyDescent="0.2"/>
    <row r="11681" ht="12.75" customHeight="1" x14ac:dyDescent="0.2"/>
    <row r="11682" ht="12.75" customHeight="1" x14ac:dyDescent="0.2"/>
    <row r="11683" ht="12.75" customHeight="1" x14ac:dyDescent="0.2"/>
    <row r="11684" ht="12.75" customHeight="1" x14ac:dyDescent="0.2"/>
    <row r="11685" ht="12.75" customHeight="1" x14ac:dyDescent="0.2"/>
    <row r="11686" ht="12.75" customHeight="1" x14ac:dyDescent="0.2"/>
    <row r="11687" ht="12.75" customHeight="1" x14ac:dyDescent="0.2"/>
    <row r="11688" ht="12.75" customHeight="1" x14ac:dyDescent="0.2"/>
    <row r="11689" ht="12.75" customHeight="1" x14ac:dyDescent="0.2"/>
    <row r="11690" ht="12.75" customHeight="1" x14ac:dyDescent="0.2"/>
    <row r="11691" ht="12.75" customHeight="1" x14ac:dyDescent="0.2"/>
    <row r="11692" ht="12.75" customHeight="1" x14ac:dyDescent="0.2"/>
    <row r="11693" ht="12.75" customHeight="1" x14ac:dyDescent="0.2"/>
    <row r="11694" ht="12.75" customHeight="1" x14ac:dyDescent="0.2"/>
    <row r="11695" ht="12.75" customHeight="1" x14ac:dyDescent="0.2"/>
    <row r="11696" ht="12.75" customHeight="1" x14ac:dyDescent="0.2"/>
    <row r="11697" ht="12.75" customHeight="1" x14ac:dyDescent="0.2"/>
    <row r="11698" ht="12.75" customHeight="1" x14ac:dyDescent="0.2"/>
    <row r="11699" ht="12.75" customHeight="1" x14ac:dyDescent="0.2"/>
    <row r="11700" ht="12.75" customHeight="1" x14ac:dyDescent="0.2"/>
    <row r="11701" ht="12.75" customHeight="1" x14ac:dyDescent="0.2"/>
    <row r="11702" ht="12.75" customHeight="1" x14ac:dyDescent="0.2"/>
    <row r="11703" ht="12.75" customHeight="1" x14ac:dyDescent="0.2"/>
    <row r="11704" ht="12.75" customHeight="1" x14ac:dyDescent="0.2"/>
    <row r="11705" ht="12.75" customHeight="1" x14ac:dyDescent="0.2"/>
    <row r="11706" ht="12.75" customHeight="1" x14ac:dyDescent="0.2"/>
    <row r="11707" ht="12.75" customHeight="1" x14ac:dyDescent="0.2"/>
    <row r="11708" ht="12.75" customHeight="1" x14ac:dyDescent="0.2"/>
    <row r="11709" ht="12.75" customHeight="1" x14ac:dyDescent="0.2"/>
    <row r="11710" ht="12.75" customHeight="1" x14ac:dyDescent="0.2"/>
    <row r="11711" ht="12.75" customHeight="1" x14ac:dyDescent="0.2"/>
    <row r="11712" ht="12.75" customHeight="1" x14ac:dyDescent="0.2"/>
    <row r="11713" ht="12.75" customHeight="1" x14ac:dyDescent="0.2"/>
    <row r="11714" ht="12.75" customHeight="1" x14ac:dyDescent="0.2"/>
    <row r="11715" ht="12.75" customHeight="1" x14ac:dyDescent="0.2"/>
    <row r="11716" ht="12.75" customHeight="1" x14ac:dyDescent="0.2"/>
    <row r="11717" ht="12.75" customHeight="1" x14ac:dyDescent="0.2"/>
    <row r="11718" ht="12.75" customHeight="1" x14ac:dyDescent="0.2"/>
    <row r="11719" ht="12.75" customHeight="1" x14ac:dyDescent="0.2"/>
    <row r="11720" ht="12.75" customHeight="1" x14ac:dyDescent="0.2"/>
    <row r="11721" ht="12.75" customHeight="1" x14ac:dyDescent="0.2"/>
    <row r="11722" ht="12.75" customHeight="1" x14ac:dyDescent="0.2"/>
    <row r="11723" ht="12.75" customHeight="1" x14ac:dyDescent="0.2"/>
    <row r="11724" ht="12.75" customHeight="1" x14ac:dyDescent="0.2"/>
    <row r="11725" ht="12.75" customHeight="1" x14ac:dyDescent="0.2"/>
    <row r="11726" ht="12.75" customHeight="1" x14ac:dyDescent="0.2"/>
    <row r="11727" ht="12.75" customHeight="1" x14ac:dyDescent="0.2"/>
    <row r="11728" ht="12.75" customHeight="1" x14ac:dyDescent="0.2"/>
    <row r="11729" ht="12.75" customHeight="1" x14ac:dyDescent="0.2"/>
    <row r="11730" ht="12.75" customHeight="1" x14ac:dyDescent="0.2"/>
    <row r="11731" ht="12.75" customHeight="1" x14ac:dyDescent="0.2"/>
    <row r="11732" ht="12.75" customHeight="1" x14ac:dyDescent="0.2"/>
    <row r="11733" ht="12.75" customHeight="1" x14ac:dyDescent="0.2"/>
    <row r="11734" ht="12.75" customHeight="1" x14ac:dyDescent="0.2"/>
    <row r="11735" ht="12.75" customHeight="1" x14ac:dyDescent="0.2"/>
    <row r="11736" ht="12.75" customHeight="1" x14ac:dyDescent="0.2"/>
    <row r="11737" ht="12.75" customHeight="1" x14ac:dyDescent="0.2"/>
    <row r="11738" ht="12.75" customHeight="1" x14ac:dyDescent="0.2"/>
    <row r="11739" ht="12.75" customHeight="1" x14ac:dyDescent="0.2"/>
    <row r="11740" ht="12.75" customHeight="1" x14ac:dyDescent="0.2"/>
    <row r="11741" ht="12.75" customHeight="1" x14ac:dyDescent="0.2"/>
    <row r="11742" ht="12.75" customHeight="1" x14ac:dyDescent="0.2"/>
    <row r="11743" ht="12.75" customHeight="1" x14ac:dyDescent="0.2"/>
    <row r="11744" ht="12.75" customHeight="1" x14ac:dyDescent="0.2"/>
    <row r="11745" ht="12.75" customHeight="1" x14ac:dyDescent="0.2"/>
    <row r="11746" ht="12.75" customHeight="1" x14ac:dyDescent="0.2"/>
    <row r="11747" ht="12.75" customHeight="1" x14ac:dyDescent="0.2"/>
    <row r="11748" ht="12.75" customHeight="1" x14ac:dyDescent="0.2"/>
    <row r="11749" ht="12.75" customHeight="1" x14ac:dyDescent="0.2"/>
    <row r="11750" ht="12.75" customHeight="1" x14ac:dyDescent="0.2"/>
    <row r="11751" ht="12.75" customHeight="1" x14ac:dyDescent="0.2"/>
    <row r="11752" ht="12.75" customHeight="1" x14ac:dyDescent="0.2"/>
    <row r="11753" ht="12.75" customHeight="1" x14ac:dyDescent="0.2"/>
    <row r="11754" ht="12.75" customHeight="1" x14ac:dyDescent="0.2"/>
    <row r="11755" ht="12.75" customHeight="1" x14ac:dyDescent="0.2"/>
    <row r="11756" ht="12.75" customHeight="1" x14ac:dyDescent="0.2"/>
    <row r="11757" ht="12.75" customHeight="1" x14ac:dyDescent="0.2"/>
    <row r="11758" ht="12.75" customHeight="1" x14ac:dyDescent="0.2"/>
    <row r="11759" ht="12.75" customHeight="1" x14ac:dyDescent="0.2"/>
    <row r="11760" ht="12.75" customHeight="1" x14ac:dyDescent="0.2"/>
    <row r="11761" ht="12.75" customHeight="1" x14ac:dyDescent="0.2"/>
    <row r="11762" ht="12.75" customHeight="1" x14ac:dyDescent="0.2"/>
    <row r="11763" ht="12.75" customHeight="1" x14ac:dyDescent="0.2"/>
    <row r="11764" ht="12.75" customHeight="1" x14ac:dyDescent="0.2"/>
    <row r="11765" ht="12.75" customHeight="1" x14ac:dyDescent="0.2"/>
    <row r="11766" ht="12.75" customHeight="1" x14ac:dyDescent="0.2"/>
    <row r="11767" ht="12.75" customHeight="1" x14ac:dyDescent="0.2"/>
    <row r="11768" ht="12.75" customHeight="1" x14ac:dyDescent="0.2"/>
    <row r="11769" ht="12.75" customHeight="1" x14ac:dyDescent="0.2"/>
    <row r="11770" ht="12.75" customHeight="1" x14ac:dyDescent="0.2"/>
    <row r="11771" ht="12.75" customHeight="1" x14ac:dyDescent="0.2"/>
    <row r="11772" ht="12.75" customHeight="1" x14ac:dyDescent="0.2"/>
    <row r="11773" ht="12.75" customHeight="1" x14ac:dyDescent="0.2"/>
    <row r="11774" ht="12.75" customHeight="1" x14ac:dyDescent="0.2"/>
    <row r="11775" ht="12.75" customHeight="1" x14ac:dyDescent="0.2"/>
    <row r="11776" ht="12.75" customHeight="1" x14ac:dyDescent="0.2"/>
    <row r="11777" ht="12.75" customHeight="1" x14ac:dyDescent="0.2"/>
    <row r="11778" ht="12.75" customHeight="1" x14ac:dyDescent="0.2"/>
    <row r="11779" ht="12.75" customHeight="1" x14ac:dyDescent="0.2"/>
    <row r="11780" ht="12.75" customHeight="1" x14ac:dyDescent="0.2"/>
    <row r="11781" ht="12.75" customHeight="1" x14ac:dyDescent="0.2"/>
    <row r="11782" ht="12.75" customHeight="1" x14ac:dyDescent="0.2"/>
    <row r="11783" ht="12.75" customHeight="1" x14ac:dyDescent="0.2"/>
    <row r="11784" ht="12.75" customHeight="1" x14ac:dyDescent="0.2"/>
    <row r="11785" ht="12.75" customHeight="1" x14ac:dyDescent="0.2"/>
    <row r="11786" ht="12.75" customHeight="1" x14ac:dyDescent="0.2"/>
    <row r="11787" ht="12.75" customHeight="1" x14ac:dyDescent="0.2"/>
    <row r="11788" ht="12.75" customHeight="1" x14ac:dyDescent="0.2"/>
    <row r="11789" ht="12.75" customHeight="1" x14ac:dyDescent="0.2"/>
    <row r="11790" ht="12.75" customHeight="1" x14ac:dyDescent="0.2"/>
    <row r="11791" ht="12.75" customHeight="1" x14ac:dyDescent="0.2"/>
    <row r="11792" ht="12.75" customHeight="1" x14ac:dyDescent="0.2"/>
    <row r="11793" ht="12.75" customHeight="1" x14ac:dyDescent="0.2"/>
    <row r="11794" ht="12.75" customHeight="1" x14ac:dyDescent="0.2"/>
    <row r="11795" ht="12.75" customHeight="1" x14ac:dyDescent="0.2"/>
    <row r="11796" ht="12.75" customHeight="1" x14ac:dyDescent="0.2"/>
    <row r="11797" ht="12.75" customHeight="1" x14ac:dyDescent="0.2"/>
    <row r="11798" ht="12.75" customHeight="1" x14ac:dyDescent="0.2"/>
    <row r="11799" ht="12.75" customHeight="1" x14ac:dyDescent="0.2"/>
    <row r="11800" ht="12.75" customHeight="1" x14ac:dyDescent="0.2"/>
    <row r="11801" ht="12.75" customHeight="1" x14ac:dyDescent="0.2"/>
    <row r="11802" ht="12.75" customHeight="1" x14ac:dyDescent="0.2"/>
    <row r="11803" ht="12.75" customHeight="1" x14ac:dyDescent="0.2"/>
    <row r="11804" ht="12.75" customHeight="1" x14ac:dyDescent="0.2"/>
    <row r="11805" ht="12.75" customHeight="1" x14ac:dyDescent="0.2"/>
    <row r="11806" ht="12.75" customHeight="1" x14ac:dyDescent="0.2"/>
    <row r="11807" ht="12.75" customHeight="1" x14ac:dyDescent="0.2"/>
    <row r="11808" ht="12.75" customHeight="1" x14ac:dyDescent="0.2"/>
    <row r="11809" ht="12.75" customHeight="1" x14ac:dyDescent="0.2"/>
    <row r="11810" ht="12.75" customHeight="1" x14ac:dyDescent="0.2"/>
    <row r="11811" ht="12.75" customHeight="1" x14ac:dyDescent="0.2"/>
    <row r="11812" ht="12.75" customHeight="1" x14ac:dyDescent="0.2"/>
    <row r="11813" ht="12.75" customHeight="1" x14ac:dyDescent="0.2"/>
    <row r="11814" ht="12.75" customHeight="1" x14ac:dyDescent="0.2"/>
    <row r="11815" ht="12.75" customHeight="1" x14ac:dyDescent="0.2"/>
    <row r="11816" ht="12.75" customHeight="1" x14ac:dyDescent="0.2"/>
    <row r="11817" ht="12.75" customHeight="1" x14ac:dyDescent="0.2"/>
    <row r="11818" ht="12.75" customHeight="1" x14ac:dyDescent="0.2"/>
    <row r="11819" ht="12.75" customHeight="1" x14ac:dyDescent="0.2"/>
    <row r="11820" ht="12.75" customHeight="1" x14ac:dyDescent="0.2"/>
    <row r="11821" ht="12.75" customHeight="1" x14ac:dyDescent="0.2"/>
    <row r="11822" ht="12.75" customHeight="1" x14ac:dyDescent="0.2"/>
    <row r="11823" ht="12.75" customHeight="1" x14ac:dyDescent="0.2"/>
    <row r="11824" ht="12.75" customHeight="1" x14ac:dyDescent="0.2"/>
    <row r="11825" ht="12.75" customHeight="1" x14ac:dyDescent="0.2"/>
    <row r="11826" ht="12.75" customHeight="1" x14ac:dyDescent="0.2"/>
    <row r="11827" ht="12.75" customHeight="1" x14ac:dyDescent="0.2"/>
    <row r="11828" ht="12.75" customHeight="1" x14ac:dyDescent="0.2"/>
    <row r="11829" ht="12.75" customHeight="1" x14ac:dyDescent="0.2"/>
    <row r="11830" ht="12.75" customHeight="1" x14ac:dyDescent="0.2"/>
    <row r="11831" ht="12.75" customHeight="1" x14ac:dyDescent="0.2"/>
    <row r="11832" ht="12.75" customHeight="1" x14ac:dyDescent="0.2"/>
    <row r="11833" ht="12.75" customHeight="1" x14ac:dyDescent="0.2"/>
    <row r="11834" ht="12.75" customHeight="1" x14ac:dyDescent="0.2"/>
    <row r="11835" ht="12.75" customHeight="1" x14ac:dyDescent="0.2"/>
    <row r="11836" ht="12.75" customHeight="1" x14ac:dyDescent="0.2"/>
    <row r="11837" ht="12.75" customHeight="1" x14ac:dyDescent="0.2"/>
    <row r="11838" ht="12.75" customHeight="1" x14ac:dyDescent="0.2"/>
    <row r="11839" ht="12.75" customHeight="1" x14ac:dyDescent="0.2"/>
    <row r="11840" ht="12.75" customHeight="1" x14ac:dyDescent="0.2"/>
    <row r="11841" ht="12.75" customHeight="1" x14ac:dyDescent="0.2"/>
    <row r="11842" ht="12.75" customHeight="1" x14ac:dyDescent="0.2"/>
    <row r="11843" ht="12.75" customHeight="1" x14ac:dyDescent="0.2"/>
    <row r="11844" ht="12.75" customHeight="1" x14ac:dyDescent="0.2"/>
    <row r="11845" ht="12.75" customHeight="1" x14ac:dyDescent="0.2"/>
    <row r="11846" ht="12.75" customHeight="1" x14ac:dyDescent="0.2"/>
    <row r="11847" ht="12.75" customHeight="1" x14ac:dyDescent="0.2"/>
    <row r="11848" ht="12.75" customHeight="1" x14ac:dyDescent="0.2"/>
    <row r="11849" ht="12.75" customHeight="1" x14ac:dyDescent="0.2"/>
    <row r="11850" ht="12.75" customHeight="1" x14ac:dyDescent="0.2"/>
    <row r="11851" ht="12.75" customHeight="1" x14ac:dyDescent="0.2"/>
    <row r="11852" ht="12.75" customHeight="1" x14ac:dyDescent="0.2"/>
    <row r="11853" ht="12.75" customHeight="1" x14ac:dyDescent="0.2"/>
    <row r="11854" ht="12.75" customHeight="1" x14ac:dyDescent="0.2"/>
    <row r="11855" ht="12.75" customHeight="1" x14ac:dyDescent="0.2"/>
    <row r="11856" ht="12.75" customHeight="1" x14ac:dyDescent="0.2"/>
    <row r="11857" ht="12.75" customHeight="1" x14ac:dyDescent="0.2"/>
    <row r="11858" ht="12.75" customHeight="1" x14ac:dyDescent="0.2"/>
    <row r="11859" ht="12.75" customHeight="1" x14ac:dyDescent="0.2"/>
    <row r="11860" ht="12.75" customHeight="1" x14ac:dyDescent="0.2"/>
    <row r="11861" ht="12.75" customHeight="1" x14ac:dyDescent="0.2"/>
    <row r="11862" ht="12.75" customHeight="1" x14ac:dyDescent="0.2"/>
    <row r="11863" ht="12.75" customHeight="1" x14ac:dyDescent="0.2"/>
    <row r="11864" ht="12.75" customHeight="1" x14ac:dyDescent="0.2"/>
    <row r="11865" ht="12.75" customHeight="1" x14ac:dyDescent="0.2"/>
    <row r="11866" ht="12.75" customHeight="1" x14ac:dyDescent="0.2"/>
    <row r="11867" ht="12.75" customHeight="1" x14ac:dyDescent="0.2"/>
    <row r="11868" ht="12.75" customHeight="1" x14ac:dyDescent="0.2"/>
    <row r="11869" ht="12.75" customHeight="1" x14ac:dyDescent="0.2"/>
    <row r="11870" ht="12.75" customHeight="1" x14ac:dyDescent="0.2"/>
    <row r="11871" ht="12.75" customHeight="1" x14ac:dyDescent="0.2"/>
    <row r="11872" ht="12.75" customHeight="1" x14ac:dyDescent="0.2"/>
    <row r="11873" ht="12.75" customHeight="1" x14ac:dyDescent="0.2"/>
    <row r="11874" ht="12.75" customHeight="1" x14ac:dyDescent="0.2"/>
    <row r="11875" ht="12.75" customHeight="1" x14ac:dyDescent="0.2"/>
    <row r="11876" ht="12.75" customHeight="1" x14ac:dyDescent="0.2"/>
    <row r="11877" ht="12.75" customHeight="1" x14ac:dyDescent="0.2"/>
    <row r="11878" ht="12.75" customHeight="1" x14ac:dyDescent="0.2"/>
    <row r="11879" ht="12.75" customHeight="1" x14ac:dyDescent="0.2"/>
    <row r="11880" ht="12.75" customHeight="1" x14ac:dyDescent="0.2"/>
    <row r="11881" ht="12.75" customHeight="1" x14ac:dyDescent="0.2"/>
    <row r="11882" ht="12.75" customHeight="1" x14ac:dyDescent="0.2"/>
    <row r="11883" ht="12.75" customHeight="1" x14ac:dyDescent="0.2"/>
    <row r="11884" ht="12.75" customHeight="1" x14ac:dyDescent="0.2"/>
    <row r="11885" ht="12.75" customHeight="1" x14ac:dyDescent="0.2"/>
    <row r="11886" ht="12.75" customHeight="1" x14ac:dyDescent="0.2"/>
    <row r="11887" ht="12.75" customHeight="1" x14ac:dyDescent="0.2"/>
    <row r="11888" ht="12.75" customHeight="1" x14ac:dyDescent="0.2"/>
    <row r="11889" ht="12.75" customHeight="1" x14ac:dyDescent="0.2"/>
    <row r="11890" ht="12.75" customHeight="1" x14ac:dyDescent="0.2"/>
    <row r="11891" ht="12.75" customHeight="1" x14ac:dyDescent="0.2"/>
    <row r="11892" ht="12.75" customHeight="1" x14ac:dyDescent="0.2"/>
    <row r="11893" ht="12.75" customHeight="1" x14ac:dyDescent="0.2"/>
    <row r="11894" ht="12.75" customHeight="1" x14ac:dyDescent="0.2"/>
    <row r="11895" ht="12.75" customHeight="1" x14ac:dyDescent="0.2"/>
    <row r="11896" ht="12.75" customHeight="1" x14ac:dyDescent="0.2"/>
    <row r="11897" ht="12.75" customHeight="1" x14ac:dyDescent="0.2"/>
    <row r="11898" ht="12.75" customHeight="1" x14ac:dyDescent="0.2"/>
    <row r="11899" ht="12.75" customHeight="1" x14ac:dyDescent="0.2"/>
    <row r="11900" ht="12.75" customHeight="1" x14ac:dyDescent="0.2"/>
    <row r="11901" ht="12.75" customHeight="1" x14ac:dyDescent="0.2"/>
    <row r="11902" ht="12.75" customHeight="1" x14ac:dyDescent="0.2"/>
    <row r="11903" ht="12.75" customHeight="1" x14ac:dyDescent="0.2"/>
    <row r="11904" ht="12.75" customHeight="1" x14ac:dyDescent="0.2"/>
    <row r="11905" ht="12.75" customHeight="1" x14ac:dyDescent="0.2"/>
    <row r="11906" ht="12.75" customHeight="1" x14ac:dyDescent="0.2"/>
    <row r="11907" ht="12.75" customHeight="1" x14ac:dyDescent="0.2"/>
    <row r="11908" ht="12.75" customHeight="1" x14ac:dyDescent="0.2"/>
    <row r="11909" ht="12.75" customHeight="1" x14ac:dyDescent="0.2"/>
    <row r="11910" ht="12.75" customHeight="1" x14ac:dyDescent="0.2"/>
    <row r="11911" ht="12.75" customHeight="1" x14ac:dyDescent="0.2"/>
    <row r="11912" ht="12.75" customHeight="1" x14ac:dyDescent="0.2"/>
    <row r="11913" ht="12.75" customHeight="1" x14ac:dyDescent="0.2"/>
    <row r="11914" ht="12.75" customHeight="1" x14ac:dyDescent="0.2"/>
    <row r="11915" ht="12.75" customHeight="1" x14ac:dyDescent="0.2"/>
    <row r="11916" ht="12.75" customHeight="1" x14ac:dyDescent="0.2"/>
    <row r="11917" ht="12.75" customHeight="1" x14ac:dyDescent="0.2"/>
    <row r="11918" ht="12.75" customHeight="1" x14ac:dyDescent="0.2"/>
    <row r="11919" ht="12.75" customHeight="1" x14ac:dyDescent="0.2"/>
    <row r="11920" ht="12.75" customHeight="1" x14ac:dyDescent="0.2"/>
    <row r="11921" ht="12.75" customHeight="1" x14ac:dyDescent="0.2"/>
    <row r="11922" ht="12.75" customHeight="1" x14ac:dyDescent="0.2"/>
    <row r="11923" ht="12.75" customHeight="1" x14ac:dyDescent="0.2"/>
    <row r="11924" ht="12.75" customHeight="1" x14ac:dyDescent="0.2"/>
    <row r="11925" ht="12.75" customHeight="1" x14ac:dyDescent="0.2"/>
    <row r="11926" ht="12.75" customHeight="1" x14ac:dyDescent="0.2"/>
    <row r="11927" ht="12.75" customHeight="1" x14ac:dyDescent="0.2"/>
    <row r="11928" ht="12.75" customHeight="1" x14ac:dyDescent="0.2"/>
    <row r="11929" ht="12.75" customHeight="1" x14ac:dyDescent="0.2"/>
    <row r="11930" ht="12.75" customHeight="1" x14ac:dyDescent="0.2"/>
    <row r="11931" ht="12.75" customHeight="1" x14ac:dyDescent="0.2"/>
    <row r="11932" ht="12.75" customHeight="1" x14ac:dyDescent="0.2"/>
    <row r="11933" ht="12.75" customHeight="1" x14ac:dyDescent="0.2"/>
    <row r="11934" ht="12.75" customHeight="1" x14ac:dyDescent="0.2"/>
    <row r="11935" ht="12.75" customHeight="1" x14ac:dyDescent="0.2"/>
    <row r="11936" ht="12.75" customHeight="1" x14ac:dyDescent="0.2"/>
    <row r="11937" ht="12.75" customHeight="1" x14ac:dyDescent="0.2"/>
    <row r="11938" ht="12.75" customHeight="1" x14ac:dyDescent="0.2"/>
    <row r="11939" ht="12.75" customHeight="1" x14ac:dyDescent="0.2"/>
    <row r="11940" ht="12.75" customHeight="1" x14ac:dyDescent="0.2"/>
    <row r="11941" ht="12.75" customHeight="1" x14ac:dyDescent="0.2"/>
    <row r="11942" ht="12.75" customHeight="1" x14ac:dyDescent="0.2"/>
    <row r="11943" ht="12.75" customHeight="1" x14ac:dyDescent="0.2"/>
    <row r="11944" ht="12.75" customHeight="1" x14ac:dyDescent="0.2"/>
    <row r="11945" ht="12.75" customHeight="1" x14ac:dyDescent="0.2"/>
    <row r="11946" ht="12.75" customHeight="1" x14ac:dyDescent="0.2"/>
    <row r="11947" ht="12.75" customHeight="1" x14ac:dyDescent="0.2"/>
    <row r="11948" ht="12.75" customHeight="1" x14ac:dyDescent="0.2"/>
    <row r="11949" ht="12.75" customHeight="1" x14ac:dyDescent="0.2"/>
    <row r="11950" ht="12.75" customHeight="1" x14ac:dyDescent="0.2"/>
    <row r="11951" ht="12.75" customHeight="1" x14ac:dyDescent="0.2"/>
    <row r="11952" ht="12.75" customHeight="1" x14ac:dyDescent="0.2"/>
    <row r="11953" ht="12.75" customHeight="1" x14ac:dyDescent="0.2"/>
    <row r="11954" ht="12.75" customHeight="1" x14ac:dyDescent="0.2"/>
    <row r="11955" ht="12.75" customHeight="1" x14ac:dyDescent="0.2"/>
    <row r="11956" ht="12.75" customHeight="1" x14ac:dyDescent="0.2"/>
    <row r="11957" ht="12.75" customHeight="1" x14ac:dyDescent="0.2"/>
    <row r="11958" ht="12.75" customHeight="1" x14ac:dyDescent="0.2"/>
    <row r="11959" ht="12.75" customHeight="1" x14ac:dyDescent="0.2"/>
    <row r="11960" ht="12.75" customHeight="1" x14ac:dyDescent="0.2"/>
    <row r="11961" ht="12.75" customHeight="1" x14ac:dyDescent="0.2"/>
    <row r="11962" ht="12.75" customHeight="1" x14ac:dyDescent="0.2"/>
    <row r="11963" ht="12.75" customHeight="1" x14ac:dyDescent="0.2"/>
    <row r="11964" ht="12.75" customHeight="1" x14ac:dyDescent="0.2"/>
    <row r="11965" ht="12.75" customHeight="1" x14ac:dyDescent="0.2"/>
    <row r="11966" ht="12.75" customHeight="1" x14ac:dyDescent="0.2"/>
    <row r="11967" ht="12.75" customHeight="1" x14ac:dyDescent="0.2"/>
    <row r="11968" ht="12.75" customHeight="1" x14ac:dyDescent="0.2"/>
    <row r="11969" ht="12.75" customHeight="1" x14ac:dyDescent="0.2"/>
    <row r="11970" ht="12.75" customHeight="1" x14ac:dyDescent="0.2"/>
    <row r="11971" ht="12.75" customHeight="1" x14ac:dyDescent="0.2"/>
    <row r="11972" ht="12.75" customHeight="1" x14ac:dyDescent="0.2"/>
    <row r="11973" ht="12.75" customHeight="1" x14ac:dyDescent="0.2"/>
    <row r="11974" ht="12.75" customHeight="1" x14ac:dyDescent="0.2"/>
    <row r="11975" ht="12.75" customHeight="1" x14ac:dyDescent="0.2"/>
    <row r="11976" ht="12.75" customHeight="1" x14ac:dyDescent="0.2"/>
    <row r="11977" ht="12.75" customHeight="1" x14ac:dyDescent="0.2"/>
    <row r="11978" ht="12.75" customHeight="1" x14ac:dyDescent="0.2"/>
    <row r="11979" ht="12.75" customHeight="1" x14ac:dyDescent="0.2"/>
    <row r="11980" ht="12.75" customHeight="1" x14ac:dyDescent="0.2"/>
    <row r="11981" ht="12.75" customHeight="1" x14ac:dyDescent="0.2"/>
    <row r="11982" ht="12.75" customHeight="1" x14ac:dyDescent="0.2"/>
    <row r="11983" ht="12.75" customHeight="1" x14ac:dyDescent="0.2"/>
    <row r="11984" ht="12.75" customHeight="1" x14ac:dyDescent="0.2"/>
    <row r="11985" ht="12.75" customHeight="1" x14ac:dyDescent="0.2"/>
    <row r="11986" ht="12.75" customHeight="1" x14ac:dyDescent="0.2"/>
    <row r="11987" ht="12.75" customHeight="1" x14ac:dyDescent="0.2"/>
    <row r="11988" ht="12.75" customHeight="1" x14ac:dyDescent="0.2"/>
    <row r="11989" ht="12.75" customHeight="1" x14ac:dyDescent="0.2"/>
    <row r="11990" ht="12.75" customHeight="1" x14ac:dyDescent="0.2"/>
    <row r="11991" ht="12.75" customHeight="1" x14ac:dyDescent="0.2"/>
    <row r="11992" ht="12.75" customHeight="1" x14ac:dyDescent="0.2"/>
    <row r="11993" ht="12.75" customHeight="1" x14ac:dyDescent="0.2"/>
    <row r="11994" ht="12.75" customHeight="1" x14ac:dyDescent="0.2"/>
    <row r="11995" ht="12.75" customHeight="1" x14ac:dyDescent="0.2"/>
    <row r="11996" ht="12.75" customHeight="1" x14ac:dyDescent="0.2"/>
    <row r="11997" ht="12.75" customHeight="1" x14ac:dyDescent="0.2"/>
    <row r="11998" ht="12.75" customHeight="1" x14ac:dyDescent="0.2"/>
    <row r="11999" ht="12.75" customHeight="1" x14ac:dyDescent="0.2"/>
    <row r="12000" ht="12.75" customHeight="1" x14ac:dyDescent="0.2"/>
    <row r="12001" ht="12.75" customHeight="1" x14ac:dyDescent="0.2"/>
    <row r="12002" ht="12.75" customHeight="1" x14ac:dyDescent="0.2"/>
    <row r="12003" ht="12.75" customHeight="1" x14ac:dyDescent="0.2"/>
    <row r="12004" ht="12.75" customHeight="1" x14ac:dyDescent="0.2"/>
    <row r="12005" ht="12.75" customHeight="1" x14ac:dyDescent="0.2"/>
    <row r="12006" ht="12.75" customHeight="1" x14ac:dyDescent="0.2"/>
    <row r="12007" ht="12.75" customHeight="1" x14ac:dyDescent="0.2"/>
    <row r="12008" ht="12.75" customHeight="1" x14ac:dyDescent="0.2"/>
    <row r="12009" ht="12.75" customHeight="1" x14ac:dyDescent="0.2"/>
    <row r="12010" ht="12.75" customHeight="1" x14ac:dyDescent="0.2"/>
    <row r="12011" ht="12.75" customHeight="1" x14ac:dyDescent="0.2"/>
    <row r="12012" ht="12.75" customHeight="1" x14ac:dyDescent="0.2"/>
    <row r="12013" ht="12.75" customHeight="1" x14ac:dyDescent="0.2"/>
    <row r="12014" ht="12.75" customHeight="1" x14ac:dyDescent="0.2"/>
    <row r="12015" ht="12.75" customHeight="1" x14ac:dyDescent="0.2"/>
    <row r="12016" ht="12.75" customHeight="1" x14ac:dyDescent="0.2"/>
    <row r="12017" ht="12.75" customHeight="1" x14ac:dyDescent="0.2"/>
    <row r="12018" ht="12.75" customHeight="1" x14ac:dyDescent="0.2"/>
    <row r="12019" ht="12.75" customHeight="1" x14ac:dyDescent="0.2"/>
    <row r="12020" ht="12.75" customHeight="1" x14ac:dyDescent="0.2"/>
    <row r="12021" ht="12.75" customHeight="1" x14ac:dyDescent="0.2"/>
    <row r="12022" ht="12.75" customHeight="1" x14ac:dyDescent="0.2"/>
    <row r="12023" ht="12.75" customHeight="1" x14ac:dyDescent="0.2"/>
    <row r="12024" ht="12.75" customHeight="1" x14ac:dyDescent="0.2"/>
    <row r="12025" ht="12.75" customHeight="1" x14ac:dyDescent="0.2"/>
    <row r="12026" ht="12.75" customHeight="1" x14ac:dyDescent="0.2"/>
    <row r="12027" ht="12.75" customHeight="1" x14ac:dyDescent="0.2"/>
    <row r="12028" ht="12.75" customHeight="1" x14ac:dyDescent="0.2"/>
    <row r="12029" ht="12.75" customHeight="1" x14ac:dyDescent="0.2"/>
    <row r="12030" ht="12.75" customHeight="1" x14ac:dyDescent="0.2"/>
    <row r="12031" ht="12.75" customHeight="1" x14ac:dyDescent="0.2"/>
    <row r="12032" ht="12.75" customHeight="1" x14ac:dyDescent="0.2"/>
    <row r="12033" ht="12.75" customHeight="1" x14ac:dyDescent="0.2"/>
    <row r="12034" ht="12.75" customHeight="1" x14ac:dyDescent="0.2"/>
    <row r="12035" ht="12.75" customHeight="1" x14ac:dyDescent="0.2"/>
    <row r="12036" ht="12.75" customHeight="1" x14ac:dyDescent="0.2"/>
    <row r="12037" ht="12.75" customHeight="1" x14ac:dyDescent="0.2"/>
    <row r="12038" ht="12.75" customHeight="1" x14ac:dyDescent="0.2"/>
    <row r="12039" ht="12.75" customHeight="1" x14ac:dyDescent="0.2"/>
    <row r="12040" ht="12.75" customHeight="1" x14ac:dyDescent="0.2"/>
    <row r="12041" ht="12.75" customHeight="1" x14ac:dyDescent="0.2"/>
    <row r="12042" ht="12.75" customHeight="1" x14ac:dyDescent="0.2"/>
    <row r="12043" ht="12.75" customHeight="1" x14ac:dyDescent="0.2"/>
    <row r="12044" ht="12.75" customHeight="1" x14ac:dyDescent="0.2"/>
    <row r="12045" ht="12.75" customHeight="1" x14ac:dyDescent="0.2"/>
    <row r="12046" ht="12.75" customHeight="1" x14ac:dyDescent="0.2"/>
    <row r="12047" ht="12.75" customHeight="1" x14ac:dyDescent="0.2"/>
    <row r="12048" ht="12.75" customHeight="1" x14ac:dyDescent="0.2"/>
    <row r="12049" ht="12.75" customHeight="1" x14ac:dyDescent="0.2"/>
    <row r="12050" ht="12.75" customHeight="1" x14ac:dyDescent="0.2"/>
    <row r="12051" ht="12.75" customHeight="1" x14ac:dyDescent="0.2"/>
    <row r="12052" ht="12.75" customHeight="1" x14ac:dyDescent="0.2"/>
    <row r="12053" ht="12.75" customHeight="1" x14ac:dyDescent="0.2"/>
    <row r="12054" ht="12.75" customHeight="1" x14ac:dyDescent="0.2"/>
    <row r="12055" ht="12.75" customHeight="1" x14ac:dyDescent="0.2"/>
    <row r="12056" ht="12.75" customHeight="1" x14ac:dyDescent="0.2"/>
    <row r="12057" ht="12.75" customHeight="1" x14ac:dyDescent="0.2"/>
    <row r="12058" ht="12.75" customHeight="1" x14ac:dyDescent="0.2"/>
    <row r="12059" ht="12.75" customHeight="1" x14ac:dyDescent="0.2"/>
    <row r="12060" ht="12.75" customHeight="1" x14ac:dyDescent="0.2"/>
    <row r="12061" ht="12.75" customHeight="1" x14ac:dyDescent="0.2"/>
    <row r="12062" ht="12.75" customHeight="1" x14ac:dyDescent="0.2"/>
    <row r="12063" ht="12.75" customHeight="1" x14ac:dyDescent="0.2"/>
    <row r="12064" ht="12.75" customHeight="1" x14ac:dyDescent="0.2"/>
    <row r="12065" ht="12.75" customHeight="1" x14ac:dyDescent="0.2"/>
    <row r="12066" ht="12.75" customHeight="1" x14ac:dyDescent="0.2"/>
    <row r="12067" ht="12.75" customHeight="1" x14ac:dyDescent="0.2"/>
    <row r="12068" ht="12.75" customHeight="1" x14ac:dyDescent="0.2"/>
    <row r="12069" ht="12.75" customHeight="1" x14ac:dyDescent="0.2"/>
    <row r="12070" ht="12.75" customHeight="1" x14ac:dyDescent="0.2"/>
    <row r="12071" ht="12.75" customHeight="1" x14ac:dyDescent="0.2"/>
    <row r="12072" ht="12.75" customHeight="1" x14ac:dyDescent="0.2"/>
    <row r="12073" ht="12.75" customHeight="1" x14ac:dyDescent="0.2"/>
    <row r="12074" ht="12.75" customHeight="1" x14ac:dyDescent="0.2"/>
    <row r="12075" ht="12.75" customHeight="1" x14ac:dyDescent="0.2"/>
    <row r="12076" ht="12.75" customHeight="1" x14ac:dyDescent="0.2"/>
    <row r="12077" ht="12.75" customHeight="1" x14ac:dyDescent="0.2"/>
    <row r="12078" ht="12.75" customHeight="1" x14ac:dyDescent="0.2"/>
    <row r="12079" ht="12.75" customHeight="1" x14ac:dyDescent="0.2"/>
    <row r="12080" ht="12.75" customHeight="1" x14ac:dyDescent="0.2"/>
    <row r="12081" ht="12.75" customHeight="1" x14ac:dyDescent="0.2"/>
    <row r="12082" ht="12.75" customHeight="1" x14ac:dyDescent="0.2"/>
    <row r="12083" ht="12.75" customHeight="1" x14ac:dyDescent="0.2"/>
    <row r="12084" ht="12.75" customHeight="1" x14ac:dyDescent="0.2"/>
    <row r="12085" ht="12.75" customHeight="1" x14ac:dyDescent="0.2"/>
    <row r="12086" ht="12.75" customHeight="1" x14ac:dyDescent="0.2"/>
    <row r="12087" ht="12.75" customHeight="1" x14ac:dyDescent="0.2"/>
    <row r="12088" ht="12.75" customHeight="1" x14ac:dyDescent="0.2"/>
    <row r="12089" ht="12.75" customHeight="1" x14ac:dyDescent="0.2"/>
    <row r="12090" ht="12.75" customHeight="1" x14ac:dyDescent="0.2"/>
    <row r="12091" ht="12.75" customHeight="1" x14ac:dyDescent="0.2"/>
    <row r="12092" ht="12.75" customHeight="1" x14ac:dyDescent="0.2"/>
    <row r="12093" ht="12.75" customHeight="1" x14ac:dyDescent="0.2"/>
    <row r="12094" ht="12.75" customHeight="1" x14ac:dyDescent="0.2"/>
    <row r="12095" ht="12.75" customHeight="1" x14ac:dyDescent="0.2"/>
    <row r="12096" ht="12.75" customHeight="1" x14ac:dyDescent="0.2"/>
    <row r="12097" ht="12.75" customHeight="1" x14ac:dyDescent="0.2"/>
    <row r="12098" ht="12.75" customHeight="1" x14ac:dyDescent="0.2"/>
    <row r="12099" ht="12.75" customHeight="1" x14ac:dyDescent="0.2"/>
    <row r="12100" ht="12.75" customHeight="1" x14ac:dyDescent="0.2"/>
    <row r="12101" ht="12.75" customHeight="1" x14ac:dyDescent="0.2"/>
    <row r="12102" ht="12.75" customHeight="1" x14ac:dyDescent="0.2"/>
    <row r="12103" ht="12.75" customHeight="1" x14ac:dyDescent="0.2"/>
    <row r="12104" ht="12.75" customHeight="1" x14ac:dyDescent="0.2"/>
    <row r="12105" ht="12.75" customHeight="1" x14ac:dyDescent="0.2"/>
    <row r="12106" ht="12.75" customHeight="1" x14ac:dyDescent="0.2"/>
    <row r="12107" ht="12.75" customHeight="1" x14ac:dyDescent="0.2"/>
    <row r="12108" ht="12.75" customHeight="1" x14ac:dyDescent="0.2"/>
    <row r="12109" ht="12.75" customHeight="1" x14ac:dyDescent="0.2"/>
    <row r="12110" ht="12.75" customHeight="1" x14ac:dyDescent="0.2"/>
    <row r="12111" ht="12.75" customHeight="1" x14ac:dyDescent="0.2"/>
    <row r="12112" ht="12.75" customHeight="1" x14ac:dyDescent="0.2"/>
    <row r="12113" ht="12.75" customHeight="1" x14ac:dyDescent="0.2"/>
    <row r="12114" ht="12.75" customHeight="1" x14ac:dyDescent="0.2"/>
    <row r="12115" ht="12.75" customHeight="1" x14ac:dyDescent="0.2"/>
    <row r="12116" ht="12.75" customHeight="1" x14ac:dyDescent="0.2"/>
    <row r="12117" ht="12.75" customHeight="1" x14ac:dyDescent="0.2"/>
    <row r="12118" ht="12.75" customHeight="1" x14ac:dyDescent="0.2"/>
    <row r="12119" ht="12.75" customHeight="1" x14ac:dyDescent="0.2"/>
    <row r="12120" ht="12.75" customHeight="1" x14ac:dyDescent="0.2"/>
    <row r="12121" ht="12.75" customHeight="1" x14ac:dyDescent="0.2"/>
    <row r="12122" ht="12.75" customHeight="1" x14ac:dyDescent="0.2"/>
    <row r="12123" ht="12.75" customHeight="1" x14ac:dyDescent="0.2"/>
    <row r="12124" ht="12.75" customHeight="1" x14ac:dyDescent="0.2"/>
    <row r="12125" ht="12.75" customHeight="1" x14ac:dyDescent="0.2"/>
    <row r="12126" ht="12.75" customHeight="1" x14ac:dyDescent="0.2"/>
    <row r="12127" ht="12.75" customHeight="1" x14ac:dyDescent="0.2"/>
    <row r="12128" ht="12.75" customHeight="1" x14ac:dyDescent="0.2"/>
    <row r="12129" ht="12.75" customHeight="1" x14ac:dyDescent="0.2"/>
    <row r="12130" ht="12.75" customHeight="1" x14ac:dyDescent="0.2"/>
    <row r="12131" ht="12.75" customHeight="1" x14ac:dyDescent="0.2"/>
    <row r="12132" ht="12.75" customHeight="1" x14ac:dyDescent="0.2"/>
    <row r="12133" ht="12.75" customHeight="1" x14ac:dyDescent="0.2"/>
    <row r="12134" ht="12.75" customHeight="1" x14ac:dyDescent="0.2"/>
    <row r="12135" ht="12.75" customHeight="1" x14ac:dyDescent="0.2"/>
    <row r="12136" ht="12.75" customHeight="1" x14ac:dyDescent="0.2"/>
    <row r="12137" ht="12.75" customHeight="1" x14ac:dyDescent="0.2"/>
    <row r="12138" ht="12.75" customHeight="1" x14ac:dyDescent="0.2"/>
    <row r="12139" ht="12.75" customHeight="1" x14ac:dyDescent="0.2"/>
    <row r="12140" ht="12.75" customHeight="1" x14ac:dyDescent="0.2"/>
    <row r="12141" ht="12.75" customHeight="1" x14ac:dyDescent="0.2"/>
    <row r="12142" ht="12.75" customHeight="1" x14ac:dyDescent="0.2"/>
    <row r="12143" ht="12.75" customHeight="1" x14ac:dyDescent="0.2"/>
    <row r="12144" ht="12.75" customHeight="1" x14ac:dyDescent="0.2"/>
    <row r="12145" ht="12.75" customHeight="1" x14ac:dyDescent="0.2"/>
    <row r="12146" ht="12.75" customHeight="1" x14ac:dyDescent="0.2"/>
    <row r="12147" ht="12.75" customHeight="1" x14ac:dyDescent="0.2"/>
    <row r="12148" ht="12.75" customHeight="1" x14ac:dyDescent="0.2"/>
    <row r="12149" ht="12.75" customHeight="1" x14ac:dyDescent="0.2"/>
    <row r="12150" ht="12.75" customHeight="1" x14ac:dyDescent="0.2"/>
    <row r="12151" ht="12.75" customHeight="1" x14ac:dyDescent="0.2"/>
    <row r="12152" ht="12.75" customHeight="1" x14ac:dyDescent="0.2"/>
    <row r="12153" ht="12.75" customHeight="1" x14ac:dyDescent="0.2"/>
    <row r="12154" ht="12.75" customHeight="1" x14ac:dyDescent="0.2"/>
    <row r="12155" ht="12.75" customHeight="1" x14ac:dyDescent="0.2"/>
    <row r="12156" ht="12.75" customHeight="1" x14ac:dyDescent="0.2"/>
    <row r="12157" ht="12.75" customHeight="1" x14ac:dyDescent="0.2"/>
    <row r="12158" ht="12.75" customHeight="1" x14ac:dyDescent="0.2"/>
    <row r="12159" ht="12.75" customHeight="1" x14ac:dyDescent="0.2"/>
    <row r="12160" ht="12.75" customHeight="1" x14ac:dyDescent="0.2"/>
    <row r="12161" ht="12.75" customHeight="1" x14ac:dyDescent="0.2"/>
    <row r="12162" ht="12.75" customHeight="1" x14ac:dyDescent="0.2"/>
    <row r="12163" ht="12.75" customHeight="1" x14ac:dyDescent="0.2"/>
    <row r="12164" ht="12.75" customHeight="1" x14ac:dyDescent="0.2"/>
    <row r="12165" ht="12.75" customHeight="1" x14ac:dyDescent="0.2"/>
    <row r="12166" ht="12.75" customHeight="1" x14ac:dyDescent="0.2"/>
    <row r="12167" ht="12.75" customHeight="1" x14ac:dyDescent="0.2"/>
    <row r="12168" ht="12.75" customHeight="1" x14ac:dyDescent="0.2"/>
    <row r="12169" ht="12.75" customHeight="1" x14ac:dyDescent="0.2"/>
    <row r="12170" ht="12.75" customHeight="1" x14ac:dyDescent="0.2"/>
    <row r="12171" ht="12.75" customHeight="1" x14ac:dyDescent="0.2"/>
    <row r="12172" ht="12.75" customHeight="1" x14ac:dyDescent="0.2"/>
    <row r="12173" ht="12.75" customHeight="1" x14ac:dyDescent="0.2"/>
    <row r="12174" ht="12.75" customHeight="1" x14ac:dyDescent="0.2"/>
    <row r="12175" ht="12.75" customHeight="1" x14ac:dyDescent="0.2"/>
    <row r="12176" ht="12.75" customHeight="1" x14ac:dyDescent="0.2"/>
    <row r="12177" ht="12.75" customHeight="1" x14ac:dyDescent="0.2"/>
    <row r="12178" ht="12.75" customHeight="1" x14ac:dyDescent="0.2"/>
    <row r="12179" ht="12.75" customHeight="1" x14ac:dyDescent="0.2"/>
    <row r="12180" ht="12.75" customHeight="1" x14ac:dyDescent="0.2"/>
    <row r="12181" ht="12.75" customHeight="1" x14ac:dyDescent="0.2"/>
    <row r="12182" ht="12.75" customHeight="1" x14ac:dyDescent="0.2"/>
    <row r="12183" ht="12.75" customHeight="1" x14ac:dyDescent="0.2"/>
    <row r="12184" ht="12.75" customHeight="1" x14ac:dyDescent="0.2"/>
    <row r="12185" ht="12.75" customHeight="1" x14ac:dyDescent="0.2"/>
    <row r="12186" ht="12.75" customHeight="1" x14ac:dyDescent="0.2"/>
    <row r="12187" ht="12.75" customHeight="1" x14ac:dyDescent="0.2"/>
    <row r="12188" ht="12.75" customHeight="1" x14ac:dyDescent="0.2"/>
    <row r="12189" ht="12.75" customHeight="1" x14ac:dyDescent="0.2"/>
    <row r="12190" ht="12.75" customHeight="1" x14ac:dyDescent="0.2"/>
    <row r="12191" ht="12.75" customHeight="1" x14ac:dyDescent="0.2"/>
    <row r="12192" ht="12.75" customHeight="1" x14ac:dyDescent="0.2"/>
    <row r="12193" ht="12.75" customHeight="1" x14ac:dyDescent="0.2"/>
    <row r="12194" ht="12.75" customHeight="1" x14ac:dyDescent="0.2"/>
    <row r="12195" ht="12.75" customHeight="1" x14ac:dyDescent="0.2"/>
    <row r="12196" ht="12.75" customHeight="1" x14ac:dyDescent="0.2"/>
    <row r="12197" ht="12.75" customHeight="1" x14ac:dyDescent="0.2"/>
    <row r="12198" ht="12.75" customHeight="1" x14ac:dyDescent="0.2"/>
    <row r="12199" ht="12.75" customHeight="1" x14ac:dyDescent="0.2"/>
    <row r="12200" ht="12.75" customHeight="1" x14ac:dyDescent="0.2"/>
    <row r="12201" ht="12.75" customHeight="1" x14ac:dyDescent="0.2"/>
    <row r="12202" ht="12.75" customHeight="1" x14ac:dyDescent="0.2"/>
    <row r="12203" ht="12.75" customHeight="1" x14ac:dyDescent="0.2"/>
    <row r="12204" ht="12.75" customHeight="1" x14ac:dyDescent="0.2"/>
    <row r="12205" ht="12.75" customHeight="1" x14ac:dyDescent="0.2"/>
    <row r="12206" ht="12.75" customHeight="1" x14ac:dyDescent="0.2"/>
    <row r="12207" ht="12.75" customHeight="1" x14ac:dyDescent="0.2"/>
    <row r="12208" ht="12.75" customHeight="1" x14ac:dyDescent="0.2"/>
    <row r="12209" ht="12.75" customHeight="1" x14ac:dyDescent="0.2"/>
    <row r="12210" ht="12.75" customHeight="1" x14ac:dyDescent="0.2"/>
    <row r="12211" ht="12.75" customHeight="1" x14ac:dyDescent="0.2"/>
    <row r="12212" ht="12.75" customHeight="1" x14ac:dyDescent="0.2"/>
    <row r="12213" ht="12.75" customHeight="1" x14ac:dyDescent="0.2"/>
    <row r="12214" ht="12.75" customHeight="1" x14ac:dyDescent="0.2"/>
    <row r="12215" ht="12.75" customHeight="1" x14ac:dyDescent="0.2"/>
    <row r="12216" ht="12.75" customHeight="1" x14ac:dyDescent="0.2"/>
    <row r="12217" ht="12.75" customHeight="1" x14ac:dyDescent="0.2"/>
    <row r="12218" ht="12.75" customHeight="1" x14ac:dyDescent="0.2"/>
    <row r="12219" ht="12.75" customHeight="1" x14ac:dyDescent="0.2"/>
    <row r="12220" ht="12.75" customHeight="1" x14ac:dyDescent="0.2"/>
    <row r="12221" ht="12.75" customHeight="1" x14ac:dyDescent="0.2"/>
    <row r="12222" ht="12.75" customHeight="1" x14ac:dyDescent="0.2"/>
    <row r="12223" ht="12.75" customHeight="1" x14ac:dyDescent="0.2"/>
    <row r="12224" ht="12.75" customHeight="1" x14ac:dyDescent="0.2"/>
    <row r="12225" ht="12.75" customHeight="1" x14ac:dyDescent="0.2"/>
    <row r="12226" ht="12.75" customHeight="1" x14ac:dyDescent="0.2"/>
    <row r="12227" ht="12.75" customHeight="1" x14ac:dyDescent="0.2"/>
    <row r="12228" ht="12.75" customHeight="1" x14ac:dyDescent="0.2"/>
    <row r="12229" ht="12.75" customHeight="1" x14ac:dyDescent="0.2"/>
    <row r="12230" ht="12.75" customHeight="1" x14ac:dyDescent="0.2"/>
    <row r="12231" ht="12.75" customHeight="1" x14ac:dyDescent="0.2"/>
    <row r="12232" ht="12.75" customHeight="1" x14ac:dyDescent="0.2"/>
    <row r="12233" ht="12.75" customHeight="1" x14ac:dyDescent="0.2"/>
    <row r="12234" ht="12.75" customHeight="1" x14ac:dyDescent="0.2"/>
    <row r="12235" ht="12.75" customHeight="1" x14ac:dyDescent="0.2"/>
    <row r="12236" ht="12.75" customHeight="1" x14ac:dyDescent="0.2"/>
    <row r="12237" ht="12.75" customHeight="1" x14ac:dyDescent="0.2"/>
    <row r="12238" ht="12.75" customHeight="1" x14ac:dyDescent="0.2"/>
    <row r="12239" ht="12.75" customHeight="1" x14ac:dyDescent="0.2"/>
    <row r="12240" ht="12.75" customHeight="1" x14ac:dyDescent="0.2"/>
    <row r="12241" ht="12.75" customHeight="1" x14ac:dyDescent="0.2"/>
    <row r="12242" ht="12.75" customHeight="1" x14ac:dyDescent="0.2"/>
    <row r="12243" ht="12.75" customHeight="1" x14ac:dyDescent="0.2"/>
    <row r="12244" ht="12.75" customHeight="1" x14ac:dyDescent="0.2"/>
    <row r="12245" ht="12.75" customHeight="1" x14ac:dyDescent="0.2"/>
    <row r="12246" ht="12.75" customHeight="1" x14ac:dyDescent="0.2"/>
    <row r="12247" ht="12.75" customHeight="1" x14ac:dyDescent="0.2"/>
    <row r="12248" ht="12.75" customHeight="1" x14ac:dyDescent="0.2"/>
    <row r="12249" ht="12.75" customHeight="1" x14ac:dyDescent="0.2"/>
    <row r="12250" ht="12.75" customHeight="1" x14ac:dyDescent="0.2"/>
    <row r="12251" ht="12.75" customHeight="1" x14ac:dyDescent="0.2"/>
    <row r="12252" ht="12.75" customHeight="1" x14ac:dyDescent="0.2"/>
    <row r="12253" ht="12.75" customHeight="1" x14ac:dyDescent="0.2"/>
    <row r="12254" ht="12.75" customHeight="1" x14ac:dyDescent="0.2"/>
    <row r="12255" ht="12.75" customHeight="1" x14ac:dyDescent="0.2"/>
    <row r="12256" ht="12.75" customHeight="1" x14ac:dyDescent="0.2"/>
    <row r="12257" ht="12.75" customHeight="1" x14ac:dyDescent="0.2"/>
    <row r="12258" ht="12.75" customHeight="1" x14ac:dyDescent="0.2"/>
    <row r="12259" ht="12.75" customHeight="1" x14ac:dyDescent="0.2"/>
    <row r="12260" ht="12.75" customHeight="1" x14ac:dyDescent="0.2"/>
    <row r="12261" ht="12.75" customHeight="1" x14ac:dyDescent="0.2"/>
    <row r="12262" ht="12.75" customHeight="1" x14ac:dyDescent="0.2"/>
    <row r="12263" ht="12.75" customHeight="1" x14ac:dyDescent="0.2"/>
    <row r="12264" ht="12.75" customHeight="1" x14ac:dyDescent="0.2"/>
    <row r="12265" ht="12.75" customHeight="1" x14ac:dyDescent="0.2"/>
    <row r="12266" ht="12.75" customHeight="1" x14ac:dyDescent="0.2"/>
    <row r="12267" ht="12.75" customHeight="1" x14ac:dyDescent="0.2"/>
    <row r="12268" ht="12.75" customHeight="1" x14ac:dyDescent="0.2"/>
    <row r="12269" ht="12.75" customHeight="1" x14ac:dyDescent="0.2"/>
    <row r="12270" ht="12.75" customHeight="1" x14ac:dyDescent="0.2"/>
    <row r="12271" ht="12.75" customHeight="1" x14ac:dyDescent="0.2"/>
    <row r="12272" ht="12.75" customHeight="1" x14ac:dyDescent="0.2"/>
    <row r="12273" ht="12.75" customHeight="1" x14ac:dyDescent="0.2"/>
    <row r="12274" ht="12.75" customHeight="1" x14ac:dyDescent="0.2"/>
    <row r="12275" ht="12.75" customHeight="1" x14ac:dyDescent="0.2"/>
    <row r="12276" ht="12.75" customHeight="1" x14ac:dyDescent="0.2"/>
    <row r="12277" ht="12.75" customHeight="1" x14ac:dyDescent="0.2"/>
    <row r="12278" ht="12.75" customHeight="1" x14ac:dyDescent="0.2"/>
    <row r="12279" ht="12.75" customHeight="1" x14ac:dyDescent="0.2"/>
    <row r="12280" ht="12.75" customHeight="1" x14ac:dyDescent="0.2"/>
    <row r="12281" ht="12.75" customHeight="1" x14ac:dyDescent="0.2"/>
    <row r="12282" ht="12.75" customHeight="1" x14ac:dyDescent="0.2"/>
    <row r="12283" ht="12.75" customHeight="1" x14ac:dyDescent="0.2"/>
    <row r="12284" ht="12.75" customHeight="1" x14ac:dyDescent="0.2"/>
    <row r="12285" ht="12.75" customHeight="1" x14ac:dyDescent="0.2"/>
    <row r="12286" ht="12.75" customHeight="1" x14ac:dyDescent="0.2"/>
    <row r="12287" ht="12.75" customHeight="1" x14ac:dyDescent="0.2"/>
    <row r="12288" ht="12.75" customHeight="1" x14ac:dyDescent="0.2"/>
    <row r="12289" ht="12.75" customHeight="1" x14ac:dyDescent="0.2"/>
    <row r="12290" ht="12.75" customHeight="1" x14ac:dyDescent="0.2"/>
    <row r="12291" ht="12.75" customHeight="1" x14ac:dyDescent="0.2"/>
    <row r="12292" ht="12.75" customHeight="1" x14ac:dyDescent="0.2"/>
    <row r="12293" ht="12.75" customHeight="1" x14ac:dyDescent="0.2"/>
    <row r="12294" ht="12.75" customHeight="1" x14ac:dyDescent="0.2"/>
    <row r="12295" ht="12.75" customHeight="1" x14ac:dyDescent="0.2"/>
    <row r="12296" ht="12.75" customHeight="1" x14ac:dyDescent="0.2"/>
    <row r="12297" ht="12.75" customHeight="1" x14ac:dyDescent="0.2"/>
    <row r="12298" ht="12.75" customHeight="1" x14ac:dyDescent="0.2"/>
    <row r="12299" ht="12.75" customHeight="1" x14ac:dyDescent="0.2"/>
    <row r="12300" ht="12.75" customHeight="1" x14ac:dyDescent="0.2"/>
    <row r="12301" ht="12.75" customHeight="1" x14ac:dyDescent="0.2"/>
    <row r="12302" ht="12.75" customHeight="1" x14ac:dyDescent="0.2"/>
    <row r="12303" ht="12.75" customHeight="1" x14ac:dyDescent="0.2"/>
    <row r="12304" ht="12.75" customHeight="1" x14ac:dyDescent="0.2"/>
    <row r="12305" ht="12.75" customHeight="1" x14ac:dyDescent="0.2"/>
    <row r="12306" ht="12.75" customHeight="1" x14ac:dyDescent="0.2"/>
    <row r="12307" ht="12.75" customHeight="1" x14ac:dyDescent="0.2"/>
    <row r="12308" ht="12.75" customHeight="1" x14ac:dyDescent="0.2"/>
    <row r="12309" ht="12.75" customHeight="1" x14ac:dyDescent="0.2"/>
    <row r="12310" ht="12.75" customHeight="1" x14ac:dyDescent="0.2"/>
    <row r="12311" ht="12.75" customHeight="1" x14ac:dyDescent="0.2"/>
    <row r="12312" ht="12.75" customHeight="1" x14ac:dyDescent="0.2"/>
    <row r="12313" ht="12.75" customHeight="1" x14ac:dyDescent="0.2"/>
    <row r="12314" ht="12.75" customHeight="1" x14ac:dyDescent="0.2"/>
    <row r="12315" ht="12.75" customHeight="1" x14ac:dyDescent="0.2"/>
    <row r="12316" ht="12.75" customHeight="1" x14ac:dyDescent="0.2"/>
    <row r="12317" ht="12.75" customHeight="1" x14ac:dyDescent="0.2"/>
    <row r="12318" ht="12.75" customHeight="1" x14ac:dyDescent="0.2"/>
    <row r="12319" ht="12.75" customHeight="1" x14ac:dyDescent="0.2"/>
    <row r="12320" ht="12.75" customHeight="1" x14ac:dyDescent="0.2"/>
    <row r="12321" ht="12.75" customHeight="1" x14ac:dyDescent="0.2"/>
    <row r="12322" ht="12.75" customHeight="1" x14ac:dyDescent="0.2"/>
    <row r="12323" ht="12.75" customHeight="1" x14ac:dyDescent="0.2"/>
    <row r="12324" ht="12.75" customHeight="1" x14ac:dyDescent="0.2"/>
    <row r="12325" ht="12.75" customHeight="1" x14ac:dyDescent="0.2"/>
    <row r="12326" ht="12.75" customHeight="1" x14ac:dyDescent="0.2"/>
    <row r="12327" ht="12.75" customHeight="1" x14ac:dyDescent="0.2"/>
    <row r="12328" ht="12.75" customHeight="1" x14ac:dyDescent="0.2"/>
    <row r="12329" ht="12.75" customHeight="1" x14ac:dyDescent="0.2"/>
    <row r="12330" ht="12.75" customHeight="1" x14ac:dyDescent="0.2"/>
    <row r="12331" ht="12.75" customHeight="1" x14ac:dyDescent="0.2"/>
    <row r="12332" ht="12.75" customHeight="1" x14ac:dyDescent="0.2"/>
    <row r="12333" ht="12.75" customHeight="1" x14ac:dyDescent="0.2"/>
    <row r="12334" ht="12.75" customHeight="1" x14ac:dyDescent="0.2"/>
    <row r="12335" ht="12.75" customHeight="1" x14ac:dyDescent="0.2"/>
    <row r="12336" ht="12.75" customHeight="1" x14ac:dyDescent="0.2"/>
    <row r="12337" ht="12.75" customHeight="1" x14ac:dyDescent="0.2"/>
    <row r="12338" ht="12.75" customHeight="1" x14ac:dyDescent="0.2"/>
    <row r="12339" ht="12.75" customHeight="1" x14ac:dyDescent="0.2"/>
    <row r="12340" ht="12.75" customHeight="1" x14ac:dyDescent="0.2"/>
    <row r="12341" ht="12.75" customHeight="1" x14ac:dyDescent="0.2"/>
    <row r="12342" ht="12.75" customHeight="1" x14ac:dyDescent="0.2"/>
    <row r="12343" ht="12.75" customHeight="1" x14ac:dyDescent="0.2"/>
    <row r="12344" ht="12.75" customHeight="1" x14ac:dyDescent="0.2"/>
    <row r="12345" ht="12.75" customHeight="1" x14ac:dyDescent="0.2"/>
    <row r="12346" ht="12.75" customHeight="1" x14ac:dyDescent="0.2"/>
    <row r="12347" ht="12.75" customHeight="1" x14ac:dyDescent="0.2"/>
    <row r="12348" ht="12.75" customHeight="1" x14ac:dyDescent="0.2"/>
    <row r="12349" ht="12.75" customHeight="1" x14ac:dyDescent="0.2"/>
    <row r="12350" ht="12.75" customHeight="1" x14ac:dyDescent="0.2"/>
    <row r="12351" ht="12.75" customHeight="1" x14ac:dyDescent="0.2"/>
    <row r="12352" ht="12.75" customHeight="1" x14ac:dyDescent="0.2"/>
    <row r="12353" ht="12.75" customHeight="1" x14ac:dyDescent="0.2"/>
    <row r="12354" ht="12.75" customHeight="1" x14ac:dyDescent="0.2"/>
    <row r="12355" ht="12.75" customHeight="1" x14ac:dyDescent="0.2"/>
    <row r="12356" ht="12.75" customHeight="1" x14ac:dyDescent="0.2"/>
    <row r="12357" ht="12.75" customHeight="1" x14ac:dyDescent="0.2"/>
    <row r="12358" ht="12.75" customHeight="1" x14ac:dyDescent="0.2"/>
    <row r="12359" ht="12.75" customHeight="1" x14ac:dyDescent="0.2"/>
    <row r="12360" ht="12.75" customHeight="1" x14ac:dyDescent="0.2"/>
    <row r="12361" ht="12.75" customHeight="1" x14ac:dyDescent="0.2"/>
    <row r="12362" ht="12.75" customHeight="1" x14ac:dyDescent="0.2"/>
    <row r="12363" ht="12.75" customHeight="1" x14ac:dyDescent="0.2"/>
    <row r="12364" ht="12.75" customHeight="1" x14ac:dyDescent="0.2"/>
    <row r="12365" ht="12.75" customHeight="1" x14ac:dyDescent="0.2"/>
    <row r="12366" ht="12.75" customHeight="1" x14ac:dyDescent="0.2"/>
    <row r="12367" ht="12.75" customHeight="1" x14ac:dyDescent="0.2"/>
    <row r="12368" ht="12.75" customHeight="1" x14ac:dyDescent="0.2"/>
    <row r="12369" ht="12.75" customHeight="1" x14ac:dyDescent="0.2"/>
    <row r="12370" ht="12.75" customHeight="1" x14ac:dyDescent="0.2"/>
    <row r="12371" ht="12.75" customHeight="1" x14ac:dyDescent="0.2"/>
    <row r="12372" ht="12.75" customHeight="1" x14ac:dyDescent="0.2"/>
    <row r="12373" ht="12.75" customHeight="1" x14ac:dyDescent="0.2"/>
    <row r="12374" ht="12.75" customHeight="1" x14ac:dyDescent="0.2"/>
    <row r="12375" ht="12.75" customHeight="1" x14ac:dyDescent="0.2"/>
    <row r="12376" ht="12.75" customHeight="1" x14ac:dyDescent="0.2"/>
    <row r="12377" ht="12.75" customHeight="1" x14ac:dyDescent="0.2"/>
    <row r="12378" ht="12.75" customHeight="1" x14ac:dyDescent="0.2"/>
    <row r="12379" ht="12.75" customHeight="1" x14ac:dyDescent="0.2"/>
    <row r="12380" ht="12.75" customHeight="1" x14ac:dyDescent="0.2"/>
    <row r="12381" ht="12.75" customHeight="1" x14ac:dyDescent="0.2"/>
    <row r="12382" ht="12.75" customHeight="1" x14ac:dyDescent="0.2"/>
    <row r="12383" ht="12.75" customHeight="1" x14ac:dyDescent="0.2"/>
    <row r="12384" ht="12.75" customHeight="1" x14ac:dyDescent="0.2"/>
    <row r="12385" ht="12.75" customHeight="1" x14ac:dyDescent="0.2"/>
    <row r="12386" ht="12.75" customHeight="1" x14ac:dyDescent="0.2"/>
    <row r="12387" ht="12.75" customHeight="1" x14ac:dyDescent="0.2"/>
    <row r="12388" ht="12.75" customHeight="1" x14ac:dyDescent="0.2"/>
    <row r="12389" ht="12.75" customHeight="1" x14ac:dyDescent="0.2"/>
    <row r="12390" ht="12.75" customHeight="1" x14ac:dyDescent="0.2"/>
    <row r="12391" ht="12.75" customHeight="1" x14ac:dyDescent="0.2"/>
    <row r="12392" ht="12.75" customHeight="1" x14ac:dyDescent="0.2"/>
    <row r="12393" ht="12.75" customHeight="1" x14ac:dyDescent="0.2"/>
    <row r="12394" ht="12.75" customHeight="1" x14ac:dyDescent="0.2"/>
    <row r="12395" ht="12.75" customHeight="1" x14ac:dyDescent="0.2"/>
    <row r="12396" ht="12.75" customHeight="1" x14ac:dyDescent="0.2"/>
    <row r="12397" ht="12.75" customHeight="1" x14ac:dyDescent="0.2"/>
    <row r="12398" ht="12.75" customHeight="1" x14ac:dyDescent="0.2"/>
    <row r="12399" ht="12.75" customHeight="1" x14ac:dyDescent="0.2"/>
    <row r="12400" ht="12.75" customHeight="1" x14ac:dyDescent="0.2"/>
    <row r="12401" ht="12.75" customHeight="1" x14ac:dyDescent="0.2"/>
    <row r="12402" ht="12.75" customHeight="1" x14ac:dyDescent="0.2"/>
    <row r="12403" ht="12.75" customHeight="1" x14ac:dyDescent="0.2"/>
    <row r="12404" ht="12.75" customHeight="1" x14ac:dyDescent="0.2"/>
    <row r="12405" ht="12.75" customHeight="1" x14ac:dyDescent="0.2"/>
    <row r="12406" ht="12.75" customHeight="1" x14ac:dyDescent="0.2"/>
    <row r="12407" ht="12.75" customHeight="1" x14ac:dyDescent="0.2"/>
    <row r="12408" ht="12.75" customHeight="1" x14ac:dyDescent="0.2"/>
    <row r="12409" ht="12.75" customHeight="1" x14ac:dyDescent="0.2"/>
    <row r="12410" ht="12.75" customHeight="1" x14ac:dyDescent="0.2"/>
    <row r="12411" ht="12.75" customHeight="1" x14ac:dyDescent="0.2"/>
    <row r="12412" ht="12.75" customHeight="1" x14ac:dyDescent="0.2"/>
    <row r="12413" ht="12.75" customHeight="1" x14ac:dyDescent="0.2"/>
    <row r="12414" ht="12.75" customHeight="1" x14ac:dyDescent="0.2"/>
    <row r="12415" ht="12.75" customHeight="1" x14ac:dyDescent="0.2"/>
    <row r="12416" ht="12.75" customHeight="1" x14ac:dyDescent="0.2"/>
    <row r="12417" ht="12.75" customHeight="1" x14ac:dyDescent="0.2"/>
    <row r="12418" ht="12.75" customHeight="1" x14ac:dyDescent="0.2"/>
    <row r="12419" ht="12.75" customHeight="1" x14ac:dyDescent="0.2"/>
    <row r="12420" ht="12.75" customHeight="1" x14ac:dyDescent="0.2"/>
    <row r="12421" ht="12.75" customHeight="1" x14ac:dyDescent="0.2"/>
    <row r="12422" ht="12.75" customHeight="1" x14ac:dyDescent="0.2"/>
    <row r="12423" ht="12.75" customHeight="1" x14ac:dyDescent="0.2"/>
    <row r="12424" ht="12.75" customHeight="1" x14ac:dyDescent="0.2"/>
    <row r="12425" ht="12.75" customHeight="1" x14ac:dyDescent="0.2"/>
    <row r="12426" ht="12.75" customHeight="1" x14ac:dyDescent="0.2"/>
    <row r="12427" ht="12.75" customHeight="1" x14ac:dyDescent="0.2"/>
    <row r="12428" ht="12.75" customHeight="1" x14ac:dyDescent="0.2"/>
    <row r="12429" ht="12.75" customHeight="1" x14ac:dyDescent="0.2"/>
    <row r="12430" ht="12.75" customHeight="1" x14ac:dyDescent="0.2"/>
    <row r="12431" ht="12.75" customHeight="1" x14ac:dyDescent="0.2"/>
    <row r="12432" ht="12.75" customHeight="1" x14ac:dyDescent="0.2"/>
    <row r="12433" ht="12.75" customHeight="1" x14ac:dyDescent="0.2"/>
    <row r="12434" ht="12.75" customHeight="1" x14ac:dyDescent="0.2"/>
    <row r="12435" ht="12.75" customHeight="1" x14ac:dyDescent="0.2"/>
    <row r="12436" ht="12.75" customHeight="1" x14ac:dyDescent="0.2"/>
    <row r="12437" ht="12.75" customHeight="1" x14ac:dyDescent="0.2"/>
    <row r="12438" ht="12.75" customHeight="1" x14ac:dyDescent="0.2"/>
    <row r="12439" ht="12.75" customHeight="1" x14ac:dyDescent="0.2"/>
    <row r="12440" ht="12.75" customHeight="1" x14ac:dyDescent="0.2"/>
    <row r="12441" ht="12.75" customHeight="1" x14ac:dyDescent="0.2"/>
    <row r="12442" ht="12.75" customHeight="1" x14ac:dyDescent="0.2"/>
    <row r="12443" ht="12.75" customHeight="1" x14ac:dyDescent="0.2"/>
    <row r="12444" ht="12.75" customHeight="1" x14ac:dyDescent="0.2"/>
    <row r="12445" ht="12.75" customHeight="1" x14ac:dyDescent="0.2"/>
    <row r="12446" ht="12.75" customHeight="1" x14ac:dyDescent="0.2"/>
    <row r="12447" ht="12.75" customHeight="1" x14ac:dyDescent="0.2"/>
    <row r="12448" ht="12.75" customHeight="1" x14ac:dyDescent="0.2"/>
    <row r="12449" ht="12.75" customHeight="1" x14ac:dyDescent="0.2"/>
    <row r="12450" ht="12.75" customHeight="1" x14ac:dyDescent="0.2"/>
    <row r="12451" ht="12.75" customHeight="1" x14ac:dyDescent="0.2"/>
    <row r="12452" ht="12.75" customHeight="1" x14ac:dyDescent="0.2"/>
    <row r="12453" ht="12.75" customHeight="1" x14ac:dyDescent="0.2"/>
    <row r="12454" ht="12.75" customHeight="1" x14ac:dyDescent="0.2"/>
    <row r="12455" ht="12.75" customHeight="1" x14ac:dyDescent="0.2"/>
    <row r="12456" ht="12.75" customHeight="1" x14ac:dyDescent="0.2"/>
    <row r="12457" ht="12.75" customHeight="1" x14ac:dyDescent="0.2"/>
    <row r="12458" ht="12.75" customHeight="1" x14ac:dyDescent="0.2"/>
    <row r="12459" ht="12.75" customHeight="1" x14ac:dyDescent="0.2"/>
    <row r="12460" ht="12.75" customHeight="1" x14ac:dyDescent="0.2"/>
    <row r="12461" ht="12.75" customHeight="1" x14ac:dyDescent="0.2"/>
    <row r="12462" ht="12.75" customHeight="1" x14ac:dyDescent="0.2"/>
    <row r="12463" ht="12.75" customHeight="1" x14ac:dyDescent="0.2"/>
    <row r="12464" ht="12.75" customHeight="1" x14ac:dyDescent="0.2"/>
    <row r="12465" ht="12.75" customHeight="1" x14ac:dyDescent="0.2"/>
    <row r="12466" ht="12.75" customHeight="1" x14ac:dyDescent="0.2"/>
    <row r="12467" ht="12.75" customHeight="1" x14ac:dyDescent="0.2"/>
    <row r="12468" ht="12.75" customHeight="1" x14ac:dyDescent="0.2"/>
    <row r="12469" ht="12.75" customHeight="1" x14ac:dyDescent="0.2"/>
    <row r="12470" ht="12.75" customHeight="1" x14ac:dyDescent="0.2"/>
    <row r="12471" ht="12.75" customHeight="1" x14ac:dyDescent="0.2"/>
    <row r="12472" ht="12.75" customHeight="1" x14ac:dyDescent="0.2"/>
    <row r="12473" ht="12.75" customHeight="1" x14ac:dyDescent="0.2"/>
    <row r="12474" ht="12.75" customHeight="1" x14ac:dyDescent="0.2"/>
    <row r="12475" ht="12.75" customHeight="1" x14ac:dyDescent="0.2"/>
    <row r="12476" ht="12.75" customHeight="1" x14ac:dyDescent="0.2"/>
    <row r="12477" ht="12.75" customHeight="1" x14ac:dyDescent="0.2"/>
    <row r="12478" ht="12.75" customHeight="1" x14ac:dyDescent="0.2"/>
    <row r="12479" ht="12.75" customHeight="1" x14ac:dyDescent="0.2"/>
    <row r="12480" ht="12.75" customHeight="1" x14ac:dyDescent="0.2"/>
    <row r="12481" ht="12.75" customHeight="1" x14ac:dyDescent="0.2"/>
    <row r="12482" ht="12.75" customHeight="1" x14ac:dyDescent="0.2"/>
    <row r="12483" ht="12.75" customHeight="1" x14ac:dyDescent="0.2"/>
    <row r="12484" ht="12.75" customHeight="1" x14ac:dyDescent="0.2"/>
    <row r="12485" ht="12.75" customHeight="1" x14ac:dyDescent="0.2"/>
    <row r="12486" ht="12.75" customHeight="1" x14ac:dyDescent="0.2"/>
    <row r="12487" ht="12.75" customHeight="1" x14ac:dyDescent="0.2"/>
    <row r="12488" ht="12.75" customHeight="1" x14ac:dyDescent="0.2"/>
    <row r="12489" ht="12.75" customHeight="1" x14ac:dyDescent="0.2"/>
    <row r="12490" ht="12.75" customHeight="1" x14ac:dyDescent="0.2"/>
    <row r="12491" ht="12.75" customHeight="1" x14ac:dyDescent="0.2"/>
    <row r="12492" ht="12.75" customHeight="1" x14ac:dyDescent="0.2"/>
    <row r="12493" ht="12.75" customHeight="1" x14ac:dyDescent="0.2"/>
    <row r="12494" ht="12.75" customHeight="1" x14ac:dyDescent="0.2"/>
    <row r="12495" ht="12.75" customHeight="1" x14ac:dyDescent="0.2"/>
    <row r="12496" ht="12.75" customHeight="1" x14ac:dyDescent="0.2"/>
    <row r="12497" ht="12.75" customHeight="1" x14ac:dyDescent="0.2"/>
    <row r="12498" ht="12.75" customHeight="1" x14ac:dyDescent="0.2"/>
    <row r="12499" ht="12.75" customHeight="1" x14ac:dyDescent="0.2"/>
    <row r="12500" ht="12.75" customHeight="1" x14ac:dyDescent="0.2"/>
    <row r="12501" ht="12.75" customHeight="1" x14ac:dyDescent="0.2"/>
    <row r="12502" ht="12.75" customHeight="1" x14ac:dyDescent="0.2"/>
    <row r="12503" ht="12.75" customHeight="1" x14ac:dyDescent="0.2"/>
    <row r="12504" ht="12.75" customHeight="1" x14ac:dyDescent="0.2"/>
    <row r="12505" ht="12.75" customHeight="1" x14ac:dyDescent="0.2"/>
    <row r="12506" ht="12.75" customHeight="1" x14ac:dyDescent="0.2"/>
    <row r="12507" ht="12.75" customHeight="1" x14ac:dyDescent="0.2"/>
    <row r="12508" ht="12.75" customHeight="1" x14ac:dyDescent="0.2"/>
    <row r="12509" ht="12.75" customHeight="1" x14ac:dyDescent="0.2"/>
    <row r="12510" ht="12.75" customHeight="1" x14ac:dyDescent="0.2"/>
    <row r="12511" ht="12.75" customHeight="1" x14ac:dyDescent="0.2"/>
    <row r="12512" ht="12.75" customHeight="1" x14ac:dyDescent="0.2"/>
    <row r="12513" ht="12.75" customHeight="1" x14ac:dyDescent="0.2"/>
    <row r="12514" ht="12.75" customHeight="1" x14ac:dyDescent="0.2"/>
    <row r="12515" ht="12.75" customHeight="1" x14ac:dyDescent="0.2"/>
    <row r="12516" ht="12.75" customHeight="1" x14ac:dyDescent="0.2"/>
    <row r="12517" ht="12.75" customHeight="1" x14ac:dyDescent="0.2"/>
    <row r="12518" ht="12.75" customHeight="1" x14ac:dyDescent="0.2"/>
    <row r="12519" ht="12.75" customHeight="1" x14ac:dyDescent="0.2"/>
    <row r="12520" ht="12.75" customHeight="1" x14ac:dyDescent="0.2"/>
    <row r="12521" ht="12.75" customHeight="1" x14ac:dyDescent="0.2"/>
    <row r="12522" ht="12.75" customHeight="1" x14ac:dyDescent="0.2"/>
    <row r="12523" ht="12.75" customHeight="1" x14ac:dyDescent="0.2"/>
    <row r="12524" ht="12.75" customHeight="1" x14ac:dyDescent="0.2"/>
    <row r="12525" ht="12.75" customHeight="1" x14ac:dyDescent="0.2"/>
    <row r="12526" ht="12.75" customHeight="1" x14ac:dyDescent="0.2"/>
    <row r="12527" ht="12.75" customHeight="1" x14ac:dyDescent="0.2"/>
    <row r="12528" ht="12.75" customHeight="1" x14ac:dyDescent="0.2"/>
    <row r="12529" ht="12.75" customHeight="1" x14ac:dyDescent="0.2"/>
    <row r="12530" ht="12.75" customHeight="1" x14ac:dyDescent="0.2"/>
    <row r="12531" ht="12.75" customHeight="1" x14ac:dyDescent="0.2"/>
    <row r="12532" ht="12.75" customHeight="1" x14ac:dyDescent="0.2"/>
    <row r="12533" ht="12.75" customHeight="1" x14ac:dyDescent="0.2"/>
    <row r="12534" ht="12.75" customHeight="1" x14ac:dyDescent="0.2"/>
    <row r="12535" ht="12.75" customHeight="1" x14ac:dyDescent="0.2"/>
    <row r="12536" ht="12.75" customHeight="1" x14ac:dyDescent="0.2"/>
    <row r="12537" ht="12.75" customHeight="1" x14ac:dyDescent="0.2"/>
    <row r="12538" ht="12.75" customHeight="1" x14ac:dyDescent="0.2"/>
    <row r="12539" ht="12.75" customHeight="1" x14ac:dyDescent="0.2"/>
    <row r="12540" ht="12.75" customHeight="1" x14ac:dyDescent="0.2"/>
    <row r="12541" ht="12.75" customHeight="1" x14ac:dyDescent="0.2"/>
    <row r="12542" ht="12.75" customHeight="1" x14ac:dyDescent="0.2"/>
    <row r="12543" ht="12.75" customHeight="1" x14ac:dyDescent="0.2"/>
    <row r="12544" ht="12.75" customHeight="1" x14ac:dyDescent="0.2"/>
    <row r="12545" ht="12.75" customHeight="1" x14ac:dyDescent="0.2"/>
    <row r="12546" ht="12.75" customHeight="1" x14ac:dyDescent="0.2"/>
    <row r="12547" ht="12.75" customHeight="1" x14ac:dyDescent="0.2"/>
    <row r="12548" ht="12.75" customHeight="1" x14ac:dyDescent="0.2"/>
    <row r="12549" ht="12.75" customHeight="1" x14ac:dyDescent="0.2"/>
    <row r="12550" ht="12.75" customHeight="1" x14ac:dyDescent="0.2"/>
    <row r="12551" ht="12.75" customHeight="1" x14ac:dyDescent="0.2"/>
    <row r="12552" ht="12.75" customHeight="1" x14ac:dyDescent="0.2"/>
    <row r="12553" ht="12.75" customHeight="1" x14ac:dyDescent="0.2"/>
    <row r="12554" ht="12.75" customHeight="1" x14ac:dyDescent="0.2"/>
    <row r="12555" ht="12.75" customHeight="1" x14ac:dyDescent="0.2"/>
    <row r="12556" ht="12.75" customHeight="1" x14ac:dyDescent="0.2"/>
    <row r="12557" ht="12.75" customHeight="1" x14ac:dyDescent="0.2"/>
    <row r="12558" ht="12.75" customHeight="1" x14ac:dyDescent="0.2"/>
    <row r="12559" ht="12.75" customHeight="1" x14ac:dyDescent="0.2"/>
    <row r="12560" ht="12.75" customHeight="1" x14ac:dyDescent="0.2"/>
    <row r="12561" ht="12.75" customHeight="1" x14ac:dyDescent="0.2"/>
    <row r="12562" ht="12.75" customHeight="1" x14ac:dyDescent="0.2"/>
    <row r="12563" ht="12.75" customHeight="1" x14ac:dyDescent="0.2"/>
    <row r="12564" ht="12.75" customHeight="1" x14ac:dyDescent="0.2"/>
    <row r="12565" ht="12.75" customHeight="1" x14ac:dyDescent="0.2"/>
    <row r="12566" ht="12.75" customHeight="1" x14ac:dyDescent="0.2"/>
    <row r="12567" ht="12.75" customHeight="1" x14ac:dyDescent="0.2"/>
    <row r="12568" ht="12.75" customHeight="1" x14ac:dyDescent="0.2"/>
    <row r="12569" ht="12.75" customHeight="1" x14ac:dyDescent="0.2"/>
    <row r="12570" ht="12.75" customHeight="1" x14ac:dyDescent="0.2"/>
    <row r="12571" ht="12.75" customHeight="1" x14ac:dyDescent="0.2"/>
    <row r="12572" ht="12.75" customHeight="1" x14ac:dyDescent="0.2"/>
    <row r="12573" ht="12.75" customHeight="1" x14ac:dyDescent="0.2"/>
    <row r="12574" ht="12.75" customHeight="1" x14ac:dyDescent="0.2"/>
    <row r="12575" ht="12.75" customHeight="1" x14ac:dyDescent="0.2"/>
    <row r="12576" ht="12.75" customHeight="1" x14ac:dyDescent="0.2"/>
    <row r="12577" ht="12.75" customHeight="1" x14ac:dyDescent="0.2"/>
    <row r="12578" ht="12.75" customHeight="1" x14ac:dyDescent="0.2"/>
    <row r="12579" ht="12.75" customHeight="1" x14ac:dyDescent="0.2"/>
    <row r="12580" ht="12.75" customHeight="1" x14ac:dyDescent="0.2"/>
    <row r="12581" ht="12.75" customHeight="1" x14ac:dyDescent="0.2"/>
    <row r="12582" ht="12.75" customHeight="1" x14ac:dyDescent="0.2"/>
    <row r="12583" ht="12.75" customHeight="1" x14ac:dyDescent="0.2"/>
    <row r="12584" ht="12.75" customHeight="1" x14ac:dyDescent="0.2"/>
    <row r="12585" ht="12.75" customHeight="1" x14ac:dyDescent="0.2"/>
    <row r="12586" ht="12.75" customHeight="1" x14ac:dyDescent="0.2"/>
    <row r="12587" ht="12.75" customHeight="1" x14ac:dyDescent="0.2"/>
    <row r="12588" ht="12.75" customHeight="1" x14ac:dyDescent="0.2"/>
    <row r="12589" ht="12.75" customHeight="1" x14ac:dyDescent="0.2"/>
    <row r="12590" ht="12.75" customHeight="1" x14ac:dyDescent="0.2"/>
    <row r="12591" ht="12.75" customHeight="1" x14ac:dyDescent="0.2"/>
    <row r="12592" ht="12.75" customHeight="1" x14ac:dyDescent="0.2"/>
    <row r="12593" ht="12.75" customHeight="1" x14ac:dyDescent="0.2"/>
    <row r="12594" ht="12.75" customHeight="1" x14ac:dyDescent="0.2"/>
    <row r="12595" ht="12.75" customHeight="1" x14ac:dyDescent="0.2"/>
    <row r="12596" ht="12.75" customHeight="1" x14ac:dyDescent="0.2"/>
    <row r="12597" ht="12.75" customHeight="1" x14ac:dyDescent="0.2"/>
    <row r="12598" ht="12.75" customHeight="1" x14ac:dyDescent="0.2"/>
    <row r="12599" ht="12.75" customHeight="1" x14ac:dyDescent="0.2"/>
    <row r="12600" ht="12.75" customHeight="1" x14ac:dyDescent="0.2"/>
    <row r="12601" ht="12.75" customHeight="1" x14ac:dyDescent="0.2"/>
    <row r="12602" ht="12.75" customHeight="1" x14ac:dyDescent="0.2"/>
    <row r="12603" ht="12.75" customHeight="1" x14ac:dyDescent="0.2"/>
    <row r="12604" ht="12.75" customHeight="1" x14ac:dyDescent="0.2"/>
    <row r="12605" ht="12.75" customHeight="1" x14ac:dyDescent="0.2"/>
    <row r="12606" ht="12.75" customHeight="1" x14ac:dyDescent="0.2"/>
    <row r="12607" ht="12.75" customHeight="1" x14ac:dyDescent="0.2"/>
    <row r="12608" ht="12.75" customHeight="1" x14ac:dyDescent="0.2"/>
    <row r="12609" ht="12.75" customHeight="1" x14ac:dyDescent="0.2"/>
    <row r="12610" ht="12.75" customHeight="1" x14ac:dyDescent="0.2"/>
    <row r="12611" ht="12.75" customHeight="1" x14ac:dyDescent="0.2"/>
    <row r="12612" ht="12.75" customHeight="1" x14ac:dyDescent="0.2"/>
    <row r="12613" ht="12.75" customHeight="1" x14ac:dyDescent="0.2"/>
    <row r="12614" ht="12.75" customHeight="1" x14ac:dyDescent="0.2"/>
    <row r="12615" ht="12.75" customHeight="1" x14ac:dyDescent="0.2"/>
    <row r="12616" ht="12.75" customHeight="1" x14ac:dyDescent="0.2"/>
    <row r="12617" ht="12.75" customHeight="1" x14ac:dyDescent="0.2"/>
    <row r="12618" ht="12.75" customHeight="1" x14ac:dyDescent="0.2"/>
    <row r="12619" ht="12.75" customHeight="1" x14ac:dyDescent="0.2"/>
    <row r="12620" ht="12.75" customHeight="1" x14ac:dyDescent="0.2"/>
    <row r="12621" ht="12.75" customHeight="1" x14ac:dyDescent="0.2"/>
    <row r="12622" ht="12.75" customHeight="1" x14ac:dyDescent="0.2"/>
    <row r="12623" ht="12.75" customHeight="1" x14ac:dyDescent="0.2"/>
    <row r="12624" ht="12.75" customHeight="1" x14ac:dyDescent="0.2"/>
    <row r="12625" ht="12.75" customHeight="1" x14ac:dyDescent="0.2"/>
    <row r="12626" ht="12.75" customHeight="1" x14ac:dyDescent="0.2"/>
    <row r="12627" ht="12.75" customHeight="1" x14ac:dyDescent="0.2"/>
    <row r="12628" ht="12.75" customHeight="1" x14ac:dyDescent="0.2"/>
    <row r="12629" ht="12.75" customHeight="1" x14ac:dyDescent="0.2"/>
    <row r="12630" ht="12.75" customHeight="1" x14ac:dyDescent="0.2"/>
    <row r="12631" ht="12.75" customHeight="1" x14ac:dyDescent="0.2"/>
    <row r="12632" ht="12.75" customHeight="1" x14ac:dyDescent="0.2"/>
    <row r="12633" ht="12.75" customHeight="1" x14ac:dyDescent="0.2"/>
    <row r="12634" ht="12.75" customHeight="1" x14ac:dyDescent="0.2"/>
    <row r="12635" ht="12.75" customHeight="1" x14ac:dyDescent="0.2"/>
    <row r="12636" ht="12.75" customHeight="1" x14ac:dyDescent="0.2"/>
    <row r="12637" ht="12.75" customHeight="1" x14ac:dyDescent="0.2"/>
    <row r="12638" ht="12.75" customHeight="1" x14ac:dyDescent="0.2"/>
    <row r="12639" ht="12.75" customHeight="1" x14ac:dyDescent="0.2"/>
    <row r="12640" ht="12.75" customHeight="1" x14ac:dyDescent="0.2"/>
    <row r="12641" ht="12.75" customHeight="1" x14ac:dyDescent="0.2"/>
    <row r="12642" ht="12.75" customHeight="1" x14ac:dyDescent="0.2"/>
    <row r="12643" ht="12.75" customHeight="1" x14ac:dyDescent="0.2"/>
    <row r="12644" ht="12.75" customHeight="1" x14ac:dyDescent="0.2"/>
    <row r="12645" ht="12.75" customHeight="1" x14ac:dyDescent="0.2"/>
    <row r="12646" ht="12.75" customHeight="1" x14ac:dyDescent="0.2"/>
    <row r="12647" ht="12.75" customHeight="1" x14ac:dyDescent="0.2"/>
    <row r="12648" ht="12.75" customHeight="1" x14ac:dyDescent="0.2"/>
    <row r="12649" ht="12.75" customHeight="1" x14ac:dyDescent="0.2"/>
    <row r="12650" ht="12.75" customHeight="1" x14ac:dyDescent="0.2"/>
    <row r="12651" ht="12.75" customHeight="1" x14ac:dyDescent="0.2"/>
    <row r="12652" ht="12.75" customHeight="1" x14ac:dyDescent="0.2"/>
    <row r="12653" ht="12.75" customHeight="1" x14ac:dyDescent="0.2"/>
    <row r="12654" ht="12.75" customHeight="1" x14ac:dyDescent="0.2"/>
    <row r="12655" ht="12.75" customHeight="1" x14ac:dyDescent="0.2"/>
    <row r="12656" ht="12.75" customHeight="1" x14ac:dyDescent="0.2"/>
    <row r="12657" ht="12.75" customHeight="1" x14ac:dyDescent="0.2"/>
    <row r="12658" ht="12.75" customHeight="1" x14ac:dyDescent="0.2"/>
    <row r="12659" ht="12.75" customHeight="1" x14ac:dyDescent="0.2"/>
    <row r="12660" ht="12.75" customHeight="1" x14ac:dyDescent="0.2"/>
    <row r="12661" ht="12.75" customHeight="1" x14ac:dyDescent="0.2"/>
    <row r="12662" ht="12.75" customHeight="1" x14ac:dyDescent="0.2"/>
    <row r="12663" ht="12.75" customHeight="1" x14ac:dyDescent="0.2"/>
    <row r="12664" ht="12.75" customHeight="1" x14ac:dyDescent="0.2"/>
    <row r="12665" ht="12.75" customHeight="1" x14ac:dyDescent="0.2"/>
    <row r="12666" ht="12.75" customHeight="1" x14ac:dyDescent="0.2"/>
    <row r="12667" ht="12.75" customHeight="1" x14ac:dyDescent="0.2"/>
    <row r="12668" ht="12.75" customHeight="1" x14ac:dyDescent="0.2"/>
    <row r="12669" ht="12.75" customHeight="1" x14ac:dyDescent="0.2"/>
    <row r="12670" ht="12.75" customHeight="1" x14ac:dyDescent="0.2"/>
    <row r="12671" ht="12.75" customHeight="1" x14ac:dyDescent="0.2"/>
    <row r="12672" ht="12.75" customHeight="1" x14ac:dyDescent="0.2"/>
    <row r="12673" ht="12.75" customHeight="1" x14ac:dyDescent="0.2"/>
    <row r="12674" ht="12.75" customHeight="1" x14ac:dyDescent="0.2"/>
    <row r="12675" ht="12.75" customHeight="1" x14ac:dyDescent="0.2"/>
    <row r="12676" ht="12.75" customHeight="1" x14ac:dyDescent="0.2"/>
    <row r="12677" ht="12.75" customHeight="1" x14ac:dyDescent="0.2"/>
    <row r="12678" ht="12.75" customHeight="1" x14ac:dyDescent="0.2"/>
    <row r="12679" ht="12.75" customHeight="1" x14ac:dyDescent="0.2"/>
    <row r="12680" ht="12.75" customHeight="1" x14ac:dyDescent="0.2"/>
    <row r="12681" ht="12.75" customHeight="1" x14ac:dyDescent="0.2"/>
    <row r="12682" ht="12.75" customHeight="1" x14ac:dyDescent="0.2"/>
    <row r="12683" ht="12.75" customHeight="1" x14ac:dyDescent="0.2"/>
    <row r="12684" ht="12.75" customHeight="1" x14ac:dyDescent="0.2"/>
    <row r="12685" ht="12.75" customHeight="1" x14ac:dyDescent="0.2"/>
    <row r="12686" ht="12.75" customHeight="1" x14ac:dyDescent="0.2"/>
    <row r="12687" ht="12.75" customHeight="1" x14ac:dyDescent="0.2"/>
    <row r="12688" ht="12.75" customHeight="1" x14ac:dyDescent="0.2"/>
    <row r="12689" ht="12.75" customHeight="1" x14ac:dyDescent="0.2"/>
    <row r="12690" ht="12.75" customHeight="1" x14ac:dyDescent="0.2"/>
    <row r="12691" ht="12.75" customHeight="1" x14ac:dyDescent="0.2"/>
    <row r="12692" ht="12.75" customHeight="1" x14ac:dyDescent="0.2"/>
    <row r="12693" ht="12.75" customHeight="1" x14ac:dyDescent="0.2"/>
    <row r="12694" ht="12.75" customHeight="1" x14ac:dyDescent="0.2"/>
    <row r="12695" ht="12.75" customHeight="1" x14ac:dyDescent="0.2"/>
    <row r="12696" ht="12.75" customHeight="1" x14ac:dyDescent="0.2"/>
    <row r="12697" ht="12.75" customHeight="1" x14ac:dyDescent="0.2"/>
    <row r="12698" ht="12.75" customHeight="1" x14ac:dyDescent="0.2"/>
    <row r="12699" ht="12.75" customHeight="1" x14ac:dyDescent="0.2"/>
    <row r="12700" ht="12.75" customHeight="1" x14ac:dyDescent="0.2"/>
    <row r="12701" ht="12.75" customHeight="1" x14ac:dyDescent="0.2"/>
    <row r="12702" ht="12.75" customHeight="1" x14ac:dyDescent="0.2"/>
    <row r="12703" ht="12.75" customHeight="1" x14ac:dyDescent="0.2"/>
    <row r="12704" ht="12.75" customHeight="1" x14ac:dyDescent="0.2"/>
    <row r="12705" ht="12.75" customHeight="1" x14ac:dyDescent="0.2"/>
    <row r="12706" ht="12.75" customHeight="1" x14ac:dyDescent="0.2"/>
    <row r="12707" ht="12.75" customHeight="1" x14ac:dyDescent="0.2"/>
    <row r="12708" ht="12.75" customHeight="1" x14ac:dyDescent="0.2"/>
    <row r="12709" ht="12.75" customHeight="1" x14ac:dyDescent="0.2"/>
    <row r="12710" ht="12.75" customHeight="1" x14ac:dyDescent="0.2"/>
    <row r="12711" ht="12.75" customHeight="1" x14ac:dyDescent="0.2"/>
    <row r="12712" ht="12.75" customHeight="1" x14ac:dyDescent="0.2"/>
    <row r="12713" ht="12.75" customHeight="1" x14ac:dyDescent="0.2"/>
    <row r="12714" ht="12.75" customHeight="1" x14ac:dyDescent="0.2"/>
    <row r="12715" ht="12.75" customHeight="1" x14ac:dyDescent="0.2"/>
    <row r="12716" ht="12.75" customHeight="1" x14ac:dyDescent="0.2"/>
    <row r="12717" ht="12.75" customHeight="1" x14ac:dyDescent="0.2"/>
    <row r="12718" ht="12.75" customHeight="1" x14ac:dyDescent="0.2"/>
    <row r="12719" ht="12.75" customHeight="1" x14ac:dyDescent="0.2"/>
    <row r="12720" ht="12.75" customHeight="1" x14ac:dyDescent="0.2"/>
    <row r="12721" ht="12.75" customHeight="1" x14ac:dyDescent="0.2"/>
    <row r="12722" ht="12.75" customHeight="1" x14ac:dyDescent="0.2"/>
    <row r="12723" ht="12.75" customHeight="1" x14ac:dyDescent="0.2"/>
    <row r="12724" ht="12.75" customHeight="1" x14ac:dyDescent="0.2"/>
    <row r="12725" ht="12.75" customHeight="1" x14ac:dyDescent="0.2"/>
    <row r="12726" ht="12.75" customHeight="1" x14ac:dyDescent="0.2"/>
    <row r="12727" ht="12.75" customHeight="1" x14ac:dyDescent="0.2"/>
    <row r="12728" ht="12.75" customHeight="1" x14ac:dyDescent="0.2"/>
    <row r="12729" ht="12.75" customHeight="1" x14ac:dyDescent="0.2"/>
    <row r="12730" ht="12.75" customHeight="1" x14ac:dyDescent="0.2"/>
    <row r="12731" ht="12.75" customHeight="1" x14ac:dyDescent="0.2"/>
    <row r="12732" ht="12.75" customHeight="1" x14ac:dyDescent="0.2"/>
    <row r="12733" ht="12.75" customHeight="1" x14ac:dyDescent="0.2"/>
    <row r="12734" ht="12.75" customHeight="1" x14ac:dyDescent="0.2"/>
    <row r="12735" ht="12.75" customHeight="1" x14ac:dyDescent="0.2"/>
    <row r="12736" ht="12.75" customHeight="1" x14ac:dyDescent="0.2"/>
    <row r="12737" ht="12.75" customHeight="1" x14ac:dyDescent="0.2"/>
    <row r="12738" ht="12.75" customHeight="1" x14ac:dyDescent="0.2"/>
    <row r="12739" ht="12.75" customHeight="1" x14ac:dyDescent="0.2"/>
    <row r="12740" ht="12.75" customHeight="1" x14ac:dyDescent="0.2"/>
    <row r="12741" ht="12.75" customHeight="1" x14ac:dyDescent="0.2"/>
    <row r="12742" ht="12.75" customHeight="1" x14ac:dyDescent="0.2"/>
    <row r="12743" ht="12.75" customHeight="1" x14ac:dyDescent="0.2"/>
    <row r="12744" ht="12.75" customHeight="1" x14ac:dyDescent="0.2"/>
    <row r="12745" ht="12.75" customHeight="1" x14ac:dyDescent="0.2"/>
    <row r="12746" ht="12.75" customHeight="1" x14ac:dyDescent="0.2"/>
    <row r="12747" ht="12.75" customHeight="1" x14ac:dyDescent="0.2"/>
    <row r="12748" ht="12.75" customHeight="1" x14ac:dyDescent="0.2"/>
    <row r="12749" ht="12.75" customHeight="1" x14ac:dyDescent="0.2"/>
    <row r="12750" ht="12.75" customHeight="1" x14ac:dyDescent="0.2"/>
    <row r="12751" ht="12.75" customHeight="1" x14ac:dyDescent="0.2"/>
    <row r="12752" ht="12.75" customHeight="1" x14ac:dyDescent="0.2"/>
    <row r="12753" ht="12.75" customHeight="1" x14ac:dyDescent="0.2"/>
    <row r="12754" ht="12.75" customHeight="1" x14ac:dyDescent="0.2"/>
    <row r="12755" ht="12.75" customHeight="1" x14ac:dyDescent="0.2"/>
    <row r="12756" ht="12.75" customHeight="1" x14ac:dyDescent="0.2"/>
    <row r="12757" ht="12.75" customHeight="1" x14ac:dyDescent="0.2"/>
    <row r="12758" ht="12.75" customHeight="1" x14ac:dyDescent="0.2"/>
    <row r="12759" ht="12.75" customHeight="1" x14ac:dyDescent="0.2"/>
    <row r="12760" ht="12.75" customHeight="1" x14ac:dyDescent="0.2"/>
    <row r="12761" ht="12.75" customHeight="1" x14ac:dyDescent="0.2"/>
    <row r="12762" ht="12.75" customHeight="1" x14ac:dyDescent="0.2"/>
    <row r="12763" ht="12.75" customHeight="1" x14ac:dyDescent="0.2"/>
    <row r="12764" ht="12.75" customHeight="1" x14ac:dyDescent="0.2"/>
    <row r="12765" ht="12.75" customHeight="1" x14ac:dyDescent="0.2"/>
    <row r="12766" ht="12.75" customHeight="1" x14ac:dyDescent="0.2"/>
    <row r="12767" ht="12.75" customHeight="1" x14ac:dyDescent="0.2"/>
    <row r="12768" ht="12.75" customHeight="1" x14ac:dyDescent="0.2"/>
    <row r="12769" ht="12.75" customHeight="1" x14ac:dyDescent="0.2"/>
    <row r="12770" ht="12.75" customHeight="1" x14ac:dyDescent="0.2"/>
    <row r="12771" ht="12.75" customHeight="1" x14ac:dyDescent="0.2"/>
    <row r="12772" ht="12.75" customHeight="1" x14ac:dyDescent="0.2"/>
    <row r="12773" ht="12.75" customHeight="1" x14ac:dyDescent="0.2"/>
    <row r="12774" ht="12.75" customHeight="1" x14ac:dyDescent="0.2"/>
    <row r="12775" ht="12.75" customHeight="1" x14ac:dyDescent="0.2"/>
    <row r="12776" ht="12.75" customHeight="1" x14ac:dyDescent="0.2"/>
    <row r="12777" ht="12.75" customHeight="1" x14ac:dyDescent="0.2"/>
    <row r="12778" ht="12.75" customHeight="1" x14ac:dyDescent="0.2"/>
    <row r="12779" ht="12.75" customHeight="1" x14ac:dyDescent="0.2"/>
    <row r="12780" ht="12.75" customHeight="1" x14ac:dyDescent="0.2"/>
    <row r="12781" ht="12.75" customHeight="1" x14ac:dyDescent="0.2"/>
    <row r="12782" ht="12.75" customHeight="1" x14ac:dyDescent="0.2"/>
    <row r="12783" ht="12.75" customHeight="1" x14ac:dyDescent="0.2"/>
    <row r="12784" ht="12.75" customHeight="1" x14ac:dyDescent="0.2"/>
    <row r="12785" ht="12.75" customHeight="1" x14ac:dyDescent="0.2"/>
    <row r="12786" ht="12.75" customHeight="1" x14ac:dyDescent="0.2"/>
    <row r="12787" ht="12.75" customHeight="1" x14ac:dyDescent="0.2"/>
    <row r="12788" ht="12.75" customHeight="1" x14ac:dyDescent="0.2"/>
    <row r="12789" ht="12.75" customHeight="1" x14ac:dyDescent="0.2"/>
    <row r="12790" ht="12.75" customHeight="1" x14ac:dyDescent="0.2"/>
    <row r="12791" ht="12.75" customHeight="1" x14ac:dyDescent="0.2"/>
    <row r="12792" ht="12.75" customHeight="1" x14ac:dyDescent="0.2"/>
    <row r="12793" ht="12.75" customHeight="1" x14ac:dyDescent="0.2"/>
    <row r="12794" ht="12.75" customHeight="1" x14ac:dyDescent="0.2"/>
    <row r="12795" ht="12.75" customHeight="1" x14ac:dyDescent="0.2"/>
    <row r="12796" ht="12.75" customHeight="1" x14ac:dyDescent="0.2"/>
    <row r="12797" ht="12.75" customHeight="1" x14ac:dyDescent="0.2"/>
    <row r="12798" ht="12.75" customHeight="1" x14ac:dyDescent="0.2"/>
    <row r="12799" ht="12.75" customHeight="1" x14ac:dyDescent="0.2"/>
    <row r="12800" ht="12.75" customHeight="1" x14ac:dyDescent="0.2"/>
    <row r="12801" ht="12.75" customHeight="1" x14ac:dyDescent="0.2"/>
    <row r="12802" ht="12.75" customHeight="1" x14ac:dyDescent="0.2"/>
    <row r="12803" ht="12.75" customHeight="1" x14ac:dyDescent="0.2"/>
    <row r="12804" ht="12.75" customHeight="1" x14ac:dyDescent="0.2"/>
    <row r="12805" ht="12.75" customHeight="1" x14ac:dyDescent="0.2"/>
    <row r="12806" ht="12.75" customHeight="1" x14ac:dyDescent="0.2"/>
    <row r="12807" ht="12.75" customHeight="1" x14ac:dyDescent="0.2"/>
    <row r="12808" ht="12.75" customHeight="1" x14ac:dyDescent="0.2"/>
    <row r="12809" ht="12.75" customHeight="1" x14ac:dyDescent="0.2"/>
    <row r="12810" ht="12.75" customHeight="1" x14ac:dyDescent="0.2"/>
    <row r="12811" ht="12.75" customHeight="1" x14ac:dyDescent="0.2"/>
    <row r="12812" ht="12.75" customHeight="1" x14ac:dyDescent="0.2"/>
    <row r="12813" ht="12.75" customHeight="1" x14ac:dyDescent="0.2"/>
    <row r="12814" ht="12.75" customHeight="1" x14ac:dyDescent="0.2"/>
    <row r="12815" ht="12.75" customHeight="1" x14ac:dyDescent="0.2"/>
    <row r="12816" ht="12.75" customHeight="1" x14ac:dyDescent="0.2"/>
    <row r="12817" ht="12.75" customHeight="1" x14ac:dyDescent="0.2"/>
    <row r="12818" ht="12.75" customHeight="1" x14ac:dyDescent="0.2"/>
    <row r="12819" ht="12.75" customHeight="1" x14ac:dyDescent="0.2"/>
    <row r="12820" ht="12.75" customHeight="1" x14ac:dyDescent="0.2"/>
    <row r="12821" ht="12.75" customHeight="1" x14ac:dyDescent="0.2"/>
    <row r="12822" ht="12.75" customHeight="1" x14ac:dyDescent="0.2"/>
    <row r="12823" ht="12.75" customHeight="1" x14ac:dyDescent="0.2"/>
    <row r="12824" ht="12.75" customHeight="1" x14ac:dyDescent="0.2"/>
    <row r="12825" ht="12.75" customHeight="1" x14ac:dyDescent="0.2"/>
    <row r="12826" ht="12.75" customHeight="1" x14ac:dyDescent="0.2"/>
    <row r="12827" ht="12.75" customHeight="1" x14ac:dyDescent="0.2"/>
    <row r="12828" ht="12.75" customHeight="1" x14ac:dyDescent="0.2"/>
    <row r="12829" ht="12.75" customHeight="1" x14ac:dyDescent="0.2"/>
    <row r="12830" ht="12.75" customHeight="1" x14ac:dyDescent="0.2"/>
    <row r="12831" ht="12.75" customHeight="1" x14ac:dyDescent="0.2"/>
    <row r="12832" ht="12.75" customHeight="1" x14ac:dyDescent="0.2"/>
    <row r="12833" ht="12.75" customHeight="1" x14ac:dyDescent="0.2"/>
    <row r="12834" ht="12.75" customHeight="1" x14ac:dyDescent="0.2"/>
    <row r="12835" ht="12.75" customHeight="1" x14ac:dyDescent="0.2"/>
    <row r="12836" ht="12.75" customHeight="1" x14ac:dyDescent="0.2"/>
    <row r="12837" ht="12.75" customHeight="1" x14ac:dyDescent="0.2"/>
    <row r="12838" ht="12.75" customHeight="1" x14ac:dyDescent="0.2"/>
    <row r="12839" ht="12.75" customHeight="1" x14ac:dyDescent="0.2"/>
    <row r="12840" ht="12.75" customHeight="1" x14ac:dyDescent="0.2"/>
    <row r="12841" ht="12.75" customHeight="1" x14ac:dyDescent="0.2"/>
    <row r="12842" ht="12.75" customHeight="1" x14ac:dyDescent="0.2"/>
    <row r="12843" ht="12.75" customHeight="1" x14ac:dyDescent="0.2"/>
    <row r="12844" ht="12.75" customHeight="1" x14ac:dyDescent="0.2"/>
    <row r="12845" ht="12.75" customHeight="1" x14ac:dyDescent="0.2"/>
    <row r="12846" ht="12.75" customHeight="1" x14ac:dyDescent="0.2"/>
    <row r="12847" ht="12.75" customHeight="1" x14ac:dyDescent="0.2"/>
    <row r="12848" ht="12.75" customHeight="1" x14ac:dyDescent="0.2"/>
    <row r="12849" ht="12.75" customHeight="1" x14ac:dyDescent="0.2"/>
    <row r="12850" ht="12.75" customHeight="1" x14ac:dyDescent="0.2"/>
    <row r="12851" ht="12.75" customHeight="1" x14ac:dyDescent="0.2"/>
    <row r="12852" ht="12.75" customHeight="1" x14ac:dyDescent="0.2"/>
    <row r="12853" ht="12.75" customHeight="1" x14ac:dyDescent="0.2"/>
    <row r="12854" ht="12.75" customHeight="1" x14ac:dyDescent="0.2"/>
    <row r="12855" ht="12.75" customHeight="1" x14ac:dyDescent="0.2"/>
    <row r="12856" ht="12.75" customHeight="1" x14ac:dyDescent="0.2"/>
    <row r="12857" ht="12.75" customHeight="1" x14ac:dyDescent="0.2"/>
    <row r="12858" ht="12.75" customHeight="1" x14ac:dyDescent="0.2"/>
    <row r="12859" ht="12.75" customHeight="1" x14ac:dyDescent="0.2"/>
    <row r="12860" ht="12.75" customHeight="1" x14ac:dyDescent="0.2"/>
    <row r="12861" ht="12.75" customHeight="1" x14ac:dyDescent="0.2"/>
    <row r="12862" ht="12.75" customHeight="1" x14ac:dyDescent="0.2"/>
    <row r="12863" ht="12.75" customHeight="1" x14ac:dyDescent="0.2"/>
    <row r="12864" ht="12.75" customHeight="1" x14ac:dyDescent="0.2"/>
    <row r="12865" ht="12.75" customHeight="1" x14ac:dyDescent="0.2"/>
    <row r="12866" ht="12.75" customHeight="1" x14ac:dyDescent="0.2"/>
    <row r="12867" ht="12.75" customHeight="1" x14ac:dyDescent="0.2"/>
    <row r="12868" ht="12.75" customHeight="1" x14ac:dyDescent="0.2"/>
    <row r="12869" ht="12.75" customHeight="1" x14ac:dyDescent="0.2"/>
    <row r="12870" ht="12.75" customHeight="1" x14ac:dyDescent="0.2"/>
    <row r="12871" ht="12.75" customHeight="1" x14ac:dyDescent="0.2"/>
    <row r="12872" ht="12.75" customHeight="1" x14ac:dyDescent="0.2"/>
    <row r="12873" ht="12.75" customHeight="1" x14ac:dyDescent="0.2"/>
    <row r="12874" ht="12.75" customHeight="1" x14ac:dyDescent="0.2"/>
    <row r="12875" ht="12.75" customHeight="1" x14ac:dyDescent="0.2"/>
    <row r="12876" ht="12.75" customHeight="1" x14ac:dyDescent="0.2"/>
    <row r="12877" ht="12.75" customHeight="1" x14ac:dyDescent="0.2"/>
    <row r="12878" ht="12.75" customHeight="1" x14ac:dyDescent="0.2"/>
    <row r="12879" ht="12.75" customHeight="1" x14ac:dyDescent="0.2"/>
    <row r="12880" ht="12.75" customHeight="1" x14ac:dyDescent="0.2"/>
    <row r="12881" ht="12.75" customHeight="1" x14ac:dyDescent="0.2"/>
    <row r="12882" ht="12.75" customHeight="1" x14ac:dyDescent="0.2"/>
    <row r="12883" ht="12.75" customHeight="1" x14ac:dyDescent="0.2"/>
    <row r="12884" ht="12.75" customHeight="1" x14ac:dyDescent="0.2"/>
    <row r="12885" ht="12.75" customHeight="1" x14ac:dyDescent="0.2"/>
    <row r="12886" ht="12.75" customHeight="1" x14ac:dyDescent="0.2"/>
    <row r="12887" ht="12.75" customHeight="1" x14ac:dyDescent="0.2"/>
    <row r="12888" ht="12.75" customHeight="1" x14ac:dyDescent="0.2"/>
    <row r="12889" ht="12.75" customHeight="1" x14ac:dyDescent="0.2"/>
    <row r="12890" ht="12.75" customHeight="1" x14ac:dyDescent="0.2"/>
    <row r="12891" ht="12.75" customHeight="1" x14ac:dyDescent="0.2"/>
    <row r="12892" ht="12.75" customHeight="1" x14ac:dyDescent="0.2"/>
    <row r="12893" ht="12.75" customHeight="1" x14ac:dyDescent="0.2"/>
    <row r="12894" ht="12.75" customHeight="1" x14ac:dyDescent="0.2"/>
    <row r="12895" ht="12.75" customHeight="1" x14ac:dyDescent="0.2"/>
    <row r="12896" ht="12.75" customHeight="1" x14ac:dyDescent="0.2"/>
    <row r="12897" ht="12.75" customHeight="1" x14ac:dyDescent="0.2"/>
    <row r="12898" ht="12.75" customHeight="1" x14ac:dyDescent="0.2"/>
    <row r="12899" ht="12.75" customHeight="1" x14ac:dyDescent="0.2"/>
    <row r="12900" ht="12.75" customHeight="1" x14ac:dyDescent="0.2"/>
    <row r="12901" ht="12.75" customHeight="1" x14ac:dyDescent="0.2"/>
    <row r="12902" ht="12.75" customHeight="1" x14ac:dyDescent="0.2"/>
    <row r="12903" ht="12.75" customHeight="1" x14ac:dyDescent="0.2"/>
    <row r="12904" ht="12.75" customHeight="1" x14ac:dyDescent="0.2"/>
    <row r="12905" ht="12.75" customHeight="1" x14ac:dyDescent="0.2"/>
    <row r="12906" ht="12.75" customHeight="1" x14ac:dyDescent="0.2"/>
    <row r="12907" ht="12.75" customHeight="1" x14ac:dyDescent="0.2"/>
    <row r="12908" ht="12.75" customHeight="1" x14ac:dyDescent="0.2"/>
    <row r="12909" ht="12.75" customHeight="1" x14ac:dyDescent="0.2"/>
    <row r="12910" ht="12.75" customHeight="1" x14ac:dyDescent="0.2"/>
    <row r="12911" ht="12.75" customHeight="1" x14ac:dyDescent="0.2"/>
    <row r="12912" ht="12.75" customHeight="1" x14ac:dyDescent="0.2"/>
    <row r="12913" ht="12.75" customHeight="1" x14ac:dyDescent="0.2"/>
    <row r="12914" ht="12.75" customHeight="1" x14ac:dyDescent="0.2"/>
    <row r="12915" ht="12.75" customHeight="1" x14ac:dyDescent="0.2"/>
    <row r="12916" ht="12.75" customHeight="1" x14ac:dyDescent="0.2"/>
    <row r="12917" ht="12.75" customHeight="1" x14ac:dyDescent="0.2"/>
    <row r="12918" ht="12.75" customHeight="1" x14ac:dyDescent="0.2"/>
    <row r="12919" ht="12.75" customHeight="1" x14ac:dyDescent="0.2"/>
    <row r="12920" ht="12.75" customHeight="1" x14ac:dyDescent="0.2"/>
    <row r="12921" ht="12.75" customHeight="1" x14ac:dyDescent="0.2"/>
    <row r="12922" ht="12.75" customHeight="1" x14ac:dyDescent="0.2"/>
    <row r="12923" ht="12.75" customHeight="1" x14ac:dyDescent="0.2"/>
    <row r="12924" ht="12.75" customHeight="1" x14ac:dyDescent="0.2"/>
    <row r="12925" ht="12.75" customHeight="1" x14ac:dyDescent="0.2"/>
    <row r="12926" ht="12.75" customHeight="1" x14ac:dyDescent="0.2"/>
    <row r="12927" ht="12.75" customHeight="1" x14ac:dyDescent="0.2"/>
    <row r="12928" ht="12.75" customHeight="1" x14ac:dyDescent="0.2"/>
    <row r="12929" ht="12.75" customHeight="1" x14ac:dyDescent="0.2"/>
    <row r="12930" ht="12.75" customHeight="1" x14ac:dyDescent="0.2"/>
    <row r="12931" ht="12.75" customHeight="1" x14ac:dyDescent="0.2"/>
    <row r="12932" ht="12.75" customHeight="1" x14ac:dyDescent="0.2"/>
    <row r="12933" ht="12.75" customHeight="1" x14ac:dyDescent="0.2"/>
    <row r="12934" ht="12.75" customHeight="1" x14ac:dyDescent="0.2"/>
    <row r="12935" ht="12.75" customHeight="1" x14ac:dyDescent="0.2"/>
    <row r="12936" ht="12.75" customHeight="1" x14ac:dyDescent="0.2"/>
    <row r="12937" ht="12.75" customHeight="1" x14ac:dyDescent="0.2"/>
    <row r="12938" ht="12.75" customHeight="1" x14ac:dyDescent="0.2"/>
    <row r="12939" ht="12.75" customHeight="1" x14ac:dyDescent="0.2"/>
    <row r="12940" ht="12.75" customHeight="1" x14ac:dyDescent="0.2"/>
    <row r="12941" ht="12.75" customHeight="1" x14ac:dyDescent="0.2"/>
    <row r="12942" ht="12.75" customHeight="1" x14ac:dyDescent="0.2"/>
    <row r="12943" ht="12.75" customHeight="1" x14ac:dyDescent="0.2"/>
    <row r="12944" ht="12.75" customHeight="1" x14ac:dyDescent="0.2"/>
    <row r="12945" ht="12.75" customHeight="1" x14ac:dyDescent="0.2"/>
    <row r="12946" ht="12.75" customHeight="1" x14ac:dyDescent="0.2"/>
    <row r="12947" ht="12.75" customHeight="1" x14ac:dyDescent="0.2"/>
    <row r="12948" ht="12.75" customHeight="1" x14ac:dyDescent="0.2"/>
    <row r="12949" ht="12.75" customHeight="1" x14ac:dyDescent="0.2"/>
    <row r="12950" ht="12.75" customHeight="1" x14ac:dyDescent="0.2"/>
    <row r="12951" ht="12.75" customHeight="1" x14ac:dyDescent="0.2"/>
    <row r="12952" ht="12.75" customHeight="1" x14ac:dyDescent="0.2"/>
    <row r="12953" ht="12.75" customHeight="1" x14ac:dyDescent="0.2"/>
    <row r="12954" ht="12.75" customHeight="1" x14ac:dyDescent="0.2"/>
    <row r="12955" ht="12.75" customHeight="1" x14ac:dyDescent="0.2"/>
    <row r="12956" ht="12.75" customHeight="1" x14ac:dyDescent="0.2"/>
    <row r="12957" ht="12.75" customHeight="1" x14ac:dyDescent="0.2"/>
    <row r="12958" ht="12.75" customHeight="1" x14ac:dyDescent="0.2"/>
    <row r="12959" ht="12.75" customHeight="1" x14ac:dyDescent="0.2"/>
    <row r="12960" ht="12.75" customHeight="1" x14ac:dyDescent="0.2"/>
    <row r="12961" ht="12.75" customHeight="1" x14ac:dyDescent="0.2"/>
    <row r="12962" ht="12.75" customHeight="1" x14ac:dyDescent="0.2"/>
    <row r="12963" ht="12.75" customHeight="1" x14ac:dyDescent="0.2"/>
    <row r="12964" ht="12.75" customHeight="1" x14ac:dyDescent="0.2"/>
    <row r="12965" ht="12.75" customHeight="1" x14ac:dyDescent="0.2"/>
    <row r="12966" ht="12.75" customHeight="1" x14ac:dyDescent="0.2"/>
    <row r="12967" ht="12.75" customHeight="1" x14ac:dyDescent="0.2"/>
    <row r="12968" ht="12.75" customHeight="1" x14ac:dyDescent="0.2"/>
    <row r="12969" ht="12.75" customHeight="1" x14ac:dyDescent="0.2"/>
    <row r="12970" ht="12.75" customHeight="1" x14ac:dyDescent="0.2"/>
    <row r="12971" ht="12.75" customHeight="1" x14ac:dyDescent="0.2"/>
    <row r="12972" ht="12.75" customHeight="1" x14ac:dyDescent="0.2"/>
    <row r="12973" ht="12.75" customHeight="1" x14ac:dyDescent="0.2"/>
    <row r="12974" ht="12.75" customHeight="1" x14ac:dyDescent="0.2"/>
    <row r="12975" ht="12.75" customHeight="1" x14ac:dyDescent="0.2"/>
    <row r="12976" ht="12.75" customHeight="1" x14ac:dyDescent="0.2"/>
    <row r="12977" ht="12.75" customHeight="1" x14ac:dyDescent="0.2"/>
    <row r="12978" ht="12.75" customHeight="1" x14ac:dyDescent="0.2"/>
    <row r="12979" ht="12.75" customHeight="1" x14ac:dyDescent="0.2"/>
    <row r="12980" ht="12.75" customHeight="1" x14ac:dyDescent="0.2"/>
    <row r="12981" ht="12.75" customHeight="1" x14ac:dyDescent="0.2"/>
    <row r="12982" ht="12.75" customHeight="1" x14ac:dyDescent="0.2"/>
    <row r="12983" ht="12.75" customHeight="1" x14ac:dyDescent="0.2"/>
    <row r="12984" ht="12.75" customHeight="1" x14ac:dyDescent="0.2"/>
    <row r="12985" ht="12.75" customHeight="1" x14ac:dyDescent="0.2"/>
    <row r="12986" ht="12.75" customHeight="1" x14ac:dyDescent="0.2"/>
    <row r="12987" ht="12.75" customHeight="1" x14ac:dyDescent="0.2"/>
    <row r="12988" ht="12.75" customHeight="1" x14ac:dyDescent="0.2"/>
    <row r="12989" ht="12.75" customHeight="1" x14ac:dyDescent="0.2"/>
    <row r="12990" ht="12.75" customHeight="1" x14ac:dyDescent="0.2"/>
    <row r="12991" ht="12.75" customHeight="1" x14ac:dyDescent="0.2"/>
    <row r="12992" ht="12.75" customHeight="1" x14ac:dyDescent="0.2"/>
    <row r="12993" ht="12.75" customHeight="1" x14ac:dyDescent="0.2"/>
    <row r="12994" ht="12.75" customHeight="1" x14ac:dyDescent="0.2"/>
    <row r="12995" ht="12.75" customHeight="1" x14ac:dyDescent="0.2"/>
    <row r="12996" ht="12.75" customHeight="1" x14ac:dyDescent="0.2"/>
    <row r="12997" ht="12.75" customHeight="1" x14ac:dyDescent="0.2"/>
    <row r="12998" ht="12.75" customHeight="1" x14ac:dyDescent="0.2"/>
    <row r="12999" ht="12.75" customHeight="1" x14ac:dyDescent="0.2"/>
    <row r="13000" ht="12.75" customHeight="1" x14ac:dyDescent="0.2"/>
    <row r="13001" ht="12.75" customHeight="1" x14ac:dyDescent="0.2"/>
    <row r="13002" ht="12.75" customHeight="1" x14ac:dyDescent="0.2"/>
    <row r="13003" ht="12.75" customHeight="1" x14ac:dyDescent="0.2"/>
    <row r="13004" ht="12.75" customHeight="1" x14ac:dyDescent="0.2"/>
    <row r="13005" ht="12.75" customHeight="1" x14ac:dyDescent="0.2"/>
    <row r="13006" ht="12.75" customHeight="1" x14ac:dyDescent="0.2"/>
    <row r="13007" ht="12.75" customHeight="1" x14ac:dyDescent="0.2"/>
    <row r="13008" ht="12.75" customHeight="1" x14ac:dyDescent="0.2"/>
    <row r="13009" ht="12.75" customHeight="1" x14ac:dyDescent="0.2"/>
    <row r="13010" ht="12.75" customHeight="1" x14ac:dyDescent="0.2"/>
    <row r="13011" ht="12.75" customHeight="1" x14ac:dyDescent="0.2"/>
    <row r="13012" ht="12.75" customHeight="1" x14ac:dyDescent="0.2"/>
    <row r="13013" ht="12.75" customHeight="1" x14ac:dyDescent="0.2"/>
    <row r="13014" ht="12.75" customHeight="1" x14ac:dyDescent="0.2"/>
    <row r="13015" ht="12.75" customHeight="1" x14ac:dyDescent="0.2"/>
    <row r="13016" ht="12.75" customHeight="1" x14ac:dyDescent="0.2"/>
    <row r="13017" ht="12.75" customHeight="1" x14ac:dyDescent="0.2"/>
    <row r="13018" ht="12.75" customHeight="1" x14ac:dyDescent="0.2"/>
    <row r="13019" ht="12.75" customHeight="1" x14ac:dyDescent="0.2"/>
    <row r="13020" ht="12.75" customHeight="1" x14ac:dyDescent="0.2"/>
    <row r="13021" ht="12.75" customHeight="1" x14ac:dyDescent="0.2"/>
    <row r="13022" ht="12.75" customHeight="1" x14ac:dyDescent="0.2"/>
    <row r="13023" ht="12.75" customHeight="1" x14ac:dyDescent="0.2"/>
    <row r="13024" ht="12.75" customHeight="1" x14ac:dyDescent="0.2"/>
    <row r="13025" ht="12.75" customHeight="1" x14ac:dyDescent="0.2"/>
    <row r="13026" ht="12.75" customHeight="1" x14ac:dyDescent="0.2"/>
    <row r="13027" ht="12.75" customHeight="1" x14ac:dyDescent="0.2"/>
    <row r="13028" ht="12.75" customHeight="1" x14ac:dyDescent="0.2"/>
    <row r="13029" ht="12.75" customHeight="1" x14ac:dyDescent="0.2"/>
    <row r="13030" ht="12.75" customHeight="1" x14ac:dyDescent="0.2"/>
    <row r="13031" ht="12.75" customHeight="1" x14ac:dyDescent="0.2"/>
    <row r="13032" ht="12.75" customHeight="1" x14ac:dyDescent="0.2"/>
    <row r="13033" ht="12.75" customHeight="1" x14ac:dyDescent="0.2"/>
    <row r="13034" ht="12.75" customHeight="1" x14ac:dyDescent="0.2"/>
    <row r="13035" ht="12.75" customHeight="1" x14ac:dyDescent="0.2"/>
    <row r="13036" ht="12.75" customHeight="1" x14ac:dyDescent="0.2"/>
    <row r="13037" ht="12.75" customHeight="1" x14ac:dyDescent="0.2"/>
    <row r="13038" ht="12.75" customHeight="1" x14ac:dyDescent="0.2"/>
    <row r="13039" ht="12.75" customHeight="1" x14ac:dyDescent="0.2"/>
    <row r="13040" ht="12.75" customHeight="1" x14ac:dyDescent="0.2"/>
    <row r="13041" ht="12.75" customHeight="1" x14ac:dyDescent="0.2"/>
    <row r="13042" ht="12.75" customHeight="1" x14ac:dyDescent="0.2"/>
    <row r="13043" ht="12.75" customHeight="1" x14ac:dyDescent="0.2"/>
    <row r="13044" ht="12.75" customHeight="1" x14ac:dyDescent="0.2"/>
    <row r="13045" ht="12.75" customHeight="1" x14ac:dyDescent="0.2"/>
    <row r="13046" ht="12.75" customHeight="1" x14ac:dyDescent="0.2"/>
    <row r="13047" ht="12.75" customHeight="1" x14ac:dyDescent="0.2"/>
    <row r="13048" ht="12.75" customHeight="1" x14ac:dyDescent="0.2"/>
    <row r="13049" ht="12.75" customHeight="1" x14ac:dyDescent="0.2"/>
    <row r="13050" ht="12.75" customHeight="1" x14ac:dyDescent="0.2"/>
    <row r="13051" ht="12.75" customHeight="1" x14ac:dyDescent="0.2"/>
    <row r="13052" ht="12.75" customHeight="1" x14ac:dyDescent="0.2"/>
    <row r="13053" ht="12.75" customHeight="1" x14ac:dyDescent="0.2"/>
    <row r="13054" ht="12.75" customHeight="1" x14ac:dyDescent="0.2"/>
    <row r="13055" ht="12.75" customHeight="1" x14ac:dyDescent="0.2"/>
    <row r="13056" ht="12.75" customHeight="1" x14ac:dyDescent="0.2"/>
    <row r="13057" ht="12.75" customHeight="1" x14ac:dyDescent="0.2"/>
    <row r="13058" ht="12.75" customHeight="1" x14ac:dyDescent="0.2"/>
    <row r="13059" ht="12.75" customHeight="1" x14ac:dyDescent="0.2"/>
    <row r="13060" ht="12.75" customHeight="1" x14ac:dyDescent="0.2"/>
    <row r="13061" ht="12.75" customHeight="1" x14ac:dyDescent="0.2"/>
    <row r="13062" ht="12.75" customHeight="1" x14ac:dyDescent="0.2"/>
    <row r="13063" ht="12.75" customHeight="1" x14ac:dyDescent="0.2"/>
    <row r="13064" ht="12.75" customHeight="1" x14ac:dyDescent="0.2"/>
    <row r="13065" ht="12.75" customHeight="1" x14ac:dyDescent="0.2"/>
    <row r="13066" ht="12.75" customHeight="1" x14ac:dyDescent="0.2"/>
    <row r="13067" ht="12.75" customHeight="1" x14ac:dyDescent="0.2"/>
    <row r="13068" ht="12.75" customHeight="1" x14ac:dyDescent="0.2"/>
    <row r="13069" ht="12.75" customHeight="1" x14ac:dyDescent="0.2"/>
    <row r="13070" ht="12.75" customHeight="1" x14ac:dyDescent="0.2"/>
    <row r="13071" ht="12.75" customHeight="1" x14ac:dyDescent="0.2"/>
    <row r="13072" ht="12.75" customHeight="1" x14ac:dyDescent="0.2"/>
    <row r="13073" ht="12.75" customHeight="1" x14ac:dyDescent="0.2"/>
    <row r="13074" ht="12.75" customHeight="1" x14ac:dyDescent="0.2"/>
    <row r="13075" ht="12.75" customHeight="1" x14ac:dyDescent="0.2"/>
    <row r="13076" ht="12.75" customHeight="1" x14ac:dyDescent="0.2"/>
    <row r="13077" ht="12.75" customHeight="1" x14ac:dyDescent="0.2"/>
    <row r="13078" ht="12.75" customHeight="1" x14ac:dyDescent="0.2"/>
    <row r="13079" ht="12.75" customHeight="1" x14ac:dyDescent="0.2"/>
    <row r="13080" ht="12.75" customHeight="1" x14ac:dyDescent="0.2"/>
    <row r="13081" ht="12.75" customHeight="1" x14ac:dyDescent="0.2"/>
    <row r="13082" ht="12.75" customHeight="1" x14ac:dyDescent="0.2"/>
    <row r="13083" ht="12.75" customHeight="1" x14ac:dyDescent="0.2"/>
    <row r="13084" ht="12.75" customHeight="1" x14ac:dyDescent="0.2"/>
    <row r="13085" ht="12.75" customHeight="1" x14ac:dyDescent="0.2"/>
    <row r="13086" ht="12.75" customHeight="1" x14ac:dyDescent="0.2"/>
    <row r="13087" ht="12.75" customHeight="1" x14ac:dyDescent="0.2"/>
    <row r="13088" ht="12.75" customHeight="1" x14ac:dyDescent="0.2"/>
    <row r="13089" ht="12.75" customHeight="1" x14ac:dyDescent="0.2"/>
    <row r="13090" ht="12.75" customHeight="1" x14ac:dyDescent="0.2"/>
    <row r="13091" ht="12.75" customHeight="1" x14ac:dyDescent="0.2"/>
    <row r="13092" ht="12.75" customHeight="1" x14ac:dyDescent="0.2"/>
    <row r="13093" ht="12.75" customHeight="1" x14ac:dyDescent="0.2"/>
    <row r="13094" ht="12.75" customHeight="1" x14ac:dyDescent="0.2"/>
    <row r="13095" ht="12.75" customHeight="1" x14ac:dyDescent="0.2"/>
    <row r="13096" ht="12.75" customHeight="1" x14ac:dyDescent="0.2"/>
    <row r="13097" ht="12.75" customHeight="1" x14ac:dyDescent="0.2"/>
    <row r="13098" ht="12.75" customHeight="1" x14ac:dyDescent="0.2"/>
    <row r="13099" ht="12.75" customHeight="1" x14ac:dyDescent="0.2"/>
    <row r="13100" ht="12.75" customHeight="1" x14ac:dyDescent="0.2"/>
    <row r="13101" ht="12.75" customHeight="1" x14ac:dyDescent="0.2"/>
    <row r="13102" ht="12.75" customHeight="1" x14ac:dyDescent="0.2"/>
    <row r="13103" ht="12.75" customHeight="1" x14ac:dyDescent="0.2"/>
    <row r="13104" ht="12.75" customHeight="1" x14ac:dyDescent="0.2"/>
    <row r="13105" ht="12.75" customHeight="1" x14ac:dyDescent="0.2"/>
    <row r="13106" ht="12.75" customHeight="1" x14ac:dyDescent="0.2"/>
    <row r="13107" ht="12.75" customHeight="1" x14ac:dyDescent="0.2"/>
    <row r="13108" ht="12.75" customHeight="1" x14ac:dyDescent="0.2"/>
    <row r="13109" ht="12.75" customHeight="1" x14ac:dyDescent="0.2"/>
    <row r="13110" ht="12.75" customHeight="1" x14ac:dyDescent="0.2"/>
    <row r="13111" ht="12.75" customHeight="1" x14ac:dyDescent="0.2"/>
    <row r="13112" ht="12.75" customHeight="1" x14ac:dyDescent="0.2"/>
    <row r="13113" ht="12.75" customHeight="1" x14ac:dyDescent="0.2"/>
    <row r="13114" ht="12.75" customHeight="1" x14ac:dyDescent="0.2"/>
    <row r="13115" ht="12.75" customHeight="1" x14ac:dyDescent="0.2"/>
    <row r="13116" ht="12.75" customHeight="1" x14ac:dyDescent="0.2"/>
    <row r="13117" ht="12.75" customHeight="1" x14ac:dyDescent="0.2"/>
    <row r="13118" ht="12.75" customHeight="1" x14ac:dyDescent="0.2"/>
    <row r="13119" ht="12.75" customHeight="1" x14ac:dyDescent="0.2"/>
    <row r="13120" ht="12.75" customHeight="1" x14ac:dyDescent="0.2"/>
    <row r="13121" ht="12.75" customHeight="1" x14ac:dyDescent="0.2"/>
    <row r="13122" ht="12.75" customHeight="1" x14ac:dyDescent="0.2"/>
    <row r="13123" ht="12.75" customHeight="1" x14ac:dyDescent="0.2"/>
    <row r="13124" ht="12.75" customHeight="1" x14ac:dyDescent="0.2"/>
    <row r="13125" ht="12.75" customHeight="1" x14ac:dyDescent="0.2"/>
    <row r="13126" ht="12.75" customHeight="1" x14ac:dyDescent="0.2"/>
    <row r="13127" ht="12.75" customHeight="1" x14ac:dyDescent="0.2"/>
    <row r="13128" ht="12.75" customHeight="1" x14ac:dyDescent="0.2"/>
    <row r="13129" ht="12.75" customHeight="1" x14ac:dyDescent="0.2"/>
    <row r="13130" ht="12.75" customHeight="1" x14ac:dyDescent="0.2"/>
    <row r="13131" ht="12.75" customHeight="1" x14ac:dyDescent="0.2"/>
    <row r="13132" ht="12.75" customHeight="1" x14ac:dyDescent="0.2"/>
    <row r="13133" ht="12.75" customHeight="1" x14ac:dyDescent="0.2"/>
    <row r="13134" ht="12.75" customHeight="1" x14ac:dyDescent="0.2"/>
    <row r="13135" ht="12.75" customHeight="1" x14ac:dyDescent="0.2"/>
    <row r="13136" ht="12.75" customHeight="1" x14ac:dyDescent="0.2"/>
    <row r="13137" ht="12.75" customHeight="1" x14ac:dyDescent="0.2"/>
    <row r="13138" ht="12.75" customHeight="1" x14ac:dyDescent="0.2"/>
    <row r="13139" ht="12.75" customHeight="1" x14ac:dyDescent="0.2"/>
    <row r="13140" ht="12.75" customHeight="1" x14ac:dyDescent="0.2"/>
    <row r="13141" ht="12.75" customHeight="1" x14ac:dyDescent="0.2"/>
    <row r="13142" ht="12.75" customHeight="1" x14ac:dyDescent="0.2"/>
    <row r="13143" ht="12.75" customHeight="1" x14ac:dyDescent="0.2"/>
    <row r="13144" ht="12.75" customHeight="1" x14ac:dyDescent="0.2"/>
    <row r="13145" ht="12.75" customHeight="1" x14ac:dyDescent="0.2"/>
    <row r="13146" ht="12.75" customHeight="1" x14ac:dyDescent="0.2"/>
    <row r="13147" ht="12.75" customHeight="1" x14ac:dyDescent="0.2"/>
    <row r="13148" ht="12.75" customHeight="1" x14ac:dyDescent="0.2"/>
    <row r="13149" ht="12.75" customHeight="1" x14ac:dyDescent="0.2"/>
    <row r="13150" ht="12.75" customHeight="1" x14ac:dyDescent="0.2"/>
    <row r="13151" ht="12.75" customHeight="1" x14ac:dyDescent="0.2"/>
    <row r="13152" ht="12.75" customHeight="1" x14ac:dyDescent="0.2"/>
    <row r="13153" ht="12.75" customHeight="1" x14ac:dyDescent="0.2"/>
    <row r="13154" ht="12.75" customHeight="1" x14ac:dyDescent="0.2"/>
    <row r="13155" ht="12.75" customHeight="1" x14ac:dyDescent="0.2"/>
    <row r="13156" ht="12.75" customHeight="1" x14ac:dyDescent="0.2"/>
    <row r="13157" ht="12.75" customHeight="1" x14ac:dyDescent="0.2"/>
    <row r="13158" ht="12.75" customHeight="1" x14ac:dyDescent="0.2"/>
    <row r="13159" ht="12.75" customHeight="1" x14ac:dyDescent="0.2"/>
    <row r="13160" ht="12.75" customHeight="1" x14ac:dyDescent="0.2"/>
    <row r="13161" ht="12.75" customHeight="1" x14ac:dyDescent="0.2"/>
    <row r="13162" ht="12.75" customHeight="1" x14ac:dyDescent="0.2"/>
    <row r="13163" ht="12.75" customHeight="1" x14ac:dyDescent="0.2"/>
    <row r="13164" ht="12.75" customHeight="1" x14ac:dyDescent="0.2"/>
    <row r="13165" ht="12.75" customHeight="1" x14ac:dyDescent="0.2"/>
    <row r="13166" ht="12.75" customHeight="1" x14ac:dyDescent="0.2"/>
    <row r="13167" ht="12.75" customHeight="1" x14ac:dyDescent="0.2"/>
    <row r="13168" ht="12.75" customHeight="1" x14ac:dyDescent="0.2"/>
    <row r="13169" ht="12.75" customHeight="1" x14ac:dyDescent="0.2"/>
    <row r="13170" ht="12.75" customHeight="1" x14ac:dyDescent="0.2"/>
    <row r="13171" ht="12.75" customHeight="1" x14ac:dyDescent="0.2"/>
    <row r="13172" ht="12.75" customHeight="1" x14ac:dyDescent="0.2"/>
    <row r="13173" ht="12.75" customHeight="1" x14ac:dyDescent="0.2"/>
    <row r="13174" ht="12.75" customHeight="1" x14ac:dyDescent="0.2"/>
    <row r="13175" ht="12.75" customHeight="1" x14ac:dyDescent="0.2"/>
    <row r="13176" ht="12.75" customHeight="1" x14ac:dyDescent="0.2"/>
    <row r="13177" ht="12.75" customHeight="1" x14ac:dyDescent="0.2"/>
    <row r="13178" ht="12.75" customHeight="1" x14ac:dyDescent="0.2"/>
    <row r="13179" ht="12.75" customHeight="1" x14ac:dyDescent="0.2"/>
    <row r="13180" ht="12.75" customHeight="1" x14ac:dyDescent="0.2"/>
    <row r="13181" ht="12.75" customHeight="1" x14ac:dyDescent="0.2"/>
    <row r="13182" ht="12.75" customHeight="1" x14ac:dyDescent="0.2"/>
    <row r="13183" ht="12.75" customHeight="1" x14ac:dyDescent="0.2"/>
    <row r="13184" ht="12.75" customHeight="1" x14ac:dyDescent="0.2"/>
    <row r="13185" ht="12.75" customHeight="1" x14ac:dyDescent="0.2"/>
    <row r="13186" ht="12.75" customHeight="1" x14ac:dyDescent="0.2"/>
    <row r="13187" ht="12.75" customHeight="1" x14ac:dyDescent="0.2"/>
    <row r="13188" ht="12.75" customHeight="1" x14ac:dyDescent="0.2"/>
    <row r="13189" ht="12.75" customHeight="1" x14ac:dyDescent="0.2"/>
    <row r="13190" ht="12.75" customHeight="1" x14ac:dyDescent="0.2"/>
    <row r="13191" ht="12.75" customHeight="1" x14ac:dyDescent="0.2"/>
    <row r="13192" ht="12.75" customHeight="1" x14ac:dyDescent="0.2"/>
    <row r="13193" ht="12.75" customHeight="1" x14ac:dyDescent="0.2"/>
    <row r="13194" ht="12.75" customHeight="1" x14ac:dyDescent="0.2"/>
    <row r="13195" ht="12.75" customHeight="1" x14ac:dyDescent="0.2"/>
    <row r="13196" ht="12.75" customHeight="1" x14ac:dyDescent="0.2"/>
    <row r="13197" ht="12.75" customHeight="1" x14ac:dyDescent="0.2"/>
    <row r="13198" ht="12.75" customHeight="1" x14ac:dyDescent="0.2"/>
    <row r="13199" ht="12.75" customHeight="1" x14ac:dyDescent="0.2"/>
    <row r="13200" ht="12.75" customHeight="1" x14ac:dyDescent="0.2"/>
    <row r="13201" ht="12.75" customHeight="1" x14ac:dyDescent="0.2"/>
    <row r="13202" ht="12.75" customHeight="1" x14ac:dyDescent="0.2"/>
    <row r="13203" ht="12.75" customHeight="1" x14ac:dyDescent="0.2"/>
    <row r="13204" ht="12.75" customHeight="1" x14ac:dyDescent="0.2"/>
    <row r="13205" ht="12.75" customHeight="1" x14ac:dyDescent="0.2"/>
    <row r="13206" ht="12.75" customHeight="1" x14ac:dyDescent="0.2"/>
    <row r="13207" ht="12.75" customHeight="1" x14ac:dyDescent="0.2"/>
    <row r="13208" ht="12.75" customHeight="1" x14ac:dyDescent="0.2"/>
    <row r="13209" ht="12.75" customHeight="1" x14ac:dyDescent="0.2"/>
    <row r="13210" ht="12.75" customHeight="1" x14ac:dyDescent="0.2"/>
    <row r="13211" ht="12.75" customHeight="1" x14ac:dyDescent="0.2"/>
    <row r="13212" ht="12.75" customHeight="1" x14ac:dyDescent="0.2"/>
    <row r="13213" ht="12.75" customHeight="1" x14ac:dyDescent="0.2"/>
    <row r="13214" ht="12.75" customHeight="1" x14ac:dyDescent="0.2"/>
    <row r="13215" ht="12.75" customHeight="1" x14ac:dyDescent="0.2"/>
    <row r="13216" ht="12.75" customHeight="1" x14ac:dyDescent="0.2"/>
    <row r="13217" ht="12.75" customHeight="1" x14ac:dyDescent="0.2"/>
    <row r="13218" ht="12.75" customHeight="1" x14ac:dyDescent="0.2"/>
    <row r="13219" ht="12.75" customHeight="1" x14ac:dyDescent="0.2"/>
    <row r="13220" ht="12.75" customHeight="1" x14ac:dyDescent="0.2"/>
    <row r="13221" ht="12.75" customHeight="1" x14ac:dyDescent="0.2"/>
    <row r="13222" ht="12.75" customHeight="1" x14ac:dyDescent="0.2"/>
    <row r="13223" ht="12.75" customHeight="1" x14ac:dyDescent="0.2"/>
    <row r="13224" ht="12.75" customHeight="1" x14ac:dyDescent="0.2"/>
    <row r="13225" ht="12.75" customHeight="1" x14ac:dyDescent="0.2"/>
    <row r="13226" ht="12.75" customHeight="1" x14ac:dyDescent="0.2"/>
    <row r="13227" ht="12.75" customHeight="1" x14ac:dyDescent="0.2"/>
    <row r="13228" ht="12.75" customHeight="1" x14ac:dyDescent="0.2"/>
    <row r="13229" ht="12.75" customHeight="1" x14ac:dyDescent="0.2"/>
    <row r="13230" ht="12.75" customHeight="1" x14ac:dyDescent="0.2"/>
    <row r="13231" ht="12.75" customHeight="1" x14ac:dyDescent="0.2"/>
    <row r="13232" ht="12.75" customHeight="1" x14ac:dyDescent="0.2"/>
    <row r="13233" ht="12.75" customHeight="1" x14ac:dyDescent="0.2"/>
    <row r="13234" ht="12.75" customHeight="1" x14ac:dyDescent="0.2"/>
    <row r="13235" ht="12.75" customHeight="1" x14ac:dyDescent="0.2"/>
    <row r="13236" ht="12.75" customHeight="1" x14ac:dyDescent="0.2"/>
    <row r="13237" ht="12.75" customHeight="1" x14ac:dyDescent="0.2"/>
    <row r="13238" ht="12.75" customHeight="1" x14ac:dyDescent="0.2"/>
    <row r="13239" ht="12.75" customHeight="1" x14ac:dyDescent="0.2"/>
    <row r="13240" ht="12.75" customHeight="1" x14ac:dyDescent="0.2"/>
    <row r="13241" ht="12.75" customHeight="1" x14ac:dyDescent="0.2"/>
    <row r="13242" ht="12.75" customHeight="1" x14ac:dyDescent="0.2"/>
    <row r="13243" ht="12.75" customHeight="1" x14ac:dyDescent="0.2"/>
    <row r="13244" ht="12.75" customHeight="1" x14ac:dyDescent="0.2"/>
    <row r="13245" ht="12.75" customHeight="1" x14ac:dyDescent="0.2"/>
    <row r="13246" ht="12.75" customHeight="1" x14ac:dyDescent="0.2"/>
    <row r="13247" ht="12.75" customHeight="1" x14ac:dyDescent="0.2"/>
    <row r="13248" ht="12.75" customHeight="1" x14ac:dyDescent="0.2"/>
    <row r="13249" ht="12.75" customHeight="1" x14ac:dyDescent="0.2"/>
    <row r="13250" ht="12.75" customHeight="1" x14ac:dyDescent="0.2"/>
    <row r="13251" ht="12.75" customHeight="1" x14ac:dyDescent="0.2"/>
    <row r="13252" ht="12.75" customHeight="1" x14ac:dyDescent="0.2"/>
    <row r="13253" ht="12.75" customHeight="1" x14ac:dyDescent="0.2"/>
    <row r="13254" ht="12.75" customHeight="1" x14ac:dyDescent="0.2"/>
    <row r="13255" ht="12.75" customHeight="1" x14ac:dyDescent="0.2"/>
    <row r="13256" ht="12.75" customHeight="1" x14ac:dyDescent="0.2"/>
    <row r="13257" ht="12.75" customHeight="1" x14ac:dyDescent="0.2"/>
    <row r="13258" ht="12.75" customHeight="1" x14ac:dyDescent="0.2"/>
    <row r="13259" ht="12.75" customHeight="1" x14ac:dyDescent="0.2"/>
    <row r="13260" ht="12.75" customHeight="1" x14ac:dyDescent="0.2"/>
    <row r="13261" ht="12.75" customHeight="1" x14ac:dyDescent="0.2"/>
    <row r="13262" ht="12.75" customHeight="1" x14ac:dyDescent="0.2"/>
    <row r="13263" ht="12.75" customHeight="1" x14ac:dyDescent="0.2"/>
    <row r="13264" ht="12.75" customHeight="1" x14ac:dyDescent="0.2"/>
    <row r="13265" ht="12.75" customHeight="1" x14ac:dyDescent="0.2"/>
    <row r="13266" ht="12.75" customHeight="1" x14ac:dyDescent="0.2"/>
    <row r="13267" ht="12.75" customHeight="1" x14ac:dyDescent="0.2"/>
    <row r="13268" ht="12.75" customHeight="1" x14ac:dyDescent="0.2"/>
    <row r="13269" ht="12.75" customHeight="1" x14ac:dyDescent="0.2"/>
    <row r="13270" ht="12.75" customHeight="1" x14ac:dyDescent="0.2"/>
    <row r="13271" ht="12.75" customHeight="1" x14ac:dyDescent="0.2"/>
    <row r="13272" ht="12.75" customHeight="1" x14ac:dyDescent="0.2"/>
    <row r="13273" ht="12.75" customHeight="1" x14ac:dyDescent="0.2"/>
    <row r="13274" ht="12.75" customHeight="1" x14ac:dyDescent="0.2"/>
    <row r="13275" ht="12.75" customHeight="1" x14ac:dyDescent="0.2"/>
    <row r="13276" ht="12.75" customHeight="1" x14ac:dyDescent="0.2"/>
    <row r="13277" ht="12.75" customHeight="1" x14ac:dyDescent="0.2"/>
    <row r="13278" ht="12.75" customHeight="1" x14ac:dyDescent="0.2"/>
    <row r="13279" ht="12.75" customHeight="1" x14ac:dyDescent="0.2"/>
    <row r="13280" ht="12.75" customHeight="1" x14ac:dyDescent="0.2"/>
    <row r="13281" ht="12.75" customHeight="1" x14ac:dyDescent="0.2"/>
    <row r="13282" ht="12.75" customHeight="1" x14ac:dyDescent="0.2"/>
    <row r="13283" ht="12.75" customHeight="1" x14ac:dyDescent="0.2"/>
    <row r="13284" ht="12.75" customHeight="1" x14ac:dyDescent="0.2"/>
    <row r="13285" ht="12.75" customHeight="1" x14ac:dyDescent="0.2"/>
    <row r="13286" ht="12.75" customHeight="1" x14ac:dyDescent="0.2"/>
    <row r="13287" ht="12.75" customHeight="1" x14ac:dyDescent="0.2"/>
    <row r="13288" ht="12.75" customHeight="1" x14ac:dyDescent="0.2"/>
    <row r="13289" ht="12.75" customHeight="1" x14ac:dyDescent="0.2"/>
    <row r="13290" ht="12.75" customHeight="1" x14ac:dyDescent="0.2"/>
    <row r="13291" ht="12.75" customHeight="1" x14ac:dyDescent="0.2"/>
    <row r="13292" ht="12.75" customHeight="1" x14ac:dyDescent="0.2"/>
    <row r="13293" ht="12.75" customHeight="1" x14ac:dyDescent="0.2"/>
    <row r="13294" ht="12.75" customHeight="1" x14ac:dyDescent="0.2"/>
    <row r="13295" ht="12.75" customHeight="1" x14ac:dyDescent="0.2"/>
    <row r="13296" ht="12.75" customHeight="1" x14ac:dyDescent="0.2"/>
    <row r="13297" ht="12.75" customHeight="1" x14ac:dyDescent="0.2"/>
    <row r="13298" ht="12.75" customHeight="1" x14ac:dyDescent="0.2"/>
    <row r="13299" ht="12.75" customHeight="1" x14ac:dyDescent="0.2"/>
    <row r="13300" ht="12.75" customHeight="1" x14ac:dyDescent="0.2"/>
    <row r="13301" ht="12.75" customHeight="1" x14ac:dyDescent="0.2"/>
    <row r="13302" ht="12.75" customHeight="1" x14ac:dyDescent="0.2"/>
    <row r="13303" ht="12.75" customHeight="1" x14ac:dyDescent="0.2"/>
    <row r="13304" ht="12.75" customHeight="1" x14ac:dyDescent="0.2"/>
    <row r="13305" ht="12.75" customHeight="1" x14ac:dyDescent="0.2"/>
    <row r="13306" ht="12.75" customHeight="1" x14ac:dyDescent="0.2"/>
    <row r="13307" ht="12.75" customHeight="1" x14ac:dyDescent="0.2"/>
    <row r="13308" ht="12.75" customHeight="1" x14ac:dyDescent="0.2"/>
    <row r="13309" ht="12.75" customHeight="1" x14ac:dyDescent="0.2"/>
    <row r="13310" ht="12.75" customHeight="1" x14ac:dyDescent="0.2"/>
    <row r="13311" ht="12.75" customHeight="1" x14ac:dyDescent="0.2"/>
    <row r="13312" ht="12.75" customHeight="1" x14ac:dyDescent="0.2"/>
    <row r="13313" ht="12.75" customHeight="1" x14ac:dyDescent="0.2"/>
    <row r="13314" ht="12.75" customHeight="1" x14ac:dyDescent="0.2"/>
    <row r="13315" ht="12.75" customHeight="1" x14ac:dyDescent="0.2"/>
    <row r="13316" ht="12.75" customHeight="1" x14ac:dyDescent="0.2"/>
    <row r="13317" ht="12.75" customHeight="1" x14ac:dyDescent="0.2"/>
    <row r="13318" ht="12.75" customHeight="1" x14ac:dyDescent="0.2"/>
    <row r="13319" ht="12.75" customHeight="1" x14ac:dyDescent="0.2"/>
    <row r="13320" ht="12.75" customHeight="1" x14ac:dyDescent="0.2"/>
    <row r="13321" ht="12.75" customHeight="1" x14ac:dyDescent="0.2"/>
    <row r="13322" ht="12.75" customHeight="1" x14ac:dyDescent="0.2"/>
    <row r="13323" ht="12.75" customHeight="1" x14ac:dyDescent="0.2"/>
    <row r="13324" ht="12.75" customHeight="1" x14ac:dyDescent="0.2"/>
    <row r="13325" ht="12.75" customHeight="1" x14ac:dyDescent="0.2"/>
    <row r="13326" ht="12.75" customHeight="1" x14ac:dyDescent="0.2"/>
    <row r="13327" ht="12.75" customHeight="1" x14ac:dyDescent="0.2"/>
    <row r="13328" ht="12.75" customHeight="1" x14ac:dyDescent="0.2"/>
    <row r="13329" ht="12.75" customHeight="1" x14ac:dyDescent="0.2"/>
    <row r="13330" ht="12.75" customHeight="1" x14ac:dyDescent="0.2"/>
    <row r="13331" ht="12.75" customHeight="1" x14ac:dyDescent="0.2"/>
    <row r="13332" ht="12.75" customHeight="1" x14ac:dyDescent="0.2"/>
    <row r="13333" ht="12.75" customHeight="1" x14ac:dyDescent="0.2"/>
    <row r="13334" ht="12.75" customHeight="1" x14ac:dyDescent="0.2"/>
    <row r="13335" ht="12.75" customHeight="1" x14ac:dyDescent="0.2"/>
    <row r="13336" ht="12.75" customHeight="1" x14ac:dyDescent="0.2"/>
    <row r="13337" ht="12.75" customHeight="1" x14ac:dyDescent="0.2"/>
    <row r="13338" ht="12.75" customHeight="1" x14ac:dyDescent="0.2"/>
    <row r="13339" ht="12.75" customHeight="1" x14ac:dyDescent="0.2"/>
    <row r="13340" ht="12.75" customHeight="1" x14ac:dyDescent="0.2"/>
    <row r="13341" ht="12.75" customHeight="1" x14ac:dyDescent="0.2"/>
    <row r="13342" ht="12.75" customHeight="1" x14ac:dyDescent="0.2"/>
    <row r="13343" ht="12.75" customHeight="1" x14ac:dyDescent="0.2"/>
    <row r="13344" ht="12.75" customHeight="1" x14ac:dyDescent="0.2"/>
    <row r="13345" ht="12.75" customHeight="1" x14ac:dyDescent="0.2"/>
    <row r="13346" ht="12.75" customHeight="1" x14ac:dyDescent="0.2"/>
    <row r="13347" ht="12.75" customHeight="1" x14ac:dyDescent="0.2"/>
    <row r="13348" ht="12.75" customHeight="1" x14ac:dyDescent="0.2"/>
    <row r="13349" ht="12.75" customHeight="1" x14ac:dyDescent="0.2"/>
    <row r="13350" ht="12.75" customHeight="1" x14ac:dyDescent="0.2"/>
    <row r="13351" ht="12.75" customHeight="1" x14ac:dyDescent="0.2"/>
    <row r="13352" ht="12.75" customHeight="1" x14ac:dyDescent="0.2"/>
    <row r="13353" ht="12.75" customHeight="1" x14ac:dyDescent="0.2"/>
    <row r="13354" ht="12.75" customHeight="1" x14ac:dyDescent="0.2"/>
    <row r="13355" ht="12.75" customHeight="1" x14ac:dyDescent="0.2"/>
    <row r="13356" ht="12.75" customHeight="1" x14ac:dyDescent="0.2"/>
    <row r="13357" ht="12.75" customHeight="1" x14ac:dyDescent="0.2"/>
    <row r="13358" ht="12.75" customHeight="1" x14ac:dyDescent="0.2"/>
    <row r="13359" ht="12.75" customHeight="1" x14ac:dyDescent="0.2"/>
    <row r="13360" ht="12.75" customHeight="1" x14ac:dyDescent="0.2"/>
    <row r="13361" ht="12.75" customHeight="1" x14ac:dyDescent="0.2"/>
    <row r="13362" ht="12.75" customHeight="1" x14ac:dyDescent="0.2"/>
    <row r="13363" ht="12.75" customHeight="1" x14ac:dyDescent="0.2"/>
    <row r="13364" ht="12.75" customHeight="1" x14ac:dyDescent="0.2"/>
    <row r="13365" ht="12.75" customHeight="1" x14ac:dyDescent="0.2"/>
    <row r="13366" ht="12.75" customHeight="1" x14ac:dyDescent="0.2"/>
    <row r="13367" ht="12.75" customHeight="1" x14ac:dyDescent="0.2"/>
    <row r="13368" ht="12.75" customHeight="1" x14ac:dyDescent="0.2"/>
    <row r="13369" ht="12.75" customHeight="1" x14ac:dyDescent="0.2"/>
    <row r="13370" ht="12.75" customHeight="1" x14ac:dyDescent="0.2"/>
    <row r="13371" ht="12.75" customHeight="1" x14ac:dyDescent="0.2"/>
    <row r="13372" ht="12.75" customHeight="1" x14ac:dyDescent="0.2"/>
    <row r="13373" ht="12.75" customHeight="1" x14ac:dyDescent="0.2"/>
    <row r="13374" ht="12.75" customHeight="1" x14ac:dyDescent="0.2"/>
    <row r="13375" ht="12.75" customHeight="1" x14ac:dyDescent="0.2"/>
    <row r="13376" ht="12.75" customHeight="1" x14ac:dyDescent="0.2"/>
    <row r="13377" ht="12.75" customHeight="1" x14ac:dyDescent="0.2"/>
    <row r="13378" ht="12.75" customHeight="1" x14ac:dyDescent="0.2"/>
    <row r="13379" ht="12.75" customHeight="1" x14ac:dyDescent="0.2"/>
    <row r="13380" ht="12.75" customHeight="1" x14ac:dyDescent="0.2"/>
    <row r="13381" ht="12.75" customHeight="1" x14ac:dyDescent="0.2"/>
    <row r="13382" ht="12.75" customHeight="1" x14ac:dyDescent="0.2"/>
    <row r="13383" ht="12.75" customHeight="1" x14ac:dyDescent="0.2"/>
    <row r="13384" ht="12.75" customHeight="1" x14ac:dyDescent="0.2"/>
    <row r="13385" ht="12.75" customHeight="1" x14ac:dyDescent="0.2"/>
    <row r="13386" ht="12.75" customHeight="1" x14ac:dyDescent="0.2"/>
    <row r="13387" ht="12.75" customHeight="1" x14ac:dyDescent="0.2"/>
    <row r="13388" ht="12.75" customHeight="1" x14ac:dyDescent="0.2"/>
    <row r="13389" ht="12.75" customHeight="1" x14ac:dyDescent="0.2"/>
    <row r="13390" ht="12.75" customHeight="1" x14ac:dyDescent="0.2"/>
    <row r="13391" ht="12.75" customHeight="1" x14ac:dyDescent="0.2"/>
    <row r="13392" ht="12.75" customHeight="1" x14ac:dyDescent="0.2"/>
    <row r="13393" ht="12.75" customHeight="1" x14ac:dyDescent="0.2"/>
    <row r="13394" ht="12.75" customHeight="1" x14ac:dyDescent="0.2"/>
    <row r="13395" ht="12.75" customHeight="1" x14ac:dyDescent="0.2"/>
    <row r="13396" ht="12.75" customHeight="1" x14ac:dyDescent="0.2"/>
    <row r="13397" ht="12.75" customHeight="1" x14ac:dyDescent="0.2"/>
    <row r="13398" ht="12.75" customHeight="1" x14ac:dyDescent="0.2"/>
    <row r="13399" ht="12.75" customHeight="1" x14ac:dyDescent="0.2"/>
    <row r="13400" ht="12.75" customHeight="1" x14ac:dyDescent="0.2"/>
    <row r="13401" ht="12.75" customHeight="1" x14ac:dyDescent="0.2"/>
    <row r="13402" ht="12.75" customHeight="1" x14ac:dyDescent="0.2"/>
    <row r="13403" ht="12.75" customHeight="1" x14ac:dyDescent="0.2"/>
    <row r="13404" ht="12.75" customHeight="1" x14ac:dyDescent="0.2"/>
    <row r="13405" ht="12.75" customHeight="1" x14ac:dyDescent="0.2"/>
    <row r="13406" ht="12.75" customHeight="1" x14ac:dyDescent="0.2"/>
    <row r="13407" ht="12.75" customHeight="1" x14ac:dyDescent="0.2"/>
    <row r="13408" ht="12.75" customHeight="1" x14ac:dyDescent="0.2"/>
    <row r="13409" ht="12.75" customHeight="1" x14ac:dyDescent="0.2"/>
    <row r="13410" ht="12.75" customHeight="1" x14ac:dyDescent="0.2"/>
    <row r="13411" ht="12.75" customHeight="1" x14ac:dyDescent="0.2"/>
    <row r="13412" ht="12.75" customHeight="1" x14ac:dyDescent="0.2"/>
    <row r="13413" ht="12.75" customHeight="1" x14ac:dyDescent="0.2"/>
    <row r="13414" ht="12.75" customHeight="1" x14ac:dyDescent="0.2"/>
    <row r="13415" ht="12.75" customHeight="1" x14ac:dyDescent="0.2"/>
    <row r="13416" ht="12.75" customHeight="1" x14ac:dyDescent="0.2"/>
    <row r="13417" ht="12.75" customHeight="1" x14ac:dyDescent="0.2"/>
    <row r="13418" ht="12.75" customHeight="1" x14ac:dyDescent="0.2"/>
    <row r="13419" ht="12.75" customHeight="1" x14ac:dyDescent="0.2"/>
    <row r="13420" ht="12.75" customHeight="1" x14ac:dyDescent="0.2"/>
    <row r="13421" ht="12.75" customHeight="1" x14ac:dyDescent="0.2"/>
    <row r="13422" ht="12.75" customHeight="1" x14ac:dyDescent="0.2"/>
    <row r="13423" ht="12.75" customHeight="1" x14ac:dyDescent="0.2"/>
    <row r="13424" ht="12.75" customHeight="1" x14ac:dyDescent="0.2"/>
    <row r="13425" ht="12.75" customHeight="1" x14ac:dyDescent="0.2"/>
    <row r="13426" ht="12.75" customHeight="1" x14ac:dyDescent="0.2"/>
    <row r="13427" ht="12.75" customHeight="1" x14ac:dyDescent="0.2"/>
    <row r="13428" ht="12.75" customHeight="1" x14ac:dyDescent="0.2"/>
    <row r="13429" ht="12.75" customHeight="1" x14ac:dyDescent="0.2"/>
    <row r="13430" ht="12.75" customHeight="1" x14ac:dyDescent="0.2"/>
    <row r="13431" ht="12.75" customHeight="1" x14ac:dyDescent="0.2"/>
    <row r="13432" ht="12.75" customHeight="1" x14ac:dyDescent="0.2"/>
    <row r="13433" ht="12.75" customHeight="1" x14ac:dyDescent="0.2"/>
    <row r="13434" ht="12.75" customHeight="1" x14ac:dyDescent="0.2"/>
    <row r="13435" ht="12.75" customHeight="1" x14ac:dyDescent="0.2"/>
    <row r="13436" ht="12.75" customHeight="1" x14ac:dyDescent="0.2"/>
    <row r="13437" ht="12.75" customHeight="1" x14ac:dyDescent="0.2"/>
    <row r="13438" ht="12.75" customHeight="1" x14ac:dyDescent="0.2"/>
    <row r="13439" ht="12.75" customHeight="1" x14ac:dyDescent="0.2"/>
    <row r="13440" ht="12.75" customHeight="1" x14ac:dyDescent="0.2"/>
    <row r="13441" ht="12.75" customHeight="1" x14ac:dyDescent="0.2"/>
    <row r="13442" ht="12.75" customHeight="1" x14ac:dyDescent="0.2"/>
    <row r="13443" ht="12.75" customHeight="1" x14ac:dyDescent="0.2"/>
    <row r="13444" ht="12.75" customHeight="1" x14ac:dyDescent="0.2"/>
    <row r="13445" ht="12.75" customHeight="1" x14ac:dyDescent="0.2"/>
    <row r="13446" ht="12.75" customHeight="1" x14ac:dyDescent="0.2"/>
    <row r="13447" ht="12.75" customHeight="1" x14ac:dyDescent="0.2"/>
    <row r="13448" ht="12.75" customHeight="1" x14ac:dyDescent="0.2"/>
    <row r="13449" ht="12.75" customHeight="1" x14ac:dyDescent="0.2"/>
    <row r="13450" ht="12.75" customHeight="1" x14ac:dyDescent="0.2"/>
    <row r="13451" ht="12.75" customHeight="1" x14ac:dyDescent="0.2"/>
    <row r="13452" ht="12.75" customHeight="1" x14ac:dyDescent="0.2"/>
    <row r="13453" ht="12.75" customHeight="1" x14ac:dyDescent="0.2"/>
    <row r="13454" ht="12.75" customHeight="1" x14ac:dyDescent="0.2"/>
    <row r="13455" ht="12.75" customHeight="1" x14ac:dyDescent="0.2"/>
    <row r="13456" ht="12.75" customHeight="1" x14ac:dyDescent="0.2"/>
    <row r="13457" ht="12.75" customHeight="1" x14ac:dyDescent="0.2"/>
    <row r="13458" ht="12.75" customHeight="1" x14ac:dyDescent="0.2"/>
    <row r="13459" ht="12.75" customHeight="1" x14ac:dyDescent="0.2"/>
    <row r="13460" ht="12.75" customHeight="1" x14ac:dyDescent="0.2"/>
    <row r="13461" ht="12.75" customHeight="1" x14ac:dyDescent="0.2"/>
    <row r="13462" ht="12.75" customHeight="1" x14ac:dyDescent="0.2"/>
    <row r="13463" ht="12.75" customHeight="1" x14ac:dyDescent="0.2"/>
    <row r="13464" ht="12.75" customHeight="1" x14ac:dyDescent="0.2"/>
    <row r="13465" ht="12.75" customHeight="1" x14ac:dyDescent="0.2"/>
    <row r="13466" ht="12.75" customHeight="1" x14ac:dyDescent="0.2"/>
    <row r="13467" ht="12.75" customHeight="1" x14ac:dyDescent="0.2"/>
    <row r="13468" ht="12.75" customHeight="1" x14ac:dyDescent="0.2"/>
    <row r="13469" ht="12.75" customHeight="1" x14ac:dyDescent="0.2"/>
    <row r="13470" ht="12.75" customHeight="1" x14ac:dyDescent="0.2"/>
    <row r="13471" ht="12.75" customHeight="1" x14ac:dyDescent="0.2"/>
    <row r="13472" ht="12.75" customHeight="1" x14ac:dyDescent="0.2"/>
    <row r="13473" ht="12.75" customHeight="1" x14ac:dyDescent="0.2"/>
    <row r="13474" ht="12.75" customHeight="1" x14ac:dyDescent="0.2"/>
    <row r="13475" ht="12.75" customHeight="1" x14ac:dyDescent="0.2"/>
    <row r="13476" ht="12.75" customHeight="1" x14ac:dyDescent="0.2"/>
    <row r="13477" ht="12.75" customHeight="1" x14ac:dyDescent="0.2"/>
    <row r="13478" ht="12.75" customHeight="1" x14ac:dyDescent="0.2"/>
    <row r="13479" ht="12.75" customHeight="1" x14ac:dyDescent="0.2"/>
    <row r="13480" ht="12.75" customHeight="1" x14ac:dyDescent="0.2"/>
    <row r="13481" ht="12.75" customHeight="1" x14ac:dyDescent="0.2"/>
    <row r="13482" ht="12.75" customHeight="1" x14ac:dyDescent="0.2"/>
    <row r="13483" ht="12.75" customHeight="1" x14ac:dyDescent="0.2"/>
    <row r="13484" ht="12.75" customHeight="1" x14ac:dyDescent="0.2"/>
    <row r="13485" ht="12.75" customHeight="1" x14ac:dyDescent="0.2"/>
    <row r="13486" ht="12.75" customHeight="1" x14ac:dyDescent="0.2"/>
    <row r="13487" ht="12.75" customHeight="1" x14ac:dyDescent="0.2"/>
    <row r="13488" ht="12.75" customHeight="1" x14ac:dyDescent="0.2"/>
    <row r="13489" ht="12.75" customHeight="1" x14ac:dyDescent="0.2"/>
    <row r="13490" ht="12.75" customHeight="1" x14ac:dyDescent="0.2"/>
    <row r="13491" ht="12.75" customHeight="1" x14ac:dyDescent="0.2"/>
    <row r="13492" ht="12.75" customHeight="1" x14ac:dyDescent="0.2"/>
    <row r="13493" ht="12.75" customHeight="1" x14ac:dyDescent="0.2"/>
    <row r="13494" ht="12.75" customHeight="1" x14ac:dyDescent="0.2"/>
    <row r="13495" ht="12.75" customHeight="1" x14ac:dyDescent="0.2"/>
    <row r="13496" ht="12.75" customHeight="1" x14ac:dyDescent="0.2"/>
    <row r="13497" ht="12.75" customHeight="1" x14ac:dyDescent="0.2"/>
    <row r="13498" ht="12.75" customHeight="1" x14ac:dyDescent="0.2"/>
    <row r="13499" ht="12.75" customHeight="1" x14ac:dyDescent="0.2"/>
    <row r="13500" ht="12.75" customHeight="1" x14ac:dyDescent="0.2"/>
    <row r="13501" ht="12.75" customHeight="1" x14ac:dyDescent="0.2"/>
    <row r="13502" ht="12.75" customHeight="1" x14ac:dyDescent="0.2"/>
    <row r="13503" ht="12.75" customHeight="1" x14ac:dyDescent="0.2"/>
    <row r="13504" ht="12.75" customHeight="1" x14ac:dyDescent="0.2"/>
    <row r="13505" ht="12.75" customHeight="1" x14ac:dyDescent="0.2"/>
    <row r="13506" ht="12.75" customHeight="1" x14ac:dyDescent="0.2"/>
    <row r="13507" ht="12.75" customHeight="1" x14ac:dyDescent="0.2"/>
    <row r="13508" ht="12.75" customHeight="1" x14ac:dyDescent="0.2"/>
    <row r="13509" ht="12.75" customHeight="1" x14ac:dyDescent="0.2"/>
    <row r="13510" ht="12.75" customHeight="1" x14ac:dyDescent="0.2"/>
    <row r="13511" ht="12.75" customHeight="1" x14ac:dyDescent="0.2"/>
    <row r="13512" ht="12.75" customHeight="1" x14ac:dyDescent="0.2"/>
    <row r="13513" ht="12.75" customHeight="1" x14ac:dyDescent="0.2"/>
    <row r="13514" ht="12.75" customHeight="1" x14ac:dyDescent="0.2"/>
    <row r="13515" ht="12.75" customHeight="1" x14ac:dyDescent="0.2"/>
    <row r="13516" ht="12.75" customHeight="1" x14ac:dyDescent="0.2"/>
    <row r="13517" ht="12.75" customHeight="1" x14ac:dyDescent="0.2"/>
    <row r="13518" ht="12.75" customHeight="1" x14ac:dyDescent="0.2"/>
    <row r="13519" ht="12.75" customHeight="1" x14ac:dyDescent="0.2"/>
    <row r="13520" ht="12.75" customHeight="1" x14ac:dyDescent="0.2"/>
    <row r="13521" ht="12.75" customHeight="1" x14ac:dyDescent="0.2"/>
    <row r="13522" ht="12.75" customHeight="1" x14ac:dyDescent="0.2"/>
    <row r="13523" ht="12.75" customHeight="1" x14ac:dyDescent="0.2"/>
    <row r="13524" ht="12.75" customHeight="1" x14ac:dyDescent="0.2"/>
    <row r="13525" ht="12.75" customHeight="1" x14ac:dyDescent="0.2"/>
    <row r="13526" ht="12.75" customHeight="1" x14ac:dyDescent="0.2"/>
    <row r="13527" ht="12.75" customHeight="1" x14ac:dyDescent="0.2"/>
    <row r="13528" ht="12.75" customHeight="1" x14ac:dyDescent="0.2"/>
    <row r="13529" ht="12.75" customHeight="1" x14ac:dyDescent="0.2"/>
    <row r="13530" ht="12.75" customHeight="1" x14ac:dyDescent="0.2"/>
    <row r="13531" ht="12.75" customHeight="1" x14ac:dyDescent="0.2"/>
    <row r="13532" ht="12.75" customHeight="1" x14ac:dyDescent="0.2"/>
    <row r="13533" ht="12.75" customHeight="1" x14ac:dyDescent="0.2"/>
    <row r="13534" ht="12.75" customHeight="1" x14ac:dyDescent="0.2"/>
    <row r="13535" ht="12.75" customHeight="1" x14ac:dyDescent="0.2"/>
    <row r="13536" ht="12.75" customHeight="1" x14ac:dyDescent="0.2"/>
    <row r="13537" ht="12.75" customHeight="1" x14ac:dyDescent="0.2"/>
    <row r="13538" ht="12.75" customHeight="1" x14ac:dyDescent="0.2"/>
    <row r="13539" ht="12.75" customHeight="1" x14ac:dyDescent="0.2"/>
    <row r="13540" ht="12.75" customHeight="1" x14ac:dyDescent="0.2"/>
    <row r="13541" ht="12.75" customHeight="1" x14ac:dyDescent="0.2"/>
    <row r="13542" ht="12.75" customHeight="1" x14ac:dyDescent="0.2"/>
    <row r="13543" ht="12.75" customHeight="1" x14ac:dyDescent="0.2"/>
    <row r="13544" ht="12.75" customHeight="1" x14ac:dyDescent="0.2"/>
    <row r="13545" ht="12.75" customHeight="1" x14ac:dyDescent="0.2"/>
    <row r="13546" ht="12.75" customHeight="1" x14ac:dyDescent="0.2"/>
    <row r="13547" ht="12.75" customHeight="1" x14ac:dyDescent="0.2"/>
    <row r="13548" ht="12.75" customHeight="1" x14ac:dyDescent="0.2"/>
    <row r="13549" ht="12.75" customHeight="1" x14ac:dyDescent="0.2"/>
    <row r="13550" ht="12.75" customHeight="1" x14ac:dyDescent="0.2"/>
    <row r="13551" ht="12.75" customHeight="1" x14ac:dyDescent="0.2"/>
    <row r="13552" ht="12.75" customHeight="1" x14ac:dyDescent="0.2"/>
    <row r="13553" ht="12.75" customHeight="1" x14ac:dyDescent="0.2"/>
    <row r="13554" ht="12.75" customHeight="1" x14ac:dyDescent="0.2"/>
    <row r="13555" ht="12.75" customHeight="1" x14ac:dyDescent="0.2"/>
    <row r="13556" ht="12.75" customHeight="1" x14ac:dyDescent="0.2"/>
    <row r="13557" ht="12.75" customHeight="1" x14ac:dyDescent="0.2"/>
    <row r="13558" ht="12.75" customHeight="1" x14ac:dyDescent="0.2"/>
    <row r="13559" ht="12.75" customHeight="1" x14ac:dyDescent="0.2"/>
    <row r="13560" ht="12.75" customHeight="1" x14ac:dyDescent="0.2"/>
    <row r="13561" ht="12.75" customHeight="1" x14ac:dyDescent="0.2"/>
    <row r="13562" ht="12.75" customHeight="1" x14ac:dyDescent="0.2"/>
    <row r="13563" ht="12.75" customHeight="1" x14ac:dyDescent="0.2"/>
    <row r="13564" ht="12.75" customHeight="1" x14ac:dyDescent="0.2"/>
    <row r="13565" ht="12.75" customHeight="1" x14ac:dyDescent="0.2"/>
    <row r="13566" ht="12.75" customHeight="1" x14ac:dyDescent="0.2"/>
    <row r="13567" ht="12.75" customHeight="1" x14ac:dyDescent="0.2"/>
    <row r="13568" ht="12.75" customHeight="1" x14ac:dyDescent="0.2"/>
    <row r="13569" ht="12.75" customHeight="1" x14ac:dyDescent="0.2"/>
    <row r="13570" ht="12.75" customHeight="1" x14ac:dyDescent="0.2"/>
    <row r="13571" ht="12.75" customHeight="1" x14ac:dyDescent="0.2"/>
    <row r="13572" ht="12.75" customHeight="1" x14ac:dyDescent="0.2"/>
    <row r="13573" ht="12.75" customHeight="1" x14ac:dyDescent="0.2"/>
    <row r="13574" ht="12.75" customHeight="1" x14ac:dyDescent="0.2"/>
    <row r="13575" ht="12.75" customHeight="1" x14ac:dyDescent="0.2"/>
    <row r="13576" ht="12.75" customHeight="1" x14ac:dyDescent="0.2"/>
    <row r="13577" ht="12.75" customHeight="1" x14ac:dyDescent="0.2"/>
    <row r="13578" ht="12.75" customHeight="1" x14ac:dyDescent="0.2"/>
    <row r="13579" ht="12.75" customHeight="1" x14ac:dyDescent="0.2"/>
    <row r="13580" ht="12.75" customHeight="1" x14ac:dyDescent="0.2"/>
    <row r="13581" ht="12.75" customHeight="1" x14ac:dyDescent="0.2"/>
    <row r="13582" ht="12.75" customHeight="1" x14ac:dyDescent="0.2"/>
    <row r="13583" ht="12.75" customHeight="1" x14ac:dyDescent="0.2"/>
    <row r="13584" ht="12.75" customHeight="1" x14ac:dyDescent="0.2"/>
    <row r="13585" ht="12.75" customHeight="1" x14ac:dyDescent="0.2"/>
    <row r="13586" ht="12.75" customHeight="1" x14ac:dyDescent="0.2"/>
    <row r="13587" ht="12.75" customHeight="1" x14ac:dyDescent="0.2"/>
    <row r="13588" ht="12.75" customHeight="1" x14ac:dyDescent="0.2"/>
    <row r="13589" ht="12.75" customHeight="1" x14ac:dyDescent="0.2"/>
    <row r="13590" ht="12.75" customHeight="1" x14ac:dyDescent="0.2"/>
    <row r="13591" ht="12.75" customHeight="1" x14ac:dyDescent="0.2"/>
    <row r="13592" ht="12.75" customHeight="1" x14ac:dyDescent="0.2"/>
    <row r="13593" ht="12.75" customHeight="1" x14ac:dyDescent="0.2"/>
    <row r="13594" ht="12.75" customHeight="1" x14ac:dyDescent="0.2"/>
    <row r="13595" ht="12.75" customHeight="1" x14ac:dyDescent="0.2"/>
    <row r="13596" ht="12.75" customHeight="1" x14ac:dyDescent="0.2"/>
    <row r="13597" ht="12.75" customHeight="1" x14ac:dyDescent="0.2"/>
    <row r="13598" ht="12.75" customHeight="1" x14ac:dyDescent="0.2"/>
    <row r="13599" ht="12.75" customHeight="1" x14ac:dyDescent="0.2"/>
    <row r="13600" ht="12.75" customHeight="1" x14ac:dyDescent="0.2"/>
    <row r="13601" ht="12.75" customHeight="1" x14ac:dyDescent="0.2"/>
    <row r="13602" ht="12.75" customHeight="1" x14ac:dyDescent="0.2"/>
    <row r="13603" ht="12.75" customHeight="1" x14ac:dyDescent="0.2"/>
    <row r="13604" ht="12.75" customHeight="1" x14ac:dyDescent="0.2"/>
    <row r="13605" ht="12.75" customHeight="1" x14ac:dyDescent="0.2"/>
    <row r="13606" ht="12.75" customHeight="1" x14ac:dyDescent="0.2"/>
    <row r="13607" ht="12.75" customHeight="1" x14ac:dyDescent="0.2"/>
    <row r="13608" ht="12.75" customHeight="1" x14ac:dyDescent="0.2"/>
    <row r="13609" ht="12.75" customHeight="1" x14ac:dyDescent="0.2"/>
    <row r="13610" ht="12.75" customHeight="1" x14ac:dyDescent="0.2"/>
    <row r="13611" ht="12.75" customHeight="1" x14ac:dyDescent="0.2"/>
    <row r="13612" ht="12.75" customHeight="1" x14ac:dyDescent="0.2"/>
    <row r="13613" ht="12.75" customHeight="1" x14ac:dyDescent="0.2"/>
    <row r="13614" ht="12.75" customHeight="1" x14ac:dyDescent="0.2"/>
    <row r="13615" ht="12.75" customHeight="1" x14ac:dyDescent="0.2"/>
    <row r="13616" ht="12.75" customHeight="1" x14ac:dyDescent="0.2"/>
    <row r="13617" ht="12.75" customHeight="1" x14ac:dyDescent="0.2"/>
    <row r="13618" ht="12.75" customHeight="1" x14ac:dyDescent="0.2"/>
    <row r="13619" ht="12.75" customHeight="1" x14ac:dyDescent="0.2"/>
    <row r="13620" ht="12.75" customHeight="1" x14ac:dyDescent="0.2"/>
    <row r="13621" ht="12.75" customHeight="1" x14ac:dyDescent="0.2"/>
    <row r="13622" ht="12.75" customHeight="1" x14ac:dyDescent="0.2"/>
    <row r="13623" ht="12.75" customHeight="1" x14ac:dyDescent="0.2"/>
    <row r="13624" ht="12.75" customHeight="1" x14ac:dyDescent="0.2"/>
    <row r="13625" ht="12.75" customHeight="1" x14ac:dyDescent="0.2"/>
    <row r="13626" ht="12.75" customHeight="1" x14ac:dyDescent="0.2"/>
    <row r="13627" ht="12.75" customHeight="1" x14ac:dyDescent="0.2"/>
    <row r="13628" ht="12.75" customHeight="1" x14ac:dyDescent="0.2"/>
    <row r="13629" ht="12.75" customHeight="1" x14ac:dyDescent="0.2"/>
    <row r="13630" ht="12.75" customHeight="1" x14ac:dyDescent="0.2"/>
    <row r="13631" ht="12.75" customHeight="1" x14ac:dyDescent="0.2"/>
    <row r="13632" ht="12.75" customHeight="1" x14ac:dyDescent="0.2"/>
    <row r="13633" ht="12.75" customHeight="1" x14ac:dyDescent="0.2"/>
    <row r="13634" ht="12.75" customHeight="1" x14ac:dyDescent="0.2"/>
    <row r="13635" ht="12.75" customHeight="1" x14ac:dyDescent="0.2"/>
    <row r="13636" ht="12.75" customHeight="1" x14ac:dyDescent="0.2"/>
    <row r="13637" ht="12.75" customHeight="1" x14ac:dyDescent="0.2"/>
    <row r="13638" ht="12.75" customHeight="1" x14ac:dyDescent="0.2"/>
    <row r="13639" ht="12.75" customHeight="1" x14ac:dyDescent="0.2"/>
    <row r="13640" ht="12.75" customHeight="1" x14ac:dyDescent="0.2"/>
    <row r="13641" ht="12.75" customHeight="1" x14ac:dyDescent="0.2"/>
    <row r="13642" ht="12.75" customHeight="1" x14ac:dyDescent="0.2"/>
    <row r="13643" ht="12.75" customHeight="1" x14ac:dyDescent="0.2"/>
    <row r="13644" ht="12.75" customHeight="1" x14ac:dyDescent="0.2"/>
    <row r="13645" ht="12.75" customHeight="1" x14ac:dyDescent="0.2"/>
    <row r="13646" ht="12.75" customHeight="1" x14ac:dyDescent="0.2"/>
    <row r="13647" ht="12.75" customHeight="1" x14ac:dyDescent="0.2"/>
    <row r="13648" ht="12.75" customHeight="1" x14ac:dyDescent="0.2"/>
    <row r="13649" ht="12.75" customHeight="1" x14ac:dyDescent="0.2"/>
    <row r="13650" ht="12.75" customHeight="1" x14ac:dyDescent="0.2"/>
    <row r="13651" ht="12.75" customHeight="1" x14ac:dyDescent="0.2"/>
    <row r="13652" ht="12.75" customHeight="1" x14ac:dyDescent="0.2"/>
    <row r="13653" ht="12.75" customHeight="1" x14ac:dyDescent="0.2"/>
    <row r="13654" ht="12.75" customHeight="1" x14ac:dyDescent="0.2"/>
    <row r="13655" ht="12.75" customHeight="1" x14ac:dyDescent="0.2"/>
    <row r="13656" ht="12.75" customHeight="1" x14ac:dyDescent="0.2"/>
    <row r="13657" ht="12.75" customHeight="1" x14ac:dyDescent="0.2"/>
    <row r="13658" ht="12.75" customHeight="1" x14ac:dyDescent="0.2"/>
    <row r="13659" ht="12.75" customHeight="1" x14ac:dyDescent="0.2"/>
    <row r="13660" ht="12.75" customHeight="1" x14ac:dyDescent="0.2"/>
    <row r="13661" ht="12.75" customHeight="1" x14ac:dyDescent="0.2"/>
    <row r="13662" ht="12.75" customHeight="1" x14ac:dyDescent="0.2"/>
    <row r="13663" ht="12.75" customHeight="1" x14ac:dyDescent="0.2"/>
    <row r="13664" ht="12.75" customHeight="1" x14ac:dyDescent="0.2"/>
    <row r="13665" ht="12.75" customHeight="1" x14ac:dyDescent="0.2"/>
    <row r="13666" ht="12.75" customHeight="1" x14ac:dyDescent="0.2"/>
    <row r="13667" ht="12.75" customHeight="1" x14ac:dyDescent="0.2"/>
    <row r="13668" ht="12.75" customHeight="1" x14ac:dyDescent="0.2"/>
    <row r="13669" ht="12.75" customHeight="1" x14ac:dyDescent="0.2"/>
    <row r="13670" ht="12.75" customHeight="1" x14ac:dyDescent="0.2"/>
    <row r="13671" ht="12.75" customHeight="1" x14ac:dyDescent="0.2"/>
    <row r="13672" ht="12.75" customHeight="1" x14ac:dyDescent="0.2"/>
    <row r="13673" ht="12.75" customHeight="1" x14ac:dyDescent="0.2"/>
    <row r="13674" ht="12.75" customHeight="1" x14ac:dyDescent="0.2"/>
    <row r="13675" ht="12.75" customHeight="1" x14ac:dyDescent="0.2"/>
    <row r="13676" ht="12.75" customHeight="1" x14ac:dyDescent="0.2"/>
    <row r="13677" ht="12.75" customHeight="1" x14ac:dyDescent="0.2"/>
    <row r="13678" ht="12.75" customHeight="1" x14ac:dyDescent="0.2"/>
    <row r="13679" ht="12.75" customHeight="1" x14ac:dyDescent="0.2"/>
    <row r="13680" ht="12.75" customHeight="1" x14ac:dyDescent="0.2"/>
    <row r="13681" ht="12.75" customHeight="1" x14ac:dyDescent="0.2"/>
    <row r="13682" ht="12.75" customHeight="1" x14ac:dyDescent="0.2"/>
    <row r="13683" ht="12.75" customHeight="1" x14ac:dyDescent="0.2"/>
    <row r="13684" ht="12.75" customHeight="1" x14ac:dyDescent="0.2"/>
    <row r="13685" ht="12.75" customHeight="1" x14ac:dyDescent="0.2"/>
    <row r="13686" ht="12.75" customHeight="1" x14ac:dyDescent="0.2"/>
    <row r="13687" ht="12.75" customHeight="1" x14ac:dyDescent="0.2"/>
    <row r="13688" ht="12.75" customHeight="1" x14ac:dyDescent="0.2"/>
    <row r="13689" ht="12.75" customHeight="1" x14ac:dyDescent="0.2"/>
    <row r="13690" ht="12.75" customHeight="1" x14ac:dyDescent="0.2"/>
    <row r="13691" ht="12.75" customHeight="1" x14ac:dyDescent="0.2"/>
    <row r="13692" ht="12.75" customHeight="1" x14ac:dyDescent="0.2"/>
    <row r="13693" ht="12.75" customHeight="1" x14ac:dyDescent="0.2"/>
    <row r="13694" ht="12.75" customHeight="1" x14ac:dyDescent="0.2"/>
    <row r="13695" ht="12.75" customHeight="1" x14ac:dyDescent="0.2"/>
    <row r="13696" ht="12.75" customHeight="1" x14ac:dyDescent="0.2"/>
    <row r="13697" ht="12.75" customHeight="1" x14ac:dyDescent="0.2"/>
    <row r="13698" ht="12.75" customHeight="1" x14ac:dyDescent="0.2"/>
    <row r="13699" ht="12.75" customHeight="1" x14ac:dyDescent="0.2"/>
    <row r="13700" ht="12.75" customHeight="1" x14ac:dyDescent="0.2"/>
    <row r="13701" ht="12.75" customHeight="1" x14ac:dyDescent="0.2"/>
    <row r="13702" ht="12.75" customHeight="1" x14ac:dyDescent="0.2"/>
    <row r="13703" ht="12.75" customHeight="1" x14ac:dyDescent="0.2"/>
    <row r="13704" ht="12.75" customHeight="1" x14ac:dyDescent="0.2"/>
    <row r="13705" ht="12.75" customHeight="1" x14ac:dyDescent="0.2"/>
    <row r="13706" ht="12.75" customHeight="1" x14ac:dyDescent="0.2"/>
    <row r="13707" ht="12.75" customHeight="1" x14ac:dyDescent="0.2"/>
    <row r="13708" ht="12.75" customHeight="1" x14ac:dyDescent="0.2"/>
    <row r="13709" ht="12.75" customHeight="1" x14ac:dyDescent="0.2"/>
    <row r="13710" ht="12.75" customHeight="1" x14ac:dyDescent="0.2"/>
    <row r="13711" ht="12.75" customHeight="1" x14ac:dyDescent="0.2"/>
    <row r="13712" ht="12.75" customHeight="1" x14ac:dyDescent="0.2"/>
    <row r="13713" ht="12.75" customHeight="1" x14ac:dyDescent="0.2"/>
    <row r="13714" ht="12.75" customHeight="1" x14ac:dyDescent="0.2"/>
    <row r="13715" ht="12.75" customHeight="1" x14ac:dyDescent="0.2"/>
    <row r="13716" ht="12.75" customHeight="1" x14ac:dyDescent="0.2"/>
    <row r="13717" ht="12.75" customHeight="1" x14ac:dyDescent="0.2"/>
    <row r="13718" ht="12.75" customHeight="1" x14ac:dyDescent="0.2"/>
    <row r="13719" ht="12.75" customHeight="1" x14ac:dyDescent="0.2"/>
    <row r="13720" ht="12.75" customHeight="1" x14ac:dyDescent="0.2"/>
    <row r="13721" ht="12.75" customHeight="1" x14ac:dyDescent="0.2"/>
    <row r="13722" ht="12.75" customHeight="1" x14ac:dyDescent="0.2"/>
    <row r="13723" ht="12.75" customHeight="1" x14ac:dyDescent="0.2"/>
    <row r="13724" ht="12.75" customHeight="1" x14ac:dyDescent="0.2"/>
    <row r="13725" ht="12.75" customHeight="1" x14ac:dyDescent="0.2"/>
    <row r="13726" ht="12.75" customHeight="1" x14ac:dyDescent="0.2"/>
    <row r="13727" ht="12.75" customHeight="1" x14ac:dyDescent="0.2"/>
    <row r="13728" ht="12.75" customHeight="1" x14ac:dyDescent="0.2"/>
    <row r="13729" ht="12.75" customHeight="1" x14ac:dyDescent="0.2"/>
    <row r="13730" ht="12.75" customHeight="1" x14ac:dyDescent="0.2"/>
    <row r="13731" ht="12.75" customHeight="1" x14ac:dyDescent="0.2"/>
    <row r="13732" ht="12.75" customHeight="1" x14ac:dyDescent="0.2"/>
    <row r="13733" ht="12.75" customHeight="1" x14ac:dyDescent="0.2"/>
    <row r="13734" ht="12.75" customHeight="1" x14ac:dyDescent="0.2"/>
    <row r="13735" ht="12.75" customHeight="1" x14ac:dyDescent="0.2"/>
    <row r="13736" ht="12.75" customHeight="1" x14ac:dyDescent="0.2"/>
    <row r="13737" ht="12.75" customHeight="1" x14ac:dyDescent="0.2"/>
    <row r="13738" ht="12.75" customHeight="1" x14ac:dyDescent="0.2"/>
    <row r="13739" ht="12.75" customHeight="1" x14ac:dyDescent="0.2"/>
    <row r="13740" ht="12.75" customHeight="1" x14ac:dyDescent="0.2"/>
    <row r="13741" ht="12.75" customHeight="1" x14ac:dyDescent="0.2"/>
    <row r="13742" ht="12.75" customHeight="1" x14ac:dyDescent="0.2"/>
    <row r="13743" ht="12.75" customHeight="1" x14ac:dyDescent="0.2"/>
    <row r="13744" ht="12.75" customHeight="1" x14ac:dyDescent="0.2"/>
    <row r="13745" ht="12.75" customHeight="1" x14ac:dyDescent="0.2"/>
    <row r="13746" ht="12.75" customHeight="1" x14ac:dyDescent="0.2"/>
    <row r="13747" ht="12.75" customHeight="1" x14ac:dyDescent="0.2"/>
    <row r="13748" ht="12.75" customHeight="1" x14ac:dyDescent="0.2"/>
    <row r="13749" ht="12.75" customHeight="1" x14ac:dyDescent="0.2"/>
    <row r="13750" ht="12.75" customHeight="1" x14ac:dyDescent="0.2"/>
    <row r="13751" ht="12.75" customHeight="1" x14ac:dyDescent="0.2"/>
    <row r="13752" ht="12.75" customHeight="1" x14ac:dyDescent="0.2"/>
    <row r="13753" ht="12.75" customHeight="1" x14ac:dyDescent="0.2"/>
    <row r="13754" ht="12.75" customHeight="1" x14ac:dyDescent="0.2"/>
    <row r="13755" ht="12.75" customHeight="1" x14ac:dyDescent="0.2"/>
    <row r="13756" ht="12.75" customHeight="1" x14ac:dyDescent="0.2"/>
    <row r="13757" ht="12.75" customHeight="1" x14ac:dyDescent="0.2"/>
    <row r="13758" ht="12.75" customHeight="1" x14ac:dyDescent="0.2"/>
    <row r="13759" ht="12.75" customHeight="1" x14ac:dyDescent="0.2"/>
    <row r="13760" ht="12.75" customHeight="1" x14ac:dyDescent="0.2"/>
    <row r="13761" ht="12.75" customHeight="1" x14ac:dyDescent="0.2"/>
    <row r="13762" ht="12.75" customHeight="1" x14ac:dyDescent="0.2"/>
    <row r="13763" ht="12.75" customHeight="1" x14ac:dyDescent="0.2"/>
    <row r="13764" ht="12.75" customHeight="1" x14ac:dyDescent="0.2"/>
    <row r="13765" ht="12.75" customHeight="1" x14ac:dyDescent="0.2"/>
    <row r="13766" ht="12.75" customHeight="1" x14ac:dyDescent="0.2"/>
    <row r="13767" ht="12.75" customHeight="1" x14ac:dyDescent="0.2"/>
    <row r="13768" ht="12.75" customHeight="1" x14ac:dyDescent="0.2"/>
    <row r="13769" ht="12.75" customHeight="1" x14ac:dyDescent="0.2"/>
    <row r="13770" ht="12.75" customHeight="1" x14ac:dyDescent="0.2"/>
    <row r="13771" ht="12.75" customHeight="1" x14ac:dyDescent="0.2"/>
    <row r="13772" ht="12.75" customHeight="1" x14ac:dyDescent="0.2"/>
    <row r="13773" ht="12.75" customHeight="1" x14ac:dyDescent="0.2"/>
    <row r="13774" ht="12.75" customHeight="1" x14ac:dyDescent="0.2"/>
    <row r="13775" ht="12.75" customHeight="1" x14ac:dyDescent="0.2"/>
    <row r="13776" ht="12.75" customHeight="1" x14ac:dyDescent="0.2"/>
    <row r="13777" ht="12.75" customHeight="1" x14ac:dyDescent="0.2"/>
    <row r="13778" ht="12.75" customHeight="1" x14ac:dyDescent="0.2"/>
    <row r="13779" ht="12.75" customHeight="1" x14ac:dyDescent="0.2"/>
    <row r="13780" ht="12.75" customHeight="1" x14ac:dyDescent="0.2"/>
    <row r="13781" ht="12.75" customHeight="1" x14ac:dyDescent="0.2"/>
    <row r="13782" ht="12.75" customHeight="1" x14ac:dyDescent="0.2"/>
    <row r="13783" ht="12.75" customHeight="1" x14ac:dyDescent="0.2"/>
    <row r="13784" ht="12.75" customHeight="1" x14ac:dyDescent="0.2"/>
    <row r="13785" ht="12.75" customHeight="1" x14ac:dyDescent="0.2"/>
    <row r="13786" ht="12.75" customHeight="1" x14ac:dyDescent="0.2"/>
    <row r="13787" ht="12.75" customHeight="1" x14ac:dyDescent="0.2"/>
    <row r="13788" ht="12.75" customHeight="1" x14ac:dyDescent="0.2"/>
    <row r="13789" ht="12.75" customHeight="1" x14ac:dyDescent="0.2"/>
    <row r="13790" ht="12.75" customHeight="1" x14ac:dyDescent="0.2"/>
    <row r="13791" ht="12.75" customHeight="1" x14ac:dyDescent="0.2"/>
    <row r="13792" ht="12.75" customHeight="1" x14ac:dyDescent="0.2"/>
    <row r="13793" ht="12.75" customHeight="1" x14ac:dyDescent="0.2"/>
    <row r="13794" ht="12.75" customHeight="1" x14ac:dyDescent="0.2"/>
    <row r="13795" ht="12.75" customHeight="1" x14ac:dyDescent="0.2"/>
    <row r="13796" ht="12.75" customHeight="1" x14ac:dyDescent="0.2"/>
    <row r="13797" ht="12.75" customHeight="1" x14ac:dyDescent="0.2"/>
    <row r="13798" ht="12.75" customHeight="1" x14ac:dyDescent="0.2"/>
    <row r="13799" ht="12.75" customHeight="1" x14ac:dyDescent="0.2"/>
    <row r="13800" ht="12.75" customHeight="1" x14ac:dyDescent="0.2"/>
    <row r="13801" ht="12.75" customHeight="1" x14ac:dyDescent="0.2"/>
    <row r="13802" ht="12.75" customHeight="1" x14ac:dyDescent="0.2"/>
    <row r="13803" ht="12.75" customHeight="1" x14ac:dyDescent="0.2"/>
    <row r="13804" ht="12.75" customHeight="1" x14ac:dyDescent="0.2"/>
    <row r="13805" ht="12.75" customHeight="1" x14ac:dyDescent="0.2"/>
    <row r="13806" ht="12.75" customHeight="1" x14ac:dyDescent="0.2"/>
    <row r="13807" ht="12.75" customHeight="1" x14ac:dyDescent="0.2"/>
    <row r="13808" ht="12.75" customHeight="1" x14ac:dyDescent="0.2"/>
    <row r="13809" ht="12.75" customHeight="1" x14ac:dyDescent="0.2"/>
    <row r="13810" ht="12.75" customHeight="1" x14ac:dyDescent="0.2"/>
    <row r="13811" ht="12.75" customHeight="1" x14ac:dyDescent="0.2"/>
    <row r="13812" ht="12.75" customHeight="1" x14ac:dyDescent="0.2"/>
    <row r="13813" ht="12.75" customHeight="1" x14ac:dyDescent="0.2"/>
    <row r="13814" ht="12.75" customHeight="1" x14ac:dyDescent="0.2"/>
    <row r="13815" ht="12.75" customHeight="1" x14ac:dyDescent="0.2"/>
    <row r="13816" ht="12.75" customHeight="1" x14ac:dyDescent="0.2"/>
    <row r="13817" ht="12.75" customHeight="1" x14ac:dyDescent="0.2"/>
    <row r="13818" ht="12.75" customHeight="1" x14ac:dyDescent="0.2"/>
    <row r="13819" ht="12.75" customHeight="1" x14ac:dyDescent="0.2"/>
    <row r="13820" ht="12.75" customHeight="1" x14ac:dyDescent="0.2"/>
    <row r="13821" ht="12.75" customHeight="1" x14ac:dyDescent="0.2"/>
    <row r="13822" ht="12.75" customHeight="1" x14ac:dyDescent="0.2"/>
    <row r="13823" ht="12.75" customHeight="1" x14ac:dyDescent="0.2"/>
    <row r="13824" ht="12.75" customHeight="1" x14ac:dyDescent="0.2"/>
    <row r="13825" ht="12.75" customHeight="1" x14ac:dyDescent="0.2"/>
    <row r="13826" ht="12.75" customHeight="1" x14ac:dyDescent="0.2"/>
    <row r="13827" ht="12.75" customHeight="1" x14ac:dyDescent="0.2"/>
    <row r="13828" ht="12.75" customHeight="1" x14ac:dyDescent="0.2"/>
    <row r="13829" ht="12.75" customHeight="1" x14ac:dyDescent="0.2"/>
    <row r="13830" ht="12.75" customHeight="1" x14ac:dyDescent="0.2"/>
    <row r="13831" ht="12.75" customHeight="1" x14ac:dyDescent="0.2"/>
    <row r="13832" ht="12.75" customHeight="1" x14ac:dyDescent="0.2"/>
    <row r="13833" ht="12.75" customHeight="1" x14ac:dyDescent="0.2"/>
    <row r="13834" ht="12.75" customHeight="1" x14ac:dyDescent="0.2"/>
    <row r="13835" ht="12.75" customHeight="1" x14ac:dyDescent="0.2"/>
    <row r="13836" ht="12.75" customHeight="1" x14ac:dyDescent="0.2"/>
    <row r="13837" ht="12.75" customHeight="1" x14ac:dyDescent="0.2"/>
    <row r="13838" ht="12.75" customHeight="1" x14ac:dyDescent="0.2"/>
    <row r="13839" ht="12.75" customHeight="1" x14ac:dyDescent="0.2"/>
    <row r="13840" ht="12.75" customHeight="1" x14ac:dyDescent="0.2"/>
    <row r="13841" ht="12.75" customHeight="1" x14ac:dyDescent="0.2"/>
    <row r="13842" ht="12.75" customHeight="1" x14ac:dyDescent="0.2"/>
    <row r="13843" ht="12.75" customHeight="1" x14ac:dyDescent="0.2"/>
    <row r="13844" ht="12.75" customHeight="1" x14ac:dyDescent="0.2"/>
    <row r="13845" ht="12.75" customHeight="1" x14ac:dyDescent="0.2"/>
    <row r="13846" ht="12.75" customHeight="1" x14ac:dyDescent="0.2"/>
    <row r="13847" ht="12.75" customHeight="1" x14ac:dyDescent="0.2"/>
    <row r="13848" ht="12.75" customHeight="1" x14ac:dyDescent="0.2"/>
    <row r="13849" ht="12.75" customHeight="1" x14ac:dyDescent="0.2"/>
    <row r="13850" ht="12.75" customHeight="1" x14ac:dyDescent="0.2"/>
    <row r="13851" ht="12.75" customHeight="1" x14ac:dyDescent="0.2"/>
    <row r="13852" ht="12.75" customHeight="1" x14ac:dyDescent="0.2"/>
    <row r="13853" ht="12.75" customHeight="1" x14ac:dyDescent="0.2"/>
    <row r="13854" ht="12.75" customHeight="1" x14ac:dyDescent="0.2"/>
    <row r="13855" ht="12.75" customHeight="1" x14ac:dyDescent="0.2"/>
    <row r="13856" ht="12.75" customHeight="1" x14ac:dyDescent="0.2"/>
    <row r="13857" ht="12.75" customHeight="1" x14ac:dyDescent="0.2"/>
    <row r="13858" ht="12.75" customHeight="1" x14ac:dyDescent="0.2"/>
    <row r="13859" ht="12.75" customHeight="1" x14ac:dyDescent="0.2"/>
    <row r="13860" ht="12.75" customHeight="1" x14ac:dyDescent="0.2"/>
    <row r="13861" ht="12.75" customHeight="1" x14ac:dyDescent="0.2"/>
    <row r="13862" ht="12.75" customHeight="1" x14ac:dyDescent="0.2"/>
    <row r="13863" ht="12.75" customHeight="1" x14ac:dyDescent="0.2"/>
    <row r="13864" ht="12.75" customHeight="1" x14ac:dyDescent="0.2"/>
    <row r="13865" ht="12.75" customHeight="1" x14ac:dyDescent="0.2"/>
    <row r="13866" ht="12.75" customHeight="1" x14ac:dyDescent="0.2"/>
    <row r="13867" ht="12.75" customHeight="1" x14ac:dyDescent="0.2"/>
    <row r="13868" ht="12.75" customHeight="1" x14ac:dyDescent="0.2"/>
    <row r="13869" ht="12.75" customHeight="1" x14ac:dyDescent="0.2"/>
    <row r="13870" ht="12.75" customHeight="1" x14ac:dyDescent="0.2"/>
    <row r="13871" ht="12.75" customHeight="1" x14ac:dyDescent="0.2"/>
    <row r="13872" ht="12.75" customHeight="1" x14ac:dyDescent="0.2"/>
    <row r="13873" ht="12.75" customHeight="1" x14ac:dyDescent="0.2"/>
    <row r="13874" ht="12.75" customHeight="1" x14ac:dyDescent="0.2"/>
    <row r="13875" ht="12.75" customHeight="1" x14ac:dyDescent="0.2"/>
    <row r="13876" ht="12.75" customHeight="1" x14ac:dyDescent="0.2"/>
    <row r="13877" ht="12.75" customHeight="1" x14ac:dyDescent="0.2"/>
    <row r="13878" ht="12.75" customHeight="1" x14ac:dyDescent="0.2"/>
    <row r="13879" ht="12.75" customHeight="1" x14ac:dyDescent="0.2"/>
    <row r="13880" ht="12.75" customHeight="1" x14ac:dyDescent="0.2"/>
    <row r="13881" ht="12.75" customHeight="1" x14ac:dyDescent="0.2"/>
    <row r="13882" ht="12.75" customHeight="1" x14ac:dyDescent="0.2"/>
    <row r="13883" ht="12.75" customHeight="1" x14ac:dyDescent="0.2"/>
    <row r="13884" ht="12.75" customHeight="1" x14ac:dyDescent="0.2"/>
    <row r="13885" ht="12.75" customHeight="1" x14ac:dyDescent="0.2"/>
    <row r="13886" ht="12.75" customHeight="1" x14ac:dyDescent="0.2"/>
    <row r="13887" ht="12.75" customHeight="1" x14ac:dyDescent="0.2"/>
    <row r="13888" ht="12.75" customHeight="1" x14ac:dyDescent="0.2"/>
    <row r="13889" ht="12.75" customHeight="1" x14ac:dyDescent="0.2"/>
    <row r="13890" ht="12.75" customHeight="1" x14ac:dyDescent="0.2"/>
    <row r="13891" ht="12.75" customHeight="1" x14ac:dyDescent="0.2"/>
    <row r="13892" ht="12.75" customHeight="1" x14ac:dyDescent="0.2"/>
    <row r="13893" ht="12.75" customHeight="1" x14ac:dyDescent="0.2"/>
    <row r="13894" ht="12.75" customHeight="1" x14ac:dyDescent="0.2"/>
    <row r="13895" ht="12.75" customHeight="1" x14ac:dyDescent="0.2"/>
    <row r="13896" ht="12.75" customHeight="1" x14ac:dyDescent="0.2"/>
    <row r="13897" ht="12.75" customHeight="1" x14ac:dyDescent="0.2"/>
    <row r="13898" ht="12.75" customHeight="1" x14ac:dyDescent="0.2"/>
    <row r="13899" ht="12.75" customHeight="1" x14ac:dyDescent="0.2"/>
    <row r="13900" ht="12.75" customHeight="1" x14ac:dyDescent="0.2"/>
    <row r="13901" ht="12.75" customHeight="1" x14ac:dyDescent="0.2"/>
    <row r="13902" ht="12.75" customHeight="1" x14ac:dyDescent="0.2"/>
    <row r="13903" ht="12.75" customHeight="1" x14ac:dyDescent="0.2"/>
    <row r="13904" ht="12.75" customHeight="1" x14ac:dyDescent="0.2"/>
    <row r="13905" ht="12.75" customHeight="1" x14ac:dyDescent="0.2"/>
    <row r="13906" ht="12.75" customHeight="1" x14ac:dyDescent="0.2"/>
    <row r="13907" ht="12.75" customHeight="1" x14ac:dyDescent="0.2"/>
    <row r="13908" ht="12.75" customHeight="1" x14ac:dyDescent="0.2"/>
    <row r="13909" ht="12.75" customHeight="1" x14ac:dyDescent="0.2"/>
    <row r="13910" ht="12.75" customHeight="1" x14ac:dyDescent="0.2"/>
    <row r="13911" ht="12.75" customHeight="1" x14ac:dyDescent="0.2"/>
    <row r="13912" ht="12.75" customHeight="1" x14ac:dyDescent="0.2"/>
    <row r="13913" ht="12.75" customHeight="1" x14ac:dyDescent="0.2"/>
    <row r="13914" ht="12.75" customHeight="1" x14ac:dyDescent="0.2"/>
    <row r="13915" ht="12.75" customHeight="1" x14ac:dyDescent="0.2"/>
    <row r="13916" ht="12.75" customHeight="1" x14ac:dyDescent="0.2"/>
    <row r="13917" ht="12.75" customHeight="1" x14ac:dyDescent="0.2"/>
    <row r="13918" ht="12.75" customHeight="1" x14ac:dyDescent="0.2"/>
    <row r="13919" ht="12.75" customHeight="1" x14ac:dyDescent="0.2"/>
    <row r="13920" ht="12.75" customHeight="1" x14ac:dyDescent="0.2"/>
    <row r="13921" ht="12.75" customHeight="1" x14ac:dyDescent="0.2"/>
    <row r="13922" ht="12.75" customHeight="1" x14ac:dyDescent="0.2"/>
    <row r="13923" ht="12.75" customHeight="1" x14ac:dyDescent="0.2"/>
    <row r="13924" ht="12.75" customHeight="1" x14ac:dyDescent="0.2"/>
    <row r="13925" ht="12.75" customHeight="1" x14ac:dyDescent="0.2"/>
    <row r="13926" ht="12.75" customHeight="1" x14ac:dyDescent="0.2"/>
    <row r="13927" ht="12.75" customHeight="1" x14ac:dyDescent="0.2"/>
    <row r="13928" ht="12.75" customHeight="1" x14ac:dyDescent="0.2"/>
    <row r="13929" ht="12.75" customHeight="1" x14ac:dyDescent="0.2"/>
    <row r="13930" ht="12.75" customHeight="1" x14ac:dyDescent="0.2"/>
    <row r="13931" ht="12.75" customHeight="1" x14ac:dyDescent="0.2"/>
    <row r="13932" ht="12.75" customHeight="1" x14ac:dyDescent="0.2"/>
    <row r="13933" ht="12.75" customHeight="1" x14ac:dyDescent="0.2"/>
    <row r="13934" ht="12.75" customHeight="1" x14ac:dyDescent="0.2"/>
    <row r="13935" ht="12.75" customHeight="1" x14ac:dyDescent="0.2"/>
    <row r="13936" ht="12.75" customHeight="1" x14ac:dyDescent="0.2"/>
    <row r="13937" ht="12.75" customHeight="1" x14ac:dyDescent="0.2"/>
    <row r="13938" ht="12.75" customHeight="1" x14ac:dyDescent="0.2"/>
    <row r="13939" ht="12.75" customHeight="1" x14ac:dyDescent="0.2"/>
    <row r="13940" ht="12.75" customHeight="1" x14ac:dyDescent="0.2"/>
    <row r="13941" ht="12.75" customHeight="1" x14ac:dyDescent="0.2"/>
    <row r="13942" ht="12.75" customHeight="1" x14ac:dyDescent="0.2"/>
    <row r="13943" ht="12.75" customHeight="1" x14ac:dyDescent="0.2"/>
    <row r="13944" ht="12.75" customHeight="1" x14ac:dyDescent="0.2"/>
    <row r="13945" ht="12.75" customHeight="1" x14ac:dyDescent="0.2"/>
    <row r="13946" ht="12.75" customHeight="1" x14ac:dyDescent="0.2"/>
    <row r="13947" ht="12.75" customHeight="1" x14ac:dyDescent="0.2"/>
    <row r="13948" ht="12.75" customHeight="1" x14ac:dyDescent="0.2"/>
    <row r="13949" ht="12.75" customHeight="1" x14ac:dyDescent="0.2"/>
    <row r="13950" ht="12.75" customHeight="1" x14ac:dyDescent="0.2"/>
    <row r="13951" ht="12.75" customHeight="1" x14ac:dyDescent="0.2"/>
    <row r="13952" ht="12.75" customHeight="1" x14ac:dyDescent="0.2"/>
    <row r="13953" ht="12.75" customHeight="1" x14ac:dyDescent="0.2"/>
    <row r="13954" ht="12.75" customHeight="1" x14ac:dyDescent="0.2"/>
    <row r="13955" ht="12.75" customHeight="1" x14ac:dyDescent="0.2"/>
    <row r="13956" ht="12.75" customHeight="1" x14ac:dyDescent="0.2"/>
    <row r="13957" ht="12.75" customHeight="1" x14ac:dyDescent="0.2"/>
    <row r="13958" ht="12.75" customHeight="1" x14ac:dyDescent="0.2"/>
    <row r="13959" ht="12.75" customHeight="1" x14ac:dyDescent="0.2"/>
    <row r="13960" ht="12.75" customHeight="1" x14ac:dyDescent="0.2"/>
    <row r="13961" ht="12.75" customHeight="1" x14ac:dyDescent="0.2"/>
    <row r="13962" ht="12.75" customHeight="1" x14ac:dyDescent="0.2"/>
    <row r="13963" ht="12.75" customHeight="1" x14ac:dyDescent="0.2"/>
    <row r="13964" ht="12.75" customHeight="1" x14ac:dyDescent="0.2"/>
    <row r="13965" ht="12.75" customHeight="1" x14ac:dyDescent="0.2"/>
    <row r="13966" ht="12.75" customHeight="1" x14ac:dyDescent="0.2"/>
    <row r="13967" ht="12.75" customHeight="1" x14ac:dyDescent="0.2"/>
    <row r="13968" ht="12.75" customHeight="1" x14ac:dyDescent="0.2"/>
    <row r="13969" ht="12.75" customHeight="1" x14ac:dyDescent="0.2"/>
    <row r="13970" ht="12.75" customHeight="1" x14ac:dyDescent="0.2"/>
    <row r="13971" ht="12.75" customHeight="1" x14ac:dyDescent="0.2"/>
    <row r="13972" ht="12.75" customHeight="1" x14ac:dyDescent="0.2"/>
    <row r="13973" ht="12.75" customHeight="1" x14ac:dyDescent="0.2"/>
    <row r="13974" ht="12.75" customHeight="1" x14ac:dyDescent="0.2"/>
    <row r="13975" ht="12.75" customHeight="1" x14ac:dyDescent="0.2"/>
    <row r="13976" ht="12.75" customHeight="1" x14ac:dyDescent="0.2"/>
    <row r="13977" ht="12.75" customHeight="1" x14ac:dyDescent="0.2"/>
    <row r="13978" ht="12.75" customHeight="1" x14ac:dyDescent="0.2"/>
    <row r="13979" ht="12.75" customHeight="1" x14ac:dyDescent="0.2"/>
    <row r="13980" ht="12.75" customHeight="1" x14ac:dyDescent="0.2"/>
    <row r="13981" ht="12.75" customHeight="1" x14ac:dyDescent="0.2"/>
    <row r="13982" ht="12.75" customHeight="1" x14ac:dyDescent="0.2"/>
    <row r="13983" ht="12.75" customHeight="1" x14ac:dyDescent="0.2"/>
    <row r="13984" ht="12.75" customHeight="1" x14ac:dyDescent="0.2"/>
    <row r="13985" ht="12.75" customHeight="1" x14ac:dyDescent="0.2"/>
    <row r="13986" ht="12.75" customHeight="1" x14ac:dyDescent="0.2"/>
    <row r="13987" ht="12.75" customHeight="1" x14ac:dyDescent="0.2"/>
    <row r="13988" ht="12.75" customHeight="1" x14ac:dyDescent="0.2"/>
    <row r="13989" ht="12.75" customHeight="1" x14ac:dyDescent="0.2"/>
    <row r="13990" ht="12.75" customHeight="1" x14ac:dyDescent="0.2"/>
    <row r="13991" ht="12.75" customHeight="1" x14ac:dyDescent="0.2"/>
    <row r="13992" ht="12.75" customHeight="1" x14ac:dyDescent="0.2"/>
    <row r="13993" ht="12.75" customHeight="1" x14ac:dyDescent="0.2"/>
    <row r="13994" ht="12.75" customHeight="1" x14ac:dyDescent="0.2"/>
    <row r="13995" ht="12.75" customHeight="1" x14ac:dyDescent="0.2"/>
    <row r="13996" ht="12.75" customHeight="1" x14ac:dyDescent="0.2"/>
    <row r="13997" ht="12.75" customHeight="1" x14ac:dyDescent="0.2"/>
    <row r="13998" ht="12.75" customHeight="1" x14ac:dyDescent="0.2"/>
    <row r="13999" ht="12.75" customHeight="1" x14ac:dyDescent="0.2"/>
    <row r="14000" ht="12.75" customHeight="1" x14ac:dyDescent="0.2"/>
    <row r="14001" ht="12.75" customHeight="1" x14ac:dyDescent="0.2"/>
    <row r="14002" ht="12.75" customHeight="1" x14ac:dyDescent="0.2"/>
    <row r="14003" ht="12.75" customHeight="1" x14ac:dyDescent="0.2"/>
    <row r="14004" ht="12.75" customHeight="1" x14ac:dyDescent="0.2"/>
    <row r="14005" ht="12.75" customHeight="1" x14ac:dyDescent="0.2"/>
    <row r="14006" ht="12.75" customHeight="1" x14ac:dyDescent="0.2"/>
    <row r="14007" ht="12.75" customHeight="1" x14ac:dyDescent="0.2"/>
    <row r="14008" ht="12.75" customHeight="1" x14ac:dyDescent="0.2"/>
    <row r="14009" ht="12.75" customHeight="1" x14ac:dyDescent="0.2"/>
    <row r="14010" ht="12.75" customHeight="1" x14ac:dyDescent="0.2"/>
    <row r="14011" ht="12.75" customHeight="1" x14ac:dyDescent="0.2"/>
    <row r="14012" ht="12.75" customHeight="1" x14ac:dyDescent="0.2"/>
    <row r="14013" ht="12.75" customHeight="1" x14ac:dyDescent="0.2"/>
    <row r="14014" ht="12.75" customHeight="1" x14ac:dyDescent="0.2"/>
    <row r="14015" ht="12.75" customHeight="1" x14ac:dyDescent="0.2"/>
    <row r="14016" ht="12.75" customHeight="1" x14ac:dyDescent="0.2"/>
    <row r="14017" ht="12.75" customHeight="1" x14ac:dyDescent="0.2"/>
    <row r="14018" ht="12.75" customHeight="1" x14ac:dyDescent="0.2"/>
    <row r="14019" ht="12.75" customHeight="1" x14ac:dyDescent="0.2"/>
    <row r="14020" ht="12.75" customHeight="1" x14ac:dyDescent="0.2"/>
    <row r="14021" ht="12.75" customHeight="1" x14ac:dyDescent="0.2"/>
    <row r="14022" ht="12.75" customHeight="1" x14ac:dyDescent="0.2"/>
    <row r="14023" ht="12.75" customHeight="1" x14ac:dyDescent="0.2"/>
    <row r="14024" ht="12.75" customHeight="1" x14ac:dyDescent="0.2"/>
    <row r="14025" ht="12.75" customHeight="1" x14ac:dyDescent="0.2"/>
    <row r="14026" ht="12.75" customHeight="1" x14ac:dyDescent="0.2"/>
    <row r="14027" ht="12.75" customHeight="1" x14ac:dyDescent="0.2"/>
    <row r="14028" ht="12.75" customHeight="1" x14ac:dyDescent="0.2"/>
    <row r="14029" ht="12.75" customHeight="1" x14ac:dyDescent="0.2"/>
    <row r="14030" ht="12.75" customHeight="1" x14ac:dyDescent="0.2"/>
    <row r="14031" ht="12.75" customHeight="1" x14ac:dyDescent="0.2"/>
    <row r="14032" ht="12.75" customHeight="1" x14ac:dyDescent="0.2"/>
    <row r="14033" ht="12.75" customHeight="1" x14ac:dyDescent="0.2"/>
    <row r="14034" ht="12.75" customHeight="1" x14ac:dyDescent="0.2"/>
    <row r="14035" ht="12.75" customHeight="1" x14ac:dyDescent="0.2"/>
    <row r="14036" ht="12.75" customHeight="1" x14ac:dyDescent="0.2"/>
    <row r="14037" ht="12.75" customHeight="1" x14ac:dyDescent="0.2"/>
    <row r="14038" ht="12.75" customHeight="1" x14ac:dyDescent="0.2"/>
    <row r="14039" ht="12.75" customHeight="1" x14ac:dyDescent="0.2"/>
    <row r="14040" ht="12.75" customHeight="1" x14ac:dyDescent="0.2"/>
    <row r="14041" ht="12.75" customHeight="1" x14ac:dyDescent="0.2"/>
    <row r="14042" ht="12.75" customHeight="1" x14ac:dyDescent="0.2"/>
    <row r="14043" ht="12.75" customHeight="1" x14ac:dyDescent="0.2"/>
    <row r="14044" ht="12.75" customHeight="1" x14ac:dyDescent="0.2"/>
    <row r="14045" ht="12.75" customHeight="1" x14ac:dyDescent="0.2"/>
    <row r="14046" ht="12.75" customHeight="1" x14ac:dyDescent="0.2"/>
    <row r="14047" ht="12.75" customHeight="1" x14ac:dyDescent="0.2"/>
    <row r="14048" ht="12.75" customHeight="1" x14ac:dyDescent="0.2"/>
    <row r="14049" ht="12.75" customHeight="1" x14ac:dyDescent="0.2"/>
    <row r="14050" ht="12.75" customHeight="1" x14ac:dyDescent="0.2"/>
    <row r="14051" ht="12.75" customHeight="1" x14ac:dyDescent="0.2"/>
    <row r="14052" ht="12.75" customHeight="1" x14ac:dyDescent="0.2"/>
    <row r="14053" ht="12.75" customHeight="1" x14ac:dyDescent="0.2"/>
    <row r="14054" ht="12.75" customHeight="1" x14ac:dyDescent="0.2"/>
    <row r="14055" ht="12.75" customHeight="1" x14ac:dyDescent="0.2"/>
    <row r="14056" ht="12.75" customHeight="1" x14ac:dyDescent="0.2"/>
    <row r="14057" ht="12.75" customHeight="1" x14ac:dyDescent="0.2"/>
    <row r="14058" ht="12.75" customHeight="1" x14ac:dyDescent="0.2"/>
    <row r="14059" ht="12.75" customHeight="1" x14ac:dyDescent="0.2"/>
    <row r="14060" ht="12.75" customHeight="1" x14ac:dyDescent="0.2"/>
    <row r="14061" ht="12.75" customHeight="1" x14ac:dyDescent="0.2"/>
    <row r="14062" ht="12.75" customHeight="1" x14ac:dyDescent="0.2"/>
    <row r="14063" ht="12.75" customHeight="1" x14ac:dyDescent="0.2"/>
    <row r="14064" ht="12.75" customHeight="1" x14ac:dyDescent="0.2"/>
    <row r="14065" ht="12.75" customHeight="1" x14ac:dyDescent="0.2"/>
    <row r="14066" ht="12.75" customHeight="1" x14ac:dyDescent="0.2"/>
    <row r="14067" ht="12.75" customHeight="1" x14ac:dyDescent="0.2"/>
    <row r="14068" ht="12.75" customHeight="1" x14ac:dyDescent="0.2"/>
    <row r="14069" ht="12.75" customHeight="1" x14ac:dyDescent="0.2"/>
    <row r="14070" ht="12.75" customHeight="1" x14ac:dyDescent="0.2"/>
    <row r="14071" ht="12.75" customHeight="1" x14ac:dyDescent="0.2"/>
    <row r="14072" ht="12.75" customHeight="1" x14ac:dyDescent="0.2"/>
    <row r="14073" ht="12.75" customHeight="1" x14ac:dyDescent="0.2"/>
    <row r="14074" ht="12.75" customHeight="1" x14ac:dyDescent="0.2"/>
    <row r="14075" ht="12.75" customHeight="1" x14ac:dyDescent="0.2"/>
    <row r="14076" ht="12.75" customHeight="1" x14ac:dyDescent="0.2"/>
    <row r="14077" ht="12.75" customHeight="1" x14ac:dyDescent="0.2"/>
    <row r="14078" ht="12.75" customHeight="1" x14ac:dyDescent="0.2"/>
    <row r="14079" ht="12.75" customHeight="1" x14ac:dyDescent="0.2"/>
    <row r="14080" ht="12.75" customHeight="1" x14ac:dyDescent="0.2"/>
    <row r="14081" ht="12.75" customHeight="1" x14ac:dyDescent="0.2"/>
    <row r="14082" ht="12.75" customHeight="1" x14ac:dyDescent="0.2"/>
    <row r="14083" ht="12.75" customHeight="1" x14ac:dyDescent="0.2"/>
    <row r="14084" ht="12.75" customHeight="1" x14ac:dyDescent="0.2"/>
    <row r="14085" ht="12.75" customHeight="1" x14ac:dyDescent="0.2"/>
    <row r="14086" ht="12.75" customHeight="1" x14ac:dyDescent="0.2"/>
    <row r="14087" ht="12.75" customHeight="1" x14ac:dyDescent="0.2"/>
    <row r="14088" ht="12.75" customHeight="1" x14ac:dyDescent="0.2"/>
    <row r="14089" ht="12.75" customHeight="1" x14ac:dyDescent="0.2"/>
    <row r="14090" ht="12.75" customHeight="1" x14ac:dyDescent="0.2"/>
    <row r="14091" ht="12.75" customHeight="1" x14ac:dyDescent="0.2"/>
    <row r="14092" ht="12.75" customHeight="1" x14ac:dyDescent="0.2"/>
    <row r="14093" ht="12.75" customHeight="1" x14ac:dyDescent="0.2"/>
    <row r="14094" ht="12.75" customHeight="1" x14ac:dyDescent="0.2"/>
    <row r="14095" ht="12.75" customHeight="1" x14ac:dyDescent="0.2"/>
    <row r="14096" ht="12.75" customHeight="1" x14ac:dyDescent="0.2"/>
    <row r="14097" ht="12.75" customHeight="1" x14ac:dyDescent="0.2"/>
    <row r="14098" ht="12.75" customHeight="1" x14ac:dyDescent="0.2"/>
    <row r="14099" ht="12.75" customHeight="1" x14ac:dyDescent="0.2"/>
    <row r="14100" ht="12.75" customHeight="1" x14ac:dyDescent="0.2"/>
    <row r="14101" ht="12.75" customHeight="1" x14ac:dyDescent="0.2"/>
    <row r="14102" ht="12.75" customHeight="1" x14ac:dyDescent="0.2"/>
    <row r="14103" ht="12.75" customHeight="1" x14ac:dyDescent="0.2"/>
    <row r="14104" ht="12.75" customHeight="1" x14ac:dyDescent="0.2"/>
    <row r="14105" ht="12.75" customHeight="1" x14ac:dyDescent="0.2"/>
    <row r="14106" ht="12.75" customHeight="1" x14ac:dyDescent="0.2"/>
    <row r="14107" ht="12.75" customHeight="1" x14ac:dyDescent="0.2"/>
    <row r="14108" ht="12.75" customHeight="1" x14ac:dyDescent="0.2"/>
    <row r="14109" ht="12.75" customHeight="1" x14ac:dyDescent="0.2"/>
    <row r="14110" ht="12.75" customHeight="1" x14ac:dyDescent="0.2"/>
    <row r="14111" ht="12.75" customHeight="1" x14ac:dyDescent="0.2"/>
    <row r="14112" ht="12.75" customHeight="1" x14ac:dyDescent="0.2"/>
    <row r="14113" ht="12.75" customHeight="1" x14ac:dyDescent="0.2"/>
    <row r="14114" ht="12.75" customHeight="1" x14ac:dyDescent="0.2"/>
    <row r="14115" ht="12.75" customHeight="1" x14ac:dyDescent="0.2"/>
    <row r="14116" ht="12.75" customHeight="1" x14ac:dyDescent="0.2"/>
    <row r="14117" ht="12.75" customHeight="1" x14ac:dyDescent="0.2"/>
    <row r="14118" ht="12.75" customHeight="1" x14ac:dyDescent="0.2"/>
    <row r="14119" ht="12.75" customHeight="1" x14ac:dyDescent="0.2"/>
    <row r="14120" ht="12.75" customHeight="1" x14ac:dyDescent="0.2"/>
    <row r="14121" ht="12.75" customHeight="1" x14ac:dyDescent="0.2"/>
    <row r="14122" ht="12.75" customHeight="1" x14ac:dyDescent="0.2"/>
    <row r="14123" ht="12.75" customHeight="1" x14ac:dyDescent="0.2"/>
    <row r="14124" ht="12.75" customHeight="1" x14ac:dyDescent="0.2"/>
    <row r="14125" ht="12.75" customHeight="1" x14ac:dyDescent="0.2"/>
    <row r="14126" ht="12.75" customHeight="1" x14ac:dyDescent="0.2"/>
    <row r="14127" ht="12.75" customHeight="1" x14ac:dyDescent="0.2"/>
    <row r="14128" ht="12.75" customHeight="1" x14ac:dyDescent="0.2"/>
    <row r="14129" ht="12.75" customHeight="1" x14ac:dyDescent="0.2"/>
    <row r="14130" ht="12.75" customHeight="1" x14ac:dyDescent="0.2"/>
    <row r="14131" ht="12.75" customHeight="1" x14ac:dyDescent="0.2"/>
    <row r="14132" ht="12.75" customHeight="1" x14ac:dyDescent="0.2"/>
    <row r="14133" ht="12.75" customHeight="1" x14ac:dyDescent="0.2"/>
    <row r="14134" ht="12.75" customHeight="1" x14ac:dyDescent="0.2"/>
    <row r="14135" ht="12.75" customHeight="1" x14ac:dyDescent="0.2"/>
    <row r="14136" ht="12.75" customHeight="1" x14ac:dyDescent="0.2"/>
    <row r="14137" ht="12.75" customHeight="1" x14ac:dyDescent="0.2"/>
    <row r="14138" ht="12.75" customHeight="1" x14ac:dyDescent="0.2"/>
    <row r="14139" ht="12.75" customHeight="1" x14ac:dyDescent="0.2"/>
    <row r="14140" ht="12.75" customHeight="1" x14ac:dyDescent="0.2"/>
    <row r="14141" ht="12.75" customHeight="1" x14ac:dyDescent="0.2"/>
    <row r="14142" ht="12.75" customHeight="1" x14ac:dyDescent="0.2"/>
    <row r="14143" ht="12.75" customHeight="1" x14ac:dyDescent="0.2"/>
    <row r="14144" ht="12.75" customHeight="1" x14ac:dyDescent="0.2"/>
    <row r="14145" ht="12.75" customHeight="1" x14ac:dyDescent="0.2"/>
    <row r="14146" ht="12.75" customHeight="1" x14ac:dyDescent="0.2"/>
    <row r="14147" ht="12.75" customHeight="1" x14ac:dyDescent="0.2"/>
    <row r="14148" ht="12.75" customHeight="1" x14ac:dyDescent="0.2"/>
    <row r="14149" ht="12.75" customHeight="1" x14ac:dyDescent="0.2"/>
    <row r="14150" ht="12.75" customHeight="1" x14ac:dyDescent="0.2"/>
    <row r="14151" ht="12.75" customHeight="1" x14ac:dyDescent="0.2"/>
    <row r="14152" ht="12.75" customHeight="1" x14ac:dyDescent="0.2"/>
    <row r="14153" ht="12.75" customHeight="1" x14ac:dyDescent="0.2"/>
    <row r="14154" ht="12.75" customHeight="1" x14ac:dyDescent="0.2"/>
    <row r="14155" ht="12.75" customHeight="1" x14ac:dyDescent="0.2"/>
    <row r="14156" ht="12.75" customHeight="1" x14ac:dyDescent="0.2"/>
    <row r="14157" ht="12.75" customHeight="1" x14ac:dyDescent="0.2"/>
    <row r="14158" ht="12.75" customHeight="1" x14ac:dyDescent="0.2"/>
    <row r="14159" ht="12.75" customHeight="1" x14ac:dyDescent="0.2"/>
    <row r="14160" ht="12.75" customHeight="1" x14ac:dyDescent="0.2"/>
    <row r="14161" ht="12.75" customHeight="1" x14ac:dyDescent="0.2"/>
    <row r="14162" ht="12.75" customHeight="1" x14ac:dyDescent="0.2"/>
    <row r="14163" ht="12.75" customHeight="1" x14ac:dyDescent="0.2"/>
    <row r="14164" ht="12.75" customHeight="1" x14ac:dyDescent="0.2"/>
    <row r="14165" ht="12.75" customHeight="1" x14ac:dyDescent="0.2"/>
    <row r="14166" ht="12.75" customHeight="1" x14ac:dyDescent="0.2"/>
    <row r="14167" ht="12.75" customHeight="1" x14ac:dyDescent="0.2"/>
    <row r="14168" ht="12.75" customHeight="1" x14ac:dyDescent="0.2"/>
    <row r="14169" ht="12.75" customHeight="1" x14ac:dyDescent="0.2"/>
    <row r="14170" ht="12.75" customHeight="1" x14ac:dyDescent="0.2"/>
    <row r="14171" ht="12.75" customHeight="1" x14ac:dyDescent="0.2"/>
    <row r="14172" ht="12.75" customHeight="1" x14ac:dyDescent="0.2"/>
    <row r="14173" ht="12.75" customHeight="1" x14ac:dyDescent="0.2"/>
    <row r="14174" ht="12.75" customHeight="1" x14ac:dyDescent="0.2"/>
    <row r="14175" ht="12.75" customHeight="1" x14ac:dyDescent="0.2"/>
    <row r="14176" ht="12.75" customHeight="1" x14ac:dyDescent="0.2"/>
    <row r="14177" ht="12.75" customHeight="1" x14ac:dyDescent="0.2"/>
    <row r="14178" ht="12.75" customHeight="1" x14ac:dyDescent="0.2"/>
    <row r="14179" ht="12.75" customHeight="1" x14ac:dyDescent="0.2"/>
    <row r="14180" ht="12.75" customHeight="1" x14ac:dyDescent="0.2"/>
    <row r="14181" ht="12.75" customHeight="1" x14ac:dyDescent="0.2"/>
    <row r="14182" ht="12.75" customHeight="1" x14ac:dyDescent="0.2"/>
    <row r="14183" ht="12.75" customHeight="1" x14ac:dyDescent="0.2"/>
    <row r="14184" ht="12.75" customHeight="1" x14ac:dyDescent="0.2"/>
    <row r="14185" ht="12.75" customHeight="1" x14ac:dyDescent="0.2"/>
    <row r="14186" ht="12.75" customHeight="1" x14ac:dyDescent="0.2"/>
    <row r="14187" ht="12.75" customHeight="1" x14ac:dyDescent="0.2"/>
    <row r="14188" ht="12.75" customHeight="1" x14ac:dyDescent="0.2"/>
    <row r="14189" ht="12.75" customHeight="1" x14ac:dyDescent="0.2"/>
    <row r="14190" ht="12.75" customHeight="1" x14ac:dyDescent="0.2"/>
    <row r="14191" ht="12.75" customHeight="1" x14ac:dyDescent="0.2"/>
    <row r="14192" ht="12.75" customHeight="1" x14ac:dyDescent="0.2"/>
    <row r="14193" ht="12.75" customHeight="1" x14ac:dyDescent="0.2"/>
    <row r="14194" ht="12.75" customHeight="1" x14ac:dyDescent="0.2"/>
    <row r="14195" ht="12.75" customHeight="1" x14ac:dyDescent="0.2"/>
    <row r="14196" ht="12.75" customHeight="1" x14ac:dyDescent="0.2"/>
    <row r="14197" ht="12.75" customHeight="1" x14ac:dyDescent="0.2"/>
    <row r="14198" ht="12.75" customHeight="1" x14ac:dyDescent="0.2"/>
    <row r="14199" ht="12.75" customHeight="1" x14ac:dyDescent="0.2"/>
    <row r="14200" ht="12.75" customHeight="1" x14ac:dyDescent="0.2"/>
    <row r="14201" ht="12.75" customHeight="1" x14ac:dyDescent="0.2"/>
    <row r="14202" ht="12.75" customHeight="1" x14ac:dyDescent="0.2"/>
    <row r="14203" ht="12.75" customHeight="1" x14ac:dyDescent="0.2"/>
    <row r="14204" ht="12.75" customHeight="1" x14ac:dyDescent="0.2"/>
    <row r="14205" ht="12.75" customHeight="1" x14ac:dyDescent="0.2"/>
    <row r="14206" ht="12.75" customHeight="1" x14ac:dyDescent="0.2"/>
    <row r="14207" ht="12.75" customHeight="1" x14ac:dyDescent="0.2"/>
    <row r="14208" ht="12.75" customHeight="1" x14ac:dyDescent="0.2"/>
    <row r="14209" ht="12.75" customHeight="1" x14ac:dyDescent="0.2"/>
    <row r="14210" ht="12.75" customHeight="1" x14ac:dyDescent="0.2"/>
    <row r="14211" ht="12.75" customHeight="1" x14ac:dyDescent="0.2"/>
    <row r="14212" ht="12.75" customHeight="1" x14ac:dyDescent="0.2"/>
    <row r="14213" ht="12.75" customHeight="1" x14ac:dyDescent="0.2"/>
    <row r="14214" ht="12.75" customHeight="1" x14ac:dyDescent="0.2"/>
    <row r="14215" ht="12.75" customHeight="1" x14ac:dyDescent="0.2"/>
    <row r="14216" ht="12.75" customHeight="1" x14ac:dyDescent="0.2"/>
    <row r="14217" ht="12.75" customHeight="1" x14ac:dyDescent="0.2"/>
    <row r="14218" ht="12.75" customHeight="1" x14ac:dyDescent="0.2"/>
    <row r="14219" ht="12.75" customHeight="1" x14ac:dyDescent="0.2"/>
    <row r="14220" ht="12.75" customHeight="1" x14ac:dyDescent="0.2"/>
    <row r="14221" ht="12.75" customHeight="1" x14ac:dyDescent="0.2"/>
    <row r="14222" ht="12.75" customHeight="1" x14ac:dyDescent="0.2"/>
    <row r="14223" ht="12.75" customHeight="1" x14ac:dyDescent="0.2"/>
    <row r="14224" ht="12.75" customHeight="1" x14ac:dyDescent="0.2"/>
    <row r="14225" ht="12.75" customHeight="1" x14ac:dyDescent="0.2"/>
    <row r="14226" ht="12.75" customHeight="1" x14ac:dyDescent="0.2"/>
    <row r="14227" ht="12.75" customHeight="1" x14ac:dyDescent="0.2"/>
    <row r="14228" ht="12.75" customHeight="1" x14ac:dyDescent="0.2"/>
    <row r="14229" ht="12.75" customHeight="1" x14ac:dyDescent="0.2"/>
    <row r="14230" ht="12.75" customHeight="1" x14ac:dyDescent="0.2"/>
    <row r="14231" ht="12.75" customHeight="1" x14ac:dyDescent="0.2"/>
    <row r="14232" ht="12.75" customHeight="1" x14ac:dyDescent="0.2"/>
    <row r="14233" ht="12.75" customHeight="1" x14ac:dyDescent="0.2"/>
    <row r="14234" ht="12.75" customHeight="1" x14ac:dyDescent="0.2"/>
    <row r="14235" ht="12.75" customHeight="1" x14ac:dyDescent="0.2"/>
    <row r="14236" ht="12.75" customHeight="1" x14ac:dyDescent="0.2"/>
    <row r="14237" ht="12.75" customHeight="1" x14ac:dyDescent="0.2"/>
    <row r="14238" ht="12.75" customHeight="1" x14ac:dyDescent="0.2"/>
    <row r="14239" ht="12.75" customHeight="1" x14ac:dyDescent="0.2"/>
    <row r="14240" ht="12.75" customHeight="1" x14ac:dyDescent="0.2"/>
    <row r="14241" ht="12.75" customHeight="1" x14ac:dyDescent="0.2"/>
    <row r="14242" ht="12.75" customHeight="1" x14ac:dyDescent="0.2"/>
    <row r="14243" ht="12.75" customHeight="1" x14ac:dyDescent="0.2"/>
    <row r="14244" ht="12.75" customHeight="1" x14ac:dyDescent="0.2"/>
    <row r="14245" ht="12.75" customHeight="1" x14ac:dyDescent="0.2"/>
    <row r="14246" ht="12.75" customHeight="1" x14ac:dyDescent="0.2"/>
    <row r="14247" ht="12.75" customHeight="1" x14ac:dyDescent="0.2"/>
    <row r="14248" ht="12.75" customHeight="1" x14ac:dyDescent="0.2"/>
    <row r="14249" ht="12.75" customHeight="1" x14ac:dyDescent="0.2"/>
    <row r="14250" ht="12.75" customHeight="1" x14ac:dyDescent="0.2"/>
    <row r="14251" ht="12.75" customHeight="1" x14ac:dyDescent="0.2"/>
    <row r="14252" ht="12.75" customHeight="1" x14ac:dyDescent="0.2"/>
    <row r="14253" ht="12.75" customHeight="1" x14ac:dyDescent="0.2"/>
    <row r="14254" ht="12.75" customHeight="1" x14ac:dyDescent="0.2"/>
    <row r="14255" ht="12.75" customHeight="1" x14ac:dyDescent="0.2"/>
    <row r="14256" ht="12.75" customHeight="1" x14ac:dyDescent="0.2"/>
    <row r="14257" ht="12.75" customHeight="1" x14ac:dyDescent="0.2"/>
    <row r="14258" ht="12.75" customHeight="1" x14ac:dyDescent="0.2"/>
    <row r="14259" ht="12.75" customHeight="1" x14ac:dyDescent="0.2"/>
    <row r="14260" ht="12.75" customHeight="1" x14ac:dyDescent="0.2"/>
    <row r="14261" ht="12.75" customHeight="1" x14ac:dyDescent="0.2"/>
    <row r="14262" ht="12.75" customHeight="1" x14ac:dyDescent="0.2"/>
    <row r="14263" ht="12.75" customHeight="1" x14ac:dyDescent="0.2"/>
    <row r="14264" ht="12.75" customHeight="1" x14ac:dyDescent="0.2"/>
    <row r="14265" ht="12.75" customHeight="1" x14ac:dyDescent="0.2"/>
    <row r="14266" ht="12.75" customHeight="1" x14ac:dyDescent="0.2"/>
    <row r="14267" ht="12.75" customHeight="1" x14ac:dyDescent="0.2"/>
    <row r="14268" ht="12.75" customHeight="1" x14ac:dyDescent="0.2"/>
    <row r="14269" ht="12.75" customHeight="1" x14ac:dyDescent="0.2"/>
    <row r="14270" ht="12.75" customHeight="1" x14ac:dyDescent="0.2"/>
    <row r="14271" ht="12.75" customHeight="1" x14ac:dyDescent="0.2"/>
    <row r="14272" ht="12.75" customHeight="1" x14ac:dyDescent="0.2"/>
    <row r="14273" ht="12.75" customHeight="1" x14ac:dyDescent="0.2"/>
    <row r="14274" ht="12.75" customHeight="1" x14ac:dyDescent="0.2"/>
    <row r="14275" ht="12.75" customHeight="1" x14ac:dyDescent="0.2"/>
    <row r="14276" ht="12.75" customHeight="1" x14ac:dyDescent="0.2"/>
    <row r="14277" ht="12.75" customHeight="1" x14ac:dyDescent="0.2"/>
    <row r="14278" ht="12.75" customHeight="1" x14ac:dyDescent="0.2"/>
    <row r="14279" ht="12.75" customHeight="1" x14ac:dyDescent="0.2"/>
    <row r="14280" ht="12.75" customHeight="1" x14ac:dyDescent="0.2"/>
    <row r="14281" ht="12.75" customHeight="1" x14ac:dyDescent="0.2"/>
    <row r="14282" ht="12.75" customHeight="1" x14ac:dyDescent="0.2"/>
    <row r="14283" ht="12.75" customHeight="1" x14ac:dyDescent="0.2"/>
    <row r="14284" ht="12.75" customHeight="1" x14ac:dyDescent="0.2"/>
    <row r="14285" ht="12.75" customHeight="1" x14ac:dyDescent="0.2"/>
    <row r="14286" ht="12.75" customHeight="1" x14ac:dyDescent="0.2"/>
    <row r="14287" ht="12.75" customHeight="1" x14ac:dyDescent="0.2"/>
    <row r="14288" ht="12.75" customHeight="1" x14ac:dyDescent="0.2"/>
    <row r="14289" ht="12.75" customHeight="1" x14ac:dyDescent="0.2"/>
    <row r="14290" ht="12.75" customHeight="1" x14ac:dyDescent="0.2"/>
    <row r="14291" ht="12.75" customHeight="1" x14ac:dyDescent="0.2"/>
    <row r="14292" ht="12.75" customHeight="1" x14ac:dyDescent="0.2"/>
    <row r="14293" ht="12.75" customHeight="1" x14ac:dyDescent="0.2"/>
    <row r="14294" ht="12.75" customHeight="1" x14ac:dyDescent="0.2"/>
    <row r="14295" ht="12.75" customHeight="1" x14ac:dyDescent="0.2"/>
    <row r="14296" ht="12.75" customHeight="1" x14ac:dyDescent="0.2"/>
    <row r="14297" ht="12.75" customHeight="1" x14ac:dyDescent="0.2"/>
    <row r="14298" ht="12.75" customHeight="1" x14ac:dyDescent="0.2"/>
    <row r="14299" ht="12.75" customHeight="1" x14ac:dyDescent="0.2"/>
    <row r="14300" ht="12.75" customHeight="1" x14ac:dyDescent="0.2"/>
    <row r="14301" ht="12.75" customHeight="1" x14ac:dyDescent="0.2"/>
    <row r="14302" ht="12.75" customHeight="1" x14ac:dyDescent="0.2"/>
    <row r="14303" ht="12.75" customHeight="1" x14ac:dyDescent="0.2"/>
    <row r="14304" ht="12.75" customHeight="1" x14ac:dyDescent="0.2"/>
    <row r="14305" ht="12.75" customHeight="1" x14ac:dyDescent="0.2"/>
    <row r="14306" ht="12.75" customHeight="1" x14ac:dyDescent="0.2"/>
    <row r="14307" ht="12.75" customHeight="1" x14ac:dyDescent="0.2"/>
    <row r="14308" ht="12.75" customHeight="1" x14ac:dyDescent="0.2"/>
    <row r="14309" ht="12.75" customHeight="1" x14ac:dyDescent="0.2"/>
    <row r="14310" ht="12.75" customHeight="1" x14ac:dyDescent="0.2"/>
    <row r="14311" ht="12.75" customHeight="1" x14ac:dyDescent="0.2"/>
    <row r="14312" ht="12.75" customHeight="1" x14ac:dyDescent="0.2"/>
    <row r="14313" ht="12.75" customHeight="1" x14ac:dyDescent="0.2"/>
    <row r="14314" ht="12.75" customHeight="1" x14ac:dyDescent="0.2"/>
    <row r="14315" ht="12.75" customHeight="1" x14ac:dyDescent="0.2"/>
    <row r="14316" ht="12.75" customHeight="1" x14ac:dyDescent="0.2"/>
    <row r="14317" ht="12.75" customHeight="1" x14ac:dyDescent="0.2"/>
    <row r="14318" ht="12.75" customHeight="1" x14ac:dyDescent="0.2"/>
    <row r="14319" ht="12.75" customHeight="1" x14ac:dyDescent="0.2"/>
    <row r="14320" ht="12.75" customHeight="1" x14ac:dyDescent="0.2"/>
    <row r="14321" ht="12.75" customHeight="1" x14ac:dyDescent="0.2"/>
    <row r="14322" ht="12.75" customHeight="1" x14ac:dyDescent="0.2"/>
    <row r="14323" ht="12.75" customHeight="1" x14ac:dyDescent="0.2"/>
    <row r="14324" ht="12.75" customHeight="1" x14ac:dyDescent="0.2"/>
    <row r="14325" ht="12.75" customHeight="1" x14ac:dyDescent="0.2"/>
    <row r="14326" ht="12.75" customHeight="1" x14ac:dyDescent="0.2"/>
    <row r="14327" ht="12.75" customHeight="1" x14ac:dyDescent="0.2"/>
    <row r="14328" ht="12.75" customHeight="1" x14ac:dyDescent="0.2"/>
    <row r="14329" ht="12.75" customHeight="1" x14ac:dyDescent="0.2"/>
    <row r="14330" ht="12.75" customHeight="1" x14ac:dyDescent="0.2"/>
    <row r="14331" ht="12.75" customHeight="1" x14ac:dyDescent="0.2"/>
    <row r="14332" ht="12.75" customHeight="1" x14ac:dyDescent="0.2"/>
    <row r="14333" ht="12.75" customHeight="1" x14ac:dyDescent="0.2"/>
    <row r="14334" ht="12.75" customHeight="1" x14ac:dyDescent="0.2"/>
    <row r="14335" ht="12.75" customHeight="1" x14ac:dyDescent="0.2"/>
    <row r="14336" ht="12.75" customHeight="1" x14ac:dyDescent="0.2"/>
    <row r="14337" ht="12.75" customHeight="1" x14ac:dyDescent="0.2"/>
    <row r="14338" ht="12.75" customHeight="1" x14ac:dyDescent="0.2"/>
    <row r="14339" ht="12.75" customHeight="1" x14ac:dyDescent="0.2"/>
    <row r="14340" ht="12.75" customHeight="1" x14ac:dyDescent="0.2"/>
    <row r="14341" ht="12.75" customHeight="1" x14ac:dyDescent="0.2"/>
    <row r="14342" ht="12.75" customHeight="1" x14ac:dyDescent="0.2"/>
    <row r="14343" ht="12.75" customHeight="1" x14ac:dyDescent="0.2"/>
    <row r="14344" ht="12.75" customHeight="1" x14ac:dyDescent="0.2"/>
    <row r="14345" ht="12.75" customHeight="1" x14ac:dyDescent="0.2"/>
    <row r="14346" ht="12.75" customHeight="1" x14ac:dyDescent="0.2"/>
    <row r="14347" ht="12.75" customHeight="1" x14ac:dyDescent="0.2"/>
    <row r="14348" ht="12.75" customHeight="1" x14ac:dyDescent="0.2"/>
    <row r="14349" ht="12.75" customHeight="1" x14ac:dyDescent="0.2"/>
    <row r="14350" ht="12.75" customHeight="1" x14ac:dyDescent="0.2"/>
    <row r="14351" ht="12.75" customHeight="1" x14ac:dyDescent="0.2"/>
    <row r="14352" ht="12.75" customHeight="1" x14ac:dyDescent="0.2"/>
    <row r="14353" ht="12.75" customHeight="1" x14ac:dyDescent="0.2"/>
    <row r="14354" ht="12.75" customHeight="1" x14ac:dyDescent="0.2"/>
    <row r="14355" ht="12.75" customHeight="1" x14ac:dyDescent="0.2"/>
    <row r="14356" ht="12.75" customHeight="1" x14ac:dyDescent="0.2"/>
    <row r="14357" ht="12.75" customHeight="1" x14ac:dyDescent="0.2"/>
    <row r="14358" ht="12.75" customHeight="1" x14ac:dyDescent="0.2"/>
    <row r="14359" ht="12.75" customHeight="1" x14ac:dyDescent="0.2"/>
    <row r="14360" ht="12.75" customHeight="1" x14ac:dyDescent="0.2"/>
    <row r="14361" ht="12.75" customHeight="1" x14ac:dyDescent="0.2"/>
    <row r="14362" ht="12.75" customHeight="1" x14ac:dyDescent="0.2"/>
    <row r="14363" ht="12.75" customHeight="1" x14ac:dyDescent="0.2"/>
    <row r="14364" ht="12.75" customHeight="1" x14ac:dyDescent="0.2"/>
    <row r="14365" ht="12.75" customHeight="1" x14ac:dyDescent="0.2"/>
    <row r="14366" ht="12.75" customHeight="1" x14ac:dyDescent="0.2"/>
    <row r="14367" ht="12.75" customHeight="1" x14ac:dyDescent="0.2"/>
    <row r="14368" ht="12.75" customHeight="1" x14ac:dyDescent="0.2"/>
    <row r="14369" ht="12.75" customHeight="1" x14ac:dyDescent="0.2"/>
    <row r="14370" ht="12.75" customHeight="1" x14ac:dyDescent="0.2"/>
    <row r="14371" ht="12.75" customHeight="1" x14ac:dyDescent="0.2"/>
    <row r="14372" ht="12.75" customHeight="1" x14ac:dyDescent="0.2"/>
    <row r="14373" ht="12.75" customHeight="1" x14ac:dyDescent="0.2"/>
    <row r="14374" ht="12.75" customHeight="1" x14ac:dyDescent="0.2"/>
    <row r="14375" ht="12.75" customHeight="1" x14ac:dyDescent="0.2"/>
    <row r="14376" ht="12.75" customHeight="1" x14ac:dyDescent="0.2"/>
    <row r="14377" ht="12.75" customHeight="1" x14ac:dyDescent="0.2"/>
    <row r="14378" ht="12.75" customHeight="1" x14ac:dyDescent="0.2"/>
    <row r="14379" ht="12.75" customHeight="1" x14ac:dyDescent="0.2"/>
    <row r="14380" ht="12.75" customHeight="1" x14ac:dyDescent="0.2"/>
    <row r="14381" ht="12.75" customHeight="1" x14ac:dyDescent="0.2"/>
    <row r="14382" ht="12.75" customHeight="1" x14ac:dyDescent="0.2"/>
    <row r="14383" ht="12.75" customHeight="1" x14ac:dyDescent="0.2"/>
    <row r="14384" ht="12.75" customHeight="1" x14ac:dyDescent="0.2"/>
    <row r="14385" ht="12.75" customHeight="1" x14ac:dyDescent="0.2"/>
    <row r="14386" ht="12.75" customHeight="1" x14ac:dyDescent="0.2"/>
    <row r="14387" ht="12.75" customHeight="1" x14ac:dyDescent="0.2"/>
    <row r="14388" ht="12.75" customHeight="1" x14ac:dyDescent="0.2"/>
    <row r="14389" ht="12.75" customHeight="1" x14ac:dyDescent="0.2"/>
    <row r="14390" ht="12.75" customHeight="1" x14ac:dyDescent="0.2"/>
    <row r="14391" ht="12.75" customHeight="1" x14ac:dyDescent="0.2"/>
    <row r="14392" ht="12.75" customHeight="1" x14ac:dyDescent="0.2"/>
    <row r="14393" ht="12.75" customHeight="1" x14ac:dyDescent="0.2"/>
    <row r="14394" ht="12.75" customHeight="1" x14ac:dyDescent="0.2"/>
    <row r="14395" ht="12.75" customHeight="1" x14ac:dyDescent="0.2"/>
    <row r="14396" ht="12.75" customHeight="1" x14ac:dyDescent="0.2"/>
    <row r="14397" ht="12.75" customHeight="1" x14ac:dyDescent="0.2"/>
    <row r="14398" ht="12.75" customHeight="1" x14ac:dyDescent="0.2"/>
    <row r="14399" ht="12.75" customHeight="1" x14ac:dyDescent="0.2"/>
    <row r="14400" ht="12.75" customHeight="1" x14ac:dyDescent="0.2"/>
    <row r="14401" ht="12.75" customHeight="1" x14ac:dyDescent="0.2"/>
    <row r="14402" ht="12.75" customHeight="1" x14ac:dyDescent="0.2"/>
    <row r="14403" ht="12.75" customHeight="1" x14ac:dyDescent="0.2"/>
    <row r="14404" ht="12.75" customHeight="1" x14ac:dyDescent="0.2"/>
    <row r="14405" ht="12.75" customHeight="1" x14ac:dyDescent="0.2"/>
    <row r="14406" ht="12.75" customHeight="1" x14ac:dyDescent="0.2"/>
    <row r="14407" ht="12.75" customHeight="1" x14ac:dyDescent="0.2"/>
    <row r="14408" ht="12.75" customHeight="1" x14ac:dyDescent="0.2"/>
    <row r="14409" ht="12.75" customHeight="1" x14ac:dyDescent="0.2"/>
    <row r="14410" ht="12.75" customHeight="1" x14ac:dyDescent="0.2"/>
    <row r="14411" ht="12.75" customHeight="1" x14ac:dyDescent="0.2"/>
    <row r="14412" ht="12.75" customHeight="1" x14ac:dyDescent="0.2"/>
    <row r="14413" ht="12.75" customHeight="1" x14ac:dyDescent="0.2"/>
    <row r="14414" ht="12.75" customHeight="1" x14ac:dyDescent="0.2"/>
    <row r="14415" ht="12.75" customHeight="1" x14ac:dyDescent="0.2"/>
    <row r="14416" ht="12.75" customHeight="1" x14ac:dyDescent="0.2"/>
    <row r="14417" ht="12.75" customHeight="1" x14ac:dyDescent="0.2"/>
    <row r="14418" ht="12.75" customHeight="1" x14ac:dyDescent="0.2"/>
    <row r="14419" ht="12.75" customHeight="1" x14ac:dyDescent="0.2"/>
    <row r="14420" ht="12.75" customHeight="1" x14ac:dyDescent="0.2"/>
    <row r="14421" ht="12.75" customHeight="1" x14ac:dyDescent="0.2"/>
    <row r="14422" ht="12.75" customHeight="1" x14ac:dyDescent="0.2"/>
    <row r="14423" ht="12.75" customHeight="1" x14ac:dyDescent="0.2"/>
    <row r="14424" ht="12.75" customHeight="1" x14ac:dyDescent="0.2"/>
    <row r="14425" ht="12.75" customHeight="1" x14ac:dyDescent="0.2"/>
    <row r="14426" ht="12.75" customHeight="1" x14ac:dyDescent="0.2"/>
    <row r="14427" ht="12.75" customHeight="1" x14ac:dyDescent="0.2"/>
    <row r="14428" ht="12.75" customHeight="1" x14ac:dyDescent="0.2"/>
    <row r="14429" ht="12.75" customHeight="1" x14ac:dyDescent="0.2"/>
    <row r="14430" ht="12.75" customHeight="1" x14ac:dyDescent="0.2"/>
    <row r="14431" ht="12.75" customHeight="1" x14ac:dyDescent="0.2"/>
    <row r="14432" ht="12.75" customHeight="1" x14ac:dyDescent="0.2"/>
    <row r="14433" ht="12.75" customHeight="1" x14ac:dyDescent="0.2"/>
    <row r="14434" ht="12.75" customHeight="1" x14ac:dyDescent="0.2"/>
    <row r="14435" ht="12.75" customHeight="1" x14ac:dyDescent="0.2"/>
    <row r="14436" ht="12.75" customHeight="1" x14ac:dyDescent="0.2"/>
    <row r="14437" ht="12.75" customHeight="1" x14ac:dyDescent="0.2"/>
    <row r="14438" ht="12.75" customHeight="1" x14ac:dyDescent="0.2"/>
    <row r="14439" ht="12.75" customHeight="1" x14ac:dyDescent="0.2"/>
    <row r="14440" ht="12.75" customHeight="1" x14ac:dyDescent="0.2"/>
    <row r="14441" ht="12.75" customHeight="1" x14ac:dyDescent="0.2"/>
    <row r="14442" ht="12.75" customHeight="1" x14ac:dyDescent="0.2"/>
    <row r="14443" ht="12.75" customHeight="1" x14ac:dyDescent="0.2"/>
    <row r="14444" ht="12.75" customHeight="1" x14ac:dyDescent="0.2"/>
    <row r="14445" ht="12.75" customHeight="1" x14ac:dyDescent="0.2"/>
    <row r="14446" ht="12.75" customHeight="1" x14ac:dyDescent="0.2"/>
    <row r="14447" ht="12.75" customHeight="1" x14ac:dyDescent="0.2"/>
    <row r="14448" ht="12.75" customHeight="1" x14ac:dyDescent="0.2"/>
    <row r="14449" ht="12.75" customHeight="1" x14ac:dyDescent="0.2"/>
    <row r="14450" ht="12.75" customHeight="1" x14ac:dyDescent="0.2"/>
    <row r="14451" ht="12.75" customHeight="1" x14ac:dyDescent="0.2"/>
    <row r="14452" ht="12.75" customHeight="1" x14ac:dyDescent="0.2"/>
    <row r="14453" ht="12.75" customHeight="1" x14ac:dyDescent="0.2"/>
    <row r="14454" ht="12.75" customHeight="1" x14ac:dyDescent="0.2"/>
    <row r="14455" ht="12.75" customHeight="1" x14ac:dyDescent="0.2"/>
    <row r="14456" ht="12.75" customHeight="1" x14ac:dyDescent="0.2"/>
    <row r="14457" ht="12.75" customHeight="1" x14ac:dyDescent="0.2"/>
    <row r="14458" ht="12.75" customHeight="1" x14ac:dyDescent="0.2"/>
    <row r="14459" ht="12.75" customHeight="1" x14ac:dyDescent="0.2"/>
    <row r="14460" ht="12.75" customHeight="1" x14ac:dyDescent="0.2"/>
    <row r="14461" ht="12.75" customHeight="1" x14ac:dyDescent="0.2"/>
    <row r="14462" ht="12.75" customHeight="1" x14ac:dyDescent="0.2"/>
    <row r="14463" ht="12.75" customHeight="1" x14ac:dyDescent="0.2"/>
    <row r="14464" ht="12.75" customHeight="1" x14ac:dyDescent="0.2"/>
    <row r="14465" ht="12.75" customHeight="1" x14ac:dyDescent="0.2"/>
    <row r="14466" ht="12.75" customHeight="1" x14ac:dyDescent="0.2"/>
    <row r="14467" ht="12.75" customHeight="1" x14ac:dyDescent="0.2"/>
    <row r="14468" ht="12.75" customHeight="1" x14ac:dyDescent="0.2"/>
    <row r="14469" ht="12.75" customHeight="1" x14ac:dyDescent="0.2"/>
    <row r="14470" ht="12.75" customHeight="1" x14ac:dyDescent="0.2"/>
    <row r="14471" ht="12.75" customHeight="1" x14ac:dyDescent="0.2"/>
    <row r="14472" ht="12.75" customHeight="1" x14ac:dyDescent="0.2"/>
    <row r="14473" ht="12.75" customHeight="1" x14ac:dyDescent="0.2"/>
    <row r="14474" ht="12.75" customHeight="1" x14ac:dyDescent="0.2"/>
    <row r="14475" ht="12.75" customHeight="1" x14ac:dyDescent="0.2"/>
    <row r="14476" ht="12.75" customHeight="1" x14ac:dyDescent="0.2"/>
    <row r="14477" ht="12.75" customHeight="1" x14ac:dyDescent="0.2"/>
    <row r="14478" ht="12.75" customHeight="1" x14ac:dyDescent="0.2"/>
    <row r="14479" ht="12.75" customHeight="1" x14ac:dyDescent="0.2"/>
    <row r="14480" ht="12.75" customHeight="1" x14ac:dyDescent="0.2"/>
    <row r="14481" ht="12.75" customHeight="1" x14ac:dyDescent="0.2"/>
    <row r="14482" ht="12.75" customHeight="1" x14ac:dyDescent="0.2"/>
    <row r="14483" ht="12.75" customHeight="1" x14ac:dyDescent="0.2"/>
    <row r="14484" ht="12.75" customHeight="1" x14ac:dyDescent="0.2"/>
    <row r="14485" ht="12.75" customHeight="1" x14ac:dyDescent="0.2"/>
    <row r="14486" ht="12.75" customHeight="1" x14ac:dyDescent="0.2"/>
    <row r="14487" ht="12.75" customHeight="1" x14ac:dyDescent="0.2"/>
    <row r="14488" ht="12.75" customHeight="1" x14ac:dyDescent="0.2"/>
    <row r="14489" ht="12.75" customHeight="1" x14ac:dyDescent="0.2"/>
    <row r="14490" ht="12.75" customHeight="1" x14ac:dyDescent="0.2"/>
    <row r="14491" ht="12.75" customHeight="1" x14ac:dyDescent="0.2"/>
    <row r="14492" ht="12.75" customHeight="1" x14ac:dyDescent="0.2"/>
    <row r="14493" ht="12.75" customHeight="1" x14ac:dyDescent="0.2"/>
    <row r="14494" ht="12.75" customHeight="1" x14ac:dyDescent="0.2"/>
    <row r="14495" ht="12.75" customHeight="1" x14ac:dyDescent="0.2"/>
    <row r="14496" ht="12.75" customHeight="1" x14ac:dyDescent="0.2"/>
    <row r="14497" ht="12.75" customHeight="1" x14ac:dyDescent="0.2"/>
    <row r="14498" ht="12.75" customHeight="1" x14ac:dyDescent="0.2"/>
    <row r="14499" ht="12.75" customHeight="1" x14ac:dyDescent="0.2"/>
    <row r="14500" ht="12.75" customHeight="1" x14ac:dyDescent="0.2"/>
    <row r="14501" ht="12.75" customHeight="1" x14ac:dyDescent="0.2"/>
    <row r="14502" ht="12.75" customHeight="1" x14ac:dyDescent="0.2"/>
    <row r="14503" ht="12.75" customHeight="1" x14ac:dyDescent="0.2"/>
    <row r="14504" ht="12.75" customHeight="1" x14ac:dyDescent="0.2"/>
    <row r="14505" ht="12.75" customHeight="1" x14ac:dyDescent="0.2"/>
    <row r="14506" ht="12.75" customHeight="1" x14ac:dyDescent="0.2"/>
    <row r="14507" ht="12.75" customHeight="1" x14ac:dyDescent="0.2"/>
    <row r="14508" ht="12.75" customHeight="1" x14ac:dyDescent="0.2"/>
    <row r="14509" ht="12.75" customHeight="1" x14ac:dyDescent="0.2"/>
    <row r="14510" ht="12.75" customHeight="1" x14ac:dyDescent="0.2"/>
    <row r="14511" ht="12.75" customHeight="1" x14ac:dyDescent="0.2"/>
    <row r="14512" ht="12.75" customHeight="1" x14ac:dyDescent="0.2"/>
    <row r="14513" ht="12.75" customHeight="1" x14ac:dyDescent="0.2"/>
    <row r="14514" ht="12.75" customHeight="1" x14ac:dyDescent="0.2"/>
    <row r="14515" ht="12.75" customHeight="1" x14ac:dyDescent="0.2"/>
    <row r="14516" ht="12.75" customHeight="1" x14ac:dyDescent="0.2"/>
    <row r="14517" ht="12.75" customHeight="1" x14ac:dyDescent="0.2"/>
    <row r="14518" ht="12.75" customHeight="1" x14ac:dyDescent="0.2"/>
    <row r="14519" ht="12.75" customHeight="1" x14ac:dyDescent="0.2"/>
    <row r="14520" ht="12.75" customHeight="1" x14ac:dyDescent="0.2"/>
    <row r="14521" ht="12.75" customHeight="1" x14ac:dyDescent="0.2"/>
    <row r="14522" ht="12.75" customHeight="1" x14ac:dyDescent="0.2"/>
    <row r="14523" ht="12.75" customHeight="1" x14ac:dyDescent="0.2"/>
    <row r="14524" ht="12.75" customHeight="1" x14ac:dyDescent="0.2"/>
    <row r="14525" ht="12.75" customHeight="1" x14ac:dyDescent="0.2"/>
    <row r="14526" ht="12.75" customHeight="1" x14ac:dyDescent="0.2"/>
    <row r="14527" ht="12.75" customHeight="1" x14ac:dyDescent="0.2"/>
    <row r="14528" ht="12.75" customHeight="1" x14ac:dyDescent="0.2"/>
    <row r="14529" ht="12.75" customHeight="1" x14ac:dyDescent="0.2"/>
    <row r="14530" ht="12.75" customHeight="1" x14ac:dyDescent="0.2"/>
    <row r="14531" ht="12.75" customHeight="1" x14ac:dyDescent="0.2"/>
    <row r="14532" ht="12.75" customHeight="1" x14ac:dyDescent="0.2"/>
    <row r="14533" ht="12.75" customHeight="1" x14ac:dyDescent="0.2"/>
    <row r="14534" ht="12.75" customHeight="1" x14ac:dyDescent="0.2"/>
    <row r="14535" ht="12.75" customHeight="1" x14ac:dyDescent="0.2"/>
    <row r="14536" ht="12.75" customHeight="1" x14ac:dyDescent="0.2"/>
    <row r="14537" ht="12.75" customHeight="1" x14ac:dyDescent="0.2"/>
    <row r="14538" ht="12.75" customHeight="1" x14ac:dyDescent="0.2"/>
    <row r="14539" ht="12.75" customHeight="1" x14ac:dyDescent="0.2"/>
    <row r="14540" ht="12.75" customHeight="1" x14ac:dyDescent="0.2"/>
    <row r="14541" ht="12.75" customHeight="1" x14ac:dyDescent="0.2"/>
    <row r="14542" ht="12.75" customHeight="1" x14ac:dyDescent="0.2"/>
    <row r="14543" ht="12.75" customHeight="1" x14ac:dyDescent="0.2"/>
    <row r="14544" ht="12.75" customHeight="1" x14ac:dyDescent="0.2"/>
    <row r="14545" ht="12.75" customHeight="1" x14ac:dyDescent="0.2"/>
    <row r="14546" ht="12.75" customHeight="1" x14ac:dyDescent="0.2"/>
    <row r="14547" ht="12.75" customHeight="1" x14ac:dyDescent="0.2"/>
    <row r="14548" ht="12.75" customHeight="1" x14ac:dyDescent="0.2"/>
    <row r="14549" ht="12.75" customHeight="1" x14ac:dyDescent="0.2"/>
    <row r="14550" ht="12.75" customHeight="1" x14ac:dyDescent="0.2"/>
    <row r="14551" ht="12.75" customHeight="1" x14ac:dyDescent="0.2"/>
    <row r="14552" ht="12.75" customHeight="1" x14ac:dyDescent="0.2"/>
    <row r="14553" ht="12.75" customHeight="1" x14ac:dyDescent="0.2"/>
    <row r="14554" ht="12.75" customHeight="1" x14ac:dyDescent="0.2"/>
    <row r="14555" ht="12.75" customHeight="1" x14ac:dyDescent="0.2"/>
    <row r="14556" ht="12.75" customHeight="1" x14ac:dyDescent="0.2"/>
    <row r="14557" ht="12.75" customHeight="1" x14ac:dyDescent="0.2"/>
    <row r="14558" ht="12.75" customHeight="1" x14ac:dyDescent="0.2"/>
    <row r="14559" ht="12.75" customHeight="1" x14ac:dyDescent="0.2"/>
    <row r="14560" ht="12.75" customHeight="1" x14ac:dyDescent="0.2"/>
    <row r="14561" ht="12.75" customHeight="1" x14ac:dyDescent="0.2"/>
    <row r="14562" ht="12.75" customHeight="1" x14ac:dyDescent="0.2"/>
    <row r="14563" ht="12.75" customHeight="1" x14ac:dyDescent="0.2"/>
    <row r="14564" ht="12.75" customHeight="1" x14ac:dyDescent="0.2"/>
    <row r="14565" ht="12.75" customHeight="1" x14ac:dyDescent="0.2"/>
    <row r="14566" ht="12.75" customHeight="1" x14ac:dyDescent="0.2"/>
    <row r="14567" ht="12.75" customHeight="1" x14ac:dyDescent="0.2"/>
    <row r="14568" ht="12.75" customHeight="1" x14ac:dyDescent="0.2"/>
    <row r="14569" ht="12.75" customHeight="1" x14ac:dyDescent="0.2"/>
    <row r="14570" ht="12.75" customHeight="1" x14ac:dyDescent="0.2"/>
    <row r="14571" ht="12.75" customHeight="1" x14ac:dyDescent="0.2"/>
    <row r="14572" ht="12.75" customHeight="1" x14ac:dyDescent="0.2"/>
    <row r="14573" ht="12.75" customHeight="1" x14ac:dyDescent="0.2"/>
    <row r="14574" ht="12.75" customHeight="1" x14ac:dyDescent="0.2"/>
    <row r="14575" ht="12.75" customHeight="1" x14ac:dyDescent="0.2"/>
    <row r="14576" ht="12.75" customHeight="1" x14ac:dyDescent="0.2"/>
    <row r="14577" ht="12.75" customHeight="1" x14ac:dyDescent="0.2"/>
    <row r="14578" ht="12.75" customHeight="1" x14ac:dyDescent="0.2"/>
    <row r="14579" ht="12.75" customHeight="1" x14ac:dyDescent="0.2"/>
    <row r="14580" ht="12.75" customHeight="1" x14ac:dyDescent="0.2"/>
    <row r="14581" ht="12.75" customHeight="1" x14ac:dyDescent="0.2"/>
    <row r="14582" ht="12.75" customHeight="1" x14ac:dyDescent="0.2"/>
    <row r="14583" ht="12.75" customHeight="1" x14ac:dyDescent="0.2"/>
    <row r="14584" ht="12.75" customHeight="1" x14ac:dyDescent="0.2"/>
    <row r="14585" ht="12.75" customHeight="1" x14ac:dyDescent="0.2"/>
    <row r="14586" ht="12.75" customHeight="1" x14ac:dyDescent="0.2"/>
    <row r="14587" ht="12.75" customHeight="1" x14ac:dyDescent="0.2"/>
    <row r="14588" ht="12.75" customHeight="1" x14ac:dyDescent="0.2"/>
    <row r="14589" ht="12.75" customHeight="1" x14ac:dyDescent="0.2"/>
    <row r="14590" ht="12.75" customHeight="1" x14ac:dyDescent="0.2"/>
    <row r="14591" ht="12.75" customHeight="1" x14ac:dyDescent="0.2"/>
    <row r="14592" ht="12.75" customHeight="1" x14ac:dyDescent="0.2"/>
    <row r="14593" ht="12.75" customHeight="1" x14ac:dyDescent="0.2"/>
    <row r="14594" ht="12.75" customHeight="1" x14ac:dyDescent="0.2"/>
    <row r="14595" ht="12.75" customHeight="1" x14ac:dyDescent="0.2"/>
    <row r="14596" ht="12.75" customHeight="1" x14ac:dyDescent="0.2"/>
    <row r="14597" ht="12.75" customHeight="1" x14ac:dyDescent="0.2"/>
    <row r="14598" ht="12.75" customHeight="1" x14ac:dyDescent="0.2"/>
    <row r="14599" ht="12.75" customHeight="1" x14ac:dyDescent="0.2"/>
    <row r="14600" ht="12.75" customHeight="1" x14ac:dyDescent="0.2"/>
    <row r="14601" ht="12.75" customHeight="1" x14ac:dyDescent="0.2"/>
    <row r="14602" ht="12.75" customHeight="1" x14ac:dyDescent="0.2"/>
    <row r="14603" ht="12.75" customHeight="1" x14ac:dyDescent="0.2"/>
    <row r="14604" ht="12.75" customHeight="1" x14ac:dyDescent="0.2"/>
    <row r="14605" ht="12.75" customHeight="1" x14ac:dyDescent="0.2"/>
    <row r="14606" ht="12.75" customHeight="1" x14ac:dyDescent="0.2"/>
    <row r="14607" ht="12.75" customHeight="1" x14ac:dyDescent="0.2"/>
    <row r="14608" ht="12.75" customHeight="1" x14ac:dyDescent="0.2"/>
    <row r="14609" ht="12.75" customHeight="1" x14ac:dyDescent="0.2"/>
    <row r="14610" ht="12.75" customHeight="1" x14ac:dyDescent="0.2"/>
    <row r="14611" ht="12.75" customHeight="1" x14ac:dyDescent="0.2"/>
    <row r="14612" ht="12.75" customHeight="1" x14ac:dyDescent="0.2"/>
    <row r="14613" ht="12.75" customHeight="1" x14ac:dyDescent="0.2"/>
    <row r="14614" ht="12.75" customHeight="1" x14ac:dyDescent="0.2"/>
    <row r="14615" ht="12.75" customHeight="1" x14ac:dyDescent="0.2"/>
    <row r="14616" ht="12.75" customHeight="1" x14ac:dyDescent="0.2"/>
    <row r="14617" ht="12.75" customHeight="1" x14ac:dyDescent="0.2"/>
    <row r="14618" ht="12.75" customHeight="1" x14ac:dyDescent="0.2"/>
    <row r="14619" ht="12.75" customHeight="1" x14ac:dyDescent="0.2"/>
    <row r="14620" ht="12.75" customHeight="1" x14ac:dyDescent="0.2"/>
    <row r="14621" ht="12.75" customHeight="1" x14ac:dyDescent="0.2"/>
    <row r="14622" ht="12.75" customHeight="1" x14ac:dyDescent="0.2"/>
    <row r="14623" ht="12.75" customHeight="1" x14ac:dyDescent="0.2"/>
    <row r="14624" ht="12.75" customHeight="1" x14ac:dyDescent="0.2"/>
    <row r="14625" ht="12.75" customHeight="1" x14ac:dyDescent="0.2"/>
    <row r="14626" ht="12.75" customHeight="1" x14ac:dyDescent="0.2"/>
    <row r="14627" ht="12.75" customHeight="1" x14ac:dyDescent="0.2"/>
    <row r="14628" ht="12.75" customHeight="1" x14ac:dyDescent="0.2"/>
    <row r="14629" ht="12.75" customHeight="1" x14ac:dyDescent="0.2"/>
    <row r="14630" ht="12.75" customHeight="1" x14ac:dyDescent="0.2"/>
    <row r="14631" ht="12.75" customHeight="1" x14ac:dyDescent="0.2"/>
    <row r="14632" ht="12.75" customHeight="1" x14ac:dyDescent="0.2"/>
    <row r="14633" ht="12.75" customHeight="1" x14ac:dyDescent="0.2"/>
    <row r="14634" ht="12.75" customHeight="1" x14ac:dyDescent="0.2"/>
    <row r="14635" ht="12.75" customHeight="1" x14ac:dyDescent="0.2"/>
    <row r="14636" ht="12.75" customHeight="1" x14ac:dyDescent="0.2"/>
    <row r="14637" ht="12.75" customHeight="1" x14ac:dyDescent="0.2"/>
    <row r="14638" ht="12.75" customHeight="1" x14ac:dyDescent="0.2"/>
    <row r="14639" ht="12.75" customHeight="1" x14ac:dyDescent="0.2"/>
    <row r="14640" ht="12.75" customHeight="1" x14ac:dyDescent="0.2"/>
    <row r="14641" ht="12.75" customHeight="1" x14ac:dyDescent="0.2"/>
    <row r="14642" ht="12.75" customHeight="1" x14ac:dyDescent="0.2"/>
    <row r="14643" ht="12.75" customHeight="1" x14ac:dyDescent="0.2"/>
    <row r="14644" ht="12.75" customHeight="1" x14ac:dyDescent="0.2"/>
    <row r="14645" ht="12.75" customHeight="1" x14ac:dyDescent="0.2"/>
    <row r="14646" ht="12.75" customHeight="1" x14ac:dyDescent="0.2"/>
    <row r="14647" ht="12.75" customHeight="1" x14ac:dyDescent="0.2"/>
    <row r="14648" ht="12.75" customHeight="1" x14ac:dyDescent="0.2"/>
    <row r="14649" ht="12.75" customHeight="1" x14ac:dyDescent="0.2"/>
    <row r="14650" ht="12.75" customHeight="1" x14ac:dyDescent="0.2"/>
    <row r="14651" ht="12.75" customHeight="1" x14ac:dyDescent="0.2"/>
    <row r="14652" ht="12.75" customHeight="1" x14ac:dyDescent="0.2"/>
    <row r="14653" ht="12.75" customHeight="1" x14ac:dyDescent="0.2"/>
    <row r="14654" ht="12.75" customHeight="1" x14ac:dyDescent="0.2"/>
    <row r="14655" ht="12.75" customHeight="1" x14ac:dyDescent="0.2"/>
    <row r="14656" ht="12.75" customHeight="1" x14ac:dyDescent="0.2"/>
    <row r="14657" ht="12.75" customHeight="1" x14ac:dyDescent="0.2"/>
    <row r="14658" ht="12.75" customHeight="1" x14ac:dyDescent="0.2"/>
    <row r="14659" ht="12.75" customHeight="1" x14ac:dyDescent="0.2"/>
    <row r="14660" ht="12.75" customHeight="1" x14ac:dyDescent="0.2"/>
    <row r="14661" ht="12.75" customHeight="1" x14ac:dyDescent="0.2"/>
    <row r="14662" ht="12.75" customHeight="1" x14ac:dyDescent="0.2"/>
    <row r="14663" ht="12.75" customHeight="1" x14ac:dyDescent="0.2"/>
    <row r="14664" ht="12.75" customHeight="1" x14ac:dyDescent="0.2"/>
    <row r="14665" ht="12.75" customHeight="1" x14ac:dyDescent="0.2"/>
    <row r="14666" ht="12.75" customHeight="1" x14ac:dyDescent="0.2"/>
    <row r="14667" ht="12.75" customHeight="1" x14ac:dyDescent="0.2"/>
    <row r="14668" ht="12.75" customHeight="1" x14ac:dyDescent="0.2"/>
    <row r="14669" ht="12.75" customHeight="1" x14ac:dyDescent="0.2"/>
    <row r="14670" ht="12.75" customHeight="1" x14ac:dyDescent="0.2"/>
    <row r="14671" ht="12.75" customHeight="1" x14ac:dyDescent="0.2"/>
    <row r="14672" ht="12.75" customHeight="1" x14ac:dyDescent="0.2"/>
    <row r="14673" ht="12.75" customHeight="1" x14ac:dyDescent="0.2"/>
    <row r="14674" ht="12.75" customHeight="1" x14ac:dyDescent="0.2"/>
    <row r="14675" ht="12.75" customHeight="1" x14ac:dyDescent="0.2"/>
    <row r="14676" ht="12.75" customHeight="1" x14ac:dyDescent="0.2"/>
    <row r="14677" ht="12.75" customHeight="1" x14ac:dyDescent="0.2"/>
    <row r="14678" ht="12.75" customHeight="1" x14ac:dyDescent="0.2"/>
    <row r="14679" ht="12.75" customHeight="1" x14ac:dyDescent="0.2"/>
    <row r="14680" ht="12.75" customHeight="1" x14ac:dyDescent="0.2"/>
    <row r="14681" ht="12.75" customHeight="1" x14ac:dyDescent="0.2"/>
    <row r="14682" ht="12.75" customHeight="1" x14ac:dyDescent="0.2"/>
    <row r="14683" ht="12.75" customHeight="1" x14ac:dyDescent="0.2"/>
    <row r="14684" ht="12.75" customHeight="1" x14ac:dyDescent="0.2"/>
    <row r="14685" ht="12.75" customHeight="1" x14ac:dyDescent="0.2"/>
    <row r="14686" ht="12.75" customHeight="1" x14ac:dyDescent="0.2"/>
    <row r="14687" ht="12.75" customHeight="1" x14ac:dyDescent="0.2"/>
    <row r="14688" ht="12.75" customHeight="1" x14ac:dyDescent="0.2"/>
    <row r="14689" ht="12.75" customHeight="1" x14ac:dyDescent="0.2"/>
    <row r="14690" ht="12.75" customHeight="1" x14ac:dyDescent="0.2"/>
    <row r="14691" ht="12.75" customHeight="1" x14ac:dyDescent="0.2"/>
    <row r="14692" ht="12.75" customHeight="1" x14ac:dyDescent="0.2"/>
    <row r="14693" ht="12.75" customHeight="1" x14ac:dyDescent="0.2"/>
    <row r="14694" ht="12.75" customHeight="1" x14ac:dyDescent="0.2"/>
    <row r="14695" ht="12.75" customHeight="1" x14ac:dyDescent="0.2"/>
    <row r="14696" ht="12.75" customHeight="1" x14ac:dyDescent="0.2"/>
    <row r="14697" ht="12.75" customHeight="1" x14ac:dyDescent="0.2"/>
    <row r="14698" ht="12.75" customHeight="1" x14ac:dyDescent="0.2"/>
    <row r="14699" ht="12.75" customHeight="1" x14ac:dyDescent="0.2"/>
    <row r="14700" ht="12.75" customHeight="1" x14ac:dyDescent="0.2"/>
    <row r="14701" ht="12.75" customHeight="1" x14ac:dyDescent="0.2"/>
    <row r="14702" ht="12.75" customHeight="1" x14ac:dyDescent="0.2"/>
    <row r="14703" ht="12.75" customHeight="1" x14ac:dyDescent="0.2"/>
    <row r="14704" ht="12.75" customHeight="1" x14ac:dyDescent="0.2"/>
    <row r="14705" ht="12.75" customHeight="1" x14ac:dyDescent="0.2"/>
    <row r="14706" ht="12.75" customHeight="1" x14ac:dyDescent="0.2"/>
    <row r="14707" ht="12.75" customHeight="1" x14ac:dyDescent="0.2"/>
    <row r="14708" ht="12.75" customHeight="1" x14ac:dyDescent="0.2"/>
    <row r="14709" ht="12.75" customHeight="1" x14ac:dyDescent="0.2"/>
    <row r="14710" ht="12.75" customHeight="1" x14ac:dyDescent="0.2"/>
    <row r="14711" ht="12.75" customHeight="1" x14ac:dyDescent="0.2"/>
    <row r="14712" ht="12.75" customHeight="1" x14ac:dyDescent="0.2"/>
    <row r="14713" ht="12.75" customHeight="1" x14ac:dyDescent="0.2"/>
    <row r="14714" ht="12.75" customHeight="1" x14ac:dyDescent="0.2"/>
    <row r="14715" ht="12.75" customHeight="1" x14ac:dyDescent="0.2"/>
    <row r="14716" ht="12.75" customHeight="1" x14ac:dyDescent="0.2"/>
    <row r="14717" ht="12.75" customHeight="1" x14ac:dyDescent="0.2"/>
    <row r="14718" ht="12.75" customHeight="1" x14ac:dyDescent="0.2"/>
    <row r="14719" ht="12.75" customHeight="1" x14ac:dyDescent="0.2"/>
    <row r="14720" ht="12.75" customHeight="1" x14ac:dyDescent="0.2"/>
    <row r="14721" ht="12.75" customHeight="1" x14ac:dyDescent="0.2"/>
    <row r="14722" ht="12.75" customHeight="1" x14ac:dyDescent="0.2"/>
    <row r="14723" ht="12.75" customHeight="1" x14ac:dyDescent="0.2"/>
    <row r="14724" ht="12.75" customHeight="1" x14ac:dyDescent="0.2"/>
    <row r="14725" ht="12.75" customHeight="1" x14ac:dyDescent="0.2"/>
    <row r="14726" ht="12.75" customHeight="1" x14ac:dyDescent="0.2"/>
    <row r="14727" ht="12.75" customHeight="1" x14ac:dyDescent="0.2"/>
    <row r="14728" ht="12.75" customHeight="1" x14ac:dyDescent="0.2"/>
    <row r="14729" ht="12.75" customHeight="1" x14ac:dyDescent="0.2"/>
    <row r="14730" ht="12.75" customHeight="1" x14ac:dyDescent="0.2"/>
    <row r="14731" ht="12.75" customHeight="1" x14ac:dyDescent="0.2"/>
    <row r="14732" ht="12.75" customHeight="1" x14ac:dyDescent="0.2"/>
    <row r="14733" ht="12.75" customHeight="1" x14ac:dyDescent="0.2"/>
    <row r="14734" ht="12.75" customHeight="1" x14ac:dyDescent="0.2"/>
    <row r="14735" ht="12.75" customHeight="1" x14ac:dyDescent="0.2"/>
    <row r="14736" ht="12.75" customHeight="1" x14ac:dyDescent="0.2"/>
    <row r="14737" ht="12.75" customHeight="1" x14ac:dyDescent="0.2"/>
    <row r="14738" ht="12.75" customHeight="1" x14ac:dyDescent="0.2"/>
    <row r="14739" ht="12.75" customHeight="1" x14ac:dyDescent="0.2"/>
    <row r="14740" ht="12.75" customHeight="1" x14ac:dyDescent="0.2"/>
    <row r="14741" ht="12.75" customHeight="1" x14ac:dyDescent="0.2"/>
    <row r="14742" ht="12.75" customHeight="1" x14ac:dyDescent="0.2"/>
    <row r="14743" ht="12.75" customHeight="1" x14ac:dyDescent="0.2"/>
    <row r="14744" ht="12.75" customHeight="1" x14ac:dyDescent="0.2"/>
    <row r="14745" ht="12.75" customHeight="1" x14ac:dyDescent="0.2"/>
    <row r="14746" ht="12.75" customHeight="1" x14ac:dyDescent="0.2"/>
    <row r="14747" ht="12.75" customHeight="1" x14ac:dyDescent="0.2"/>
    <row r="14748" ht="12.75" customHeight="1" x14ac:dyDescent="0.2"/>
    <row r="14749" ht="12.75" customHeight="1" x14ac:dyDescent="0.2"/>
    <row r="14750" ht="12.75" customHeight="1" x14ac:dyDescent="0.2"/>
    <row r="14751" ht="12.75" customHeight="1" x14ac:dyDescent="0.2"/>
    <row r="14752" ht="12.75" customHeight="1" x14ac:dyDescent="0.2"/>
    <row r="14753" ht="12.75" customHeight="1" x14ac:dyDescent="0.2"/>
    <row r="14754" ht="12.75" customHeight="1" x14ac:dyDescent="0.2"/>
    <row r="14755" ht="12.75" customHeight="1" x14ac:dyDescent="0.2"/>
    <row r="14756" ht="12.75" customHeight="1" x14ac:dyDescent="0.2"/>
    <row r="14757" ht="12.75" customHeight="1" x14ac:dyDescent="0.2"/>
    <row r="14758" ht="12.75" customHeight="1" x14ac:dyDescent="0.2"/>
    <row r="14759" ht="12.75" customHeight="1" x14ac:dyDescent="0.2"/>
    <row r="14760" ht="12.75" customHeight="1" x14ac:dyDescent="0.2"/>
    <row r="14761" ht="12.75" customHeight="1" x14ac:dyDescent="0.2"/>
    <row r="14762" ht="12.75" customHeight="1" x14ac:dyDescent="0.2"/>
    <row r="14763" ht="12.75" customHeight="1" x14ac:dyDescent="0.2"/>
    <row r="14764" ht="12.75" customHeight="1" x14ac:dyDescent="0.2"/>
    <row r="14765" ht="12.75" customHeight="1" x14ac:dyDescent="0.2"/>
    <row r="14766" ht="12.75" customHeight="1" x14ac:dyDescent="0.2"/>
    <row r="14767" ht="12.75" customHeight="1" x14ac:dyDescent="0.2"/>
    <row r="14768" ht="12.75" customHeight="1" x14ac:dyDescent="0.2"/>
    <row r="14769" ht="12.75" customHeight="1" x14ac:dyDescent="0.2"/>
    <row r="14770" ht="12.75" customHeight="1" x14ac:dyDescent="0.2"/>
    <row r="14771" ht="12.75" customHeight="1" x14ac:dyDescent="0.2"/>
    <row r="14772" ht="12.75" customHeight="1" x14ac:dyDescent="0.2"/>
    <row r="14773" ht="12.75" customHeight="1" x14ac:dyDescent="0.2"/>
    <row r="14774" ht="12.75" customHeight="1" x14ac:dyDescent="0.2"/>
    <row r="14775" ht="12.75" customHeight="1" x14ac:dyDescent="0.2"/>
    <row r="14776" ht="12.75" customHeight="1" x14ac:dyDescent="0.2"/>
    <row r="14777" ht="12.75" customHeight="1" x14ac:dyDescent="0.2"/>
    <row r="14778" ht="12.75" customHeight="1" x14ac:dyDescent="0.2"/>
    <row r="14779" ht="12.75" customHeight="1" x14ac:dyDescent="0.2"/>
    <row r="14780" ht="12.75" customHeight="1" x14ac:dyDescent="0.2"/>
    <row r="14781" ht="12.75" customHeight="1" x14ac:dyDescent="0.2"/>
    <row r="14782" ht="12.75" customHeight="1" x14ac:dyDescent="0.2"/>
    <row r="14783" ht="12.75" customHeight="1" x14ac:dyDescent="0.2"/>
    <row r="14784" ht="12.75" customHeight="1" x14ac:dyDescent="0.2"/>
    <row r="14785" ht="12.75" customHeight="1" x14ac:dyDescent="0.2"/>
    <row r="14786" ht="12.75" customHeight="1" x14ac:dyDescent="0.2"/>
    <row r="14787" ht="12.75" customHeight="1" x14ac:dyDescent="0.2"/>
    <row r="14788" ht="12.75" customHeight="1" x14ac:dyDescent="0.2"/>
    <row r="14789" ht="12.75" customHeight="1" x14ac:dyDescent="0.2"/>
    <row r="14790" ht="12.75" customHeight="1" x14ac:dyDescent="0.2"/>
    <row r="14791" ht="12.75" customHeight="1" x14ac:dyDescent="0.2"/>
    <row r="14792" ht="12.75" customHeight="1" x14ac:dyDescent="0.2"/>
    <row r="14793" ht="12.75" customHeight="1" x14ac:dyDescent="0.2"/>
    <row r="14794" ht="12.75" customHeight="1" x14ac:dyDescent="0.2"/>
    <row r="14795" ht="12.75" customHeight="1" x14ac:dyDescent="0.2"/>
    <row r="14796" ht="12.75" customHeight="1" x14ac:dyDescent="0.2"/>
    <row r="14797" ht="12.75" customHeight="1" x14ac:dyDescent="0.2"/>
    <row r="14798" ht="12.75" customHeight="1" x14ac:dyDescent="0.2"/>
    <row r="14799" ht="12.75" customHeight="1" x14ac:dyDescent="0.2"/>
    <row r="14800" ht="12.75" customHeight="1" x14ac:dyDescent="0.2"/>
    <row r="14801" ht="12.75" customHeight="1" x14ac:dyDescent="0.2"/>
    <row r="14802" ht="12.75" customHeight="1" x14ac:dyDescent="0.2"/>
    <row r="14803" ht="12.75" customHeight="1" x14ac:dyDescent="0.2"/>
    <row r="14804" ht="12.75" customHeight="1" x14ac:dyDescent="0.2"/>
    <row r="14805" ht="12.75" customHeight="1" x14ac:dyDescent="0.2"/>
    <row r="14806" ht="12.75" customHeight="1" x14ac:dyDescent="0.2"/>
    <row r="14807" ht="12.75" customHeight="1" x14ac:dyDescent="0.2"/>
    <row r="14808" ht="12.75" customHeight="1" x14ac:dyDescent="0.2"/>
    <row r="14809" ht="12.75" customHeight="1" x14ac:dyDescent="0.2"/>
    <row r="14810" ht="12.75" customHeight="1" x14ac:dyDescent="0.2"/>
    <row r="14811" ht="12.75" customHeight="1" x14ac:dyDescent="0.2"/>
    <row r="14812" ht="12.75" customHeight="1" x14ac:dyDescent="0.2"/>
    <row r="14813" ht="12.75" customHeight="1" x14ac:dyDescent="0.2"/>
    <row r="14814" ht="12.75" customHeight="1" x14ac:dyDescent="0.2"/>
    <row r="14815" ht="12.75" customHeight="1" x14ac:dyDescent="0.2"/>
    <row r="14816" ht="12.75" customHeight="1" x14ac:dyDescent="0.2"/>
    <row r="14817" ht="12.75" customHeight="1" x14ac:dyDescent="0.2"/>
    <row r="14818" ht="12.75" customHeight="1" x14ac:dyDescent="0.2"/>
    <row r="14819" ht="12.75" customHeight="1" x14ac:dyDescent="0.2"/>
    <row r="14820" ht="12.75" customHeight="1" x14ac:dyDescent="0.2"/>
    <row r="14821" ht="12.75" customHeight="1" x14ac:dyDescent="0.2"/>
    <row r="14822" ht="12.75" customHeight="1" x14ac:dyDescent="0.2"/>
    <row r="14823" ht="12.75" customHeight="1" x14ac:dyDescent="0.2"/>
    <row r="14824" ht="12.75" customHeight="1" x14ac:dyDescent="0.2"/>
    <row r="14825" ht="12.75" customHeight="1" x14ac:dyDescent="0.2"/>
    <row r="14826" ht="12.75" customHeight="1" x14ac:dyDescent="0.2"/>
    <row r="14827" ht="12.75" customHeight="1" x14ac:dyDescent="0.2"/>
    <row r="14828" ht="12.75" customHeight="1" x14ac:dyDescent="0.2"/>
    <row r="14829" ht="12.75" customHeight="1" x14ac:dyDescent="0.2"/>
    <row r="14830" ht="12.75" customHeight="1" x14ac:dyDescent="0.2"/>
    <row r="14831" ht="12.75" customHeight="1" x14ac:dyDescent="0.2"/>
    <row r="14832" ht="12.75" customHeight="1" x14ac:dyDescent="0.2"/>
    <row r="14833" ht="12.75" customHeight="1" x14ac:dyDescent="0.2"/>
    <row r="14834" ht="12.75" customHeight="1" x14ac:dyDescent="0.2"/>
    <row r="14835" ht="12.75" customHeight="1" x14ac:dyDescent="0.2"/>
    <row r="14836" ht="12.75" customHeight="1" x14ac:dyDescent="0.2"/>
    <row r="14837" ht="12.75" customHeight="1" x14ac:dyDescent="0.2"/>
    <row r="14838" ht="12.75" customHeight="1" x14ac:dyDescent="0.2"/>
    <row r="14839" ht="12.75" customHeight="1" x14ac:dyDescent="0.2"/>
    <row r="14840" ht="12.75" customHeight="1" x14ac:dyDescent="0.2"/>
    <row r="14841" ht="12.75" customHeight="1" x14ac:dyDescent="0.2"/>
    <row r="14842" ht="12.75" customHeight="1" x14ac:dyDescent="0.2"/>
    <row r="14843" ht="12.75" customHeight="1" x14ac:dyDescent="0.2"/>
    <row r="14844" ht="12.75" customHeight="1" x14ac:dyDescent="0.2"/>
    <row r="14845" ht="12.75" customHeight="1" x14ac:dyDescent="0.2"/>
    <row r="14846" ht="12.75" customHeight="1" x14ac:dyDescent="0.2"/>
    <row r="14847" ht="12.75" customHeight="1" x14ac:dyDescent="0.2"/>
    <row r="14848" ht="12.75" customHeight="1" x14ac:dyDescent="0.2"/>
    <row r="14849" ht="12.75" customHeight="1" x14ac:dyDescent="0.2"/>
    <row r="14850" ht="12.75" customHeight="1" x14ac:dyDescent="0.2"/>
    <row r="14851" ht="12.75" customHeight="1" x14ac:dyDescent="0.2"/>
    <row r="14852" ht="12.75" customHeight="1" x14ac:dyDescent="0.2"/>
    <row r="14853" ht="12.75" customHeight="1" x14ac:dyDescent="0.2"/>
    <row r="14854" ht="12.75" customHeight="1" x14ac:dyDescent="0.2"/>
    <row r="14855" ht="12.75" customHeight="1" x14ac:dyDescent="0.2"/>
    <row r="14856" ht="12.75" customHeight="1" x14ac:dyDescent="0.2"/>
    <row r="14857" ht="12.75" customHeight="1" x14ac:dyDescent="0.2"/>
    <row r="14858" ht="12.75" customHeight="1" x14ac:dyDescent="0.2"/>
    <row r="14859" ht="12.75" customHeight="1" x14ac:dyDescent="0.2"/>
    <row r="14860" ht="12.75" customHeight="1" x14ac:dyDescent="0.2"/>
    <row r="14861" ht="12.75" customHeight="1" x14ac:dyDescent="0.2"/>
    <row r="14862" ht="12.75" customHeight="1" x14ac:dyDescent="0.2"/>
    <row r="14863" ht="12.75" customHeight="1" x14ac:dyDescent="0.2"/>
    <row r="14864" ht="12.75" customHeight="1" x14ac:dyDescent="0.2"/>
    <row r="14865" ht="12.75" customHeight="1" x14ac:dyDescent="0.2"/>
    <row r="14866" ht="12.75" customHeight="1" x14ac:dyDescent="0.2"/>
    <row r="14867" ht="12.75" customHeight="1" x14ac:dyDescent="0.2"/>
    <row r="14868" ht="12.75" customHeight="1" x14ac:dyDescent="0.2"/>
    <row r="14869" ht="12.75" customHeight="1" x14ac:dyDescent="0.2"/>
    <row r="14870" ht="12.75" customHeight="1" x14ac:dyDescent="0.2"/>
    <row r="14871" ht="12.75" customHeight="1" x14ac:dyDescent="0.2"/>
    <row r="14872" ht="12.75" customHeight="1" x14ac:dyDescent="0.2"/>
    <row r="14873" ht="12.75" customHeight="1" x14ac:dyDescent="0.2"/>
    <row r="14874" ht="12.75" customHeight="1" x14ac:dyDescent="0.2"/>
    <row r="14875" ht="12.75" customHeight="1" x14ac:dyDescent="0.2"/>
    <row r="14876" ht="12.75" customHeight="1" x14ac:dyDescent="0.2"/>
    <row r="14877" ht="12.75" customHeight="1" x14ac:dyDescent="0.2"/>
    <row r="14878" ht="12.75" customHeight="1" x14ac:dyDescent="0.2"/>
    <row r="14879" ht="12.75" customHeight="1" x14ac:dyDescent="0.2"/>
    <row r="14880" ht="12.75" customHeight="1" x14ac:dyDescent="0.2"/>
    <row r="14881" ht="12.75" customHeight="1" x14ac:dyDescent="0.2"/>
    <row r="14882" ht="12.75" customHeight="1" x14ac:dyDescent="0.2"/>
    <row r="14883" ht="12.75" customHeight="1" x14ac:dyDescent="0.2"/>
    <row r="14884" ht="12.75" customHeight="1" x14ac:dyDescent="0.2"/>
    <row r="14885" ht="12.75" customHeight="1" x14ac:dyDescent="0.2"/>
    <row r="14886" ht="12.75" customHeight="1" x14ac:dyDescent="0.2"/>
    <row r="14887" ht="12.75" customHeight="1" x14ac:dyDescent="0.2"/>
    <row r="14888" ht="12.75" customHeight="1" x14ac:dyDescent="0.2"/>
    <row r="14889" ht="12.75" customHeight="1" x14ac:dyDescent="0.2"/>
    <row r="14890" ht="12.75" customHeight="1" x14ac:dyDescent="0.2"/>
    <row r="14891" ht="12.75" customHeight="1" x14ac:dyDescent="0.2"/>
    <row r="14892" ht="12.75" customHeight="1" x14ac:dyDescent="0.2"/>
    <row r="14893" ht="12.75" customHeight="1" x14ac:dyDescent="0.2"/>
    <row r="14894" ht="12.75" customHeight="1" x14ac:dyDescent="0.2"/>
    <row r="14895" ht="12.75" customHeight="1" x14ac:dyDescent="0.2"/>
    <row r="14896" ht="12.75" customHeight="1" x14ac:dyDescent="0.2"/>
    <row r="14897" ht="12.75" customHeight="1" x14ac:dyDescent="0.2"/>
    <row r="14898" ht="12.75" customHeight="1" x14ac:dyDescent="0.2"/>
    <row r="14899" ht="12.75" customHeight="1" x14ac:dyDescent="0.2"/>
    <row r="14900" ht="12.75" customHeight="1" x14ac:dyDescent="0.2"/>
    <row r="14901" ht="12.75" customHeight="1" x14ac:dyDescent="0.2"/>
    <row r="14902" ht="12.75" customHeight="1" x14ac:dyDescent="0.2"/>
    <row r="14903" ht="12.75" customHeight="1" x14ac:dyDescent="0.2"/>
    <row r="14904" ht="12.75" customHeight="1" x14ac:dyDescent="0.2"/>
    <row r="14905" ht="12.75" customHeight="1" x14ac:dyDescent="0.2"/>
    <row r="14906" ht="12.75" customHeight="1" x14ac:dyDescent="0.2"/>
    <row r="14907" ht="12.75" customHeight="1" x14ac:dyDescent="0.2"/>
    <row r="14908" ht="12.75" customHeight="1" x14ac:dyDescent="0.2"/>
    <row r="14909" ht="12.75" customHeight="1" x14ac:dyDescent="0.2"/>
    <row r="14910" ht="12.75" customHeight="1" x14ac:dyDescent="0.2"/>
    <row r="14911" ht="12.75" customHeight="1" x14ac:dyDescent="0.2"/>
    <row r="14912" ht="12.75" customHeight="1" x14ac:dyDescent="0.2"/>
    <row r="14913" ht="12.75" customHeight="1" x14ac:dyDescent="0.2"/>
    <row r="14914" ht="12.75" customHeight="1" x14ac:dyDescent="0.2"/>
    <row r="14915" ht="12.75" customHeight="1" x14ac:dyDescent="0.2"/>
    <row r="14916" ht="12.75" customHeight="1" x14ac:dyDescent="0.2"/>
    <row r="14917" ht="12.75" customHeight="1" x14ac:dyDescent="0.2"/>
    <row r="14918" ht="12.75" customHeight="1" x14ac:dyDescent="0.2"/>
    <row r="14919" ht="12.75" customHeight="1" x14ac:dyDescent="0.2"/>
    <row r="14920" ht="12.75" customHeight="1" x14ac:dyDescent="0.2"/>
    <row r="14921" ht="12.75" customHeight="1" x14ac:dyDescent="0.2"/>
    <row r="14922" ht="12.75" customHeight="1" x14ac:dyDescent="0.2"/>
    <row r="14923" ht="12.75" customHeight="1" x14ac:dyDescent="0.2"/>
    <row r="14924" ht="12.75" customHeight="1" x14ac:dyDescent="0.2"/>
    <row r="14925" ht="12.75" customHeight="1" x14ac:dyDescent="0.2"/>
    <row r="14926" ht="12.75" customHeight="1" x14ac:dyDescent="0.2"/>
    <row r="14927" ht="12.75" customHeight="1" x14ac:dyDescent="0.2"/>
    <row r="14928" ht="12.75" customHeight="1" x14ac:dyDescent="0.2"/>
    <row r="14929" ht="12.75" customHeight="1" x14ac:dyDescent="0.2"/>
    <row r="14930" ht="12.75" customHeight="1" x14ac:dyDescent="0.2"/>
    <row r="14931" ht="12.75" customHeight="1" x14ac:dyDescent="0.2"/>
    <row r="14932" ht="12.75" customHeight="1" x14ac:dyDescent="0.2"/>
    <row r="14933" ht="12.75" customHeight="1" x14ac:dyDescent="0.2"/>
    <row r="14934" ht="12.75" customHeight="1" x14ac:dyDescent="0.2"/>
    <row r="14935" ht="12.75" customHeight="1" x14ac:dyDescent="0.2"/>
    <row r="14936" ht="12.75" customHeight="1" x14ac:dyDescent="0.2"/>
    <row r="14937" ht="12.75" customHeight="1" x14ac:dyDescent="0.2"/>
    <row r="14938" ht="12.75" customHeight="1" x14ac:dyDescent="0.2"/>
    <row r="14939" ht="12.75" customHeight="1" x14ac:dyDescent="0.2"/>
    <row r="14940" ht="12.75" customHeight="1" x14ac:dyDescent="0.2"/>
    <row r="14941" ht="12.75" customHeight="1" x14ac:dyDescent="0.2"/>
    <row r="14942" ht="12.75" customHeight="1" x14ac:dyDescent="0.2"/>
    <row r="14943" ht="12.75" customHeight="1" x14ac:dyDescent="0.2"/>
    <row r="14944" ht="12.75" customHeight="1" x14ac:dyDescent="0.2"/>
    <row r="14945" ht="12.75" customHeight="1" x14ac:dyDescent="0.2"/>
    <row r="14946" ht="12.75" customHeight="1" x14ac:dyDescent="0.2"/>
    <row r="14947" ht="12.75" customHeight="1" x14ac:dyDescent="0.2"/>
    <row r="14948" ht="12.75" customHeight="1" x14ac:dyDescent="0.2"/>
    <row r="14949" ht="12.75" customHeight="1" x14ac:dyDescent="0.2"/>
    <row r="14950" ht="12.75" customHeight="1" x14ac:dyDescent="0.2"/>
    <row r="14951" ht="12.75" customHeight="1" x14ac:dyDescent="0.2"/>
    <row r="14952" ht="12.75" customHeight="1" x14ac:dyDescent="0.2"/>
    <row r="14953" ht="12.75" customHeight="1" x14ac:dyDescent="0.2"/>
    <row r="14954" ht="12.75" customHeight="1" x14ac:dyDescent="0.2"/>
    <row r="14955" ht="12.75" customHeight="1" x14ac:dyDescent="0.2"/>
    <row r="14956" ht="12.75" customHeight="1" x14ac:dyDescent="0.2"/>
    <row r="14957" ht="12.75" customHeight="1" x14ac:dyDescent="0.2"/>
    <row r="14958" ht="12.75" customHeight="1" x14ac:dyDescent="0.2"/>
    <row r="14959" ht="12.75" customHeight="1" x14ac:dyDescent="0.2"/>
    <row r="14960" ht="12.75" customHeight="1" x14ac:dyDescent="0.2"/>
    <row r="14961" ht="12.75" customHeight="1" x14ac:dyDescent="0.2"/>
    <row r="14962" ht="12.75" customHeight="1" x14ac:dyDescent="0.2"/>
    <row r="14963" ht="12.75" customHeight="1" x14ac:dyDescent="0.2"/>
    <row r="14964" ht="12.75" customHeight="1" x14ac:dyDescent="0.2"/>
    <row r="14965" ht="12.75" customHeight="1" x14ac:dyDescent="0.2"/>
    <row r="14966" ht="12.75" customHeight="1" x14ac:dyDescent="0.2"/>
    <row r="14967" ht="12.75" customHeight="1" x14ac:dyDescent="0.2"/>
    <row r="14968" ht="12.75" customHeight="1" x14ac:dyDescent="0.2"/>
    <row r="14969" ht="12.75" customHeight="1" x14ac:dyDescent="0.2"/>
    <row r="14970" ht="12.75" customHeight="1" x14ac:dyDescent="0.2"/>
    <row r="14971" ht="12.75" customHeight="1" x14ac:dyDescent="0.2"/>
    <row r="14972" ht="12.75" customHeight="1" x14ac:dyDescent="0.2"/>
    <row r="14973" ht="12.75" customHeight="1" x14ac:dyDescent="0.2"/>
    <row r="14974" ht="12.75" customHeight="1" x14ac:dyDescent="0.2"/>
    <row r="14975" ht="12.75" customHeight="1" x14ac:dyDescent="0.2"/>
    <row r="14976" ht="12.75" customHeight="1" x14ac:dyDescent="0.2"/>
    <row r="14977" ht="12.75" customHeight="1" x14ac:dyDescent="0.2"/>
    <row r="14978" ht="12.75" customHeight="1" x14ac:dyDescent="0.2"/>
    <row r="14979" ht="12.75" customHeight="1" x14ac:dyDescent="0.2"/>
    <row r="14980" ht="12.75" customHeight="1" x14ac:dyDescent="0.2"/>
    <row r="14981" ht="12.75" customHeight="1" x14ac:dyDescent="0.2"/>
    <row r="14982" ht="12.75" customHeight="1" x14ac:dyDescent="0.2"/>
    <row r="14983" ht="12.75" customHeight="1" x14ac:dyDescent="0.2"/>
    <row r="14984" ht="12.75" customHeight="1" x14ac:dyDescent="0.2"/>
    <row r="14985" ht="12.75" customHeight="1" x14ac:dyDescent="0.2"/>
    <row r="14986" ht="12.75" customHeight="1" x14ac:dyDescent="0.2"/>
    <row r="14987" ht="12.75" customHeight="1" x14ac:dyDescent="0.2"/>
    <row r="14988" ht="12.75" customHeight="1" x14ac:dyDescent="0.2"/>
    <row r="14989" ht="12.75" customHeight="1" x14ac:dyDescent="0.2"/>
    <row r="14990" ht="12.75" customHeight="1" x14ac:dyDescent="0.2"/>
    <row r="14991" ht="12.75" customHeight="1" x14ac:dyDescent="0.2"/>
    <row r="14992" ht="12.75" customHeight="1" x14ac:dyDescent="0.2"/>
    <row r="14993" ht="12.75" customHeight="1" x14ac:dyDescent="0.2"/>
    <row r="14994" ht="12.75" customHeight="1" x14ac:dyDescent="0.2"/>
    <row r="14995" ht="12.75" customHeight="1" x14ac:dyDescent="0.2"/>
    <row r="14996" ht="12.75" customHeight="1" x14ac:dyDescent="0.2"/>
    <row r="14997" ht="12.75" customHeight="1" x14ac:dyDescent="0.2"/>
    <row r="14998" ht="12.75" customHeight="1" x14ac:dyDescent="0.2"/>
    <row r="14999" ht="12.75" customHeight="1" x14ac:dyDescent="0.2"/>
    <row r="15000" ht="12.75" customHeight="1" x14ac:dyDescent="0.2"/>
    <row r="15001" ht="12.75" customHeight="1" x14ac:dyDescent="0.2"/>
    <row r="15002" ht="12.75" customHeight="1" x14ac:dyDescent="0.2"/>
    <row r="15003" ht="12.75" customHeight="1" x14ac:dyDescent="0.2"/>
    <row r="15004" ht="12.75" customHeight="1" x14ac:dyDescent="0.2"/>
    <row r="15005" ht="12.75" customHeight="1" x14ac:dyDescent="0.2"/>
    <row r="15006" ht="12.75" customHeight="1" x14ac:dyDescent="0.2"/>
    <row r="15007" ht="12.75" customHeight="1" x14ac:dyDescent="0.2"/>
    <row r="15008" ht="12.75" customHeight="1" x14ac:dyDescent="0.2"/>
    <row r="15009" ht="12.75" customHeight="1" x14ac:dyDescent="0.2"/>
    <row r="15010" ht="12.75" customHeight="1" x14ac:dyDescent="0.2"/>
    <row r="15011" ht="12.75" customHeight="1" x14ac:dyDescent="0.2"/>
    <row r="15012" ht="12.75" customHeight="1" x14ac:dyDescent="0.2"/>
    <row r="15013" ht="12.75" customHeight="1" x14ac:dyDescent="0.2"/>
    <row r="15014" ht="12.75" customHeight="1" x14ac:dyDescent="0.2"/>
    <row r="15015" ht="12.75" customHeight="1" x14ac:dyDescent="0.2"/>
    <row r="15016" ht="12.75" customHeight="1" x14ac:dyDescent="0.2"/>
    <row r="15017" ht="12.75" customHeight="1" x14ac:dyDescent="0.2"/>
    <row r="15018" ht="12.75" customHeight="1" x14ac:dyDescent="0.2"/>
    <row r="15019" ht="12.75" customHeight="1" x14ac:dyDescent="0.2"/>
    <row r="15020" ht="12.75" customHeight="1" x14ac:dyDescent="0.2"/>
    <row r="15021" ht="12.75" customHeight="1" x14ac:dyDescent="0.2"/>
    <row r="15022" ht="12.75" customHeight="1" x14ac:dyDescent="0.2"/>
    <row r="15023" ht="12.75" customHeight="1" x14ac:dyDescent="0.2"/>
    <row r="15024" ht="12.75" customHeight="1" x14ac:dyDescent="0.2"/>
    <row r="15025" ht="12.75" customHeight="1" x14ac:dyDescent="0.2"/>
    <row r="15026" ht="12.75" customHeight="1" x14ac:dyDescent="0.2"/>
    <row r="15027" ht="12.75" customHeight="1" x14ac:dyDescent="0.2"/>
    <row r="15028" ht="12.75" customHeight="1" x14ac:dyDescent="0.2"/>
    <row r="15029" ht="12.75" customHeight="1" x14ac:dyDescent="0.2"/>
    <row r="15030" ht="12.75" customHeight="1" x14ac:dyDescent="0.2"/>
    <row r="15031" ht="12.75" customHeight="1" x14ac:dyDescent="0.2"/>
    <row r="15032" ht="12.75" customHeight="1" x14ac:dyDescent="0.2"/>
    <row r="15033" ht="12.75" customHeight="1" x14ac:dyDescent="0.2"/>
    <row r="15034" ht="12.75" customHeight="1" x14ac:dyDescent="0.2"/>
    <row r="15035" ht="12.75" customHeight="1" x14ac:dyDescent="0.2"/>
    <row r="15036" ht="12.75" customHeight="1" x14ac:dyDescent="0.2"/>
    <row r="15037" ht="12.75" customHeight="1" x14ac:dyDescent="0.2"/>
    <row r="15038" ht="12.75" customHeight="1" x14ac:dyDescent="0.2"/>
    <row r="15039" ht="12.75" customHeight="1" x14ac:dyDescent="0.2"/>
    <row r="15040" ht="12.75" customHeight="1" x14ac:dyDescent="0.2"/>
    <row r="15041" ht="12.75" customHeight="1" x14ac:dyDescent="0.2"/>
    <row r="15042" ht="12.75" customHeight="1" x14ac:dyDescent="0.2"/>
    <row r="15043" ht="12.75" customHeight="1" x14ac:dyDescent="0.2"/>
    <row r="15044" ht="12.75" customHeight="1" x14ac:dyDescent="0.2"/>
    <row r="15045" ht="12.75" customHeight="1" x14ac:dyDescent="0.2"/>
    <row r="15046" ht="12.75" customHeight="1" x14ac:dyDescent="0.2"/>
    <row r="15047" ht="12.75" customHeight="1" x14ac:dyDescent="0.2"/>
    <row r="15048" ht="12.75" customHeight="1" x14ac:dyDescent="0.2"/>
    <row r="15049" ht="12.75" customHeight="1" x14ac:dyDescent="0.2"/>
    <row r="15050" ht="12.75" customHeight="1" x14ac:dyDescent="0.2"/>
    <row r="15051" ht="12.75" customHeight="1" x14ac:dyDescent="0.2"/>
    <row r="15052" ht="12.75" customHeight="1" x14ac:dyDescent="0.2"/>
    <row r="15053" ht="12.75" customHeight="1" x14ac:dyDescent="0.2"/>
    <row r="15054" ht="12.75" customHeight="1" x14ac:dyDescent="0.2"/>
    <row r="15055" ht="12.75" customHeight="1" x14ac:dyDescent="0.2"/>
    <row r="15056" ht="12.75" customHeight="1" x14ac:dyDescent="0.2"/>
    <row r="15057" ht="12.75" customHeight="1" x14ac:dyDescent="0.2"/>
    <row r="15058" ht="12.75" customHeight="1" x14ac:dyDescent="0.2"/>
    <row r="15059" ht="12.75" customHeight="1" x14ac:dyDescent="0.2"/>
    <row r="15060" ht="12.75" customHeight="1" x14ac:dyDescent="0.2"/>
    <row r="15061" ht="12.75" customHeight="1" x14ac:dyDescent="0.2"/>
    <row r="15062" ht="12.75" customHeight="1" x14ac:dyDescent="0.2"/>
    <row r="15063" ht="12.75" customHeight="1" x14ac:dyDescent="0.2"/>
    <row r="15064" ht="12.75" customHeight="1" x14ac:dyDescent="0.2"/>
    <row r="15065" ht="12.75" customHeight="1" x14ac:dyDescent="0.2"/>
    <row r="15066" ht="12.75" customHeight="1" x14ac:dyDescent="0.2"/>
    <row r="15067" ht="12.75" customHeight="1" x14ac:dyDescent="0.2"/>
    <row r="15068" ht="12.75" customHeight="1" x14ac:dyDescent="0.2"/>
    <row r="15069" ht="12.75" customHeight="1" x14ac:dyDescent="0.2"/>
    <row r="15070" ht="12.75" customHeight="1" x14ac:dyDescent="0.2"/>
    <row r="15071" ht="12.75" customHeight="1" x14ac:dyDescent="0.2"/>
    <row r="15072" ht="12.75" customHeight="1" x14ac:dyDescent="0.2"/>
    <row r="15073" ht="12.75" customHeight="1" x14ac:dyDescent="0.2"/>
    <row r="15074" ht="12.75" customHeight="1" x14ac:dyDescent="0.2"/>
    <row r="15075" ht="12.75" customHeight="1" x14ac:dyDescent="0.2"/>
    <row r="15076" ht="12.75" customHeight="1" x14ac:dyDescent="0.2"/>
    <row r="15077" ht="12.75" customHeight="1" x14ac:dyDescent="0.2"/>
    <row r="15078" ht="12.75" customHeight="1" x14ac:dyDescent="0.2"/>
    <row r="15079" ht="12.75" customHeight="1" x14ac:dyDescent="0.2"/>
    <row r="15080" ht="12.75" customHeight="1" x14ac:dyDescent="0.2"/>
    <row r="15081" ht="12.75" customHeight="1" x14ac:dyDescent="0.2"/>
    <row r="15082" ht="12.75" customHeight="1" x14ac:dyDescent="0.2"/>
    <row r="15083" ht="12.75" customHeight="1" x14ac:dyDescent="0.2"/>
    <row r="15084" ht="12.75" customHeight="1" x14ac:dyDescent="0.2"/>
    <row r="15085" ht="12.75" customHeight="1" x14ac:dyDescent="0.2"/>
    <row r="15086" ht="12.75" customHeight="1" x14ac:dyDescent="0.2"/>
    <row r="15087" ht="12.75" customHeight="1" x14ac:dyDescent="0.2"/>
    <row r="15088" ht="12.75" customHeight="1" x14ac:dyDescent="0.2"/>
    <row r="15089" ht="12.75" customHeight="1" x14ac:dyDescent="0.2"/>
    <row r="15090" ht="12.75" customHeight="1" x14ac:dyDescent="0.2"/>
    <row r="15091" ht="12.75" customHeight="1" x14ac:dyDescent="0.2"/>
    <row r="15092" ht="12.75" customHeight="1" x14ac:dyDescent="0.2"/>
    <row r="15093" ht="12.75" customHeight="1" x14ac:dyDescent="0.2"/>
    <row r="15094" ht="12.75" customHeight="1" x14ac:dyDescent="0.2"/>
    <row r="15095" ht="12.75" customHeight="1" x14ac:dyDescent="0.2"/>
    <row r="15096" ht="12.75" customHeight="1" x14ac:dyDescent="0.2"/>
    <row r="15097" ht="12.75" customHeight="1" x14ac:dyDescent="0.2"/>
    <row r="15098" ht="12.75" customHeight="1" x14ac:dyDescent="0.2"/>
    <row r="15099" ht="12.75" customHeight="1" x14ac:dyDescent="0.2"/>
    <row r="15100" ht="12.75" customHeight="1" x14ac:dyDescent="0.2"/>
    <row r="15101" ht="12.75" customHeight="1" x14ac:dyDescent="0.2"/>
    <row r="15102" ht="12.75" customHeight="1" x14ac:dyDescent="0.2"/>
    <row r="15103" ht="12.75" customHeight="1" x14ac:dyDescent="0.2"/>
    <row r="15104" ht="12.75" customHeight="1" x14ac:dyDescent="0.2"/>
    <row r="15105" ht="12.75" customHeight="1" x14ac:dyDescent="0.2"/>
    <row r="15106" ht="12.75" customHeight="1" x14ac:dyDescent="0.2"/>
    <row r="15107" ht="12.75" customHeight="1" x14ac:dyDescent="0.2"/>
    <row r="15108" ht="12.75" customHeight="1" x14ac:dyDescent="0.2"/>
    <row r="15109" ht="12.75" customHeight="1" x14ac:dyDescent="0.2"/>
    <row r="15110" ht="12.75" customHeight="1" x14ac:dyDescent="0.2"/>
    <row r="15111" ht="12.75" customHeight="1" x14ac:dyDescent="0.2"/>
    <row r="15112" ht="12.75" customHeight="1" x14ac:dyDescent="0.2"/>
    <row r="15113" ht="12.75" customHeight="1" x14ac:dyDescent="0.2"/>
    <row r="15114" ht="12.75" customHeight="1" x14ac:dyDescent="0.2"/>
    <row r="15115" ht="12.75" customHeight="1" x14ac:dyDescent="0.2"/>
    <row r="15116" ht="12.75" customHeight="1" x14ac:dyDescent="0.2"/>
    <row r="15117" ht="12.75" customHeight="1" x14ac:dyDescent="0.2"/>
    <row r="15118" ht="12.75" customHeight="1" x14ac:dyDescent="0.2"/>
    <row r="15119" ht="12.75" customHeight="1" x14ac:dyDescent="0.2"/>
    <row r="15120" ht="12.75" customHeight="1" x14ac:dyDescent="0.2"/>
    <row r="15121" ht="12.75" customHeight="1" x14ac:dyDescent="0.2"/>
    <row r="15122" ht="12.75" customHeight="1" x14ac:dyDescent="0.2"/>
    <row r="15123" ht="12.75" customHeight="1" x14ac:dyDescent="0.2"/>
    <row r="15124" ht="12.75" customHeight="1" x14ac:dyDescent="0.2"/>
    <row r="15125" ht="12.75" customHeight="1" x14ac:dyDescent="0.2"/>
    <row r="15126" ht="12.75" customHeight="1" x14ac:dyDescent="0.2"/>
    <row r="15127" ht="12.75" customHeight="1" x14ac:dyDescent="0.2"/>
    <row r="15128" ht="12.75" customHeight="1" x14ac:dyDescent="0.2"/>
    <row r="15129" ht="12.75" customHeight="1" x14ac:dyDescent="0.2"/>
    <row r="15130" ht="12.75" customHeight="1" x14ac:dyDescent="0.2"/>
    <row r="15131" ht="12.75" customHeight="1" x14ac:dyDescent="0.2"/>
    <row r="15132" ht="12.75" customHeight="1" x14ac:dyDescent="0.2"/>
    <row r="15133" ht="12.75" customHeight="1" x14ac:dyDescent="0.2"/>
    <row r="15134" ht="12.75" customHeight="1" x14ac:dyDescent="0.2"/>
    <row r="15135" ht="12.75" customHeight="1" x14ac:dyDescent="0.2"/>
    <row r="15136" ht="12.75" customHeight="1" x14ac:dyDescent="0.2"/>
    <row r="15137" ht="12.75" customHeight="1" x14ac:dyDescent="0.2"/>
    <row r="15138" ht="12.75" customHeight="1" x14ac:dyDescent="0.2"/>
    <row r="15139" ht="12.75" customHeight="1" x14ac:dyDescent="0.2"/>
    <row r="15140" ht="12.75" customHeight="1" x14ac:dyDescent="0.2"/>
    <row r="15141" ht="12.75" customHeight="1" x14ac:dyDescent="0.2"/>
    <row r="15142" ht="12.75" customHeight="1" x14ac:dyDescent="0.2"/>
    <row r="15143" ht="12.75" customHeight="1" x14ac:dyDescent="0.2"/>
    <row r="15144" ht="12.75" customHeight="1" x14ac:dyDescent="0.2"/>
    <row r="15145" ht="12.75" customHeight="1" x14ac:dyDescent="0.2"/>
    <row r="15146" ht="12.75" customHeight="1" x14ac:dyDescent="0.2"/>
    <row r="15147" ht="12.75" customHeight="1" x14ac:dyDescent="0.2"/>
    <row r="15148" ht="12.75" customHeight="1" x14ac:dyDescent="0.2"/>
    <row r="15149" ht="12.75" customHeight="1" x14ac:dyDescent="0.2"/>
    <row r="15150" ht="12.75" customHeight="1" x14ac:dyDescent="0.2"/>
    <row r="15151" ht="12.75" customHeight="1" x14ac:dyDescent="0.2"/>
    <row r="15152" ht="12.75" customHeight="1" x14ac:dyDescent="0.2"/>
    <row r="15153" ht="12.75" customHeight="1" x14ac:dyDescent="0.2"/>
    <row r="15154" ht="12.75" customHeight="1" x14ac:dyDescent="0.2"/>
    <row r="15155" ht="12.75" customHeight="1" x14ac:dyDescent="0.2"/>
    <row r="15156" ht="12.75" customHeight="1" x14ac:dyDescent="0.2"/>
    <row r="15157" ht="12.75" customHeight="1" x14ac:dyDescent="0.2"/>
    <row r="15158" ht="12.75" customHeight="1" x14ac:dyDescent="0.2"/>
    <row r="15159" ht="12.75" customHeight="1" x14ac:dyDescent="0.2"/>
    <row r="15160" ht="12.75" customHeight="1" x14ac:dyDescent="0.2"/>
    <row r="15161" ht="12.75" customHeight="1" x14ac:dyDescent="0.2"/>
    <row r="15162" ht="12.75" customHeight="1" x14ac:dyDescent="0.2"/>
    <row r="15163" ht="12.75" customHeight="1" x14ac:dyDescent="0.2"/>
    <row r="15164" ht="12.75" customHeight="1" x14ac:dyDescent="0.2"/>
    <row r="15165" ht="12.75" customHeight="1" x14ac:dyDescent="0.2"/>
    <row r="15166" ht="12.75" customHeight="1" x14ac:dyDescent="0.2"/>
    <row r="15167" ht="12.75" customHeight="1" x14ac:dyDescent="0.2"/>
    <row r="15168" ht="12.75" customHeight="1" x14ac:dyDescent="0.2"/>
    <row r="15169" ht="12.75" customHeight="1" x14ac:dyDescent="0.2"/>
    <row r="15170" ht="12.75" customHeight="1" x14ac:dyDescent="0.2"/>
    <row r="15171" ht="12.75" customHeight="1" x14ac:dyDescent="0.2"/>
    <row r="15172" ht="12.75" customHeight="1" x14ac:dyDescent="0.2"/>
    <row r="15173" ht="12.75" customHeight="1" x14ac:dyDescent="0.2"/>
    <row r="15174" ht="12.75" customHeight="1" x14ac:dyDescent="0.2"/>
    <row r="15175" ht="12.75" customHeight="1" x14ac:dyDescent="0.2"/>
    <row r="15176" ht="12.75" customHeight="1" x14ac:dyDescent="0.2"/>
    <row r="15177" ht="12.75" customHeight="1" x14ac:dyDescent="0.2"/>
    <row r="15178" ht="12.75" customHeight="1" x14ac:dyDescent="0.2"/>
    <row r="15179" ht="12.75" customHeight="1" x14ac:dyDescent="0.2"/>
    <row r="15180" ht="12.75" customHeight="1" x14ac:dyDescent="0.2"/>
    <row r="15181" ht="12.75" customHeight="1" x14ac:dyDescent="0.2"/>
    <row r="15182" ht="12.75" customHeight="1" x14ac:dyDescent="0.2"/>
    <row r="15183" ht="12.75" customHeight="1" x14ac:dyDescent="0.2"/>
    <row r="15184" ht="12.75" customHeight="1" x14ac:dyDescent="0.2"/>
    <row r="15185" ht="12.75" customHeight="1" x14ac:dyDescent="0.2"/>
    <row r="15186" ht="12.75" customHeight="1" x14ac:dyDescent="0.2"/>
    <row r="15187" ht="12.75" customHeight="1" x14ac:dyDescent="0.2"/>
    <row r="15188" ht="12.75" customHeight="1" x14ac:dyDescent="0.2"/>
    <row r="15189" ht="12.75" customHeight="1" x14ac:dyDescent="0.2"/>
    <row r="15190" ht="12.75" customHeight="1" x14ac:dyDescent="0.2"/>
    <row r="15191" ht="12.75" customHeight="1" x14ac:dyDescent="0.2"/>
    <row r="15192" ht="12.75" customHeight="1" x14ac:dyDescent="0.2"/>
    <row r="15193" ht="12.75" customHeight="1" x14ac:dyDescent="0.2"/>
    <row r="15194" ht="12.75" customHeight="1" x14ac:dyDescent="0.2"/>
    <row r="15195" ht="12.75" customHeight="1" x14ac:dyDescent="0.2"/>
    <row r="15196" ht="12.75" customHeight="1" x14ac:dyDescent="0.2"/>
    <row r="15197" ht="12.75" customHeight="1" x14ac:dyDescent="0.2"/>
    <row r="15198" ht="12.75" customHeight="1" x14ac:dyDescent="0.2"/>
    <row r="15199" ht="12.75" customHeight="1" x14ac:dyDescent="0.2"/>
    <row r="15200" ht="12.75" customHeight="1" x14ac:dyDescent="0.2"/>
    <row r="15201" ht="12.75" customHeight="1" x14ac:dyDescent="0.2"/>
    <row r="15202" ht="12.75" customHeight="1" x14ac:dyDescent="0.2"/>
    <row r="15203" ht="12.75" customHeight="1" x14ac:dyDescent="0.2"/>
    <row r="15204" ht="12.75" customHeight="1" x14ac:dyDescent="0.2"/>
    <row r="15205" ht="12.75" customHeight="1" x14ac:dyDescent="0.2"/>
    <row r="15206" ht="12.75" customHeight="1" x14ac:dyDescent="0.2"/>
    <row r="15207" ht="12.75" customHeight="1" x14ac:dyDescent="0.2"/>
    <row r="15208" ht="12.75" customHeight="1" x14ac:dyDescent="0.2"/>
    <row r="15209" ht="12.75" customHeight="1" x14ac:dyDescent="0.2"/>
    <row r="15210" ht="12.75" customHeight="1" x14ac:dyDescent="0.2"/>
    <row r="15211" ht="12.75" customHeight="1" x14ac:dyDescent="0.2"/>
    <row r="15212" ht="12.75" customHeight="1" x14ac:dyDescent="0.2"/>
    <row r="15213" ht="12.75" customHeight="1" x14ac:dyDescent="0.2"/>
    <row r="15214" ht="12.75" customHeight="1" x14ac:dyDescent="0.2"/>
    <row r="15215" ht="12.75" customHeight="1" x14ac:dyDescent="0.2"/>
    <row r="15216" ht="12.75" customHeight="1" x14ac:dyDescent="0.2"/>
    <row r="15217" ht="12.75" customHeight="1" x14ac:dyDescent="0.2"/>
    <row r="15218" ht="12.75" customHeight="1" x14ac:dyDescent="0.2"/>
    <row r="15219" ht="12.75" customHeight="1" x14ac:dyDescent="0.2"/>
    <row r="15220" ht="12.75" customHeight="1" x14ac:dyDescent="0.2"/>
    <row r="15221" ht="12.75" customHeight="1" x14ac:dyDescent="0.2"/>
    <row r="15222" ht="12.75" customHeight="1" x14ac:dyDescent="0.2"/>
    <row r="15223" ht="12.75" customHeight="1" x14ac:dyDescent="0.2"/>
    <row r="15224" ht="12.75" customHeight="1" x14ac:dyDescent="0.2"/>
    <row r="15225" ht="12.75" customHeight="1" x14ac:dyDescent="0.2"/>
    <row r="15226" ht="12.75" customHeight="1" x14ac:dyDescent="0.2"/>
    <row r="15227" ht="12.75" customHeight="1" x14ac:dyDescent="0.2"/>
    <row r="15228" ht="12.75" customHeight="1" x14ac:dyDescent="0.2"/>
    <row r="15229" ht="12.75" customHeight="1" x14ac:dyDescent="0.2"/>
    <row r="15230" ht="12.75" customHeight="1" x14ac:dyDescent="0.2"/>
    <row r="15231" ht="12.75" customHeight="1" x14ac:dyDescent="0.2"/>
    <row r="15232" ht="12.75" customHeight="1" x14ac:dyDescent="0.2"/>
    <row r="15233" ht="12.75" customHeight="1" x14ac:dyDescent="0.2"/>
    <row r="15234" ht="12.75" customHeight="1" x14ac:dyDescent="0.2"/>
    <row r="15235" ht="12.75" customHeight="1" x14ac:dyDescent="0.2"/>
    <row r="15236" ht="12.75" customHeight="1" x14ac:dyDescent="0.2"/>
    <row r="15237" ht="12.75" customHeight="1" x14ac:dyDescent="0.2"/>
    <row r="15238" ht="12.75" customHeight="1" x14ac:dyDescent="0.2"/>
    <row r="15239" ht="12.75" customHeight="1" x14ac:dyDescent="0.2"/>
    <row r="15240" ht="12.75" customHeight="1" x14ac:dyDescent="0.2"/>
    <row r="15241" ht="12.75" customHeight="1" x14ac:dyDescent="0.2"/>
    <row r="15242" ht="12.75" customHeight="1" x14ac:dyDescent="0.2"/>
    <row r="15243" ht="12.75" customHeight="1" x14ac:dyDescent="0.2"/>
    <row r="15244" ht="12.75" customHeight="1" x14ac:dyDescent="0.2"/>
    <row r="15245" ht="12.75" customHeight="1" x14ac:dyDescent="0.2"/>
    <row r="15246" ht="12.75" customHeight="1" x14ac:dyDescent="0.2"/>
    <row r="15247" ht="12.75" customHeight="1" x14ac:dyDescent="0.2"/>
    <row r="15248" ht="12.75" customHeight="1" x14ac:dyDescent="0.2"/>
    <row r="15249" ht="12.75" customHeight="1" x14ac:dyDescent="0.2"/>
    <row r="15250" ht="12.75" customHeight="1" x14ac:dyDescent="0.2"/>
    <row r="15251" ht="12.75" customHeight="1" x14ac:dyDescent="0.2"/>
    <row r="15252" ht="12.75" customHeight="1" x14ac:dyDescent="0.2"/>
    <row r="15253" ht="12.75" customHeight="1" x14ac:dyDescent="0.2"/>
    <row r="15254" ht="12.75" customHeight="1" x14ac:dyDescent="0.2"/>
    <row r="15255" ht="12.75" customHeight="1" x14ac:dyDescent="0.2"/>
    <row r="15256" ht="12.75" customHeight="1" x14ac:dyDescent="0.2"/>
    <row r="15257" ht="12.75" customHeight="1" x14ac:dyDescent="0.2"/>
    <row r="15258" ht="12.75" customHeight="1" x14ac:dyDescent="0.2"/>
    <row r="15259" ht="12.75" customHeight="1" x14ac:dyDescent="0.2"/>
    <row r="15260" ht="12.75" customHeight="1" x14ac:dyDescent="0.2"/>
    <row r="15261" ht="12.75" customHeight="1" x14ac:dyDescent="0.2"/>
    <row r="15262" ht="12.75" customHeight="1" x14ac:dyDescent="0.2"/>
    <row r="15263" ht="12.75" customHeight="1" x14ac:dyDescent="0.2"/>
    <row r="15264" ht="12.75" customHeight="1" x14ac:dyDescent="0.2"/>
    <row r="15265" ht="12.75" customHeight="1" x14ac:dyDescent="0.2"/>
    <row r="15266" ht="12.75" customHeight="1" x14ac:dyDescent="0.2"/>
    <row r="15267" ht="12.75" customHeight="1" x14ac:dyDescent="0.2"/>
    <row r="15268" ht="12.75" customHeight="1" x14ac:dyDescent="0.2"/>
    <row r="15269" ht="12.75" customHeight="1" x14ac:dyDescent="0.2"/>
    <row r="15270" ht="12.75" customHeight="1" x14ac:dyDescent="0.2"/>
    <row r="15271" ht="12.75" customHeight="1" x14ac:dyDescent="0.2"/>
    <row r="15272" ht="12.75" customHeight="1" x14ac:dyDescent="0.2"/>
    <row r="15273" ht="12.75" customHeight="1" x14ac:dyDescent="0.2"/>
    <row r="15274" ht="12.75" customHeight="1" x14ac:dyDescent="0.2"/>
    <row r="15275" ht="12.75" customHeight="1" x14ac:dyDescent="0.2"/>
    <row r="15276" ht="12.75" customHeight="1" x14ac:dyDescent="0.2"/>
    <row r="15277" ht="12.75" customHeight="1" x14ac:dyDescent="0.2"/>
    <row r="15278" ht="12.75" customHeight="1" x14ac:dyDescent="0.2"/>
    <row r="15279" ht="12.75" customHeight="1" x14ac:dyDescent="0.2"/>
    <row r="15280" ht="12.75" customHeight="1" x14ac:dyDescent="0.2"/>
    <row r="15281" ht="12.75" customHeight="1" x14ac:dyDescent="0.2"/>
    <row r="15282" ht="12.75" customHeight="1" x14ac:dyDescent="0.2"/>
    <row r="15283" ht="12.75" customHeight="1" x14ac:dyDescent="0.2"/>
    <row r="15284" ht="12.75" customHeight="1" x14ac:dyDescent="0.2"/>
    <row r="15285" ht="12.75" customHeight="1" x14ac:dyDescent="0.2"/>
    <row r="15286" ht="12.75" customHeight="1" x14ac:dyDescent="0.2"/>
    <row r="15287" ht="12.75" customHeight="1" x14ac:dyDescent="0.2"/>
    <row r="15288" ht="12.75" customHeight="1" x14ac:dyDescent="0.2"/>
    <row r="15289" ht="12.75" customHeight="1" x14ac:dyDescent="0.2"/>
    <row r="15290" ht="12.75" customHeight="1" x14ac:dyDescent="0.2"/>
    <row r="15291" ht="12.75" customHeight="1" x14ac:dyDescent="0.2"/>
    <row r="15292" ht="12.75" customHeight="1" x14ac:dyDescent="0.2"/>
    <row r="15293" ht="12.75" customHeight="1" x14ac:dyDescent="0.2"/>
    <row r="15294" ht="12.75" customHeight="1" x14ac:dyDescent="0.2"/>
    <row r="15295" ht="12.75" customHeight="1" x14ac:dyDescent="0.2"/>
    <row r="15296" ht="12.75" customHeight="1" x14ac:dyDescent="0.2"/>
    <row r="15297" ht="12.75" customHeight="1" x14ac:dyDescent="0.2"/>
    <row r="15298" ht="12.75" customHeight="1" x14ac:dyDescent="0.2"/>
    <row r="15299" ht="12.75" customHeight="1" x14ac:dyDescent="0.2"/>
    <row r="15300" ht="12.75" customHeight="1" x14ac:dyDescent="0.2"/>
    <row r="15301" ht="12.75" customHeight="1" x14ac:dyDescent="0.2"/>
    <row r="15302" ht="12.75" customHeight="1" x14ac:dyDescent="0.2"/>
    <row r="15303" ht="12.75" customHeight="1" x14ac:dyDescent="0.2"/>
    <row r="15304" ht="12.75" customHeight="1" x14ac:dyDescent="0.2"/>
    <row r="15305" ht="12.75" customHeight="1" x14ac:dyDescent="0.2"/>
    <row r="15306" ht="12.75" customHeight="1" x14ac:dyDescent="0.2"/>
    <row r="15307" ht="12.75" customHeight="1" x14ac:dyDescent="0.2"/>
    <row r="15308" ht="12.75" customHeight="1" x14ac:dyDescent="0.2"/>
    <row r="15309" ht="12.75" customHeight="1" x14ac:dyDescent="0.2"/>
    <row r="15310" ht="12.75" customHeight="1" x14ac:dyDescent="0.2"/>
    <row r="15311" ht="12.75" customHeight="1" x14ac:dyDescent="0.2"/>
    <row r="15312" ht="12.75" customHeight="1" x14ac:dyDescent="0.2"/>
    <row r="15313" ht="12.75" customHeight="1" x14ac:dyDescent="0.2"/>
    <row r="15314" ht="12.75" customHeight="1" x14ac:dyDescent="0.2"/>
    <row r="15315" ht="12.75" customHeight="1" x14ac:dyDescent="0.2"/>
    <row r="15316" ht="12.75" customHeight="1" x14ac:dyDescent="0.2"/>
    <row r="15317" ht="12.75" customHeight="1" x14ac:dyDescent="0.2"/>
    <row r="15318" ht="12.75" customHeight="1" x14ac:dyDescent="0.2"/>
    <row r="15319" ht="12.75" customHeight="1" x14ac:dyDescent="0.2"/>
    <row r="15320" ht="12.75" customHeight="1" x14ac:dyDescent="0.2"/>
    <row r="15321" ht="12.75" customHeight="1" x14ac:dyDescent="0.2"/>
    <row r="15322" ht="12.75" customHeight="1" x14ac:dyDescent="0.2"/>
    <row r="15323" ht="12.75" customHeight="1" x14ac:dyDescent="0.2"/>
    <row r="15324" ht="12.75" customHeight="1" x14ac:dyDescent="0.2"/>
    <row r="15325" ht="12.75" customHeight="1" x14ac:dyDescent="0.2"/>
    <row r="15326" ht="12.75" customHeight="1" x14ac:dyDescent="0.2"/>
    <row r="15327" ht="12.75" customHeight="1" x14ac:dyDescent="0.2"/>
    <row r="15328" ht="12.75" customHeight="1" x14ac:dyDescent="0.2"/>
    <row r="15329" ht="12.75" customHeight="1" x14ac:dyDescent="0.2"/>
    <row r="15330" ht="12.75" customHeight="1" x14ac:dyDescent="0.2"/>
    <row r="15331" ht="12.75" customHeight="1" x14ac:dyDescent="0.2"/>
    <row r="15332" ht="12.75" customHeight="1" x14ac:dyDescent="0.2"/>
    <row r="15333" ht="12.75" customHeight="1" x14ac:dyDescent="0.2"/>
    <row r="15334" ht="12.75" customHeight="1" x14ac:dyDescent="0.2"/>
    <row r="15335" ht="12.75" customHeight="1" x14ac:dyDescent="0.2"/>
    <row r="15336" ht="12.75" customHeight="1" x14ac:dyDescent="0.2"/>
    <row r="15337" ht="12.75" customHeight="1" x14ac:dyDescent="0.2"/>
    <row r="15338" ht="12.75" customHeight="1" x14ac:dyDescent="0.2"/>
    <row r="15339" ht="12.75" customHeight="1" x14ac:dyDescent="0.2"/>
    <row r="15340" ht="12.75" customHeight="1" x14ac:dyDescent="0.2"/>
    <row r="15341" ht="12.75" customHeight="1" x14ac:dyDescent="0.2"/>
    <row r="15342" ht="12.75" customHeight="1" x14ac:dyDescent="0.2"/>
    <row r="15343" ht="12.75" customHeight="1" x14ac:dyDescent="0.2"/>
    <row r="15344" ht="12.75" customHeight="1" x14ac:dyDescent="0.2"/>
    <row r="15345" ht="12.75" customHeight="1" x14ac:dyDescent="0.2"/>
    <row r="15346" ht="12.75" customHeight="1" x14ac:dyDescent="0.2"/>
    <row r="15347" ht="12.75" customHeight="1" x14ac:dyDescent="0.2"/>
    <row r="15348" ht="12.75" customHeight="1" x14ac:dyDescent="0.2"/>
    <row r="15349" ht="12.75" customHeight="1" x14ac:dyDescent="0.2"/>
    <row r="15350" ht="12.75" customHeight="1" x14ac:dyDescent="0.2"/>
    <row r="15351" ht="12.75" customHeight="1" x14ac:dyDescent="0.2"/>
    <row r="15352" ht="12.75" customHeight="1" x14ac:dyDescent="0.2"/>
    <row r="15353" ht="12.75" customHeight="1" x14ac:dyDescent="0.2"/>
    <row r="15354" ht="12.75" customHeight="1" x14ac:dyDescent="0.2"/>
    <row r="15355" ht="12.75" customHeight="1" x14ac:dyDescent="0.2"/>
    <row r="15356" ht="12.75" customHeight="1" x14ac:dyDescent="0.2"/>
    <row r="15357" ht="12.75" customHeight="1" x14ac:dyDescent="0.2"/>
    <row r="15358" ht="12.75" customHeight="1" x14ac:dyDescent="0.2"/>
    <row r="15359" ht="12.75" customHeight="1" x14ac:dyDescent="0.2"/>
    <row r="15360" ht="12.75" customHeight="1" x14ac:dyDescent="0.2"/>
    <row r="15361" ht="12.75" customHeight="1" x14ac:dyDescent="0.2"/>
    <row r="15362" ht="12.75" customHeight="1" x14ac:dyDescent="0.2"/>
    <row r="15363" ht="12.75" customHeight="1" x14ac:dyDescent="0.2"/>
    <row r="15364" ht="12.75" customHeight="1" x14ac:dyDescent="0.2"/>
    <row r="15365" ht="12.75" customHeight="1" x14ac:dyDescent="0.2"/>
    <row r="15366" ht="12.75" customHeight="1" x14ac:dyDescent="0.2"/>
    <row r="15367" ht="12.75" customHeight="1" x14ac:dyDescent="0.2"/>
    <row r="15368" ht="12.75" customHeight="1" x14ac:dyDescent="0.2"/>
    <row r="15369" ht="12.75" customHeight="1" x14ac:dyDescent="0.2"/>
    <row r="15370" ht="12.75" customHeight="1" x14ac:dyDescent="0.2"/>
    <row r="15371" ht="12.75" customHeight="1" x14ac:dyDescent="0.2"/>
    <row r="15372" ht="12.75" customHeight="1" x14ac:dyDescent="0.2"/>
    <row r="15373" ht="12.75" customHeight="1" x14ac:dyDescent="0.2"/>
    <row r="15374" ht="12.75" customHeight="1" x14ac:dyDescent="0.2"/>
    <row r="15375" ht="12.75" customHeight="1" x14ac:dyDescent="0.2"/>
    <row r="15376" ht="12.75" customHeight="1" x14ac:dyDescent="0.2"/>
    <row r="15377" ht="12.75" customHeight="1" x14ac:dyDescent="0.2"/>
    <row r="15378" ht="12.75" customHeight="1" x14ac:dyDescent="0.2"/>
    <row r="15379" ht="12.75" customHeight="1" x14ac:dyDescent="0.2"/>
    <row r="15380" ht="12.75" customHeight="1" x14ac:dyDescent="0.2"/>
    <row r="15381" ht="12.75" customHeight="1" x14ac:dyDescent="0.2"/>
    <row r="15382" ht="12.75" customHeight="1" x14ac:dyDescent="0.2"/>
    <row r="15383" ht="12.75" customHeight="1" x14ac:dyDescent="0.2"/>
    <row r="15384" ht="12.75" customHeight="1" x14ac:dyDescent="0.2"/>
    <row r="15385" ht="12.75" customHeight="1" x14ac:dyDescent="0.2"/>
    <row r="15386" ht="12.75" customHeight="1" x14ac:dyDescent="0.2"/>
    <row r="15387" ht="12.75" customHeight="1" x14ac:dyDescent="0.2"/>
    <row r="15388" ht="12.75" customHeight="1" x14ac:dyDescent="0.2"/>
    <row r="15389" ht="12.75" customHeight="1" x14ac:dyDescent="0.2"/>
    <row r="15390" ht="12.75" customHeight="1" x14ac:dyDescent="0.2"/>
    <row r="15391" ht="12.75" customHeight="1" x14ac:dyDescent="0.2"/>
    <row r="15392" ht="12.75" customHeight="1" x14ac:dyDescent="0.2"/>
    <row r="15393" ht="12.75" customHeight="1" x14ac:dyDescent="0.2"/>
    <row r="15394" ht="12.75" customHeight="1" x14ac:dyDescent="0.2"/>
    <row r="15395" ht="12.75" customHeight="1" x14ac:dyDescent="0.2"/>
    <row r="15396" ht="12.75" customHeight="1" x14ac:dyDescent="0.2"/>
    <row r="15397" ht="12.75" customHeight="1" x14ac:dyDescent="0.2"/>
    <row r="15398" ht="12.75" customHeight="1" x14ac:dyDescent="0.2"/>
    <row r="15399" ht="12.75" customHeight="1" x14ac:dyDescent="0.2"/>
    <row r="15400" ht="12.75" customHeight="1" x14ac:dyDescent="0.2"/>
    <row r="15401" ht="12.75" customHeight="1" x14ac:dyDescent="0.2"/>
    <row r="15402" ht="12.75" customHeight="1" x14ac:dyDescent="0.2"/>
    <row r="15403" ht="12.75" customHeight="1" x14ac:dyDescent="0.2"/>
    <row r="15404" ht="12.75" customHeight="1" x14ac:dyDescent="0.2"/>
    <row r="15405" ht="12.75" customHeight="1" x14ac:dyDescent="0.2"/>
    <row r="15406" ht="12.75" customHeight="1" x14ac:dyDescent="0.2"/>
    <row r="15407" ht="12.75" customHeight="1" x14ac:dyDescent="0.2"/>
    <row r="15408" ht="12.75" customHeight="1" x14ac:dyDescent="0.2"/>
    <row r="15409" ht="12.75" customHeight="1" x14ac:dyDescent="0.2"/>
    <row r="15410" ht="12.75" customHeight="1" x14ac:dyDescent="0.2"/>
    <row r="15411" ht="12.75" customHeight="1" x14ac:dyDescent="0.2"/>
    <row r="15412" ht="12.75" customHeight="1" x14ac:dyDescent="0.2"/>
    <row r="15413" ht="12.75" customHeight="1" x14ac:dyDescent="0.2"/>
    <row r="15414" ht="12.75" customHeight="1" x14ac:dyDescent="0.2"/>
    <row r="15415" ht="12.75" customHeight="1" x14ac:dyDescent="0.2"/>
    <row r="15416" ht="12.75" customHeight="1" x14ac:dyDescent="0.2"/>
    <row r="15417" ht="12.75" customHeight="1" x14ac:dyDescent="0.2"/>
    <row r="15418" ht="12.75" customHeight="1" x14ac:dyDescent="0.2"/>
    <row r="15419" ht="12.75" customHeight="1" x14ac:dyDescent="0.2"/>
    <row r="15420" ht="12.75" customHeight="1" x14ac:dyDescent="0.2"/>
    <row r="15421" ht="12.75" customHeight="1" x14ac:dyDescent="0.2"/>
    <row r="15422" ht="12.75" customHeight="1" x14ac:dyDescent="0.2"/>
    <row r="15423" ht="12.75" customHeight="1" x14ac:dyDescent="0.2"/>
    <row r="15424" ht="12.75" customHeight="1" x14ac:dyDescent="0.2"/>
    <row r="15425" ht="12.75" customHeight="1" x14ac:dyDescent="0.2"/>
    <row r="15426" ht="12.75" customHeight="1" x14ac:dyDescent="0.2"/>
    <row r="15427" ht="12.75" customHeight="1" x14ac:dyDescent="0.2"/>
    <row r="15428" ht="12.75" customHeight="1" x14ac:dyDescent="0.2"/>
    <row r="15429" ht="12.75" customHeight="1" x14ac:dyDescent="0.2"/>
    <row r="15430" ht="12.75" customHeight="1" x14ac:dyDescent="0.2"/>
    <row r="15431" ht="12.75" customHeight="1" x14ac:dyDescent="0.2"/>
    <row r="15432" ht="12.75" customHeight="1" x14ac:dyDescent="0.2"/>
    <row r="15433" ht="12.75" customHeight="1" x14ac:dyDescent="0.2"/>
    <row r="15434" ht="12.75" customHeight="1" x14ac:dyDescent="0.2"/>
    <row r="15435" ht="12.75" customHeight="1" x14ac:dyDescent="0.2"/>
    <row r="15436" ht="12.75" customHeight="1" x14ac:dyDescent="0.2"/>
    <row r="15437" ht="12.75" customHeight="1" x14ac:dyDescent="0.2"/>
    <row r="15438" ht="12.75" customHeight="1" x14ac:dyDescent="0.2"/>
    <row r="15439" ht="12.75" customHeight="1" x14ac:dyDescent="0.2"/>
    <row r="15440" ht="12.75" customHeight="1" x14ac:dyDescent="0.2"/>
    <row r="15441" ht="12.75" customHeight="1" x14ac:dyDescent="0.2"/>
    <row r="15442" ht="12.75" customHeight="1" x14ac:dyDescent="0.2"/>
    <row r="15443" ht="12.75" customHeight="1" x14ac:dyDescent="0.2"/>
    <row r="15444" ht="12.75" customHeight="1" x14ac:dyDescent="0.2"/>
    <row r="15445" ht="12.75" customHeight="1" x14ac:dyDescent="0.2"/>
    <row r="15446" ht="12.75" customHeight="1" x14ac:dyDescent="0.2"/>
    <row r="15447" ht="12.75" customHeight="1" x14ac:dyDescent="0.2"/>
    <row r="15448" ht="12.75" customHeight="1" x14ac:dyDescent="0.2"/>
    <row r="15449" ht="12.75" customHeight="1" x14ac:dyDescent="0.2"/>
    <row r="15450" ht="12.75" customHeight="1" x14ac:dyDescent="0.2"/>
    <row r="15451" ht="12.75" customHeight="1" x14ac:dyDescent="0.2"/>
    <row r="15452" ht="12.75" customHeight="1" x14ac:dyDescent="0.2"/>
    <row r="15453" ht="12.75" customHeight="1" x14ac:dyDescent="0.2"/>
    <row r="15454" ht="12.75" customHeight="1" x14ac:dyDescent="0.2"/>
    <row r="15455" ht="12.75" customHeight="1" x14ac:dyDescent="0.2"/>
    <row r="15456" ht="12.75" customHeight="1" x14ac:dyDescent="0.2"/>
    <row r="15457" ht="12.75" customHeight="1" x14ac:dyDescent="0.2"/>
    <row r="15458" ht="12.75" customHeight="1" x14ac:dyDescent="0.2"/>
    <row r="15459" ht="12.75" customHeight="1" x14ac:dyDescent="0.2"/>
    <row r="15460" ht="12.75" customHeight="1" x14ac:dyDescent="0.2"/>
    <row r="15461" ht="12.75" customHeight="1" x14ac:dyDescent="0.2"/>
    <row r="15462" ht="12.75" customHeight="1" x14ac:dyDescent="0.2"/>
    <row r="15463" ht="12.75" customHeight="1" x14ac:dyDescent="0.2"/>
    <row r="15464" ht="12.75" customHeight="1" x14ac:dyDescent="0.2"/>
    <row r="15465" ht="12.75" customHeight="1" x14ac:dyDescent="0.2"/>
    <row r="15466" ht="12.75" customHeight="1" x14ac:dyDescent="0.2"/>
    <row r="15467" ht="12.75" customHeight="1" x14ac:dyDescent="0.2"/>
    <row r="15468" ht="12.75" customHeight="1" x14ac:dyDescent="0.2"/>
    <row r="15469" ht="12.75" customHeight="1" x14ac:dyDescent="0.2"/>
    <row r="15470" ht="12.75" customHeight="1" x14ac:dyDescent="0.2"/>
    <row r="15471" ht="12.75" customHeight="1" x14ac:dyDescent="0.2"/>
    <row r="15472" ht="12.75" customHeight="1" x14ac:dyDescent="0.2"/>
    <row r="15473" ht="12.75" customHeight="1" x14ac:dyDescent="0.2"/>
    <row r="15474" ht="12.75" customHeight="1" x14ac:dyDescent="0.2"/>
    <row r="15475" ht="12.75" customHeight="1" x14ac:dyDescent="0.2"/>
    <row r="15476" ht="12.75" customHeight="1" x14ac:dyDescent="0.2"/>
    <row r="15477" ht="12.75" customHeight="1" x14ac:dyDescent="0.2"/>
    <row r="15478" ht="12.75" customHeight="1" x14ac:dyDescent="0.2"/>
    <row r="15479" ht="12.75" customHeight="1" x14ac:dyDescent="0.2"/>
    <row r="15480" ht="12.75" customHeight="1" x14ac:dyDescent="0.2"/>
    <row r="15481" ht="12.75" customHeight="1" x14ac:dyDescent="0.2"/>
    <row r="15482" ht="12.75" customHeight="1" x14ac:dyDescent="0.2"/>
    <row r="15483" ht="12.75" customHeight="1" x14ac:dyDescent="0.2"/>
    <row r="15484" ht="12.75" customHeight="1" x14ac:dyDescent="0.2"/>
    <row r="15485" ht="12.75" customHeight="1" x14ac:dyDescent="0.2"/>
    <row r="15486" ht="12.75" customHeight="1" x14ac:dyDescent="0.2"/>
    <row r="15487" ht="12.75" customHeight="1" x14ac:dyDescent="0.2"/>
    <row r="15488" ht="12.75" customHeight="1" x14ac:dyDescent="0.2"/>
    <row r="15489" ht="12.75" customHeight="1" x14ac:dyDescent="0.2"/>
    <row r="15490" ht="12.75" customHeight="1" x14ac:dyDescent="0.2"/>
    <row r="15491" ht="12.75" customHeight="1" x14ac:dyDescent="0.2"/>
    <row r="15492" ht="12.75" customHeight="1" x14ac:dyDescent="0.2"/>
    <row r="15493" ht="12.75" customHeight="1" x14ac:dyDescent="0.2"/>
    <row r="15494" ht="12.75" customHeight="1" x14ac:dyDescent="0.2"/>
    <row r="15495" ht="12.75" customHeight="1" x14ac:dyDescent="0.2"/>
    <row r="15496" ht="12.75" customHeight="1" x14ac:dyDescent="0.2"/>
    <row r="15497" ht="12.75" customHeight="1" x14ac:dyDescent="0.2"/>
    <row r="15498" ht="12.75" customHeight="1" x14ac:dyDescent="0.2"/>
    <row r="15499" ht="12.75" customHeight="1" x14ac:dyDescent="0.2"/>
    <row r="15500" ht="12.75" customHeight="1" x14ac:dyDescent="0.2"/>
    <row r="15501" ht="12.75" customHeight="1" x14ac:dyDescent="0.2"/>
    <row r="15502" ht="12.75" customHeight="1" x14ac:dyDescent="0.2"/>
    <row r="15503" ht="12.75" customHeight="1" x14ac:dyDescent="0.2"/>
    <row r="15504" ht="12.75" customHeight="1" x14ac:dyDescent="0.2"/>
    <row r="15505" ht="12.75" customHeight="1" x14ac:dyDescent="0.2"/>
    <row r="15506" ht="12.75" customHeight="1" x14ac:dyDescent="0.2"/>
    <row r="15507" ht="12.75" customHeight="1" x14ac:dyDescent="0.2"/>
    <row r="15508" ht="12.75" customHeight="1" x14ac:dyDescent="0.2"/>
    <row r="15509" ht="12.75" customHeight="1" x14ac:dyDescent="0.2"/>
    <row r="15510" ht="12.75" customHeight="1" x14ac:dyDescent="0.2"/>
    <row r="15511" ht="12.75" customHeight="1" x14ac:dyDescent="0.2"/>
    <row r="15512" ht="12.75" customHeight="1" x14ac:dyDescent="0.2"/>
    <row r="15513" ht="12.75" customHeight="1" x14ac:dyDescent="0.2"/>
    <row r="15514" ht="12.75" customHeight="1" x14ac:dyDescent="0.2"/>
    <row r="15515" ht="12.75" customHeight="1" x14ac:dyDescent="0.2"/>
    <row r="15516" ht="12.75" customHeight="1" x14ac:dyDescent="0.2"/>
    <row r="15517" ht="12.75" customHeight="1" x14ac:dyDescent="0.2"/>
    <row r="15518" ht="12.75" customHeight="1" x14ac:dyDescent="0.2"/>
    <row r="15519" ht="12.75" customHeight="1" x14ac:dyDescent="0.2"/>
    <row r="15520" ht="12.75" customHeight="1" x14ac:dyDescent="0.2"/>
    <row r="15521" ht="12.75" customHeight="1" x14ac:dyDescent="0.2"/>
    <row r="15522" ht="12.75" customHeight="1" x14ac:dyDescent="0.2"/>
    <row r="15523" ht="12.75" customHeight="1" x14ac:dyDescent="0.2"/>
    <row r="15524" ht="12.75" customHeight="1" x14ac:dyDescent="0.2"/>
    <row r="15525" ht="12.75" customHeight="1" x14ac:dyDescent="0.2"/>
    <row r="15526" ht="12.75" customHeight="1" x14ac:dyDescent="0.2"/>
    <row r="15527" ht="12.75" customHeight="1" x14ac:dyDescent="0.2"/>
    <row r="15528" ht="12.75" customHeight="1" x14ac:dyDescent="0.2"/>
    <row r="15529" ht="12.75" customHeight="1" x14ac:dyDescent="0.2"/>
    <row r="15530" ht="12.75" customHeight="1" x14ac:dyDescent="0.2"/>
    <row r="15531" ht="12.75" customHeight="1" x14ac:dyDescent="0.2"/>
    <row r="15532" ht="12.75" customHeight="1" x14ac:dyDescent="0.2"/>
    <row r="15533" ht="12.75" customHeight="1" x14ac:dyDescent="0.2"/>
    <row r="15534" ht="12.75" customHeight="1" x14ac:dyDescent="0.2"/>
    <row r="15535" ht="12.75" customHeight="1" x14ac:dyDescent="0.2"/>
    <row r="15536" ht="12.75" customHeight="1" x14ac:dyDescent="0.2"/>
    <row r="15537" ht="12.75" customHeight="1" x14ac:dyDescent="0.2"/>
    <row r="15538" ht="12.75" customHeight="1" x14ac:dyDescent="0.2"/>
    <row r="15539" ht="12.75" customHeight="1" x14ac:dyDescent="0.2"/>
    <row r="15540" ht="12.75" customHeight="1" x14ac:dyDescent="0.2"/>
    <row r="15541" ht="12.75" customHeight="1" x14ac:dyDescent="0.2"/>
    <row r="15542" ht="12.75" customHeight="1" x14ac:dyDescent="0.2"/>
    <row r="15543" ht="12.75" customHeight="1" x14ac:dyDescent="0.2"/>
    <row r="15544" ht="12.75" customHeight="1" x14ac:dyDescent="0.2"/>
    <row r="15545" ht="12.75" customHeight="1" x14ac:dyDescent="0.2"/>
    <row r="15546" ht="12.75" customHeight="1" x14ac:dyDescent="0.2"/>
    <row r="15547" ht="12.75" customHeight="1" x14ac:dyDescent="0.2"/>
    <row r="15548" ht="12.75" customHeight="1" x14ac:dyDescent="0.2"/>
    <row r="15549" ht="12.75" customHeight="1" x14ac:dyDescent="0.2"/>
    <row r="15550" ht="12.75" customHeight="1" x14ac:dyDescent="0.2"/>
    <row r="15551" ht="12.75" customHeight="1" x14ac:dyDescent="0.2"/>
    <row r="15552" ht="12.75" customHeight="1" x14ac:dyDescent="0.2"/>
    <row r="15553" ht="12.75" customHeight="1" x14ac:dyDescent="0.2"/>
    <row r="15554" ht="12.75" customHeight="1" x14ac:dyDescent="0.2"/>
    <row r="15555" ht="12.75" customHeight="1" x14ac:dyDescent="0.2"/>
    <row r="15556" ht="12.75" customHeight="1" x14ac:dyDescent="0.2"/>
    <row r="15557" ht="12.75" customHeight="1" x14ac:dyDescent="0.2"/>
    <row r="15558" ht="12.75" customHeight="1" x14ac:dyDescent="0.2"/>
    <row r="15559" ht="12.75" customHeight="1" x14ac:dyDescent="0.2"/>
    <row r="15560" ht="12.75" customHeight="1" x14ac:dyDescent="0.2"/>
    <row r="15561" ht="12.75" customHeight="1" x14ac:dyDescent="0.2"/>
    <row r="15562" ht="12.75" customHeight="1" x14ac:dyDescent="0.2"/>
    <row r="15563" ht="12.75" customHeight="1" x14ac:dyDescent="0.2"/>
    <row r="15564" ht="12.75" customHeight="1" x14ac:dyDescent="0.2"/>
    <row r="15565" ht="12.75" customHeight="1" x14ac:dyDescent="0.2"/>
    <row r="15566" ht="12.75" customHeight="1" x14ac:dyDescent="0.2"/>
    <row r="15567" ht="12.75" customHeight="1" x14ac:dyDescent="0.2"/>
    <row r="15568" ht="12.75" customHeight="1" x14ac:dyDescent="0.2"/>
    <row r="15569" ht="12.75" customHeight="1" x14ac:dyDescent="0.2"/>
    <row r="15570" ht="12.75" customHeight="1" x14ac:dyDescent="0.2"/>
    <row r="15571" ht="12.75" customHeight="1" x14ac:dyDescent="0.2"/>
    <row r="15572" ht="12.75" customHeight="1" x14ac:dyDescent="0.2"/>
    <row r="15573" ht="12.75" customHeight="1" x14ac:dyDescent="0.2"/>
    <row r="15574" ht="12.75" customHeight="1" x14ac:dyDescent="0.2"/>
    <row r="15575" ht="12.75" customHeight="1" x14ac:dyDescent="0.2"/>
    <row r="15576" ht="12.75" customHeight="1" x14ac:dyDescent="0.2"/>
    <row r="15577" ht="12.75" customHeight="1" x14ac:dyDescent="0.2"/>
    <row r="15578" ht="12.75" customHeight="1" x14ac:dyDescent="0.2"/>
    <row r="15579" ht="12.75" customHeight="1" x14ac:dyDescent="0.2"/>
    <row r="15580" ht="12.75" customHeight="1" x14ac:dyDescent="0.2"/>
    <row r="15581" ht="12.75" customHeight="1" x14ac:dyDescent="0.2"/>
    <row r="15582" ht="12.75" customHeight="1" x14ac:dyDescent="0.2"/>
    <row r="15583" ht="12.75" customHeight="1" x14ac:dyDescent="0.2"/>
    <row r="15584" ht="12.75" customHeight="1" x14ac:dyDescent="0.2"/>
    <row r="15585" ht="12.75" customHeight="1" x14ac:dyDescent="0.2"/>
    <row r="15586" ht="12.75" customHeight="1" x14ac:dyDescent="0.2"/>
    <row r="15587" ht="12.75" customHeight="1" x14ac:dyDescent="0.2"/>
    <row r="15588" ht="12.75" customHeight="1" x14ac:dyDescent="0.2"/>
    <row r="15589" ht="12.75" customHeight="1" x14ac:dyDescent="0.2"/>
    <row r="15590" ht="12.75" customHeight="1" x14ac:dyDescent="0.2"/>
    <row r="15591" ht="12.75" customHeight="1" x14ac:dyDescent="0.2"/>
    <row r="15592" ht="12.75" customHeight="1" x14ac:dyDescent="0.2"/>
    <row r="15593" ht="12.75" customHeight="1" x14ac:dyDescent="0.2"/>
    <row r="15594" ht="12.75" customHeight="1" x14ac:dyDescent="0.2"/>
    <row r="15595" ht="12.75" customHeight="1" x14ac:dyDescent="0.2"/>
    <row r="15596" ht="12.75" customHeight="1" x14ac:dyDescent="0.2"/>
    <row r="15597" ht="12.75" customHeight="1" x14ac:dyDescent="0.2"/>
    <row r="15598" ht="12.75" customHeight="1" x14ac:dyDescent="0.2"/>
    <row r="15599" ht="12.75" customHeight="1" x14ac:dyDescent="0.2"/>
    <row r="15600" ht="12.75" customHeight="1" x14ac:dyDescent="0.2"/>
    <row r="15601" ht="12.75" customHeight="1" x14ac:dyDescent="0.2"/>
    <row r="15602" ht="12.75" customHeight="1" x14ac:dyDescent="0.2"/>
    <row r="15603" ht="12.75" customHeight="1" x14ac:dyDescent="0.2"/>
    <row r="15604" ht="12.75" customHeight="1" x14ac:dyDescent="0.2"/>
    <row r="15605" ht="12.75" customHeight="1" x14ac:dyDescent="0.2"/>
    <row r="15606" ht="12.75" customHeight="1" x14ac:dyDescent="0.2"/>
    <row r="15607" ht="12.75" customHeight="1" x14ac:dyDescent="0.2"/>
    <row r="15608" ht="12.75" customHeight="1" x14ac:dyDescent="0.2"/>
    <row r="15609" ht="12.75" customHeight="1" x14ac:dyDescent="0.2"/>
    <row r="15610" ht="12.75" customHeight="1" x14ac:dyDescent="0.2"/>
    <row r="15611" ht="12.75" customHeight="1" x14ac:dyDescent="0.2"/>
    <row r="15612" ht="12.75" customHeight="1" x14ac:dyDescent="0.2"/>
    <row r="15613" ht="12.75" customHeight="1" x14ac:dyDescent="0.2"/>
    <row r="15614" ht="12.75" customHeight="1" x14ac:dyDescent="0.2"/>
    <row r="15615" ht="12.75" customHeight="1" x14ac:dyDescent="0.2"/>
    <row r="15616" ht="12.75" customHeight="1" x14ac:dyDescent="0.2"/>
    <row r="15617" ht="12.75" customHeight="1" x14ac:dyDescent="0.2"/>
    <row r="15618" ht="12.75" customHeight="1" x14ac:dyDescent="0.2"/>
    <row r="15619" ht="12.75" customHeight="1" x14ac:dyDescent="0.2"/>
    <row r="15620" ht="12.75" customHeight="1" x14ac:dyDescent="0.2"/>
    <row r="15621" ht="12.75" customHeight="1" x14ac:dyDescent="0.2"/>
    <row r="15622" ht="12.75" customHeight="1" x14ac:dyDescent="0.2"/>
    <row r="15623" ht="12.75" customHeight="1" x14ac:dyDescent="0.2"/>
    <row r="15624" ht="12.75" customHeight="1" x14ac:dyDescent="0.2"/>
    <row r="15625" ht="12.75" customHeight="1" x14ac:dyDescent="0.2"/>
    <row r="15626" ht="12.75" customHeight="1" x14ac:dyDescent="0.2"/>
    <row r="15627" ht="12.75" customHeight="1" x14ac:dyDescent="0.2"/>
    <row r="15628" ht="12.75" customHeight="1" x14ac:dyDescent="0.2"/>
    <row r="15629" ht="12.75" customHeight="1" x14ac:dyDescent="0.2"/>
    <row r="15630" ht="12.75" customHeight="1" x14ac:dyDescent="0.2"/>
    <row r="15631" ht="12.75" customHeight="1" x14ac:dyDescent="0.2"/>
    <row r="15632" ht="12.75" customHeight="1" x14ac:dyDescent="0.2"/>
    <row r="15633" ht="12.75" customHeight="1" x14ac:dyDescent="0.2"/>
    <row r="15634" ht="12.75" customHeight="1" x14ac:dyDescent="0.2"/>
    <row r="15635" ht="12.75" customHeight="1" x14ac:dyDescent="0.2"/>
    <row r="15636" ht="12.75" customHeight="1" x14ac:dyDescent="0.2"/>
    <row r="15637" ht="12.75" customHeight="1" x14ac:dyDescent="0.2"/>
    <row r="15638" ht="12.75" customHeight="1" x14ac:dyDescent="0.2"/>
    <row r="15639" ht="12.75" customHeight="1" x14ac:dyDescent="0.2"/>
    <row r="15640" ht="12.75" customHeight="1" x14ac:dyDescent="0.2"/>
    <row r="15641" ht="12.75" customHeight="1" x14ac:dyDescent="0.2"/>
    <row r="15642" ht="12.75" customHeight="1" x14ac:dyDescent="0.2"/>
    <row r="15643" ht="12.75" customHeight="1" x14ac:dyDescent="0.2"/>
    <row r="15644" ht="12.75" customHeight="1" x14ac:dyDescent="0.2"/>
    <row r="15645" ht="12.75" customHeight="1" x14ac:dyDescent="0.2"/>
    <row r="15646" ht="12.75" customHeight="1" x14ac:dyDescent="0.2"/>
    <row r="15647" ht="12.75" customHeight="1" x14ac:dyDescent="0.2"/>
    <row r="15648" ht="12.75" customHeight="1" x14ac:dyDescent="0.2"/>
    <row r="15649" ht="12.75" customHeight="1" x14ac:dyDescent="0.2"/>
    <row r="15650" ht="12.75" customHeight="1" x14ac:dyDescent="0.2"/>
    <row r="15651" ht="12.75" customHeight="1" x14ac:dyDescent="0.2"/>
    <row r="15652" ht="12.75" customHeight="1" x14ac:dyDescent="0.2"/>
    <row r="15653" ht="12.75" customHeight="1" x14ac:dyDescent="0.2"/>
    <row r="15654" ht="12.75" customHeight="1" x14ac:dyDescent="0.2"/>
    <row r="15655" ht="12.75" customHeight="1" x14ac:dyDescent="0.2"/>
    <row r="15656" ht="12.75" customHeight="1" x14ac:dyDescent="0.2"/>
    <row r="15657" ht="12.75" customHeight="1" x14ac:dyDescent="0.2"/>
    <row r="15658" ht="12.75" customHeight="1" x14ac:dyDescent="0.2"/>
    <row r="15659" ht="12.75" customHeight="1" x14ac:dyDescent="0.2"/>
    <row r="15660" ht="12.75" customHeight="1" x14ac:dyDescent="0.2"/>
    <row r="15661" ht="12.75" customHeight="1" x14ac:dyDescent="0.2"/>
    <row r="15662" ht="12.75" customHeight="1" x14ac:dyDescent="0.2"/>
    <row r="15663" ht="12.75" customHeight="1" x14ac:dyDescent="0.2"/>
    <row r="15664" ht="12.75" customHeight="1" x14ac:dyDescent="0.2"/>
    <row r="15665" ht="12.75" customHeight="1" x14ac:dyDescent="0.2"/>
    <row r="15666" ht="12.75" customHeight="1" x14ac:dyDescent="0.2"/>
    <row r="15667" ht="12.75" customHeight="1" x14ac:dyDescent="0.2"/>
    <row r="15668" ht="12.75" customHeight="1" x14ac:dyDescent="0.2"/>
    <row r="15669" ht="12.75" customHeight="1" x14ac:dyDescent="0.2"/>
    <row r="15670" ht="12.75" customHeight="1" x14ac:dyDescent="0.2"/>
    <row r="15671" ht="12.75" customHeight="1" x14ac:dyDescent="0.2"/>
    <row r="15672" ht="12.75" customHeight="1" x14ac:dyDescent="0.2"/>
    <row r="15673" ht="12.75" customHeight="1" x14ac:dyDescent="0.2"/>
    <row r="15674" ht="12.75" customHeight="1" x14ac:dyDescent="0.2"/>
    <row r="15675" ht="12.75" customHeight="1" x14ac:dyDescent="0.2"/>
    <row r="15676" ht="12.75" customHeight="1" x14ac:dyDescent="0.2"/>
    <row r="15677" ht="12.75" customHeight="1" x14ac:dyDescent="0.2"/>
    <row r="15678" ht="12.75" customHeight="1" x14ac:dyDescent="0.2"/>
    <row r="15679" ht="12.75" customHeight="1" x14ac:dyDescent="0.2"/>
    <row r="15680" ht="12.75" customHeight="1" x14ac:dyDescent="0.2"/>
    <row r="15681" ht="12.75" customHeight="1" x14ac:dyDescent="0.2"/>
    <row r="15682" ht="12.75" customHeight="1" x14ac:dyDescent="0.2"/>
    <row r="15683" ht="12.75" customHeight="1" x14ac:dyDescent="0.2"/>
    <row r="15684" ht="12.75" customHeight="1" x14ac:dyDescent="0.2"/>
    <row r="15685" ht="12.75" customHeight="1" x14ac:dyDescent="0.2"/>
    <row r="15686" ht="12.75" customHeight="1" x14ac:dyDescent="0.2"/>
    <row r="15687" ht="12.75" customHeight="1" x14ac:dyDescent="0.2"/>
    <row r="15688" ht="12.75" customHeight="1" x14ac:dyDescent="0.2"/>
    <row r="15689" ht="12.75" customHeight="1" x14ac:dyDescent="0.2"/>
    <row r="15690" ht="12.75" customHeight="1" x14ac:dyDescent="0.2"/>
    <row r="15691" ht="12.75" customHeight="1" x14ac:dyDescent="0.2"/>
    <row r="15692" ht="12.75" customHeight="1" x14ac:dyDescent="0.2"/>
    <row r="15693" ht="12.75" customHeight="1" x14ac:dyDescent="0.2"/>
    <row r="15694" ht="12.75" customHeight="1" x14ac:dyDescent="0.2"/>
    <row r="15695" ht="12.75" customHeight="1" x14ac:dyDescent="0.2"/>
    <row r="15696" ht="12.75" customHeight="1" x14ac:dyDescent="0.2"/>
    <row r="15697" ht="12.75" customHeight="1" x14ac:dyDescent="0.2"/>
    <row r="15698" ht="12.75" customHeight="1" x14ac:dyDescent="0.2"/>
    <row r="15699" ht="12.75" customHeight="1" x14ac:dyDescent="0.2"/>
    <row r="15700" ht="12.75" customHeight="1" x14ac:dyDescent="0.2"/>
    <row r="15701" ht="12.75" customHeight="1" x14ac:dyDescent="0.2"/>
    <row r="15702" ht="12.75" customHeight="1" x14ac:dyDescent="0.2"/>
    <row r="15703" ht="12.75" customHeight="1" x14ac:dyDescent="0.2"/>
    <row r="15704" ht="12.75" customHeight="1" x14ac:dyDescent="0.2"/>
    <row r="15705" ht="12.75" customHeight="1" x14ac:dyDescent="0.2"/>
    <row r="15706" ht="12.75" customHeight="1" x14ac:dyDescent="0.2"/>
    <row r="15707" ht="12.75" customHeight="1" x14ac:dyDescent="0.2"/>
    <row r="15708" ht="12.75" customHeight="1" x14ac:dyDescent="0.2"/>
    <row r="15709" ht="12.75" customHeight="1" x14ac:dyDescent="0.2"/>
    <row r="15710" ht="12.75" customHeight="1" x14ac:dyDescent="0.2"/>
    <row r="15711" ht="12.75" customHeight="1" x14ac:dyDescent="0.2"/>
    <row r="15712" ht="12.75" customHeight="1" x14ac:dyDescent="0.2"/>
    <row r="15713" ht="12.75" customHeight="1" x14ac:dyDescent="0.2"/>
    <row r="15714" ht="12.75" customHeight="1" x14ac:dyDescent="0.2"/>
    <row r="15715" ht="12.75" customHeight="1" x14ac:dyDescent="0.2"/>
    <row r="15716" ht="12.75" customHeight="1" x14ac:dyDescent="0.2"/>
    <row r="15717" ht="12.75" customHeight="1" x14ac:dyDescent="0.2"/>
    <row r="15718" ht="12.75" customHeight="1" x14ac:dyDescent="0.2"/>
    <row r="15719" ht="12.75" customHeight="1" x14ac:dyDescent="0.2"/>
    <row r="15720" ht="12.75" customHeight="1" x14ac:dyDescent="0.2"/>
    <row r="15721" ht="12.75" customHeight="1" x14ac:dyDescent="0.2"/>
    <row r="15722" ht="12.75" customHeight="1" x14ac:dyDescent="0.2"/>
    <row r="15723" ht="12.75" customHeight="1" x14ac:dyDescent="0.2"/>
    <row r="15724" ht="12.75" customHeight="1" x14ac:dyDescent="0.2"/>
    <row r="15725" ht="12.75" customHeight="1" x14ac:dyDescent="0.2"/>
    <row r="15726" ht="12.75" customHeight="1" x14ac:dyDescent="0.2"/>
    <row r="15727" ht="12.75" customHeight="1" x14ac:dyDescent="0.2"/>
    <row r="15728" ht="12.75" customHeight="1" x14ac:dyDescent="0.2"/>
    <row r="15729" ht="12.75" customHeight="1" x14ac:dyDescent="0.2"/>
    <row r="15730" ht="12.75" customHeight="1" x14ac:dyDescent="0.2"/>
    <row r="15731" ht="12.75" customHeight="1" x14ac:dyDescent="0.2"/>
    <row r="15732" ht="12.75" customHeight="1" x14ac:dyDescent="0.2"/>
    <row r="15733" ht="12.75" customHeight="1" x14ac:dyDescent="0.2"/>
    <row r="15734" ht="12.75" customHeight="1" x14ac:dyDescent="0.2"/>
    <row r="15735" ht="12.75" customHeight="1" x14ac:dyDescent="0.2"/>
    <row r="15736" ht="12.75" customHeight="1" x14ac:dyDescent="0.2"/>
    <row r="15737" ht="12.75" customHeight="1" x14ac:dyDescent="0.2"/>
    <row r="15738" ht="12.75" customHeight="1" x14ac:dyDescent="0.2"/>
    <row r="15739" ht="12.75" customHeight="1" x14ac:dyDescent="0.2"/>
    <row r="15740" ht="12.75" customHeight="1" x14ac:dyDescent="0.2"/>
    <row r="15741" ht="12.75" customHeight="1" x14ac:dyDescent="0.2"/>
    <row r="15742" ht="12.75" customHeight="1" x14ac:dyDescent="0.2"/>
    <row r="15743" ht="12.75" customHeight="1" x14ac:dyDescent="0.2"/>
    <row r="15744" ht="12.75" customHeight="1" x14ac:dyDescent="0.2"/>
    <row r="15745" ht="12.75" customHeight="1" x14ac:dyDescent="0.2"/>
    <row r="15746" ht="12.75" customHeight="1" x14ac:dyDescent="0.2"/>
    <row r="15747" ht="12.75" customHeight="1" x14ac:dyDescent="0.2"/>
    <row r="15748" ht="12.75" customHeight="1" x14ac:dyDescent="0.2"/>
    <row r="15749" ht="12.75" customHeight="1" x14ac:dyDescent="0.2"/>
    <row r="15750" ht="12.75" customHeight="1" x14ac:dyDescent="0.2"/>
    <row r="15751" ht="12.75" customHeight="1" x14ac:dyDescent="0.2"/>
    <row r="15752" ht="12.75" customHeight="1" x14ac:dyDescent="0.2"/>
    <row r="15753" ht="12.75" customHeight="1" x14ac:dyDescent="0.2"/>
    <row r="15754" ht="12.75" customHeight="1" x14ac:dyDescent="0.2"/>
    <row r="15755" ht="12.75" customHeight="1" x14ac:dyDescent="0.2"/>
    <row r="15756" ht="12.75" customHeight="1" x14ac:dyDescent="0.2"/>
    <row r="15757" ht="12.75" customHeight="1" x14ac:dyDescent="0.2"/>
    <row r="15758" ht="12.75" customHeight="1" x14ac:dyDescent="0.2"/>
    <row r="15759" ht="12.75" customHeight="1" x14ac:dyDescent="0.2"/>
    <row r="15760" ht="12.75" customHeight="1" x14ac:dyDescent="0.2"/>
    <row r="15761" ht="12.75" customHeight="1" x14ac:dyDescent="0.2"/>
    <row r="15762" ht="12.75" customHeight="1" x14ac:dyDescent="0.2"/>
    <row r="15763" ht="12.75" customHeight="1" x14ac:dyDescent="0.2"/>
    <row r="15764" ht="12.75" customHeight="1" x14ac:dyDescent="0.2"/>
    <row r="15765" ht="12.75" customHeight="1" x14ac:dyDescent="0.2"/>
    <row r="15766" ht="12.75" customHeight="1" x14ac:dyDescent="0.2"/>
    <row r="15767" ht="12.75" customHeight="1" x14ac:dyDescent="0.2"/>
    <row r="15768" ht="12.75" customHeight="1" x14ac:dyDescent="0.2"/>
    <row r="15769" ht="12.75" customHeight="1" x14ac:dyDescent="0.2"/>
    <row r="15770" ht="12.75" customHeight="1" x14ac:dyDescent="0.2"/>
    <row r="15771" ht="12.75" customHeight="1" x14ac:dyDescent="0.2"/>
    <row r="15772" ht="12.75" customHeight="1" x14ac:dyDescent="0.2"/>
    <row r="15773" ht="12.75" customHeight="1" x14ac:dyDescent="0.2"/>
    <row r="15774" ht="12.75" customHeight="1" x14ac:dyDescent="0.2"/>
    <row r="15775" ht="12.75" customHeight="1" x14ac:dyDescent="0.2"/>
    <row r="15776" ht="12.75" customHeight="1" x14ac:dyDescent="0.2"/>
    <row r="15777" ht="12.75" customHeight="1" x14ac:dyDescent="0.2"/>
    <row r="15778" ht="12.75" customHeight="1" x14ac:dyDescent="0.2"/>
    <row r="15779" ht="12.75" customHeight="1" x14ac:dyDescent="0.2"/>
    <row r="15780" ht="12.75" customHeight="1" x14ac:dyDescent="0.2"/>
    <row r="15781" ht="12.75" customHeight="1" x14ac:dyDescent="0.2"/>
    <row r="15782" ht="12.75" customHeight="1" x14ac:dyDescent="0.2"/>
    <row r="15783" ht="12.75" customHeight="1" x14ac:dyDescent="0.2"/>
    <row r="15784" ht="12.75" customHeight="1" x14ac:dyDescent="0.2"/>
    <row r="15785" ht="12.75" customHeight="1" x14ac:dyDescent="0.2"/>
    <row r="15786" ht="12.75" customHeight="1" x14ac:dyDescent="0.2"/>
    <row r="15787" ht="12.75" customHeight="1" x14ac:dyDescent="0.2"/>
    <row r="15788" ht="12.75" customHeight="1" x14ac:dyDescent="0.2"/>
    <row r="15789" ht="12.75" customHeight="1" x14ac:dyDescent="0.2"/>
    <row r="15790" ht="12.75" customHeight="1" x14ac:dyDescent="0.2"/>
    <row r="15791" ht="12.75" customHeight="1" x14ac:dyDescent="0.2"/>
    <row r="15792" ht="12.75" customHeight="1" x14ac:dyDescent="0.2"/>
    <row r="15793" ht="12.75" customHeight="1" x14ac:dyDescent="0.2"/>
    <row r="15794" ht="12.75" customHeight="1" x14ac:dyDescent="0.2"/>
    <row r="15795" ht="12.75" customHeight="1" x14ac:dyDescent="0.2"/>
    <row r="15796" ht="12.75" customHeight="1" x14ac:dyDescent="0.2"/>
    <row r="15797" ht="12.75" customHeight="1" x14ac:dyDescent="0.2"/>
    <row r="15798" ht="12.75" customHeight="1" x14ac:dyDescent="0.2"/>
    <row r="15799" ht="12.75" customHeight="1" x14ac:dyDescent="0.2"/>
    <row r="15800" ht="12.75" customHeight="1" x14ac:dyDescent="0.2"/>
    <row r="15801" ht="12.75" customHeight="1" x14ac:dyDescent="0.2"/>
    <row r="15802" ht="12.75" customHeight="1" x14ac:dyDescent="0.2"/>
    <row r="15803" ht="12.75" customHeight="1" x14ac:dyDescent="0.2"/>
    <row r="15804" ht="12.75" customHeight="1" x14ac:dyDescent="0.2"/>
    <row r="15805" ht="12.75" customHeight="1" x14ac:dyDescent="0.2"/>
    <row r="15806" ht="12.75" customHeight="1" x14ac:dyDescent="0.2"/>
    <row r="15807" ht="12.75" customHeight="1" x14ac:dyDescent="0.2"/>
    <row r="15808" ht="12.75" customHeight="1" x14ac:dyDescent="0.2"/>
    <row r="15809" ht="12.75" customHeight="1" x14ac:dyDescent="0.2"/>
    <row r="15810" ht="12.75" customHeight="1" x14ac:dyDescent="0.2"/>
    <row r="15811" ht="12.75" customHeight="1" x14ac:dyDescent="0.2"/>
    <row r="15812" ht="12.75" customHeight="1" x14ac:dyDescent="0.2"/>
    <row r="15813" ht="12.75" customHeight="1" x14ac:dyDescent="0.2"/>
    <row r="15814" ht="12.75" customHeight="1" x14ac:dyDescent="0.2"/>
    <row r="15815" ht="12.75" customHeight="1" x14ac:dyDescent="0.2"/>
    <row r="15816" ht="12.75" customHeight="1" x14ac:dyDescent="0.2"/>
    <row r="15817" ht="12.75" customHeight="1" x14ac:dyDescent="0.2"/>
    <row r="15818" ht="12.75" customHeight="1" x14ac:dyDescent="0.2"/>
    <row r="15819" ht="12.75" customHeight="1" x14ac:dyDescent="0.2"/>
    <row r="15820" ht="12.75" customHeight="1" x14ac:dyDescent="0.2"/>
    <row r="15821" ht="12.75" customHeight="1" x14ac:dyDescent="0.2"/>
    <row r="15822" ht="12.75" customHeight="1" x14ac:dyDescent="0.2"/>
    <row r="15823" ht="12.75" customHeight="1" x14ac:dyDescent="0.2"/>
    <row r="15824" ht="12.75" customHeight="1" x14ac:dyDescent="0.2"/>
    <row r="15825" ht="12.75" customHeight="1" x14ac:dyDescent="0.2"/>
    <row r="15826" ht="12.75" customHeight="1" x14ac:dyDescent="0.2"/>
    <row r="15827" ht="12.75" customHeight="1" x14ac:dyDescent="0.2"/>
    <row r="15828" ht="12.75" customHeight="1" x14ac:dyDescent="0.2"/>
    <row r="15829" ht="12.75" customHeight="1" x14ac:dyDescent="0.2"/>
    <row r="15830" ht="12.75" customHeight="1" x14ac:dyDescent="0.2"/>
    <row r="15831" ht="12.75" customHeight="1" x14ac:dyDescent="0.2"/>
    <row r="15832" ht="12.75" customHeight="1" x14ac:dyDescent="0.2"/>
    <row r="15833" ht="12.75" customHeight="1" x14ac:dyDescent="0.2"/>
    <row r="15834" ht="12.75" customHeight="1" x14ac:dyDescent="0.2"/>
    <row r="15835" ht="12.75" customHeight="1" x14ac:dyDescent="0.2"/>
    <row r="15836" ht="12.75" customHeight="1" x14ac:dyDescent="0.2"/>
    <row r="15837" ht="12.75" customHeight="1" x14ac:dyDescent="0.2"/>
    <row r="15838" ht="12.75" customHeight="1" x14ac:dyDescent="0.2"/>
    <row r="15839" ht="12.75" customHeight="1" x14ac:dyDescent="0.2"/>
    <row r="15840" ht="12.75" customHeight="1" x14ac:dyDescent="0.2"/>
    <row r="15841" ht="12.75" customHeight="1" x14ac:dyDescent="0.2"/>
    <row r="15842" ht="12.75" customHeight="1" x14ac:dyDescent="0.2"/>
    <row r="15843" ht="12.75" customHeight="1" x14ac:dyDescent="0.2"/>
    <row r="15844" ht="12.75" customHeight="1" x14ac:dyDescent="0.2"/>
    <row r="15845" ht="12.75" customHeight="1" x14ac:dyDescent="0.2"/>
    <row r="15846" ht="12.75" customHeight="1" x14ac:dyDescent="0.2"/>
    <row r="15847" ht="12.75" customHeight="1" x14ac:dyDescent="0.2"/>
    <row r="15848" ht="12.75" customHeight="1" x14ac:dyDescent="0.2"/>
    <row r="15849" ht="12.75" customHeight="1" x14ac:dyDescent="0.2"/>
    <row r="15850" ht="12.75" customHeight="1" x14ac:dyDescent="0.2"/>
    <row r="15851" ht="12.75" customHeight="1" x14ac:dyDescent="0.2"/>
    <row r="15852" ht="12.75" customHeight="1" x14ac:dyDescent="0.2"/>
    <row r="15853" ht="12.75" customHeight="1" x14ac:dyDescent="0.2"/>
    <row r="15854" ht="12.75" customHeight="1" x14ac:dyDescent="0.2"/>
    <row r="15855" ht="12.75" customHeight="1" x14ac:dyDescent="0.2"/>
    <row r="15856" ht="12.75" customHeight="1" x14ac:dyDescent="0.2"/>
    <row r="15857" ht="12.75" customHeight="1" x14ac:dyDescent="0.2"/>
    <row r="15858" ht="12.75" customHeight="1" x14ac:dyDescent="0.2"/>
    <row r="15859" ht="12.75" customHeight="1" x14ac:dyDescent="0.2"/>
    <row r="15860" ht="12.75" customHeight="1" x14ac:dyDescent="0.2"/>
    <row r="15861" ht="12.75" customHeight="1" x14ac:dyDescent="0.2"/>
    <row r="15862" ht="12.75" customHeight="1" x14ac:dyDescent="0.2"/>
    <row r="15863" ht="12.75" customHeight="1" x14ac:dyDescent="0.2"/>
    <row r="15864" ht="12.75" customHeight="1" x14ac:dyDescent="0.2"/>
    <row r="15865" ht="12.75" customHeight="1" x14ac:dyDescent="0.2"/>
    <row r="15866" ht="12.75" customHeight="1" x14ac:dyDescent="0.2"/>
    <row r="15867" ht="12.75" customHeight="1" x14ac:dyDescent="0.2"/>
    <row r="15868" ht="12.75" customHeight="1" x14ac:dyDescent="0.2"/>
    <row r="15869" ht="12.75" customHeight="1" x14ac:dyDescent="0.2"/>
    <row r="15870" ht="12.75" customHeight="1" x14ac:dyDescent="0.2"/>
    <row r="15871" ht="12.75" customHeight="1" x14ac:dyDescent="0.2"/>
    <row r="15872" ht="12.75" customHeight="1" x14ac:dyDescent="0.2"/>
    <row r="15873" ht="12.75" customHeight="1" x14ac:dyDescent="0.2"/>
    <row r="15874" ht="12.75" customHeight="1" x14ac:dyDescent="0.2"/>
    <row r="15875" ht="12.75" customHeight="1" x14ac:dyDescent="0.2"/>
    <row r="15876" ht="12.75" customHeight="1" x14ac:dyDescent="0.2"/>
    <row r="15877" ht="12.75" customHeight="1" x14ac:dyDescent="0.2"/>
    <row r="15878" ht="12.75" customHeight="1" x14ac:dyDescent="0.2"/>
    <row r="15879" ht="12.75" customHeight="1" x14ac:dyDescent="0.2"/>
    <row r="15880" ht="12.75" customHeight="1" x14ac:dyDescent="0.2"/>
    <row r="15881" ht="12.75" customHeight="1" x14ac:dyDescent="0.2"/>
    <row r="15882" ht="12.75" customHeight="1" x14ac:dyDescent="0.2"/>
    <row r="15883" ht="12.75" customHeight="1" x14ac:dyDescent="0.2"/>
    <row r="15884" ht="12.75" customHeight="1" x14ac:dyDescent="0.2"/>
    <row r="15885" ht="12.75" customHeight="1" x14ac:dyDescent="0.2"/>
    <row r="15886" ht="12.75" customHeight="1" x14ac:dyDescent="0.2"/>
    <row r="15887" ht="12.75" customHeight="1" x14ac:dyDescent="0.2"/>
    <row r="15888" ht="12.75" customHeight="1" x14ac:dyDescent="0.2"/>
    <row r="15889" ht="12.75" customHeight="1" x14ac:dyDescent="0.2"/>
    <row r="15890" ht="12.75" customHeight="1" x14ac:dyDescent="0.2"/>
    <row r="15891" ht="12.75" customHeight="1" x14ac:dyDescent="0.2"/>
    <row r="15892" ht="12.75" customHeight="1" x14ac:dyDescent="0.2"/>
    <row r="15893" ht="12.75" customHeight="1" x14ac:dyDescent="0.2"/>
    <row r="15894" ht="12.75" customHeight="1" x14ac:dyDescent="0.2"/>
    <row r="15895" ht="12.75" customHeight="1" x14ac:dyDescent="0.2"/>
    <row r="15896" ht="12.75" customHeight="1" x14ac:dyDescent="0.2"/>
    <row r="15897" ht="12.75" customHeight="1" x14ac:dyDescent="0.2"/>
    <row r="15898" ht="12.75" customHeight="1" x14ac:dyDescent="0.2"/>
    <row r="15899" ht="12.75" customHeight="1" x14ac:dyDescent="0.2"/>
    <row r="15900" ht="12.75" customHeight="1" x14ac:dyDescent="0.2"/>
    <row r="15901" ht="12.75" customHeight="1" x14ac:dyDescent="0.2"/>
    <row r="15902" ht="12.75" customHeight="1" x14ac:dyDescent="0.2"/>
    <row r="15903" ht="12.75" customHeight="1" x14ac:dyDescent="0.2"/>
    <row r="15904" ht="12.75" customHeight="1" x14ac:dyDescent="0.2"/>
    <row r="15905" ht="12.75" customHeight="1" x14ac:dyDescent="0.2"/>
    <row r="15906" ht="12.75" customHeight="1" x14ac:dyDescent="0.2"/>
    <row r="15907" ht="12.75" customHeight="1" x14ac:dyDescent="0.2"/>
    <row r="15908" ht="12.75" customHeight="1" x14ac:dyDescent="0.2"/>
    <row r="15909" ht="12.75" customHeight="1" x14ac:dyDescent="0.2"/>
    <row r="15910" ht="12.75" customHeight="1" x14ac:dyDescent="0.2"/>
    <row r="15911" ht="12.75" customHeight="1" x14ac:dyDescent="0.2"/>
    <row r="15912" ht="12.75" customHeight="1" x14ac:dyDescent="0.2"/>
    <row r="15913" ht="12.75" customHeight="1" x14ac:dyDescent="0.2"/>
    <row r="15914" ht="12.75" customHeight="1" x14ac:dyDescent="0.2"/>
    <row r="15915" ht="12.75" customHeight="1" x14ac:dyDescent="0.2"/>
    <row r="15916" ht="12.75" customHeight="1" x14ac:dyDescent="0.2"/>
    <row r="15917" ht="12.75" customHeight="1" x14ac:dyDescent="0.2"/>
    <row r="15918" ht="12.75" customHeight="1" x14ac:dyDescent="0.2"/>
    <row r="15919" ht="12.75" customHeight="1" x14ac:dyDescent="0.2"/>
    <row r="15920" ht="12.75" customHeight="1" x14ac:dyDescent="0.2"/>
    <row r="15921" ht="12.75" customHeight="1" x14ac:dyDescent="0.2"/>
    <row r="15922" ht="12.75" customHeight="1" x14ac:dyDescent="0.2"/>
    <row r="15923" ht="12.75" customHeight="1" x14ac:dyDescent="0.2"/>
    <row r="15924" ht="12.75" customHeight="1" x14ac:dyDescent="0.2"/>
    <row r="15925" ht="12.75" customHeight="1" x14ac:dyDescent="0.2"/>
    <row r="15926" ht="12.75" customHeight="1" x14ac:dyDescent="0.2"/>
    <row r="15927" ht="12.75" customHeight="1" x14ac:dyDescent="0.2"/>
    <row r="15928" ht="12.75" customHeight="1" x14ac:dyDescent="0.2"/>
    <row r="15929" ht="12.75" customHeight="1" x14ac:dyDescent="0.2"/>
    <row r="15930" ht="12.75" customHeight="1" x14ac:dyDescent="0.2"/>
    <row r="15931" ht="12.75" customHeight="1" x14ac:dyDescent="0.2"/>
    <row r="15932" ht="12.75" customHeight="1" x14ac:dyDescent="0.2"/>
    <row r="15933" ht="12.75" customHeight="1" x14ac:dyDescent="0.2"/>
    <row r="15934" ht="12.75" customHeight="1" x14ac:dyDescent="0.2"/>
    <row r="15935" ht="12.75" customHeight="1" x14ac:dyDescent="0.2"/>
    <row r="15936" ht="12.75" customHeight="1" x14ac:dyDescent="0.2"/>
    <row r="15937" ht="12.75" customHeight="1" x14ac:dyDescent="0.2"/>
    <row r="15938" ht="12.75" customHeight="1" x14ac:dyDescent="0.2"/>
    <row r="15939" ht="12.75" customHeight="1" x14ac:dyDescent="0.2"/>
    <row r="15940" ht="12.75" customHeight="1" x14ac:dyDescent="0.2"/>
    <row r="15941" ht="12.75" customHeight="1" x14ac:dyDescent="0.2"/>
    <row r="15942" ht="12.75" customHeight="1" x14ac:dyDescent="0.2"/>
    <row r="15943" ht="12.75" customHeight="1" x14ac:dyDescent="0.2"/>
    <row r="15944" ht="12.75" customHeight="1" x14ac:dyDescent="0.2"/>
    <row r="15945" ht="12.75" customHeight="1" x14ac:dyDescent="0.2"/>
    <row r="15946" ht="12.75" customHeight="1" x14ac:dyDescent="0.2"/>
    <row r="15947" ht="12.75" customHeight="1" x14ac:dyDescent="0.2"/>
    <row r="15948" ht="12.75" customHeight="1" x14ac:dyDescent="0.2"/>
    <row r="15949" ht="12.75" customHeight="1" x14ac:dyDescent="0.2"/>
    <row r="15950" ht="12.75" customHeight="1" x14ac:dyDescent="0.2"/>
    <row r="15951" ht="12.75" customHeight="1" x14ac:dyDescent="0.2"/>
    <row r="15952" ht="12.75" customHeight="1" x14ac:dyDescent="0.2"/>
    <row r="15953" ht="12.75" customHeight="1" x14ac:dyDescent="0.2"/>
    <row r="15954" ht="12.75" customHeight="1" x14ac:dyDescent="0.2"/>
    <row r="15955" ht="12.75" customHeight="1" x14ac:dyDescent="0.2"/>
    <row r="15956" ht="12.75" customHeight="1" x14ac:dyDescent="0.2"/>
    <row r="15957" ht="12.75" customHeight="1" x14ac:dyDescent="0.2"/>
    <row r="15958" ht="12.75" customHeight="1" x14ac:dyDescent="0.2"/>
    <row r="15959" ht="12.75" customHeight="1" x14ac:dyDescent="0.2"/>
    <row r="15960" ht="12.75" customHeight="1" x14ac:dyDescent="0.2"/>
    <row r="15961" ht="12.75" customHeight="1" x14ac:dyDescent="0.2"/>
    <row r="15962" ht="12.75" customHeight="1" x14ac:dyDescent="0.2"/>
    <row r="15963" ht="12.75" customHeight="1" x14ac:dyDescent="0.2"/>
    <row r="15964" ht="12.75" customHeight="1" x14ac:dyDescent="0.2"/>
    <row r="15965" ht="12.75" customHeight="1" x14ac:dyDescent="0.2"/>
    <row r="15966" ht="12.75" customHeight="1" x14ac:dyDescent="0.2"/>
    <row r="15967" ht="12.75" customHeight="1" x14ac:dyDescent="0.2"/>
    <row r="15968" ht="12.75" customHeight="1" x14ac:dyDescent="0.2"/>
    <row r="15969" ht="12.75" customHeight="1" x14ac:dyDescent="0.2"/>
    <row r="15970" ht="12.75" customHeight="1" x14ac:dyDescent="0.2"/>
    <row r="15971" ht="12.75" customHeight="1" x14ac:dyDescent="0.2"/>
    <row r="15972" ht="12.75" customHeight="1" x14ac:dyDescent="0.2"/>
    <row r="15973" ht="12.75" customHeight="1" x14ac:dyDescent="0.2"/>
    <row r="15974" ht="12.75" customHeight="1" x14ac:dyDescent="0.2"/>
    <row r="15975" ht="12.75" customHeight="1" x14ac:dyDescent="0.2"/>
    <row r="15976" ht="12.75" customHeight="1" x14ac:dyDescent="0.2"/>
    <row r="15977" ht="12.75" customHeight="1" x14ac:dyDescent="0.2"/>
    <row r="15978" ht="12.75" customHeight="1" x14ac:dyDescent="0.2"/>
    <row r="15979" ht="12.75" customHeight="1" x14ac:dyDescent="0.2"/>
    <row r="15980" ht="12.75" customHeight="1" x14ac:dyDescent="0.2"/>
    <row r="15981" ht="12.75" customHeight="1" x14ac:dyDescent="0.2"/>
    <row r="15982" ht="12.75" customHeight="1" x14ac:dyDescent="0.2"/>
    <row r="15983" ht="12.75" customHeight="1" x14ac:dyDescent="0.2"/>
    <row r="15984" ht="12.75" customHeight="1" x14ac:dyDescent="0.2"/>
    <row r="15985" ht="12.75" customHeight="1" x14ac:dyDescent="0.2"/>
    <row r="15986" ht="12.75" customHeight="1" x14ac:dyDescent="0.2"/>
    <row r="15987" ht="12.75" customHeight="1" x14ac:dyDescent="0.2"/>
    <row r="15988" ht="12.75" customHeight="1" x14ac:dyDescent="0.2"/>
    <row r="15989" ht="12.75" customHeight="1" x14ac:dyDescent="0.2"/>
    <row r="15990" ht="12.75" customHeight="1" x14ac:dyDescent="0.2"/>
    <row r="15991" ht="12.75" customHeight="1" x14ac:dyDescent="0.2"/>
    <row r="15992" ht="12.75" customHeight="1" x14ac:dyDescent="0.2"/>
    <row r="15993" ht="12.75" customHeight="1" x14ac:dyDescent="0.2"/>
    <row r="15994" ht="12.75" customHeight="1" x14ac:dyDescent="0.2"/>
    <row r="15995" ht="12.75" customHeight="1" x14ac:dyDescent="0.2"/>
    <row r="15996" ht="12.75" customHeight="1" x14ac:dyDescent="0.2"/>
    <row r="15997" ht="12.75" customHeight="1" x14ac:dyDescent="0.2"/>
    <row r="15998" ht="12.75" customHeight="1" x14ac:dyDescent="0.2"/>
    <row r="15999" ht="12.75" customHeight="1" x14ac:dyDescent="0.2"/>
    <row r="16000" ht="12.75" customHeight="1" x14ac:dyDescent="0.2"/>
    <row r="16001" ht="12.75" customHeight="1" x14ac:dyDescent="0.2"/>
    <row r="16002" ht="12.75" customHeight="1" x14ac:dyDescent="0.2"/>
    <row r="16003" ht="12.75" customHeight="1" x14ac:dyDescent="0.2"/>
    <row r="16004" ht="12.75" customHeight="1" x14ac:dyDescent="0.2"/>
    <row r="16005" ht="12.75" customHeight="1" x14ac:dyDescent="0.2"/>
    <row r="16006" ht="12.75" customHeight="1" x14ac:dyDescent="0.2"/>
    <row r="16007" ht="12.75" customHeight="1" x14ac:dyDescent="0.2"/>
    <row r="16008" ht="12.75" customHeight="1" x14ac:dyDescent="0.2"/>
    <row r="16009" ht="12.75" customHeight="1" x14ac:dyDescent="0.2"/>
    <row r="16010" ht="12.75" customHeight="1" x14ac:dyDescent="0.2"/>
    <row r="16011" ht="12.75" customHeight="1" x14ac:dyDescent="0.2"/>
    <row r="16012" ht="12.75" customHeight="1" x14ac:dyDescent="0.2"/>
    <row r="16013" ht="12.75" customHeight="1" x14ac:dyDescent="0.2"/>
    <row r="16014" ht="12.75" customHeight="1" x14ac:dyDescent="0.2"/>
    <row r="16015" ht="12.75" customHeight="1" x14ac:dyDescent="0.2"/>
    <row r="16016" ht="12.75" customHeight="1" x14ac:dyDescent="0.2"/>
    <row r="16017" ht="12.75" customHeight="1" x14ac:dyDescent="0.2"/>
    <row r="16018" ht="12.75" customHeight="1" x14ac:dyDescent="0.2"/>
    <row r="16019" ht="12.75" customHeight="1" x14ac:dyDescent="0.2"/>
    <row r="16020" ht="12.75" customHeight="1" x14ac:dyDescent="0.2"/>
    <row r="16021" ht="12.75" customHeight="1" x14ac:dyDescent="0.2"/>
    <row r="16022" ht="12.75" customHeight="1" x14ac:dyDescent="0.2"/>
    <row r="16023" ht="12.75" customHeight="1" x14ac:dyDescent="0.2"/>
    <row r="16024" ht="12.75" customHeight="1" x14ac:dyDescent="0.2"/>
    <row r="16025" ht="12.75" customHeight="1" x14ac:dyDescent="0.2"/>
    <row r="16026" ht="12.75" customHeight="1" x14ac:dyDescent="0.2"/>
    <row r="16027" ht="12.75" customHeight="1" x14ac:dyDescent="0.2"/>
    <row r="16028" ht="12.75" customHeight="1" x14ac:dyDescent="0.2"/>
    <row r="16029" ht="12.75" customHeight="1" x14ac:dyDescent="0.2"/>
    <row r="16030" ht="12.75" customHeight="1" x14ac:dyDescent="0.2"/>
    <row r="16031" ht="12.75" customHeight="1" x14ac:dyDescent="0.2"/>
    <row r="16032" ht="12.75" customHeight="1" x14ac:dyDescent="0.2"/>
    <row r="16033" ht="12.75" customHeight="1" x14ac:dyDescent="0.2"/>
    <row r="16034" ht="12.75" customHeight="1" x14ac:dyDescent="0.2"/>
    <row r="16035" ht="12.75" customHeight="1" x14ac:dyDescent="0.2"/>
    <row r="16036" ht="12.75" customHeight="1" x14ac:dyDescent="0.2"/>
    <row r="16037" ht="12.75" customHeight="1" x14ac:dyDescent="0.2"/>
    <row r="16038" ht="12.75" customHeight="1" x14ac:dyDescent="0.2"/>
    <row r="16039" ht="12.75" customHeight="1" x14ac:dyDescent="0.2"/>
    <row r="16040" ht="12.75" customHeight="1" x14ac:dyDescent="0.2"/>
    <row r="16041" ht="12.75" customHeight="1" x14ac:dyDescent="0.2"/>
    <row r="16042" ht="12.75" customHeight="1" x14ac:dyDescent="0.2"/>
    <row r="16043" ht="12.75" customHeight="1" x14ac:dyDescent="0.2"/>
    <row r="16044" ht="12.75" customHeight="1" x14ac:dyDescent="0.2"/>
    <row r="16045" ht="12.75" customHeight="1" x14ac:dyDescent="0.2"/>
    <row r="16046" ht="12.75" customHeight="1" x14ac:dyDescent="0.2"/>
    <row r="16047" ht="12.75" customHeight="1" x14ac:dyDescent="0.2"/>
    <row r="16048" ht="12.75" customHeight="1" x14ac:dyDescent="0.2"/>
    <row r="16049" ht="12.75" customHeight="1" x14ac:dyDescent="0.2"/>
    <row r="16050" ht="12.75" customHeight="1" x14ac:dyDescent="0.2"/>
    <row r="16051" ht="12.75" customHeight="1" x14ac:dyDescent="0.2"/>
    <row r="16052" ht="12.75" customHeight="1" x14ac:dyDescent="0.2"/>
    <row r="16053" ht="12.75" customHeight="1" x14ac:dyDescent="0.2"/>
    <row r="16054" ht="12.75" customHeight="1" x14ac:dyDescent="0.2"/>
    <row r="16055" ht="12.75" customHeight="1" x14ac:dyDescent="0.2"/>
    <row r="16056" ht="12.75" customHeight="1" x14ac:dyDescent="0.2"/>
    <row r="16057" ht="12.75" customHeight="1" x14ac:dyDescent="0.2"/>
    <row r="16058" ht="12.75" customHeight="1" x14ac:dyDescent="0.2"/>
    <row r="16059" ht="12.75" customHeight="1" x14ac:dyDescent="0.2"/>
    <row r="16060" ht="12.75" customHeight="1" x14ac:dyDescent="0.2"/>
    <row r="16061" ht="12.75" customHeight="1" x14ac:dyDescent="0.2"/>
    <row r="16062" ht="12.75" customHeight="1" x14ac:dyDescent="0.2"/>
    <row r="16063" ht="12.75" customHeight="1" x14ac:dyDescent="0.2"/>
    <row r="16064" ht="12.75" customHeight="1" x14ac:dyDescent="0.2"/>
    <row r="16065" ht="12.75" customHeight="1" x14ac:dyDescent="0.2"/>
    <row r="16066" ht="12.75" customHeight="1" x14ac:dyDescent="0.2"/>
    <row r="16067" ht="12.75" customHeight="1" x14ac:dyDescent="0.2"/>
    <row r="16068" ht="12.75" customHeight="1" x14ac:dyDescent="0.2"/>
    <row r="16069" ht="12.75" customHeight="1" x14ac:dyDescent="0.2"/>
    <row r="16070" ht="12.75" customHeight="1" x14ac:dyDescent="0.2"/>
    <row r="16071" ht="12.75" customHeight="1" x14ac:dyDescent="0.2"/>
    <row r="16072" ht="12.75" customHeight="1" x14ac:dyDescent="0.2"/>
    <row r="16073" ht="12.75" customHeight="1" x14ac:dyDescent="0.2"/>
    <row r="16074" ht="12.75" customHeight="1" x14ac:dyDescent="0.2"/>
    <row r="16075" ht="12.75" customHeight="1" x14ac:dyDescent="0.2"/>
    <row r="16076" ht="12.75" customHeight="1" x14ac:dyDescent="0.2"/>
    <row r="16077" ht="12.75" customHeight="1" x14ac:dyDescent="0.2"/>
    <row r="16078" ht="12.75" customHeight="1" x14ac:dyDescent="0.2"/>
    <row r="16079" ht="12.75" customHeight="1" x14ac:dyDescent="0.2"/>
    <row r="16080" ht="12.75" customHeight="1" x14ac:dyDescent="0.2"/>
    <row r="16081" ht="12.75" customHeight="1" x14ac:dyDescent="0.2"/>
    <row r="16082" ht="12.75" customHeight="1" x14ac:dyDescent="0.2"/>
    <row r="16083" ht="12.75" customHeight="1" x14ac:dyDescent="0.2"/>
    <row r="16084" ht="12.75" customHeight="1" x14ac:dyDescent="0.2"/>
    <row r="16085" ht="12.75" customHeight="1" x14ac:dyDescent="0.2"/>
    <row r="16086" ht="12.75" customHeight="1" x14ac:dyDescent="0.2"/>
    <row r="16087" ht="12.75" customHeight="1" x14ac:dyDescent="0.2"/>
    <row r="16088" ht="12.75" customHeight="1" x14ac:dyDescent="0.2"/>
    <row r="16089" ht="12.75" customHeight="1" x14ac:dyDescent="0.2"/>
    <row r="16090" ht="12.75" customHeight="1" x14ac:dyDescent="0.2"/>
    <row r="16091" ht="12.75" customHeight="1" x14ac:dyDescent="0.2"/>
    <row r="16092" ht="12.75" customHeight="1" x14ac:dyDescent="0.2"/>
    <row r="16093" ht="12.75" customHeight="1" x14ac:dyDescent="0.2"/>
    <row r="16094" ht="12.75" customHeight="1" x14ac:dyDescent="0.2"/>
    <row r="16095" ht="12.75" customHeight="1" x14ac:dyDescent="0.2"/>
    <row r="16096" ht="12.75" customHeight="1" x14ac:dyDescent="0.2"/>
    <row r="16097" ht="12.75" customHeight="1" x14ac:dyDescent="0.2"/>
    <row r="16098" ht="12.75" customHeight="1" x14ac:dyDescent="0.2"/>
    <row r="16099" ht="12.75" customHeight="1" x14ac:dyDescent="0.2"/>
    <row r="16100" ht="12.75" customHeight="1" x14ac:dyDescent="0.2"/>
    <row r="16101" ht="12.75" customHeight="1" x14ac:dyDescent="0.2"/>
    <row r="16102" ht="12.75" customHeight="1" x14ac:dyDescent="0.2"/>
    <row r="16103" ht="12.75" customHeight="1" x14ac:dyDescent="0.2"/>
    <row r="16104" ht="12.75" customHeight="1" x14ac:dyDescent="0.2"/>
    <row r="16105" ht="12.75" customHeight="1" x14ac:dyDescent="0.2"/>
    <row r="16106" ht="12.75" customHeight="1" x14ac:dyDescent="0.2"/>
    <row r="16107" ht="12.75" customHeight="1" x14ac:dyDescent="0.2"/>
    <row r="16108" ht="12.75" customHeight="1" x14ac:dyDescent="0.2"/>
    <row r="16109" ht="12.75" customHeight="1" x14ac:dyDescent="0.2"/>
    <row r="16110" ht="12.75" customHeight="1" x14ac:dyDescent="0.2"/>
    <row r="16111" ht="12.75" customHeight="1" x14ac:dyDescent="0.2"/>
    <row r="16112" ht="12.75" customHeight="1" x14ac:dyDescent="0.2"/>
    <row r="16113" ht="12.75" customHeight="1" x14ac:dyDescent="0.2"/>
    <row r="16114" ht="12.75" customHeight="1" x14ac:dyDescent="0.2"/>
    <row r="16115" ht="12.75" customHeight="1" x14ac:dyDescent="0.2"/>
    <row r="16116" ht="12.75" customHeight="1" x14ac:dyDescent="0.2"/>
    <row r="16117" ht="12.75" customHeight="1" x14ac:dyDescent="0.2"/>
    <row r="16118" ht="12.75" customHeight="1" x14ac:dyDescent="0.2"/>
    <row r="16119" ht="12.75" customHeight="1" x14ac:dyDescent="0.2"/>
    <row r="16120" ht="12.75" customHeight="1" x14ac:dyDescent="0.2"/>
    <row r="16121" ht="12.75" customHeight="1" x14ac:dyDescent="0.2"/>
    <row r="16122" ht="12.75" customHeight="1" x14ac:dyDescent="0.2"/>
    <row r="16123" ht="12.75" customHeight="1" x14ac:dyDescent="0.2"/>
    <row r="16124" ht="12.75" customHeight="1" x14ac:dyDescent="0.2"/>
    <row r="16125" ht="12.75" customHeight="1" x14ac:dyDescent="0.2"/>
    <row r="16126" ht="12.75" customHeight="1" x14ac:dyDescent="0.2"/>
    <row r="16127" ht="12.75" customHeight="1" x14ac:dyDescent="0.2"/>
    <row r="16128" ht="12.75" customHeight="1" x14ac:dyDescent="0.2"/>
    <row r="16129" ht="12.75" customHeight="1" x14ac:dyDescent="0.2"/>
    <row r="16130" ht="12.75" customHeight="1" x14ac:dyDescent="0.2"/>
    <row r="16131" ht="12.75" customHeight="1" x14ac:dyDescent="0.2"/>
    <row r="16132" ht="12.75" customHeight="1" x14ac:dyDescent="0.2"/>
    <row r="16133" ht="12.75" customHeight="1" x14ac:dyDescent="0.2"/>
    <row r="16134" ht="12.75" customHeight="1" x14ac:dyDescent="0.2"/>
    <row r="16135" ht="12.75" customHeight="1" x14ac:dyDescent="0.2"/>
    <row r="16136" ht="12.75" customHeight="1" x14ac:dyDescent="0.2"/>
    <row r="16137" ht="12.75" customHeight="1" x14ac:dyDescent="0.2"/>
    <row r="16138" ht="12.75" customHeight="1" x14ac:dyDescent="0.2"/>
    <row r="16139" ht="12.75" customHeight="1" x14ac:dyDescent="0.2"/>
    <row r="16140" ht="12.75" customHeight="1" x14ac:dyDescent="0.2"/>
    <row r="16141" ht="12.75" customHeight="1" x14ac:dyDescent="0.2"/>
    <row r="16142" ht="12.75" customHeight="1" x14ac:dyDescent="0.2"/>
    <row r="16143" ht="12.75" customHeight="1" x14ac:dyDescent="0.2"/>
    <row r="16144" ht="12.75" customHeight="1" x14ac:dyDescent="0.2"/>
    <row r="16145" ht="12.75" customHeight="1" x14ac:dyDescent="0.2"/>
    <row r="16146" ht="12.75" customHeight="1" x14ac:dyDescent="0.2"/>
    <row r="16147" ht="12.75" customHeight="1" x14ac:dyDescent="0.2"/>
    <row r="16148" ht="12.75" customHeight="1" x14ac:dyDescent="0.2"/>
    <row r="16149" ht="12.75" customHeight="1" x14ac:dyDescent="0.2"/>
    <row r="16150" ht="12.75" customHeight="1" x14ac:dyDescent="0.2"/>
    <row r="16151" ht="12.75" customHeight="1" x14ac:dyDescent="0.2"/>
    <row r="16152" ht="12.75" customHeight="1" x14ac:dyDescent="0.2"/>
    <row r="16153" ht="12.75" customHeight="1" x14ac:dyDescent="0.2"/>
    <row r="16154" ht="12.75" customHeight="1" x14ac:dyDescent="0.2"/>
    <row r="16155" ht="12.75" customHeight="1" x14ac:dyDescent="0.2"/>
    <row r="16156" ht="12.75" customHeight="1" x14ac:dyDescent="0.2"/>
    <row r="16157" ht="12.75" customHeight="1" x14ac:dyDescent="0.2"/>
    <row r="16158" ht="12.75" customHeight="1" x14ac:dyDescent="0.2"/>
    <row r="16159" ht="12.75" customHeight="1" x14ac:dyDescent="0.2"/>
    <row r="16160" ht="12.75" customHeight="1" x14ac:dyDescent="0.2"/>
    <row r="16161" ht="12.75" customHeight="1" x14ac:dyDescent="0.2"/>
    <row r="16162" ht="12.75" customHeight="1" x14ac:dyDescent="0.2"/>
    <row r="16163" ht="12.75" customHeight="1" x14ac:dyDescent="0.2"/>
    <row r="16164" ht="12.75" customHeight="1" x14ac:dyDescent="0.2"/>
    <row r="16165" ht="12.75" customHeight="1" x14ac:dyDescent="0.2"/>
    <row r="16166" ht="12.75" customHeight="1" x14ac:dyDescent="0.2"/>
    <row r="16167" ht="12.75" customHeight="1" x14ac:dyDescent="0.2"/>
    <row r="16168" ht="12.75" customHeight="1" x14ac:dyDescent="0.2"/>
    <row r="16169" ht="12.75" customHeight="1" x14ac:dyDescent="0.2"/>
    <row r="16170" ht="12.75" customHeight="1" x14ac:dyDescent="0.2"/>
    <row r="16171" ht="12.75" customHeight="1" x14ac:dyDescent="0.2"/>
    <row r="16172" ht="12.75" customHeight="1" x14ac:dyDescent="0.2"/>
    <row r="16173" ht="12.75" customHeight="1" x14ac:dyDescent="0.2"/>
    <row r="16174" ht="12.75" customHeight="1" x14ac:dyDescent="0.2"/>
    <row r="16175" ht="12.75" customHeight="1" x14ac:dyDescent="0.2"/>
    <row r="16176" ht="12.75" customHeight="1" x14ac:dyDescent="0.2"/>
    <row r="16177" ht="12.75" customHeight="1" x14ac:dyDescent="0.2"/>
    <row r="16178" ht="12.75" customHeight="1" x14ac:dyDescent="0.2"/>
    <row r="16179" ht="12.75" customHeight="1" x14ac:dyDescent="0.2"/>
    <row r="16180" ht="12.75" customHeight="1" x14ac:dyDescent="0.2"/>
    <row r="16181" ht="12.75" customHeight="1" x14ac:dyDescent="0.2"/>
    <row r="16182" ht="12.75" customHeight="1" x14ac:dyDescent="0.2"/>
    <row r="16183" ht="12.75" customHeight="1" x14ac:dyDescent="0.2"/>
    <row r="16184" ht="12.75" customHeight="1" x14ac:dyDescent="0.2"/>
    <row r="16185" ht="12.75" customHeight="1" x14ac:dyDescent="0.2"/>
    <row r="16186" ht="12.75" customHeight="1" x14ac:dyDescent="0.2"/>
    <row r="16187" ht="12.75" customHeight="1" x14ac:dyDescent="0.2"/>
    <row r="16188" ht="12.75" customHeight="1" x14ac:dyDescent="0.2"/>
    <row r="16189" ht="12.75" customHeight="1" x14ac:dyDescent="0.2"/>
    <row r="16190" ht="12.75" customHeight="1" x14ac:dyDescent="0.2"/>
    <row r="16191" ht="12.75" customHeight="1" x14ac:dyDescent="0.2"/>
    <row r="16192" ht="12.75" customHeight="1" x14ac:dyDescent="0.2"/>
    <row r="16193" ht="12.75" customHeight="1" x14ac:dyDescent="0.2"/>
    <row r="16194" ht="12.75" customHeight="1" x14ac:dyDescent="0.2"/>
    <row r="16195" ht="12.75" customHeight="1" x14ac:dyDescent="0.2"/>
    <row r="16196" ht="12.75" customHeight="1" x14ac:dyDescent="0.2"/>
    <row r="16197" ht="12.75" customHeight="1" x14ac:dyDescent="0.2"/>
    <row r="16198" ht="12.75" customHeight="1" x14ac:dyDescent="0.2"/>
    <row r="16199" ht="12.75" customHeight="1" x14ac:dyDescent="0.2"/>
    <row r="16200" ht="12.75" customHeight="1" x14ac:dyDescent="0.2"/>
    <row r="16201" ht="12.75" customHeight="1" x14ac:dyDescent="0.2"/>
    <row r="16202" ht="12.75" customHeight="1" x14ac:dyDescent="0.2"/>
    <row r="16203" ht="12.75" customHeight="1" x14ac:dyDescent="0.2"/>
    <row r="16204" ht="12.75" customHeight="1" x14ac:dyDescent="0.2"/>
    <row r="16205" ht="12.75" customHeight="1" x14ac:dyDescent="0.2"/>
    <row r="16206" ht="12.75" customHeight="1" x14ac:dyDescent="0.2"/>
    <row r="16207" ht="12.75" customHeight="1" x14ac:dyDescent="0.2"/>
    <row r="16208" ht="12.75" customHeight="1" x14ac:dyDescent="0.2"/>
    <row r="16209" ht="12.75" customHeight="1" x14ac:dyDescent="0.2"/>
    <row r="16210" ht="12.75" customHeight="1" x14ac:dyDescent="0.2"/>
    <row r="16211" ht="12.75" customHeight="1" x14ac:dyDescent="0.2"/>
    <row r="16212" ht="12.75" customHeight="1" x14ac:dyDescent="0.2"/>
    <row r="16213" ht="12.75" customHeight="1" x14ac:dyDescent="0.2"/>
    <row r="16214" ht="12.75" customHeight="1" x14ac:dyDescent="0.2"/>
    <row r="16215" ht="12.75" customHeight="1" x14ac:dyDescent="0.2"/>
    <row r="16216" ht="12.75" customHeight="1" x14ac:dyDescent="0.2"/>
    <row r="16217" ht="12.75" customHeight="1" x14ac:dyDescent="0.2"/>
    <row r="16218" ht="12.75" customHeight="1" x14ac:dyDescent="0.2"/>
    <row r="16219" ht="12.75" customHeight="1" x14ac:dyDescent="0.2"/>
    <row r="16220" ht="12.75" customHeight="1" x14ac:dyDescent="0.2"/>
    <row r="16221" ht="12.75" customHeight="1" x14ac:dyDescent="0.2"/>
    <row r="16222" ht="12.75" customHeight="1" x14ac:dyDescent="0.2"/>
    <row r="16223" ht="12.75" customHeight="1" x14ac:dyDescent="0.2"/>
    <row r="16224" ht="12.75" customHeight="1" x14ac:dyDescent="0.2"/>
    <row r="16225" ht="12.75" customHeight="1" x14ac:dyDescent="0.2"/>
    <row r="16226" ht="12.75" customHeight="1" x14ac:dyDescent="0.2"/>
    <row r="16227" ht="12.75" customHeight="1" x14ac:dyDescent="0.2"/>
    <row r="16228" ht="12.75" customHeight="1" x14ac:dyDescent="0.2"/>
    <row r="16229" ht="12.75" customHeight="1" x14ac:dyDescent="0.2"/>
    <row r="16230" ht="12.75" customHeight="1" x14ac:dyDescent="0.2"/>
    <row r="16231" ht="12.75" customHeight="1" x14ac:dyDescent="0.2"/>
    <row r="16232" ht="12.75" customHeight="1" x14ac:dyDescent="0.2"/>
    <row r="16233" ht="12.75" customHeight="1" x14ac:dyDescent="0.2"/>
    <row r="16234" ht="12.75" customHeight="1" x14ac:dyDescent="0.2"/>
    <row r="16235" ht="12.75" customHeight="1" x14ac:dyDescent="0.2"/>
    <row r="16236" ht="12.75" customHeight="1" x14ac:dyDescent="0.2"/>
    <row r="16237" ht="12.75" customHeight="1" x14ac:dyDescent="0.2"/>
    <row r="16238" ht="12.75" customHeight="1" x14ac:dyDescent="0.2"/>
    <row r="16239" ht="12.75" customHeight="1" x14ac:dyDescent="0.2"/>
    <row r="16240" ht="12.75" customHeight="1" x14ac:dyDescent="0.2"/>
    <row r="16241" ht="12.75" customHeight="1" x14ac:dyDescent="0.2"/>
    <row r="16242" ht="12.75" customHeight="1" x14ac:dyDescent="0.2"/>
    <row r="16243" ht="12.75" customHeight="1" x14ac:dyDescent="0.2"/>
    <row r="16244" ht="12.75" customHeight="1" x14ac:dyDescent="0.2"/>
    <row r="16245" ht="12.75" customHeight="1" x14ac:dyDescent="0.2"/>
    <row r="16246" ht="12.75" customHeight="1" x14ac:dyDescent="0.2"/>
    <row r="16247" ht="12.75" customHeight="1" x14ac:dyDescent="0.2"/>
    <row r="16248" ht="12.75" customHeight="1" x14ac:dyDescent="0.2"/>
    <row r="16249" ht="12.75" customHeight="1" x14ac:dyDescent="0.2"/>
    <row r="16250" ht="12.75" customHeight="1" x14ac:dyDescent="0.2"/>
    <row r="16251" ht="12.75" customHeight="1" x14ac:dyDescent="0.2"/>
    <row r="16252" ht="12.75" customHeight="1" x14ac:dyDescent="0.2"/>
    <row r="16253" ht="12.75" customHeight="1" x14ac:dyDescent="0.2"/>
    <row r="16254" ht="12.75" customHeight="1" x14ac:dyDescent="0.2"/>
    <row r="16255" ht="12.75" customHeight="1" x14ac:dyDescent="0.2"/>
    <row r="16256" ht="12.75" customHeight="1" x14ac:dyDescent="0.2"/>
    <row r="16257" ht="12.75" customHeight="1" x14ac:dyDescent="0.2"/>
    <row r="16258" ht="12.75" customHeight="1" x14ac:dyDescent="0.2"/>
    <row r="16259" ht="12.75" customHeight="1" x14ac:dyDescent="0.2"/>
    <row r="16260" ht="12.75" customHeight="1" x14ac:dyDescent="0.2"/>
    <row r="16261" ht="12.75" customHeight="1" x14ac:dyDescent="0.2"/>
    <row r="16262" ht="12.75" customHeight="1" x14ac:dyDescent="0.2"/>
    <row r="16263" ht="12.75" customHeight="1" x14ac:dyDescent="0.2"/>
    <row r="16264" ht="12.75" customHeight="1" x14ac:dyDescent="0.2"/>
    <row r="16265" ht="12.75" customHeight="1" x14ac:dyDescent="0.2"/>
    <row r="16266" ht="12.75" customHeight="1" x14ac:dyDescent="0.2"/>
    <row r="16267" ht="12.75" customHeight="1" x14ac:dyDescent="0.2"/>
    <row r="16268" ht="12.75" customHeight="1" x14ac:dyDescent="0.2"/>
    <row r="16269" ht="12.75" customHeight="1" x14ac:dyDescent="0.2"/>
    <row r="16270" ht="12.75" customHeight="1" x14ac:dyDescent="0.2"/>
    <row r="16271" ht="12.75" customHeight="1" x14ac:dyDescent="0.2"/>
    <row r="16272" ht="12.75" customHeight="1" x14ac:dyDescent="0.2"/>
    <row r="16273" ht="12.75" customHeight="1" x14ac:dyDescent="0.2"/>
    <row r="16274" ht="12.75" customHeight="1" x14ac:dyDescent="0.2"/>
    <row r="16275" ht="12.75" customHeight="1" x14ac:dyDescent="0.2"/>
    <row r="16276" ht="12.75" customHeight="1" x14ac:dyDescent="0.2"/>
    <row r="16277" ht="12.75" customHeight="1" x14ac:dyDescent="0.2"/>
    <row r="16278" ht="12.75" customHeight="1" x14ac:dyDescent="0.2"/>
    <row r="16279" ht="12.75" customHeight="1" x14ac:dyDescent="0.2"/>
    <row r="16280" ht="12.75" customHeight="1" x14ac:dyDescent="0.2"/>
    <row r="16281" ht="12.75" customHeight="1" x14ac:dyDescent="0.2"/>
    <row r="16282" ht="12.75" customHeight="1" x14ac:dyDescent="0.2"/>
    <row r="16283" ht="12.75" customHeight="1" x14ac:dyDescent="0.2"/>
    <row r="16284" ht="12.75" customHeight="1" x14ac:dyDescent="0.2"/>
    <row r="16285" ht="12.75" customHeight="1" x14ac:dyDescent="0.2"/>
    <row r="16286" ht="12.75" customHeight="1" x14ac:dyDescent="0.2"/>
    <row r="16287" ht="12.75" customHeight="1" x14ac:dyDescent="0.2"/>
    <row r="16288" ht="12.75" customHeight="1" x14ac:dyDescent="0.2"/>
    <row r="16289" ht="12.75" customHeight="1" x14ac:dyDescent="0.2"/>
    <row r="16290" ht="12.75" customHeight="1" x14ac:dyDescent="0.2"/>
    <row r="16291" ht="12.75" customHeight="1" x14ac:dyDescent="0.2"/>
    <row r="16292" ht="12.75" customHeight="1" x14ac:dyDescent="0.2"/>
    <row r="16293" ht="12.75" customHeight="1" x14ac:dyDescent="0.2"/>
    <row r="16294" ht="12.75" customHeight="1" x14ac:dyDescent="0.2"/>
    <row r="16295" ht="12.75" customHeight="1" x14ac:dyDescent="0.2"/>
    <row r="16296" ht="12.75" customHeight="1" x14ac:dyDescent="0.2"/>
    <row r="16297" ht="12.75" customHeight="1" x14ac:dyDescent="0.2"/>
    <row r="16298" ht="12.75" customHeight="1" x14ac:dyDescent="0.2"/>
    <row r="16299" ht="12.75" customHeight="1" x14ac:dyDescent="0.2"/>
    <row r="16300" ht="12.75" customHeight="1" x14ac:dyDescent="0.2"/>
    <row r="16301" ht="12.75" customHeight="1" x14ac:dyDescent="0.2"/>
    <row r="16302" ht="12.75" customHeight="1" x14ac:dyDescent="0.2"/>
    <row r="16303" ht="12.75" customHeight="1" x14ac:dyDescent="0.2"/>
    <row r="16304" ht="12.75" customHeight="1" x14ac:dyDescent="0.2"/>
    <row r="16305" ht="12.75" customHeight="1" x14ac:dyDescent="0.2"/>
    <row r="16306" ht="12.75" customHeight="1" x14ac:dyDescent="0.2"/>
    <row r="16307" ht="12.75" customHeight="1" x14ac:dyDescent="0.2"/>
    <row r="16308" ht="12.75" customHeight="1" x14ac:dyDescent="0.2"/>
    <row r="16309" ht="12.75" customHeight="1" x14ac:dyDescent="0.2"/>
    <row r="16310" ht="12.75" customHeight="1" x14ac:dyDescent="0.2"/>
    <row r="16311" ht="12.75" customHeight="1" x14ac:dyDescent="0.2"/>
    <row r="16312" ht="12.75" customHeight="1" x14ac:dyDescent="0.2"/>
    <row r="16313" ht="12.75" customHeight="1" x14ac:dyDescent="0.2"/>
    <row r="16314" ht="12.75" customHeight="1" x14ac:dyDescent="0.2"/>
    <row r="16315" ht="12.75" customHeight="1" x14ac:dyDescent="0.2"/>
    <row r="16316" ht="12.75" customHeight="1" x14ac:dyDescent="0.2"/>
    <row r="16317" ht="12.75" customHeight="1" x14ac:dyDescent="0.2"/>
    <row r="16318" ht="12.75" customHeight="1" x14ac:dyDescent="0.2"/>
    <row r="16319" ht="12.75" customHeight="1" x14ac:dyDescent="0.2"/>
    <row r="16320" ht="12.75" customHeight="1" x14ac:dyDescent="0.2"/>
    <row r="16321" ht="12.75" customHeight="1" x14ac:dyDescent="0.2"/>
    <row r="16322" ht="12.75" customHeight="1" x14ac:dyDescent="0.2"/>
    <row r="16323" ht="12.75" customHeight="1" x14ac:dyDescent="0.2"/>
    <row r="16324" ht="12.75" customHeight="1" x14ac:dyDescent="0.2"/>
    <row r="16325" ht="12.75" customHeight="1" x14ac:dyDescent="0.2"/>
    <row r="16326" ht="12.75" customHeight="1" x14ac:dyDescent="0.2"/>
    <row r="16327" ht="12.75" customHeight="1" x14ac:dyDescent="0.2"/>
    <row r="16328" ht="12.75" customHeight="1" x14ac:dyDescent="0.2"/>
    <row r="16329" ht="12.75" customHeight="1" x14ac:dyDescent="0.2"/>
    <row r="16330" ht="12.75" customHeight="1" x14ac:dyDescent="0.2"/>
    <row r="16331" ht="12.75" customHeight="1" x14ac:dyDescent="0.2"/>
    <row r="16332" ht="12.75" customHeight="1" x14ac:dyDescent="0.2"/>
    <row r="16333" ht="12.75" customHeight="1" x14ac:dyDescent="0.2"/>
    <row r="16334" ht="12.75" customHeight="1" x14ac:dyDescent="0.2"/>
    <row r="16335" ht="12.75" customHeight="1" x14ac:dyDescent="0.2"/>
    <row r="16336" ht="12.75" customHeight="1" x14ac:dyDescent="0.2"/>
    <row r="16337" ht="12.75" customHeight="1" x14ac:dyDescent="0.2"/>
    <row r="16338" ht="12.75" customHeight="1" x14ac:dyDescent="0.2"/>
    <row r="16339" ht="12.75" customHeight="1" x14ac:dyDescent="0.2"/>
    <row r="16340" ht="12.75" customHeight="1" x14ac:dyDescent="0.2"/>
    <row r="16341" ht="12.75" customHeight="1" x14ac:dyDescent="0.2"/>
    <row r="16342" ht="12.75" customHeight="1" x14ac:dyDescent="0.2"/>
    <row r="16343" ht="12.75" customHeight="1" x14ac:dyDescent="0.2"/>
    <row r="16344" ht="12.75" customHeight="1" x14ac:dyDescent="0.2"/>
    <row r="16345" ht="12.75" customHeight="1" x14ac:dyDescent="0.2"/>
    <row r="16346" ht="12.75" customHeight="1" x14ac:dyDescent="0.2"/>
    <row r="16347" ht="12.75" customHeight="1" x14ac:dyDescent="0.2"/>
    <row r="16348" ht="12.75" customHeight="1" x14ac:dyDescent="0.2"/>
    <row r="16349" ht="12.75" customHeight="1" x14ac:dyDescent="0.2"/>
    <row r="16350" ht="12.75" customHeight="1" x14ac:dyDescent="0.2"/>
    <row r="16351" ht="12.75" customHeight="1" x14ac:dyDescent="0.2"/>
    <row r="16352" ht="12.75" customHeight="1" x14ac:dyDescent="0.2"/>
    <row r="16353" ht="12.75" customHeight="1" x14ac:dyDescent="0.2"/>
    <row r="16354" ht="12.75" customHeight="1" x14ac:dyDescent="0.2"/>
    <row r="16355" ht="12.75" customHeight="1" x14ac:dyDescent="0.2"/>
    <row r="16356" ht="12.75" customHeight="1" x14ac:dyDescent="0.2"/>
    <row r="16357" ht="12.75" customHeight="1" x14ac:dyDescent="0.2"/>
    <row r="16358" ht="12.75" customHeight="1" x14ac:dyDescent="0.2"/>
    <row r="16359" ht="12.75" customHeight="1" x14ac:dyDescent="0.2"/>
    <row r="16360" ht="12.75" customHeight="1" x14ac:dyDescent="0.2"/>
    <row r="16361" ht="12.75" customHeight="1" x14ac:dyDescent="0.2"/>
    <row r="16362" ht="12.75" customHeight="1" x14ac:dyDescent="0.2"/>
    <row r="16363" ht="12.75" customHeight="1" x14ac:dyDescent="0.2"/>
    <row r="16364" ht="12.75" customHeight="1" x14ac:dyDescent="0.2"/>
    <row r="16365" ht="12.75" customHeight="1" x14ac:dyDescent="0.2"/>
    <row r="16366" ht="12.75" customHeight="1" x14ac:dyDescent="0.2"/>
    <row r="16367" ht="12.75" customHeight="1" x14ac:dyDescent="0.2"/>
    <row r="16368" ht="12.75" customHeight="1" x14ac:dyDescent="0.2"/>
    <row r="16369" ht="12.75" customHeight="1" x14ac:dyDescent="0.2"/>
    <row r="16370" ht="12.75" customHeight="1" x14ac:dyDescent="0.2"/>
    <row r="16371" ht="12.75" customHeight="1" x14ac:dyDescent="0.2"/>
    <row r="16372" ht="12.75" customHeight="1" x14ac:dyDescent="0.2"/>
    <row r="16373" ht="12.75" customHeight="1" x14ac:dyDescent="0.2"/>
    <row r="16374" ht="12.75" customHeight="1" x14ac:dyDescent="0.2"/>
    <row r="16375" ht="12.75" customHeight="1" x14ac:dyDescent="0.2"/>
    <row r="16376" ht="12.75" customHeight="1" x14ac:dyDescent="0.2"/>
    <row r="16377" ht="12.75" customHeight="1" x14ac:dyDescent="0.2"/>
    <row r="16378" ht="12.75" customHeight="1" x14ac:dyDescent="0.2"/>
    <row r="16379" ht="12.75" customHeight="1" x14ac:dyDescent="0.2"/>
    <row r="16380" ht="12.75" customHeight="1" x14ac:dyDescent="0.2"/>
    <row r="16381" ht="12.75" customHeight="1" x14ac:dyDescent="0.2"/>
    <row r="16382" ht="12.75" customHeight="1" x14ac:dyDescent="0.2"/>
    <row r="16383" ht="12.75" customHeight="1" x14ac:dyDescent="0.2"/>
    <row r="16384" ht="12.75" customHeight="1" x14ac:dyDescent="0.2"/>
    <row r="16385" ht="12.75" customHeight="1" x14ac:dyDescent="0.2"/>
    <row r="16386" ht="12.75" customHeight="1" x14ac:dyDescent="0.2"/>
    <row r="16387" ht="12.75" customHeight="1" x14ac:dyDescent="0.2"/>
    <row r="16388" ht="12.75" customHeight="1" x14ac:dyDescent="0.2"/>
    <row r="16389" ht="12.75" customHeight="1" x14ac:dyDescent="0.2"/>
    <row r="16390" ht="12.75" customHeight="1" x14ac:dyDescent="0.2"/>
    <row r="16391" ht="12.75" customHeight="1" x14ac:dyDescent="0.2"/>
    <row r="16392" ht="12.75" customHeight="1" x14ac:dyDescent="0.2"/>
    <row r="16393" ht="12.75" customHeight="1" x14ac:dyDescent="0.2"/>
    <row r="16394" ht="12.75" customHeight="1" x14ac:dyDescent="0.2"/>
    <row r="16395" ht="12.75" customHeight="1" x14ac:dyDescent="0.2"/>
    <row r="16396" ht="12.75" customHeight="1" x14ac:dyDescent="0.2"/>
    <row r="16397" ht="12.75" customHeight="1" x14ac:dyDescent="0.2"/>
    <row r="16398" ht="12.75" customHeight="1" x14ac:dyDescent="0.2"/>
    <row r="16399" ht="12.75" customHeight="1" x14ac:dyDescent="0.2"/>
    <row r="16400" ht="12.75" customHeight="1" x14ac:dyDescent="0.2"/>
    <row r="16401" ht="12.75" customHeight="1" x14ac:dyDescent="0.2"/>
    <row r="16402" ht="12.75" customHeight="1" x14ac:dyDescent="0.2"/>
    <row r="16403" ht="12.75" customHeight="1" x14ac:dyDescent="0.2"/>
    <row r="16404" ht="12.75" customHeight="1" x14ac:dyDescent="0.2"/>
    <row r="16405" ht="12.75" customHeight="1" x14ac:dyDescent="0.2"/>
    <row r="16406" ht="12.75" customHeight="1" x14ac:dyDescent="0.2"/>
    <row r="16407" ht="12.75" customHeight="1" x14ac:dyDescent="0.2"/>
    <row r="16408" ht="12.75" customHeight="1" x14ac:dyDescent="0.2"/>
    <row r="16409" ht="12.75" customHeight="1" x14ac:dyDescent="0.2"/>
    <row r="16410" ht="12.75" customHeight="1" x14ac:dyDescent="0.2"/>
    <row r="16411" ht="12.75" customHeight="1" x14ac:dyDescent="0.2"/>
    <row r="16412" ht="12.75" customHeight="1" x14ac:dyDescent="0.2"/>
    <row r="16413" ht="12.75" customHeight="1" x14ac:dyDescent="0.2"/>
    <row r="16414" ht="12.75" customHeight="1" x14ac:dyDescent="0.2"/>
    <row r="16415" ht="12.75" customHeight="1" x14ac:dyDescent="0.2"/>
    <row r="16416" ht="12.75" customHeight="1" x14ac:dyDescent="0.2"/>
    <row r="16417" ht="12.75" customHeight="1" x14ac:dyDescent="0.2"/>
    <row r="16418" ht="12.75" customHeight="1" x14ac:dyDescent="0.2"/>
    <row r="16419" ht="12.75" customHeight="1" x14ac:dyDescent="0.2"/>
    <row r="16420" ht="12.75" customHeight="1" x14ac:dyDescent="0.2"/>
    <row r="16421" ht="12.75" customHeight="1" x14ac:dyDescent="0.2"/>
    <row r="16422" ht="12.75" customHeight="1" x14ac:dyDescent="0.2"/>
    <row r="16423" ht="12.75" customHeight="1" x14ac:dyDescent="0.2"/>
    <row r="16424" ht="12.75" customHeight="1" x14ac:dyDescent="0.2"/>
    <row r="16425" ht="12.75" customHeight="1" x14ac:dyDescent="0.2"/>
    <row r="16426" ht="12.75" customHeight="1" x14ac:dyDescent="0.2"/>
    <row r="16427" ht="12.75" customHeight="1" x14ac:dyDescent="0.2"/>
    <row r="16428" ht="12.75" customHeight="1" x14ac:dyDescent="0.2"/>
    <row r="16429" ht="12.75" customHeight="1" x14ac:dyDescent="0.2"/>
    <row r="16430" ht="12.75" customHeight="1" x14ac:dyDescent="0.2"/>
    <row r="16431" ht="12.75" customHeight="1" x14ac:dyDescent="0.2"/>
    <row r="16432" ht="12.75" customHeight="1" x14ac:dyDescent="0.2"/>
    <row r="16433" ht="12.75" customHeight="1" x14ac:dyDescent="0.2"/>
    <row r="16434" ht="12.75" customHeight="1" x14ac:dyDescent="0.2"/>
    <row r="16435" ht="12.75" customHeight="1" x14ac:dyDescent="0.2"/>
    <row r="16436" ht="12.75" customHeight="1" x14ac:dyDescent="0.2"/>
    <row r="16437" ht="12.75" customHeight="1" x14ac:dyDescent="0.2"/>
    <row r="16438" ht="12.75" customHeight="1" x14ac:dyDescent="0.2"/>
    <row r="16439" ht="12.75" customHeight="1" x14ac:dyDescent="0.2"/>
    <row r="16440" ht="12.75" customHeight="1" x14ac:dyDescent="0.2"/>
    <row r="16441" ht="12.75" customHeight="1" x14ac:dyDescent="0.2"/>
    <row r="16442" ht="12.75" customHeight="1" x14ac:dyDescent="0.2"/>
    <row r="16443" ht="12.75" customHeight="1" x14ac:dyDescent="0.2"/>
    <row r="16444" ht="12.75" customHeight="1" x14ac:dyDescent="0.2"/>
    <row r="16445" ht="12.75" customHeight="1" x14ac:dyDescent="0.2"/>
    <row r="16446" ht="12.75" customHeight="1" x14ac:dyDescent="0.2"/>
    <row r="16447" ht="12.75" customHeight="1" x14ac:dyDescent="0.2"/>
    <row r="16448" ht="12.75" customHeight="1" x14ac:dyDescent="0.2"/>
    <row r="16449" ht="12.75" customHeight="1" x14ac:dyDescent="0.2"/>
    <row r="16450" ht="12.75" customHeight="1" x14ac:dyDescent="0.2"/>
    <row r="16451" ht="12.75" customHeight="1" x14ac:dyDescent="0.2"/>
    <row r="16452" ht="12.75" customHeight="1" x14ac:dyDescent="0.2"/>
    <row r="16453" ht="12.75" customHeight="1" x14ac:dyDescent="0.2"/>
    <row r="16454" ht="12.75" customHeight="1" x14ac:dyDescent="0.2"/>
    <row r="16455" ht="12.75" customHeight="1" x14ac:dyDescent="0.2"/>
    <row r="16456" ht="12.75" customHeight="1" x14ac:dyDescent="0.2"/>
    <row r="16457" ht="12.75" customHeight="1" x14ac:dyDescent="0.2"/>
    <row r="16458" ht="12.75" customHeight="1" x14ac:dyDescent="0.2"/>
    <row r="16459" ht="12.75" customHeight="1" x14ac:dyDescent="0.2"/>
    <row r="16460" ht="12.75" customHeight="1" x14ac:dyDescent="0.2"/>
    <row r="16461" ht="12.75" customHeight="1" x14ac:dyDescent="0.2"/>
    <row r="16462" ht="12.75" customHeight="1" x14ac:dyDescent="0.2"/>
    <row r="16463" ht="12.75" customHeight="1" x14ac:dyDescent="0.2"/>
    <row r="16464" ht="12.75" customHeight="1" x14ac:dyDescent="0.2"/>
    <row r="16465" ht="12.75" customHeight="1" x14ac:dyDescent="0.2"/>
    <row r="16466" ht="12.75" customHeight="1" x14ac:dyDescent="0.2"/>
    <row r="16467" ht="12.75" customHeight="1" x14ac:dyDescent="0.2"/>
    <row r="16468" ht="12.75" customHeight="1" x14ac:dyDescent="0.2"/>
    <row r="16469" ht="12.75" customHeight="1" x14ac:dyDescent="0.2"/>
    <row r="16470" ht="12.75" customHeight="1" x14ac:dyDescent="0.2"/>
    <row r="16471" ht="12.75" customHeight="1" x14ac:dyDescent="0.2"/>
    <row r="16472" ht="12.75" customHeight="1" x14ac:dyDescent="0.2"/>
    <row r="16473" ht="12.75" customHeight="1" x14ac:dyDescent="0.2"/>
    <row r="16474" ht="12.75" customHeight="1" x14ac:dyDescent="0.2"/>
    <row r="16475" ht="12.75" customHeight="1" x14ac:dyDescent="0.2"/>
    <row r="16476" ht="12.75" customHeight="1" x14ac:dyDescent="0.2"/>
    <row r="16477" ht="12.75" customHeight="1" x14ac:dyDescent="0.2"/>
    <row r="16478" ht="12.75" customHeight="1" x14ac:dyDescent="0.2"/>
    <row r="16479" ht="12.75" customHeight="1" x14ac:dyDescent="0.2"/>
    <row r="16480" ht="12.75" customHeight="1" x14ac:dyDescent="0.2"/>
    <row r="16481" ht="12.75" customHeight="1" x14ac:dyDescent="0.2"/>
    <row r="16482" ht="12.75" customHeight="1" x14ac:dyDescent="0.2"/>
    <row r="16483" ht="12.75" customHeight="1" x14ac:dyDescent="0.2"/>
    <row r="16484" ht="12.75" customHeight="1" x14ac:dyDescent="0.2"/>
    <row r="16485" ht="12.75" customHeight="1" x14ac:dyDescent="0.2"/>
    <row r="16486" ht="12.75" customHeight="1" x14ac:dyDescent="0.2"/>
    <row r="16487" ht="12.75" customHeight="1" x14ac:dyDescent="0.2"/>
    <row r="16488" ht="12.75" customHeight="1" x14ac:dyDescent="0.2"/>
    <row r="16489" ht="12.75" customHeight="1" x14ac:dyDescent="0.2"/>
    <row r="16490" ht="12.75" customHeight="1" x14ac:dyDescent="0.2"/>
    <row r="16491" ht="12.75" customHeight="1" x14ac:dyDescent="0.2"/>
    <row r="16492" ht="12.75" customHeight="1" x14ac:dyDescent="0.2"/>
    <row r="16493" ht="12.75" customHeight="1" x14ac:dyDescent="0.2"/>
    <row r="16494" ht="12.75" customHeight="1" x14ac:dyDescent="0.2"/>
    <row r="16495" ht="12.75" customHeight="1" x14ac:dyDescent="0.2"/>
    <row r="16496" ht="12.75" customHeight="1" x14ac:dyDescent="0.2"/>
    <row r="16497" ht="12.75" customHeight="1" x14ac:dyDescent="0.2"/>
    <row r="16498" ht="12.75" customHeight="1" x14ac:dyDescent="0.2"/>
    <row r="16499" ht="12.75" customHeight="1" x14ac:dyDescent="0.2"/>
    <row r="16500" ht="12.75" customHeight="1" x14ac:dyDescent="0.2"/>
    <row r="16501" ht="12.75" customHeight="1" x14ac:dyDescent="0.2"/>
    <row r="16502" ht="12.75" customHeight="1" x14ac:dyDescent="0.2"/>
    <row r="16503" ht="12.75" customHeight="1" x14ac:dyDescent="0.2"/>
    <row r="16504" ht="12.75" customHeight="1" x14ac:dyDescent="0.2"/>
    <row r="16505" ht="12.75" customHeight="1" x14ac:dyDescent="0.2"/>
    <row r="16506" ht="12.75" customHeight="1" x14ac:dyDescent="0.2"/>
    <row r="16507" ht="12.75" customHeight="1" x14ac:dyDescent="0.2"/>
    <row r="16508" ht="12.75" customHeight="1" x14ac:dyDescent="0.2"/>
    <row r="16509" ht="12.75" customHeight="1" x14ac:dyDescent="0.2"/>
    <row r="16510" ht="12.75" customHeight="1" x14ac:dyDescent="0.2"/>
    <row r="16511" ht="12.75" customHeight="1" x14ac:dyDescent="0.2"/>
    <row r="16512" ht="12.75" customHeight="1" x14ac:dyDescent="0.2"/>
    <row r="16513" ht="12.75" customHeight="1" x14ac:dyDescent="0.2"/>
    <row r="16514" ht="12.75" customHeight="1" x14ac:dyDescent="0.2"/>
    <row r="16515" ht="12.75" customHeight="1" x14ac:dyDescent="0.2"/>
    <row r="16516" ht="12.75" customHeight="1" x14ac:dyDescent="0.2"/>
    <row r="16517" ht="12.75" customHeight="1" x14ac:dyDescent="0.2"/>
    <row r="16518" ht="12.75" customHeight="1" x14ac:dyDescent="0.2"/>
    <row r="16519" ht="12.75" customHeight="1" x14ac:dyDescent="0.2"/>
    <row r="16520" ht="12.75" customHeight="1" x14ac:dyDescent="0.2"/>
    <row r="16521" ht="12.75" customHeight="1" x14ac:dyDescent="0.2"/>
    <row r="16522" ht="12.75" customHeight="1" x14ac:dyDescent="0.2"/>
    <row r="16523" ht="12.75" customHeight="1" x14ac:dyDescent="0.2"/>
    <row r="16524" ht="12.75" customHeight="1" x14ac:dyDescent="0.2"/>
    <row r="16525" ht="12.75" customHeight="1" x14ac:dyDescent="0.2"/>
    <row r="16526" ht="12.75" customHeight="1" x14ac:dyDescent="0.2"/>
    <row r="16527" ht="12.75" customHeight="1" x14ac:dyDescent="0.2"/>
    <row r="16528" ht="12.75" customHeight="1" x14ac:dyDescent="0.2"/>
    <row r="16529" ht="12.75" customHeight="1" x14ac:dyDescent="0.2"/>
    <row r="16530" ht="12.75" customHeight="1" x14ac:dyDescent="0.2"/>
    <row r="16531" ht="12.75" customHeight="1" x14ac:dyDescent="0.2"/>
    <row r="16532" ht="12.75" customHeight="1" x14ac:dyDescent="0.2"/>
    <row r="16533" ht="12.75" customHeight="1" x14ac:dyDescent="0.2"/>
    <row r="16534" ht="12.75" customHeight="1" x14ac:dyDescent="0.2"/>
    <row r="16535" ht="12.75" customHeight="1" x14ac:dyDescent="0.2"/>
    <row r="16536" ht="12.75" customHeight="1" x14ac:dyDescent="0.2"/>
    <row r="16537" ht="12.75" customHeight="1" x14ac:dyDescent="0.2"/>
    <row r="16538" ht="12.75" customHeight="1" x14ac:dyDescent="0.2"/>
    <row r="16539" ht="12.75" customHeight="1" x14ac:dyDescent="0.2"/>
    <row r="16540" ht="12.75" customHeight="1" x14ac:dyDescent="0.2"/>
    <row r="16541" ht="12.75" customHeight="1" x14ac:dyDescent="0.2"/>
    <row r="16542" ht="12.75" customHeight="1" x14ac:dyDescent="0.2"/>
    <row r="16543" ht="12.75" customHeight="1" x14ac:dyDescent="0.2"/>
    <row r="16544" ht="12.75" customHeight="1" x14ac:dyDescent="0.2"/>
    <row r="16545" ht="12.75" customHeight="1" x14ac:dyDescent="0.2"/>
    <row r="16546" ht="12.75" customHeight="1" x14ac:dyDescent="0.2"/>
    <row r="16547" ht="12.75" customHeight="1" x14ac:dyDescent="0.2"/>
    <row r="16548" ht="12.75" customHeight="1" x14ac:dyDescent="0.2"/>
    <row r="16549" ht="12.75" customHeight="1" x14ac:dyDescent="0.2"/>
    <row r="16550" ht="12.75" customHeight="1" x14ac:dyDescent="0.2"/>
    <row r="16551" ht="12.75" customHeight="1" x14ac:dyDescent="0.2"/>
    <row r="16552" ht="12.75" customHeight="1" x14ac:dyDescent="0.2"/>
    <row r="16553" ht="12.75" customHeight="1" x14ac:dyDescent="0.2"/>
    <row r="16554" ht="12.75" customHeight="1" x14ac:dyDescent="0.2"/>
    <row r="16555" ht="12.75" customHeight="1" x14ac:dyDescent="0.2"/>
    <row r="16556" ht="12.75" customHeight="1" x14ac:dyDescent="0.2"/>
    <row r="16557" ht="12.75" customHeight="1" x14ac:dyDescent="0.2"/>
    <row r="16558" ht="12.75" customHeight="1" x14ac:dyDescent="0.2"/>
    <row r="16559" ht="12.75" customHeight="1" x14ac:dyDescent="0.2"/>
    <row r="16560" ht="12.75" customHeight="1" x14ac:dyDescent="0.2"/>
    <row r="16561" ht="12.75" customHeight="1" x14ac:dyDescent="0.2"/>
    <row r="16562" ht="12.75" customHeight="1" x14ac:dyDescent="0.2"/>
    <row r="16563" ht="12.75" customHeight="1" x14ac:dyDescent="0.2"/>
    <row r="16564" ht="12.75" customHeight="1" x14ac:dyDescent="0.2"/>
    <row r="16565" ht="12.75" customHeight="1" x14ac:dyDescent="0.2"/>
    <row r="16566" ht="12.75" customHeight="1" x14ac:dyDescent="0.2"/>
    <row r="16567" ht="12.75" customHeight="1" x14ac:dyDescent="0.2"/>
    <row r="16568" ht="12.75" customHeight="1" x14ac:dyDescent="0.2"/>
    <row r="16569" ht="12.75" customHeight="1" x14ac:dyDescent="0.2"/>
    <row r="16570" ht="12.75" customHeight="1" x14ac:dyDescent="0.2"/>
    <row r="16571" ht="12.75" customHeight="1" x14ac:dyDescent="0.2"/>
    <row r="16572" ht="12.75" customHeight="1" x14ac:dyDescent="0.2"/>
    <row r="16573" ht="12.75" customHeight="1" x14ac:dyDescent="0.2"/>
    <row r="16574" ht="12.75" customHeight="1" x14ac:dyDescent="0.2"/>
    <row r="16575" ht="12.75" customHeight="1" x14ac:dyDescent="0.2"/>
    <row r="16576" ht="12.75" customHeight="1" x14ac:dyDescent="0.2"/>
    <row r="16577" ht="12.75" customHeight="1" x14ac:dyDescent="0.2"/>
    <row r="16578" ht="12.75" customHeight="1" x14ac:dyDescent="0.2"/>
    <row r="16579" ht="12.75" customHeight="1" x14ac:dyDescent="0.2"/>
    <row r="16580" ht="12.75" customHeight="1" x14ac:dyDescent="0.2"/>
    <row r="16581" ht="12.75" customHeight="1" x14ac:dyDescent="0.2"/>
    <row r="16582" ht="12.75" customHeight="1" x14ac:dyDescent="0.2"/>
    <row r="16583" ht="12.75" customHeight="1" x14ac:dyDescent="0.2"/>
    <row r="16584" ht="12.75" customHeight="1" x14ac:dyDescent="0.2"/>
    <row r="16585" ht="12.75" customHeight="1" x14ac:dyDescent="0.2"/>
    <row r="16586" ht="12.75" customHeight="1" x14ac:dyDescent="0.2"/>
    <row r="16587" ht="12.75" customHeight="1" x14ac:dyDescent="0.2"/>
    <row r="16588" ht="12.75" customHeight="1" x14ac:dyDescent="0.2"/>
    <row r="16589" ht="12.75" customHeight="1" x14ac:dyDescent="0.2"/>
    <row r="16590" ht="12.75" customHeight="1" x14ac:dyDescent="0.2"/>
    <row r="16591" ht="12.75" customHeight="1" x14ac:dyDescent="0.2"/>
    <row r="16592" ht="12.75" customHeight="1" x14ac:dyDescent="0.2"/>
    <row r="16593" ht="12.75" customHeight="1" x14ac:dyDescent="0.2"/>
    <row r="16594" ht="12.75" customHeight="1" x14ac:dyDescent="0.2"/>
    <row r="16595" ht="12.75" customHeight="1" x14ac:dyDescent="0.2"/>
    <row r="16596" ht="12.75" customHeight="1" x14ac:dyDescent="0.2"/>
    <row r="16597" ht="12.75" customHeight="1" x14ac:dyDescent="0.2"/>
    <row r="16598" ht="12.75" customHeight="1" x14ac:dyDescent="0.2"/>
    <row r="16599" ht="12.75" customHeight="1" x14ac:dyDescent="0.2"/>
    <row r="16600" ht="12.75" customHeight="1" x14ac:dyDescent="0.2"/>
    <row r="16601" ht="12.75" customHeight="1" x14ac:dyDescent="0.2"/>
    <row r="16602" ht="12.75" customHeight="1" x14ac:dyDescent="0.2"/>
    <row r="16603" ht="12.75" customHeight="1" x14ac:dyDescent="0.2"/>
    <row r="16604" ht="12.75" customHeight="1" x14ac:dyDescent="0.2"/>
    <row r="16605" ht="12.75" customHeight="1" x14ac:dyDescent="0.2"/>
    <row r="16606" ht="12.75" customHeight="1" x14ac:dyDescent="0.2"/>
    <row r="16607" ht="12.75" customHeight="1" x14ac:dyDescent="0.2"/>
    <row r="16608" ht="12.75" customHeight="1" x14ac:dyDescent="0.2"/>
    <row r="16609" ht="12.75" customHeight="1" x14ac:dyDescent="0.2"/>
    <row r="16610" ht="12.75" customHeight="1" x14ac:dyDescent="0.2"/>
    <row r="16611" ht="12.75" customHeight="1" x14ac:dyDescent="0.2"/>
    <row r="16612" ht="12.75" customHeight="1" x14ac:dyDescent="0.2"/>
    <row r="16613" ht="12.75" customHeight="1" x14ac:dyDescent="0.2"/>
    <row r="16614" ht="12.75" customHeight="1" x14ac:dyDescent="0.2"/>
    <row r="16615" ht="12.75" customHeight="1" x14ac:dyDescent="0.2"/>
    <row r="16616" ht="12.75" customHeight="1" x14ac:dyDescent="0.2"/>
    <row r="16617" ht="12.75" customHeight="1" x14ac:dyDescent="0.2"/>
    <row r="16618" ht="12.75" customHeight="1" x14ac:dyDescent="0.2"/>
    <row r="16619" ht="12.75" customHeight="1" x14ac:dyDescent="0.2"/>
    <row r="16620" ht="12.75" customHeight="1" x14ac:dyDescent="0.2"/>
    <row r="16621" ht="12.75" customHeight="1" x14ac:dyDescent="0.2"/>
    <row r="16622" ht="12.75" customHeight="1" x14ac:dyDescent="0.2"/>
    <row r="16623" ht="12.75" customHeight="1" x14ac:dyDescent="0.2"/>
    <row r="16624" ht="12.75" customHeight="1" x14ac:dyDescent="0.2"/>
    <row r="16625" ht="12.75" customHeight="1" x14ac:dyDescent="0.2"/>
    <row r="16626" ht="12.75" customHeight="1" x14ac:dyDescent="0.2"/>
    <row r="16627" ht="12.75" customHeight="1" x14ac:dyDescent="0.2"/>
    <row r="16628" ht="12.75" customHeight="1" x14ac:dyDescent="0.2"/>
    <row r="16629" ht="12.75" customHeight="1" x14ac:dyDescent="0.2"/>
    <row r="16630" ht="12.75" customHeight="1" x14ac:dyDescent="0.2"/>
    <row r="16631" ht="12.75" customHeight="1" x14ac:dyDescent="0.2"/>
    <row r="16632" ht="12.75" customHeight="1" x14ac:dyDescent="0.2"/>
    <row r="16633" ht="12.75" customHeight="1" x14ac:dyDescent="0.2"/>
    <row r="16634" ht="12.75" customHeight="1" x14ac:dyDescent="0.2"/>
    <row r="16635" ht="12.75" customHeight="1" x14ac:dyDescent="0.2"/>
    <row r="16636" ht="12.75" customHeight="1" x14ac:dyDescent="0.2"/>
    <row r="16637" ht="12.75" customHeight="1" x14ac:dyDescent="0.2"/>
    <row r="16638" ht="12.75" customHeight="1" x14ac:dyDescent="0.2"/>
    <row r="16639" ht="12.75" customHeight="1" x14ac:dyDescent="0.2"/>
    <row r="16640" ht="12.75" customHeight="1" x14ac:dyDescent="0.2"/>
    <row r="16641" ht="12.75" customHeight="1" x14ac:dyDescent="0.2"/>
    <row r="16642" ht="12.75" customHeight="1" x14ac:dyDescent="0.2"/>
    <row r="16643" ht="12.75" customHeight="1" x14ac:dyDescent="0.2"/>
    <row r="16644" ht="12.75" customHeight="1" x14ac:dyDescent="0.2"/>
    <row r="16645" ht="12.75" customHeight="1" x14ac:dyDescent="0.2"/>
    <row r="16646" ht="12.75" customHeight="1" x14ac:dyDescent="0.2"/>
    <row r="16647" ht="12.75" customHeight="1" x14ac:dyDescent="0.2"/>
    <row r="16648" ht="12.75" customHeight="1" x14ac:dyDescent="0.2"/>
    <row r="16649" ht="12.75" customHeight="1" x14ac:dyDescent="0.2"/>
    <row r="16650" ht="12.75" customHeight="1" x14ac:dyDescent="0.2"/>
    <row r="16651" ht="12.75" customHeight="1" x14ac:dyDescent="0.2"/>
    <row r="16652" ht="12.75" customHeight="1" x14ac:dyDescent="0.2"/>
    <row r="16653" ht="12.75" customHeight="1" x14ac:dyDescent="0.2"/>
    <row r="16654" ht="12.75" customHeight="1" x14ac:dyDescent="0.2"/>
    <row r="16655" ht="12.75" customHeight="1" x14ac:dyDescent="0.2"/>
    <row r="16656" ht="12.75" customHeight="1" x14ac:dyDescent="0.2"/>
    <row r="16657" ht="12.75" customHeight="1" x14ac:dyDescent="0.2"/>
    <row r="16658" ht="12.75" customHeight="1" x14ac:dyDescent="0.2"/>
    <row r="16659" ht="12.75" customHeight="1" x14ac:dyDescent="0.2"/>
    <row r="16660" ht="12.75" customHeight="1" x14ac:dyDescent="0.2"/>
    <row r="16661" ht="12.75" customHeight="1" x14ac:dyDescent="0.2"/>
    <row r="16662" ht="12.75" customHeight="1" x14ac:dyDescent="0.2"/>
    <row r="16663" ht="12.75" customHeight="1" x14ac:dyDescent="0.2"/>
    <row r="16664" ht="12.75" customHeight="1" x14ac:dyDescent="0.2"/>
    <row r="16665" ht="12.75" customHeight="1" x14ac:dyDescent="0.2"/>
    <row r="16666" ht="12.75" customHeight="1" x14ac:dyDescent="0.2"/>
    <row r="16667" ht="12.75" customHeight="1" x14ac:dyDescent="0.2"/>
    <row r="16668" ht="12.75" customHeight="1" x14ac:dyDescent="0.2"/>
    <row r="16669" ht="12.75" customHeight="1" x14ac:dyDescent="0.2"/>
    <row r="16670" ht="12.75" customHeight="1" x14ac:dyDescent="0.2"/>
    <row r="16671" ht="12.75" customHeight="1" x14ac:dyDescent="0.2"/>
    <row r="16672" ht="12.75" customHeight="1" x14ac:dyDescent="0.2"/>
    <row r="16673" ht="12.75" customHeight="1" x14ac:dyDescent="0.2"/>
    <row r="16674" ht="12.75" customHeight="1" x14ac:dyDescent="0.2"/>
    <row r="16675" ht="12.75" customHeight="1" x14ac:dyDescent="0.2"/>
    <row r="16676" ht="12.75" customHeight="1" x14ac:dyDescent="0.2"/>
    <row r="16677" ht="12.75" customHeight="1" x14ac:dyDescent="0.2"/>
    <row r="16678" ht="12.75" customHeight="1" x14ac:dyDescent="0.2"/>
    <row r="16679" ht="12.75" customHeight="1" x14ac:dyDescent="0.2"/>
    <row r="16680" ht="12.75" customHeight="1" x14ac:dyDescent="0.2"/>
    <row r="16681" ht="12.75" customHeight="1" x14ac:dyDescent="0.2"/>
    <row r="16682" ht="12.75" customHeight="1" x14ac:dyDescent="0.2"/>
    <row r="16683" ht="12.75" customHeight="1" x14ac:dyDescent="0.2"/>
    <row r="16684" ht="12.75" customHeight="1" x14ac:dyDescent="0.2"/>
    <row r="16685" ht="12.75" customHeight="1" x14ac:dyDescent="0.2"/>
    <row r="16686" ht="12.75" customHeight="1" x14ac:dyDescent="0.2"/>
    <row r="16687" ht="12.75" customHeight="1" x14ac:dyDescent="0.2"/>
    <row r="16688" ht="12.75" customHeight="1" x14ac:dyDescent="0.2"/>
    <row r="16689" ht="12.75" customHeight="1" x14ac:dyDescent="0.2"/>
    <row r="16690" ht="12.75" customHeight="1" x14ac:dyDescent="0.2"/>
    <row r="16691" ht="12.75" customHeight="1" x14ac:dyDescent="0.2"/>
    <row r="16692" ht="12.75" customHeight="1" x14ac:dyDescent="0.2"/>
    <row r="16693" ht="12.75" customHeight="1" x14ac:dyDescent="0.2"/>
    <row r="16694" ht="12.75" customHeight="1" x14ac:dyDescent="0.2"/>
    <row r="16695" ht="12.75" customHeight="1" x14ac:dyDescent="0.2"/>
    <row r="16696" ht="12.75" customHeight="1" x14ac:dyDescent="0.2"/>
    <row r="16697" ht="12.75" customHeight="1" x14ac:dyDescent="0.2"/>
    <row r="16698" ht="12.75" customHeight="1" x14ac:dyDescent="0.2"/>
    <row r="16699" ht="12.75" customHeight="1" x14ac:dyDescent="0.2"/>
    <row r="16700" ht="12.75" customHeight="1" x14ac:dyDescent="0.2"/>
    <row r="16701" ht="12.75" customHeight="1" x14ac:dyDescent="0.2"/>
    <row r="16702" ht="12.75" customHeight="1" x14ac:dyDescent="0.2"/>
    <row r="16703" ht="12.75" customHeight="1" x14ac:dyDescent="0.2"/>
    <row r="16704" ht="12.75" customHeight="1" x14ac:dyDescent="0.2"/>
    <row r="16705" ht="12.75" customHeight="1" x14ac:dyDescent="0.2"/>
    <row r="16706" ht="12.75" customHeight="1" x14ac:dyDescent="0.2"/>
    <row r="16707" ht="12.75" customHeight="1" x14ac:dyDescent="0.2"/>
    <row r="16708" ht="12.75" customHeight="1" x14ac:dyDescent="0.2"/>
    <row r="16709" ht="12.75" customHeight="1" x14ac:dyDescent="0.2"/>
    <row r="16710" ht="12.75" customHeight="1" x14ac:dyDescent="0.2"/>
    <row r="16711" ht="12.75" customHeight="1" x14ac:dyDescent="0.2"/>
    <row r="16712" ht="12.75" customHeight="1" x14ac:dyDescent="0.2"/>
    <row r="16713" ht="12.75" customHeight="1" x14ac:dyDescent="0.2"/>
    <row r="16714" ht="12.75" customHeight="1" x14ac:dyDescent="0.2"/>
    <row r="16715" ht="12.75" customHeight="1" x14ac:dyDescent="0.2"/>
    <row r="16716" ht="12.75" customHeight="1" x14ac:dyDescent="0.2"/>
    <row r="16717" ht="12.75" customHeight="1" x14ac:dyDescent="0.2"/>
    <row r="16718" ht="12.75" customHeight="1" x14ac:dyDescent="0.2"/>
    <row r="16719" ht="12.75" customHeight="1" x14ac:dyDescent="0.2"/>
    <row r="16720" ht="12.75" customHeight="1" x14ac:dyDescent="0.2"/>
    <row r="16721" ht="12.75" customHeight="1" x14ac:dyDescent="0.2"/>
    <row r="16722" ht="12.75" customHeight="1" x14ac:dyDescent="0.2"/>
    <row r="16723" ht="12.75" customHeight="1" x14ac:dyDescent="0.2"/>
    <row r="16724" ht="12.75" customHeight="1" x14ac:dyDescent="0.2"/>
    <row r="16725" ht="12.75" customHeight="1" x14ac:dyDescent="0.2"/>
    <row r="16726" ht="12.75" customHeight="1" x14ac:dyDescent="0.2"/>
    <row r="16727" ht="12.75" customHeight="1" x14ac:dyDescent="0.2"/>
    <row r="16728" ht="12.75" customHeight="1" x14ac:dyDescent="0.2"/>
    <row r="16729" ht="12.75" customHeight="1" x14ac:dyDescent="0.2"/>
    <row r="16730" ht="12.75" customHeight="1" x14ac:dyDescent="0.2"/>
    <row r="16731" ht="12.75" customHeight="1" x14ac:dyDescent="0.2"/>
    <row r="16732" ht="12.75" customHeight="1" x14ac:dyDescent="0.2"/>
    <row r="16733" ht="12.75" customHeight="1" x14ac:dyDescent="0.2"/>
    <row r="16734" ht="12.75" customHeight="1" x14ac:dyDescent="0.2"/>
    <row r="16735" ht="12.75" customHeight="1" x14ac:dyDescent="0.2"/>
    <row r="16736" ht="12.75" customHeight="1" x14ac:dyDescent="0.2"/>
    <row r="16737" ht="12.75" customHeight="1" x14ac:dyDescent="0.2"/>
    <row r="16738" ht="12.75" customHeight="1" x14ac:dyDescent="0.2"/>
    <row r="16739" ht="12.75" customHeight="1" x14ac:dyDescent="0.2"/>
    <row r="16740" ht="12.75" customHeight="1" x14ac:dyDescent="0.2"/>
    <row r="16741" ht="12.75" customHeight="1" x14ac:dyDescent="0.2"/>
    <row r="16742" ht="12.75" customHeight="1" x14ac:dyDescent="0.2"/>
    <row r="16743" ht="12.75" customHeight="1" x14ac:dyDescent="0.2"/>
    <row r="16744" ht="12.75" customHeight="1" x14ac:dyDescent="0.2"/>
    <row r="16745" ht="12.75" customHeight="1" x14ac:dyDescent="0.2"/>
    <row r="16746" ht="12.75" customHeight="1" x14ac:dyDescent="0.2"/>
    <row r="16747" ht="12.75" customHeight="1" x14ac:dyDescent="0.2"/>
    <row r="16748" ht="12.75" customHeight="1" x14ac:dyDescent="0.2"/>
    <row r="16749" ht="12.75" customHeight="1" x14ac:dyDescent="0.2"/>
    <row r="16750" ht="12.75" customHeight="1" x14ac:dyDescent="0.2"/>
    <row r="16751" ht="12.75" customHeight="1" x14ac:dyDescent="0.2"/>
    <row r="16752" ht="12.75" customHeight="1" x14ac:dyDescent="0.2"/>
    <row r="16753" ht="12.75" customHeight="1" x14ac:dyDescent="0.2"/>
    <row r="16754" ht="12.75" customHeight="1" x14ac:dyDescent="0.2"/>
    <row r="16755" ht="12.75" customHeight="1" x14ac:dyDescent="0.2"/>
    <row r="16756" ht="12.75" customHeight="1" x14ac:dyDescent="0.2"/>
    <row r="16757" ht="12.75" customHeight="1" x14ac:dyDescent="0.2"/>
    <row r="16758" ht="12.75" customHeight="1" x14ac:dyDescent="0.2"/>
    <row r="16759" ht="12.75" customHeight="1" x14ac:dyDescent="0.2"/>
    <row r="16760" ht="12.75" customHeight="1" x14ac:dyDescent="0.2"/>
    <row r="16761" ht="12.75" customHeight="1" x14ac:dyDescent="0.2"/>
    <row r="16762" ht="12.75" customHeight="1" x14ac:dyDescent="0.2"/>
    <row r="16763" ht="12.75" customHeight="1" x14ac:dyDescent="0.2"/>
    <row r="16764" ht="12.75" customHeight="1" x14ac:dyDescent="0.2"/>
    <row r="16765" ht="12.75" customHeight="1" x14ac:dyDescent="0.2"/>
    <row r="16766" ht="12.75" customHeight="1" x14ac:dyDescent="0.2"/>
    <row r="16767" ht="12.75" customHeight="1" x14ac:dyDescent="0.2"/>
    <row r="16768" ht="12.75" customHeight="1" x14ac:dyDescent="0.2"/>
    <row r="16769" ht="12.75" customHeight="1" x14ac:dyDescent="0.2"/>
    <row r="16770" ht="12.75" customHeight="1" x14ac:dyDescent="0.2"/>
    <row r="16771" ht="12.75" customHeight="1" x14ac:dyDescent="0.2"/>
    <row r="16772" ht="12.75" customHeight="1" x14ac:dyDescent="0.2"/>
    <row r="16773" ht="12.75" customHeight="1" x14ac:dyDescent="0.2"/>
    <row r="16774" ht="12.75" customHeight="1" x14ac:dyDescent="0.2"/>
    <row r="16775" ht="12.75" customHeight="1" x14ac:dyDescent="0.2"/>
    <row r="16776" ht="12.75" customHeight="1" x14ac:dyDescent="0.2"/>
    <row r="16777" ht="12.75" customHeight="1" x14ac:dyDescent="0.2"/>
    <row r="16778" ht="12.75" customHeight="1" x14ac:dyDescent="0.2"/>
    <row r="16779" ht="12.75" customHeight="1" x14ac:dyDescent="0.2"/>
    <row r="16780" ht="12.75" customHeight="1" x14ac:dyDescent="0.2"/>
    <row r="16781" ht="12.75" customHeight="1" x14ac:dyDescent="0.2"/>
    <row r="16782" ht="12.75" customHeight="1" x14ac:dyDescent="0.2"/>
    <row r="16783" ht="12.75" customHeight="1" x14ac:dyDescent="0.2"/>
    <row r="16784" ht="12.75" customHeight="1" x14ac:dyDescent="0.2"/>
    <row r="16785" ht="12.75" customHeight="1" x14ac:dyDescent="0.2"/>
    <row r="16786" ht="12.75" customHeight="1" x14ac:dyDescent="0.2"/>
    <row r="16787" ht="12.75" customHeight="1" x14ac:dyDescent="0.2"/>
    <row r="16788" ht="12.75" customHeight="1" x14ac:dyDescent="0.2"/>
    <row r="16789" ht="12.75" customHeight="1" x14ac:dyDescent="0.2"/>
    <row r="16790" ht="12.75" customHeight="1" x14ac:dyDescent="0.2"/>
    <row r="16791" ht="12.75" customHeight="1" x14ac:dyDescent="0.2"/>
    <row r="16792" ht="12.75" customHeight="1" x14ac:dyDescent="0.2"/>
    <row r="16793" ht="12.75" customHeight="1" x14ac:dyDescent="0.2"/>
    <row r="16794" ht="12.75" customHeight="1" x14ac:dyDescent="0.2"/>
    <row r="16795" ht="12.75" customHeight="1" x14ac:dyDescent="0.2"/>
    <row r="16796" ht="12.75" customHeight="1" x14ac:dyDescent="0.2"/>
    <row r="16797" ht="12.75" customHeight="1" x14ac:dyDescent="0.2"/>
    <row r="16798" ht="12.75" customHeight="1" x14ac:dyDescent="0.2"/>
    <row r="16799" ht="12.75" customHeight="1" x14ac:dyDescent="0.2"/>
    <row r="16800" ht="12.75" customHeight="1" x14ac:dyDescent="0.2"/>
    <row r="16801" ht="12.75" customHeight="1" x14ac:dyDescent="0.2"/>
    <row r="16802" ht="12.75" customHeight="1" x14ac:dyDescent="0.2"/>
    <row r="16803" ht="12.75" customHeight="1" x14ac:dyDescent="0.2"/>
    <row r="16804" ht="12.75" customHeight="1" x14ac:dyDescent="0.2"/>
    <row r="16805" ht="12.75" customHeight="1" x14ac:dyDescent="0.2"/>
    <row r="16806" ht="12.75" customHeight="1" x14ac:dyDescent="0.2"/>
    <row r="16807" ht="12.75" customHeight="1" x14ac:dyDescent="0.2"/>
    <row r="16808" ht="12.75" customHeight="1" x14ac:dyDescent="0.2"/>
    <row r="16809" ht="12.75" customHeight="1" x14ac:dyDescent="0.2"/>
    <row r="16810" ht="12.75" customHeight="1" x14ac:dyDescent="0.2"/>
    <row r="16811" ht="12.75" customHeight="1" x14ac:dyDescent="0.2"/>
    <row r="16812" ht="12.75" customHeight="1" x14ac:dyDescent="0.2"/>
    <row r="16813" ht="12.75" customHeight="1" x14ac:dyDescent="0.2"/>
    <row r="16814" ht="12.75" customHeight="1" x14ac:dyDescent="0.2"/>
    <row r="16815" ht="12.75" customHeight="1" x14ac:dyDescent="0.2"/>
    <row r="16816" ht="12.75" customHeight="1" x14ac:dyDescent="0.2"/>
    <row r="16817" ht="12.75" customHeight="1" x14ac:dyDescent="0.2"/>
    <row r="16818" ht="12.75" customHeight="1" x14ac:dyDescent="0.2"/>
    <row r="16819" ht="12.75" customHeight="1" x14ac:dyDescent="0.2"/>
    <row r="16820" ht="12.75" customHeight="1" x14ac:dyDescent="0.2"/>
    <row r="16821" ht="12.75" customHeight="1" x14ac:dyDescent="0.2"/>
    <row r="16822" ht="12.75" customHeight="1" x14ac:dyDescent="0.2"/>
    <row r="16823" ht="12.75" customHeight="1" x14ac:dyDescent="0.2"/>
    <row r="16824" ht="12.75" customHeight="1" x14ac:dyDescent="0.2"/>
    <row r="16825" ht="12.75" customHeight="1" x14ac:dyDescent="0.2"/>
    <row r="16826" ht="12.75" customHeight="1" x14ac:dyDescent="0.2"/>
    <row r="16827" ht="12.75" customHeight="1" x14ac:dyDescent="0.2"/>
    <row r="16828" ht="12.75" customHeight="1" x14ac:dyDescent="0.2"/>
    <row r="16829" ht="12.75" customHeight="1" x14ac:dyDescent="0.2"/>
    <row r="16830" ht="12.75" customHeight="1" x14ac:dyDescent="0.2"/>
    <row r="16831" ht="12.75" customHeight="1" x14ac:dyDescent="0.2"/>
    <row r="16832" ht="12.75" customHeight="1" x14ac:dyDescent="0.2"/>
    <row r="16833" ht="12.75" customHeight="1" x14ac:dyDescent="0.2"/>
    <row r="16834" ht="12.75" customHeight="1" x14ac:dyDescent="0.2"/>
    <row r="16835" ht="12.75" customHeight="1" x14ac:dyDescent="0.2"/>
    <row r="16836" ht="12.75" customHeight="1" x14ac:dyDescent="0.2"/>
    <row r="16837" ht="12.75" customHeight="1" x14ac:dyDescent="0.2"/>
    <row r="16838" ht="12.75" customHeight="1" x14ac:dyDescent="0.2"/>
    <row r="16839" ht="12.75" customHeight="1" x14ac:dyDescent="0.2"/>
    <row r="16840" ht="12.75" customHeight="1" x14ac:dyDescent="0.2"/>
    <row r="16841" ht="12.75" customHeight="1" x14ac:dyDescent="0.2"/>
    <row r="16842" ht="12.75" customHeight="1" x14ac:dyDescent="0.2"/>
    <row r="16843" ht="12.75" customHeight="1" x14ac:dyDescent="0.2"/>
    <row r="16844" ht="12.75" customHeight="1" x14ac:dyDescent="0.2"/>
    <row r="16845" ht="12.75" customHeight="1" x14ac:dyDescent="0.2"/>
    <row r="16846" ht="12.75" customHeight="1" x14ac:dyDescent="0.2"/>
    <row r="16847" ht="12.75" customHeight="1" x14ac:dyDescent="0.2"/>
    <row r="16848" ht="12.75" customHeight="1" x14ac:dyDescent="0.2"/>
    <row r="16849" ht="12.75" customHeight="1" x14ac:dyDescent="0.2"/>
    <row r="16850" ht="12.75" customHeight="1" x14ac:dyDescent="0.2"/>
    <row r="16851" ht="12.75" customHeight="1" x14ac:dyDescent="0.2"/>
    <row r="16852" ht="12.75" customHeight="1" x14ac:dyDescent="0.2"/>
    <row r="16853" ht="12.75" customHeight="1" x14ac:dyDescent="0.2"/>
    <row r="16854" ht="12.75" customHeight="1" x14ac:dyDescent="0.2"/>
    <row r="16855" ht="12.75" customHeight="1" x14ac:dyDescent="0.2"/>
    <row r="16856" ht="12.75" customHeight="1" x14ac:dyDescent="0.2"/>
    <row r="16857" ht="12.75" customHeight="1" x14ac:dyDescent="0.2"/>
    <row r="16858" ht="12.75" customHeight="1" x14ac:dyDescent="0.2"/>
    <row r="16859" ht="12.75" customHeight="1" x14ac:dyDescent="0.2"/>
    <row r="16860" ht="12.75" customHeight="1" x14ac:dyDescent="0.2"/>
    <row r="16861" ht="12.75" customHeight="1" x14ac:dyDescent="0.2"/>
    <row r="16862" ht="12.75" customHeight="1" x14ac:dyDescent="0.2"/>
    <row r="16863" ht="12.75" customHeight="1" x14ac:dyDescent="0.2"/>
    <row r="16864" ht="12.75" customHeight="1" x14ac:dyDescent="0.2"/>
    <row r="16865" ht="12.75" customHeight="1" x14ac:dyDescent="0.2"/>
    <row r="16866" ht="12.75" customHeight="1" x14ac:dyDescent="0.2"/>
    <row r="16867" ht="12.75" customHeight="1" x14ac:dyDescent="0.2"/>
    <row r="16868" ht="12.75" customHeight="1" x14ac:dyDescent="0.2"/>
    <row r="16869" ht="12.75" customHeight="1" x14ac:dyDescent="0.2"/>
    <row r="16870" ht="12.75" customHeight="1" x14ac:dyDescent="0.2"/>
    <row r="16871" ht="12.75" customHeight="1" x14ac:dyDescent="0.2"/>
    <row r="16872" ht="12.75" customHeight="1" x14ac:dyDescent="0.2"/>
    <row r="16873" ht="12.75" customHeight="1" x14ac:dyDescent="0.2"/>
    <row r="16874" ht="12.75" customHeight="1" x14ac:dyDescent="0.2"/>
    <row r="16875" ht="12.75" customHeight="1" x14ac:dyDescent="0.2"/>
    <row r="16876" ht="12.75" customHeight="1" x14ac:dyDescent="0.2"/>
    <row r="16877" ht="12.75" customHeight="1" x14ac:dyDescent="0.2"/>
    <row r="16878" ht="12.75" customHeight="1" x14ac:dyDescent="0.2"/>
    <row r="16879" ht="12.75" customHeight="1" x14ac:dyDescent="0.2"/>
    <row r="16880" ht="12.75" customHeight="1" x14ac:dyDescent="0.2"/>
    <row r="16881" ht="12.75" customHeight="1" x14ac:dyDescent="0.2"/>
    <row r="16882" ht="12.75" customHeight="1" x14ac:dyDescent="0.2"/>
    <row r="16883" ht="12.75" customHeight="1" x14ac:dyDescent="0.2"/>
    <row r="16884" ht="12.75" customHeight="1" x14ac:dyDescent="0.2"/>
    <row r="16885" ht="12.75" customHeight="1" x14ac:dyDescent="0.2"/>
    <row r="16886" ht="12.75" customHeight="1" x14ac:dyDescent="0.2"/>
    <row r="16887" ht="12.75" customHeight="1" x14ac:dyDescent="0.2"/>
    <row r="16888" ht="12.75" customHeight="1" x14ac:dyDescent="0.2"/>
    <row r="16889" ht="12.75" customHeight="1" x14ac:dyDescent="0.2"/>
    <row r="16890" ht="12.75" customHeight="1" x14ac:dyDescent="0.2"/>
    <row r="16891" ht="12.75" customHeight="1" x14ac:dyDescent="0.2"/>
    <row r="16892" ht="12.75" customHeight="1" x14ac:dyDescent="0.2"/>
    <row r="16893" ht="12.75" customHeight="1" x14ac:dyDescent="0.2"/>
    <row r="16894" ht="12.75" customHeight="1" x14ac:dyDescent="0.2"/>
    <row r="16895" ht="12.75" customHeight="1" x14ac:dyDescent="0.2"/>
    <row r="16896" ht="12.75" customHeight="1" x14ac:dyDescent="0.2"/>
    <row r="16897" ht="12.75" customHeight="1" x14ac:dyDescent="0.2"/>
    <row r="16898" ht="12.75" customHeight="1" x14ac:dyDescent="0.2"/>
    <row r="16899" ht="12.75" customHeight="1" x14ac:dyDescent="0.2"/>
    <row r="16900" ht="12.75" customHeight="1" x14ac:dyDescent="0.2"/>
    <row r="16901" ht="12.75" customHeight="1" x14ac:dyDescent="0.2"/>
    <row r="16902" ht="12.75" customHeight="1" x14ac:dyDescent="0.2"/>
    <row r="16903" ht="12.75" customHeight="1" x14ac:dyDescent="0.2"/>
    <row r="16904" ht="12.75" customHeight="1" x14ac:dyDescent="0.2"/>
    <row r="16905" ht="12.75" customHeight="1" x14ac:dyDescent="0.2"/>
    <row r="16906" ht="12.75" customHeight="1" x14ac:dyDescent="0.2"/>
    <row r="16907" ht="12.75" customHeight="1" x14ac:dyDescent="0.2"/>
    <row r="16908" ht="12.75" customHeight="1" x14ac:dyDescent="0.2"/>
    <row r="16909" ht="12.75" customHeight="1" x14ac:dyDescent="0.2"/>
    <row r="16910" ht="12.75" customHeight="1" x14ac:dyDescent="0.2"/>
    <row r="16911" ht="12.75" customHeight="1" x14ac:dyDescent="0.2"/>
    <row r="16912" ht="12.75" customHeight="1" x14ac:dyDescent="0.2"/>
    <row r="16913" ht="12.75" customHeight="1" x14ac:dyDescent="0.2"/>
    <row r="16914" ht="12.75" customHeight="1" x14ac:dyDescent="0.2"/>
    <row r="16915" ht="12.75" customHeight="1" x14ac:dyDescent="0.2"/>
    <row r="16916" ht="12.75" customHeight="1" x14ac:dyDescent="0.2"/>
    <row r="16917" ht="12.75" customHeight="1" x14ac:dyDescent="0.2"/>
    <row r="16918" ht="12.75" customHeight="1" x14ac:dyDescent="0.2"/>
    <row r="16919" ht="12.75" customHeight="1" x14ac:dyDescent="0.2"/>
    <row r="16920" ht="12.75" customHeight="1" x14ac:dyDescent="0.2"/>
    <row r="16921" ht="12.75" customHeight="1" x14ac:dyDescent="0.2"/>
    <row r="16922" ht="12.75" customHeight="1" x14ac:dyDescent="0.2"/>
    <row r="16923" ht="12.75" customHeight="1" x14ac:dyDescent="0.2"/>
    <row r="16924" ht="12.75" customHeight="1" x14ac:dyDescent="0.2"/>
    <row r="16925" ht="12.75" customHeight="1" x14ac:dyDescent="0.2"/>
    <row r="16926" ht="12.75" customHeight="1" x14ac:dyDescent="0.2"/>
    <row r="16927" ht="12.75" customHeight="1" x14ac:dyDescent="0.2"/>
    <row r="16928" ht="12.75" customHeight="1" x14ac:dyDescent="0.2"/>
    <row r="16929" ht="12.75" customHeight="1" x14ac:dyDescent="0.2"/>
    <row r="16930" ht="12.75" customHeight="1" x14ac:dyDescent="0.2"/>
    <row r="16931" ht="12.75" customHeight="1" x14ac:dyDescent="0.2"/>
    <row r="16932" ht="12.75" customHeight="1" x14ac:dyDescent="0.2"/>
    <row r="16933" ht="12.75" customHeight="1" x14ac:dyDescent="0.2"/>
    <row r="16934" ht="12.75" customHeight="1" x14ac:dyDescent="0.2"/>
    <row r="16935" ht="12.75" customHeight="1" x14ac:dyDescent="0.2"/>
    <row r="16936" ht="12.75" customHeight="1" x14ac:dyDescent="0.2"/>
    <row r="16937" ht="12.75" customHeight="1" x14ac:dyDescent="0.2"/>
    <row r="16938" ht="12.75" customHeight="1" x14ac:dyDescent="0.2"/>
    <row r="16939" ht="12.75" customHeight="1" x14ac:dyDescent="0.2"/>
    <row r="16940" ht="12.75" customHeight="1" x14ac:dyDescent="0.2"/>
    <row r="16941" ht="12.75" customHeight="1" x14ac:dyDescent="0.2"/>
    <row r="16942" ht="12.75" customHeight="1" x14ac:dyDescent="0.2"/>
    <row r="16943" ht="12.75" customHeight="1" x14ac:dyDescent="0.2"/>
    <row r="16944" ht="12.75" customHeight="1" x14ac:dyDescent="0.2"/>
    <row r="16945" ht="12.75" customHeight="1" x14ac:dyDescent="0.2"/>
    <row r="16946" ht="12.75" customHeight="1" x14ac:dyDescent="0.2"/>
    <row r="16947" ht="12.75" customHeight="1" x14ac:dyDescent="0.2"/>
    <row r="16948" ht="12.75" customHeight="1" x14ac:dyDescent="0.2"/>
    <row r="16949" ht="12.75" customHeight="1" x14ac:dyDescent="0.2"/>
    <row r="16950" ht="12.75" customHeight="1" x14ac:dyDescent="0.2"/>
    <row r="16951" ht="12.75" customHeight="1" x14ac:dyDescent="0.2"/>
    <row r="16952" ht="12.75" customHeight="1" x14ac:dyDescent="0.2"/>
    <row r="16953" ht="12.75" customHeight="1" x14ac:dyDescent="0.2"/>
    <row r="16954" ht="12.75" customHeight="1" x14ac:dyDescent="0.2"/>
    <row r="16955" ht="12.75" customHeight="1" x14ac:dyDescent="0.2"/>
    <row r="16956" ht="12.75" customHeight="1" x14ac:dyDescent="0.2"/>
    <row r="16957" ht="12.75" customHeight="1" x14ac:dyDescent="0.2"/>
    <row r="16958" ht="12.75" customHeight="1" x14ac:dyDescent="0.2"/>
    <row r="16959" ht="12.75" customHeight="1" x14ac:dyDescent="0.2"/>
    <row r="16960" ht="12.75" customHeight="1" x14ac:dyDescent="0.2"/>
    <row r="16961" ht="12.75" customHeight="1" x14ac:dyDescent="0.2"/>
    <row r="16962" ht="12.75" customHeight="1" x14ac:dyDescent="0.2"/>
    <row r="16963" ht="12.75" customHeight="1" x14ac:dyDescent="0.2"/>
    <row r="16964" ht="12.75" customHeight="1" x14ac:dyDescent="0.2"/>
    <row r="16965" ht="12.75" customHeight="1" x14ac:dyDescent="0.2"/>
    <row r="16966" ht="12.75" customHeight="1" x14ac:dyDescent="0.2"/>
    <row r="16967" ht="12.75" customHeight="1" x14ac:dyDescent="0.2"/>
    <row r="16968" ht="12.75" customHeight="1" x14ac:dyDescent="0.2"/>
    <row r="16969" ht="12.75" customHeight="1" x14ac:dyDescent="0.2"/>
    <row r="16970" ht="12.75" customHeight="1" x14ac:dyDescent="0.2"/>
    <row r="16971" ht="12.75" customHeight="1" x14ac:dyDescent="0.2"/>
    <row r="16972" ht="12.75" customHeight="1" x14ac:dyDescent="0.2"/>
    <row r="16973" ht="12.75" customHeight="1" x14ac:dyDescent="0.2"/>
    <row r="16974" ht="12.75" customHeight="1" x14ac:dyDescent="0.2"/>
    <row r="16975" ht="12.75" customHeight="1" x14ac:dyDescent="0.2"/>
    <row r="16976" ht="12.75" customHeight="1" x14ac:dyDescent="0.2"/>
    <row r="16977" ht="12.75" customHeight="1" x14ac:dyDescent="0.2"/>
    <row r="16978" ht="12.75" customHeight="1" x14ac:dyDescent="0.2"/>
    <row r="16979" ht="12.75" customHeight="1" x14ac:dyDescent="0.2"/>
    <row r="16980" ht="12.75" customHeight="1" x14ac:dyDescent="0.2"/>
    <row r="16981" ht="12.75" customHeight="1" x14ac:dyDescent="0.2"/>
    <row r="16982" ht="12.75" customHeight="1" x14ac:dyDescent="0.2"/>
    <row r="16983" ht="12.75" customHeight="1" x14ac:dyDescent="0.2"/>
    <row r="16984" ht="12.75" customHeight="1" x14ac:dyDescent="0.2"/>
    <row r="16985" ht="12.75" customHeight="1" x14ac:dyDescent="0.2"/>
    <row r="16986" ht="12.75" customHeight="1" x14ac:dyDescent="0.2"/>
    <row r="16987" ht="12.75" customHeight="1" x14ac:dyDescent="0.2"/>
    <row r="16988" ht="12.75" customHeight="1" x14ac:dyDescent="0.2"/>
    <row r="16989" ht="12.75" customHeight="1" x14ac:dyDescent="0.2"/>
    <row r="16990" ht="12.75" customHeight="1" x14ac:dyDescent="0.2"/>
    <row r="16991" ht="12.75" customHeight="1" x14ac:dyDescent="0.2"/>
    <row r="16992" ht="12.75" customHeight="1" x14ac:dyDescent="0.2"/>
    <row r="16993" ht="12.75" customHeight="1" x14ac:dyDescent="0.2"/>
    <row r="16994" ht="12.75" customHeight="1" x14ac:dyDescent="0.2"/>
    <row r="16995" ht="12.75" customHeight="1" x14ac:dyDescent="0.2"/>
    <row r="16996" ht="12.75" customHeight="1" x14ac:dyDescent="0.2"/>
    <row r="16997" ht="12.75" customHeight="1" x14ac:dyDescent="0.2"/>
    <row r="16998" ht="12.75" customHeight="1" x14ac:dyDescent="0.2"/>
    <row r="16999" ht="12.75" customHeight="1" x14ac:dyDescent="0.2"/>
    <row r="17000" ht="12.75" customHeight="1" x14ac:dyDescent="0.2"/>
    <row r="17001" ht="12.75" customHeight="1" x14ac:dyDescent="0.2"/>
    <row r="17002" ht="12.75" customHeight="1" x14ac:dyDescent="0.2"/>
    <row r="17003" ht="12.75" customHeight="1" x14ac:dyDescent="0.2"/>
    <row r="17004" ht="12.75" customHeight="1" x14ac:dyDescent="0.2"/>
    <row r="17005" ht="12.75" customHeight="1" x14ac:dyDescent="0.2"/>
    <row r="17006" ht="12.75" customHeight="1" x14ac:dyDescent="0.2"/>
    <row r="17007" ht="12.75" customHeight="1" x14ac:dyDescent="0.2"/>
    <row r="17008" ht="12.75" customHeight="1" x14ac:dyDescent="0.2"/>
    <row r="17009" ht="12.75" customHeight="1" x14ac:dyDescent="0.2"/>
    <row r="17010" ht="12.75" customHeight="1" x14ac:dyDescent="0.2"/>
    <row r="17011" ht="12.75" customHeight="1" x14ac:dyDescent="0.2"/>
    <row r="17012" ht="12.75" customHeight="1" x14ac:dyDescent="0.2"/>
    <row r="17013" ht="12.75" customHeight="1" x14ac:dyDescent="0.2"/>
    <row r="17014" ht="12.75" customHeight="1" x14ac:dyDescent="0.2"/>
    <row r="17015" ht="12.75" customHeight="1" x14ac:dyDescent="0.2"/>
    <row r="17016" ht="12.75" customHeight="1" x14ac:dyDescent="0.2"/>
    <row r="17017" ht="12.75" customHeight="1" x14ac:dyDescent="0.2"/>
    <row r="17018" ht="12.75" customHeight="1" x14ac:dyDescent="0.2"/>
    <row r="17019" ht="12.75" customHeight="1" x14ac:dyDescent="0.2"/>
    <row r="17020" ht="12.75" customHeight="1" x14ac:dyDescent="0.2"/>
    <row r="17021" ht="12.75" customHeight="1" x14ac:dyDescent="0.2"/>
    <row r="17022" ht="12.75" customHeight="1" x14ac:dyDescent="0.2"/>
    <row r="17023" ht="12.75" customHeight="1" x14ac:dyDescent="0.2"/>
    <row r="17024" ht="12.75" customHeight="1" x14ac:dyDescent="0.2"/>
    <row r="17025" ht="12.75" customHeight="1" x14ac:dyDescent="0.2"/>
    <row r="17026" ht="12.75" customHeight="1" x14ac:dyDescent="0.2"/>
    <row r="17027" ht="12.75" customHeight="1" x14ac:dyDescent="0.2"/>
    <row r="17028" ht="12.75" customHeight="1" x14ac:dyDescent="0.2"/>
    <row r="17029" ht="12.75" customHeight="1" x14ac:dyDescent="0.2"/>
    <row r="17030" ht="12.75" customHeight="1" x14ac:dyDescent="0.2"/>
    <row r="17031" ht="12.75" customHeight="1" x14ac:dyDescent="0.2"/>
    <row r="17032" ht="12.75" customHeight="1" x14ac:dyDescent="0.2"/>
    <row r="17033" ht="12.75" customHeight="1" x14ac:dyDescent="0.2"/>
    <row r="17034" ht="12.75" customHeight="1" x14ac:dyDescent="0.2"/>
    <row r="17035" ht="12.75" customHeight="1" x14ac:dyDescent="0.2"/>
    <row r="17036" ht="12.75" customHeight="1" x14ac:dyDescent="0.2"/>
    <row r="17037" ht="12.75" customHeight="1" x14ac:dyDescent="0.2"/>
    <row r="17038" ht="12.75" customHeight="1" x14ac:dyDescent="0.2"/>
    <row r="17039" ht="12.75" customHeight="1" x14ac:dyDescent="0.2"/>
    <row r="17040" ht="12.75" customHeight="1" x14ac:dyDescent="0.2"/>
    <row r="17041" ht="12.75" customHeight="1" x14ac:dyDescent="0.2"/>
    <row r="17042" ht="12.75" customHeight="1" x14ac:dyDescent="0.2"/>
    <row r="17043" ht="12.75" customHeight="1" x14ac:dyDescent="0.2"/>
    <row r="17044" ht="12.75" customHeight="1" x14ac:dyDescent="0.2"/>
    <row r="17045" ht="12.75" customHeight="1" x14ac:dyDescent="0.2"/>
    <row r="17046" ht="12.75" customHeight="1" x14ac:dyDescent="0.2"/>
    <row r="17047" ht="12.75" customHeight="1" x14ac:dyDescent="0.2"/>
    <row r="17048" ht="12.75" customHeight="1" x14ac:dyDescent="0.2"/>
    <row r="17049" ht="12.75" customHeight="1" x14ac:dyDescent="0.2"/>
    <row r="17050" ht="12.75" customHeight="1" x14ac:dyDescent="0.2"/>
    <row r="17051" ht="12.75" customHeight="1" x14ac:dyDescent="0.2"/>
    <row r="17052" ht="12.75" customHeight="1" x14ac:dyDescent="0.2"/>
    <row r="17053" ht="12.75" customHeight="1" x14ac:dyDescent="0.2"/>
    <row r="17054" ht="12.75" customHeight="1" x14ac:dyDescent="0.2"/>
    <row r="17055" ht="12.75" customHeight="1" x14ac:dyDescent="0.2"/>
    <row r="17056" ht="12.75" customHeight="1" x14ac:dyDescent="0.2"/>
    <row r="17057" ht="12.75" customHeight="1" x14ac:dyDescent="0.2"/>
    <row r="17058" ht="12.75" customHeight="1" x14ac:dyDescent="0.2"/>
    <row r="17059" ht="12.75" customHeight="1" x14ac:dyDescent="0.2"/>
    <row r="17060" ht="12.75" customHeight="1" x14ac:dyDescent="0.2"/>
    <row r="17061" ht="12.75" customHeight="1" x14ac:dyDescent="0.2"/>
    <row r="17062" ht="12.75" customHeight="1" x14ac:dyDescent="0.2"/>
    <row r="17063" ht="12.75" customHeight="1" x14ac:dyDescent="0.2"/>
    <row r="17064" ht="12.75" customHeight="1" x14ac:dyDescent="0.2"/>
    <row r="17065" ht="12.75" customHeight="1" x14ac:dyDescent="0.2"/>
    <row r="17066" ht="12.75" customHeight="1" x14ac:dyDescent="0.2"/>
    <row r="17067" ht="12.75" customHeight="1" x14ac:dyDescent="0.2"/>
    <row r="17068" ht="12.75" customHeight="1" x14ac:dyDescent="0.2"/>
    <row r="17069" ht="12.75" customHeight="1" x14ac:dyDescent="0.2"/>
    <row r="17070" ht="12.75" customHeight="1" x14ac:dyDescent="0.2"/>
    <row r="17071" ht="12.75" customHeight="1" x14ac:dyDescent="0.2"/>
    <row r="17072" ht="12.75" customHeight="1" x14ac:dyDescent="0.2"/>
    <row r="17073" ht="12.75" customHeight="1" x14ac:dyDescent="0.2"/>
    <row r="17074" ht="12.75" customHeight="1" x14ac:dyDescent="0.2"/>
    <row r="17075" ht="12.75" customHeight="1" x14ac:dyDescent="0.2"/>
    <row r="17076" ht="12.75" customHeight="1" x14ac:dyDescent="0.2"/>
    <row r="17077" ht="12.75" customHeight="1" x14ac:dyDescent="0.2"/>
    <row r="17078" ht="12.75" customHeight="1" x14ac:dyDescent="0.2"/>
    <row r="17079" ht="12.75" customHeight="1" x14ac:dyDescent="0.2"/>
    <row r="17080" ht="12.75" customHeight="1" x14ac:dyDescent="0.2"/>
    <row r="17081" ht="12.75" customHeight="1" x14ac:dyDescent="0.2"/>
    <row r="17082" ht="12.75" customHeight="1" x14ac:dyDescent="0.2"/>
    <row r="17083" ht="12.75" customHeight="1" x14ac:dyDescent="0.2"/>
    <row r="17084" ht="12.75" customHeight="1" x14ac:dyDescent="0.2"/>
    <row r="17085" ht="12.75" customHeight="1" x14ac:dyDescent="0.2"/>
    <row r="17086" ht="12.75" customHeight="1" x14ac:dyDescent="0.2"/>
    <row r="17087" ht="12.75" customHeight="1" x14ac:dyDescent="0.2"/>
    <row r="17088" ht="12.75" customHeight="1" x14ac:dyDescent="0.2"/>
    <row r="17089" ht="12.75" customHeight="1" x14ac:dyDescent="0.2"/>
    <row r="17090" ht="12.75" customHeight="1" x14ac:dyDescent="0.2"/>
    <row r="17091" ht="12.75" customHeight="1" x14ac:dyDescent="0.2"/>
    <row r="17092" ht="12.75" customHeight="1" x14ac:dyDescent="0.2"/>
    <row r="17093" ht="12.75" customHeight="1" x14ac:dyDescent="0.2"/>
    <row r="17094" ht="12.75" customHeight="1" x14ac:dyDescent="0.2"/>
    <row r="17095" ht="12.75" customHeight="1" x14ac:dyDescent="0.2"/>
    <row r="17096" ht="12.75" customHeight="1" x14ac:dyDescent="0.2"/>
    <row r="17097" ht="12.75" customHeight="1" x14ac:dyDescent="0.2"/>
    <row r="17098" ht="12.75" customHeight="1" x14ac:dyDescent="0.2"/>
    <row r="17099" ht="12.75" customHeight="1" x14ac:dyDescent="0.2"/>
    <row r="17100" ht="12.75" customHeight="1" x14ac:dyDescent="0.2"/>
    <row r="17101" ht="12.75" customHeight="1" x14ac:dyDescent="0.2"/>
    <row r="17102" ht="12.75" customHeight="1" x14ac:dyDescent="0.2"/>
    <row r="17103" ht="12.75" customHeight="1" x14ac:dyDescent="0.2"/>
    <row r="17104" ht="12.75" customHeight="1" x14ac:dyDescent="0.2"/>
    <row r="17105" ht="12.75" customHeight="1" x14ac:dyDescent="0.2"/>
    <row r="17106" ht="12.75" customHeight="1" x14ac:dyDescent="0.2"/>
    <row r="17107" ht="12.75" customHeight="1" x14ac:dyDescent="0.2"/>
    <row r="17108" ht="12.75" customHeight="1" x14ac:dyDescent="0.2"/>
    <row r="17109" ht="12.75" customHeight="1" x14ac:dyDescent="0.2"/>
    <row r="17110" ht="12.75" customHeight="1" x14ac:dyDescent="0.2"/>
    <row r="17111" ht="12.75" customHeight="1" x14ac:dyDescent="0.2"/>
    <row r="17112" ht="12.75" customHeight="1" x14ac:dyDescent="0.2"/>
    <row r="17113" ht="12.75" customHeight="1" x14ac:dyDescent="0.2"/>
    <row r="17114" ht="12.75" customHeight="1" x14ac:dyDescent="0.2"/>
    <row r="17115" ht="12.75" customHeight="1" x14ac:dyDescent="0.2"/>
    <row r="17116" ht="12.75" customHeight="1" x14ac:dyDescent="0.2"/>
    <row r="17117" ht="12.75" customHeight="1" x14ac:dyDescent="0.2"/>
    <row r="17118" ht="12.75" customHeight="1" x14ac:dyDescent="0.2"/>
    <row r="17119" ht="12.75" customHeight="1" x14ac:dyDescent="0.2"/>
    <row r="17120" ht="12.75" customHeight="1" x14ac:dyDescent="0.2"/>
    <row r="17121" ht="12.75" customHeight="1" x14ac:dyDescent="0.2"/>
    <row r="17122" ht="12.75" customHeight="1" x14ac:dyDescent="0.2"/>
    <row r="17123" ht="12.75" customHeight="1" x14ac:dyDescent="0.2"/>
    <row r="17124" ht="12.75" customHeight="1" x14ac:dyDescent="0.2"/>
    <row r="17125" ht="12.75" customHeight="1" x14ac:dyDescent="0.2"/>
    <row r="17126" ht="12.75" customHeight="1" x14ac:dyDescent="0.2"/>
    <row r="17127" ht="12.75" customHeight="1" x14ac:dyDescent="0.2"/>
    <row r="17128" ht="12.75" customHeight="1" x14ac:dyDescent="0.2"/>
    <row r="17129" ht="12.75" customHeight="1" x14ac:dyDescent="0.2"/>
    <row r="17130" ht="12.75" customHeight="1" x14ac:dyDescent="0.2"/>
    <row r="17131" ht="12.75" customHeight="1" x14ac:dyDescent="0.2"/>
    <row r="17132" ht="12.75" customHeight="1" x14ac:dyDescent="0.2"/>
    <row r="17133" ht="12.75" customHeight="1" x14ac:dyDescent="0.2"/>
    <row r="17134" ht="12.75" customHeight="1" x14ac:dyDescent="0.2"/>
    <row r="17135" ht="12.75" customHeight="1" x14ac:dyDescent="0.2"/>
    <row r="17136" ht="12.75" customHeight="1" x14ac:dyDescent="0.2"/>
    <row r="17137" ht="12.75" customHeight="1" x14ac:dyDescent="0.2"/>
    <row r="17138" ht="12.75" customHeight="1" x14ac:dyDescent="0.2"/>
    <row r="17139" ht="12.75" customHeight="1" x14ac:dyDescent="0.2"/>
    <row r="17140" ht="12.75" customHeight="1" x14ac:dyDescent="0.2"/>
    <row r="17141" ht="12.75" customHeight="1" x14ac:dyDescent="0.2"/>
    <row r="17142" ht="12.75" customHeight="1" x14ac:dyDescent="0.2"/>
    <row r="17143" ht="12.75" customHeight="1" x14ac:dyDescent="0.2"/>
    <row r="17144" ht="12.75" customHeight="1" x14ac:dyDescent="0.2"/>
    <row r="17145" ht="12.75" customHeight="1" x14ac:dyDescent="0.2"/>
    <row r="17146" ht="12.75" customHeight="1" x14ac:dyDescent="0.2"/>
    <row r="17147" ht="12.75" customHeight="1" x14ac:dyDescent="0.2"/>
    <row r="17148" ht="12.75" customHeight="1" x14ac:dyDescent="0.2"/>
    <row r="17149" ht="12.75" customHeight="1" x14ac:dyDescent="0.2"/>
    <row r="17150" ht="12.75" customHeight="1" x14ac:dyDescent="0.2"/>
    <row r="17151" ht="12.75" customHeight="1" x14ac:dyDescent="0.2"/>
    <row r="17152" ht="12.75" customHeight="1" x14ac:dyDescent="0.2"/>
    <row r="17153" ht="12.75" customHeight="1" x14ac:dyDescent="0.2"/>
    <row r="17154" ht="12.75" customHeight="1" x14ac:dyDescent="0.2"/>
    <row r="17155" ht="12.75" customHeight="1" x14ac:dyDescent="0.2"/>
    <row r="17156" ht="12.75" customHeight="1" x14ac:dyDescent="0.2"/>
    <row r="17157" ht="12.75" customHeight="1" x14ac:dyDescent="0.2"/>
    <row r="17158" ht="12.75" customHeight="1" x14ac:dyDescent="0.2"/>
    <row r="17159" ht="12.75" customHeight="1" x14ac:dyDescent="0.2"/>
    <row r="17160" ht="12.75" customHeight="1" x14ac:dyDescent="0.2"/>
    <row r="17161" ht="12.75" customHeight="1" x14ac:dyDescent="0.2"/>
    <row r="17162" ht="12.75" customHeight="1" x14ac:dyDescent="0.2"/>
    <row r="17163" ht="12.75" customHeight="1" x14ac:dyDescent="0.2"/>
    <row r="17164" ht="12.75" customHeight="1" x14ac:dyDescent="0.2"/>
    <row r="17165" ht="12.75" customHeight="1" x14ac:dyDescent="0.2"/>
    <row r="17166" ht="12.75" customHeight="1" x14ac:dyDescent="0.2"/>
    <row r="17167" ht="12.75" customHeight="1" x14ac:dyDescent="0.2"/>
    <row r="17168" ht="12.75" customHeight="1" x14ac:dyDescent="0.2"/>
    <row r="17169" ht="12.75" customHeight="1" x14ac:dyDescent="0.2"/>
    <row r="17170" ht="12.75" customHeight="1" x14ac:dyDescent="0.2"/>
    <row r="17171" ht="12.75" customHeight="1" x14ac:dyDescent="0.2"/>
    <row r="17172" ht="12.75" customHeight="1" x14ac:dyDescent="0.2"/>
    <row r="17173" ht="12.75" customHeight="1" x14ac:dyDescent="0.2"/>
    <row r="17174" ht="12.75" customHeight="1" x14ac:dyDescent="0.2"/>
    <row r="17175" ht="12.75" customHeight="1" x14ac:dyDescent="0.2"/>
    <row r="17176" ht="12.75" customHeight="1" x14ac:dyDescent="0.2"/>
    <row r="17177" ht="12.75" customHeight="1" x14ac:dyDescent="0.2"/>
    <row r="17178" ht="12.75" customHeight="1" x14ac:dyDescent="0.2"/>
    <row r="17179" ht="12.75" customHeight="1" x14ac:dyDescent="0.2"/>
    <row r="17180" ht="12.75" customHeight="1" x14ac:dyDescent="0.2"/>
    <row r="17181" ht="12.75" customHeight="1" x14ac:dyDescent="0.2"/>
    <row r="17182" ht="12.75" customHeight="1" x14ac:dyDescent="0.2"/>
    <row r="17183" ht="12.75" customHeight="1" x14ac:dyDescent="0.2"/>
    <row r="17184" ht="12.75" customHeight="1" x14ac:dyDescent="0.2"/>
    <row r="17185" ht="12.75" customHeight="1" x14ac:dyDescent="0.2"/>
    <row r="17186" ht="12.75" customHeight="1" x14ac:dyDescent="0.2"/>
    <row r="17187" ht="12.75" customHeight="1" x14ac:dyDescent="0.2"/>
    <row r="17188" ht="12.75" customHeight="1" x14ac:dyDescent="0.2"/>
    <row r="17189" ht="12.75" customHeight="1" x14ac:dyDescent="0.2"/>
    <row r="17190" ht="12.75" customHeight="1" x14ac:dyDescent="0.2"/>
    <row r="17191" ht="12.75" customHeight="1" x14ac:dyDescent="0.2"/>
    <row r="17192" ht="12.75" customHeight="1" x14ac:dyDescent="0.2"/>
    <row r="17193" ht="12.75" customHeight="1" x14ac:dyDescent="0.2"/>
    <row r="17194" ht="12.75" customHeight="1" x14ac:dyDescent="0.2"/>
    <row r="17195" ht="12.75" customHeight="1" x14ac:dyDescent="0.2"/>
    <row r="17196" ht="12.75" customHeight="1" x14ac:dyDescent="0.2"/>
    <row r="17197" ht="12.75" customHeight="1" x14ac:dyDescent="0.2"/>
    <row r="17198" ht="12.75" customHeight="1" x14ac:dyDescent="0.2"/>
    <row r="17199" ht="12.75" customHeight="1" x14ac:dyDescent="0.2"/>
    <row r="17200" ht="12.75" customHeight="1" x14ac:dyDescent="0.2"/>
    <row r="17201" ht="12.75" customHeight="1" x14ac:dyDescent="0.2"/>
    <row r="17202" ht="12.75" customHeight="1" x14ac:dyDescent="0.2"/>
    <row r="17203" ht="12.75" customHeight="1" x14ac:dyDescent="0.2"/>
    <row r="17204" ht="12.75" customHeight="1" x14ac:dyDescent="0.2"/>
    <row r="17205" ht="12.75" customHeight="1" x14ac:dyDescent="0.2"/>
    <row r="17206" ht="12.75" customHeight="1" x14ac:dyDescent="0.2"/>
    <row r="17207" ht="12.75" customHeight="1" x14ac:dyDescent="0.2"/>
    <row r="17208" ht="12.75" customHeight="1" x14ac:dyDescent="0.2"/>
    <row r="17209" ht="12.75" customHeight="1" x14ac:dyDescent="0.2"/>
    <row r="17210" ht="12.75" customHeight="1" x14ac:dyDescent="0.2"/>
    <row r="17211" ht="12.75" customHeight="1" x14ac:dyDescent="0.2"/>
    <row r="17212" ht="12.75" customHeight="1" x14ac:dyDescent="0.2"/>
    <row r="17213" ht="12.75" customHeight="1" x14ac:dyDescent="0.2"/>
    <row r="17214" ht="12.75" customHeight="1" x14ac:dyDescent="0.2"/>
    <row r="17215" ht="12.75" customHeight="1" x14ac:dyDescent="0.2"/>
    <row r="17216" ht="12.75" customHeight="1" x14ac:dyDescent="0.2"/>
    <row r="17217" ht="12.75" customHeight="1" x14ac:dyDescent="0.2"/>
    <row r="17218" ht="12.75" customHeight="1" x14ac:dyDescent="0.2"/>
    <row r="17219" ht="12.75" customHeight="1" x14ac:dyDescent="0.2"/>
    <row r="17220" ht="12.75" customHeight="1" x14ac:dyDescent="0.2"/>
    <row r="17221" ht="12.75" customHeight="1" x14ac:dyDescent="0.2"/>
    <row r="17222" ht="12.75" customHeight="1" x14ac:dyDescent="0.2"/>
    <row r="17223" ht="12.75" customHeight="1" x14ac:dyDescent="0.2"/>
    <row r="17224" ht="12.75" customHeight="1" x14ac:dyDescent="0.2"/>
    <row r="17225" ht="12.75" customHeight="1" x14ac:dyDescent="0.2"/>
    <row r="17226" ht="12.75" customHeight="1" x14ac:dyDescent="0.2"/>
    <row r="17227" ht="12.75" customHeight="1" x14ac:dyDescent="0.2"/>
    <row r="17228" ht="12.75" customHeight="1" x14ac:dyDescent="0.2"/>
    <row r="17229" ht="12.75" customHeight="1" x14ac:dyDescent="0.2"/>
    <row r="17230" ht="12.75" customHeight="1" x14ac:dyDescent="0.2"/>
    <row r="17231" ht="12.75" customHeight="1" x14ac:dyDescent="0.2"/>
    <row r="17232" ht="12.75" customHeight="1" x14ac:dyDescent="0.2"/>
    <row r="17233" ht="12.75" customHeight="1" x14ac:dyDescent="0.2"/>
    <row r="17234" ht="12.75" customHeight="1" x14ac:dyDescent="0.2"/>
    <row r="17235" ht="12.75" customHeight="1" x14ac:dyDescent="0.2"/>
    <row r="17236" ht="12.75" customHeight="1" x14ac:dyDescent="0.2"/>
    <row r="17237" ht="12.75" customHeight="1" x14ac:dyDescent="0.2"/>
    <row r="17238" ht="12.75" customHeight="1" x14ac:dyDescent="0.2"/>
    <row r="17239" ht="12.75" customHeight="1" x14ac:dyDescent="0.2"/>
    <row r="17240" ht="12.75" customHeight="1" x14ac:dyDescent="0.2"/>
    <row r="17241" ht="12.75" customHeight="1" x14ac:dyDescent="0.2"/>
    <row r="17242" ht="12.75" customHeight="1" x14ac:dyDescent="0.2"/>
    <row r="17243" ht="12.75" customHeight="1" x14ac:dyDescent="0.2"/>
    <row r="17244" ht="12.75" customHeight="1" x14ac:dyDescent="0.2"/>
    <row r="17245" ht="12.75" customHeight="1" x14ac:dyDescent="0.2"/>
    <row r="17246" ht="12.75" customHeight="1" x14ac:dyDescent="0.2"/>
    <row r="17247" ht="12.75" customHeight="1" x14ac:dyDescent="0.2"/>
    <row r="17248" ht="12.75" customHeight="1" x14ac:dyDescent="0.2"/>
    <row r="17249" ht="12.75" customHeight="1" x14ac:dyDescent="0.2"/>
    <row r="17250" ht="12.75" customHeight="1" x14ac:dyDescent="0.2"/>
    <row r="17251" ht="12.75" customHeight="1" x14ac:dyDescent="0.2"/>
    <row r="17252" ht="12.75" customHeight="1" x14ac:dyDescent="0.2"/>
    <row r="17253" ht="12.75" customHeight="1" x14ac:dyDescent="0.2"/>
    <row r="17254" ht="12.75" customHeight="1" x14ac:dyDescent="0.2"/>
    <row r="17255" ht="12.75" customHeight="1" x14ac:dyDescent="0.2"/>
    <row r="17256" ht="12.75" customHeight="1" x14ac:dyDescent="0.2"/>
    <row r="17257" ht="12.75" customHeight="1" x14ac:dyDescent="0.2"/>
    <row r="17258" ht="12.75" customHeight="1" x14ac:dyDescent="0.2"/>
    <row r="17259" ht="12.75" customHeight="1" x14ac:dyDescent="0.2"/>
    <row r="17260" ht="12.75" customHeight="1" x14ac:dyDescent="0.2"/>
    <row r="17261" ht="12.75" customHeight="1" x14ac:dyDescent="0.2"/>
    <row r="17262" ht="12.75" customHeight="1" x14ac:dyDescent="0.2"/>
    <row r="17263" ht="12.75" customHeight="1" x14ac:dyDescent="0.2"/>
    <row r="17264" ht="12.75" customHeight="1" x14ac:dyDescent="0.2"/>
    <row r="17265" ht="12.75" customHeight="1" x14ac:dyDescent="0.2"/>
    <row r="17266" ht="12.75" customHeight="1" x14ac:dyDescent="0.2"/>
    <row r="17267" ht="12.75" customHeight="1" x14ac:dyDescent="0.2"/>
    <row r="17268" ht="12.75" customHeight="1" x14ac:dyDescent="0.2"/>
    <row r="17269" ht="12.75" customHeight="1" x14ac:dyDescent="0.2"/>
    <row r="17270" ht="12.75" customHeight="1" x14ac:dyDescent="0.2"/>
    <row r="17271" ht="12.75" customHeight="1" x14ac:dyDescent="0.2"/>
    <row r="17272" ht="12.75" customHeight="1" x14ac:dyDescent="0.2"/>
    <row r="17273" ht="12.75" customHeight="1" x14ac:dyDescent="0.2"/>
    <row r="17274" ht="12.75" customHeight="1" x14ac:dyDescent="0.2"/>
    <row r="17275" ht="12.75" customHeight="1" x14ac:dyDescent="0.2"/>
    <row r="17276" ht="12.75" customHeight="1" x14ac:dyDescent="0.2"/>
    <row r="17277" ht="12.75" customHeight="1" x14ac:dyDescent="0.2"/>
    <row r="17278" ht="12.75" customHeight="1" x14ac:dyDescent="0.2"/>
    <row r="17279" ht="12.75" customHeight="1" x14ac:dyDescent="0.2"/>
    <row r="17280" ht="12.75" customHeight="1" x14ac:dyDescent="0.2"/>
    <row r="17281" ht="12.75" customHeight="1" x14ac:dyDescent="0.2"/>
    <row r="17282" ht="12.75" customHeight="1" x14ac:dyDescent="0.2"/>
    <row r="17283" ht="12.75" customHeight="1" x14ac:dyDescent="0.2"/>
    <row r="17284" ht="12.75" customHeight="1" x14ac:dyDescent="0.2"/>
    <row r="17285" ht="12.75" customHeight="1" x14ac:dyDescent="0.2"/>
    <row r="17286" ht="12.75" customHeight="1" x14ac:dyDescent="0.2"/>
    <row r="17287" ht="12.75" customHeight="1" x14ac:dyDescent="0.2"/>
    <row r="17288" ht="12.75" customHeight="1" x14ac:dyDescent="0.2"/>
    <row r="17289" ht="12.75" customHeight="1" x14ac:dyDescent="0.2"/>
    <row r="17290" ht="12.75" customHeight="1" x14ac:dyDescent="0.2"/>
    <row r="17291" ht="12.75" customHeight="1" x14ac:dyDescent="0.2"/>
    <row r="17292" ht="12.75" customHeight="1" x14ac:dyDescent="0.2"/>
    <row r="17293" ht="12.75" customHeight="1" x14ac:dyDescent="0.2"/>
    <row r="17294" ht="12.75" customHeight="1" x14ac:dyDescent="0.2"/>
    <row r="17295" ht="12.75" customHeight="1" x14ac:dyDescent="0.2"/>
    <row r="17296" ht="12.75" customHeight="1" x14ac:dyDescent="0.2"/>
    <row r="17297" ht="12.75" customHeight="1" x14ac:dyDescent="0.2"/>
    <row r="17298" ht="12.75" customHeight="1" x14ac:dyDescent="0.2"/>
    <row r="17299" ht="12.75" customHeight="1" x14ac:dyDescent="0.2"/>
    <row r="17300" ht="12.75" customHeight="1" x14ac:dyDescent="0.2"/>
    <row r="17301" ht="12.75" customHeight="1" x14ac:dyDescent="0.2"/>
    <row r="17302" ht="12.75" customHeight="1" x14ac:dyDescent="0.2"/>
    <row r="17303" ht="12.75" customHeight="1" x14ac:dyDescent="0.2"/>
    <row r="17304" ht="12.75" customHeight="1" x14ac:dyDescent="0.2"/>
    <row r="17305" ht="12.75" customHeight="1" x14ac:dyDescent="0.2"/>
    <row r="17306" ht="12.75" customHeight="1" x14ac:dyDescent="0.2"/>
    <row r="17307" ht="12.75" customHeight="1" x14ac:dyDescent="0.2"/>
    <row r="17308" ht="12.75" customHeight="1" x14ac:dyDescent="0.2"/>
    <row r="17309" ht="12.75" customHeight="1" x14ac:dyDescent="0.2"/>
    <row r="17310" ht="12.75" customHeight="1" x14ac:dyDescent="0.2"/>
    <row r="17311" ht="12.75" customHeight="1" x14ac:dyDescent="0.2"/>
    <row r="17312" ht="12.75" customHeight="1" x14ac:dyDescent="0.2"/>
    <row r="17313" ht="12.75" customHeight="1" x14ac:dyDescent="0.2"/>
    <row r="17314" ht="12.75" customHeight="1" x14ac:dyDescent="0.2"/>
    <row r="17315" ht="12.75" customHeight="1" x14ac:dyDescent="0.2"/>
    <row r="17316" ht="12.75" customHeight="1" x14ac:dyDescent="0.2"/>
    <row r="17317" ht="12.75" customHeight="1" x14ac:dyDescent="0.2"/>
    <row r="17318" ht="12.75" customHeight="1" x14ac:dyDescent="0.2"/>
    <row r="17319" ht="12.75" customHeight="1" x14ac:dyDescent="0.2"/>
    <row r="17320" ht="12.75" customHeight="1" x14ac:dyDescent="0.2"/>
    <row r="17321" ht="12.75" customHeight="1" x14ac:dyDescent="0.2"/>
    <row r="17322" ht="12.75" customHeight="1" x14ac:dyDescent="0.2"/>
    <row r="17323" ht="12.75" customHeight="1" x14ac:dyDescent="0.2"/>
    <row r="17324" ht="12.75" customHeight="1" x14ac:dyDescent="0.2"/>
    <row r="17325" ht="12.75" customHeight="1" x14ac:dyDescent="0.2"/>
    <row r="17326" ht="12.75" customHeight="1" x14ac:dyDescent="0.2"/>
    <row r="17327" ht="12.75" customHeight="1" x14ac:dyDescent="0.2"/>
    <row r="17328" ht="12.75" customHeight="1" x14ac:dyDescent="0.2"/>
    <row r="17329" ht="12.75" customHeight="1" x14ac:dyDescent="0.2"/>
    <row r="17330" ht="12.75" customHeight="1" x14ac:dyDescent="0.2"/>
    <row r="17331" ht="12.75" customHeight="1" x14ac:dyDescent="0.2"/>
    <row r="17332" ht="12.75" customHeight="1" x14ac:dyDescent="0.2"/>
    <row r="17333" ht="12.75" customHeight="1" x14ac:dyDescent="0.2"/>
    <row r="17334" ht="12.75" customHeight="1" x14ac:dyDescent="0.2"/>
    <row r="17335" ht="12.75" customHeight="1" x14ac:dyDescent="0.2"/>
    <row r="17336" ht="12.75" customHeight="1" x14ac:dyDescent="0.2"/>
    <row r="17337" ht="12.75" customHeight="1" x14ac:dyDescent="0.2"/>
    <row r="17338" ht="12.75" customHeight="1" x14ac:dyDescent="0.2"/>
    <row r="17339" ht="12.75" customHeight="1" x14ac:dyDescent="0.2"/>
    <row r="17340" ht="12.75" customHeight="1" x14ac:dyDescent="0.2"/>
    <row r="17341" ht="12.75" customHeight="1" x14ac:dyDescent="0.2"/>
    <row r="17342" ht="12.75" customHeight="1" x14ac:dyDescent="0.2"/>
    <row r="17343" ht="12.75" customHeight="1" x14ac:dyDescent="0.2"/>
    <row r="17344" ht="12.75" customHeight="1" x14ac:dyDescent="0.2"/>
    <row r="17345" ht="12.75" customHeight="1" x14ac:dyDescent="0.2"/>
    <row r="17346" ht="12.75" customHeight="1" x14ac:dyDescent="0.2"/>
    <row r="17347" ht="12.75" customHeight="1" x14ac:dyDescent="0.2"/>
    <row r="17348" ht="12.75" customHeight="1" x14ac:dyDescent="0.2"/>
    <row r="17349" ht="12.75" customHeight="1" x14ac:dyDescent="0.2"/>
    <row r="17350" ht="12.75" customHeight="1" x14ac:dyDescent="0.2"/>
    <row r="17351" ht="12.75" customHeight="1" x14ac:dyDescent="0.2"/>
    <row r="17352" ht="12.75" customHeight="1" x14ac:dyDescent="0.2"/>
    <row r="17353" ht="12.75" customHeight="1" x14ac:dyDescent="0.2"/>
    <row r="17354" ht="12.75" customHeight="1" x14ac:dyDescent="0.2"/>
    <row r="17355" ht="12.75" customHeight="1" x14ac:dyDescent="0.2"/>
    <row r="17356" ht="12.75" customHeight="1" x14ac:dyDescent="0.2"/>
    <row r="17357" ht="12.75" customHeight="1" x14ac:dyDescent="0.2"/>
    <row r="17358" ht="12.75" customHeight="1" x14ac:dyDescent="0.2"/>
    <row r="17359" ht="12.75" customHeight="1" x14ac:dyDescent="0.2"/>
    <row r="17360" ht="12.75" customHeight="1" x14ac:dyDescent="0.2"/>
    <row r="17361" ht="12.75" customHeight="1" x14ac:dyDescent="0.2"/>
    <row r="17362" ht="12.75" customHeight="1" x14ac:dyDescent="0.2"/>
    <row r="17363" ht="12.75" customHeight="1" x14ac:dyDescent="0.2"/>
    <row r="17364" ht="12.75" customHeight="1" x14ac:dyDescent="0.2"/>
    <row r="17365" ht="12.75" customHeight="1" x14ac:dyDescent="0.2"/>
    <row r="17366" ht="12.75" customHeight="1" x14ac:dyDescent="0.2"/>
    <row r="17367" ht="12.75" customHeight="1" x14ac:dyDescent="0.2"/>
    <row r="17368" ht="12.75" customHeight="1" x14ac:dyDescent="0.2"/>
    <row r="17369" ht="12.75" customHeight="1" x14ac:dyDescent="0.2"/>
    <row r="17370" ht="12.75" customHeight="1" x14ac:dyDescent="0.2"/>
    <row r="17371" ht="12.75" customHeight="1" x14ac:dyDescent="0.2"/>
    <row r="17372" ht="12.75" customHeight="1" x14ac:dyDescent="0.2"/>
    <row r="17373" ht="12.75" customHeight="1" x14ac:dyDescent="0.2"/>
    <row r="17374" ht="12.75" customHeight="1" x14ac:dyDescent="0.2"/>
    <row r="17375" ht="12.75" customHeight="1" x14ac:dyDescent="0.2"/>
    <row r="17376" ht="12.75" customHeight="1" x14ac:dyDescent="0.2"/>
    <row r="17377" ht="12.75" customHeight="1" x14ac:dyDescent="0.2"/>
    <row r="17378" ht="12.75" customHeight="1" x14ac:dyDescent="0.2"/>
    <row r="17379" ht="12.75" customHeight="1" x14ac:dyDescent="0.2"/>
    <row r="17380" ht="12.75" customHeight="1" x14ac:dyDescent="0.2"/>
    <row r="17381" ht="12.75" customHeight="1" x14ac:dyDescent="0.2"/>
    <row r="17382" ht="12.75" customHeight="1" x14ac:dyDescent="0.2"/>
    <row r="17383" ht="12.75" customHeight="1" x14ac:dyDescent="0.2"/>
    <row r="17384" ht="12.75" customHeight="1" x14ac:dyDescent="0.2"/>
    <row r="17385" ht="12.75" customHeight="1" x14ac:dyDescent="0.2"/>
    <row r="17386" ht="12.75" customHeight="1" x14ac:dyDescent="0.2"/>
    <row r="17387" ht="12.75" customHeight="1" x14ac:dyDescent="0.2"/>
    <row r="17388" ht="12.75" customHeight="1" x14ac:dyDescent="0.2"/>
    <row r="17389" ht="12.75" customHeight="1" x14ac:dyDescent="0.2"/>
    <row r="17390" ht="12.75" customHeight="1" x14ac:dyDescent="0.2"/>
    <row r="17391" ht="12.75" customHeight="1" x14ac:dyDescent="0.2"/>
    <row r="17392" ht="12.75" customHeight="1" x14ac:dyDescent="0.2"/>
    <row r="17393" ht="12.75" customHeight="1" x14ac:dyDescent="0.2"/>
    <row r="17394" ht="12.75" customHeight="1" x14ac:dyDescent="0.2"/>
    <row r="17395" ht="12.75" customHeight="1" x14ac:dyDescent="0.2"/>
    <row r="17396" ht="12.75" customHeight="1" x14ac:dyDescent="0.2"/>
    <row r="17397" ht="12.75" customHeight="1" x14ac:dyDescent="0.2"/>
    <row r="17398" ht="12.75" customHeight="1" x14ac:dyDescent="0.2"/>
    <row r="17399" ht="12.75" customHeight="1" x14ac:dyDescent="0.2"/>
    <row r="17400" ht="12.75" customHeight="1" x14ac:dyDescent="0.2"/>
    <row r="17401" ht="12.75" customHeight="1" x14ac:dyDescent="0.2"/>
    <row r="17402" ht="12.75" customHeight="1" x14ac:dyDescent="0.2"/>
    <row r="17403" ht="12.75" customHeight="1" x14ac:dyDescent="0.2"/>
    <row r="17404" ht="12.75" customHeight="1" x14ac:dyDescent="0.2"/>
    <row r="17405" ht="12.75" customHeight="1" x14ac:dyDescent="0.2"/>
    <row r="17406" ht="12.75" customHeight="1" x14ac:dyDescent="0.2"/>
    <row r="17407" ht="12.75" customHeight="1" x14ac:dyDescent="0.2"/>
    <row r="17408" ht="12.75" customHeight="1" x14ac:dyDescent="0.2"/>
    <row r="17409" ht="12.75" customHeight="1" x14ac:dyDescent="0.2"/>
    <row r="17410" ht="12.75" customHeight="1" x14ac:dyDescent="0.2"/>
    <row r="17411" ht="12.75" customHeight="1" x14ac:dyDescent="0.2"/>
    <row r="17412" ht="12.75" customHeight="1" x14ac:dyDescent="0.2"/>
    <row r="17413" ht="12.75" customHeight="1" x14ac:dyDescent="0.2"/>
    <row r="17414" ht="12.75" customHeight="1" x14ac:dyDescent="0.2"/>
    <row r="17415" ht="12.75" customHeight="1" x14ac:dyDescent="0.2"/>
    <row r="17416" ht="12.75" customHeight="1" x14ac:dyDescent="0.2"/>
    <row r="17417" ht="12.75" customHeight="1" x14ac:dyDescent="0.2"/>
    <row r="17418" ht="12.75" customHeight="1" x14ac:dyDescent="0.2"/>
    <row r="17419" ht="12.75" customHeight="1" x14ac:dyDescent="0.2"/>
    <row r="17420" ht="12.75" customHeight="1" x14ac:dyDescent="0.2"/>
    <row r="17421" ht="12.75" customHeight="1" x14ac:dyDescent="0.2"/>
    <row r="17422" ht="12.75" customHeight="1" x14ac:dyDescent="0.2"/>
    <row r="17423" ht="12.75" customHeight="1" x14ac:dyDescent="0.2"/>
    <row r="17424" ht="12.75" customHeight="1" x14ac:dyDescent="0.2"/>
    <row r="17425" ht="12.75" customHeight="1" x14ac:dyDescent="0.2"/>
    <row r="17426" ht="12.75" customHeight="1" x14ac:dyDescent="0.2"/>
    <row r="17427" ht="12.75" customHeight="1" x14ac:dyDescent="0.2"/>
    <row r="17428" ht="12.75" customHeight="1" x14ac:dyDescent="0.2"/>
    <row r="17429" ht="12.75" customHeight="1" x14ac:dyDescent="0.2"/>
    <row r="17430" ht="12.75" customHeight="1" x14ac:dyDescent="0.2"/>
    <row r="17431" ht="12.75" customHeight="1" x14ac:dyDescent="0.2"/>
    <row r="17432" ht="12.75" customHeight="1" x14ac:dyDescent="0.2"/>
    <row r="17433" ht="12.75" customHeight="1" x14ac:dyDescent="0.2"/>
    <row r="17434" ht="12.75" customHeight="1" x14ac:dyDescent="0.2"/>
    <row r="17435" ht="12.75" customHeight="1" x14ac:dyDescent="0.2"/>
    <row r="17436" ht="12.75" customHeight="1" x14ac:dyDescent="0.2"/>
    <row r="17437" ht="12.75" customHeight="1" x14ac:dyDescent="0.2"/>
    <row r="17438" ht="12.75" customHeight="1" x14ac:dyDescent="0.2"/>
    <row r="17439" ht="12.75" customHeight="1" x14ac:dyDescent="0.2"/>
    <row r="17440" ht="12.75" customHeight="1" x14ac:dyDescent="0.2"/>
    <row r="17441" ht="12.75" customHeight="1" x14ac:dyDescent="0.2"/>
    <row r="17442" ht="12.75" customHeight="1" x14ac:dyDescent="0.2"/>
    <row r="17443" ht="12.75" customHeight="1" x14ac:dyDescent="0.2"/>
    <row r="17444" ht="12.75" customHeight="1" x14ac:dyDescent="0.2"/>
    <row r="17445" ht="12.75" customHeight="1" x14ac:dyDescent="0.2"/>
    <row r="17446" ht="12.75" customHeight="1" x14ac:dyDescent="0.2"/>
    <row r="17447" ht="12.75" customHeight="1" x14ac:dyDescent="0.2"/>
    <row r="17448" ht="12.75" customHeight="1" x14ac:dyDescent="0.2"/>
    <row r="17449" ht="12.75" customHeight="1" x14ac:dyDescent="0.2"/>
    <row r="17450" ht="12.75" customHeight="1" x14ac:dyDescent="0.2"/>
    <row r="17451" ht="12.75" customHeight="1" x14ac:dyDescent="0.2"/>
    <row r="17452" ht="12.75" customHeight="1" x14ac:dyDescent="0.2"/>
    <row r="17453" ht="12.75" customHeight="1" x14ac:dyDescent="0.2"/>
    <row r="17454" ht="12.75" customHeight="1" x14ac:dyDescent="0.2"/>
    <row r="17455" ht="12.75" customHeight="1" x14ac:dyDescent="0.2"/>
    <row r="17456" ht="12.75" customHeight="1" x14ac:dyDescent="0.2"/>
    <row r="17457" ht="12.75" customHeight="1" x14ac:dyDescent="0.2"/>
    <row r="17458" ht="12.75" customHeight="1" x14ac:dyDescent="0.2"/>
    <row r="17459" ht="12.75" customHeight="1" x14ac:dyDescent="0.2"/>
    <row r="17460" ht="12.75" customHeight="1" x14ac:dyDescent="0.2"/>
    <row r="17461" ht="12.75" customHeight="1" x14ac:dyDescent="0.2"/>
    <row r="17462" ht="12.75" customHeight="1" x14ac:dyDescent="0.2"/>
    <row r="17463" ht="12.75" customHeight="1" x14ac:dyDescent="0.2"/>
    <row r="17464" ht="12.75" customHeight="1" x14ac:dyDescent="0.2"/>
    <row r="17465" ht="12.75" customHeight="1" x14ac:dyDescent="0.2"/>
    <row r="17466" ht="12.75" customHeight="1" x14ac:dyDescent="0.2"/>
    <row r="17467" ht="12.75" customHeight="1" x14ac:dyDescent="0.2"/>
    <row r="17468" ht="12.75" customHeight="1" x14ac:dyDescent="0.2"/>
    <row r="17469" ht="12.75" customHeight="1" x14ac:dyDescent="0.2"/>
    <row r="17470" ht="12.75" customHeight="1" x14ac:dyDescent="0.2"/>
    <row r="17471" ht="12.75" customHeight="1" x14ac:dyDescent="0.2"/>
    <row r="17472" ht="12.75" customHeight="1" x14ac:dyDescent="0.2"/>
    <row r="17473" ht="12.75" customHeight="1" x14ac:dyDescent="0.2"/>
    <row r="17474" ht="12.75" customHeight="1" x14ac:dyDescent="0.2"/>
    <row r="17475" ht="12.75" customHeight="1" x14ac:dyDescent="0.2"/>
    <row r="17476" ht="12.75" customHeight="1" x14ac:dyDescent="0.2"/>
    <row r="17477" ht="12.75" customHeight="1" x14ac:dyDescent="0.2"/>
    <row r="17478" ht="12.75" customHeight="1" x14ac:dyDescent="0.2"/>
    <row r="17479" ht="12.75" customHeight="1" x14ac:dyDescent="0.2"/>
    <row r="17480" ht="12.75" customHeight="1" x14ac:dyDescent="0.2"/>
    <row r="17481" ht="12.75" customHeight="1" x14ac:dyDescent="0.2"/>
    <row r="17482" ht="12.75" customHeight="1" x14ac:dyDescent="0.2"/>
    <row r="17483" ht="12.75" customHeight="1" x14ac:dyDescent="0.2"/>
    <row r="17484" ht="12.75" customHeight="1" x14ac:dyDescent="0.2"/>
    <row r="17485" ht="12.75" customHeight="1" x14ac:dyDescent="0.2"/>
    <row r="17486" ht="12.75" customHeight="1" x14ac:dyDescent="0.2"/>
    <row r="17487" ht="12.75" customHeight="1" x14ac:dyDescent="0.2"/>
    <row r="17488" ht="12.75" customHeight="1" x14ac:dyDescent="0.2"/>
    <row r="17489" ht="12.75" customHeight="1" x14ac:dyDescent="0.2"/>
    <row r="17490" ht="12.75" customHeight="1" x14ac:dyDescent="0.2"/>
    <row r="17491" ht="12.75" customHeight="1" x14ac:dyDescent="0.2"/>
    <row r="17492" ht="12.75" customHeight="1" x14ac:dyDescent="0.2"/>
    <row r="17493" ht="12.75" customHeight="1" x14ac:dyDescent="0.2"/>
    <row r="17494" ht="12.75" customHeight="1" x14ac:dyDescent="0.2"/>
    <row r="17495" ht="12.75" customHeight="1" x14ac:dyDescent="0.2"/>
    <row r="17496" ht="12.75" customHeight="1" x14ac:dyDescent="0.2"/>
    <row r="17497" ht="12.75" customHeight="1" x14ac:dyDescent="0.2"/>
    <row r="17498" ht="12.75" customHeight="1" x14ac:dyDescent="0.2"/>
    <row r="17499" ht="12.75" customHeight="1" x14ac:dyDescent="0.2"/>
    <row r="17500" ht="12.75" customHeight="1" x14ac:dyDescent="0.2"/>
    <row r="17501" ht="12.75" customHeight="1" x14ac:dyDescent="0.2"/>
    <row r="17502" ht="12.75" customHeight="1" x14ac:dyDescent="0.2"/>
    <row r="17503" ht="12.75" customHeight="1" x14ac:dyDescent="0.2"/>
    <row r="17504" ht="12.75" customHeight="1" x14ac:dyDescent="0.2"/>
    <row r="17505" ht="12.75" customHeight="1" x14ac:dyDescent="0.2"/>
    <row r="17506" ht="12.75" customHeight="1" x14ac:dyDescent="0.2"/>
    <row r="17507" ht="12.75" customHeight="1" x14ac:dyDescent="0.2"/>
    <row r="17508" ht="12.75" customHeight="1" x14ac:dyDescent="0.2"/>
    <row r="17509" ht="12.75" customHeight="1" x14ac:dyDescent="0.2"/>
    <row r="17510" ht="12.75" customHeight="1" x14ac:dyDescent="0.2"/>
    <row r="17511" ht="12.75" customHeight="1" x14ac:dyDescent="0.2"/>
    <row r="17512" ht="12.75" customHeight="1" x14ac:dyDescent="0.2"/>
    <row r="17513" ht="12.75" customHeight="1" x14ac:dyDescent="0.2"/>
    <row r="17514" ht="12.75" customHeight="1" x14ac:dyDescent="0.2"/>
    <row r="17515" ht="12.75" customHeight="1" x14ac:dyDescent="0.2"/>
    <row r="17516" ht="12.75" customHeight="1" x14ac:dyDescent="0.2"/>
    <row r="17517" ht="12.75" customHeight="1" x14ac:dyDescent="0.2"/>
    <row r="17518" ht="12.75" customHeight="1" x14ac:dyDescent="0.2"/>
    <row r="17519" ht="12.75" customHeight="1" x14ac:dyDescent="0.2"/>
    <row r="17520" ht="12.75" customHeight="1" x14ac:dyDescent="0.2"/>
    <row r="17521" ht="12.75" customHeight="1" x14ac:dyDescent="0.2"/>
    <row r="17522" ht="12.75" customHeight="1" x14ac:dyDescent="0.2"/>
    <row r="17523" ht="12.75" customHeight="1" x14ac:dyDescent="0.2"/>
    <row r="17524" ht="12.75" customHeight="1" x14ac:dyDescent="0.2"/>
    <row r="17525" ht="12.75" customHeight="1" x14ac:dyDescent="0.2"/>
    <row r="17526" ht="12.75" customHeight="1" x14ac:dyDescent="0.2"/>
    <row r="17527" ht="12.75" customHeight="1" x14ac:dyDescent="0.2"/>
    <row r="17528" ht="12.75" customHeight="1" x14ac:dyDescent="0.2"/>
    <row r="17529" ht="12.75" customHeight="1" x14ac:dyDescent="0.2"/>
    <row r="17530" ht="12.75" customHeight="1" x14ac:dyDescent="0.2"/>
    <row r="17531" ht="12.75" customHeight="1" x14ac:dyDescent="0.2"/>
    <row r="17532" ht="12.75" customHeight="1" x14ac:dyDescent="0.2"/>
    <row r="17533" ht="12.75" customHeight="1" x14ac:dyDescent="0.2"/>
    <row r="17534" ht="12.75" customHeight="1" x14ac:dyDescent="0.2"/>
    <row r="17535" ht="12.75" customHeight="1" x14ac:dyDescent="0.2"/>
    <row r="17536" ht="12.75" customHeight="1" x14ac:dyDescent="0.2"/>
    <row r="17537" ht="12.75" customHeight="1" x14ac:dyDescent="0.2"/>
    <row r="17538" ht="12.75" customHeight="1" x14ac:dyDescent="0.2"/>
    <row r="17539" ht="12.75" customHeight="1" x14ac:dyDescent="0.2"/>
    <row r="17540" ht="12.75" customHeight="1" x14ac:dyDescent="0.2"/>
    <row r="17541" ht="12.75" customHeight="1" x14ac:dyDescent="0.2"/>
    <row r="17542" ht="12.75" customHeight="1" x14ac:dyDescent="0.2"/>
    <row r="17543" ht="12.75" customHeight="1" x14ac:dyDescent="0.2"/>
    <row r="17544" ht="12.75" customHeight="1" x14ac:dyDescent="0.2"/>
    <row r="17545" ht="12.75" customHeight="1" x14ac:dyDescent="0.2"/>
    <row r="17546" ht="12.75" customHeight="1" x14ac:dyDescent="0.2"/>
    <row r="17547" ht="12.75" customHeight="1" x14ac:dyDescent="0.2"/>
    <row r="17548" ht="12.75" customHeight="1" x14ac:dyDescent="0.2"/>
    <row r="17549" ht="12.75" customHeight="1" x14ac:dyDescent="0.2"/>
    <row r="17550" ht="12.75" customHeight="1" x14ac:dyDescent="0.2"/>
    <row r="17551" ht="12.75" customHeight="1" x14ac:dyDescent="0.2"/>
    <row r="17552" ht="12.75" customHeight="1" x14ac:dyDescent="0.2"/>
    <row r="17553" ht="12.75" customHeight="1" x14ac:dyDescent="0.2"/>
    <row r="17554" ht="12.75" customHeight="1" x14ac:dyDescent="0.2"/>
    <row r="17555" ht="12.75" customHeight="1" x14ac:dyDescent="0.2"/>
    <row r="17556" ht="12.75" customHeight="1" x14ac:dyDescent="0.2"/>
    <row r="17557" ht="12.75" customHeight="1" x14ac:dyDescent="0.2"/>
    <row r="17558" ht="12.75" customHeight="1" x14ac:dyDescent="0.2"/>
    <row r="17559" ht="12.75" customHeight="1" x14ac:dyDescent="0.2"/>
    <row r="17560" ht="12.75" customHeight="1" x14ac:dyDescent="0.2"/>
    <row r="17561" ht="12.75" customHeight="1" x14ac:dyDescent="0.2"/>
    <row r="17562" ht="12.75" customHeight="1" x14ac:dyDescent="0.2"/>
    <row r="17563" ht="12.75" customHeight="1" x14ac:dyDescent="0.2"/>
    <row r="17564" ht="12.75" customHeight="1" x14ac:dyDescent="0.2"/>
    <row r="17565" ht="12.75" customHeight="1" x14ac:dyDescent="0.2"/>
    <row r="17566" ht="12.75" customHeight="1" x14ac:dyDescent="0.2"/>
    <row r="17567" ht="12.75" customHeight="1" x14ac:dyDescent="0.2"/>
    <row r="17568" ht="12.75" customHeight="1" x14ac:dyDescent="0.2"/>
    <row r="17569" ht="12.75" customHeight="1" x14ac:dyDescent="0.2"/>
    <row r="17570" ht="12.75" customHeight="1" x14ac:dyDescent="0.2"/>
    <row r="17571" ht="12.75" customHeight="1" x14ac:dyDescent="0.2"/>
    <row r="17572" ht="12.75" customHeight="1" x14ac:dyDescent="0.2"/>
    <row r="17573" ht="12.75" customHeight="1" x14ac:dyDescent="0.2"/>
    <row r="17574" ht="12.75" customHeight="1" x14ac:dyDescent="0.2"/>
    <row r="17575" ht="12.75" customHeight="1" x14ac:dyDescent="0.2"/>
    <row r="17576" ht="12.75" customHeight="1" x14ac:dyDescent="0.2"/>
    <row r="17577" ht="12.75" customHeight="1" x14ac:dyDescent="0.2"/>
    <row r="17578" ht="12.75" customHeight="1" x14ac:dyDescent="0.2"/>
    <row r="17579" ht="12.75" customHeight="1" x14ac:dyDescent="0.2"/>
    <row r="17580" ht="12.75" customHeight="1" x14ac:dyDescent="0.2"/>
    <row r="17581" ht="12.75" customHeight="1" x14ac:dyDescent="0.2"/>
    <row r="17582" ht="12.75" customHeight="1" x14ac:dyDescent="0.2"/>
    <row r="17583" ht="12.75" customHeight="1" x14ac:dyDescent="0.2"/>
    <row r="17584" ht="12.75" customHeight="1" x14ac:dyDescent="0.2"/>
    <row r="17585" ht="12.75" customHeight="1" x14ac:dyDescent="0.2"/>
    <row r="17586" ht="12.75" customHeight="1" x14ac:dyDescent="0.2"/>
    <row r="17587" ht="12.75" customHeight="1" x14ac:dyDescent="0.2"/>
    <row r="17588" ht="12.75" customHeight="1" x14ac:dyDescent="0.2"/>
    <row r="17589" ht="12.75" customHeight="1" x14ac:dyDescent="0.2"/>
    <row r="17590" ht="12.75" customHeight="1" x14ac:dyDescent="0.2"/>
    <row r="17591" ht="12.75" customHeight="1" x14ac:dyDescent="0.2"/>
    <row r="17592" ht="12.75" customHeight="1" x14ac:dyDescent="0.2"/>
    <row r="17593" ht="12.75" customHeight="1" x14ac:dyDescent="0.2"/>
    <row r="17594" ht="12.75" customHeight="1" x14ac:dyDescent="0.2"/>
    <row r="17595" ht="12.75" customHeight="1" x14ac:dyDescent="0.2"/>
    <row r="17596" ht="12.75" customHeight="1" x14ac:dyDescent="0.2"/>
    <row r="17597" ht="12.75" customHeight="1" x14ac:dyDescent="0.2"/>
    <row r="17598" ht="12.75" customHeight="1" x14ac:dyDescent="0.2"/>
    <row r="17599" ht="12.75" customHeight="1" x14ac:dyDescent="0.2"/>
    <row r="17600" ht="12.75" customHeight="1" x14ac:dyDescent="0.2"/>
    <row r="17601" ht="12.75" customHeight="1" x14ac:dyDescent="0.2"/>
    <row r="17602" ht="12.75" customHeight="1" x14ac:dyDescent="0.2"/>
    <row r="17603" ht="12.75" customHeight="1" x14ac:dyDescent="0.2"/>
    <row r="17604" ht="12.75" customHeight="1" x14ac:dyDescent="0.2"/>
    <row r="17605" ht="12.75" customHeight="1" x14ac:dyDescent="0.2"/>
    <row r="17606" ht="12.75" customHeight="1" x14ac:dyDescent="0.2"/>
    <row r="17607" ht="12.75" customHeight="1" x14ac:dyDescent="0.2"/>
    <row r="17608" ht="12.75" customHeight="1" x14ac:dyDescent="0.2"/>
    <row r="17609" ht="12.75" customHeight="1" x14ac:dyDescent="0.2"/>
    <row r="17610" ht="12.75" customHeight="1" x14ac:dyDescent="0.2"/>
    <row r="17611" ht="12.75" customHeight="1" x14ac:dyDescent="0.2"/>
    <row r="17612" ht="12.75" customHeight="1" x14ac:dyDescent="0.2"/>
    <row r="17613" ht="12.75" customHeight="1" x14ac:dyDescent="0.2"/>
    <row r="17614" ht="12.75" customHeight="1" x14ac:dyDescent="0.2"/>
    <row r="17615" ht="12.75" customHeight="1" x14ac:dyDescent="0.2"/>
    <row r="17616" ht="12.75" customHeight="1" x14ac:dyDescent="0.2"/>
    <row r="17617" ht="12.75" customHeight="1" x14ac:dyDescent="0.2"/>
    <row r="17618" ht="12.75" customHeight="1" x14ac:dyDescent="0.2"/>
    <row r="17619" ht="12.75" customHeight="1" x14ac:dyDescent="0.2"/>
    <row r="17620" ht="12.75" customHeight="1" x14ac:dyDescent="0.2"/>
    <row r="17621" ht="12.75" customHeight="1" x14ac:dyDescent="0.2"/>
    <row r="17622" ht="12.75" customHeight="1" x14ac:dyDescent="0.2"/>
    <row r="17623" ht="12.75" customHeight="1" x14ac:dyDescent="0.2"/>
    <row r="17624" ht="12.75" customHeight="1" x14ac:dyDescent="0.2"/>
    <row r="17625" ht="12.75" customHeight="1" x14ac:dyDescent="0.2"/>
    <row r="17626" ht="12.75" customHeight="1" x14ac:dyDescent="0.2"/>
    <row r="17627" ht="12.75" customHeight="1" x14ac:dyDescent="0.2"/>
    <row r="17628" ht="12.75" customHeight="1" x14ac:dyDescent="0.2"/>
    <row r="17629" ht="12.75" customHeight="1" x14ac:dyDescent="0.2"/>
    <row r="17630" ht="12.75" customHeight="1" x14ac:dyDescent="0.2"/>
    <row r="17631" ht="12.75" customHeight="1" x14ac:dyDescent="0.2"/>
    <row r="17632" ht="12.75" customHeight="1" x14ac:dyDescent="0.2"/>
    <row r="17633" ht="12.75" customHeight="1" x14ac:dyDescent="0.2"/>
    <row r="17634" ht="12.75" customHeight="1" x14ac:dyDescent="0.2"/>
    <row r="17635" ht="12.75" customHeight="1" x14ac:dyDescent="0.2"/>
    <row r="17636" ht="12.75" customHeight="1" x14ac:dyDescent="0.2"/>
    <row r="17637" ht="12.75" customHeight="1" x14ac:dyDescent="0.2"/>
    <row r="17638" ht="12.75" customHeight="1" x14ac:dyDescent="0.2"/>
    <row r="17639" ht="12.75" customHeight="1" x14ac:dyDescent="0.2"/>
    <row r="17640" ht="12.75" customHeight="1" x14ac:dyDescent="0.2"/>
    <row r="17641" ht="12.75" customHeight="1" x14ac:dyDescent="0.2"/>
    <row r="17642" ht="12.75" customHeight="1" x14ac:dyDescent="0.2"/>
    <row r="17643" ht="12.75" customHeight="1" x14ac:dyDescent="0.2"/>
    <row r="17644" ht="12.75" customHeight="1" x14ac:dyDescent="0.2"/>
    <row r="17645" ht="12.75" customHeight="1" x14ac:dyDescent="0.2"/>
    <row r="17646" ht="12.75" customHeight="1" x14ac:dyDescent="0.2"/>
    <row r="17647" ht="12.75" customHeight="1" x14ac:dyDescent="0.2"/>
    <row r="17648" ht="12.75" customHeight="1" x14ac:dyDescent="0.2"/>
    <row r="17649" ht="12.75" customHeight="1" x14ac:dyDescent="0.2"/>
    <row r="17650" ht="12.75" customHeight="1" x14ac:dyDescent="0.2"/>
    <row r="17651" ht="12.75" customHeight="1" x14ac:dyDescent="0.2"/>
    <row r="17652" ht="12.75" customHeight="1" x14ac:dyDescent="0.2"/>
    <row r="17653" ht="12.75" customHeight="1" x14ac:dyDescent="0.2"/>
    <row r="17654" ht="12.75" customHeight="1" x14ac:dyDescent="0.2"/>
    <row r="17655" ht="12.75" customHeight="1" x14ac:dyDescent="0.2"/>
    <row r="17656" ht="12.75" customHeight="1" x14ac:dyDescent="0.2"/>
    <row r="17657" ht="12.75" customHeight="1" x14ac:dyDescent="0.2"/>
    <row r="17658" ht="12.75" customHeight="1" x14ac:dyDescent="0.2"/>
    <row r="17659" ht="12.75" customHeight="1" x14ac:dyDescent="0.2"/>
    <row r="17660" ht="12.75" customHeight="1" x14ac:dyDescent="0.2"/>
    <row r="17661" ht="12.75" customHeight="1" x14ac:dyDescent="0.2"/>
    <row r="17662" ht="12.75" customHeight="1" x14ac:dyDescent="0.2"/>
    <row r="17663" ht="12.75" customHeight="1" x14ac:dyDescent="0.2"/>
    <row r="17664" ht="12.75" customHeight="1" x14ac:dyDescent="0.2"/>
    <row r="17665" ht="12.75" customHeight="1" x14ac:dyDescent="0.2"/>
    <row r="17666" ht="12.75" customHeight="1" x14ac:dyDescent="0.2"/>
    <row r="17667" ht="12.75" customHeight="1" x14ac:dyDescent="0.2"/>
    <row r="17668" ht="12.75" customHeight="1" x14ac:dyDescent="0.2"/>
    <row r="17669" ht="12.75" customHeight="1" x14ac:dyDescent="0.2"/>
    <row r="17670" ht="12.75" customHeight="1" x14ac:dyDescent="0.2"/>
    <row r="17671" ht="12.75" customHeight="1" x14ac:dyDescent="0.2"/>
    <row r="17672" ht="12.75" customHeight="1" x14ac:dyDescent="0.2"/>
    <row r="17673" ht="12.75" customHeight="1" x14ac:dyDescent="0.2"/>
    <row r="17674" ht="12.75" customHeight="1" x14ac:dyDescent="0.2"/>
    <row r="17675" ht="12.75" customHeight="1" x14ac:dyDescent="0.2"/>
    <row r="17676" ht="12.75" customHeight="1" x14ac:dyDescent="0.2"/>
    <row r="17677" ht="12.75" customHeight="1" x14ac:dyDescent="0.2"/>
    <row r="17678" ht="12.75" customHeight="1" x14ac:dyDescent="0.2"/>
    <row r="17679" ht="12.75" customHeight="1" x14ac:dyDescent="0.2"/>
    <row r="17680" ht="12.75" customHeight="1" x14ac:dyDescent="0.2"/>
    <row r="17681" ht="12.75" customHeight="1" x14ac:dyDescent="0.2"/>
    <row r="17682" ht="12.75" customHeight="1" x14ac:dyDescent="0.2"/>
    <row r="17683" ht="12.75" customHeight="1" x14ac:dyDescent="0.2"/>
    <row r="17684" ht="12.75" customHeight="1" x14ac:dyDescent="0.2"/>
    <row r="17685" ht="12.75" customHeight="1" x14ac:dyDescent="0.2"/>
    <row r="17686" ht="12.75" customHeight="1" x14ac:dyDescent="0.2"/>
    <row r="17687" ht="12.75" customHeight="1" x14ac:dyDescent="0.2"/>
    <row r="17688" ht="12.75" customHeight="1" x14ac:dyDescent="0.2"/>
    <row r="17689" ht="12.75" customHeight="1" x14ac:dyDescent="0.2"/>
    <row r="17690" ht="12.75" customHeight="1" x14ac:dyDescent="0.2"/>
    <row r="17691" ht="12.75" customHeight="1" x14ac:dyDescent="0.2"/>
    <row r="17692" ht="12.75" customHeight="1" x14ac:dyDescent="0.2"/>
    <row r="17693" ht="12.75" customHeight="1" x14ac:dyDescent="0.2"/>
    <row r="17694" ht="12.75" customHeight="1" x14ac:dyDescent="0.2"/>
    <row r="17695" ht="12.75" customHeight="1" x14ac:dyDescent="0.2"/>
    <row r="17696" ht="12.75" customHeight="1" x14ac:dyDescent="0.2"/>
    <row r="17697" ht="12.75" customHeight="1" x14ac:dyDescent="0.2"/>
    <row r="17698" ht="12.75" customHeight="1" x14ac:dyDescent="0.2"/>
    <row r="17699" ht="12.75" customHeight="1" x14ac:dyDescent="0.2"/>
    <row r="17700" ht="12.75" customHeight="1" x14ac:dyDescent="0.2"/>
    <row r="17701" ht="12.75" customHeight="1" x14ac:dyDescent="0.2"/>
    <row r="17702" ht="12.75" customHeight="1" x14ac:dyDescent="0.2"/>
    <row r="17703" ht="12.75" customHeight="1" x14ac:dyDescent="0.2"/>
    <row r="17704" ht="12.75" customHeight="1" x14ac:dyDescent="0.2"/>
    <row r="17705" ht="12.75" customHeight="1" x14ac:dyDescent="0.2"/>
    <row r="17706" ht="12.75" customHeight="1" x14ac:dyDescent="0.2"/>
    <row r="17707" ht="12.75" customHeight="1" x14ac:dyDescent="0.2"/>
    <row r="17708" ht="12.75" customHeight="1" x14ac:dyDescent="0.2"/>
    <row r="17709" ht="12.75" customHeight="1" x14ac:dyDescent="0.2"/>
    <row r="17710" ht="12.75" customHeight="1" x14ac:dyDescent="0.2"/>
    <row r="17711" ht="12.75" customHeight="1" x14ac:dyDescent="0.2"/>
    <row r="17712" ht="12.75" customHeight="1" x14ac:dyDescent="0.2"/>
    <row r="17713" ht="12.75" customHeight="1" x14ac:dyDescent="0.2"/>
    <row r="17714" ht="12.75" customHeight="1" x14ac:dyDescent="0.2"/>
    <row r="17715" ht="12.75" customHeight="1" x14ac:dyDescent="0.2"/>
    <row r="17716" ht="12.75" customHeight="1" x14ac:dyDescent="0.2"/>
    <row r="17717" ht="12.75" customHeight="1" x14ac:dyDescent="0.2"/>
    <row r="17718" ht="12.75" customHeight="1" x14ac:dyDescent="0.2"/>
    <row r="17719" ht="12.75" customHeight="1" x14ac:dyDescent="0.2"/>
    <row r="17720" ht="12.75" customHeight="1" x14ac:dyDescent="0.2"/>
    <row r="17721" ht="12.75" customHeight="1" x14ac:dyDescent="0.2"/>
    <row r="17722" ht="12.75" customHeight="1" x14ac:dyDescent="0.2"/>
    <row r="17723" ht="12.75" customHeight="1" x14ac:dyDescent="0.2"/>
    <row r="17724" ht="12.75" customHeight="1" x14ac:dyDescent="0.2"/>
    <row r="17725" ht="12.75" customHeight="1" x14ac:dyDescent="0.2"/>
    <row r="17726" ht="12.75" customHeight="1" x14ac:dyDescent="0.2"/>
    <row r="17727" ht="12.75" customHeight="1" x14ac:dyDescent="0.2"/>
    <row r="17728" ht="12.75" customHeight="1" x14ac:dyDescent="0.2"/>
    <row r="17729" ht="12.75" customHeight="1" x14ac:dyDescent="0.2"/>
    <row r="17730" ht="12.75" customHeight="1" x14ac:dyDescent="0.2"/>
    <row r="17731" ht="12.75" customHeight="1" x14ac:dyDescent="0.2"/>
    <row r="17732" ht="12.75" customHeight="1" x14ac:dyDescent="0.2"/>
    <row r="17733" ht="12.75" customHeight="1" x14ac:dyDescent="0.2"/>
    <row r="17734" ht="12.75" customHeight="1" x14ac:dyDescent="0.2"/>
    <row r="17735" ht="12.75" customHeight="1" x14ac:dyDescent="0.2"/>
    <row r="17736" ht="12.75" customHeight="1" x14ac:dyDescent="0.2"/>
    <row r="17737" ht="12.75" customHeight="1" x14ac:dyDescent="0.2"/>
    <row r="17738" ht="12.75" customHeight="1" x14ac:dyDescent="0.2"/>
    <row r="17739" ht="12.75" customHeight="1" x14ac:dyDescent="0.2"/>
    <row r="17740" ht="12.75" customHeight="1" x14ac:dyDescent="0.2"/>
    <row r="17741" ht="12.75" customHeight="1" x14ac:dyDescent="0.2"/>
    <row r="17742" ht="12.75" customHeight="1" x14ac:dyDescent="0.2"/>
    <row r="17743" ht="12.75" customHeight="1" x14ac:dyDescent="0.2"/>
    <row r="17744" ht="12.75" customHeight="1" x14ac:dyDescent="0.2"/>
    <row r="17745" ht="12.75" customHeight="1" x14ac:dyDescent="0.2"/>
    <row r="17746" ht="12.75" customHeight="1" x14ac:dyDescent="0.2"/>
    <row r="17747" ht="12.75" customHeight="1" x14ac:dyDescent="0.2"/>
    <row r="17748" ht="12.75" customHeight="1" x14ac:dyDescent="0.2"/>
    <row r="17749" ht="12.75" customHeight="1" x14ac:dyDescent="0.2"/>
    <row r="17750" ht="12.75" customHeight="1" x14ac:dyDescent="0.2"/>
    <row r="17751" ht="12.75" customHeight="1" x14ac:dyDescent="0.2"/>
    <row r="17752" ht="12.75" customHeight="1" x14ac:dyDescent="0.2"/>
    <row r="17753" ht="12.75" customHeight="1" x14ac:dyDescent="0.2"/>
    <row r="17754" ht="12.75" customHeight="1" x14ac:dyDescent="0.2"/>
    <row r="17755" ht="12.75" customHeight="1" x14ac:dyDescent="0.2"/>
    <row r="17756" ht="12.75" customHeight="1" x14ac:dyDescent="0.2"/>
    <row r="17757" ht="12.75" customHeight="1" x14ac:dyDescent="0.2"/>
    <row r="17758" ht="12.75" customHeight="1" x14ac:dyDescent="0.2"/>
    <row r="17759" ht="12.75" customHeight="1" x14ac:dyDescent="0.2"/>
    <row r="17760" ht="12.75" customHeight="1" x14ac:dyDescent="0.2"/>
    <row r="17761" ht="12.75" customHeight="1" x14ac:dyDescent="0.2"/>
    <row r="17762" ht="12.75" customHeight="1" x14ac:dyDescent="0.2"/>
    <row r="17763" ht="12.75" customHeight="1" x14ac:dyDescent="0.2"/>
    <row r="17764" ht="12.75" customHeight="1" x14ac:dyDescent="0.2"/>
    <row r="17765" ht="12.75" customHeight="1" x14ac:dyDescent="0.2"/>
    <row r="17766" ht="12.75" customHeight="1" x14ac:dyDescent="0.2"/>
    <row r="17767" ht="12.75" customHeight="1" x14ac:dyDescent="0.2"/>
    <row r="17768" ht="12.75" customHeight="1" x14ac:dyDescent="0.2"/>
    <row r="17769" ht="12.75" customHeight="1" x14ac:dyDescent="0.2"/>
    <row r="17770" ht="12.75" customHeight="1" x14ac:dyDescent="0.2"/>
    <row r="17771" ht="12.75" customHeight="1" x14ac:dyDescent="0.2"/>
    <row r="17772" ht="12.75" customHeight="1" x14ac:dyDescent="0.2"/>
    <row r="17773" ht="12.75" customHeight="1" x14ac:dyDescent="0.2"/>
    <row r="17774" ht="12.75" customHeight="1" x14ac:dyDescent="0.2"/>
    <row r="17775" ht="12.75" customHeight="1" x14ac:dyDescent="0.2"/>
    <row r="17776" ht="12.75" customHeight="1" x14ac:dyDescent="0.2"/>
    <row r="17777" ht="12.75" customHeight="1" x14ac:dyDescent="0.2"/>
    <row r="17778" ht="12.75" customHeight="1" x14ac:dyDescent="0.2"/>
    <row r="17779" ht="12.75" customHeight="1" x14ac:dyDescent="0.2"/>
    <row r="17780" ht="12.75" customHeight="1" x14ac:dyDescent="0.2"/>
    <row r="17781" ht="12.75" customHeight="1" x14ac:dyDescent="0.2"/>
    <row r="17782" ht="12.75" customHeight="1" x14ac:dyDescent="0.2"/>
    <row r="17783" ht="12.75" customHeight="1" x14ac:dyDescent="0.2"/>
    <row r="17784" ht="12.75" customHeight="1" x14ac:dyDescent="0.2"/>
    <row r="17785" ht="12.75" customHeight="1" x14ac:dyDescent="0.2"/>
    <row r="17786" ht="12.75" customHeight="1" x14ac:dyDescent="0.2"/>
    <row r="17787" ht="12.75" customHeight="1" x14ac:dyDescent="0.2"/>
    <row r="17788" ht="12.75" customHeight="1" x14ac:dyDescent="0.2"/>
    <row r="17789" ht="12.75" customHeight="1" x14ac:dyDescent="0.2"/>
    <row r="17790" ht="12.75" customHeight="1" x14ac:dyDescent="0.2"/>
    <row r="17791" ht="12.75" customHeight="1" x14ac:dyDescent="0.2"/>
    <row r="17792" ht="12.75" customHeight="1" x14ac:dyDescent="0.2"/>
    <row r="17793" ht="12.75" customHeight="1" x14ac:dyDescent="0.2"/>
    <row r="17794" ht="12.75" customHeight="1" x14ac:dyDescent="0.2"/>
    <row r="17795" ht="12.75" customHeight="1" x14ac:dyDescent="0.2"/>
    <row r="17796" ht="12.75" customHeight="1" x14ac:dyDescent="0.2"/>
    <row r="17797" ht="12.75" customHeight="1" x14ac:dyDescent="0.2"/>
    <row r="17798" ht="12.75" customHeight="1" x14ac:dyDescent="0.2"/>
    <row r="17799" ht="12.75" customHeight="1" x14ac:dyDescent="0.2"/>
    <row r="17800" ht="12.75" customHeight="1" x14ac:dyDescent="0.2"/>
    <row r="17801" ht="12.75" customHeight="1" x14ac:dyDescent="0.2"/>
    <row r="17802" ht="12.75" customHeight="1" x14ac:dyDescent="0.2"/>
    <row r="17803" ht="12.75" customHeight="1" x14ac:dyDescent="0.2"/>
    <row r="17804" ht="12.75" customHeight="1" x14ac:dyDescent="0.2"/>
    <row r="17805" ht="12.75" customHeight="1" x14ac:dyDescent="0.2"/>
    <row r="17806" ht="12.75" customHeight="1" x14ac:dyDescent="0.2"/>
    <row r="17807" ht="12.75" customHeight="1" x14ac:dyDescent="0.2"/>
    <row r="17808" ht="12.75" customHeight="1" x14ac:dyDescent="0.2"/>
    <row r="17809" ht="12.75" customHeight="1" x14ac:dyDescent="0.2"/>
    <row r="17810" ht="12.75" customHeight="1" x14ac:dyDescent="0.2"/>
    <row r="17811" ht="12.75" customHeight="1" x14ac:dyDescent="0.2"/>
    <row r="17812" ht="12.75" customHeight="1" x14ac:dyDescent="0.2"/>
    <row r="17813" ht="12.75" customHeight="1" x14ac:dyDescent="0.2"/>
    <row r="17814" ht="12.75" customHeight="1" x14ac:dyDescent="0.2"/>
    <row r="17815" ht="12.75" customHeight="1" x14ac:dyDescent="0.2"/>
    <row r="17816" ht="12.75" customHeight="1" x14ac:dyDescent="0.2"/>
    <row r="17817" ht="12.75" customHeight="1" x14ac:dyDescent="0.2"/>
    <row r="17818" ht="12.75" customHeight="1" x14ac:dyDescent="0.2"/>
    <row r="17819" ht="12.75" customHeight="1" x14ac:dyDescent="0.2"/>
    <row r="17820" ht="12.75" customHeight="1" x14ac:dyDescent="0.2"/>
    <row r="17821" ht="12.75" customHeight="1" x14ac:dyDescent="0.2"/>
    <row r="17822" ht="12.75" customHeight="1" x14ac:dyDescent="0.2"/>
    <row r="17823" ht="12.75" customHeight="1" x14ac:dyDescent="0.2"/>
    <row r="17824" ht="12.75" customHeight="1" x14ac:dyDescent="0.2"/>
    <row r="17825" ht="12.75" customHeight="1" x14ac:dyDescent="0.2"/>
    <row r="17826" ht="12.75" customHeight="1" x14ac:dyDescent="0.2"/>
    <row r="17827" ht="12.75" customHeight="1" x14ac:dyDescent="0.2"/>
    <row r="17828" ht="12.75" customHeight="1" x14ac:dyDescent="0.2"/>
    <row r="17829" ht="12.75" customHeight="1" x14ac:dyDescent="0.2"/>
    <row r="17830" ht="12.75" customHeight="1" x14ac:dyDescent="0.2"/>
    <row r="17831" ht="12.75" customHeight="1" x14ac:dyDescent="0.2"/>
    <row r="17832" ht="12.75" customHeight="1" x14ac:dyDescent="0.2"/>
    <row r="17833" ht="12.75" customHeight="1" x14ac:dyDescent="0.2"/>
    <row r="17834" ht="12.75" customHeight="1" x14ac:dyDescent="0.2"/>
    <row r="17835" ht="12.75" customHeight="1" x14ac:dyDescent="0.2"/>
    <row r="17836" ht="12.75" customHeight="1" x14ac:dyDescent="0.2"/>
    <row r="17837" ht="12.75" customHeight="1" x14ac:dyDescent="0.2"/>
    <row r="17838" ht="12.75" customHeight="1" x14ac:dyDescent="0.2"/>
    <row r="17839" ht="12.75" customHeight="1" x14ac:dyDescent="0.2"/>
    <row r="17840" ht="12.75" customHeight="1" x14ac:dyDescent="0.2"/>
    <row r="17841" ht="12.75" customHeight="1" x14ac:dyDescent="0.2"/>
    <row r="17842" ht="12.75" customHeight="1" x14ac:dyDescent="0.2"/>
    <row r="17843" ht="12.75" customHeight="1" x14ac:dyDescent="0.2"/>
    <row r="17844" ht="12.75" customHeight="1" x14ac:dyDescent="0.2"/>
    <row r="17845" ht="12.75" customHeight="1" x14ac:dyDescent="0.2"/>
    <row r="17846" ht="12.75" customHeight="1" x14ac:dyDescent="0.2"/>
    <row r="17847" ht="12.75" customHeight="1" x14ac:dyDescent="0.2"/>
    <row r="17848" ht="12.75" customHeight="1" x14ac:dyDescent="0.2"/>
    <row r="17849" ht="12.75" customHeight="1" x14ac:dyDescent="0.2"/>
    <row r="17850" ht="12.75" customHeight="1" x14ac:dyDescent="0.2"/>
    <row r="17851" ht="12.75" customHeight="1" x14ac:dyDescent="0.2"/>
    <row r="17852" ht="12.75" customHeight="1" x14ac:dyDescent="0.2"/>
    <row r="17853" ht="12.75" customHeight="1" x14ac:dyDescent="0.2"/>
    <row r="17854" ht="12.75" customHeight="1" x14ac:dyDescent="0.2"/>
    <row r="17855" ht="12.75" customHeight="1" x14ac:dyDescent="0.2"/>
    <row r="17856" ht="12.75" customHeight="1" x14ac:dyDescent="0.2"/>
    <row r="17857" ht="12.75" customHeight="1" x14ac:dyDescent="0.2"/>
    <row r="17858" ht="12.75" customHeight="1" x14ac:dyDescent="0.2"/>
    <row r="17859" ht="12.75" customHeight="1" x14ac:dyDescent="0.2"/>
    <row r="17860" ht="12.75" customHeight="1" x14ac:dyDescent="0.2"/>
    <row r="17861" ht="12.75" customHeight="1" x14ac:dyDescent="0.2"/>
    <row r="17862" ht="12.75" customHeight="1" x14ac:dyDescent="0.2"/>
    <row r="17863" ht="12.75" customHeight="1" x14ac:dyDescent="0.2"/>
    <row r="17864" ht="12.75" customHeight="1" x14ac:dyDescent="0.2"/>
    <row r="17865" ht="12.75" customHeight="1" x14ac:dyDescent="0.2"/>
    <row r="17866" ht="12.75" customHeight="1" x14ac:dyDescent="0.2"/>
    <row r="17867" ht="12.75" customHeight="1" x14ac:dyDescent="0.2"/>
    <row r="17868" ht="12.75" customHeight="1" x14ac:dyDescent="0.2"/>
    <row r="17869" ht="12.75" customHeight="1" x14ac:dyDescent="0.2"/>
    <row r="17870" ht="12.75" customHeight="1" x14ac:dyDescent="0.2"/>
    <row r="17871" ht="12.75" customHeight="1" x14ac:dyDescent="0.2"/>
    <row r="17872" ht="12.75" customHeight="1" x14ac:dyDescent="0.2"/>
    <row r="17873" ht="12.75" customHeight="1" x14ac:dyDescent="0.2"/>
    <row r="17874" ht="12.75" customHeight="1" x14ac:dyDescent="0.2"/>
    <row r="17875" ht="12.75" customHeight="1" x14ac:dyDescent="0.2"/>
    <row r="17876" ht="12.75" customHeight="1" x14ac:dyDescent="0.2"/>
    <row r="17877" ht="12.75" customHeight="1" x14ac:dyDescent="0.2"/>
    <row r="17878" ht="12.75" customHeight="1" x14ac:dyDescent="0.2"/>
    <row r="17879" ht="12.75" customHeight="1" x14ac:dyDescent="0.2"/>
    <row r="17880" ht="12.75" customHeight="1" x14ac:dyDescent="0.2"/>
    <row r="17881" ht="12.75" customHeight="1" x14ac:dyDescent="0.2"/>
    <row r="17882" ht="12.75" customHeight="1" x14ac:dyDescent="0.2"/>
    <row r="17883" ht="12.75" customHeight="1" x14ac:dyDescent="0.2"/>
    <row r="17884" ht="12.75" customHeight="1" x14ac:dyDescent="0.2"/>
    <row r="17885" ht="12.75" customHeight="1" x14ac:dyDescent="0.2"/>
    <row r="17886" ht="12.75" customHeight="1" x14ac:dyDescent="0.2"/>
    <row r="17887" ht="12.75" customHeight="1" x14ac:dyDescent="0.2"/>
    <row r="17888" ht="12.75" customHeight="1" x14ac:dyDescent="0.2"/>
    <row r="17889" ht="12.75" customHeight="1" x14ac:dyDescent="0.2"/>
    <row r="17890" ht="12.75" customHeight="1" x14ac:dyDescent="0.2"/>
    <row r="17891" ht="12.75" customHeight="1" x14ac:dyDescent="0.2"/>
    <row r="17892" ht="12.75" customHeight="1" x14ac:dyDescent="0.2"/>
    <row r="17893" ht="12.75" customHeight="1" x14ac:dyDescent="0.2"/>
    <row r="17894" ht="12.75" customHeight="1" x14ac:dyDescent="0.2"/>
    <row r="17895" ht="12.75" customHeight="1" x14ac:dyDescent="0.2"/>
    <row r="17896" ht="12.75" customHeight="1" x14ac:dyDescent="0.2"/>
    <row r="17897" ht="12.75" customHeight="1" x14ac:dyDescent="0.2"/>
    <row r="17898" ht="12.75" customHeight="1" x14ac:dyDescent="0.2"/>
    <row r="17899" ht="12.75" customHeight="1" x14ac:dyDescent="0.2"/>
    <row r="17900" ht="12.75" customHeight="1" x14ac:dyDescent="0.2"/>
    <row r="17901" ht="12.75" customHeight="1" x14ac:dyDescent="0.2"/>
    <row r="17902" ht="12.75" customHeight="1" x14ac:dyDescent="0.2"/>
    <row r="17903" ht="12.75" customHeight="1" x14ac:dyDescent="0.2"/>
    <row r="17904" ht="12.75" customHeight="1" x14ac:dyDescent="0.2"/>
    <row r="17905" ht="12.75" customHeight="1" x14ac:dyDescent="0.2"/>
    <row r="17906" ht="12.75" customHeight="1" x14ac:dyDescent="0.2"/>
    <row r="17907" ht="12.75" customHeight="1" x14ac:dyDescent="0.2"/>
    <row r="17908" ht="12.75" customHeight="1" x14ac:dyDescent="0.2"/>
    <row r="17909" ht="12.75" customHeight="1" x14ac:dyDescent="0.2"/>
    <row r="17910" ht="12.75" customHeight="1" x14ac:dyDescent="0.2"/>
    <row r="17911" ht="12.75" customHeight="1" x14ac:dyDescent="0.2"/>
    <row r="17912" ht="12.75" customHeight="1" x14ac:dyDescent="0.2"/>
    <row r="17913" ht="12.75" customHeight="1" x14ac:dyDescent="0.2"/>
    <row r="17914" ht="12.75" customHeight="1" x14ac:dyDescent="0.2"/>
    <row r="17915" ht="12.75" customHeight="1" x14ac:dyDescent="0.2"/>
    <row r="17916" ht="12.75" customHeight="1" x14ac:dyDescent="0.2"/>
    <row r="17917" ht="12.75" customHeight="1" x14ac:dyDescent="0.2"/>
    <row r="17918" ht="12.75" customHeight="1" x14ac:dyDescent="0.2"/>
    <row r="17919" ht="12.75" customHeight="1" x14ac:dyDescent="0.2"/>
    <row r="17920" ht="12.75" customHeight="1" x14ac:dyDescent="0.2"/>
    <row r="17921" ht="12.75" customHeight="1" x14ac:dyDescent="0.2"/>
    <row r="17922" ht="12.75" customHeight="1" x14ac:dyDescent="0.2"/>
    <row r="17923" ht="12.75" customHeight="1" x14ac:dyDescent="0.2"/>
    <row r="17924" ht="12.75" customHeight="1" x14ac:dyDescent="0.2"/>
    <row r="17925" ht="12.75" customHeight="1" x14ac:dyDescent="0.2"/>
    <row r="17926" ht="12.75" customHeight="1" x14ac:dyDescent="0.2"/>
    <row r="17927" ht="12.75" customHeight="1" x14ac:dyDescent="0.2"/>
    <row r="17928" ht="12.75" customHeight="1" x14ac:dyDescent="0.2"/>
    <row r="17929" ht="12.75" customHeight="1" x14ac:dyDescent="0.2"/>
    <row r="17930" ht="12.75" customHeight="1" x14ac:dyDescent="0.2"/>
    <row r="17931" ht="12.75" customHeight="1" x14ac:dyDescent="0.2"/>
    <row r="17932" ht="12.75" customHeight="1" x14ac:dyDescent="0.2"/>
    <row r="17933" ht="12.75" customHeight="1" x14ac:dyDescent="0.2"/>
    <row r="17934" ht="12.75" customHeight="1" x14ac:dyDescent="0.2"/>
    <row r="17935" ht="12.75" customHeight="1" x14ac:dyDescent="0.2"/>
    <row r="17936" ht="12.75" customHeight="1" x14ac:dyDescent="0.2"/>
    <row r="17937" ht="12.75" customHeight="1" x14ac:dyDescent="0.2"/>
    <row r="17938" ht="12.75" customHeight="1" x14ac:dyDescent="0.2"/>
    <row r="17939" ht="12.75" customHeight="1" x14ac:dyDescent="0.2"/>
    <row r="17940" ht="12.75" customHeight="1" x14ac:dyDescent="0.2"/>
    <row r="17941" ht="12.75" customHeight="1" x14ac:dyDescent="0.2"/>
    <row r="17942" ht="12.75" customHeight="1" x14ac:dyDescent="0.2"/>
    <row r="17943" ht="12.75" customHeight="1" x14ac:dyDescent="0.2"/>
    <row r="17944" ht="12.75" customHeight="1" x14ac:dyDescent="0.2"/>
    <row r="17945" ht="12.75" customHeight="1" x14ac:dyDescent="0.2"/>
    <row r="17946" ht="12.75" customHeight="1" x14ac:dyDescent="0.2"/>
    <row r="17947" ht="12.75" customHeight="1" x14ac:dyDescent="0.2"/>
    <row r="17948" ht="12.75" customHeight="1" x14ac:dyDescent="0.2"/>
    <row r="17949" ht="12.75" customHeight="1" x14ac:dyDescent="0.2"/>
    <row r="17950" ht="12.75" customHeight="1" x14ac:dyDescent="0.2"/>
    <row r="17951" ht="12.75" customHeight="1" x14ac:dyDescent="0.2"/>
    <row r="17952" ht="12.75" customHeight="1" x14ac:dyDescent="0.2"/>
    <row r="17953" ht="12.75" customHeight="1" x14ac:dyDescent="0.2"/>
    <row r="17954" ht="12.75" customHeight="1" x14ac:dyDescent="0.2"/>
    <row r="17955" ht="12.75" customHeight="1" x14ac:dyDescent="0.2"/>
    <row r="17956" ht="12.75" customHeight="1" x14ac:dyDescent="0.2"/>
    <row r="17957" ht="12.75" customHeight="1" x14ac:dyDescent="0.2"/>
    <row r="17958" ht="12.75" customHeight="1" x14ac:dyDescent="0.2"/>
    <row r="17959" ht="12.75" customHeight="1" x14ac:dyDescent="0.2"/>
    <row r="17960" ht="12.75" customHeight="1" x14ac:dyDescent="0.2"/>
    <row r="17961" ht="12.75" customHeight="1" x14ac:dyDescent="0.2"/>
    <row r="17962" ht="12.75" customHeight="1" x14ac:dyDescent="0.2"/>
    <row r="17963" ht="12.75" customHeight="1" x14ac:dyDescent="0.2"/>
    <row r="17964" ht="12.75" customHeight="1" x14ac:dyDescent="0.2"/>
    <row r="17965" ht="12.75" customHeight="1" x14ac:dyDescent="0.2"/>
    <row r="17966" ht="12.75" customHeight="1" x14ac:dyDescent="0.2"/>
    <row r="17967" ht="12.75" customHeight="1" x14ac:dyDescent="0.2"/>
    <row r="17968" ht="12.75" customHeight="1" x14ac:dyDescent="0.2"/>
    <row r="17969" ht="12.75" customHeight="1" x14ac:dyDescent="0.2"/>
    <row r="17970" ht="12.75" customHeight="1" x14ac:dyDescent="0.2"/>
    <row r="17971" ht="12.75" customHeight="1" x14ac:dyDescent="0.2"/>
    <row r="17972" ht="12.75" customHeight="1" x14ac:dyDescent="0.2"/>
    <row r="17973" ht="12.75" customHeight="1" x14ac:dyDescent="0.2"/>
    <row r="17974" ht="12.75" customHeight="1" x14ac:dyDescent="0.2"/>
    <row r="17975" ht="12.75" customHeight="1" x14ac:dyDescent="0.2"/>
    <row r="17976" ht="12.75" customHeight="1" x14ac:dyDescent="0.2"/>
    <row r="17977" ht="12.75" customHeight="1" x14ac:dyDescent="0.2"/>
    <row r="17978" ht="12.75" customHeight="1" x14ac:dyDescent="0.2"/>
    <row r="17979" ht="12.75" customHeight="1" x14ac:dyDescent="0.2"/>
    <row r="17980" ht="12.75" customHeight="1" x14ac:dyDescent="0.2"/>
    <row r="17981" ht="12.75" customHeight="1" x14ac:dyDescent="0.2"/>
    <row r="17982" ht="12.75" customHeight="1" x14ac:dyDescent="0.2"/>
    <row r="17983" ht="12.75" customHeight="1" x14ac:dyDescent="0.2"/>
    <row r="17984" ht="12.75" customHeight="1" x14ac:dyDescent="0.2"/>
    <row r="17985" ht="12.75" customHeight="1" x14ac:dyDescent="0.2"/>
    <row r="17986" ht="12.75" customHeight="1" x14ac:dyDescent="0.2"/>
    <row r="17987" ht="12.75" customHeight="1" x14ac:dyDescent="0.2"/>
    <row r="17988" ht="12.75" customHeight="1" x14ac:dyDescent="0.2"/>
    <row r="17989" ht="12.75" customHeight="1" x14ac:dyDescent="0.2"/>
    <row r="17990" ht="12.75" customHeight="1" x14ac:dyDescent="0.2"/>
    <row r="17991" ht="12.75" customHeight="1" x14ac:dyDescent="0.2"/>
    <row r="17992" ht="12.75" customHeight="1" x14ac:dyDescent="0.2"/>
    <row r="17993" ht="12.75" customHeight="1" x14ac:dyDescent="0.2"/>
    <row r="17994" ht="12.75" customHeight="1" x14ac:dyDescent="0.2"/>
    <row r="17995" ht="12.75" customHeight="1" x14ac:dyDescent="0.2"/>
    <row r="17996" ht="12.75" customHeight="1" x14ac:dyDescent="0.2"/>
    <row r="17997" ht="12.75" customHeight="1" x14ac:dyDescent="0.2"/>
    <row r="17998" ht="12.75" customHeight="1" x14ac:dyDescent="0.2"/>
    <row r="17999" ht="12.75" customHeight="1" x14ac:dyDescent="0.2"/>
    <row r="18000" ht="12.75" customHeight="1" x14ac:dyDescent="0.2"/>
    <row r="18001" ht="12.75" customHeight="1" x14ac:dyDescent="0.2"/>
    <row r="18002" ht="12.75" customHeight="1" x14ac:dyDescent="0.2"/>
    <row r="18003" ht="12.75" customHeight="1" x14ac:dyDescent="0.2"/>
    <row r="18004" ht="12.75" customHeight="1" x14ac:dyDescent="0.2"/>
    <row r="18005" ht="12.75" customHeight="1" x14ac:dyDescent="0.2"/>
    <row r="18006" ht="12.75" customHeight="1" x14ac:dyDescent="0.2"/>
    <row r="18007" ht="12.75" customHeight="1" x14ac:dyDescent="0.2"/>
    <row r="18008" ht="12.75" customHeight="1" x14ac:dyDescent="0.2"/>
    <row r="18009" ht="12.75" customHeight="1" x14ac:dyDescent="0.2"/>
    <row r="18010" ht="12.75" customHeight="1" x14ac:dyDescent="0.2"/>
    <row r="18011" ht="12.75" customHeight="1" x14ac:dyDescent="0.2"/>
    <row r="18012" ht="12.75" customHeight="1" x14ac:dyDescent="0.2"/>
    <row r="18013" ht="12.75" customHeight="1" x14ac:dyDescent="0.2"/>
    <row r="18014" ht="12.75" customHeight="1" x14ac:dyDescent="0.2"/>
    <row r="18015" ht="12.75" customHeight="1" x14ac:dyDescent="0.2"/>
    <row r="18016" ht="12.75" customHeight="1" x14ac:dyDescent="0.2"/>
    <row r="18017" ht="12.75" customHeight="1" x14ac:dyDescent="0.2"/>
    <row r="18018" ht="12.75" customHeight="1" x14ac:dyDescent="0.2"/>
    <row r="18019" ht="12.75" customHeight="1" x14ac:dyDescent="0.2"/>
    <row r="18020" ht="12.75" customHeight="1" x14ac:dyDescent="0.2"/>
    <row r="18021" ht="12.75" customHeight="1" x14ac:dyDescent="0.2"/>
    <row r="18022" ht="12.75" customHeight="1" x14ac:dyDescent="0.2"/>
    <row r="18023" ht="12.75" customHeight="1" x14ac:dyDescent="0.2"/>
    <row r="18024" ht="12.75" customHeight="1" x14ac:dyDescent="0.2"/>
    <row r="18025" ht="12.75" customHeight="1" x14ac:dyDescent="0.2"/>
    <row r="18026" ht="12.75" customHeight="1" x14ac:dyDescent="0.2"/>
    <row r="18027" ht="12.75" customHeight="1" x14ac:dyDescent="0.2"/>
    <row r="18028" ht="12.75" customHeight="1" x14ac:dyDescent="0.2"/>
    <row r="18029" ht="12.75" customHeight="1" x14ac:dyDescent="0.2"/>
    <row r="18030" ht="12.75" customHeight="1" x14ac:dyDescent="0.2"/>
    <row r="18031" ht="12.75" customHeight="1" x14ac:dyDescent="0.2"/>
    <row r="18032" ht="12.75" customHeight="1" x14ac:dyDescent="0.2"/>
    <row r="18033" ht="12.75" customHeight="1" x14ac:dyDescent="0.2"/>
    <row r="18034" ht="12.75" customHeight="1" x14ac:dyDescent="0.2"/>
    <row r="18035" ht="12.75" customHeight="1" x14ac:dyDescent="0.2"/>
    <row r="18036" ht="12.75" customHeight="1" x14ac:dyDescent="0.2"/>
    <row r="18037" ht="12.75" customHeight="1" x14ac:dyDescent="0.2"/>
    <row r="18038" ht="12.75" customHeight="1" x14ac:dyDescent="0.2"/>
    <row r="18039" ht="12.75" customHeight="1" x14ac:dyDescent="0.2"/>
    <row r="18040" ht="12.75" customHeight="1" x14ac:dyDescent="0.2"/>
    <row r="18041" ht="12.75" customHeight="1" x14ac:dyDescent="0.2"/>
    <row r="18042" ht="12.75" customHeight="1" x14ac:dyDescent="0.2"/>
    <row r="18043" ht="12.75" customHeight="1" x14ac:dyDescent="0.2"/>
    <row r="18044" ht="12.75" customHeight="1" x14ac:dyDescent="0.2"/>
    <row r="18045" ht="12.75" customHeight="1" x14ac:dyDescent="0.2"/>
    <row r="18046" ht="12.75" customHeight="1" x14ac:dyDescent="0.2"/>
    <row r="18047" ht="12.75" customHeight="1" x14ac:dyDescent="0.2"/>
    <row r="18048" ht="12.75" customHeight="1" x14ac:dyDescent="0.2"/>
    <row r="18049" ht="12.75" customHeight="1" x14ac:dyDescent="0.2"/>
    <row r="18050" ht="12.75" customHeight="1" x14ac:dyDescent="0.2"/>
    <row r="18051" ht="12.75" customHeight="1" x14ac:dyDescent="0.2"/>
    <row r="18052" ht="12.75" customHeight="1" x14ac:dyDescent="0.2"/>
    <row r="18053" ht="12.75" customHeight="1" x14ac:dyDescent="0.2"/>
    <row r="18054" ht="12.75" customHeight="1" x14ac:dyDescent="0.2"/>
    <row r="18055" ht="12.75" customHeight="1" x14ac:dyDescent="0.2"/>
    <row r="18056" ht="12.75" customHeight="1" x14ac:dyDescent="0.2"/>
    <row r="18057" ht="12.75" customHeight="1" x14ac:dyDescent="0.2"/>
    <row r="18058" ht="12.75" customHeight="1" x14ac:dyDescent="0.2"/>
    <row r="18059" ht="12.75" customHeight="1" x14ac:dyDescent="0.2"/>
    <row r="18060" ht="12.75" customHeight="1" x14ac:dyDescent="0.2"/>
    <row r="18061" ht="12.75" customHeight="1" x14ac:dyDescent="0.2"/>
    <row r="18062" ht="12.75" customHeight="1" x14ac:dyDescent="0.2"/>
    <row r="18063" ht="12.75" customHeight="1" x14ac:dyDescent="0.2"/>
    <row r="18064" ht="12.75" customHeight="1" x14ac:dyDescent="0.2"/>
    <row r="18065" ht="12.75" customHeight="1" x14ac:dyDescent="0.2"/>
    <row r="18066" ht="12.75" customHeight="1" x14ac:dyDescent="0.2"/>
    <row r="18067" ht="12.75" customHeight="1" x14ac:dyDescent="0.2"/>
    <row r="18068" ht="12.75" customHeight="1" x14ac:dyDescent="0.2"/>
    <row r="18069" ht="12.75" customHeight="1" x14ac:dyDescent="0.2"/>
    <row r="18070" ht="12.75" customHeight="1" x14ac:dyDescent="0.2"/>
    <row r="18071" ht="12.75" customHeight="1" x14ac:dyDescent="0.2"/>
    <row r="18072" ht="12.75" customHeight="1" x14ac:dyDescent="0.2"/>
    <row r="18073" ht="12.75" customHeight="1" x14ac:dyDescent="0.2"/>
    <row r="18074" ht="12.75" customHeight="1" x14ac:dyDescent="0.2"/>
    <row r="18075" ht="12.75" customHeight="1" x14ac:dyDescent="0.2"/>
    <row r="18076" ht="12.75" customHeight="1" x14ac:dyDescent="0.2"/>
    <row r="18077" ht="12.75" customHeight="1" x14ac:dyDescent="0.2"/>
    <row r="18078" ht="12.75" customHeight="1" x14ac:dyDescent="0.2"/>
    <row r="18079" ht="12.75" customHeight="1" x14ac:dyDescent="0.2"/>
    <row r="18080" ht="12.75" customHeight="1" x14ac:dyDescent="0.2"/>
    <row r="18081" ht="12.75" customHeight="1" x14ac:dyDescent="0.2"/>
    <row r="18082" ht="12.75" customHeight="1" x14ac:dyDescent="0.2"/>
    <row r="18083" ht="12.75" customHeight="1" x14ac:dyDescent="0.2"/>
    <row r="18084" ht="12.75" customHeight="1" x14ac:dyDescent="0.2"/>
    <row r="18085" ht="12.75" customHeight="1" x14ac:dyDescent="0.2"/>
    <row r="18086" ht="12.75" customHeight="1" x14ac:dyDescent="0.2"/>
    <row r="18087" ht="12.75" customHeight="1" x14ac:dyDescent="0.2"/>
    <row r="18088" ht="12.75" customHeight="1" x14ac:dyDescent="0.2"/>
    <row r="18089" ht="12.75" customHeight="1" x14ac:dyDescent="0.2"/>
    <row r="18090" ht="12.75" customHeight="1" x14ac:dyDescent="0.2"/>
    <row r="18091" ht="12.75" customHeight="1" x14ac:dyDescent="0.2"/>
    <row r="18092" ht="12.75" customHeight="1" x14ac:dyDescent="0.2"/>
    <row r="18093" ht="12.75" customHeight="1" x14ac:dyDescent="0.2"/>
    <row r="18094" ht="12.75" customHeight="1" x14ac:dyDescent="0.2"/>
    <row r="18095" ht="12.75" customHeight="1" x14ac:dyDescent="0.2"/>
    <row r="18096" ht="12.75" customHeight="1" x14ac:dyDescent="0.2"/>
    <row r="18097" ht="12.75" customHeight="1" x14ac:dyDescent="0.2"/>
    <row r="18098" ht="12.75" customHeight="1" x14ac:dyDescent="0.2"/>
    <row r="18099" ht="12.75" customHeight="1" x14ac:dyDescent="0.2"/>
    <row r="18100" ht="12.75" customHeight="1" x14ac:dyDescent="0.2"/>
    <row r="18101" ht="12.75" customHeight="1" x14ac:dyDescent="0.2"/>
    <row r="18102" ht="12.75" customHeight="1" x14ac:dyDescent="0.2"/>
    <row r="18103" ht="12.75" customHeight="1" x14ac:dyDescent="0.2"/>
    <row r="18104" ht="12.75" customHeight="1" x14ac:dyDescent="0.2"/>
    <row r="18105" ht="12.75" customHeight="1" x14ac:dyDescent="0.2"/>
    <row r="18106" ht="12.75" customHeight="1" x14ac:dyDescent="0.2"/>
    <row r="18107" ht="12.75" customHeight="1" x14ac:dyDescent="0.2"/>
    <row r="18108" ht="12.75" customHeight="1" x14ac:dyDescent="0.2"/>
    <row r="18109" ht="12.75" customHeight="1" x14ac:dyDescent="0.2"/>
    <row r="18110" ht="12.75" customHeight="1" x14ac:dyDescent="0.2"/>
    <row r="18111" ht="12.75" customHeight="1" x14ac:dyDescent="0.2"/>
    <row r="18112" ht="12.75" customHeight="1" x14ac:dyDescent="0.2"/>
    <row r="18113" ht="12.75" customHeight="1" x14ac:dyDescent="0.2"/>
    <row r="18114" ht="12.75" customHeight="1" x14ac:dyDescent="0.2"/>
    <row r="18115" ht="12.75" customHeight="1" x14ac:dyDescent="0.2"/>
    <row r="18116" ht="12.75" customHeight="1" x14ac:dyDescent="0.2"/>
    <row r="18117" ht="12.75" customHeight="1" x14ac:dyDescent="0.2"/>
    <row r="18118" ht="12.75" customHeight="1" x14ac:dyDescent="0.2"/>
    <row r="18119" ht="12.75" customHeight="1" x14ac:dyDescent="0.2"/>
    <row r="18120" ht="12.75" customHeight="1" x14ac:dyDescent="0.2"/>
    <row r="18121" ht="12.75" customHeight="1" x14ac:dyDescent="0.2"/>
    <row r="18122" ht="12.75" customHeight="1" x14ac:dyDescent="0.2"/>
    <row r="18123" ht="12.75" customHeight="1" x14ac:dyDescent="0.2"/>
    <row r="18124" ht="12.75" customHeight="1" x14ac:dyDescent="0.2"/>
    <row r="18125" ht="12.75" customHeight="1" x14ac:dyDescent="0.2"/>
    <row r="18126" ht="12.75" customHeight="1" x14ac:dyDescent="0.2"/>
    <row r="18127" ht="12.75" customHeight="1" x14ac:dyDescent="0.2"/>
    <row r="18128" ht="12.75" customHeight="1" x14ac:dyDescent="0.2"/>
    <row r="18129" ht="12.75" customHeight="1" x14ac:dyDescent="0.2"/>
    <row r="18130" ht="12.75" customHeight="1" x14ac:dyDescent="0.2"/>
    <row r="18131" ht="12.75" customHeight="1" x14ac:dyDescent="0.2"/>
    <row r="18132" ht="12.75" customHeight="1" x14ac:dyDescent="0.2"/>
    <row r="18133" ht="12.75" customHeight="1" x14ac:dyDescent="0.2"/>
    <row r="18134" ht="12.75" customHeight="1" x14ac:dyDescent="0.2"/>
    <row r="18135" ht="12.75" customHeight="1" x14ac:dyDescent="0.2"/>
    <row r="18136" ht="12.75" customHeight="1" x14ac:dyDescent="0.2"/>
    <row r="18137" ht="12.75" customHeight="1" x14ac:dyDescent="0.2"/>
    <row r="18138" ht="12.75" customHeight="1" x14ac:dyDescent="0.2"/>
    <row r="18139" ht="12.75" customHeight="1" x14ac:dyDescent="0.2"/>
    <row r="18140" ht="12.75" customHeight="1" x14ac:dyDescent="0.2"/>
    <row r="18141" ht="12.75" customHeight="1" x14ac:dyDescent="0.2"/>
    <row r="18142" ht="12.75" customHeight="1" x14ac:dyDescent="0.2"/>
    <row r="18143" ht="12.75" customHeight="1" x14ac:dyDescent="0.2"/>
    <row r="18144" ht="12.75" customHeight="1" x14ac:dyDescent="0.2"/>
    <row r="18145" ht="12.75" customHeight="1" x14ac:dyDescent="0.2"/>
    <row r="18146" ht="12.75" customHeight="1" x14ac:dyDescent="0.2"/>
    <row r="18147" ht="12.75" customHeight="1" x14ac:dyDescent="0.2"/>
    <row r="18148" ht="12.75" customHeight="1" x14ac:dyDescent="0.2"/>
    <row r="18149" ht="12.75" customHeight="1" x14ac:dyDescent="0.2"/>
    <row r="18150" ht="12.75" customHeight="1" x14ac:dyDescent="0.2"/>
    <row r="18151" ht="12.75" customHeight="1" x14ac:dyDescent="0.2"/>
    <row r="18152" ht="12.75" customHeight="1" x14ac:dyDescent="0.2"/>
    <row r="18153" ht="12.75" customHeight="1" x14ac:dyDescent="0.2"/>
    <row r="18154" ht="12.75" customHeight="1" x14ac:dyDescent="0.2"/>
    <row r="18155" ht="12.75" customHeight="1" x14ac:dyDescent="0.2"/>
    <row r="18156" ht="12.75" customHeight="1" x14ac:dyDescent="0.2"/>
    <row r="18157" ht="12.75" customHeight="1" x14ac:dyDescent="0.2"/>
    <row r="18158" ht="12.75" customHeight="1" x14ac:dyDescent="0.2"/>
    <row r="18159" ht="12.75" customHeight="1" x14ac:dyDescent="0.2"/>
    <row r="18160" ht="12.75" customHeight="1" x14ac:dyDescent="0.2"/>
    <row r="18161" ht="12.75" customHeight="1" x14ac:dyDescent="0.2"/>
    <row r="18162" ht="12.75" customHeight="1" x14ac:dyDescent="0.2"/>
    <row r="18163" ht="12.75" customHeight="1" x14ac:dyDescent="0.2"/>
    <row r="18164" ht="12.75" customHeight="1" x14ac:dyDescent="0.2"/>
    <row r="18165" ht="12.75" customHeight="1" x14ac:dyDescent="0.2"/>
    <row r="18166" ht="12.75" customHeight="1" x14ac:dyDescent="0.2"/>
    <row r="18167" ht="12.75" customHeight="1" x14ac:dyDescent="0.2"/>
    <row r="18168" ht="12.75" customHeight="1" x14ac:dyDescent="0.2"/>
    <row r="18169" ht="12.75" customHeight="1" x14ac:dyDescent="0.2"/>
    <row r="18170" ht="12.75" customHeight="1" x14ac:dyDescent="0.2"/>
    <row r="18171" ht="12.75" customHeight="1" x14ac:dyDescent="0.2"/>
    <row r="18172" ht="12.75" customHeight="1" x14ac:dyDescent="0.2"/>
    <row r="18173" ht="12.75" customHeight="1" x14ac:dyDescent="0.2"/>
    <row r="18174" ht="12.75" customHeight="1" x14ac:dyDescent="0.2"/>
    <row r="18175" ht="12.75" customHeight="1" x14ac:dyDescent="0.2"/>
    <row r="18176" ht="12.75" customHeight="1" x14ac:dyDescent="0.2"/>
    <row r="18177" ht="12.75" customHeight="1" x14ac:dyDescent="0.2"/>
    <row r="18178" ht="12.75" customHeight="1" x14ac:dyDescent="0.2"/>
    <row r="18179" ht="12.75" customHeight="1" x14ac:dyDescent="0.2"/>
    <row r="18180" ht="12.75" customHeight="1" x14ac:dyDescent="0.2"/>
    <row r="18181" ht="12.75" customHeight="1" x14ac:dyDescent="0.2"/>
    <row r="18182" ht="12.75" customHeight="1" x14ac:dyDescent="0.2"/>
    <row r="18183" ht="12.75" customHeight="1" x14ac:dyDescent="0.2"/>
    <row r="18184" ht="12.75" customHeight="1" x14ac:dyDescent="0.2"/>
    <row r="18185" ht="12.75" customHeight="1" x14ac:dyDescent="0.2"/>
    <row r="18186" ht="12.75" customHeight="1" x14ac:dyDescent="0.2"/>
    <row r="18187" ht="12.75" customHeight="1" x14ac:dyDescent="0.2"/>
    <row r="18188" ht="12.75" customHeight="1" x14ac:dyDescent="0.2"/>
    <row r="18189" ht="12.75" customHeight="1" x14ac:dyDescent="0.2"/>
    <row r="18190" ht="12.75" customHeight="1" x14ac:dyDescent="0.2"/>
    <row r="18191" ht="12.75" customHeight="1" x14ac:dyDescent="0.2"/>
    <row r="18192" ht="12.75" customHeight="1" x14ac:dyDescent="0.2"/>
    <row r="18193" ht="12.75" customHeight="1" x14ac:dyDescent="0.2"/>
    <row r="18194" ht="12.75" customHeight="1" x14ac:dyDescent="0.2"/>
    <row r="18195" ht="12.75" customHeight="1" x14ac:dyDescent="0.2"/>
    <row r="18196" ht="12.75" customHeight="1" x14ac:dyDescent="0.2"/>
    <row r="18197" ht="12.75" customHeight="1" x14ac:dyDescent="0.2"/>
    <row r="18198" ht="12.75" customHeight="1" x14ac:dyDescent="0.2"/>
    <row r="18199" ht="12.75" customHeight="1" x14ac:dyDescent="0.2"/>
    <row r="18200" ht="12.75" customHeight="1" x14ac:dyDescent="0.2"/>
    <row r="18201" ht="12.75" customHeight="1" x14ac:dyDescent="0.2"/>
    <row r="18202" ht="12.75" customHeight="1" x14ac:dyDescent="0.2"/>
    <row r="18203" ht="12.75" customHeight="1" x14ac:dyDescent="0.2"/>
    <row r="18204" ht="12.75" customHeight="1" x14ac:dyDescent="0.2"/>
    <row r="18205" ht="12.75" customHeight="1" x14ac:dyDescent="0.2"/>
    <row r="18206" ht="12.75" customHeight="1" x14ac:dyDescent="0.2"/>
    <row r="18207" ht="12.75" customHeight="1" x14ac:dyDescent="0.2"/>
    <row r="18208" ht="12.75" customHeight="1" x14ac:dyDescent="0.2"/>
    <row r="18209" ht="12.75" customHeight="1" x14ac:dyDescent="0.2"/>
    <row r="18210" ht="12.75" customHeight="1" x14ac:dyDescent="0.2"/>
    <row r="18211" ht="12.75" customHeight="1" x14ac:dyDescent="0.2"/>
    <row r="18212" ht="12.75" customHeight="1" x14ac:dyDescent="0.2"/>
    <row r="18213" ht="12.75" customHeight="1" x14ac:dyDescent="0.2"/>
    <row r="18214" ht="12.75" customHeight="1" x14ac:dyDescent="0.2"/>
    <row r="18215" ht="12.75" customHeight="1" x14ac:dyDescent="0.2"/>
    <row r="18216" ht="12.75" customHeight="1" x14ac:dyDescent="0.2"/>
    <row r="18217" ht="12.75" customHeight="1" x14ac:dyDescent="0.2"/>
    <row r="18218" ht="12.75" customHeight="1" x14ac:dyDescent="0.2"/>
    <row r="18219" ht="12.75" customHeight="1" x14ac:dyDescent="0.2"/>
    <row r="18220" ht="12.75" customHeight="1" x14ac:dyDescent="0.2"/>
    <row r="18221" ht="12.75" customHeight="1" x14ac:dyDescent="0.2"/>
    <row r="18222" ht="12.75" customHeight="1" x14ac:dyDescent="0.2"/>
    <row r="18223" ht="12.75" customHeight="1" x14ac:dyDescent="0.2"/>
    <row r="18224" ht="12.75" customHeight="1" x14ac:dyDescent="0.2"/>
    <row r="18225" ht="12.75" customHeight="1" x14ac:dyDescent="0.2"/>
    <row r="18226" ht="12.75" customHeight="1" x14ac:dyDescent="0.2"/>
    <row r="18227" ht="12.75" customHeight="1" x14ac:dyDescent="0.2"/>
    <row r="18228" ht="12.75" customHeight="1" x14ac:dyDescent="0.2"/>
    <row r="18229" ht="12.75" customHeight="1" x14ac:dyDescent="0.2"/>
    <row r="18230" ht="12.75" customHeight="1" x14ac:dyDescent="0.2"/>
    <row r="18231" ht="12.75" customHeight="1" x14ac:dyDescent="0.2"/>
    <row r="18232" ht="12.75" customHeight="1" x14ac:dyDescent="0.2"/>
    <row r="18233" ht="12.75" customHeight="1" x14ac:dyDescent="0.2"/>
    <row r="18234" ht="12.75" customHeight="1" x14ac:dyDescent="0.2"/>
    <row r="18235" ht="12.75" customHeight="1" x14ac:dyDescent="0.2"/>
    <row r="18236" ht="12.75" customHeight="1" x14ac:dyDescent="0.2"/>
    <row r="18237" ht="12.75" customHeight="1" x14ac:dyDescent="0.2"/>
    <row r="18238" ht="12.75" customHeight="1" x14ac:dyDescent="0.2"/>
    <row r="18239" ht="12.75" customHeight="1" x14ac:dyDescent="0.2"/>
    <row r="18240" ht="12.75" customHeight="1" x14ac:dyDescent="0.2"/>
    <row r="18241" ht="12.75" customHeight="1" x14ac:dyDescent="0.2"/>
    <row r="18242" ht="12.75" customHeight="1" x14ac:dyDescent="0.2"/>
    <row r="18243" ht="12.75" customHeight="1" x14ac:dyDescent="0.2"/>
    <row r="18244" ht="12.75" customHeight="1" x14ac:dyDescent="0.2"/>
    <row r="18245" ht="12.75" customHeight="1" x14ac:dyDescent="0.2"/>
    <row r="18246" ht="12.75" customHeight="1" x14ac:dyDescent="0.2"/>
    <row r="18247" ht="12.75" customHeight="1" x14ac:dyDescent="0.2"/>
    <row r="18248" ht="12.75" customHeight="1" x14ac:dyDescent="0.2"/>
    <row r="18249" ht="12.75" customHeight="1" x14ac:dyDescent="0.2"/>
    <row r="18250" ht="12.75" customHeight="1" x14ac:dyDescent="0.2"/>
    <row r="18251" ht="12.75" customHeight="1" x14ac:dyDescent="0.2"/>
    <row r="18252" ht="12.75" customHeight="1" x14ac:dyDescent="0.2"/>
    <row r="18253" ht="12.75" customHeight="1" x14ac:dyDescent="0.2"/>
    <row r="18254" ht="12.75" customHeight="1" x14ac:dyDescent="0.2"/>
    <row r="18255" ht="12.75" customHeight="1" x14ac:dyDescent="0.2"/>
    <row r="18256" ht="12.75" customHeight="1" x14ac:dyDescent="0.2"/>
    <row r="18257" ht="12.75" customHeight="1" x14ac:dyDescent="0.2"/>
    <row r="18258" ht="12.75" customHeight="1" x14ac:dyDescent="0.2"/>
    <row r="18259" ht="12.75" customHeight="1" x14ac:dyDescent="0.2"/>
    <row r="18260" ht="12.75" customHeight="1" x14ac:dyDescent="0.2"/>
    <row r="18261" ht="12.75" customHeight="1" x14ac:dyDescent="0.2"/>
    <row r="18262" ht="12.75" customHeight="1" x14ac:dyDescent="0.2"/>
    <row r="18263" ht="12.75" customHeight="1" x14ac:dyDescent="0.2"/>
    <row r="18264" ht="12.75" customHeight="1" x14ac:dyDescent="0.2"/>
    <row r="18265" ht="12.75" customHeight="1" x14ac:dyDescent="0.2"/>
    <row r="18266" ht="12.75" customHeight="1" x14ac:dyDescent="0.2"/>
    <row r="18267" ht="12.75" customHeight="1" x14ac:dyDescent="0.2"/>
    <row r="18268" ht="12.75" customHeight="1" x14ac:dyDescent="0.2"/>
    <row r="18269" ht="12.75" customHeight="1" x14ac:dyDescent="0.2"/>
    <row r="18270" ht="12.75" customHeight="1" x14ac:dyDescent="0.2"/>
    <row r="18271" ht="12.75" customHeight="1" x14ac:dyDescent="0.2"/>
    <row r="18272" ht="12.75" customHeight="1" x14ac:dyDescent="0.2"/>
    <row r="18273" ht="12.75" customHeight="1" x14ac:dyDescent="0.2"/>
    <row r="18274" ht="12.75" customHeight="1" x14ac:dyDescent="0.2"/>
    <row r="18275" ht="12.75" customHeight="1" x14ac:dyDescent="0.2"/>
    <row r="18276" ht="12.75" customHeight="1" x14ac:dyDescent="0.2"/>
    <row r="18277" ht="12.75" customHeight="1" x14ac:dyDescent="0.2"/>
    <row r="18278" ht="12.75" customHeight="1" x14ac:dyDescent="0.2"/>
    <row r="18279" ht="12.75" customHeight="1" x14ac:dyDescent="0.2"/>
    <row r="18280" ht="12.75" customHeight="1" x14ac:dyDescent="0.2"/>
    <row r="18281" ht="12.75" customHeight="1" x14ac:dyDescent="0.2"/>
    <row r="18282" ht="12.75" customHeight="1" x14ac:dyDescent="0.2"/>
    <row r="18283" ht="12.75" customHeight="1" x14ac:dyDescent="0.2"/>
    <row r="18284" ht="12.75" customHeight="1" x14ac:dyDescent="0.2"/>
    <row r="18285" ht="12.75" customHeight="1" x14ac:dyDescent="0.2"/>
    <row r="18286" ht="12.75" customHeight="1" x14ac:dyDescent="0.2"/>
    <row r="18287" ht="12.75" customHeight="1" x14ac:dyDescent="0.2"/>
    <row r="18288" ht="12.75" customHeight="1" x14ac:dyDescent="0.2"/>
    <row r="18289" ht="12.75" customHeight="1" x14ac:dyDescent="0.2"/>
    <row r="18290" ht="12.75" customHeight="1" x14ac:dyDescent="0.2"/>
    <row r="18291" ht="12.75" customHeight="1" x14ac:dyDescent="0.2"/>
    <row r="18292" ht="12.75" customHeight="1" x14ac:dyDescent="0.2"/>
    <row r="18293" ht="12.75" customHeight="1" x14ac:dyDescent="0.2"/>
    <row r="18294" ht="12.75" customHeight="1" x14ac:dyDescent="0.2"/>
    <row r="18295" ht="12.75" customHeight="1" x14ac:dyDescent="0.2"/>
    <row r="18296" ht="12.75" customHeight="1" x14ac:dyDescent="0.2"/>
    <row r="18297" ht="12.75" customHeight="1" x14ac:dyDescent="0.2"/>
    <row r="18298" ht="12.75" customHeight="1" x14ac:dyDescent="0.2"/>
    <row r="18299" ht="12.75" customHeight="1" x14ac:dyDescent="0.2"/>
    <row r="18300" ht="12.75" customHeight="1" x14ac:dyDescent="0.2"/>
    <row r="18301" ht="12.75" customHeight="1" x14ac:dyDescent="0.2"/>
    <row r="18302" ht="12.75" customHeight="1" x14ac:dyDescent="0.2"/>
    <row r="18303" ht="12.75" customHeight="1" x14ac:dyDescent="0.2"/>
    <row r="18304" ht="12.75" customHeight="1" x14ac:dyDescent="0.2"/>
    <row r="18305" ht="12.75" customHeight="1" x14ac:dyDescent="0.2"/>
    <row r="18306" ht="12.75" customHeight="1" x14ac:dyDescent="0.2"/>
    <row r="18307" ht="12.75" customHeight="1" x14ac:dyDescent="0.2"/>
    <row r="18308" ht="12.75" customHeight="1" x14ac:dyDescent="0.2"/>
    <row r="18309" ht="12.75" customHeight="1" x14ac:dyDescent="0.2"/>
    <row r="18310" ht="12.75" customHeight="1" x14ac:dyDescent="0.2"/>
    <row r="18311" ht="12.75" customHeight="1" x14ac:dyDescent="0.2"/>
    <row r="18312" ht="12.75" customHeight="1" x14ac:dyDescent="0.2"/>
    <row r="18313" ht="12.75" customHeight="1" x14ac:dyDescent="0.2"/>
    <row r="18314" ht="12.75" customHeight="1" x14ac:dyDescent="0.2"/>
    <row r="18315" ht="12.75" customHeight="1" x14ac:dyDescent="0.2"/>
    <row r="18316" ht="12.75" customHeight="1" x14ac:dyDescent="0.2"/>
    <row r="18317" ht="12.75" customHeight="1" x14ac:dyDescent="0.2"/>
    <row r="18318" ht="12.75" customHeight="1" x14ac:dyDescent="0.2"/>
    <row r="18319" ht="12.75" customHeight="1" x14ac:dyDescent="0.2"/>
    <row r="18320" ht="12.75" customHeight="1" x14ac:dyDescent="0.2"/>
    <row r="18321" ht="12.75" customHeight="1" x14ac:dyDescent="0.2"/>
    <row r="18322" ht="12.75" customHeight="1" x14ac:dyDescent="0.2"/>
    <row r="18323" ht="12.75" customHeight="1" x14ac:dyDescent="0.2"/>
    <row r="18324" ht="12.75" customHeight="1" x14ac:dyDescent="0.2"/>
    <row r="18325" ht="12.75" customHeight="1" x14ac:dyDescent="0.2"/>
    <row r="18326" ht="12.75" customHeight="1" x14ac:dyDescent="0.2"/>
    <row r="18327" ht="12.75" customHeight="1" x14ac:dyDescent="0.2"/>
    <row r="18328" ht="12.75" customHeight="1" x14ac:dyDescent="0.2"/>
    <row r="18329" ht="12.75" customHeight="1" x14ac:dyDescent="0.2"/>
    <row r="18330" ht="12.75" customHeight="1" x14ac:dyDescent="0.2"/>
    <row r="18331" ht="12.75" customHeight="1" x14ac:dyDescent="0.2"/>
    <row r="18332" ht="12.75" customHeight="1" x14ac:dyDescent="0.2"/>
    <row r="18333" ht="12.75" customHeight="1" x14ac:dyDescent="0.2"/>
    <row r="18334" ht="12.75" customHeight="1" x14ac:dyDescent="0.2"/>
    <row r="18335" ht="12.75" customHeight="1" x14ac:dyDescent="0.2"/>
    <row r="18336" ht="12.75" customHeight="1" x14ac:dyDescent="0.2"/>
    <row r="18337" ht="12.75" customHeight="1" x14ac:dyDescent="0.2"/>
    <row r="18338" ht="12.75" customHeight="1" x14ac:dyDescent="0.2"/>
    <row r="18339" ht="12.75" customHeight="1" x14ac:dyDescent="0.2"/>
    <row r="18340" ht="12.75" customHeight="1" x14ac:dyDescent="0.2"/>
    <row r="18341" ht="12.75" customHeight="1" x14ac:dyDescent="0.2"/>
    <row r="18342" ht="12.75" customHeight="1" x14ac:dyDescent="0.2"/>
    <row r="18343" ht="12.75" customHeight="1" x14ac:dyDescent="0.2"/>
    <row r="18344" ht="12.75" customHeight="1" x14ac:dyDescent="0.2"/>
    <row r="18345" ht="12.75" customHeight="1" x14ac:dyDescent="0.2"/>
    <row r="18346" ht="12.75" customHeight="1" x14ac:dyDescent="0.2"/>
    <row r="18347" ht="12.75" customHeight="1" x14ac:dyDescent="0.2"/>
    <row r="18348" ht="12.75" customHeight="1" x14ac:dyDescent="0.2"/>
    <row r="18349" ht="12.75" customHeight="1" x14ac:dyDescent="0.2"/>
    <row r="18350" ht="12.75" customHeight="1" x14ac:dyDescent="0.2"/>
    <row r="18351" ht="12.75" customHeight="1" x14ac:dyDescent="0.2"/>
    <row r="18352" ht="12.75" customHeight="1" x14ac:dyDescent="0.2"/>
    <row r="18353" ht="12.75" customHeight="1" x14ac:dyDescent="0.2"/>
    <row r="18354" ht="12.75" customHeight="1" x14ac:dyDescent="0.2"/>
    <row r="18355" ht="12.75" customHeight="1" x14ac:dyDescent="0.2"/>
    <row r="18356" ht="12.75" customHeight="1" x14ac:dyDescent="0.2"/>
    <row r="18357" ht="12.75" customHeight="1" x14ac:dyDescent="0.2"/>
    <row r="18358" ht="12.75" customHeight="1" x14ac:dyDescent="0.2"/>
    <row r="18359" ht="12.75" customHeight="1" x14ac:dyDescent="0.2"/>
    <row r="18360" ht="12.75" customHeight="1" x14ac:dyDescent="0.2"/>
    <row r="18361" ht="12.75" customHeight="1" x14ac:dyDescent="0.2"/>
    <row r="18362" ht="12.75" customHeight="1" x14ac:dyDescent="0.2"/>
    <row r="18363" ht="12.75" customHeight="1" x14ac:dyDescent="0.2"/>
    <row r="18364" ht="12.75" customHeight="1" x14ac:dyDescent="0.2"/>
    <row r="18365" ht="12.75" customHeight="1" x14ac:dyDescent="0.2"/>
    <row r="18366" ht="12.75" customHeight="1" x14ac:dyDescent="0.2"/>
    <row r="18367" ht="12.75" customHeight="1" x14ac:dyDescent="0.2"/>
    <row r="18368" ht="12.75" customHeight="1" x14ac:dyDescent="0.2"/>
    <row r="18369" ht="12.75" customHeight="1" x14ac:dyDescent="0.2"/>
    <row r="18370" ht="12.75" customHeight="1" x14ac:dyDescent="0.2"/>
    <row r="18371" ht="12.75" customHeight="1" x14ac:dyDescent="0.2"/>
    <row r="18372" ht="12.75" customHeight="1" x14ac:dyDescent="0.2"/>
    <row r="18373" ht="12.75" customHeight="1" x14ac:dyDescent="0.2"/>
    <row r="18374" ht="12.75" customHeight="1" x14ac:dyDescent="0.2"/>
    <row r="18375" ht="12.75" customHeight="1" x14ac:dyDescent="0.2"/>
    <row r="18376" ht="12.75" customHeight="1" x14ac:dyDescent="0.2"/>
    <row r="18377" ht="12.75" customHeight="1" x14ac:dyDescent="0.2"/>
    <row r="18378" ht="12.75" customHeight="1" x14ac:dyDescent="0.2"/>
    <row r="18379" ht="12.75" customHeight="1" x14ac:dyDescent="0.2"/>
    <row r="18380" ht="12.75" customHeight="1" x14ac:dyDescent="0.2"/>
    <row r="18381" ht="12.75" customHeight="1" x14ac:dyDescent="0.2"/>
    <row r="18382" ht="12.75" customHeight="1" x14ac:dyDescent="0.2"/>
    <row r="18383" ht="12.75" customHeight="1" x14ac:dyDescent="0.2"/>
    <row r="18384" ht="12.75" customHeight="1" x14ac:dyDescent="0.2"/>
    <row r="18385" ht="12.75" customHeight="1" x14ac:dyDescent="0.2"/>
    <row r="18386" ht="12.75" customHeight="1" x14ac:dyDescent="0.2"/>
    <row r="18387" ht="12.75" customHeight="1" x14ac:dyDescent="0.2"/>
    <row r="18388" ht="12.75" customHeight="1" x14ac:dyDescent="0.2"/>
    <row r="18389" ht="12.75" customHeight="1" x14ac:dyDescent="0.2"/>
    <row r="18390" ht="12.75" customHeight="1" x14ac:dyDescent="0.2"/>
    <row r="18391" ht="12.75" customHeight="1" x14ac:dyDescent="0.2"/>
    <row r="18392" ht="12.75" customHeight="1" x14ac:dyDescent="0.2"/>
    <row r="18393" ht="12.75" customHeight="1" x14ac:dyDescent="0.2"/>
    <row r="18394" ht="12.75" customHeight="1" x14ac:dyDescent="0.2"/>
    <row r="18395" ht="12.75" customHeight="1" x14ac:dyDescent="0.2"/>
    <row r="18396" ht="12.75" customHeight="1" x14ac:dyDescent="0.2"/>
    <row r="18397" ht="12.75" customHeight="1" x14ac:dyDescent="0.2"/>
    <row r="18398" ht="12.75" customHeight="1" x14ac:dyDescent="0.2"/>
    <row r="18399" ht="12.75" customHeight="1" x14ac:dyDescent="0.2"/>
    <row r="18400" ht="12.75" customHeight="1" x14ac:dyDescent="0.2"/>
    <row r="18401" ht="12.75" customHeight="1" x14ac:dyDescent="0.2"/>
    <row r="18402" ht="12.75" customHeight="1" x14ac:dyDescent="0.2"/>
    <row r="18403" ht="12.75" customHeight="1" x14ac:dyDescent="0.2"/>
    <row r="18404" ht="12.75" customHeight="1" x14ac:dyDescent="0.2"/>
    <row r="18405" ht="12.75" customHeight="1" x14ac:dyDescent="0.2"/>
    <row r="18406" ht="12.75" customHeight="1" x14ac:dyDescent="0.2"/>
    <row r="18407" ht="12.75" customHeight="1" x14ac:dyDescent="0.2"/>
    <row r="18408" ht="12.75" customHeight="1" x14ac:dyDescent="0.2"/>
    <row r="18409" ht="12.75" customHeight="1" x14ac:dyDescent="0.2"/>
    <row r="18410" ht="12.75" customHeight="1" x14ac:dyDescent="0.2"/>
    <row r="18411" ht="12.75" customHeight="1" x14ac:dyDescent="0.2"/>
    <row r="18412" ht="12.75" customHeight="1" x14ac:dyDescent="0.2"/>
    <row r="18413" ht="12.75" customHeight="1" x14ac:dyDescent="0.2"/>
    <row r="18414" ht="12.75" customHeight="1" x14ac:dyDescent="0.2"/>
    <row r="18415" ht="12.75" customHeight="1" x14ac:dyDescent="0.2"/>
    <row r="18416" ht="12.75" customHeight="1" x14ac:dyDescent="0.2"/>
    <row r="18417" ht="12.75" customHeight="1" x14ac:dyDescent="0.2"/>
    <row r="18418" ht="12.75" customHeight="1" x14ac:dyDescent="0.2"/>
    <row r="18419" ht="12.75" customHeight="1" x14ac:dyDescent="0.2"/>
    <row r="18420" ht="12.75" customHeight="1" x14ac:dyDescent="0.2"/>
    <row r="18421" ht="12.75" customHeight="1" x14ac:dyDescent="0.2"/>
    <row r="18422" ht="12.75" customHeight="1" x14ac:dyDescent="0.2"/>
    <row r="18423" ht="12.75" customHeight="1" x14ac:dyDescent="0.2"/>
    <row r="18424" ht="12.75" customHeight="1" x14ac:dyDescent="0.2"/>
    <row r="18425" ht="12.75" customHeight="1" x14ac:dyDescent="0.2"/>
    <row r="18426" ht="12.75" customHeight="1" x14ac:dyDescent="0.2"/>
    <row r="18427" ht="12.75" customHeight="1" x14ac:dyDescent="0.2"/>
    <row r="18428" ht="12.75" customHeight="1" x14ac:dyDescent="0.2"/>
    <row r="18429" ht="12.75" customHeight="1" x14ac:dyDescent="0.2"/>
    <row r="18430" ht="12.75" customHeight="1" x14ac:dyDescent="0.2"/>
    <row r="18431" ht="12.75" customHeight="1" x14ac:dyDescent="0.2"/>
    <row r="18432" ht="12.75" customHeight="1" x14ac:dyDescent="0.2"/>
    <row r="18433" ht="12.75" customHeight="1" x14ac:dyDescent="0.2"/>
    <row r="18434" ht="12.75" customHeight="1" x14ac:dyDescent="0.2"/>
    <row r="18435" ht="12.75" customHeight="1" x14ac:dyDescent="0.2"/>
    <row r="18436" ht="12.75" customHeight="1" x14ac:dyDescent="0.2"/>
    <row r="18437" ht="12.75" customHeight="1" x14ac:dyDescent="0.2"/>
    <row r="18438" ht="12.75" customHeight="1" x14ac:dyDescent="0.2"/>
    <row r="18439" ht="12.75" customHeight="1" x14ac:dyDescent="0.2"/>
    <row r="18440" ht="12.75" customHeight="1" x14ac:dyDescent="0.2"/>
    <row r="18441" ht="12.75" customHeight="1" x14ac:dyDescent="0.2"/>
    <row r="18442" ht="12.75" customHeight="1" x14ac:dyDescent="0.2"/>
    <row r="18443" ht="12.75" customHeight="1" x14ac:dyDescent="0.2"/>
    <row r="18444" ht="12.75" customHeight="1" x14ac:dyDescent="0.2"/>
    <row r="18445" ht="12.75" customHeight="1" x14ac:dyDescent="0.2"/>
    <row r="18446" ht="12.75" customHeight="1" x14ac:dyDescent="0.2"/>
    <row r="18447" ht="12.75" customHeight="1" x14ac:dyDescent="0.2"/>
    <row r="18448" ht="12.75" customHeight="1" x14ac:dyDescent="0.2"/>
    <row r="18449" ht="12.75" customHeight="1" x14ac:dyDescent="0.2"/>
    <row r="18450" ht="12.75" customHeight="1" x14ac:dyDescent="0.2"/>
    <row r="18451" ht="12.75" customHeight="1" x14ac:dyDescent="0.2"/>
    <row r="18452" ht="12.75" customHeight="1" x14ac:dyDescent="0.2"/>
    <row r="18453" ht="12.75" customHeight="1" x14ac:dyDescent="0.2"/>
    <row r="18454" ht="12.75" customHeight="1" x14ac:dyDescent="0.2"/>
    <row r="18455" ht="12.75" customHeight="1" x14ac:dyDescent="0.2"/>
    <row r="18456" ht="12.75" customHeight="1" x14ac:dyDescent="0.2"/>
    <row r="18457" ht="12.75" customHeight="1" x14ac:dyDescent="0.2"/>
    <row r="18458" ht="12.75" customHeight="1" x14ac:dyDescent="0.2"/>
    <row r="18459" ht="12.75" customHeight="1" x14ac:dyDescent="0.2"/>
    <row r="18460" ht="12.75" customHeight="1" x14ac:dyDescent="0.2"/>
    <row r="18461" ht="12.75" customHeight="1" x14ac:dyDescent="0.2"/>
    <row r="18462" ht="12.75" customHeight="1" x14ac:dyDescent="0.2"/>
    <row r="18463" ht="12.75" customHeight="1" x14ac:dyDescent="0.2"/>
    <row r="18464" ht="12.75" customHeight="1" x14ac:dyDescent="0.2"/>
    <row r="18465" ht="12.75" customHeight="1" x14ac:dyDescent="0.2"/>
    <row r="18466" ht="12.75" customHeight="1" x14ac:dyDescent="0.2"/>
    <row r="18467" ht="12.75" customHeight="1" x14ac:dyDescent="0.2"/>
    <row r="18468" ht="12.75" customHeight="1" x14ac:dyDescent="0.2"/>
    <row r="18469" ht="12.75" customHeight="1" x14ac:dyDescent="0.2"/>
    <row r="18470" ht="12.75" customHeight="1" x14ac:dyDescent="0.2"/>
    <row r="18471" ht="12.75" customHeight="1" x14ac:dyDescent="0.2"/>
    <row r="18472" ht="12.75" customHeight="1" x14ac:dyDescent="0.2"/>
    <row r="18473" ht="12.75" customHeight="1" x14ac:dyDescent="0.2"/>
    <row r="18474" ht="12.75" customHeight="1" x14ac:dyDescent="0.2"/>
    <row r="18475" ht="12.75" customHeight="1" x14ac:dyDescent="0.2"/>
    <row r="18476" ht="12.75" customHeight="1" x14ac:dyDescent="0.2"/>
    <row r="18477" ht="12.75" customHeight="1" x14ac:dyDescent="0.2"/>
    <row r="18478" ht="12.75" customHeight="1" x14ac:dyDescent="0.2"/>
    <row r="18479" ht="12.75" customHeight="1" x14ac:dyDescent="0.2"/>
    <row r="18480" ht="12.75" customHeight="1" x14ac:dyDescent="0.2"/>
    <row r="18481" ht="12.75" customHeight="1" x14ac:dyDescent="0.2"/>
    <row r="18482" ht="12.75" customHeight="1" x14ac:dyDescent="0.2"/>
    <row r="18483" ht="12.75" customHeight="1" x14ac:dyDescent="0.2"/>
    <row r="18484" ht="12.75" customHeight="1" x14ac:dyDescent="0.2"/>
    <row r="18485" ht="12.75" customHeight="1" x14ac:dyDescent="0.2"/>
    <row r="18486" ht="12.75" customHeight="1" x14ac:dyDescent="0.2"/>
    <row r="18487" ht="12.75" customHeight="1" x14ac:dyDescent="0.2"/>
    <row r="18488" ht="12.75" customHeight="1" x14ac:dyDescent="0.2"/>
    <row r="18489" ht="12.75" customHeight="1" x14ac:dyDescent="0.2"/>
    <row r="18490" ht="12.75" customHeight="1" x14ac:dyDescent="0.2"/>
    <row r="18491" ht="12.75" customHeight="1" x14ac:dyDescent="0.2"/>
    <row r="18492" ht="12.75" customHeight="1" x14ac:dyDescent="0.2"/>
    <row r="18493" ht="12.75" customHeight="1" x14ac:dyDescent="0.2"/>
    <row r="18494" ht="12.75" customHeight="1" x14ac:dyDescent="0.2"/>
    <row r="18495" ht="12.75" customHeight="1" x14ac:dyDescent="0.2"/>
    <row r="18496" ht="12.75" customHeight="1" x14ac:dyDescent="0.2"/>
    <row r="18497" ht="12.75" customHeight="1" x14ac:dyDescent="0.2"/>
    <row r="18498" ht="12.75" customHeight="1" x14ac:dyDescent="0.2"/>
    <row r="18499" ht="12.75" customHeight="1" x14ac:dyDescent="0.2"/>
    <row r="18500" ht="12.75" customHeight="1" x14ac:dyDescent="0.2"/>
    <row r="18501" ht="12.75" customHeight="1" x14ac:dyDescent="0.2"/>
    <row r="18502" ht="12.75" customHeight="1" x14ac:dyDescent="0.2"/>
    <row r="18503" ht="12.75" customHeight="1" x14ac:dyDescent="0.2"/>
    <row r="18504" ht="12.75" customHeight="1" x14ac:dyDescent="0.2"/>
    <row r="18505" ht="12.75" customHeight="1" x14ac:dyDescent="0.2"/>
    <row r="18506" ht="12.75" customHeight="1" x14ac:dyDescent="0.2"/>
    <row r="18507" ht="12.75" customHeight="1" x14ac:dyDescent="0.2"/>
    <row r="18508" ht="12.75" customHeight="1" x14ac:dyDescent="0.2"/>
    <row r="18509" ht="12.75" customHeight="1" x14ac:dyDescent="0.2"/>
    <row r="18510" ht="12.75" customHeight="1" x14ac:dyDescent="0.2"/>
    <row r="18511" ht="12.75" customHeight="1" x14ac:dyDescent="0.2"/>
    <row r="18512" ht="12.75" customHeight="1" x14ac:dyDescent="0.2"/>
    <row r="18513" ht="12.75" customHeight="1" x14ac:dyDescent="0.2"/>
    <row r="18514" ht="12.75" customHeight="1" x14ac:dyDescent="0.2"/>
    <row r="18515" ht="12.75" customHeight="1" x14ac:dyDescent="0.2"/>
    <row r="18516" ht="12.75" customHeight="1" x14ac:dyDescent="0.2"/>
    <row r="18517" ht="12.75" customHeight="1" x14ac:dyDescent="0.2"/>
    <row r="18518" ht="12.75" customHeight="1" x14ac:dyDescent="0.2"/>
    <row r="18519" ht="12.75" customHeight="1" x14ac:dyDescent="0.2"/>
    <row r="18520" ht="12.75" customHeight="1" x14ac:dyDescent="0.2"/>
    <row r="18521" ht="12.75" customHeight="1" x14ac:dyDescent="0.2"/>
    <row r="18522" ht="12.75" customHeight="1" x14ac:dyDescent="0.2"/>
    <row r="18523" ht="12.75" customHeight="1" x14ac:dyDescent="0.2"/>
    <row r="18524" ht="12.75" customHeight="1" x14ac:dyDescent="0.2"/>
    <row r="18525" ht="12.75" customHeight="1" x14ac:dyDescent="0.2"/>
    <row r="18526" ht="12.75" customHeight="1" x14ac:dyDescent="0.2"/>
    <row r="18527" ht="12.75" customHeight="1" x14ac:dyDescent="0.2"/>
    <row r="18528" ht="12.75" customHeight="1" x14ac:dyDescent="0.2"/>
    <row r="18529" ht="12.75" customHeight="1" x14ac:dyDescent="0.2"/>
    <row r="18530" ht="12.75" customHeight="1" x14ac:dyDescent="0.2"/>
    <row r="18531" ht="12.75" customHeight="1" x14ac:dyDescent="0.2"/>
    <row r="18532" ht="12.75" customHeight="1" x14ac:dyDescent="0.2"/>
    <row r="18533" ht="12.75" customHeight="1" x14ac:dyDescent="0.2"/>
    <row r="18534" ht="12.75" customHeight="1" x14ac:dyDescent="0.2"/>
    <row r="18535" ht="12.75" customHeight="1" x14ac:dyDescent="0.2"/>
    <row r="18536" ht="12.75" customHeight="1" x14ac:dyDescent="0.2"/>
    <row r="18537" ht="12.75" customHeight="1" x14ac:dyDescent="0.2"/>
    <row r="18538" ht="12.75" customHeight="1" x14ac:dyDescent="0.2"/>
    <row r="18539" ht="12.75" customHeight="1" x14ac:dyDescent="0.2"/>
    <row r="18540" ht="12.75" customHeight="1" x14ac:dyDescent="0.2"/>
    <row r="18541" ht="12.75" customHeight="1" x14ac:dyDescent="0.2"/>
    <row r="18542" ht="12.75" customHeight="1" x14ac:dyDescent="0.2"/>
    <row r="18543" ht="12.75" customHeight="1" x14ac:dyDescent="0.2"/>
    <row r="18544" ht="12.75" customHeight="1" x14ac:dyDescent="0.2"/>
    <row r="18545" ht="12.75" customHeight="1" x14ac:dyDescent="0.2"/>
    <row r="18546" ht="12.75" customHeight="1" x14ac:dyDescent="0.2"/>
    <row r="18547" ht="12.75" customHeight="1" x14ac:dyDescent="0.2"/>
    <row r="18548" ht="12.75" customHeight="1" x14ac:dyDescent="0.2"/>
    <row r="18549" ht="12.75" customHeight="1" x14ac:dyDescent="0.2"/>
    <row r="18550" ht="12.75" customHeight="1" x14ac:dyDescent="0.2"/>
    <row r="18551" ht="12.75" customHeight="1" x14ac:dyDescent="0.2"/>
    <row r="18552" ht="12.75" customHeight="1" x14ac:dyDescent="0.2"/>
    <row r="18553" ht="12.75" customHeight="1" x14ac:dyDescent="0.2"/>
    <row r="18554" ht="12.75" customHeight="1" x14ac:dyDescent="0.2"/>
    <row r="18555" ht="12.75" customHeight="1" x14ac:dyDescent="0.2"/>
    <row r="18556" ht="12.75" customHeight="1" x14ac:dyDescent="0.2"/>
    <row r="18557" ht="12.75" customHeight="1" x14ac:dyDescent="0.2"/>
    <row r="18558" ht="12.75" customHeight="1" x14ac:dyDescent="0.2"/>
    <row r="18559" ht="12.75" customHeight="1" x14ac:dyDescent="0.2"/>
    <row r="18560" ht="12.75" customHeight="1" x14ac:dyDescent="0.2"/>
    <row r="18561" ht="12.75" customHeight="1" x14ac:dyDescent="0.2"/>
    <row r="18562" ht="12.75" customHeight="1" x14ac:dyDescent="0.2"/>
    <row r="18563" ht="12.75" customHeight="1" x14ac:dyDescent="0.2"/>
    <row r="18564" ht="12.75" customHeight="1" x14ac:dyDescent="0.2"/>
    <row r="18565" ht="12.75" customHeight="1" x14ac:dyDescent="0.2"/>
    <row r="18566" ht="12.75" customHeight="1" x14ac:dyDescent="0.2"/>
    <row r="18567" ht="12.75" customHeight="1" x14ac:dyDescent="0.2"/>
    <row r="18568" ht="12.75" customHeight="1" x14ac:dyDescent="0.2"/>
    <row r="18569" ht="12.75" customHeight="1" x14ac:dyDescent="0.2"/>
    <row r="18570" ht="12.75" customHeight="1" x14ac:dyDescent="0.2"/>
    <row r="18571" ht="12.75" customHeight="1" x14ac:dyDescent="0.2"/>
    <row r="18572" ht="12.75" customHeight="1" x14ac:dyDescent="0.2"/>
    <row r="18573" ht="12.75" customHeight="1" x14ac:dyDescent="0.2"/>
    <row r="18574" ht="12.75" customHeight="1" x14ac:dyDescent="0.2"/>
    <row r="18575" ht="12.75" customHeight="1" x14ac:dyDescent="0.2"/>
    <row r="18576" ht="12.75" customHeight="1" x14ac:dyDescent="0.2"/>
    <row r="18577" ht="12.75" customHeight="1" x14ac:dyDescent="0.2"/>
    <row r="18578" ht="12.75" customHeight="1" x14ac:dyDescent="0.2"/>
    <row r="18579" ht="12.75" customHeight="1" x14ac:dyDescent="0.2"/>
    <row r="18580" ht="12.75" customHeight="1" x14ac:dyDescent="0.2"/>
    <row r="18581" ht="12.75" customHeight="1" x14ac:dyDescent="0.2"/>
    <row r="18582" ht="12.75" customHeight="1" x14ac:dyDescent="0.2"/>
    <row r="18583" ht="12.75" customHeight="1" x14ac:dyDescent="0.2"/>
    <row r="18584" ht="12.75" customHeight="1" x14ac:dyDescent="0.2"/>
    <row r="18585" ht="12.75" customHeight="1" x14ac:dyDescent="0.2"/>
    <row r="18586" ht="12.75" customHeight="1" x14ac:dyDescent="0.2"/>
    <row r="18587" ht="12.75" customHeight="1" x14ac:dyDescent="0.2"/>
    <row r="18588" ht="12.75" customHeight="1" x14ac:dyDescent="0.2"/>
    <row r="18589" ht="12.75" customHeight="1" x14ac:dyDescent="0.2"/>
    <row r="18590" ht="12.75" customHeight="1" x14ac:dyDescent="0.2"/>
    <row r="18591" ht="12.75" customHeight="1" x14ac:dyDescent="0.2"/>
    <row r="18592" ht="12.75" customHeight="1" x14ac:dyDescent="0.2"/>
    <row r="18593" ht="12.75" customHeight="1" x14ac:dyDescent="0.2"/>
    <row r="18594" ht="12.75" customHeight="1" x14ac:dyDescent="0.2"/>
    <row r="18595" ht="12.75" customHeight="1" x14ac:dyDescent="0.2"/>
    <row r="18596" ht="12.75" customHeight="1" x14ac:dyDescent="0.2"/>
    <row r="18597" ht="12.75" customHeight="1" x14ac:dyDescent="0.2"/>
    <row r="18598" ht="12.75" customHeight="1" x14ac:dyDescent="0.2"/>
    <row r="18599" ht="12.75" customHeight="1" x14ac:dyDescent="0.2"/>
    <row r="18600" ht="12.75" customHeight="1" x14ac:dyDescent="0.2"/>
    <row r="18601" ht="12.75" customHeight="1" x14ac:dyDescent="0.2"/>
    <row r="18602" ht="12.75" customHeight="1" x14ac:dyDescent="0.2"/>
    <row r="18603" ht="12.75" customHeight="1" x14ac:dyDescent="0.2"/>
    <row r="18604" ht="12.75" customHeight="1" x14ac:dyDescent="0.2"/>
    <row r="18605" ht="12.75" customHeight="1" x14ac:dyDescent="0.2"/>
    <row r="18606" ht="12.75" customHeight="1" x14ac:dyDescent="0.2"/>
    <row r="18607" ht="12.75" customHeight="1" x14ac:dyDescent="0.2"/>
    <row r="18608" ht="12.75" customHeight="1" x14ac:dyDescent="0.2"/>
    <row r="18609" ht="12.75" customHeight="1" x14ac:dyDescent="0.2"/>
    <row r="18610" ht="12.75" customHeight="1" x14ac:dyDescent="0.2"/>
    <row r="18611" ht="12.75" customHeight="1" x14ac:dyDescent="0.2"/>
    <row r="18612" ht="12.75" customHeight="1" x14ac:dyDescent="0.2"/>
    <row r="18613" ht="12.75" customHeight="1" x14ac:dyDescent="0.2"/>
    <row r="18614" ht="12.75" customHeight="1" x14ac:dyDescent="0.2"/>
    <row r="18615" ht="12.75" customHeight="1" x14ac:dyDescent="0.2"/>
    <row r="18616" ht="12.75" customHeight="1" x14ac:dyDescent="0.2"/>
    <row r="18617" ht="12.75" customHeight="1" x14ac:dyDescent="0.2"/>
    <row r="18618" ht="12.75" customHeight="1" x14ac:dyDescent="0.2"/>
    <row r="18619" ht="12.75" customHeight="1" x14ac:dyDescent="0.2"/>
    <row r="18620" ht="12.75" customHeight="1" x14ac:dyDescent="0.2"/>
    <row r="18621" ht="12.75" customHeight="1" x14ac:dyDescent="0.2"/>
    <row r="18622" ht="12.75" customHeight="1" x14ac:dyDescent="0.2"/>
    <row r="18623" ht="12.75" customHeight="1" x14ac:dyDescent="0.2"/>
    <row r="18624" ht="12.75" customHeight="1" x14ac:dyDescent="0.2"/>
    <row r="18625" ht="12.75" customHeight="1" x14ac:dyDescent="0.2"/>
    <row r="18626" ht="12.75" customHeight="1" x14ac:dyDescent="0.2"/>
    <row r="18627" ht="12.75" customHeight="1" x14ac:dyDescent="0.2"/>
    <row r="18628" ht="12.75" customHeight="1" x14ac:dyDescent="0.2"/>
    <row r="18629" ht="12.75" customHeight="1" x14ac:dyDescent="0.2"/>
    <row r="18630" ht="12.75" customHeight="1" x14ac:dyDescent="0.2"/>
    <row r="18631" ht="12.75" customHeight="1" x14ac:dyDescent="0.2"/>
    <row r="18632" ht="12.75" customHeight="1" x14ac:dyDescent="0.2"/>
    <row r="18633" ht="12.75" customHeight="1" x14ac:dyDescent="0.2"/>
    <row r="18634" ht="12.75" customHeight="1" x14ac:dyDescent="0.2"/>
    <row r="18635" ht="12.75" customHeight="1" x14ac:dyDescent="0.2"/>
    <row r="18636" ht="12.75" customHeight="1" x14ac:dyDescent="0.2"/>
    <row r="18637" ht="12.75" customHeight="1" x14ac:dyDescent="0.2"/>
    <row r="18638" ht="12.75" customHeight="1" x14ac:dyDescent="0.2"/>
    <row r="18639" ht="12.75" customHeight="1" x14ac:dyDescent="0.2"/>
    <row r="18640" ht="12.75" customHeight="1" x14ac:dyDescent="0.2"/>
    <row r="18641" ht="12.75" customHeight="1" x14ac:dyDescent="0.2"/>
    <row r="18642" ht="12.75" customHeight="1" x14ac:dyDescent="0.2"/>
    <row r="18643" ht="12.75" customHeight="1" x14ac:dyDescent="0.2"/>
    <row r="18644" ht="12.75" customHeight="1" x14ac:dyDescent="0.2"/>
    <row r="18645" ht="12.75" customHeight="1" x14ac:dyDescent="0.2"/>
    <row r="18646" ht="12.75" customHeight="1" x14ac:dyDescent="0.2"/>
    <row r="18647" ht="12.75" customHeight="1" x14ac:dyDescent="0.2"/>
    <row r="18648" ht="12.75" customHeight="1" x14ac:dyDescent="0.2"/>
    <row r="18649" ht="12.75" customHeight="1" x14ac:dyDescent="0.2"/>
    <row r="18650" ht="12.75" customHeight="1" x14ac:dyDescent="0.2"/>
    <row r="18651" ht="12.75" customHeight="1" x14ac:dyDescent="0.2"/>
    <row r="18652" ht="12.75" customHeight="1" x14ac:dyDescent="0.2"/>
    <row r="18653" ht="12.75" customHeight="1" x14ac:dyDescent="0.2"/>
    <row r="18654" ht="12.75" customHeight="1" x14ac:dyDescent="0.2"/>
    <row r="18655" ht="12.75" customHeight="1" x14ac:dyDescent="0.2"/>
    <row r="18656" ht="12.75" customHeight="1" x14ac:dyDescent="0.2"/>
    <row r="18657" ht="12.75" customHeight="1" x14ac:dyDescent="0.2"/>
    <row r="18658" ht="12.75" customHeight="1" x14ac:dyDescent="0.2"/>
    <row r="18659" ht="12.75" customHeight="1" x14ac:dyDescent="0.2"/>
    <row r="18660" ht="12.75" customHeight="1" x14ac:dyDescent="0.2"/>
    <row r="18661" ht="12.75" customHeight="1" x14ac:dyDescent="0.2"/>
    <row r="18662" ht="12.75" customHeight="1" x14ac:dyDescent="0.2"/>
    <row r="18663" ht="12.75" customHeight="1" x14ac:dyDescent="0.2"/>
    <row r="18664" ht="12.75" customHeight="1" x14ac:dyDescent="0.2"/>
    <row r="18665" ht="12.75" customHeight="1" x14ac:dyDescent="0.2"/>
    <row r="18666" ht="12.75" customHeight="1" x14ac:dyDescent="0.2"/>
    <row r="18667" ht="12.75" customHeight="1" x14ac:dyDescent="0.2"/>
    <row r="18668" ht="12.75" customHeight="1" x14ac:dyDescent="0.2"/>
    <row r="18669" ht="12.75" customHeight="1" x14ac:dyDescent="0.2"/>
    <row r="18670" ht="12.75" customHeight="1" x14ac:dyDescent="0.2"/>
    <row r="18671" ht="12.75" customHeight="1" x14ac:dyDescent="0.2"/>
    <row r="18672" ht="12.75" customHeight="1" x14ac:dyDescent="0.2"/>
    <row r="18673" ht="12.75" customHeight="1" x14ac:dyDescent="0.2"/>
    <row r="18674" ht="12.75" customHeight="1" x14ac:dyDescent="0.2"/>
    <row r="18675" ht="12.75" customHeight="1" x14ac:dyDescent="0.2"/>
    <row r="18676" ht="12.75" customHeight="1" x14ac:dyDescent="0.2"/>
    <row r="18677" ht="12.75" customHeight="1" x14ac:dyDescent="0.2"/>
    <row r="18678" ht="12.75" customHeight="1" x14ac:dyDescent="0.2"/>
    <row r="18679" ht="12.75" customHeight="1" x14ac:dyDescent="0.2"/>
    <row r="18680" ht="12.75" customHeight="1" x14ac:dyDescent="0.2"/>
    <row r="18681" ht="12.75" customHeight="1" x14ac:dyDescent="0.2"/>
    <row r="18682" ht="12.75" customHeight="1" x14ac:dyDescent="0.2"/>
    <row r="18683" ht="12.75" customHeight="1" x14ac:dyDescent="0.2"/>
    <row r="18684" ht="12.75" customHeight="1" x14ac:dyDescent="0.2"/>
    <row r="18685" ht="12.75" customHeight="1" x14ac:dyDescent="0.2"/>
    <row r="18686" ht="12.75" customHeight="1" x14ac:dyDescent="0.2"/>
    <row r="18687" ht="12.75" customHeight="1" x14ac:dyDescent="0.2"/>
    <row r="18688" ht="12.75" customHeight="1" x14ac:dyDescent="0.2"/>
    <row r="18689" ht="12.75" customHeight="1" x14ac:dyDescent="0.2"/>
    <row r="18690" ht="12.75" customHeight="1" x14ac:dyDescent="0.2"/>
    <row r="18691" ht="12.75" customHeight="1" x14ac:dyDescent="0.2"/>
    <row r="18692" ht="12.75" customHeight="1" x14ac:dyDescent="0.2"/>
    <row r="18693" ht="12.75" customHeight="1" x14ac:dyDescent="0.2"/>
    <row r="18694" ht="12.75" customHeight="1" x14ac:dyDescent="0.2"/>
    <row r="18695" ht="12.75" customHeight="1" x14ac:dyDescent="0.2"/>
    <row r="18696" ht="12.75" customHeight="1" x14ac:dyDescent="0.2"/>
    <row r="18697" ht="12.75" customHeight="1" x14ac:dyDescent="0.2"/>
    <row r="18698" ht="12.75" customHeight="1" x14ac:dyDescent="0.2"/>
    <row r="18699" ht="12.75" customHeight="1" x14ac:dyDescent="0.2"/>
    <row r="18700" ht="12.75" customHeight="1" x14ac:dyDescent="0.2"/>
    <row r="18701" ht="12.75" customHeight="1" x14ac:dyDescent="0.2"/>
    <row r="18702" ht="12.75" customHeight="1" x14ac:dyDescent="0.2"/>
    <row r="18703" ht="12.75" customHeight="1" x14ac:dyDescent="0.2"/>
    <row r="18704" ht="12.75" customHeight="1" x14ac:dyDescent="0.2"/>
    <row r="18705" ht="12.75" customHeight="1" x14ac:dyDescent="0.2"/>
    <row r="18706" ht="12.75" customHeight="1" x14ac:dyDescent="0.2"/>
    <row r="18707" ht="12.75" customHeight="1" x14ac:dyDescent="0.2"/>
    <row r="18708" ht="12.75" customHeight="1" x14ac:dyDescent="0.2"/>
    <row r="18709" ht="12.75" customHeight="1" x14ac:dyDescent="0.2"/>
    <row r="18710" ht="12.75" customHeight="1" x14ac:dyDescent="0.2"/>
    <row r="18711" ht="12.75" customHeight="1" x14ac:dyDescent="0.2"/>
    <row r="18712" ht="12.75" customHeight="1" x14ac:dyDescent="0.2"/>
    <row r="18713" ht="12.75" customHeight="1" x14ac:dyDescent="0.2"/>
    <row r="18714" ht="12.75" customHeight="1" x14ac:dyDescent="0.2"/>
    <row r="18715" ht="12.75" customHeight="1" x14ac:dyDescent="0.2"/>
    <row r="18716" ht="12.75" customHeight="1" x14ac:dyDescent="0.2"/>
    <row r="18717" ht="12.75" customHeight="1" x14ac:dyDescent="0.2"/>
    <row r="18718" ht="12.75" customHeight="1" x14ac:dyDescent="0.2"/>
    <row r="18719" ht="12.75" customHeight="1" x14ac:dyDescent="0.2"/>
    <row r="18720" ht="12.75" customHeight="1" x14ac:dyDescent="0.2"/>
    <row r="18721" ht="12.75" customHeight="1" x14ac:dyDescent="0.2"/>
    <row r="18722" ht="12.75" customHeight="1" x14ac:dyDescent="0.2"/>
    <row r="18723" ht="12.75" customHeight="1" x14ac:dyDescent="0.2"/>
    <row r="18724" ht="12.75" customHeight="1" x14ac:dyDescent="0.2"/>
    <row r="18725" ht="12.75" customHeight="1" x14ac:dyDescent="0.2"/>
    <row r="18726" ht="12.75" customHeight="1" x14ac:dyDescent="0.2"/>
    <row r="18727" ht="12.75" customHeight="1" x14ac:dyDescent="0.2"/>
    <row r="18728" ht="12.75" customHeight="1" x14ac:dyDescent="0.2"/>
    <row r="18729" ht="12.75" customHeight="1" x14ac:dyDescent="0.2"/>
    <row r="18730" ht="12.75" customHeight="1" x14ac:dyDescent="0.2"/>
    <row r="18731" ht="12.75" customHeight="1" x14ac:dyDescent="0.2"/>
    <row r="18732" ht="12.75" customHeight="1" x14ac:dyDescent="0.2"/>
    <row r="18733" ht="12.75" customHeight="1" x14ac:dyDescent="0.2"/>
    <row r="18734" ht="12.75" customHeight="1" x14ac:dyDescent="0.2"/>
    <row r="18735" ht="12.75" customHeight="1" x14ac:dyDescent="0.2"/>
    <row r="18736" ht="12.75" customHeight="1" x14ac:dyDescent="0.2"/>
    <row r="18737" ht="12.75" customHeight="1" x14ac:dyDescent="0.2"/>
    <row r="18738" ht="12.75" customHeight="1" x14ac:dyDescent="0.2"/>
    <row r="18739" ht="12.75" customHeight="1" x14ac:dyDescent="0.2"/>
    <row r="18740" ht="12.75" customHeight="1" x14ac:dyDescent="0.2"/>
    <row r="18741" ht="12.75" customHeight="1" x14ac:dyDescent="0.2"/>
    <row r="18742" ht="12.75" customHeight="1" x14ac:dyDescent="0.2"/>
    <row r="18743" ht="12.75" customHeight="1" x14ac:dyDescent="0.2"/>
    <row r="18744" ht="12.75" customHeight="1" x14ac:dyDescent="0.2"/>
    <row r="18745" ht="12.75" customHeight="1" x14ac:dyDescent="0.2"/>
    <row r="18746" ht="12.75" customHeight="1" x14ac:dyDescent="0.2"/>
    <row r="18747" ht="12.75" customHeight="1" x14ac:dyDescent="0.2"/>
    <row r="18748" ht="12.75" customHeight="1" x14ac:dyDescent="0.2"/>
    <row r="18749" ht="12.75" customHeight="1" x14ac:dyDescent="0.2"/>
    <row r="18750" ht="12.75" customHeight="1" x14ac:dyDescent="0.2"/>
    <row r="18751" ht="12.75" customHeight="1" x14ac:dyDescent="0.2"/>
    <row r="18752" ht="12.75" customHeight="1" x14ac:dyDescent="0.2"/>
    <row r="18753" ht="12.75" customHeight="1" x14ac:dyDescent="0.2"/>
    <row r="18754" ht="12.75" customHeight="1" x14ac:dyDescent="0.2"/>
    <row r="18755" ht="12.75" customHeight="1" x14ac:dyDescent="0.2"/>
    <row r="18756" ht="12.75" customHeight="1" x14ac:dyDescent="0.2"/>
    <row r="18757" ht="12.75" customHeight="1" x14ac:dyDescent="0.2"/>
    <row r="18758" ht="12.75" customHeight="1" x14ac:dyDescent="0.2"/>
    <row r="18759" ht="12.75" customHeight="1" x14ac:dyDescent="0.2"/>
    <row r="18760" ht="12.75" customHeight="1" x14ac:dyDescent="0.2"/>
    <row r="18761" ht="12.75" customHeight="1" x14ac:dyDescent="0.2"/>
    <row r="18762" ht="12.75" customHeight="1" x14ac:dyDescent="0.2"/>
    <row r="18763" ht="12.75" customHeight="1" x14ac:dyDescent="0.2"/>
    <row r="18764" ht="12.75" customHeight="1" x14ac:dyDescent="0.2"/>
    <row r="18765" ht="12.75" customHeight="1" x14ac:dyDescent="0.2"/>
    <row r="18766" ht="12.75" customHeight="1" x14ac:dyDescent="0.2"/>
    <row r="18767" ht="12.75" customHeight="1" x14ac:dyDescent="0.2"/>
    <row r="18768" ht="12.75" customHeight="1" x14ac:dyDescent="0.2"/>
    <row r="18769" ht="12.75" customHeight="1" x14ac:dyDescent="0.2"/>
    <row r="18770" ht="12.75" customHeight="1" x14ac:dyDescent="0.2"/>
    <row r="18771" ht="12.75" customHeight="1" x14ac:dyDescent="0.2"/>
    <row r="18772" ht="12.75" customHeight="1" x14ac:dyDescent="0.2"/>
    <row r="18773" ht="12.75" customHeight="1" x14ac:dyDescent="0.2"/>
    <row r="18774" ht="12.75" customHeight="1" x14ac:dyDescent="0.2"/>
    <row r="18775" ht="12.75" customHeight="1" x14ac:dyDescent="0.2"/>
    <row r="18776" ht="12.75" customHeight="1" x14ac:dyDescent="0.2"/>
    <row r="18777" ht="12.75" customHeight="1" x14ac:dyDescent="0.2"/>
    <row r="18778" ht="12.75" customHeight="1" x14ac:dyDescent="0.2"/>
    <row r="18779" ht="12.75" customHeight="1" x14ac:dyDescent="0.2"/>
    <row r="18780" ht="12.75" customHeight="1" x14ac:dyDescent="0.2"/>
    <row r="18781" ht="12.75" customHeight="1" x14ac:dyDescent="0.2"/>
    <row r="18782" ht="12.75" customHeight="1" x14ac:dyDescent="0.2"/>
    <row r="18783" ht="12.75" customHeight="1" x14ac:dyDescent="0.2"/>
    <row r="18784" ht="12.75" customHeight="1" x14ac:dyDescent="0.2"/>
    <row r="18785" ht="12.75" customHeight="1" x14ac:dyDescent="0.2"/>
    <row r="18786" ht="12.75" customHeight="1" x14ac:dyDescent="0.2"/>
    <row r="18787" ht="12.75" customHeight="1" x14ac:dyDescent="0.2"/>
    <row r="18788" ht="12.75" customHeight="1" x14ac:dyDescent="0.2"/>
    <row r="18789" ht="12.75" customHeight="1" x14ac:dyDescent="0.2"/>
    <row r="18790" ht="12.75" customHeight="1" x14ac:dyDescent="0.2"/>
    <row r="18791" ht="12.75" customHeight="1" x14ac:dyDescent="0.2"/>
    <row r="18792" ht="12.75" customHeight="1" x14ac:dyDescent="0.2"/>
    <row r="18793" ht="12.75" customHeight="1" x14ac:dyDescent="0.2"/>
    <row r="18794" ht="12.75" customHeight="1" x14ac:dyDescent="0.2"/>
    <row r="18795" ht="12.75" customHeight="1" x14ac:dyDescent="0.2"/>
    <row r="18796" ht="12.75" customHeight="1" x14ac:dyDescent="0.2"/>
    <row r="18797" ht="12.75" customHeight="1" x14ac:dyDescent="0.2"/>
    <row r="18798" ht="12.75" customHeight="1" x14ac:dyDescent="0.2"/>
    <row r="18799" ht="12.75" customHeight="1" x14ac:dyDescent="0.2"/>
    <row r="18800" ht="12.75" customHeight="1" x14ac:dyDescent="0.2"/>
    <row r="18801" ht="12.75" customHeight="1" x14ac:dyDescent="0.2"/>
    <row r="18802" ht="12.75" customHeight="1" x14ac:dyDescent="0.2"/>
    <row r="18803" ht="12.75" customHeight="1" x14ac:dyDescent="0.2"/>
    <row r="18804" ht="12.75" customHeight="1" x14ac:dyDescent="0.2"/>
    <row r="18805" ht="12.75" customHeight="1" x14ac:dyDescent="0.2"/>
    <row r="18806" ht="12.75" customHeight="1" x14ac:dyDescent="0.2"/>
    <row r="18807" ht="12.75" customHeight="1" x14ac:dyDescent="0.2"/>
    <row r="18808" ht="12.75" customHeight="1" x14ac:dyDescent="0.2"/>
    <row r="18809" ht="12.75" customHeight="1" x14ac:dyDescent="0.2"/>
    <row r="18810" ht="12.75" customHeight="1" x14ac:dyDescent="0.2"/>
    <row r="18811" ht="12.75" customHeight="1" x14ac:dyDescent="0.2"/>
    <row r="18812" ht="12.75" customHeight="1" x14ac:dyDescent="0.2"/>
    <row r="18813" ht="12.75" customHeight="1" x14ac:dyDescent="0.2"/>
    <row r="18814" ht="12.75" customHeight="1" x14ac:dyDescent="0.2"/>
    <row r="18815" ht="12.75" customHeight="1" x14ac:dyDescent="0.2"/>
    <row r="18816" ht="12.75" customHeight="1" x14ac:dyDescent="0.2"/>
    <row r="18817" ht="12.75" customHeight="1" x14ac:dyDescent="0.2"/>
    <row r="18818" ht="12.75" customHeight="1" x14ac:dyDescent="0.2"/>
    <row r="18819" ht="12.75" customHeight="1" x14ac:dyDescent="0.2"/>
    <row r="18820" ht="12.75" customHeight="1" x14ac:dyDescent="0.2"/>
    <row r="18821" ht="12.75" customHeight="1" x14ac:dyDescent="0.2"/>
    <row r="18822" ht="12.75" customHeight="1" x14ac:dyDescent="0.2"/>
    <row r="18823" ht="12.75" customHeight="1" x14ac:dyDescent="0.2"/>
    <row r="18824" ht="12.75" customHeight="1" x14ac:dyDescent="0.2"/>
    <row r="18825" ht="12.75" customHeight="1" x14ac:dyDescent="0.2"/>
    <row r="18826" ht="12.75" customHeight="1" x14ac:dyDescent="0.2"/>
    <row r="18827" ht="12.75" customHeight="1" x14ac:dyDescent="0.2"/>
    <row r="18828" ht="12.75" customHeight="1" x14ac:dyDescent="0.2"/>
    <row r="18829" ht="12.75" customHeight="1" x14ac:dyDescent="0.2"/>
    <row r="18830" ht="12.75" customHeight="1" x14ac:dyDescent="0.2"/>
    <row r="18831" ht="12.75" customHeight="1" x14ac:dyDescent="0.2"/>
    <row r="18832" ht="12.75" customHeight="1" x14ac:dyDescent="0.2"/>
    <row r="18833" ht="12.75" customHeight="1" x14ac:dyDescent="0.2"/>
    <row r="18834" ht="12.75" customHeight="1" x14ac:dyDescent="0.2"/>
    <row r="18835" ht="12.75" customHeight="1" x14ac:dyDescent="0.2"/>
    <row r="18836" ht="12.75" customHeight="1" x14ac:dyDescent="0.2"/>
    <row r="18837" ht="12.75" customHeight="1" x14ac:dyDescent="0.2"/>
    <row r="18838" ht="12.75" customHeight="1" x14ac:dyDescent="0.2"/>
    <row r="18839" ht="12.75" customHeight="1" x14ac:dyDescent="0.2"/>
    <row r="18840" ht="12.75" customHeight="1" x14ac:dyDescent="0.2"/>
    <row r="18841" ht="12.75" customHeight="1" x14ac:dyDescent="0.2"/>
    <row r="18842" ht="12.75" customHeight="1" x14ac:dyDescent="0.2"/>
    <row r="18843" ht="12.75" customHeight="1" x14ac:dyDescent="0.2"/>
    <row r="18844" ht="12.75" customHeight="1" x14ac:dyDescent="0.2"/>
    <row r="18845" ht="12.75" customHeight="1" x14ac:dyDescent="0.2"/>
    <row r="18846" ht="12.75" customHeight="1" x14ac:dyDescent="0.2"/>
    <row r="18847" ht="12.75" customHeight="1" x14ac:dyDescent="0.2"/>
    <row r="18848" ht="12.75" customHeight="1" x14ac:dyDescent="0.2"/>
    <row r="18849" ht="12.75" customHeight="1" x14ac:dyDescent="0.2"/>
    <row r="18850" ht="12.75" customHeight="1" x14ac:dyDescent="0.2"/>
    <row r="18851" ht="12.75" customHeight="1" x14ac:dyDescent="0.2"/>
    <row r="18852" ht="12.75" customHeight="1" x14ac:dyDescent="0.2"/>
    <row r="18853" ht="12.75" customHeight="1" x14ac:dyDescent="0.2"/>
    <row r="18854" ht="12.75" customHeight="1" x14ac:dyDescent="0.2"/>
    <row r="18855" ht="12.75" customHeight="1" x14ac:dyDescent="0.2"/>
    <row r="18856" ht="12.75" customHeight="1" x14ac:dyDescent="0.2"/>
    <row r="18857" ht="12.75" customHeight="1" x14ac:dyDescent="0.2"/>
    <row r="18858" ht="12.75" customHeight="1" x14ac:dyDescent="0.2"/>
    <row r="18859" ht="12.75" customHeight="1" x14ac:dyDescent="0.2"/>
    <row r="18860" ht="12.75" customHeight="1" x14ac:dyDescent="0.2"/>
    <row r="18861" ht="12.75" customHeight="1" x14ac:dyDescent="0.2"/>
    <row r="18862" ht="12.75" customHeight="1" x14ac:dyDescent="0.2"/>
    <row r="18863" ht="12.75" customHeight="1" x14ac:dyDescent="0.2"/>
    <row r="18864" ht="12.75" customHeight="1" x14ac:dyDescent="0.2"/>
    <row r="18865" ht="12.75" customHeight="1" x14ac:dyDescent="0.2"/>
    <row r="18866" ht="12.75" customHeight="1" x14ac:dyDescent="0.2"/>
    <row r="18867" ht="12.75" customHeight="1" x14ac:dyDescent="0.2"/>
    <row r="18868" ht="12.75" customHeight="1" x14ac:dyDescent="0.2"/>
    <row r="18869" ht="12.75" customHeight="1" x14ac:dyDescent="0.2"/>
    <row r="18870" ht="12.75" customHeight="1" x14ac:dyDescent="0.2"/>
    <row r="18871" ht="12.75" customHeight="1" x14ac:dyDescent="0.2"/>
    <row r="18872" ht="12.75" customHeight="1" x14ac:dyDescent="0.2"/>
    <row r="18873" ht="12.75" customHeight="1" x14ac:dyDescent="0.2"/>
    <row r="18874" ht="12.75" customHeight="1" x14ac:dyDescent="0.2"/>
    <row r="18875" ht="12.75" customHeight="1" x14ac:dyDescent="0.2"/>
    <row r="18876" ht="12.75" customHeight="1" x14ac:dyDescent="0.2"/>
    <row r="18877" ht="12.75" customHeight="1" x14ac:dyDescent="0.2"/>
    <row r="18878" ht="12.75" customHeight="1" x14ac:dyDescent="0.2"/>
    <row r="18879" ht="12.75" customHeight="1" x14ac:dyDescent="0.2"/>
    <row r="18880" ht="12.75" customHeight="1" x14ac:dyDescent="0.2"/>
    <row r="18881" ht="12.75" customHeight="1" x14ac:dyDescent="0.2"/>
    <row r="18882" ht="12.75" customHeight="1" x14ac:dyDescent="0.2"/>
    <row r="18883" ht="12.75" customHeight="1" x14ac:dyDescent="0.2"/>
    <row r="18884" ht="12.75" customHeight="1" x14ac:dyDescent="0.2"/>
    <row r="18885" ht="12.75" customHeight="1" x14ac:dyDescent="0.2"/>
    <row r="18886" ht="12.75" customHeight="1" x14ac:dyDescent="0.2"/>
    <row r="18887" ht="12.75" customHeight="1" x14ac:dyDescent="0.2"/>
    <row r="18888" ht="12.75" customHeight="1" x14ac:dyDescent="0.2"/>
    <row r="18889" ht="12.75" customHeight="1" x14ac:dyDescent="0.2"/>
    <row r="18890" ht="12.75" customHeight="1" x14ac:dyDescent="0.2"/>
    <row r="18891" ht="12.75" customHeight="1" x14ac:dyDescent="0.2"/>
    <row r="18892" ht="12.75" customHeight="1" x14ac:dyDescent="0.2"/>
    <row r="18893" ht="12.75" customHeight="1" x14ac:dyDescent="0.2"/>
    <row r="18894" ht="12.75" customHeight="1" x14ac:dyDescent="0.2"/>
    <row r="18895" ht="12.75" customHeight="1" x14ac:dyDescent="0.2"/>
    <row r="18896" ht="12.75" customHeight="1" x14ac:dyDescent="0.2"/>
    <row r="18897" ht="12.75" customHeight="1" x14ac:dyDescent="0.2"/>
    <row r="18898" ht="12.75" customHeight="1" x14ac:dyDescent="0.2"/>
    <row r="18899" ht="12.75" customHeight="1" x14ac:dyDescent="0.2"/>
    <row r="18900" ht="12.75" customHeight="1" x14ac:dyDescent="0.2"/>
    <row r="18901" ht="12.75" customHeight="1" x14ac:dyDescent="0.2"/>
    <row r="18902" ht="12.75" customHeight="1" x14ac:dyDescent="0.2"/>
    <row r="18903" ht="12.75" customHeight="1" x14ac:dyDescent="0.2"/>
    <row r="18904" ht="12.75" customHeight="1" x14ac:dyDescent="0.2"/>
    <row r="18905" ht="12.75" customHeight="1" x14ac:dyDescent="0.2"/>
    <row r="18906" ht="12.75" customHeight="1" x14ac:dyDescent="0.2"/>
    <row r="18907" ht="12.75" customHeight="1" x14ac:dyDescent="0.2"/>
    <row r="18908" ht="12.75" customHeight="1" x14ac:dyDescent="0.2"/>
    <row r="18909" ht="12.75" customHeight="1" x14ac:dyDescent="0.2"/>
    <row r="18910" ht="12.75" customHeight="1" x14ac:dyDescent="0.2"/>
    <row r="18911" ht="12.75" customHeight="1" x14ac:dyDescent="0.2"/>
    <row r="18912" ht="12.75" customHeight="1" x14ac:dyDescent="0.2"/>
    <row r="18913" ht="12.75" customHeight="1" x14ac:dyDescent="0.2"/>
    <row r="18914" ht="12.75" customHeight="1" x14ac:dyDescent="0.2"/>
    <row r="18915" ht="12.75" customHeight="1" x14ac:dyDescent="0.2"/>
    <row r="18916" ht="12.75" customHeight="1" x14ac:dyDescent="0.2"/>
    <row r="18917" ht="12.75" customHeight="1" x14ac:dyDescent="0.2"/>
    <row r="18918" ht="12.75" customHeight="1" x14ac:dyDescent="0.2"/>
    <row r="18919" ht="12.75" customHeight="1" x14ac:dyDescent="0.2"/>
    <row r="18920" ht="12.75" customHeight="1" x14ac:dyDescent="0.2"/>
    <row r="18921" ht="12.75" customHeight="1" x14ac:dyDescent="0.2"/>
    <row r="18922" ht="12.75" customHeight="1" x14ac:dyDescent="0.2"/>
    <row r="18923" ht="12.75" customHeight="1" x14ac:dyDescent="0.2"/>
    <row r="18924" ht="12.75" customHeight="1" x14ac:dyDescent="0.2"/>
    <row r="18925" ht="12.75" customHeight="1" x14ac:dyDescent="0.2"/>
    <row r="18926" ht="12.75" customHeight="1" x14ac:dyDescent="0.2"/>
    <row r="18927" ht="12.75" customHeight="1" x14ac:dyDescent="0.2"/>
    <row r="18928" ht="12.75" customHeight="1" x14ac:dyDescent="0.2"/>
    <row r="18929" ht="12.75" customHeight="1" x14ac:dyDescent="0.2"/>
    <row r="18930" ht="12.75" customHeight="1" x14ac:dyDescent="0.2"/>
    <row r="18931" ht="12.75" customHeight="1" x14ac:dyDescent="0.2"/>
    <row r="18932" ht="12.75" customHeight="1" x14ac:dyDescent="0.2"/>
    <row r="18933" ht="12.75" customHeight="1" x14ac:dyDescent="0.2"/>
    <row r="18934" ht="12.75" customHeight="1" x14ac:dyDescent="0.2"/>
    <row r="18935" ht="12.75" customHeight="1" x14ac:dyDescent="0.2"/>
    <row r="18936" ht="12.75" customHeight="1" x14ac:dyDescent="0.2"/>
    <row r="18937" ht="12.75" customHeight="1" x14ac:dyDescent="0.2"/>
    <row r="18938" ht="12.75" customHeight="1" x14ac:dyDescent="0.2"/>
    <row r="18939" ht="12.75" customHeight="1" x14ac:dyDescent="0.2"/>
    <row r="18940" ht="12.75" customHeight="1" x14ac:dyDescent="0.2"/>
    <row r="18941" ht="12.75" customHeight="1" x14ac:dyDescent="0.2"/>
    <row r="18942" ht="12.75" customHeight="1" x14ac:dyDescent="0.2"/>
    <row r="18943" ht="12.75" customHeight="1" x14ac:dyDescent="0.2"/>
    <row r="18944" ht="12.75" customHeight="1" x14ac:dyDescent="0.2"/>
    <row r="18945" ht="12.75" customHeight="1" x14ac:dyDescent="0.2"/>
    <row r="18946" ht="12.75" customHeight="1" x14ac:dyDescent="0.2"/>
    <row r="18947" ht="12.75" customHeight="1" x14ac:dyDescent="0.2"/>
    <row r="18948" ht="12.75" customHeight="1" x14ac:dyDescent="0.2"/>
    <row r="18949" ht="12.75" customHeight="1" x14ac:dyDescent="0.2"/>
    <row r="18950" ht="12.75" customHeight="1" x14ac:dyDescent="0.2"/>
    <row r="18951" ht="12.75" customHeight="1" x14ac:dyDescent="0.2"/>
    <row r="18952" ht="12.75" customHeight="1" x14ac:dyDescent="0.2"/>
    <row r="18953" ht="12.75" customHeight="1" x14ac:dyDescent="0.2"/>
    <row r="18954" ht="12.75" customHeight="1" x14ac:dyDescent="0.2"/>
    <row r="18955" ht="12.75" customHeight="1" x14ac:dyDescent="0.2"/>
    <row r="18956" ht="12.75" customHeight="1" x14ac:dyDescent="0.2"/>
    <row r="18957" ht="12.75" customHeight="1" x14ac:dyDescent="0.2"/>
    <row r="18958" ht="12.75" customHeight="1" x14ac:dyDescent="0.2"/>
    <row r="18959" ht="12.75" customHeight="1" x14ac:dyDescent="0.2"/>
    <row r="18960" ht="12.75" customHeight="1" x14ac:dyDescent="0.2"/>
    <row r="18961" ht="12.75" customHeight="1" x14ac:dyDescent="0.2"/>
    <row r="18962" ht="12.75" customHeight="1" x14ac:dyDescent="0.2"/>
    <row r="18963" ht="12.75" customHeight="1" x14ac:dyDescent="0.2"/>
    <row r="18964" ht="12.75" customHeight="1" x14ac:dyDescent="0.2"/>
    <row r="18965" ht="12.75" customHeight="1" x14ac:dyDescent="0.2"/>
    <row r="18966" ht="12.75" customHeight="1" x14ac:dyDescent="0.2"/>
    <row r="18967" ht="12.75" customHeight="1" x14ac:dyDescent="0.2"/>
    <row r="18968" ht="12.75" customHeight="1" x14ac:dyDescent="0.2"/>
    <row r="18969" ht="12.75" customHeight="1" x14ac:dyDescent="0.2"/>
    <row r="18970" ht="12.75" customHeight="1" x14ac:dyDescent="0.2"/>
    <row r="18971" ht="12.75" customHeight="1" x14ac:dyDescent="0.2"/>
    <row r="18972" ht="12.75" customHeight="1" x14ac:dyDescent="0.2"/>
    <row r="18973" ht="12.75" customHeight="1" x14ac:dyDescent="0.2"/>
    <row r="18974" ht="12.75" customHeight="1" x14ac:dyDescent="0.2"/>
    <row r="18975" ht="12.75" customHeight="1" x14ac:dyDescent="0.2"/>
    <row r="18976" ht="12.75" customHeight="1" x14ac:dyDescent="0.2"/>
    <row r="18977" ht="12.75" customHeight="1" x14ac:dyDescent="0.2"/>
    <row r="18978" ht="12.75" customHeight="1" x14ac:dyDescent="0.2"/>
    <row r="18979" ht="12.75" customHeight="1" x14ac:dyDescent="0.2"/>
    <row r="18980" ht="12.75" customHeight="1" x14ac:dyDescent="0.2"/>
    <row r="18981" ht="12.75" customHeight="1" x14ac:dyDescent="0.2"/>
    <row r="18982" ht="12.75" customHeight="1" x14ac:dyDescent="0.2"/>
    <row r="18983" ht="12.75" customHeight="1" x14ac:dyDescent="0.2"/>
    <row r="18984" ht="12.75" customHeight="1" x14ac:dyDescent="0.2"/>
    <row r="18985" ht="12.75" customHeight="1" x14ac:dyDescent="0.2"/>
    <row r="18986" ht="12.75" customHeight="1" x14ac:dyDescent="0.2"/>
    <row r="18987" ht="12.75" customHeight="1" x14ac:dyDescent="0.2"/>
    <row r="18988" ht="12.75" customHeight="1" x14ac:dyDescent="0.2"/>
    <row r="18989" ht="12.75" customHeight="1" x14ac:dyDescent="0.2"/>
    <row r="18990" ht="12.75" customHeight="1" x14ac:dyDescent="0.2"/>
    <row r="18991" ht="12.75" customHeight="1" x14ac:dyDescent="0.2"/>
    <row r="18992" ht="12.75" customHeight="1" x14ac:dyDescent="0.2"/>
    <row r="18993" ht="12.75" customHeight="1" x14ac:dyDescent="0.2"/>
    <row r="18994" ht="12.75" customHeight="1" x14ac:dyDescent="0.2"/>
    <row r="18995" ht="12.75" customHeight="1" x14ac:dyDescent="0.2"/>
    <row r="18996" ht="12.75" customHeight="1" x14ac:dyDescent="0.2"/>
    <row r="18997" ht="12.75" customHeight="1" x14ac:dyDescent="0.2"/>
    <row r="18998" ht="12.75" customHeight="1" x14ac:dyDescent="0.2"/>
    <row r="18999" ht="12.75" customHeight="1" x14ac:dyDescent="0.2"/>
    <row r="19000" ht="12.75" customHeight="1" x14ac:dyDescent="0.2"/>
    <row r="19001" ht="12.75" customHeight="1" x14ac:dyDescent="0.2"/>
    <row r="19002" ht="12.75" customHeight="1" x14ac:dyDescent="0.2"/>
    <row r="19003" ht="12.75" customHeight="1" x14ac:dyDescent="0.2"/>
    <row r="19004" ht="12.75" customHeight="1" x14ac:dyDescent="0.2"/>
    <row r="19005" ht="12.75" customHeight="1" x14ac:dyDescent="0.2"/>
    <row r="19006" ht="12.75" customHeight="1" x14ac:dyDescent="0.2"/>
    <row r="19007" ht="12.75" customHeight="1" x14ac:dyDescent="0.2"/>
    <row r="19008" ht="12.75" customHeight="1" x14ac:dyDescent="0.2"/>
    <row r="19009" ht="12.75" customHeight="1" x14ac:dyDescent="0.2"/>
    <row r="19010" ht="12.75" customHeight="1" x14ac:dyDescent="0.2"/>
    <row r="19011" ht="12.75" customHeight="1" x14ac:dyDescent="0.2"/>
    <row r="19012" ht="12.75" customHeight="1" x14ac:dyDescent="0.2"/>
    <row r="19013" ht="12.75" customHeight="1" x14ac:dyDescent="0.2"/>
    <row r="19014" ht="12.75" customHeight="1" x14ac:dyDescent="0.2"/>
    <row r="19015" ht="12.75" customHeight="1" x14ac:dyDescent="0.2"/>
    <row r="19016" ht="12.75" customHeight="1" x14ac:dyDescent="0.2"/>
    <row r="19017" ht="12.75" customHeight="1" x14ac:dyDescent="0.2"/>
    <row r="19018" ht="12.75" customHeight="1" x14ac:dyDescent="0.2"/>
    <row r="19019" ht="12.75" customHeight="1" x14ac:dyDescent="0.2"/>
    <row r="19020" ht="12.75" customHeight="1" x14ac:dyDescent="0.2"/>
    <row r="19021" ht="12.75" customHeight="1" x14ac:dyDescent="0.2"/>
    <row r="19022" ht="12.75" customHeight="1" x14ac:dyDescent="0.2"/>
    <row r="19023" ht="12.75" customHeight="1" x14ac:dyDescent="0.2"/>
    <row r="19024" ht="12.75" customHeight="1" x14ac:dyDescent="0.2"/>
    <row r="19025" ht="12.75" customHeight="1" x14ac:dyDescent="0.2"/>
    <row r="19026" ht="12.75" customHeight="1" x14ac:dyDescent="0.2"/>
    <row r="19027" ht="12.75" customHeight="1" x14ac:dyDescent="0.2"/>
    <row r="19028" ht="12.75" customHeight="1" x14ac:dyDescent="0.2"/>
    <row r="19029" ht="12.75" customHeight="1" x14ac:dyDescent="0.2"/>
    <row r="19030" ht="12.75" customHeight="1" x14ac:dyDescent="0.2"/>
    <row r="19031" ht="12.75" customHeight="1" x14ac:dyDescent="0.2"/>
    <row r="19032" ht="12.75" customHeight="1" x14ac:dyDescent="0.2"/>
    <row r="19033" ht="12.75" customHeight="1" x14ac:dyDescent="0.2"/>
    <row r="19034" ht="12.75" customHeight="1" x14ac:dyDescent="0.2"/>
    <row r="19035" ht="12.75" customHeight="1" x14ac:dyDescent="0.2"/>
    <row r="19036" ht="12.75" customHeight="1" x14ac:dyDescent="0.2"/>
    <row r="19037" ht="12.75" customHeight="1" x14ac:dyDescent="0.2"/>
    <row r="19038" ht="12.75" customHeight="1" x14ac:dyDescent="0.2"/>
    <row r="19039" ht="12.75" customHeight="1" x14ac:dyDescent="0.2"/>
    <row r="19040" ht="12.75" customHeight="1" x14ac:dyDescent="0.2"/>
    <row r="19041" ht="12.75" customHeight="1" x14ac:dyDescent="0.2"/>
    <row r="19042" ht="12.75" customHeight="1" x14ac:dyDescent="0.2"/>
    <row r="19043" ht="12.75" customHeight="1" x14ac:dyDescent="0.2"/>
    <row r="19044" ht="12.75" customHeight="1" x14ac:dyDescent="0.2"/>
    <row r="19045" ht="12.75" customHeight="1" x14ac:dyDescent="0.2"/>
    <row r="19046" ht="12.75" customHeight="1" x14ac:dyDescent="0.2"/>
    <row r="19047" ht="12.75" customHeight="1" x14ac:dyDescent="0.2"/>
    <row r="19048" ht="12.75" customHeight="1" x14ac:dyDescent="0.2"/>
    <row r="19049" ht="12.75" customHeight="1" x14ac:dyDescent="0.2"/>
    <row r="19050" ht="12.75" customHeight="1" x14ac:dyDescent="0.2"/>
    <row r="19051" ht="12.75" customHeight="1" x14ac:dyDescent="0.2"/>
    <row r="19052" ht="12.75" customHeight="1" x14ac:dyDescent="0.2"/>
    <row r="19053" ht="12.75" customHeight="1" x14ac:dyDescent="0.2"/>
    <row r="19054" ht="12.75" customHeight="1" x14ac:dyDescent="0.2"/>
    <row r="19055" ht="12.75" customHeight="1" x14ac:dyDescent="0.2"/>
    <row r="19056" ht="12.75" customHeight="1" x14ac:dyDescent="0.2"/>
    <row r="19057" ht="12.75" customHeight="1" x14ac:dyDescent="0.2"/>
    <row r="19058" ht="12.75" customHeight="1" x14ac:dyDescent="0.2"/>
    <row r="19059" ht="12.75" customHeight="1" x14ac:dyDescent="0.2"/>
    <row r="19060" ht="12.75" customHeight="1" x14ac:dyDescent="0.2"/>
    <row r="19061" ht="12.75" customHeight="1" x14ac:dyDescent="0.2"/>
    <row r="19062" ht="12.75" customHeight="1" x14ac:dyDescent="0.2"/>
    <row r="19063" ht="12.75" customHeight="1" x14ac:dyDescent="0.2"/>
    <row r="19064" ht="12.75" customHeight="1" x14ac:dyDescent="0.2"/>
    <row r="19065" ht="12.75" customHeight="1" x14ac:dyDescent="0.2"/>
    <row r="19066" ht="12.75" customHeight="1" x14ac:dyDescent="0.2"/>
    <row r="19067" ht="12.75" customHeight="1" x14ac:dyDescent="0.2"/>
    <row r="19068" ht="12.75" customHeight="1" x14ac:dyDescent="0.2"/>
    <row r="19069" ht="12.75" customHeight="1" x14ac:dyDescent="0.2"/>
    <row r="19070" ht="12.75" customHeight="1" x14ac:dyDescent="0.2"/>
    <row r="19071" ht="12.75" customHeight="1" x14ac:dyDescent="0.2"/>
    <row r="19072" ht="12.75" customHeight="1" x14ac:dyDescent="0.2"/>
    <row r="19073" ht="12.75" customHeight="1" x14ac:dyDescent="0.2"/>
    <row r="19074" ht="12.75" customHeight="1" x14ac:dyDescent="0.2"/>
    <row r="19075" ht="12.75" customHeight="1" x14ac:dyDescent="0.2"/>
    <row r="19076" ht="12.75" customHeight="1" x14ac:dyDescent="0.2"/>
    <row r="19077" ht="12.75" customHeight="1" x14ac:dyDescent="0.2"/>
    <row r="19078" ht="12.75" customHeight="1" x14ac:dyDescent="0.2"/>
    <row r="19079" ht="12.75" customHeight="1" x14ac:dyDescent="0.2"/>
    <row r="19080" ht="12.75" customHeight="1" x14ac:dyDescent="0.2"/>
    <row r="19081" ht="12.75" customHeight="1" x14ac:dyDescent="0.2"/>
    <row r="19082" ht="12.75" customHeight="1" x14ac:dyDescent="0.2"/>
    <row r="19083" ht="12.75" customHeight="1" x14ac:dyDescent="0.2"/>
    <row r="19084" ht="12.75" customHeight="1" x14ac:dyDescent="0.2"/>
    <row r="19085" ht="12.75" customHeight="1" x14ac:dyDescent="0.2"/>
    <row r="19086" ht="12.75" customHeight="1" x14ac:dyDescent="0.2"/>
    <row r="19087" ht="12.75" customHeight="1" x14ac:dyDescent="0.2"/>
    <row r="19088" ht="12.75" customHeight="1" x14ac:dyDescent="0.2"/>
    <row r="19089" ht="12.75" customHeight="1" x14ac:dyDescent="0.2"/>
    <row r="19090" ht="12.75" customHeight="1" x14ac:dyDescent="0.2"/>
    <row r="19091" ht="12.75" customHeight="1" x14ac:dyDescent="0.2"/>
    <row r="19092" ht="12.75" customHeight="1" x14ac:dyDescent="0.2"/>
    <row r="19093" ht="12.75" customHeight="1" x14ac:dyDescent="0.2"/>
    <row r="19094" ht="12.75" customHeight="1" x14ac:dyDescent="0.2"/>
    <row r="19095" ht="12.75" customHeight="1" x14ac:dyDescent="0.2"/>
    <row r="19096" ht="12.75" customHeight="1" x14ac:dyDescent="0.2"/>
    <row r="19097" ht="12.75" customHeight="1" x14ac:dyDescent="0.2"/>
    <row r="19098" ht="12.75" customHeight="1" x14ac:dyDescent="0.2"/>
    <row r="19099" ht="12.75" customHeight="1" x14ac:dyDescent="0.2"/>
    <row r="19100" ht="12.75" customHeight="1" x14ac:dyDescent="0.2"/>
    <row r="19101" ht="12.75" customHeight="1" x14ac:dyDescent="0.2"/>
    <row r="19102" ht="12.75" customHeight="1" x14ac:dyDescent="0.2"/>
    <row r="19103" ht="12.75" customHeight="1" x14ac:dyDescent="0.2"/>
    <row r="19104" ht="12.75" customHeight="1" x14ac:dyDescent="0.2"/>
    <row r="19105" ht="12.75" customHeight="1" x14ac:dyDescent="0.2"/>
    <row r="19106" ht="12.75" customHeight="1" x14ac:dyDescent="0.2"/>
    <row r="19107" ht="12.75" customHeight="1" x14ac:dyDescent="0.2"/>
    <row r="19108" ht="12.75" customHeight="1" x14ac:dyDescent="0.2"/>
    <row r="19109" ht="12.75" customHeight="1" x14ac:dyDescent="0.2"/>
    <row r="19110" ht="12.75" customHeight="1" x14ac:dyDescent="0.2"/>
    <row r="19111" ht="12.75" customHeight="1" x14ac:dyDescent="0.2"/>
    <row r="19112" ht="12.75" customHeight="1" x14ac:dyDescent="0.2"/>
    <row r="19113" ht="12.75" customHeight="1" x14ac:dyDescent="0.2"/>
    <row r="19114" ht="12.75" customHeight="1" x14ac:dyDescent="0.2"/>
    <row r="19115" ht="12.75" customHeight="1" x14ac:dyDescent="0.2"/>
    <row r="19116" ht="12.75" customHeight="1" x14ac:dyDescent="0.2"/>
    <row r="19117" ht="12.75" customHeight="1" x14ac:dyDescent="0.2"/>
    <row r="19118" ht="12.75" customHeight="1" x14ac:dyDescent="0.2"/>
    <row r="19119" ht="12.75" customHeight="1" x14ac:dyDescent="0.2"/>
    <row r="19120" ht="12.75" customHeight="1" x14ac:dyDescent="0.2"/>
    <row r="19121" ht="12.75" customHeight="1" x14ac:dyDescent="0.2"/>
    <row r="19122" ht="12.75" customHeight="1" x14ac:dyDescent="0.2"/>
    <row r="19123" ht="12.75" customHeight="1" x14ac:dyDescent="0.2"/>
    <row r="19124" ht="12.75" customHeight="1" x14ac:dyDescent="0.2"/>
    <row r="19125" ht="12.75" customHeight="1" x14ac:dyDescent="0.2"/>
    <row r="19126" ht="12.75" customHeight="1" x14ac:dyDescent="0.2"/>
    <row r="19127" ht="12.75" customHeight="1" x14ac:dyDescent="0.2"/>
    <row r="19128" ht="12.75" customHeight="1" x14ac:dyDescent="0.2"/>
    <row r="19129" ht="12.75" customHeight="1" x14ac:dyDescent="0.2"/>
    <row r="19130" ht="12.75" customHeight="1" x14ac:dyDescent="0.2"/>
    <row r="19131" ht="12.75" customHeight="1" x14ac:dyDescent="0.2"/>
    <row r="19132" ht="12.75" customHeight="1" x14ac:dyDescent="0.2"/>
    <row r="19133" ht="12.75" customHeight="1" x14ac:dyDescent="0.2"/>
    <row r="19134" ht="12.75" customHeight="1" x14ac:dyDescent="0.2"/>
    <row r="19135" ht="12.75" customHeight="1" x14ac:dyDescent="0.2"/>
    <row r="19136" ht="12.75" customHeight="1" x14ac:dyDescent="0.2"/>
    <row r="19137" ht="12.75" customHeight="1" x14ac:dyDescent="0.2"/>
    <row r="19138" ht="12.75" customHeight="1" x14ac:dyDescent="0.2"/>
    <row r="19139" ht="12.75" customHeight="1" x14ac:dyDescent="0.2"/>
    <row r="19140" ht="12.75" customHeight="1" x14ac:dyDescent="0.2"/>
    <row r="19141" ht="12.75" customHeight="1" x14ac:dyDescent="0.2"/>
    <row r="19142" ht="12.75" customHeight="1" x14ac:dyDescent="0.2"/>
    <row r="19143" ht="12.75" customHeight="1" x14ac:dyDescent="0.2"/>
    <row r="19144" ht="12.75" customHeight="1" x14ac:dyDescent="0.2"/>
    <row r="19145" ht="12.75" customHeight="1" x14ac:dyDescent="0.2"/>
    <row r="19146" ht="12.75" customHeight="1" x14ac:dyDescent="0.2"/>
    <row r="19147" ht="12.75" customHeight="1" x14ac:dyDescent="0.2"/>
    <row r="19148" ht="12.75" customHeight="1" x14ac:dyDescent="0.2"/>
    <row r="19149" ht="12.75" customHeight="1" x14ac:dyDescent="0.2"/>
    <row r="19150" ht="12.75" customHeight="1" x14ac:dyDescent="0.2"/>
    <row r="19151" ht="12.75" customHeight="1" x14ac:dyDescent="0.2"/>
    <row r="19152" ht="12.75" customHeight="1" x14ac:dyDescent="0.2"/>
    <row r="19153" ht="12.75" customHeight="1" x14ac:dyDescent="0.2"/>
    <row r="19154" ht="12.75" customHeight="1" x14ac:dyDescent="0.2"/>
    <row r="19155" ht="12.75" customHeight="1" x14ac:dyDescent="0.2"/>
    <row r="19156" ht="12.75" customHeight="1" x14ac:dyDescent="0.2"/>
    <row r="19157" ht="12.75" customHeight="1" x14ac:dyDescent="0.2"/>
    <row r="19158" ht="12.75" customHeight="1" x14ac:dyDescent="0.2"/>
    <row r="19159" ht="12.75" customHeight="1" x14ac:dyDescent="0.2"/>
    <row r="19160" ht="12.75" customHeight="1" x14ac:dyDescent="0.2"/>
    <row r="19161" ht="12.75" customHeight="1" x14ac:dyDescent="0.2"/>
    <row r="19162" ht="12.75" customHeight="1" x14ac:dyDescent="0.2"/>
    <row r="19163" ht="12.75" customHeight="1" x14ac:dyDescent="0.2"/>
    <row r="19164" ht="12.75" customHeight="1" x14ac:dyDescent="0.2"/>
    <row r="19165" ht="12.75" customHeight="1" x14ac:dyDescent="0.2"/>
    <row r="19166" ht="12.75" customHeight="1" x14ac:dyDescent="0.2"/>
    <row r="19167" ht="12.75" customHeight="1" x14ac:dyDescent="0.2"/>
    <row r="19168" ht="12.75" customHeight="1" x14ac:dyDescent="0.2"/>
    <row r="19169" ht="12.75" customHeight="1" x14ac:dyDescent="0.2"/>
    <row r="19170" ht="12.75" customHeight="1" x14ac:dyDescent="0.2"/>
    <row r="19171" ht="12.75" customHeight="1" x14ac:dyDescent="0.2"/>
    <row r="19172" ht="12.75" customHeight="1" x14ac:dyDescent="0.2"/>
    <row r="19173" ht="12.75" customHeight="1" x14ac:dyDescent="0.2"/>
    <row r="19174" ht="12.75" customHeight="1" x14ac:dyDescent="0.2"/>
    <row r="19175" ht="12.75" customHeight="1" x14ac:dyDescent="0.2"/>
    <row r="19176" ht="12.75" customHeight="1" x14ac:dyDescent="0.2"/>
    <row r="19177" ht="12.75" customHeight="1" x14ac:dyDescent="0.2"/>
    <row r="19178" ht="12.75" customHeight="1" x14ac:dyDescent="0.2"/>
    <row r="19179" ht="12.75" customHeight="1" x14ac:dyDescent="0.2"/>
    <row r="19180" ht="12.75" customHeight="1" x14ac:dyDescent="0.2"/>
    <row r="19181" ht="12.75" customHeight="1" x14ac:dyDescent="0.2"/>
    <row r="19182" ht="12.75" customHeight="1" x14ac:dyDescent="0.2"/>
    <row r="19183" ht="12.75" customHeight="1" x14ac:dyDescent="0.2"/>
    <row r="19184" ht="12.75" customHeight="1" x14ac:dyDescent="0.2"/>
    <row r="19185" ht="12.75" customHeight="1" x14ac:dyDescent="0.2"/>
    <row r="19186" ht="12.75" customHeight="1" x14ac:dyDescent="0.2"/>
    <row r="19187" ht="12.75" customHeight="1" x14ac:dyDescent="0.2"/>
    <row r="19188" ht="12.75" customHeight="1" x14ac:dyDescent="0.2"/>
    <row r="19189" ht="12.75" customHeight="1" x14ac:dyDescent="0.2"/>
    <row r="19190" ht="12.75" customHeight="1" x14ac:dyDescent="0.2"/>
    <row r="19191" ht="12.75" customHeight="1" x14ac:dyDescent="0.2"/>
    <row r="19192" ht="12.75" customHeight="1" x14ac:dyDescent="0.2"/>
    <row r="19193" ht="12.75" customHeight="1" x14ac:dyDescent="0.2"/>
    <row r="19194" ht="12.75" customHeight="1" x14ac:dyDescent="0.2"/>
    <row r="19195" ht="12.75" customHeight="1" x14ac:dyDescent="0.2"/>
    <row r="19196" ht="12.75" customHeight="1" x14ac:dyDescent="0.2"/>
    <row r="19197" ht="12.75" customHeight="1" x14ac:dyDescent="0.2"/>
    <row r="19198" ht="12.75" customHeight="1" x14ac:dyDescent="0.2"/>
    <row r="19199" ht="12.75" customHeight="1" x14ac:dyDescent="0.2"/>
    <row r="19200" ht="12.75" customHeight="1" x14ac:dyDescent="0.2"/>
    <row r="19201" ht="12.75" customHeight="1" x14ac:dyDescent="0.2"/>
    <row r="19202" ht="12.75" customHeight="1" x14ac:dyDescent="0.2"/>
    <row r="19203" ht="12.75" customHeight="1" x14ac:dyDescent="0.2"/>
    <row r="19204" ht="12.75" customHeight="1" x14ac:dyDescent="0.2"/>
    <row r="19205" ht="12.75" customHeight="1" x14ac:dyDescent="0.2"/>
    <row r="19206" ht="12.75" customHeight="1" x14ac:dyDescent="0.2"/>
    <row r="19207" ht="12.75" customHeight="1" x14ac:dyDescent="0.2"/>
    <row r="19208" ht="12.75" customHeight="1" x14ac:dyDescent="0.2"/>
    <row r="19209" ht="12.75" customHeight="1" x14ac:dyDescent="0.2"/>
    <row r="19210" ht="12.75" customHeight="1" x14ac:dyDescent="0.2"/>
    <row r="19211" ht="12.75" customHeight="1" x14ac:dyDescent="0.2"/>
    <row r="19212" ht="12.75" customHeight="1" x14ac:dyDescent="0.2"/>
    <row r="19213" ht="12.75" customHeight="1" x14ac:dyDescent="0.2"/>
    <row r="19214" ht="12.75" customHeight="1" x14ac:dyDescent="0.2"/>
    <row r="19215" ht="12.75" customHeight="1" x14ac:dyDescent="0.2"/>
    <row r="19216" ht="12.75" customHeight="1" x14ac:dyDescent="0.2"/>
    <row r="19217" ht="12.75" customHeight="1" x14ac:dyDescent="0.2"/>
    <row r="19218" ht="12.75" customHeight="1" x14ac:dyDescent="0.2"/>
    <row r="19219" ht="12.75" customHeight="1" x14ac:dyDescent="0.2"/>
    <row r="19220" ht="12.75" customHeight="1" x14ac:dyDescent="0.2"/>
    <row r="19221" ht="12.75" customHeight="1" x14ac:dyDescent="0.2"/>
    <row r="19222" ht="12.75" customHeight="1" x14ac:dyDescent="0.2"/>
    <row r="19223" ht="12.75" customHeight="1" x14ac:dyDescent="0.2"/>
    <row r="19224" ht="12.75" customHeight="1" x14ac:dyDescent="0.2"/>
    <row r="19225" ht="12.75" customHeight="1" x14ac:dyDescent="0.2"/>
    <row r="19226" ht="12.75" customHeight="1" x14ac:dyDescent="0.2"/>
    <row r="19227" ht="12.75" customHeight="1" x14ac:dyDescent="0.2"/>
    <row r="19228" ht="12.75" customHeight="1" x14ac:dyDescent="0.2"/>
    <row r="19229" ht="12.75" customHeight="1" x14ac:dyDescent="0.2"/>
    <row r="19230" ht="12.75" customHeight="1" x14ac:dyDescent="0.2"/>
    <row r="19231" ht="12.75" customHeight="1" x14ac:dyDescent="0.2"/>
    <row r="19232" ht="12.75" customHeight="1" x14ac:dyDescent="0.2"/>
    <row r="19233" ht="12.75" customHeight="1" x14ac:dyDescent="0.2"/>
    <row r="19234" ht="12.75" customHeight="1" x14ac:dyDescent="0.2"/>
    <row r="19235" ht="12.75" customHeight="1" x14ac:dyDescent="0.2"/>
    <row r="19236" ht="12.75" customHeight="1" x14ac:dyDescent="0.2"/>
    <row r="19237" ht="12.75" customHeight="1" x14ac:dyDescent="0.2"/>
    <row r="19238" ht="12.75" customHeight="1" x14ac:dyDescent="0.2"/>
    <row r="19239" ht="12.75" customHeight="1" x14ac:dyDescent="0.2"/>
    <row r="19240" ht="12.75" customHeight="1" x14ac:dyDescent="0.2"/>
    <row r="19241" ht="12.75" customHeight="1" x14ac:dyDescent="0.2"/>
    <row r="19242" ht="12.75" customHeight="1" x14ac:dyDescent="0.2"/>
    <row r="19243" ht="12.75" customHeight="1" x14ac:dyDescent="0.2"/>
    <row r="19244" ht="12.75" customHeight="1" x14ac:dyDescent="0.2"/>
    <row r="19245" ht="12.75" customHeight="1" x14ac:dyDescent="0.2"/>
    <row r="19246" ht="12.75" customHeight="1" x14ac:dyDescent="0.2"/>
    <row r="19247" ht="12.75" customHeight="1" x14ac:dyDescent="0.2"/>
    <row r="19248" ht="12.75" customHeight="1" x14ac:dyDescent="0.2"/>
    <row r="19249" ht="12.75" customHeight="1" x14ac:dyDescent="0.2"/>
    <row r="19250" ht="12.75" customHeight="1" x14ac:dyDescent="0.2"/>
    <row r="19251" ht="12.75" customHeight="1" x14ac:dyDescent="0.2"/>
    <row r="19252" ht="12.75" customHeight="1" x14ac:dyDescent="0.2"/>
    <row r="19253" ht="12.75" customHeight="1" x14ac:dyDescent="0.2"/>
    <row r="19254" ht="12.75" customHeight="1" x14ac:dyDescent="0.2"/>
    <row r="19255" ht="12.75" customHeight="1" x14ac:dyDescent="0.2"/>
    <row r="19256" ht="12.75" customHeight="1" x14ac:dyDescent="0.2"/>
    <row r="19257" ht="12.75" customHeight="1" x14ac:dyDescent="0.2"/>
    <row r="19258" ht="12.75" customHeight="1" x14ac:dyDescent="0.2"/>
    <row r="19259" ht="12.75" customHeight="1" x14ac:dyDescent="0.2"/>
    <row r="19260" ht="12.75" customHeight="1" x14ac:dyDescent="0.2"/>
    <row r="19261" ht="12.75" customHeight="1" x14ac:dyDescent="0.2"/>
    <row r="19262" ht="12.75" customHeight="1" x14ac:dyDescent="0.2"/>
    <row r="19263" ht="12.75" customHeight="1" x14ac:dyDescent="0.2"/>
    <row r="19264" ht="12.75" customHeight="1" x14ac:dyDescent="0.2"/>
    <row r="19265" ht="12.75" customHeight="1" x14ac:dyDescent="0.2"/>
    <row r="19266" ht="12.75" customHeight="1" x14ac:dyDescent="0.2"/>
    <row r="19267" ht="12.75" customHeight="1" x14ac:dyDescent="0.2"/>
    <row r="19268" ht="12.75" customHeight="1" x14ac:dyDescent="0.2"/>
    <row r="19269" ht="12.75" customHeight="1" x14ac:dyDescent="0.2"/>
    <row r="19270" ht="12.75" customHeight="1" x14ac:dyDescent="0.2"/>
    <row r="19271" ht="12.75" customHeight="1" x14ac:dyDescent="0.2"/>
    <row r="19272" ht="12.75" customHeight="1" x14ac:dyDescent="0.2"/>
    <row r="19273" ht="12.75" customHeight="1" x14ac:dyDescent="0.2"/>
    <row r="19274" ht="12.75" customHeight="1" x14ac:dyDescent="0.2"/>
    <row r="19275" ht="12.75" customHeight="1" x14ac:dyDescent="0.2"/>
    <row r="19276" ht="12.75" customHeight="1" x14ac:dyDescent="0.2"/>
    <row r="19277" ht="12.75" customHeight="1" x14ac:dyDescent="0.2"/>
    <row r="19278" ht="12.75" customHeight="1" x14ac:dyDescent="0.2"/>
    <row r="19279" ht="12.75" customHeight="1" x14ac:dyDescent="0.2"/>
    <row r="19280" ht="12.75" customHeight="1" x14ac:dyDescent="0.2"/>
    <row r="19281" ht="12.75" customHeight="1" x14ac:dyDescent="0.2"/>
    <row r="19282" ht="12.75" customHeight="1" x14ac:dyDescent="0.2"/>
    <row r="19283" ht="12.75" customHeight="1" x14ac:dyDescent="0.2"/>
    <row r="19284" ht="12.75" customHeight="1" x14ac:dyDescent="0.2"/>
    <row r="19285" ht="12.75" customHeight="1" x14ac:dyDescent="0.2"/>
    <row r="19286" ht="12.75" customHeight="1" x14ac:dyDescent="0.2"/>
    <row r="19287" ht="12.75" customHeight="1" x14ac:dyDescent="0.2"/>
    <row r="19288" ht="12.75" customHeight="1" x14ac:dyDescent="0.2"/>
    <row r="19289" ht="12.75" customHeight="1" x14ac:dyDescent="0.2"/>
    <row r="19290" ht="12.75" customHeight="1" x14ac:dyDescent="0.2"/>
    <row r="19291" ht="12.75" customHeight="1" x14ac:dyDescent="0.2"/>
    <row r="19292" ht="12.75" customHeight="1" x14ac:dyDescent="0.2"/>
    <row r="19293" ht="12.75" customHeight="1" x14ac:dyDescent="0.2"/>
    <row r="19294" ht="12.75" customHeight="1" x14ac:dyDescent="0.2"/>
    <row r="19295" ht="12.75" customHeight="1" x14ac:dyDescent="0.2"/>
    <row r="19296" ht="12.75" customHeight="1" x14ac:dyDescent="0.2"/>
    <row r="19297" ht="12.75" customHeight="1" x14ac:dyDescent="0.2"/>
    <row r="19298" ht="12.75" customHeight="1" x14ac:dyDescent="0.2"/>
    <row r="19299" ht="12.75" customHeight="1" x14ac:dyDescent="0.2"/>
    <row r="19300" ht="12.75" customHeight="1" x14ac:dyDescent="0.2"/>
    <row r="19301" ht="12.75" customHeight="1" x14ac:dyDescent="0.2"/>
    <row r="19302" ht="12.75" customHeight="1" x14ac:dyDescent="0.2"/>
    <row r="19303" ht="12.75" customHeight="1" x14ac:dyDescent="0.2"/>
    <row r="19304" ht="12.75" customHeight="1" x14ac:dyDescent="0.2"/>
    <row r="19305" ht="12.75" customHeight="1" x14ac:dyDescent="0.2"/>
    <row r="19306" ht="12.75" customHeight="1" x14ac:dyDescent="0.2"/>
    <row r="19307" ht="12.75" customHeight="1" x14ac:dyDescent="0.2"/>
    <row r="19308" ht="12.75" customHeight="1" x14ac:dyDescent="0.2"/>
    <row r="19309" ht="12.75" customHeight="1" x14ac:dyDescent="0.2"/>
    <row r="19310" ht="12.75" customHeight="1" x14ac:dyDescent="0.2"/>
    <row r="19311" ht="12.75" customHeight="1" x14ac:dyDescent="0.2"/>
    <row r="19312" ht="12.75" customHeight="1" x14ac:dyDescent="0.2"/>
    <row r="19313" ht="12.75" customHeight="1" x14ac:dyDescent="0.2"/>
    <row r="19314" ht="12.75" customHeight="1" x14ac:dyDescent="0.2"/>
    <row r="19315" ht="12.75" customHeight="1" x14ac:dyDescent="0.2"/>
    <row r="19316" ht="12.75" customHeight="1" x14ac:dyDescent="0.2"/>
    <row r="19317" ht="12.75" customHeight="1" x14ac:dyDescent="0.2"/>
    <row r="19318" ht="12.75" customHeight="1" x14ac:dyDescent="0.2"/>
    <row r="19319" ht="12.75" customHeight="1" x14ac:dyDescent="0.2"/>
    <row r="19320" ht="12.75" customHeight="1" x14ac:dyDescent="0.2"/>
    <row r="19321" ht="12.75" customHeight="1" x14ac:dyDescent="0.2"/>
    <row r="19322" ht="12.75" customHeight="1" x14ac:dyDescent="0.2"/>
    <row r="19323" ht="12.75" customHeight="1" x14ac:dyDescent="0.2"/>
    <row r="19324" ht="12.75" customHeight="1" x14ac:dyDescent="0.2"/>
    <row r="19325" ht="12.75" customHeight="1" x14ac:dyDescent="0.2"/>
    <row r="19326" ht="12.75" customHeight="1" x14ac:dyDescent="0.2"/>
    <row r="19327" ht="12.75" customHeight="1" x14ac:dyDescent="0.2"/>
    <row r="19328" ht="12.75" customHeight="1" x14ac:dyDescent="0.2"/>
    <row r="19329" ht="12.75" customHeight="1" x14ac:dyDescent="0.2"/>
    <row r="19330" ht="12.75" customHeight="1" x14ac:dyDescent="0.2"/>
    <row r="19331" ht="12.75" customHeight="1" x14ac:dyDescent="0.2"/>
    <row r="19332" ht="12.75" customHeight="1" x14ac:dyDescent="0.2"/>
    <row r="19333" ht="12.75" customHeight="1" x14ac:dyDescent="0.2"/>
    <row r="19334" ht="12.75" customHeight="1" x14ac:dyDescent="0.2"/>
    <row r="19335" ht="12.75" customHeight="1" x14ac:dyDescent="0.2"/>
    <row r="19336" ht="12.75" customHeight="1" x14ac:dyDescent="0.2"/>
    <row r="19337" ht="12.75" customHeight="1" x14ac:dyDescent="0.2"/>
    <row r="19338" ht="12.75" customHeight="1" x14ac:dyDescent="0.2"/>
    <row r="19339" ht="12.75" customHeight="1" x14ac:dyDescent="0.2"/>
    <row r="19340" ht="12.75" customHeight="1" x14ac:dyDescent="0.2"/>
    <row r="19341" ht="12.75" customHeight="1" x14ac:dyDescent="0.2"/>
    <row r="19342" ht="12.75" customHeight="1" x14ac:dyDescent="0.2"/>
    <row r="19343" ht="12.75" customHeight="1" x14ac:dyDescent="0.2"/>
    <row r="19344" ht="12.75" customHeight="1" x14ac:dyDescent="0.2"/>
    <row r="19345" ht="12.75" customHeight="1" x14ac:dyDescent="0.2"/>
    <row r="19346" ht="12.75" customHeight="1" x14ac:dyDescent="0.2"/>
    <row r="19347" ht="12.75" customHeight="1" x14ac:dyDescent="0.2"/>
    <row r="19348" ht="12.75" customHeight="1" x14ac:dyDescent="0.2"/>
    <row r="19349" ht="12.75" customHeight="1" x14ac:dyDescent="0.2"/>
    <row r="19350" ht="12.75" customHeight="1" x14ac:dyDescent="0.2"/>
    <row r="19351" ht="12.75" customHeight="1" x14ac:dyDescent="0.2"/>
    <row r="19352" ht="12.75" customHeight="1" x14ac:dyDescent="0.2"/>
    <row r="19353" ht="12.75" customHeight="1" x14ac:dyDescent="0.2"/>
    <row r="19354" ht="12.75" customHeight="1" x14ac:dyDescent="0.2"/>
    <row r="19355" ht="12.75" customHeight="1" x14ac:dyDescent="0.2"/>
    <row r="19356" ht="12.75" customHeight="1" x14ac:dyDescent="0.2"/>
    <row r="19357" ht="12.75" customHeight="1" x14ac:dyDescent="0.2"/>
    <row r="19358" ht="12.75" customHeight="1" x14ac:dyDescent="0.2"/>
    <row r="19359" ht="12.75" customHeight="1" x14ac:dyDescent="0.2"/>
    <row r="19360" ht="12.75" customHeight="1" x14ac:dyDescent="0.2"/>
    <row r="19361" ht="12.75" customHeight="1" x14ac:dyDescent="0.2"/>
    <row r="19362" ht="12.75" customHeight="1" x14ac:dyDescent="0.2"/>
    <row r="19363" ht="12.75" customHeight="1" x14ac:dyDescent="0.2"/>
    <row r="19364" ht="12.75" customHeight="1" x14ac:dyDescent="0.2"/>
    <row r="19365" ht="12.75" customHeight="1" x14ac:dyDescent="0.2"/>
    <row r="19366" ht="12.75" customHeight="1" x14ac:dyDescent="0.2"/>
    <row r="19367" ht="12.75" customHeight="1" x14ac:dyDescent="0.2"/>
    <row r="19368" ht="12.75" customHeight="1" x14ac:dyDescent="0.2"/>
    <row r="19369" ht="12.75" customHeight="1" x14ac:dyDescent="0.2"/>
    <row r="19370" ht="12.75" customHeight="1" x14ac:dyDescent="0.2"/>
    <row r="19371" ht="12.75" customHeight="1" x14ac:dyDescent="0.2"/>
    <row r="19372" ht="12.75" customHeight="1" x14ac:dyDescent="0.2"/>
    <row r="19373" ht="12.75" customHeight="1" x14ac:dyDescent="0.2"/>
    <row r="19374" ht="12.75" customHeight="1" x14ac:dyDescent="0.2"/>
    <row r="19375" ht="12.75" customHeight="1" x14ac:dyDescent="0.2"/>
    <row r="19376" ht="12.75" customHeight="1" x14ac:dyDescent="0.2"/>
    <row r="19377" ht="12.75" customHeight="1" x14ac:dyDescent="0.2"/>
    <row r="19378" ht="12.75" customHeight="1" x14ac:dyDescent="0.2"/>
    <row r="19379" ht="12.75" customHeight="1" x14ac:dyDescent="0.2"/>
    <row r="19380" ht="12.75" customHeight="1" x14ac:dyDescent="0.2"/>
    <row r="19381" ht="12.75" customHeight="1" x14ac:dyDescent="0.2"/>
    <row r="19382" ht="12.75" customHeight="1" x14ac:dyDescent="0.2"/>
    <row r="19383" ht="12.75" customHeight="1" x14ac:dyDescent="0.2"/>
    <row r="19384" ht="12.75" customHeight="1" x14ac:dyDescent="0.2"/>
    <row r="19385" ht="12.75" customHeight="1" x14ac:dyDescent="0.2"/>
    <row r="19386" ht="12.75" customHeight="1" x14ac:dyDescent="0.2"/>
    <row r="19387" ht="12.75" customHeight="1" x14ac:dyDescent="0.2"/>
    <row r="19388" ht="12.75" customHeight="1" x14ac:dyDescent="0.2"/>
    <row r="19389" ht="12.75" customHeight="1" x14ac:dyDescent="0.2"/>
    <row r="19390" ht="12.75" customHeight="1" x14ac:dyDescent="0.2"/>
    <row r="19391" ht="12.75" customHeight="1" x14ac:dyDescent="0.2"/>
    <row r="19392" ht="12.75" customHeight="1" x14ac:dyDescent="0.2"/>
    <row r="19393" ht="12.75" customHeight="1" x14ac:dyDescent="0.2"/>
    <row r="19394" ht="12.75" customHeight="1" x14ac:dyDescent="0.2"/>
    <row r="19395" ht="12.75" customHeight="1" x14ac:dyDescent="0.2"/>
    <row r="19396" ht="12.75" customHeight="1" x14ac:dyDescent="0.2"/>
    <row r="19397" ht="12.75" customHeight="1" x14ac:dyDescent="0.2"/>
    <row r="19398" ht="12.75" customHeight="1" x14ac:dyDescent="0.2"/>
    <row r="19399" ht="12.75" customHeight="1" x14ac:dyDescent="0.2"/>
    <row r="19400" ht="12.75" customHeight="1" x14ac:dyDescent="0.2"/>
    <row r="19401" ht="12.75" customHeight="1" x14ac:dyDescent="0.2"/>
    <row r="19402" ht="12.75" customHeight="1" x14ac:dyDescent="0.2"/>
    <row r="19403" ht="12.75" customHeight="1" x14ac:dyDescent="0.2"/>
    <row r="19404" ht="12.75" customHeight="1" x14ac:dyDescent="0.2"/>
    <row r="19405" ht="12.75" customHeight="1" x14ac:dyDescent="0.2"/>
    <row r="19406" ht="12.75" customHeight="1" x14ac:dyDescent="0.2"/>
    <row r="19407" ht="12.75" customHeight="1" x14ac:dyDescent="0.2"/>
    <row r="19408" ht="12.75" customHeight="1" x14ac:dyDescent="0.2"/>
    <row r="19409" ht="12.75" customHeight="1" x14ac:dyDescent="0.2"/>
    <row r="19410" ht="12.75" customHeight="1" x14ac:dyDescent="0.2"/>
    <row r="19411" ht="12.75" customHeight="1" x14ac:dyDescent="0.2"/>
    <row r="19412" ht="12.75" customHeight="1" x14ac:dyDescent="0.2"/>
    <row r="19413" ht="12.75" customHeight="1" x14ac:dyDescent="0.2"/>
    <row r="19414" ht="12.75" customHeight="1" x14ac:dyDescent="0.2"/>
    <row r="19415" ht="12.75" customHeight="1" x14ac:dyDescent="0.2"/>
    <row r="19416" ht="12.75" customHeight="1" x14ac:dyDescent="0.2"/>
    <row r="19417" ht="12.75" customHeight="1" x14ac:dyDescent="0.2"/>
    <row r="19418" ht="12.75" customHeight="1" x14ac:dyDescent="0.2"/>
    <row r="19419" ht="12.75" customHeight="1" x14ac:dyDescent="0.2"/>
    <row r="19420" ht="12.75" customHeight="1" x14ac:dyDescent="0.2"/>
    <row r="19421" ht="12.75" customHeight="1" x14ac:dyDescent="0.2"/>
    <row r="19422" ht="12.75" customHeight="1" x14ac:dyDescent="0.2"/>
    <row r="19423" ht="12.75" customHeight="1" x14ac:dyDescent="0.2"/>
    <row r="19424" ht="12.75" customHeight="1" x14ac:dyDescent="0.2"/>
    <row r="19425" ht="12.75" customHeight="1" x14ac:dyDescent="0.2"/>
    <row r="19426" ht="12.75" customHeight="1" x14ac:dyDescent="0.2"/>
    <row r="19427" ht="12.75" customHeight="1" x14ac:dyDescent="0.2"/>
    <row r="19428" ht="12.75" customHeight="1" x14ac:dyDescent="0.2"/>
    <row r="19429" ht="12.75" customHeight="1" x14ac:dyDescent="0.2"/>
    <row r="19430" ht="12.75" customHeight="1" x14ac:dyDescent="0.2"/>
    <row r="19431" ht="12.75" customHeight="1" x14ac:dyDescent="0.2"/>
    <row r="19432" ht="12.75" customHeight="1" x14ac:dyDescent="0.2"/>
    <row r="19433" ht="12.75" customHeight="1" x14ac:dyDescent="0.2"/>
    <row r="19434" ht="12.75" customHeight="1" x14ac:dyDescent="0.2"/>
    <row r="19435" ht="12.75" customHeight="1" x14ac:dyDescent="0.2"/>
    <row r="19436" ht="12.75" customHeight="1" x14ac:dyDescent="0.2"/>
    <row r="19437" ht="12.75" customHeight="1" x14ac:dyDescent="0.2"/>
    <row r="19438" ht="12.75" customHeight="1" x14ac:dyDescent="0.2"/>
    <row r="19439" ht="12.75" customHeight="1" x14ac:dyDescent="0.2"/>
    <row r="19440" ht="12.75" customHeight="1" x14ac:dyDescent="0.2"/>
    <row r="19441" ht="12.75" customHeight="1" x14ac:dyDescent="0.2"/>
    <row r="19442" ht="12.75" customHeight="1" x14ac:dyDescent="0.2"/>
    <row r="19443" ht="12.75" customHeight="1" x14ac:dyDescent="0.2"/>
    <row r="19444" ht="12.75" customHeight="1" x14ac:dyDescent="0.2"/>
    <row r="19445" ht="12.75" customHeight="1" x14ac:dyDescent="0.2"/>
    <row r="19446" ht="12.75" customHeight="1" x14ac:dyDescent="0.2"/>
    <row r="19447" ht="12.75" customHeight="1" x14ac:dyDescent="0.2"/>
    <row r="19448" ht="12.75" customHeight="1" x14ac:dyDescent="0.2"/>
    <row r="19449" ht="12.75" customHeight="1" x14ac:dyDescent="0.2"/>
    <row r="19450" ht="12.75" customHeight="1" x14ac:dyDescent="0.2"/>
    <row r="19451" ht="12.75" customHeight="1" x14ac:dyDescent="0.2"/>
    <row r="19452" ht="12.75" customHeight="1" x14ac:dyDescent="0.2"/>
    <row r="19453" ht="12.75" customHeight="1" x14ac:dyDescent="0.2"/>
    <row r="19454" ht="12.75" customHeight="1" x14ac:dyDescent="0.2"/>
    <row r="19455" ht="12.75" customHeight="1" x14ac:dyDescent="0.2"/>
    <row r="19456" ht="12.75" customHeight="1" x14ac:dyDescent="0.2"/>
    <row r="19457" ht="12.75" customHeight="1" x14ac:dyDescent="0.2"/>
    <row r="19458" ht="12.75" customHeight="1" x14ac:dyDescent="0.2"/>
    <row r="19459" ht="12.75" customHeight="1" x14ac:dyDescent="0.2"/>
    <row r="19460" ht="12.75" customHeight="1" x14ac:dyDescent="0.2"/>
    <row r="19461" ht="12.75" customHeight="1" x14ac:dyDescent="0.2"/>
    <row r="19462" ht="12.75" customHeight="1" x14ac:dyDescent="0.2"/>
    <row r="19463" ht="12.75" customHeight="1" x14ac:dyDescent="0.2"/>
    <row r="19464" ht="12.75" customHeight="1" x14ac:dyDescent="0.2"/>
    <row r="19465" ht="12.75" customHeight="1" x14ac:dyDescent="0.2"/>
    <row r="19466" ht="12.75" customHeight="1" x14ac:dyDescent="0.2"/>
    <row r="19467" ht="12.75" customHeight="1" x14ac:dyDescent="0.2"/>
    <row r="19468" ht="12.75" customHeight="1" x14ac:dyDescent="0.2"/>
    <row r="19469" ht="12.75" customHeight="1" x14ac:dyDescent="0.2"/>
    <row r="19470" ht="12.75" customHeight="1" x14ac:dyDescent="0.2"/>
    <row r="19471" ht="12.75" customHeight="1" x14ac:dyDescent="0.2"/>
    <row r="19472" ht="12.75" customHeight="1" x14ac:dyDescent="0.2"/>
    <row r="19473" ht="12.75" customHeight="1" x14ac:dyDescent="0.2"/>
    <row r="19474" ht="12.75" customHeight="1" x14ac:dyDescent="0.2"/>
    <row r="19475" ht="12.75" customHeight="1" x14ac:dyDescent="0.2"/>
    <row r="19476" ht="12.75" customHeight="1" x14ac:dyDescent="0.2"/>
    <row r="19477" ht="12.75" customHeight="1" x14ac:dyDescent="0.2"/>
    <row r="19478" ht="12.75" customHeight="1" x14ac:dyDescent="0.2"/>
    <row r="19479" ht="12.75" customHeight="1" x14ac:dyDescent="0.2"/>
    <row r="19480" ht="12.75" customHeight="1" x14ac:dyDescent="0.2"/>
    <row r="19481" ht="12.75" customHeight="1" x14ac:dyDescent="0.2"/>
    <row r="19482" ht="12.75" customHeight="1" x14ac:dyDescent="0.2"/>
    <row r="19483" ht="12.75" customHeight="1" x14ac:dyDescent="0.2"/>
    <row r="19484" ht="12.75" customHeight="1" x14ac:dyDescent="0.2"/>
    <row r="19485" ht="12.75" customHeight="1" x14ac:dyDescent="0.2"/>
    <row r="19486" ht="12.75" customHeight="1" x14ac:dyDescent="0.2"/>
    <row r="19487" ht="12.75" customHeight="1" x14ac:dyDescent="0.2"/>
    <row r="19488" ht="12.75" customHeight="1" x14ac:dyDescent="0.2"/>
    <row r="19489" ht="12.75" customHeight="1" x14ac:dyDescent="0.2"/>
    <row r="19490" ht="12.75" customHeight="1" x14ac:dyDescent="0.2"/>
    <row r="19491" ht="12.75" customHeight="1" x14ac:dyDescent="0.2"/>
    <row r="19492" ht="12.75" customHeight="1" x14ac:dyDescent="0.2"/>
    <row r="19493" ht="12.75" customHeight="1" x14ac:dyDescent="0.2"/>
    <row r="19494" ht="12.75" customHeight="1" x14ac:dyDescent="0.2"/>
    <row r="19495" ht="12.75" customHeight="1" x14ac:dyDescent="0.2"/>
    <row r="19496" ht="12.75" customHeight="1" x14ac:dyDescent="0.2"/>
    <row r="19497" ht="12.75" customHeight="1" x14ac:dyDescent="0.2"/>
    <row r="19498" ht="12.75" customHeight="1" x14ac:dyDescent="0.2"/>
    <row r="19499" ht="12.75" customHeight="1" x14ac:dyDescent="0.2"/>
    <row r="19500" ht="12.75" customHeight="1" x14ac:dyDescent="0.2"/>
    <row r="19501" ht="12.75" customHeight="1" x14ac:dyDescent="0.2"/>
    <row r="19502" ht="12.75" customHeight="1" x14ac:dyDescent="0.2"/>
    <row r="19503" ht="12.75" customHeight="1" x14ac:dyDescent="0.2"/>
    <row r="19504" ht="12.75" customHeight="1" x14ac:dyDescent="0.2"/>
    <row r="19505" ht="12.75" customHeight="1" x14ac:dyDescent="0.2"/>
    <row r="19506" ht="12.75" customHeight="1" x14ac:dyDescent="0.2"/>
    <row r="19507" ht="12.75" customHeight="1" x14ac:dyDescent="0.2"/>
    <row r="19508" ht="12.75" customHeight="1" x14ac:dyDescent="0.2"/>
    <row r="19509" ht="12.75" customHeight="1" x14ac:dyDescent="0.2"/>
    <row r="19510" ht="12.75" customHeight="1" x14ac:dyDescent="0.2"/>
    <row r="19511" ht="12.75" customHeight="1" x14ac:dyDescent="0.2"/>
    <row r="19512" ht="12.75" customHeight="1" x14ac:dyDescent="0.2"/>
    <row r="19513" ht="12.75" customHeight="1" x14ac:dyDescent="0.2"/>
    <row r="19514" ht="12.75" customHeight="1" x14ac:dyDescent="0.2"/>
    <row r="19515" ht="12.75" customHeight="1" x14ac:dyDescent="0.2"/>
    <row r="19516" ht="12.75" customHeight="1" x14ac:dyDescent="0.2"/>
    <row r="19517" ht="12.75" customHeight="1" x14ac:dyDescent="0.2"/>
    <row r="19518" ht="12.75" customHeight="1" x14ac:dyDescent="0.2"/>
    <row r="19519" ht="12.75" customHeight="1" x14ac:dyDescent="0.2"/>
    <row r="19520" ht="12.75" customHeight="1" x14ac:dyDescent="0.2"/>
    <row r="19521" ht="12.75" customHeight="1" x14ac:dyDescent="0.2"/>
    <row r="19522" ht="12.75" customHeight="1" x14ac:dyDescent="0.2"/>
    <row r="19523" ht="12.75" customHeight="1" x14ac:dyDescent="0.2"/>
    <row r="19524" ht="12.75" customHeight="1" x14ac:dyDescent="0.2"/>
    <row r="19525" ht="12.75" customHeight="1" x14ac:dyDescent="0.2"/>
    <row r="19526" ht="12.75" customHeight="1" x14ac:dyDescent="0.2"/>
    <row r="19527" ht="12.75" customHeight="1" x14ac:dyDescent="0.2"/>
    <row r="19528" ht="12.75" customHeight="1" x14ac:dyDescent="0.2"/>
    <row r="19529" ht="12.75" customHeight="1" x14ac:dyDescent="0.2"/>
    <row r="19530" ht="12.75" customHeight="1" x14ac:dyDescent="0.2"/>
    <row r="19531" ht="12.75" customHeight="1" x14ac:dyDescent="0.2"/>
    <row r="19532" ht="12.75" customHeight="1" x14ac:dyDescent="0.2"/>
    <row r="19533" ht="12.75" customHeight="1" x14ac:dyDescent="0.2"/>
    <row r="19534" ht="12.75" customHeight="1" x14ac:dyDescent="0.2"/>
    <row r="19535" ht="12.75" customHeight="1" x14ac:dyDescent="0.2"/>
    <row r="19536" ht="12.75" customHeight="1" x14ac:dyDescent="0.2"/>
    <row r="19537" ht="12.75" customHeight="1" x14ac:dyDescent="0.2"/>
    <row r="19538" ht="12.75" customHeight="1" x14ac:dyDescent="0.2"/>
    <row r="19539" ht="12.75" customHeight="1" x14ac:dyDescent="0.2"/>
    <row r="19540" ht="12.75" customHeight="1" x14ac:dyDescent="0.2"/>
    <row r="19541" ht="12.75" customHeight="1" x14ac:dyDescent="0.2"/>
    <row r="19542" ht="12.75" customHeight="1" x14ac:dyDescent="0.2"/>
    <row r="19543" ht="12.75" customHeight="1" x14ac:dyDescent="0.2"/>
    <row r="19544" ht="12.75" customHeight="1" x14ac:dyDescent="0.2"/>
    <row r="19545" ht="12.75" customHeight="1" x14ac:dyDescent="0.2"/>
    <row r="19546" ht="12.75" customHeight="1" x14ac:dyDescent="0.2"/>
    <row r="19547" ht="12.75" customHeight="1" x14ac:dyDescent="0.2"/>
    <row r="19548" ht="12.75" customHeight="1" x14ac:dyDescent="0.2"/>
    <row r="19549" ht="12.75" customHeight="1" x14ac:dyDescent="0.2"/>
    <row r="19550" ht="12.75" customHeight="1" x14ac:dyDescent="0.2"/>
    <row r="19551" ht="12.75" customHeight="1" x14ac:dyDescent="0.2"/>
    <row r="19552" ht="12.75" customHeight="1" x14ac:dyDescent="0.2"/>
    <row r="19553" ht="12.75" customHeight="1" x14ac:dyDescent="0.2"/>
    <row r="19554" ht="12.75" customHeight="1" x14ac:dyDescent="0.2"/>
    <row r="19555" ht="12.75" customHeight="1" x14ac:dyDescent="0.2"/>
    <row r="19556" ht="12.75" customHeight="1" x14ac:dyDescent="0.2"/>
    <row r="19557" ht="12.75" customHeight="1" x14ac:dyDescent="0.2"/>
    <row r="19558" ht="12.75" customHeight="1" x14ac:dyDescent="0.2"/>
    <row r="19559" ht="12.75" customHeight="1" x14ac:dyDescent="0.2"/>
    <row r="19560" ht="12.75" customHeight="1" x14ac:dyDescent="0.2"/>
    <row r="19561" ht="12.75" customHeight="1" x14ac:dyDescent="0.2"/>
    <row r="19562" ht="12.75" customHeight="1" x14ac:dyDescent="0.2"/>
    <row r="19563" ht="12.75" customHeight="1" x14ac:dyDescent="0.2"/>
    <row r="19564" ht="12.75" customHeight="1" x14ac:dyDescent="0.2"/>
    <row r="19565" ht="12.75" customHeight="1" x14ac:dyDescent="0.2"/>
    <row r="19566" ht="12.75" customHeight="1" x14ac:dyDescent="0.2"/>
    <row r="19567" ht="12.75" customHeight="1" x14ac:dyDescent="0.2"/>
    <row r="19568" ht="12.75" customHeight="1" x14ac:dyDescent="0.2"/>
    <row r="19569" ht="12.75" customHeight="1" x14ac:dyDescent="0.2"/>
    <row r="19570" ht="12.75" customHeight="1" x14ac:dyDescent="0.2"/>
    <row r="19571" ht="12.75" customHeight="1" x14ac:dyDescent="0.2"/>
    <row r="19572" ht="12.75" customHeight="1" x14ac:dyDescent="0.2"/>
    <row r="19573" ht="12.75" customHeight="1" x14ac:dyDescent="0.2"/>
    <row r="19574" ht="12.75" customHeight="1" x14ac:dyDescent="0.2"/>
    <row r="19575" ht="12.75" customHeight="1" x14ac:dyDescent="0.2"/>
    <row r="19576" ht="12.75" customHeight="1" x14ac:dyDescent="0.2"/>
    <row r="19577" ht="12.75" customHeight="1" x14ac:dyDescent="0.2"/>
    <row r="19578" ht="12.75" customHeight="1" x14ac:dyDescent="0.2"/>
    <row r="19579" ht="12.75" customHeight="1" x14ac:dyDescent="0.2"/>
    <row r="19580" ht="12.75" customHeight="1" x14ac:dyDescent="0.2"/>
    <row r="19581" ht="12.75" customHeight="1" x14ac:dyDescent="0.2"/>
    <row r="19582" ht="12.75" customHeight="1" x14ac:dyDescent="0.2"/>
    <row r="19583" ht="12.75" customHeight="1" x14ac:dyDescent="0.2"/>
    <row r="19584" ht="12.75" customHeight="1" x14ac:dyDescent="0.2"/>
    <row r="19585" ht="12.75" customHeight="1" x14ac:dyDescent="0.2"/>
    <row r="19586" ht="12.75" customHeight="1" x14ac:dyDescent="0.2"/>
    <row r="19587" ht="12.75" customHeight="1" x14ac:dyDescent="0.2"/>
    <row r="19588" ht="12.75" customHeight="1" x14ac:dyDescent="0.2"/>
    <row r="19589" ht="12.75" customHeight="1" x14ac:dyDescent="0.2"/>
    <row r="19590" ht="12.75" customHeight="1" x14ac:dyDescent="0.2"/>
    <row r="19591" ht="12.75" customHeight="1" x14ac:dyDescent="0.2"/>
    <row r="19592" ht="12.75" customHeight="1" x14ac:dyDescent="0.2"/>
    <row r="19593" ht="12.75" customHeight="1" x14ac:dyDescent="0.2"/>
    <row r="19594" ht="12.75" customHeight="1" x14ac:dyDescent="0.2"/>
    <row r="19595" ht="12.75" customHeight="1" x14ac:dyDescent="0.2"/>
    <row r="19596" ht="12.75" customHeight="1" x14ac:dyDescent="0.2"/>
    <row r="19597" ht="12.75" customHeight="1" x14ac:dyDescent="0.2"/>
    <row r="19598" ht="12.75" customHeight="1" x14ac:dyDescent="0.2"/>
    <row r="19599" ht="12.75" customHeight="1" x14ac:dyDescent="0.2"/>
    <row r="19600" ht="12.75" customHeight="1" x14ac:dyDescent="0.2"/>
    <row r="19601" ht="12.75" customHeight="1" x14ac:dyDescent="0.2"/>
    <row r="19602" ht="12.75" customHeight="1" x14ac:dyDescent="0.2"/>
    <row r="19603" ht="12.75" customHeight="1" x14ac:dyDescent="0.2"/>
    <row r="19604" ht="12.75" customHeight="1" x14ac:dyDescent="0.2"/>
    <row r="19605" ht="12.75" customHeight="1" x14ac:dyDescent="0.2"/>
    <row r="19606" ht="12.75" customHeight="1" x14ac:dyDescent="0.2"/>
    <row r="19607" ht="12.75" customHeight="1" x14ac:dyDescent="0.2"/>
    <row r="19608" ht="12.75" customHeight="1" x14ac:dyDescent="0.2"/>
    <row r="19609" ht="12.75" customHeight="1" x14ac:dyDescent="0.2"/>
    <row r="19610" ht="12.75" customHeight="1" x14ac:dyDescent="0.2"/>
    <row r="19611" ht="12.75" customHeight="1" x14ac:dyDescent="0.2"/>
    <row r="19612" ht="12.75" customHeight="1" x14ac:dyDescent="0.2"/>
    <row r="19613" ht="12.75" customHeight="1" x14ac:dyDescent="0.2"/>
    <row r="19614" ht="12.75" customHeight="1" x14ac:dyDescent="0.2"/>
    <row r="19615" ht="12.75" customHeight="1" x14ac:dyDescent="0.2"/>
    <row r="19616" ht="12.75" customHeight="1" x14ac:dyDescent="0.2"/>
    <row r="19617" ht="12.75" customHeight="1" x14ac:dyDescent="0.2"/>
    <row r="19618" ht="12.75" customHeight="1" x14ac:dyDescent="0.2"/>
    <row r="19619" ht="12.75" customHeight="1" x14ac:dyDescent="0.2"/>
    <row r="19620" ht="12.75" customHeight="1" x14ac:dyDescent="0.2"/>
    <row r="19621" ht="12.75" customHeight="1" x14ac:dyDescent="0.2"/>
    <row r="19622" ht="12.75" customHeight="1" x14ac:dyDescent="0.2"/>
    <row r="19623" ht="12.75" customHeight="1" x14ac:dyDescent="0.2"/>
    <row r="19624" ht="12.75" customHeight="1" x14ac:dyDescent="0.2"/>
    <row r="19625" ht="12.75" customHeight="1" x14ac:dyDescent="0.2"/>
    <row r="19626" ht="12.75" customHeight="1" x14ac:dyDescent="0.2"/>
    <row r="19627" ht="12.75" customHeight="1" x14ac:dyDescent="0.2"/>
    <row r="19628" ht="12.75" customHeight="1" x14ac:dyDescent="0.2"/>
    <row r="19629" ht="12.75" customHeight="1" x14ac:dyDescent="0.2"/>
    <row r="19630" ht="12.75" customHeight="1" x14ac:dyDescent="0.2"/>
    <row r="19631" ht="12.75" customHeight="1" x14ac:dyDescent="0.2"/>
    <row r="19632" ht="12.75" customHeight="1" x14ac:dyDescent="0.2"/>
    <row r="19633" ht="12.75" customHeight="1" x14ac:dyDescent="0.2"/>
    <row r="19634" ht="12.75" customHeight="1" x14ac:dyDescent="0.2"/>
    <row r="19635" ht="12.75" customHeight="1" x14ac:dyDescent="0.2"/>
    <row r="19636" ht="12.75" customHeight="1" x14ac:dyDescent="0.2"/>
    <row r="19637" ht="12.75" customHeight="1" x14ac:dyDescent="0.2"/>
    <row r="19638" ht="12.75" customHeight="1" x14ac:dyDescent="0.2"/>
    <row r="19639" ht="12.75" customHeight="1" x14ac:dyDescent="0.2"/>
    <row r="19640" ht="12.75" customHeight="1" x14ac:dyDescent="0.2"/>
    <row r="19641" ht="12.75" customHeight="1" x14ac:dyDescent="0.2"/>
    <row r="19642" ht="12.75" customHeight="1" x14ac:dyDescent="0.2"/>
    <row r="19643" ht="12.75" customHeight="1" x14ac:dyDescent="0.2"/>
    <row r="19644" ht="12.75" customHeight="1" x14ac:dyDescent="0.2"/>
    <row r="19645" ht="12.75" customHeight="1" x14ac:dyDescent="0.2"/>
    <row r="19646" ht="12.75" customHeight="1" x14ac:dyDescent="0.2"/>
    <row r="19647" ht="12.75" customHeight="1" x14ac:dyDescent="0.2"/>
    <row r="19648" ht="12.75" customHeight="1" x14ac:dyDescent="0.2"/>
    <row r="19649" ht="12.75" customHeight="1" x14ac:dyDescent="0.2"/>
    <row r="19650" ht="12.75" customHeight="1" x14ac:dyDescent="0.2"/>
    <row r="19651" ht="12.75" customHeight="1" x14ac:dyDescent="0.2"/>
    <row r="19652" ht="12.75" customHeight="1" x14ac:dyDescent="0.2"/>
    <row r="19653" ht="12.75" customHeight="1" x14ac:dyDescent="0.2"/>
    <row r="19654" ht="12.75" customHeight="1" x14ac:dyDescent="0.2"/>
    <row r="19655" ht="12.75" customHeight="1" x14ac:dyDescent="0.2"/>
    <row r="19656" ht="12.75" customHeight="1" x14ac:dyDescent="0.2"/>
    <row r="19657" ht="12.75" customHeight="1" x14ac:dyDescent="0.2"/>
    <row r="19658" ht="12.75" customHeight="1" x14ac:dyDescent="0.2"/>
    <row r="19659" ht="12.75" customHeight="1" x14ac:dyDescent="0.2"/>
    <row r="19660" ht="12.75" customHeight="1" x14ac:dyDescent="0.2"/>
    <row r="19661" ht="12.75" customHeight="1" x14ac:dyDescent="0.2"/>
    <row r="19662" ht="12.75" customHeight="1" x14ac:dyDescent="0.2"/>
    <row r="19663" ht="12.75" customHeight="1" x14ac:dyDescent="0.2"/>
    <row r="19664" ht="12.75" customHeight="1" x14ac:dyDescent="0.2"/>
    <row r="19665" ht="12.75" customHeight="1" x14ac:dyDescent="0.2"/>
    <row r="19666" ht="12.75" customHeight="1" x14ac:dyDescent="0.2"/>
    <row r="19667" ht="12.75" customHeight="1" x14ac:dyDescent="0.2"/>
    <row r="19668" ht="12.75" customHeight="1" x14ac:dyDescent="0.2"/>
    <row r="19669" ht="12.75" customHeight="1" x14ac:dyDescent="0.2"/>
    <row r="19670" ht="12.75" customHeight="1" x14ac:dyDescent="0.2"/>
    <row r="19671" ht="12.75" customHeight="1" x14ac:dyDescent="0.2"/>
    <row r="19672" ht="12.75" customHeight="1" x14ac:dyDescent="0.2"/>
    <row r="19673" ht="12.75" customHeight="1" x14ac:dyDescent="0.2"/>
    <row r="19674" ht="12.75" customHeight="1" x14ac:dyDescent="0.2"/>
    <row r="19675" ht="12.75" customHeight="1" x14ac:dyDescent="0.2"/>
    <row r="19676" ht="12.75" customHeight="1" x14ac:dyDescent="0.2"/>
    <row r="19677" ht="12.75" customHeight="1" x14ac:dyDescent="0.2"/>
    <row r="19678" ht="12.75" customHeight="1" x14ac:dyDescent="0.2"/>
    <row r="19679" ht="12.75" customHeight="1" x14ac:dyDescent="0.2"/>
    <row r="19680" ht="12.75" customHeight="1" x14ac:dyDescent="0.2"/>
    <row r="19681" ht="12.75" customHeight="1" x14ac:dyDescent="0.2"/>
    <row r="19682" ht="12.75" customHeight="1" x14ac:dyDescent="0.2"/>
    <row r="19683" ht="12.75" customHeight="1" x14ac:dyDescent="0.2"/>
    <row r="19684" ht="12.75" customHeight="1" x14ac:dyDescent="0.2"/>
    <row r="19685" ht="12.75" customHeight="1" x14ac:dyDescent="0.2"/>
    <row r="19686" ht="12.75" customHeight="1" x14ac:dyDescent="0.2"/>
    <row r="19687" ht="12.75" customHeight="1" x14ac:dyDescent="0.2"/>
    <row r="19688" ht="12.75" customHeight="1" x14ac:dyDescent="0.2"/>
    <row r="19689" ht="12.75" customHeight="1" x14ac:dyDescent="0.2"/>
    <row r="19690" ht="12.75" customHeight="1" x14ac:dyDescent="0.2"/>
    <row r="19691" ht="12.75" customHeight="1" x14ac:dyDescent="0.2"/>
    <row r="19692" ht="12.75" customHeight="1" x14ac:dyDescent="0.2"/>
    <row r="19693" ht="12.75" customHeight="1" x14ac:dyDescent="0.2"/>
    <row r="19694" ht="12.75" customHeight="1" x14ac:dyDescent="0.2"/>
    <row r="19695" ht="12.75" customHeight="1" x14ac:dyDescent="0.2"/>
    <row r="19696" ht="12.75" customHeight="1" x14ac:dyDescent="0.2"/>
    <row r="19697" ht="12.75" customHeight="1" x14ac:dyDescent="0.2"/>
    <row r="19698" ht="12.75" customHeight="1" x14ac:dyDescent="0.2"/>
    <row r="19699" ht="12.75" customHeight="1" x14ac:dyDescent="0.2"/>
    <row r="19700" ht="12.75" customHeight="1" x14ac:dyDescent="0.2"/>
    <row r="19701" ht="12.75" customHeight="1" x14ac:dyDescent="0.2"/>
    <row r="19702" ht="12.75" customHeight="1" x14ac:dyDescent="0.2"/>
    <row r="19703" ht="12.75" customHeight="1" x14ac:dyDescent="0.2"/>
    <row r="19704" ht="12.75" customHeight="1" x14ac:dyDescent="0.2"/>
    <row r="19705" ht="12.75" customHeight="1" x14ac:dyDescent="0.2"/>
    <row r="19706" ht="12.75" customHeight="1" x14ac:dyDescent="0.2"/>
    <row r="19707" ht="12.75" customHeight="1" x14ac:dyDescent="0.2"/>
    <row r="19708" ht="12.75" customHeight="1" x14ac:dyDescent="0.2"/>
    <row r="19709" ht="12.75" customHeight="1" x14ac:dyDescent="0.2"/>
    <row r="19710" ht="12.75" customHeight="1" x14ac:dyDescent="0.2"/>
    <row r="19711" ht="12.75" customHeight="1" x14ac:dyDescent="0.2"/>
    <row r="19712" ht="12.75" customHeight="1" x14ac:dyDescent="0.2"/>
    <row r="19713" ht="12.75" customHeight="1" x14ac:dyDescent="0.2"/>
    <row r="19714" ht="12.75" customHeight="1" x14ac:dyDescent="0.2"/>
    <row r="19715" ht="12.75" customHeight="1" x14ac:dyDescent="0.2"/>
    <row r="19716" ht="12.75" customHeight="1" x14ac:dyDescent="0.2"/>
    <row r="19717" ht="12.75" customHeight="1" x14ac:dyDescent="0.2"/>
    <row r="19718" ht="12.75" customHeight="1" x14ac:dyDescent="0.2"/>
    <row r="19719" ht="12.75" customHeight="1" x14ac:dyDescent="0.2"/>
    <row r="19720" ht="12.75" customHeight="1" x14ac:dyDescent="0.2"/>
    <row r="19721" ht="12.75" customHeight="1" x14ac:dyDescent="0.2"/>
    <row r="19722" ht="12.75" customHeight="1" x14ac:dyDescent="0.2"/>
    <row r="19723" ht="12.75" customHeight="1" x14ac:dyDescent="0.2"/>
    <row r="19724" ht="12.75" customHeight="1" x14ac:dyDescent="0.2"/>
    <row r="19725" ht="12.75" customHeight="1" x14ac:dyDescent="0.2"/>
    <row r="19726" ht="12.75" customHeight="1" x14ac:dyDescent="0.2"/>
    <row r="19727" ht="12.75" customHeight="1" x14ac:dyDescent="0.2"/>
    <row r="19728" ht="12.75" customHeight="1" x14ac:dyDescent="0.2"/>
    <row r="19729" ht="12.75" customHeight="1" x14ac:dyDescent="0.2"/>
    <row r="19730" ht="12.75" customHeight="1" x14ac:dyDescent="0.2"/>
    <row r="19731" ht="12.75" customHeight="1" x14ac:dyDescent="0.2"/>
    <row r="19732" ht="12.75" customHeight="1" x14ac:dyDescent="0.2"/>
    <row r="19733" ht="12.75" customHeight="1" x14ac:dyDescent="0.2"/>
    <row r="19734" ht="12.75" customHeight="1" x14ac:dyDescent="0.2"/>
    <row r="19735" ht="12.75" customHeight="1" x14ac:dyDescent="0.2"/>
    <row r="19736" ht="12.75" customHeight="1" x14ac:dyDescent="0.2"/>
    <row r="19737" ht="12.75" customHeight="1" x14ac:dyDescent="0.2"/>
    <row r="19738" ht="12.75" customHeight="1" x14ac:dyDescent="0.2"/>
    <row r="19739" ht="12.75" customHeight="1" x14ac:dyDescent="0.2"/>
    <row r="19740" ht="12.75" customHeight="1" x14ac:dyDescent="0.2"/>
    <row r="19741" ht="12.75" customHeight="1" x14ac:dyDescent="0.2"/>
    <row r="19742" ht="12.75" customHeight="1" x14ac:dyDescent="0.2"/>
    <row r="19743" ht="12.75" customHeight="1" x14ac:dyDescent="0.2"/>
    <row r="19744" ht="12.75" customHeight="1" x14ac:dyDescent="0.2"/>
    <row r="19745" ht="12.75" customHeight="1" x14ac:dyDescent="0.2"/>
    <row r="19746" ht="12.75" customHeight="1" x14ac:dyDescent="0.2"/>
    <row r="19747" ht="12.75" customHeight="1" x14ac:dyDescent="0.2"/>
    <row r="19748" ht="12.75" customHeight="1" x14ac:dyDescent="0.2"/>
    <row r="19749" ht="12.75" customHeight="1" x14ac:dyDescent="0.2"/>
    <row r="19750" ht="12.75" customHeight="1" x14ac:dyDescent="0.2"/>
    <row r="19751" ht="12.75" customHeight="1" x14ac:dyDescent="0.2"/>
    <row r="19752" ht="12.75" customHeight="1" x14ac:dyDescent="0.2"/>
    <row r="19753" ht="12.75" customHeight="1" x14ac:dyDescent="0.2"/>
    <row r="19754" ht="12.75" customHeight="1" x14ac:dyDescent="0.2"/>
    <row r="19755" ht="12.75" customHeight="1" x14ac:dyDescent="0.2"/>
    <row r="19756" ht="12.75" customHeight="1" x14ac:dyDescent="0.2"/>
    <row r="19757" ht="12.75" customHeight="1" x14ac:dyDescent="0.2"/>
    <row r="19758" ht="12.75" customHeight="1" x14ac:dyDescent="0.2"/>
    <row r="19759" ht="12.75" customHeight="1" x14ac:dyDescent="0.2"/>
    <row r="19760" ht="12.75" customHeight="1" x14ac:dyDescent="0.2"/>
    <row r="19761" ht="12.75" customHeight="1" x14ac:dyDescent="0.2"/>
    <row r="19762" ht="12.75" customHeight="1" x14ac:dyDescent="0.2"/>
    <row r="19763" ht="12.75" customHeight="1" x14ac:dyDescent="0.2"/>
    <row r="19764" ht="12.75" customHeight="1" x14ac:dyDescent="0.2"/>
    <row r="19765" ht="12.75" customHeight="1" x14ac:dyDescent="0.2"/>
    <row r="19766" ht="12.75" customHeight="1" x14ac:dyDescent="0.2"/>
    <row r="19767" ht="12.75" customHeight="1" x14ac:dyDescent="0.2"/>
    <row r="19768" ht="12.75" customHeight="1" x14ac:dyDescent="0.2"/>
    <row r="19769" ht="12.75" customHeight="1" x14ac:dyDescent="0.2"/>
    <row r="19770" ht="12.75" customHeight="1" x14ac:dyDescent="0.2"/>
    <row r="19771" ht="12.75" customHeight="1" x14ac:dyDescent="0.2"/>
    <row r="19772" ht="12.75" customHeight="1" x14ac:dyDescent="0.2"/>
    <row r="19773" ht="12.75" customHeight="1" x14ac:dyDescent="0.2"/>
    <row r="19774" ht="12.75" customHeight="1" x14ac:dyDescent="0.2"/>
    <row r="19775" ht="12.75" customHeight="1" x14ac:dyDescent="0.2"/>
    <row r="19776" ht="12.75" customHeight="1" x14ac:dyDescent="0.2"/>
    <row r="19777" ht="12.75" customHeight="1" x14ac:dyDescent="0.2"/>
    <row r="19778" ht="12.75" customHeight="1" x14ac:dyDescent="0.2"/>
    <row r="19779" ht="12.75" customHeight="1" x14ac:dyDescent="0.2"/>
    <row r="19780" ht="12.75" customHeight="1" x14ac:dyDescent="0.2"/>
    <row r="19781" ht="12.75" customHeight="1" x14ac:dyDescent="0.2"/>
    <row r="19782" ht="12.75" customHeight="1" x14ac:dyDescent="0.2"/>
    <row r="19783" ht="12.75" customHeight="1" x14ac:dyDescent="0.2"/>
    <row r="19784" ht="12.75" customHeight="1" x14ac:dyDescent="0.2"/>
    <row r="19785" ht="12.75" customHeight="1" x14ac:dyDescent="0.2"/>
    <row r="19786" ht="12.75" customHeight="1" x14ac:dyDescent="0.2"/>
    <row r="19787" ht="12.75" customHeight="1" x14ac:dyDescent="0.2"/>
    <row r="19788" ht="12.75" customHeight="1" x14ac:dyDescent="0.2"/>
    <row r="19789" ht="12.75" customHeight="1" x14ac:dyDescent="0.2"/>
    <row r="19790" ht="12.75" customHeight="1" x14ac:dyDescent="0.2"/>
    <row r="19791" ht="12.75" customHeight="1" x14ac:dyDescent="0.2"/>
    <row r="19792" ht="12.75" customHeight="1" x14ac:dyDescent="0.2"/>
    <row r="19793" ht="12.75" customHeight="1" x14ac:dyDescent="0.2"/>
    <row r="19794" ht="12.75" customHeight="1" x14ac:dyDescent="0.2"/>
    <row r="19795" ht="12.75" customHeight="1" x14ac:dyDescent="0.2"/>
    <row r="19796" ht="12.75" customHeight="1" x14ac:dyDescent="0.2"/>
    <row r="19797" ht="12.75" customHeight="1" x14ac:dyDescent="0.2"/>
    <row r="19798" ht="12.75" customHeight="1" x14ac:dyDescent="0.2"/>
    <row r="19799" ht="12.75" customHeight="1" x14ac:dyDescent="0.2"/>
    <row r="19800" ht="12.75" customHeight="1" x14ac:dyDescent="0.2"/>
    <row r="19801" ht="12.75" customHeight="1" x14ac:dyDescent="0.2"/>
    <row r="19802" ht="12.75" customHeight="1" x14ac:dyDescent="0.2"/>
    <row r="19803" ht="12.75" customHeight="1" x14ac:dyDescent="0.2"/>
    <row r="19804" ht="12.75" customHeight="1" x14ac:dyDescent="0.2"/>
    <row r="19805" ht="12.75" customHeight="1" x14ac:dyDescent="0.2"/>
    <row r="19806" ht="12.75" customHeight="1" x14ac:dyDescent="0.2"/>
    <row r="19807" ht="12.75" customHeight="1" x14ac:dyDescent="0.2"/>
    <row r="19808" ht="12.75" customHeight="1" x14ac:dyDescent="0.2"/>
    <row r="19809" ht="12.75" customHeight="1" x14ac:dyDescent="0.2"/>
    <row r="19810" ht="12.75" customHeight="1" x14ac:dyDescent="0.2"/>
    <row r="19811" ht="12.75" customHeight="1" x14ac:dyDescent="0.2"/>
    <row r="19812" ht="12.75" customHeight="1" x14ac:dyDescent="0.2"/>
    <row r="19813" ht="12.75" customHeight="1" x14ac:dyDescent="0.2"/>
    <row r="19814" ht="12.75" customHeight="1" x14ac:dyDescent="0.2"/>
    <row r="19815" ht="12.75" customHeight="1" x14ac:dyDescent="0.2"/>
    <row r="19816" ht="12.75" customHeight="1" x14ac:dyDescent="0.2"/>
    <row r="19817" ht="12.75" customHeight="1" x14ac:dyDescent="0.2"/>
    <row r="19818" ht="12.75" customHeight="1" x14ac:dyDescent="0.2"/>
    <row r="19819" ht="12.75" customHeight="1" x14ac:dyDescent="0.2"/>
    <row r="19820" ht="12.75" customHeight="1" x14ac:dyDescent="0.2"/>
    <row r="19821" ht="12.75" customHeight="1" x14ac:dyDescent="0.2"/>
    <row r="19822" ht="12.75" customHeight="1" x14ac:dyDescent="0.2"/>
    <row r="19823" ht="12.75" customHeight="1" x14ac:dyDescent="0.2"/>
    <row r="19824" ht="12.75" customHeight="1" x14ac:dyDescent="0.2"/>
    <row r="19825" ht="12.75" customHeight="1" x14ac:dyDescent="0.2"/>
    <row r="19826" ht="12.75" customHeight="1" x14ac:dyDescent="0.2"/>
    <row r="19827" ht="12.75" customHeight="1" x14ac:dyDescent="0.2"/>
    <row r="19828" ht="12.75" customHeight="1" x14ac:dyDescent="0.2"/>
    <row r="19829" ht="12.75" customHeight="1" x14ac:dyDescent="0.2"/>
    <row r="19830" ht="12.75" customHeight="1" x14ac:dyDescent="0.2"/>
    <row r="19831" ht="12.75" customHeight="1" x14ac:dyDescent="0.2"/>
    <row r="19832" ht="12.75" customHeight="1" x14ac:dyDescent="0.2"/>
    <row r="19833" ht="12.75" customHeight="1" x14ac:dyDescent="0.2"/>
    <row r="19834" ht="12.75" customHeight="1" x14ac:dyDescent="0.2"/>
    <row r="19835" ht="12.75" customHeight="1" x14ac:dyDescent="0.2"/>
    <row r="19836" ht="12.75" customHeight="1" x14ac:dyDescent="0.2"/>
    <row r="19837" ht="12.75" customHeight="1" x14ac:dyDescent="0.2"/>
    <row r="19838" ht="12.75" customHeight="1" x14ac:dyDescent="0.2"/>
    <row r="19839" ht="12.75" customHeight="1" x14ac:dyDescent="0.2"/>
    <row r="19840" ht="12.75" customHeight="1" x14ac:dyDescent="0.2"/>
    <row r="19841" ht="12.75" customHeight="1" x14ac:dyDescent="0.2"/>
    <row r="19842" ht="12.75" customHeight="1" x14ac:dyDescent="0.2"/>
    <row r="19843" ht="12.75" customHeight="1" x14ac:dyDescent="0.2"/>
    <row r="19844" ht="12.75" customHeight="1" x14ac:dyDescent="0.2"/>
    <row r="19845" ht="12.75" customHeight="1" x14ac:dyDescent="0.2"/>
    <row r="19846" ht="12.75" customHeight="1" x14ac:dyDescent="0.2"/>
    <row r="19847" ht="12.75" customHeight="1" x14ac:dyDescent="0.2"/>
    <row r="19848" ht="12.75" customHeight="1" x14ac:dyDescent="0.2"/>
    <row r="19849" ht="12.75" customHeight="1" x14ac:dyDescent="0.2"/>
    <row r="19850" ht="12.75" customHeight="1" x14ac:dyDescent="0.2"/>
    <row r="19851" ht="12.75" customHeight="1" x14ac:dyDescent="0.2"/>
    <row r="19852" ht="12.75" customHeight="1" x14ac:dyDescent="0.2"/>
    <row r="19853" ht="12.75" customHeight="1" x14ac:dyDescent="0.2"/>
    <row r="19854" ht="12.75" customHeight="1" x14ac:dyDescent="0.2"/>
    <row r="19855" ht="12.75" customHeight="1" x14ac:dyDescent="0.2"/>
    <row r="19856" ht="12.75" customHeight="1" x14ac:dyDescent="0.2"/>
    <row r="19857" ht="12.75" customHeight="1" x14ac:dyDescent="0.2"/>
    <row r="19858" ht="12.75" customHeight="1" x14ac:dyDescent="0.2"/>
    <row r="19859" ht="12.75" customHeight="1" x14ac:dyDescent="0.2"/>
    <row r="19860" ht="12.75" customHeight="1" x14ac:dyDescent="0.2"/>
    <row r="19861" ht="12.75" customHeight="1" x14ac:dyDescent="0.2"/>
    <row r="19862" ht="12.75" customHeight="1" x14ac:dyDescent="0.2"/>
    <row r="19863" ht="12.75" customHeight="1" x14ac:dyDescent="0.2"/>
    <row r="19864" ht="12.75" customHeight="1" x14ac:dyDescent="0.2"/>
    <row r="19865" ht="12.75" customHeight="1" x14ac:dyDescent="0.2"/>
    <row r="19866" ht="12.75" customHeight="1" x14ac:dyDescent="0.2"/>
    <row r="19867" ht="12.75" customHeight="1" x14ac:dyDescent="0.2"/>
    <row r="19868" ht="12.75" customHeight="1" x14ac:dyDescent="0.2"/>
    <row r="19869" ht="12.75" customHeight="1" x14ac:dyDescent="0.2"/>
    <row r="19870" ht="12.75" customHeight="1" x14ac:dyDescent="0.2"/>
    <row r="19871" ht="12.75" customHeight="1" x14ac:dyDescent="0.2"/>
    <row r="19872" ht="12.75" customHeight="1" x14ac:dyDescent="0.2"/>
    <row r="19873" ht="12.75" customHeight="1" x14ac:dyDescent="0.2"/>
    <row r="19874" ht="12.75" customHeight="1" x14ac:dyDescent="0.2"/>
    <row r="19875" ht="12.75" customHeight="1" x14ac:dyDescent="0.2"/>
    <row r="19876" ht="12.75" customHeight="1" x14ac:dyDescent="0.2"/>
    <row r="19877" ht="12.75" customHeight="1" x14ac:dyDescent="0.2"/>
    <row r="19878" ht="12.75" customHeight="1" x14ac:dyDescent="0.2"/>
    <row r="19879" ht="12.75" customHeight="1" x14ac:dyDescent="0.2"/>
    <row r="19880" ht="12.75" customHeight="1" x14ac:dyDescent="0.2"/>
    <row r="19881" ht="12.75" customHeight="1" x14ac:dyDescent="0.2"/>
    <row r="19882" ht="12.75" customHeight="1" x14ac:dyDescent="0.2"/>
    <row r="19883" ht="12.75" customHeight="1" x14ac:dyDescent="0.2"/>
    <row r="19884" ht="12.75" customHeight="1" x14ac:dyDescent="0.2"/>
    <row r="19885" ht="12.75" customHeight="1" x14ac:dyDescent="0.2"/>
    <row r="19886" ht="12.75" customHeight="1" x14ac:dyDescent="0.2"/>
    <row r="19887" ht="12.75" customHeight="1" x14ac:dyDescent="0.2"/>
    <row r="19888" ht="12.75" customHeight="1" x14ac:dyDescent="0.2"/>
    <row r="19889" ht="12.75" customHeight="1" x14ac:dyDescent="0.2"/>
    <row r="19890" ht="12.75" customHeight="1" x14ac:dyDescent="0.2"/>
    <row r="19891" ht="12.75" customHeight="1" x14ac:dyDescent="0.2"/>
    <row r="19892" ht="12.75" customHeight="1" x14ac:dyDescent="0.2"/>
    <row r="19893" ht="12.75" customHeight="1" x14ac:dyDescent="0.2"/>
    <row r="19894" ht="12.75" customHeight="1" x14ac:dyDescent="0.2"/>
    <row r="19895" ht="12.75" customHeight="1" x14ac:dyDescent="0.2"/>
    <row r="19896" ht="12.75" customHeight="1" x14ac:dyDescent="0.2"/>
    <row r="19897" ht="12.75" customHeight="1" x14ac:dyDescent="0.2"/>
    <row r="19898" ht="12.75" customHeight="1" x14ac:dyDescent="0.2"/>
    <row r="19899" ht="12.75" customHeight="1" x14ac:dyDescent="0.2"/>
    <row r="19900" ht="12.75" customHeight="1" x14ac:dyDescent="0.2"/>
    <row r="19901" ht="12.75" customHeight="1" x14ac:dyDescent="0.2"/>
    <row r="19902" ht="12.75" customHeight="1" x14ac:dyDescent="0.2"/>
    <row r="19903" ht="12.75" customHeight="1" x14ac:dyDescent="0.2"/>
    <row r="19904" ht="12.75" customHeight="1" x14ac:dyDescent="0.2"/>
    <row r="19905" ht="12.75" customHeight="1" x14ac:dyDescent="0.2"/>
    <row r="19906" ht="12.75" customHeight="1" x14ac:dyDescent="0.2"/>
    <row r="19907" ht="12.75" customHeight="1" x14ac:dyDescent="0.2"/>
    <row r="19908" ht="12.75" customHeight="1" x14ac:dyDescent="0.2"/>
    <row r="19909" ht="12.75" customHeight="1" x14ac:dyDescent="0.2"/>
    <row r="19910" ht="12.75" customHeight="1" x14ac:dyDescent="0.2"/>
    <row r="19911" ht="12.75" customHeight="1" x14ac:dyDescent="0.2"/>
    <row r="19912" ht="12.75" customHeight="1" x14ac:dyDescent="0.2"/>
    <row r="19913" ht="12.75" customHeight="1" x14ac:dyDescent="0.2"/>
    <row r="19914" ht="12.75" customHeight="1" x14ac:dyDescent="0.2"/>
    <row r="19915" ht="12.75" customHeight="1" x14ac:dyDescent="0.2"/>
    <row r="19916" ht="12.75" customHeight="1" x14ac:dyDescent="0.2"/>
    <row r="19917" ht="12.75" customHeight="1" x14ac:dyDescent="0.2"/>
    <row r="19918" ht="12.75" customHeight="1" x14ac:dyDescent="0.2"/>
    <row r="19919" ht="12.75" customHeight="1" x14ac:dyDescent="0.2"/>
    <row r="19920" ht="12.75" customHeight="1" x14ac:dyDescent="0.2"/>
    <row r="19921" ht="12.75" customHeight="1" x14ac:dyDescent="0.2"/>
    <row r="19922" ht="12.75" customHeight="1" x14ac:dyDescent="0.2"/>
    <row r="19923" ht="12.75" customHeight="1" x14ac:dyDescent="0.2"/>
    <row r="19924" ht="12.75" customHeight="1" x14ac:dyDescent="0.2"/>
    <row r="19925" ht="12.75" customHeight="1" x14ac:dyDescent="0.2"/>
    <row r="19926" ht="12.75" customHeight="1" x14ac:dyDescent="0.2"/>
    <row r="19927" ht="12.75" customHeight="1" x14ac:dyDescent="0.2"/>
    <row r="19928" ht="12.75" customHeight="1" x14ac:dyDescent="0.2"/>
    <row r="19929" ht="12.75" customHeight="1" x14ac:dyDescent="0.2"/>
    <row r="19930" ht="12.75" customHeight="1" x14ac:dyDescent="0.2"/>
    <row r="19931" ht="12.75" customHeight="1" x14ac:dyDescent="0.2"/>
    <row r="19932" ht="12.75" customHeight="1" x14ac:dyDescent="0.2"/>
    <row r="19933" ht="12.75" customHeight="1" x14ac:dyDescent="0.2"/>
    <row r="19934" ht="12.75" customHeight="1" x14ac:dyDescent="0.2"/>
    <row r="19935" ht="12.75" customHeight="1" x14ac:dyDescent="0.2"/>
    <row r="19936" ht="12.75" customHeight="1" x14ac:dyDescent="0.2"/>
    <row r="19937" ht="12.75" customHeight="1" x14ac:dyDescent="0.2"/>
    <row r="19938" ht="12.75" customHeight="1" x14ac:dyDescent="0.2"/>
    <row r="19939" ht="12.75" customHeight="1" x14ac:dyDescent="0.2"/>
    <row r="19940" ht="12.75" customHeight="1" x14ac:dyDescent="0.2"/>
    <row r="19941" ht="12.75" customHeight="1" x14ac:dyDescent="0.2"/>
    <row r="19942" ht="12.75" customHeight="1" x14ac:dyDescent="0.2"/>
    <row r="19943" ht="12.75" customHeight="1" x14ac:dyDescent="0.2"/>
    <row r="19944" ht="12.75" customHeight="1" x14ac:dyDescent="0.2"/>
    <row r="19945" ht="12.75" customHeight="1" x14ac:dyDescent="0.2"/>
    <row r="19946" ht="12.75" customHeight="1" x14ac:dyDescent="0.2"/>
    <row r="19947" ht="12.75" customHeight="1" x14ac:dyDescent="0.2"/>
    <row r="19948" ht="12.75" customHeight="1" x14ac:dyDescent="0.2"/>
    <row r="19949" ht="12.75" customHeight="1" x14ac:dyDescent="0.2"/>
    <row r="19950" ht="12.75" customHeight="1" x14ac:dyDescent="0.2"/>
    <row r="19951" ht="12.75" customHeight="1" x14ac:dyDescent="0.2"/>
    <row r="19952" ht="12.75" customHeight="1" x14ac:dyDescent="0.2"/>
    <row r="19953" ht="12.75" customHeight="1" x14ac:dyDescent="0.2"/>
    <row r="19954" ht="12.75" customHeight="1" x14ac:dyDescent="0.2"/>
    <row r="19955" ht="12.75" customHeight="1" x14ac:dyDescent="0.2"/>
    <row r="19956" ht="12.75" customHeight="1" x14ac:dyDescent="0.2"/>
    <row r="19957" ht="12.75" customHeight="1" x14ac:dyDescent="0.2"/>
    <row r="19958" ht="12.75" customHeight="1" x14ac:dyDescent="0.2"/>
    <row r="19959" ht="12.75" customHeight="1" x14ac:dyDescent="0.2"/>
    <row r="19960" ht="12.75" customHeight="1" x14ac:dyDescent="0.2"/>
    <row r="19961" ht="12.75" customHeight="1" x14ac:dyDescent="0.2"/>
    <row r="19962" ht="12.75" customHeight="1" x14ac:dyDescent="0.2"/>
    <row r="19963" ht="12.75" customHeight="1" x14ac:dyDescent="0.2"/>
    <row r="19964" ht="12.75" customHeight="1" x14ac:dyDescent="0.2"/>
    <row r="19965" ht="12.75" customHeight="1" x14ac:dyDescent="0.2"/>
    <row r="19966" ht="12.75" customHeight="1" x14ac:dyDescent="0.2"/>
    <row r="19967" ht="12.75" customHeight="1" x14ac:dyDescent="0.2"/>
    <row r="19968" ht="12.75" customHeight="1" x14ac:dyDescent="0.2"/>
    <row r="19969" ht="12.75" customHeight="1" x14ac:dyDescent="0.2"/>
    <row r="19970" ht="12.75" customHeight="1" x14ac:dyDescent="0.2"/>
    <row r="19971" ht="12.75" customHeight="1" x14ac:dyDescent="0.2"/>
    <row r="19972" ht="12.75" customHeight="1" x14ac:dyDescent="0.2"/>
    <row r="19973" ht="12.75" customHeight="1" x14ac:dyDescent="0.2"/>
    <row r="19974" ht="12.75" customHeight="1" x14ac:dyDescent="0.2"/>
    <row r="19975" ht="12.75" customHeight="1" x14ac:dyDescent="0.2"/>
    <row r="19976" ht="12.75" customHeight="1" x14ac:dyDescent="0.2"/>
    <row r="19977" ht="12.75" customHeight="1" x14ac:dyDescent="0.2"/>
    <row r="19978" ht="12.75" customHeight="1" x14ac:dyDescent="0.2"/>
    <row r="19979" ht="12.75" customHeight="1" x14ac:dyDescent="0.2"/>
    <row r="19980" ht="12.75" customHeight="1" x14ac:dyDescent="0.2"/>
    <row r="19981" ht="12.75" customHeight="1" x14ac:dyDescent="0.2"/>
    <row r="19982" ht="12.75" customHeight="1" x14ac:dyDescent="0.2"/>
    <row r="19983" ht="12.75" customHeight="1" x14ac:dyDescent="0.2"/>
    <row r="19984" ht="12.75" customHeight="1" x14ac:dyDescent="0.2"/>
    <row r="19985" ht="12.75" customHeight="1" x14ac:dyDescent="0.2"/>
    <row r="19986" ht="12.75" customHeight="1" x14ac:dyDescent="0.2"/>
    <row r="19987" ht="12.75" customHeight="1" x14ac:dyDescent="0.2"/>
    <row r="19988" ht="12.75" customHeight="1" x14ac:dyDescent="0.2"/>
    <row r="19989" ht="12.75" customHeight="1" x14ac:dyDescent="0.2"/>
    <row r="19990" ht="12.75" customHeight="1" x14ac:dyDescent="0.2"/>
    <row r="19991" ht="12.75" customHeight="1" x14ac:dyDescent="0.2"/>
    <row r="19992" ht="12.75" customHeight="1" x14ac:dyDescent="0.2"/>
    <row r="19993" ht="12.75" customHeight="1" x14ac:dyDescent="0.2"/>
    <row r="19994" ht="12.75" customHeight="1" x14ac:dyDescent="0.2"/>
    <row r="19995" ht="12.75" customHeight="1" x14ac:dyDescent="0.2"/>
    <row r="19996" ht="12.75" customHeight="1" x14ac:dyDescent="0.2"/>
    <row r="19997" ht="12.75" customHeight="1" x14ac:dyDescent="0.2"/>
    <row r="19998" ht="12.75" customHeight="1" x14ac:dyDescent="0.2"/>
    <row r="19999" ht="12.75" customHeight="1" x14ac:dyDescent="0.2"/>
    <row r="20000" ht="12.75" customHeight="1" x14ac:dyDescent="0.2"/>
    <row r="20001" ht="12.75" customHeight="1" x14ac:dyDescent="0.2"/>
    <row r="20002" ht="12.75" customHeight="1" x14ac:dyDescent="0.2"/>
    <row r="20003" ht="12.75" customHeight="1" x14ac:dyDescent="0.2"/>
    <row r="20004" ht="12.75" customHeight="1" x14ac:dyDescent="0.2"/>
    <row r="20005" ht="12.75" customHeight="1" x14ac:dyDescent="0.2"/>
    <row r="20006" ht="12.75" customHeight="1" x14ac:dyDescent="0.2"/>
    <row r="20007" ht="12.75" customHeight="1" x14ac:dyDescent="0.2"/>
    <row r="20008" ht="12.75" customHeight="1" x14ac:dyDescent="0.2"/>
    <row r="20009" ht="12.75" customHeight="1" x14ac:dyDescent="0.2"/>
    <row r="20010" ht="12.75" customHeight="1" x14ac:dyDescent="0.2"/>
    <row r="20011" ht="12.75" customHeight="1" x14ac:dyDescent="0.2"/>
    <row r="20012" ht="12.75" customHeight="1" x14ac:dyDescent="0.2"/>
    <row r="20013" ht="12.75" customHeight="1" x14ac:dyDescent="0.2"/>
    <row r="20014" ht="12.75" customHeight="1" x14ac:dyDescent="0.2"/>
    <row r="20015" ht="12.75" customHeight="1" x14ac:dyDescent="0.2"/>
    <row r="20016" ht="12.75" customHeight="1" x14ac:dyDescent="0.2"/>
    <row r="20017" ht="12.75" customHeight="1" x14ac:dyDescent="0.2"/>
    <row r="20018" ht="12.75" customHeight="1" x14ac:dyDescent="0.2"/>
    <row r="20019" ht="12.75" customHeight="1" x14ac:dyDescent="0.2"/>
    <row r="20020" ht="12.75" customHeight="1" x14ac:dyDescent="0.2"/>
    <row r="20021" ht="12.75" customHeight="1" x14ac:dyDescent="0.2"/>
    <row r="20022" ht="12.75" customHeight="1" x14ac:dyDescent="0.2"/>
    <row r="20023" ht="12.75" customHeight="1" x14ac:dyDescent="0.2"/>
    <row r="20024" ht="12.75" customHeight="1" x14ac:dyDescent="0.2"/>
    <row r="20025" ht="12.75" customHeight="1" x14ac:dyDescent="0.2"/>
    <row r="20026" ht="12.75" customHeight="1" x14ac:dyDescent="0.2"/>
    <row r="20027" ht="12.75" customHeight="1" x14ac:dyDescent="0.2"/>
    <row r="20028" ht="12.75" customHeight="1" x14ac:dyDescent="0.2"/>
    <row r="20029" ht="12.75" customHeight="1" x14ac:dyDescent="0.2"/>
    <row r="20030" ht="12.75" customHeight="1" x14ac:dyDescent="0.2"/>
    <row r="20031" ht="12.75" customHeight="1" x14ac:dyDescent="0.2"/>
    <row r="20032" ht="12.75" customHeight="1" x14ac:dyDescent="0.2"/>
    <row r="20033" ht="12.75" customHeight="1" x14ac:dyDescent="0.2"/>
    <row r="20034" ht="12.75" customHeight="1" x14ac:dyDescent="0.2"/>
    <row r="20035" ht="12.75" customHeight="1" x14ac:dyDescent="0.2"/>
    <row r="20036" ht="12.75" customHeight="1" x14ac:dyDescent="0.2"/>
    <row r="20037" ht="12.75" customHeight="1" x14ac:dyDescent="0.2"/>
    <row r="20038" ht="12.75" customHeight="1" x14ac:dyDescent="0.2"/>
    <row r="20039" ht="12.75" customHeight="1" x14ac:dyDescent="0.2"/>
    <row r="20040" ht="12.75" customHeight="1" x14ac:dyDescent="0.2"/>
    <row r="20041" ht="12.75" customHeight="1" x14ac:dyDescent="0.2"/>
    <row r="20042" ht="12.75" customHeight="1" x14ac:dyDescent="0.2"/>
    <row r="20043" ht="12.75" customHeight="1" x14ac:dyDescent="0.2"/>
    <row r="20044" ht="12.75" customHeight="1" x14ac:dyDescent="0.2"/>
    <row r="20045" ht="12.75" customHeight="1" x14ac:dyDescent="0.2"/>
    <row r="20046" ht="12.75" customHeight="1" x14ac:dyDescent="0.2"/>
    <row r="20047" ht="12.75" customHeight="1" x14ac:dyDescent="0.2"/>
    <row r="20048" ht="12.75" customHeight="1" x14ac:dyDescent="0.2"/>
    <row r="20049" ht="12.75" customHeight="1" x14ac:dyDescent="0.2"/>
    <row r="20050" ht="12.75" customHeight="1" x14ac:dyDescent="0.2"/>
    <row r="20051" ht="12.75" customHeight="1" x14ac:dyDescent="0.2"/>
    <row r="20052" ht="12.75" customHeight="1" x14ac:dyDescent="0.2"/>
    <row r="20053" ht="12.75" customHeight="1" x14ac:dyDescent="0.2"/>
    <row r="20054" ht="12.75" customHeight="1" x14ac:dyDescent="0.2"/>
    <row r="20055" ht="12.75" customHeight="1" x14ac:dyDescent="0.2"/>
    <row r="20056" ht="12.75" customHeight="1" x14ac:dyDescent="0.2"/>
    <row r="20057" ht="12.75" customHeight="1" x14ac:dyDescent="0.2"/>
    <row r="20058" ht="12.75" customHeight="1" x14ac:dyDescent="0.2"/>
    <row r="20059" ht="12.75" customHeight="1" x14ac:dyDescent="0.2"/>
    <row r="20060" ht="12.75" customHeight="1" x14ac:dyDescent="0.2"/>
    <row r="20061" ht="12.75" customHeight="1" x14ac:dyDescent="0.2"/>
    <row r="20062" ht="12.75" customHeight="1" x14ac:dyDescent="0.2"/>
    <row r="20063" ht="12.75" customHeight="1" x14ac:dyDescent="0.2"/>
    <row r="20064" ht="12.75" customHeight="1" x14ac:dyDescent="0.2"/>
    <row r="20065" ht="12.75" customHeight="1" x14ac:dyDescent="0.2"/>
    <row r="20066" ht="12.75" customHeight="1" x14ac:dyDescent="0.2"/>
    <row r="20067" ht="12.75" customHeight="1" x14ac:dyDescent="0.2"/>
    <row r="20068" ht="12.75" customHeight="1" x14ac:dyDescent="0.2"/>
    <row r="20069" ht="12.75" customHeight="1" x14ac:dyDescent="0.2"/>
    <row r="20070" ht="12.75" customHeight="1" x14ac:dyDescent="0.2"/>
    <row r="20071" ht="12.75" customHeight="1" x14ac:dyDescent="0.2"/>
    <row r="20072" ht="12.75" customHeight="1" x14ac:dyDescent="0.2"/>
    <row r="20073" ht="12.75" customHeight="1" x14ac:dyDescent="0.2"/>
    <row r="20074" ht="12.75" customHeight="1" x14ac:dyDescent="0.2"/>
    <row r="20075" ht="12.75" customHeight="1" x14ac:dyDescent="0.2"/>
    <row r="20076" ht="12.75" customHeight="1" x14ac:dyDescent="0.2"/>
    <row r="20077" ht="12.75" customHeight="1" x14ac:dyDescent="0.2"/>
    <row r="20078" ht="12.75" customHeight="1" x14ac:dyDescent="0.2"/>
    <row r="20079" ht="12.75" customHeight="1" x14ac:dyDescent="0.2"/>
    <row r="20080" ht="12.75" customHeight="1" x14ac:dyDescent="0.2"/>
    <row r="20081" ht="12.75" customHeight="1" x14ac:dyDescent="0.2"/>
    <row r="20082" ht="12.75" customHeight="1" x14ac:dyDescent="0.2"/>
    <row r="20083" ht="12.75" customHeight="1" x14ac:dyDescent="0.2"/>
    <row r="20084" ht="12.75" customHeight="1" x14ac:dyDescent="0.2"/>
    <row r="20085" ht="12.75" customHeight="1" x14ac:dyDescent="0.2"/>
    <row r="20086" ht="12.75" customHeight="1" x14ac:dyDescent="0.2"/>
    <row r="20087" ht="12.75" customHeight="1" x14ac:dyDescent="0.2"/>
    <row r="20088" ht="12.75" customHeight="1" x14ac:dyDescent="0.2"/>
    <row r="20089" ht="12.75" customHeight="1" x14ac:dyDescent="0.2"/>
    <row r="20090" ht="12.75" customHeight="1" x14ac:dyDescent="0.2"/>
    <row r="20091" ht="12.75" customHeight="1" x14ac:dyDescent="0.2"/>
    <row r="20092" ht="12.75" customHeight="1" x14ac:dyDescent="0.2"/>
    <row r="20093" ht="12.75" customHeight="1" x14ac:dyDescent="0.2"/>
    <row r="20094" ht="12.75" customHeight="1" x14ac:dyDescent="0.2"/>
    <row r="20095" ht="12.75" customHeight="1" x14ac:dyDescent="0.2"/>
    <row r="20096" ht="12.75" customHeight="1" x14ac:dyDescent="0.2"/>
    <row r="20097" ht="12.75" customHeight="1" x14ac:dyDescent="0.2"/>
    <row r="20098" ht="12.75" customHeight="1" x14ac:dyDescent="0.2"/>
    <row r="20099" ht="12.75" customHeight="1" x14ac:dyDescent="0.2"/>
    <row r="20100" ht="12.75" customHeight="1" x14ac:dyDescent="0.2"/>
    <row r="20101" ht="12.75" customHeight="1" x14ac:dyDescent="0.2"/>
    <row r="20102" ht="12.75" customHeight="1" x14ac:dyDescent="0.2"/>
    <row r="20103" ht="12.75" customHeight="1" x14ac:dyDescent="0.2"/>
    <row r="20104" ht="12.75" customHeight="1" x14ac:dyDescent="0.2"/>
    <row r="20105" ht="12.75" customHeight="1" x14ac:dyDescent="0.2"/>
    <row r="20106" ht="12.75" customHeight="1" x14ac:dyDescent="0.2"/>
    <row r="20107" ht="12.75" customHeight="1" x14ac:dyDescent="0.2"/>
    <row r="20108" ht="12.75" customHeight="1" x14ac:dyDescent="0.2"/>
    <row r="20109" ht="12.75" customHeight="1" x14ac:dyDescent="0.2"/>
    <row r="20110" ht="12.75" customHeight="1" x14ac:dyDescent="0.2"/>
    <row r="20111" ht="12.75" customHeight="1" x14ac:dyDescent="0.2"/>
    <row r="20112" ht="12.75" customHeight="1" x14ac:dyDescent="0.2"/>
    <row r="20113" ht="12.75" customHeight="1" x14ac:dyDescent="0.2"/>
    <row r="20114" ht="12.75" customHeight="1" x14ac:dyDescent="0.2"/>
    <row r="20115" ht="12.75" customHeight="1" x14ac:dyDescent="0.2"/>
    <row r="20116" ht="12.75" customHeight="1" x14ac:dyDescent="0.2"/>
    <row r="20117" ht="12.75" customHeight="1" x14ac:dyDescent="0.2"/>
    <row r="20118" ht="12.75" customHeight="1" x14ac:dyDescent="0.2"/>
    <row r="20119" ht="12.75" customHeight="1" x14ac:dyDescent="0.2"/>
    <row r="20120" ht="12.75" customHeight="1" x14ac:dyDescent="0.2"/>
    <row r="20121" ht="12.75" customHeight="1" x14ac:dyDescent="0.2"/>
    <row r="20122" ht="12.75" customHeight="1" x14ac:dyDescent="0.2"/>
    <row r="20123" ht="12.75" customHeight="1" x14ac:dyDescent="0.2"/>
    <row r="20124" ht="12.75" customHeight="1" x14ac:dyDescent="0.2"/>
    <row r="20125" ht="12.75" customHeight="1" x14ac:dyDescent="0.2"/>
    <row r="20126" ht="12.75" customHeight="1" x14ac:dyDescent="0.2"/>
    <row r="20127" ht="12.75" customHeight="1" x14ac:dyDescent="0.2"/>
    <row r="20128" ht="12.75" customHeight="1" x14ac:dyDescent="0.2"/>
    <row r="20129" ht="12.75" customHeight="1" x14ac:dyDescent="0.2"/>
    <row r="20130" ht="12.75" customHeight="1" x14ac:dyDescent="0.2"/>
    <row r="20131" ht="12.75" customHeight="1" x14ac:dyDescent="0.2"/>
    <row r="20132" ht="12.75" customHeight="1" x14ac:dyDescent="0.2"/>
    <row r="20133" ht="12.75" customHeight="1" x14ac:dyDescent="0.2"/>
    <row r="20134" ht="12.75" customHeight="1" x14ac:dyDescent="0.2"/>
    <row r="20135" ht="12.75" customHeight="1" x14ac:dyDescent="0.2"/>
    <row r="20136" ht="12.75" customHeight="1" x14ac:dyDescent="0.2"/>
    <row r="20137" ht="12.75" customHeight="1" x14ac:dyDescent="0.2"/>
    <row r="20138" ht="12.75" customHeight="1" x14ac:dyDescent="0.2"/>
    <row r="20139" ht="12.75" customHeight="1" x14ac:dyDescent="0.2"/>
    <row r="20140" ht="12.75" customHeight="1" x14ac:dyDescent="0.2"/>
    <row r="20141" ht="12.75" customHeight="1" x14ac:dyDescent="0.2"/>
    <row r="20142" ht="12.75" customHeight="1" x14ac:dyDescent="0.2"/>
    <row r="20143" ht="12.75" customHeight="1" x14ac:dyDescent="0.2"/>
    <row r="20144" ht="12.75" customHeight="1" x14ac:dyDescent="0.2"/>
    <row r="20145" ht="12.75" customHeight="1" x14ac:dyDescent="0.2"/>
    <row r="20146" ht="12.75" customHeight="1" x14ac:dyDescent="0.2"/>
    <row r="20147" ht="12.75" customHeight="1" x14ac:dyDescent="0.2"/>
    <row r="20148" ht="12.75" customHeight="1" x14ac:dyDescent="0.2"/>
    <row r="20149" ht="12.75" customHeight="1" x14ac:dyDescent="0.2"/>
    <row r="20150" ht="12.75" customHeight="1" x14ac:dyDescent="0.2"/>
    <row r="20151" ht="12.75" customHeight="1" x14ac:dyDescent="0.2"/>
    <row r="20152" ht="12.75" customHeight="1" x14ac:dyDescent="0.2"/>
    <row r="20153" ht="12.75" customHeight="1" x14ac:dyDescent="0.2"/>
    <row r="20154" ht="12.75" customHeight="1" x14ac:dyDescent="0.2"/>
    <row r="20155" ht="12.75" customHeight="1" x14ac:dyDescent="0.2"/>
    <row r="20156" ht="12.75" customHeight="1" x14ac:dyDescent="0.2"/>
    <row r="20157" ht="12.75" customHeight="1" x14ac:dyDescent="0.2"/>
    <row r="20158" ht="12.75" customHeight="1" x14ac:dyDescent="0.2"/>
    <row r="20159" ht="12.75" customHeight="1" x14ac:dyDescent="0.2"/>
    <row r="20160" ht="12.75" customHeight="1" x14ac:dyDescent="0.2"/>
    <row r="20161" ht="12.75" customHeight="1" x14ac:dyDescent="0.2"/>
    <row r="20162" ht="12.75" customHeight="1" x14ac:dyDescent="0.2"/>
    <row r="20163" ht="12.75" customHeight="1" x14ac:dyDescent="0.2"/>
    <row r="20164" ht="12.75" customHeight="1" x14ac:dyDescent="0.2"/>
    <row r="20165" ht="12.75" customHeight="1" x14ac:dyDescent="0.2"/>
    <row r="20166" ht="12.75" customHeight="1" x14ac:dyDescent="0.2"/>
    <row r="20167" ht="12.75" customHeight="1" x14ac:dyDescent="0.2"/>
    <row r="20168" ht="12.75" customHeight="1" x14ac:dyDescent="0.2"/>
    <row r="20169" ht="12.75" customHeight="1" x14ac:dyDescent="0.2"/>
    <row r="20170" ht="12.75" customHeight="1" x14ac:dyDescent="0.2"/>
    <row r="20171" ht="12.75" customHeight="1" x14ac:dyDescent="0.2"/>
    <row r="20172" ht="12.75" customHeight="1" x14ac:dyDescent="0.2"/>
    <row r="20173" ht="12.75" customHeight="1" x14ac:dyDescent="0.2"/>
    <row r="20174" ht="12.75" customHeight="1" x14ac:dyDescent="0.2"/>
    <row r="20175" ht="12.75" customHeight="1" x14ac:dyDescent="0.2"/>
    <row r="20176" ht="12.75" customHeight="1" x14ac:dyDescent="0.2"/>
    <row r="20177" ht="12.75" customHeight="1" x14ac:dyDescent="0.2"/>
    <row r="20178" ht="12.75" customHeight="1" x14ac:dyDescent="0.2"/>
    <row r="20179" ht="12.75" customHeight="1" x14ac:dyDescent="0.2"/>
    <row r="20180" ht="12.75" customHeight="1" x14ac:dyDescent="0.2"/>
    <row r="20181" ht="12.75" customHeight="1" x14ac:dyDescent="0.2"/>
    <row r="20182" ht="12.75" customHeight="1" x14ac:dyDescent="0.2"/>
    <row r="20183" ht="12.75" customHeight="1" x14ac:dyDescent="0.2"/>
    <row r="20184" ht="12.75" customHeight="1" x14ac:dyDescent="0.2"/>
    <row r="20185" ht="12.75" customHeight="1" x14ac:dyDescent="0.2"/>
    <row r="20186" ht="12.75" customHeight="1" x14ac:dyDescent="0.2"/>
    <row r="20187" ht="12.75" customHeight="1" x14ac:dyDescent="0.2"/>
    <row r="20188" ht="12.75" customHeight="1" x14ac:dyDescent="0.2"/>
    <row r="20189" ht="12.75" customHeight="1" x14ac:dyDescent="0.2"/>
    <row r="20190" ht="12.75" customHeight="1" x14ac:dyDescent="0.2"/>
    <row r="20191" ht="12.75" customHeight="1" x14ac:dyDescent="0.2"/>
    <row r="20192" ht="12.75" customHeight="1" x14ac:dyDescent="0.2"/>
    <row r="20193" ht="12.75" customHeight="1" x14ac:dyDescent="0.2"/>
    <row r="20194" ht="12.75" customHeight="1" x14ac:dyDescent="0.2"/>
    <row r="20195" ht="12.75" customHeight="1" x14ac:dyDescent="0.2"/>
    <row r="20196" ht="12.75" customHeight="1" x14ac:dyDescent="0.2"/>
    <row r="20197" ht="12.75" customHeight="1" x14ac:dyDescent="0.2"/>
    <row r="20198" ht="12.75" customHeight="1" x14ac:dyDescent="0.2"/>
    <row r="20199" ht="12.75" customHeight="1" x14ac:dyDescent="0.2"/>
    <row r="20200" ht="12.75" customHeight="1" x14ac:dyDescent="0.2"/>
    <row r="20201" ht="12.75" customHeight="1" x14ac:dyDescent="0.2"/>
    <row r="20202" ht="12.75" customHeight="1" x14ac:dyDescent="0.2"/>
    <row r="20203" ht="12.75" customHeight="1" x14ac:dyDescent="0.2"/>
    <row r="20204" ht="12.75" customHeight="1" x14ac:dyDescent="0.2"/>
    <row r="20205" ht="12.75" customHeight="1" x14ac:dyDescent="0.2"/>
    <row r="20206" ht="12.75" customHeight="1" x14ac:dyDescent="0.2"/>
    <row r="20207" ht="12.75" customHeight="1" x14ac:dyDescent="0.2"/>
    <row r="20208" ht="12.75" customHeight="1" x14ac:dyDescent="0.2"/>
    <row r="20209" ht="12.75" customHeight="1" x14ac:dyDescent="0.2"/>
    <row r="20210" ht="12.75" customHeight="1" x14ac:dyDescent="0.2"/>
    <row r="20211" ht="12.75" customHeight="1" x14ac:dyDescent="0.2"/>
    <row r="20212" ht="12.75" customHeight="1" x14ac:dyDescent="0.2"/>
    <row r="20213" ht="12.75" customHeight="1" x14ac:dyDescent="0.2"/>
    <row r="20214" ht="12.75" customHeight="1" x14ac:dyDescent="0.2"/>
    <row r="20215" ht="12.75" customHeight="1" x14ac:dyDescent="0.2"/>
    <row r="20216" ht="12.75" customHeight="1" x14ac:dyDescent="0.2"/>
    <row r="20217" ht="12.75" customHeight="1" x14ac:dyDescent="0.2"/>
    <row r="20218" ht="12.75" customHeight="1" x14ac:dyDescent="0.2"/>
    <row r="20219" ht="12.75" customHeight="1" x14ac:dyDescent="0.2"/>
    <row r="20220" ht="12.75" customHeight="1" x14ac:dyDescent="0.2"/>
    <row r="20221" ht="12.75" customHeight="1" x14ac:dyDescent="0.2"/>
    <row r="20222" ht="12.75" customHeight="1" x14ac:dyDescent="0.2"/>
    <row r="20223" ht="12.75" customHeight="1" x14ac:dyDescent="0.2"/>
    <row r="20224" ht="12.75" customHeight="1" x14ac:dyDescent="0.2"/>
    <row r="20225" ht="12.75" customHeight="1" x14ac:dyDescent="0.2"/>
    <row r="20226" ht="12.75" customHeight="1" x14ac:dyDescent="0.2"/>
    <row r="20227" ht="12.75" customHeight="1" x14ac:dyDescent="0.2"/>
    <row r="20228" ht="12.75" customHeight="1" x14ac:dyDescent="0.2"/>
    <row r="20229" ht="12.75" customHeight="1" x14ac:dyDescent="0.2"/>
    <row r="20230" ht="12.75" customHeight="1" x14ac:dyDescent="0.2"/>
    <row r="20231" ht="12.75" customHeight="1" x14ac:dyDescent="0.2"/>
    <row r="20232" ht="12.75" customHeight="1" x14ac:dyDescent="0.2"/>
    <row r="20233" ht="12.75" customHeight="1" x14ac:dyDescent="0.2"/>
    <row r="20234" ht="12.75" customHeight="1" x14ac:dyDescent="0.2"/>
    <row r="20235" ht="12.75" customHeight="1" x14ac:dyDescent="0.2"/>
    <row r="20236" ht="12.75" customHeight="1" x14ac:dyDescent="0.2"/>
    <row r="20237" ht="12.75" customHeight="1" x14ac:dyDescent="0.2"/>
    <row r="20238" ht="12.75" customHeight="1" x14ac:dyDescent="0.2"/>
    <row r="20239" ht="12.75" customHeight="1" x14ac:dyDescent="0.2"/>
    <row r="20240" ht="12.75" customHeight="1" x14ac:dyDescent="0.2"/>
    <row r="20241" ht="12.75" customHeight="1" x14ac:dyDescent="0.2"/>
    <row r="20242" ht="12.75" customHeight="1" x14ac:dyDescent="0.2"/>
    <row r="20243" ht="12.75" customHeight="1" x14ac:dyDescent="0.2"/>
    <row r="20244" ht="12.75" customHeight="1" x14ac:dyDescent="0.2"/>
    <row r="20245" ht="12.75" customHeight="1" x14ac:dyDescent="0.2"/>
    <row r="20246" ht="12.75" customHeight="1" x14ac:dyDescent="0.2"/>
    <row r="20247" ht="12.75" customHeight="1" x14ac:dyDescent="0.2"/>
    <row r="20248" ht="12.75" customHeight="1" x14ac:dyDescent="0.2"/>
    <row r="20249" ht="12.75" customHeight="1" x14ac:dyDescent="0.2"/>
    <row r="20250" ht="12.75" customHeight="1" x14ac:dyDescent="0.2"/>
    <row r="20251" ht="12.75" customHeight="1" x14ac:dyDescent="0.2"/>
    <row r="20252" ht="12.75" customHeight="1" x14ac:dyDescent="0.2"/>
    <row r="20253" ht="12.75" customHeight="1" x14ac:dyDescent="0.2"/>
    <row r="20254" ht="12.75" customHeight="1" x14ac:dyDescent="0.2"/>
    <row r="20255" ht="12.75" customHeight="1" x14ac:dyDescent="0.2"/>
    <row r="20256" ht="12.75" customHeight="1" x14ac:dyDescent="0.2"/>
    <row r="20257" ht="12.75" customHeight="1" x14ac:dyDescent="0.2"/>
    <row r="20258" ht="12.75" customHeight="1" x14ac:dyDescent="0.2"/>
    <row r="20259" ht="12.75" customHeight="1" x14ac:dyDescent="0.2"/>
    <row r="20260" ht="12.75" customHeight="1" x14ac:dyDescent="0.2"/>
    <row r="20261" ht="12.75" customHeight="1" x14ac:dyDescent="0.2"/>
    <row r="20262" ht="12.75" customHeight="1" x14ac:dyDescent="0.2"/>
    <row r="20263" ht="12.75" customHeight="1" x14ac:dyDescent="0.2"/>
    <row r="20264" ht="12.75" customHeight="1" x14ac:dyDescent="0.2"/>
    <row r="20265" ht="12.75" customHeight="1" x14ac:dyDescent="0.2"/>
    <row r="20266" ht="12.75" customHeight="1" x14ac:dyDescent="0.2"/>
    <row r="20267" ht="12.75" customHeight="1" x14ac:dyDescent="0.2"/>
    <row r="20268" ht="12.75" customHeight="1" x14ac:dyDescent="0.2"/>
    <row r="20269" ht="12.75" customHeight="1" x14ac:dyDescent="0.2"/>
    <row r="20270" ht="12.75" customHeight="1" x14ac:dyDescent="0.2"/>
    <row r="20271" ht="12.75" customHeight="1" x14ac:dyDescent="0.2"/>
    <row r="20272" ht="12.75" customHeight="1" x14ac:dyDescent="0.2"/>
    <row r="20273" ht="12.75" customHeight="1" x14ac:dyDescent="0.2"/>
    <row r="20274" ht="12.75" customHeight="1" x14ac:dyDescent="0.2"/>
    <row r="20275" ht="12.75" customHeight="1" x14ac:dyDescent="0.2"/>
    <row r="20276" ht="12.75" customHeight="1" x14ac:dyDescent="0.2"/>
    <row r="20277" ht="12.75" customHeight="1" x14ac:dyDescent="0.2"/>
    <row r="20278" ht="12.75" customHeight="1" x14ac:dyDescent="0.2"/>
    <row r="20279" ht="12.75" customHeight="1" x14ac:dyDescent="0.2"/>
    <row r="20280" ht="12.75" customHeight="1" x14ac:dyDescent="0.2"/>
    <row r="20281" ht="12.75" customHeight="1" x14ac:dyDescent="0.2"/>
    <row r="20282" ht="12.75" customHeight="1" x14ac:dyDescent="0.2"/>
    <row r="20283" ht="12.75" customHeight="1" x14ac:dyDescent="0.2"/>
    <row r="20284" ht="12.75" customHeight="1" x14ac:dyDescent="0.2"/>
    <row r="20285" ht="12.75" customHeight="1" x14ac:dyDescent="0.2"/>
    <row r="20286" ht="12.75" customHeight="1" x14ac:dyDescent="0.2"/>
    <row r="20287" ht="12.75" customHeight="1" x14ac:dyDescent="0.2"/>
    <row r="20288" ht="12.75" customHeight="1" x14ac:dyDescent="0.2"/>
    <row r="20289" ht="12.75" customHeight="1" x14ac:dyDescent="0.2"/>
    <row r="20290" ht="12.75" customHeight="1" x14ac:dyDescent="0.2"/>
    <row r="20291" ht="12.75" customHeight="1" x14ac:dyDescent="0.2"/>
    <row r="20292" ht="12.75" customHeight="1" x14ac:dyDescent="0.2"/>
    <row r="20293" ht="12.75" customHeight="1" x14ac:dyDescent="0.2"/>
    <row r="20294" ht="12.75" customHeight="1" x14ac:dyDescent="0.2"/>
    <row r="20295" ht="12.75" customHeight="1" x14ac:dyDescent="0.2"/>
    <row r="20296" ht="12.75" customHeight="1" x14ac:dyDescent="0.2"/>
    <row r="20297" ht="12.75" customHeight="1" x14ac:dyDescent="0.2"/>
    <row r="20298" ht="12.75" customHeight="1" x14ac:dyDescent="0.2"/>
    <row r="20299" ht="12.75" customHeight="1" x14ac:dyDescent="0.2"/>
    <row r="20300" ht="12.75" customHeight="1" x14ac:dyDescent="0.2"/>
    <row r="20301" ht="12.75" customHeight="1" x14ac:dyDescent="0.2"/>
    <row r="20302" ht="12.75" customHeight="1" x14ac:dyDescent="0.2"/>
    <row r="20303" ht="12.75" customHeight="1" x14ac:dyDescent="0.2"/>
    <row r="20304" ht="12.75" customHeight="1" x14ac:dyDescent="0.2"/>
    <row r="20305" ht="12.75" customHeight="1" x14ac:dyDescent="0.2"/>
    <row r="20306" ht="12.75" customHeight="1" x14ac:dyDescent="0.2"/>
    <row r="20307" ht="12.75" customHeight="1" x14ac:dyDescent="0.2"/>
    <row r="20308" ht="12.75" customHeight="1" x14ac:dyDescent="0.2"/>
    <row r="20309" ht="12.75" customHeight="1" x14ac:dyDescent="0.2"/>
    <row r="20310" ht="12.75" customHeight="1" x14ac:dyDescent="0.2"/>
    <row r="20311" ht="12.75" customHeight="1" x14ac:dyDescent="0.2"/>
    <row r="20312" ht="12.75" customHeight="1" x14ac:dyDescent="0.2"/>
    <row r="20313" ht="12.75" customHeight="1" x14ac:dyDescent="0.2"/>
    <row r="20314" ht="12.75" customHeight="1" x14ac:dyDescent="0.2"/>
    <row r="20315" ht="12.75" customHeight="1" x14ac:dyDescent="0.2"/>
    <row r="20316" ht="12.75" customHeight="1" x14ac:dyDescent="0.2"/>
    <row r="20317" ht="12.75" customHeight="1" x14ac:dyDescent="0.2"/>
    <row r="20318" ht="12.75" customHeight="1" x14ac:dyDescent="0.2"/>
    <row r="20319" ht="12.75" customHeight="1" x14ac:dyDescent="0.2"/>
    <row r="20320" ht="12.75" customHeight="1" x14ac:dyDescent="0.2"/>
    <row r="20321" ht="12.75" customHeight="1" x14ac:dyDescent="0.2"/>
    <row r="20322" ht="12.75" customHeight="1" x14ac:dyDescent="0.2"/>
    <row r="20323" ht="12.75" customHeight="1" x14ac:dyDescent="0.2"/>
    <row r="20324" ht="12.75" customHeight="1" x14ac:dyDescent="0.2"/>
    <row r="20325" ht="12.75" customHeight="1" x14ac:dyDescent="0.2"/>
    <row r="20326" ht="12.75" customHeight="1" x14ac:dyDescent="0.2"/>
    <row r="20327" ht="12.75" customHeight="1" x14ac:dyDescent="0.2"/>
    <row r="20328" ht="12.75" customHeight="1" x14ac:dyDescent="0.2"/>
    <row r="20329" ht="12.75" customHeight="1" x14ac:dyDescent="0.2"/>
    <row r="20330" ht="12.75" customHeight="1" x14ac:dyDescent="0.2"/>
    <row r="20331" ht="12.75" customHeight="1" x14ac:dyDescent="0.2"/>
    <row r="20332" ht="12.75" customHeight="1" x14ac:dyDescent="0.2"/>
    <row r="20333" ht="12.75" customHeight="1" x14ac:dyDescent="0.2"/>
    <row r="20334" ht="12.75" customHeight="1" x14ac:dyDescent="0.2"/>
    <row r="20335" ht="12.75" customHeight="1" x14ac:dyDescent="0.2"/>
    <row r="20336" ht="12.75" customHeight="1" x14ac:dyDescent="0.2"/>
    <row r="20337" ht="12.75" customHeight="1" x14ac:dyDescent="0.2"/>
    <row r="20338" ht="12.75" customHeight="1" x14ac:dyDescent="0.2"/>
    <row r="20339" ht="12.75" customHeight="1" x14ac:dyDescent="0.2"/>
    <row r="20340" ht="12.75" customHeight="1" x14ac:dyDescent="0.2"/>
    <row r="20341" ht="12.75" customHeight="1" x14ac:dyDescent="0.2"/>
    <row r="20342" ht="12.75" customHeight="1" x14ac:dyDescent="0.2"/>
    <row r="20343" ht="12.75" customHeight="1" x14ac:dyDescent="0.2"/>
    <row r="20344" ht="12.75" customHeight="1" x14ac:dyDescent="0.2"/>
    <row r="20345" ht="12.75" customHeight="1" x14ac:dyDescent="0.2"/>
    <row r="20346" ht="12.75" customHeight="1" x14ac:dyDescent="0.2"/>
    <row r="20347" ht="12.75" customHeight="1" x14ac:dyDescent="0.2"/>
    <row r="20348" ht="12.75" customHeight="1" x14ac:dyDescent="0.2"/>
    <row r="20349" ht="12.75" customHeight="1" x14ac:dyDescent="0.2"/>
    <row r="20350" ht="12.75" customHeight="1" x14ac:dyDescent="0.2"/>
    <row r="20351" ht="12.75" customHeight="1" x14ac:dyDescent="0.2"/>
    <row r="20352" ht="12.75" customHeight="1" x14ac:dyDescent="0.2"/>
    <row r="20353" ht="12.75" customHeight="1" x14ac:dyDescent="0.2"/>
    <row r="20354" ht="12.75" customHeight="1" x14ac:dyDescent="0.2"/>
    <row r="20355" ht="12.75" customHeight="1" x14ac:dyDescent="0.2"/>
    <row r="20356" ht="12.75" customHeight="1" x14ac:dyDescent="0.2"/>
    <row r="20357" ht="12.75" customHeight="1" x14ac:dyDescent="0.2"/>
    <row r="20358" ht="12.75" customHeight="1" x14ac:dyDescent="0.2"/>
    <row r="20359" ht="12.75" customHeight="1" x14ac:dyDescent="0.2"/>
    <row r="20360" ht="12.75" customHeight="1" x14ac:dyDescent="0.2"/>
    <row r="20361" ht="12.75" customHeight="1" x14ac:dyDescent="0.2"/>
    <row r="20362" ht="12.75" customHeight="1" x14ac:dyDescent="0.2"/>
    <row r="20363" ht="12.75" customHeight="1" x14ac:dyDescent="0.2"/>
    <row r="20364" ht="12.75" customHeight="1" x14ac:dyDescent="0.2"/>
    <row r="20365" ht="12.75" customHeight="1" x14ac:dyDescent="0.2"/>
    <row r="20366" ht="12.75" customHeight="1" x14ac:dyDescent="0.2"/>
    <row r="20367" ht="12.75" customHeight="1" x14ac:dyDescent="0.2"/>
    <row r="20368" ht="12.75" customHeight="1" x14ac:dyDescent="0.2"/>
    <row r="20369" ht="12.75" customHeight="1" x14ac:dyDescent="0.2"/>
    <row r="20370" ht="12.75" customHeight="1" x14ac:dyDescent="0.2"/>
    <row r="20371" ht="12.75" customHeight="1" x14ac:dyDescent="0.2"/>
    <row r="20372" ht="12.75" customHeight="1" x14ac:dyDescent="0.2"/>
    <row r="20373" ht="12.75" customHeight="1" x14ac:dyDescent="0.2"/>
    <row r="20374" ht="12.75" customHeight="1" x14ac:dyDescent="0.2"/>
    <row r="20375" ht="12.75" customHeight="1" x14ac:dyDescent="0.2"/>
    <row r="20376" ht="12.75" customHeight="1" x14ac:dyDescent="0.2"/>
    <row r="20377" ht="12.75" customHeight="1" x14ac:dyDescent="0.2"/>
    <row r="20378" ht="12.75" customHeight="1" x14ac:dyDescent="0.2"/>
    <row r="20379" ht="12.75" customHeight="1" x14ac:dyDescent="0.2"/>
    <row r="20380" ht="12.75" customHeight="1" x14ac:dyDescent="0.2"/>
    <row r="20381" ht="12.75" customHeight="1" x14ac:dyDescent="0.2"/>
    <row r="20382" ht="12.75" customHeight="1" x14ac:dyDescent="0.2"/>
    <row r="20383" ht="12.75" customHeight="1" x14ac:dyDescent="0.2"/>
    <row r="20384" ht="12.75" customHeight="1" x14ac:dyDescent="0.2"/>
    <row r="20385" ht="12.75" customHeight="1" x14ac:dyDescent="0.2"/>
    <row r="20386" ht="12.75" customHeight="1" x14ac:dyDescent="0.2"/>
    <row r="20387" ht="12.75" customHeight="1" x14ac:dyDescent="0.2"/>
    <row r="20388" ht="12.75" customHeight="1" x14ac:dyDescent="0.2"/>
    <row r="20389" ht="12.75" customHeight="1" x14ac:dyDescent="0.2"/>
    <row r="20390" ht="12.75" customHeight="1" x14ac:dyDescent="0.2"/>
    <row r="20391" ht="12.75" customHeight="1" x14ac:dyDescent="0.2"/>
    <row r="20392" ht="12.75" customHeight="1" x14ac:dyDescent="0.2"/>
    <row r="20393" ht="12.75" customHeight="1" x14ac:dyDescent="0.2"/>
    <row r="20394" ht="12.75" customHeight="1" x14ac:dyDescent="0.2"/>
    <row r="20395" ht="12.75" customHeight="1" x14ac:dyDescent="0.2"/>
    <row r="20396" ht="12.75" customHeight="1" x14ac:dyDescent="0.2"/>
    <row r="20397" ht="12.75" customHeight="1" x14ac:dyDescent="0.2"/>
    <row r="20398" ht="12.75" customHeight="1" x14ac:dyDescent="0.2"/>
    <row r="20399" ht="12.75" customHeight="1" x14ac:dyDescent="0.2"/>
    <row r="20400" ht="12.75" customHeight="1" x14ac:dyDescent="0.2"/>
    <row r="20401" ht="12.75" customHeight="1" x14ac:dyDescent="0.2"/>
    <row r="20402" ht="12.75" customHeight="1" x14ac:dyDescent="0.2"/>
    <row r="20403" ht="12.75" customHeight="1" x14ac:dyDescent="0.2"/>
    <row r="20404" ht="12.75" customHeight="1" x14ac:dyDescent="0.2"/>
    <row r="20405" ht="12.75" customHeight="1" x14ac:dyDescent="0.2"/>
    <row r="20406" ht="12.75" customHeight="1" x14ac:dyDescent="0.2"/>
    <row r="20407" ht="12.75" customHeight="1" x14ac:dyDescent="0.2"/>
    <row r="20408" ht="12.75" customHeight="1" x14ac:dyDescent="0.2"/>
    <row r="20409" ht="12.75" customHeight="1" x14ac:dyDescent="0.2"/>
    <row r="20410" ht="12.75" customHeight="1" x14ac:dyDescent="0.2"/>
    <row r="20411" ht="12.75" customHeight="1" x14ac:dyDescent="0.2"/>
    <row r="20412" ht="12.75" customHeight="1" x14ac:dyDescent="0.2"/>
    <row r="20413" ht="12.75" customHeight="1" x14ac:dyDescent="0.2"/>
    <row r="20414" ht="12.75" customHeight="1" x14ac:dyDescent="0.2"/>
    <row r="20415" ht="12.75" customHeight="1" x14ac:dyDescent="0.2"/>
    <row r="20416" ht="12.75" customHeight="1" x14ac:dyDescent="0.2"/>
    <row r="20417" ht="12.75" customHeight="1" x14ac:dyDescent="0.2"/>
    <row r="20418" ht="12.75" customHeight="1" x14ac:dyDescent="0.2"/>
    <row r="20419" ht="12.75" customHeight="1" x14ac:dyDescent="0.2"/>
    <row r="20420" ht="12.75" customHeight="1" x14ac:dyDescent="0.2"/>
    <row r="20421" ht="12.75" customHeight="1" x14ac:dyDescent="0.2"/>
    <row r="20422" ht="12.75" customHeight="1" x14ac:dyDescent="0.2"/>
    <row r="20423" ht="12.75" customHeight="1" x14ac:dyDescent="0.2"/>
    <row r="20424" ht="12.75" customHeight="1" x14ac:dyDescent="0.2"/>
    <row r="20425" ht="12.75" customHeight="1" x14ac:dyDescent="0.2"/>
    <row r="20426" ht="12.75" customHeight="1" x14ac:dyDescent="0.2"/>
    <row r="20427" ht="12.75" customHeight="1" x14ac:dyDescent="0.2"/>
    <row r="20428" ht="12.75" customHeight="1" x14ac:dyDescent="0.2"/>
    <row r="20429" ht="12.75" customHeight="1" x14ac:dyDescent="0.2"/>
    <row r="20430" ht="12.75" customHeight="1" x14ac:dyDescent="0.2"/>
    <row r="20431" ht="12.75" customHeight="1" x14ac:dyDescent="0.2"/>
    <row r="20432" ht="12.75" customHeight="1" x14ac:dyDescent="0.2"/>
    <row r="20433" ht="12.75" customHeight="1" x14ac:dyDescent="0.2"/>
    <row r="20434" ht="12.75" customHeight="1" x14ac:dyDescent="0.2"/>
    <row r="20435" ht="12.75" customHeight="1" x14ac:dyDescent="0.2"/>
    <row r="20436" ht="12.75" customHeight="1" x14ac:dyDescent="0.2"/>
    <row r="20437" ht="12.75" customHeight="1" x14ac:dyDescent="0.2"/>
    <row r="20438" ht="12.75" customHeight="1" x14ac:dyDescent="0.2"/>
    <row r="20439" ht="12.75" customHeight="1" x14ac:dyDescent="0.2"/>
    <row r="20440" ht="12.75" customHeight="1" x14ac:dyDescent="0.2"/>
    <row r="20441" ht="12.75" customHeight="1" x14ac:dyDescent="0.2"/>
    <row r="20442" ht="12.75" customHeight="1" x14ac:dyDescent="0.2"/>
    <row r="20443" ht="12.75" customHeight="1" x14ac:dyDescent="0.2"/>
    <row r="20444" ht="12.75" customHeight="1" x14ac:dyDescent="0.2"/>
    <row r="20445" ht="12.75" customHeight="1" x14ac:dyDescent="0.2"/>
    <row r="20446" ht="12.75" customHeight="1" x14ac:dyDescent="0.2"/>
    <row r="20447" ht="12.75" customHeight="1" x14ac:dyDescent="0.2"/>
    <row r="20448" ht="12.75" customHeight="1" x14ac:dyDescent="0.2"/>
    <row r="20449" ht="12.75" customHeight="1" x14ac:dyDescent="0.2"/>
    <row r="20450" ht="12.75" customHeight="1" x14ac:dyDescent="0.2"/>
    <row r="20451" ht="12.75" customHeight="1" x14ac:dyDescent="0.2"/>
    <row r="20452" ht="12.75" customHeight="1" x14ac:dyDescent="0.2"/>
    <row r="20453" ht="12.75" customHeight="1" x14ac:dyDescent="0.2"/>
    <row r="20454" ht="12.75" customHeight="1" x14ac:dyDescent="0.2"/>
    <row r="20455" ht="12.75" customHeight="1" x14ac:dyDescent="0.2"/>
    <row r="20456" ht="12.75" customHeight="1" x14ac:dyDescent="0.2"/>
    <row r="20457" ht="12.75" customHeight="1" x14ac:dyDescent="0.2"/>
    <row r="20458" ht="12.75" customHeight="1" x14ac:dyDescent="0.2"/>
    <row r="20459" ht="12.75" customHeight="1" x14ac:dyDescent="0.2"/>
    <row r="20460" ht="12.75" customHeight="1" x14ac:dyDescent="0.2"/>
    <row r="20461" ht="12.75" customHeight="1" x14ac:dyDescent="0.2"/>
    <row r="20462" ht="12.75" customHeight="1" x14ac:dyDescent="0.2"/>
    <row r="20463" ht="12.75" customHeight="1" x14ac:dyDescent="0.2"/>
    <row r="20464" ht="12.75" customHeight="1" x14ac:dyDescent="0.2"/>
    <row r="20465" ht="12.75" customHeight="1" x14ac:dyDescent="0.2"/>
    <row r="20466" ht="12.75" customHeight="1" x14ac:dyDescent="0.2"/>
    <row r="20467" ht="12.75" customHeight="1" x14ac:dyDescent="0.2"/>
    <row r="20468" ht="12.75" customHeight="1" x14ac:dyDescent="0.2"/>
    <row r="20469" ht="12.75" customHeight="1" x14ac:dyDescent="0.2"/>
    <row r="20470" ht="12.75" customHeight="1" x14ac:dyDescent="0.2"/>
    <row r="20471" ht="12.75" customHeight="1" x14ac:dyDescent="0.2"/>
    <row r="20472" ht="12.75" customHeight="1" x14ac:dyDescent="0.2"/>
    <row r="20473" ht="12.75" customHeight="1" x14ac:dyDescent="0.2"/>
    <row r="20474" ht="12.75" customHeight="1" x14ac:dyDescent="0.2"/>
    <row r="20475" ht="12.75" customHeight="1" x14ac:dyDescent="0.2"/>
    <row r="20476" ht="12.75" customHeight="1" x14ac:dyDescent="0.2"/>
    <row r="20477" ht="12.75" customHeight="1" x14ac:dyDescent="0.2"/>
    <row r="20478" ht="12.75" customHeight="1" x14ac:dyDescent="0.2"/>
    <row r="20479" ht="12.75" customHeight="1" x14ac:dyDescent="0.2"/>
    <row r="20480" ht="12.75" customHeight="1" x14ac:dyDescent="0.2"/>
    <row r="20481" ht="12.75" customHeight="1" x14ac:dyDescent="0.2"/>
    <row r="20482" ht="12.75" customHeight="1" x14ac:dyDescent="0.2"/>
    <row r="20483" ht="12.75" customHeight="1" x14ac:dyDescent="0.2"/>
    <row r="20484" ht="12.75" customHeight="1" x14ac:dyDescent="0.2"/>
    <row r="20485" ht="12.75" customHeight="1" x14ac:dyDescent="0.2"/>
    <row r="20486" ht="12.75" customHeight="1" x14ac:dyDescent="0.2"/>
    <row r="20487" ht="12.75" customHeight="1" x14ac:dyDescent="0.2"/>
    <row r="20488" ht="12.75" customHeight="1" x14ac:dyDescent="0.2"/>
    <row r="20489" ht="12.75" customHeight="1" x14ac:dyDescent="0.2"/>
    <row r="20490" ht="12.75" customHeight="1" x14ac:dyDescent="0.2"/>
    <row r="20491" ht="12.75" customHeight="1" x14ac:dyDescent="0.2"/>
    <row r="20492" ht="12.75" customHeight="1" x14ac:dyDescent="0.2"/>
    <row r="20493" ht="12.75" customHeight="1" x14ac:dyDescent="0.2"/>
    <row r="20494" ht="12.75" customHeight="1" x14ac:dyDescent="0.2"/>
    <row r="20495" ht="12.75" customHeight="1" x14ac:dyDescent="0.2"/>
    <row r="20496" ht="12.75" customHeight="1" x14ac:dyDescent="0.2"/>
    <row r="20497" ht="12.75" customHeight="1" x14ac:dyDescent="0.2"/>
    <row r="20498" ht="12.75" customHeight="1" x14ac:dyDescent="0.2"/>
    <row r="20499" ht="12.75" customHeight="1" x14ac:dyDescent="0.2"/>
    <row r="20500" ht="12.75" customHeight="1" x14ac:dyDescent="0.2"/>
    <row r="20501" ht="12.75" customHeight="1" x14ac:dyDescent="0.2"/>
    <row r="20502" ht="12.75" customHeight="1" x14ac:dyDescent="0.2"/>
    <row r="20503" ht="12.75" customHeight="1" x14ac:dyDescent="0.2"/>
    <row r="20504" ht="12.75" customHeight="1" x14ac:dyDescent="0.2"/>
    <row r="20505" ht="12.75" customHeight="1" x14ac:dyDescent="0.2"/>
    <row r="20506" ht="12.75" customHeight="1" x14ac:dyDescent="0.2"/>
    <row r="20507" ht="12.75" customHeight="1" x14ac:dyDescent="0.2"/>
    <row r="20508" ht="12.75" customHeight="1" x14ac:dyDescent="0.2"/>
    <row r="20509" ht="12.75" customHeight="1" x14ac:dyDescent="0.2"/>
    <row r="20510" ht="12.75" customHeight="1" x14ac:dyDescent="0.2"/>
    <row r="20511" ht="12.75" customHeight="1" x14ac:dyDescent="0.2"/>
    <row r="20512" ht="12.75" customHeight="1" x14ac:dyDescent="0.2"/>
    <row r="20513" ht="12.75" customHeight="1" x14ac:dyDescent="0.2"/>
    <row r="20514" ht="12.75" customHeight="1" x14ac:dyDescent="0.2"/>
    <row r="20515" ht="12.75" customHeight="1" x14ac:dyDescent="0.2"/>
    <row r="20516" ht="12.75" customHeight="1" x14ac:dyDescent="0.2"/>
    <row r="20517" ht="12.75" customHeight="1" x14ac:dyDescent="0.2"/>
    <row r="20518" ht="12.75" customHeight="1" x14ac:dyDescent="0.2"/>
    <row r="20519" ht="12.75" customHeight="1" x14ac:dyDescent="0.2"/>
    <row r="20520" ht="12.75" customHeight="1" x14ac:dyDescent="0.2"/>
    <row r="20521" ht="12.75" customHeight="1" x14ac:dyDescent="0.2"/>
    <row r="20522" ht="12.75" customHeight="1" x14ac:dyDescent="0.2"/>
    <row r="20523" ht="12.75" customHeight="1" x14ac:dyDescent="0.2"/>
    <row r="20524" ht="12.75" customHeight="1" x14ac:dyDescent="0.2"/>
    <row r="20525" ht="12.75" customHeight="1" x14ac:dyDescent="0.2"/>
    <row r="20526" ht="12.75" customHeight="1" x14ac:dyDescent="0.2"/>
    <row r="20527" ht="12.75" customHeight="1" x14ac:dyDescent="0.2"/>
    <row r="20528" ht="12.75" customHeight="1" x14ac:dyDescent="0.2"/>
    <row r="20529" ht="12.75" customHeight="1" x14ac:dyDescent="0.2"/>
    <row r="20530" ht="12.75" customHeight="1" x14ac:dyDescent="0.2"/>
    <row r="20531" ht="12.75" customHeight="1" x14ac:dyDescent="0.2"/>
    <row r="20532" ht="12.75" customHeight="1" x14ac:dyDescent="0.2"/>
    <row r="20533" ht="12.75" customHeight="1" x14ac:dyDescent="0.2"/>
    <row r="20534" ht="12.75" customHeight="1" x14ac:dyDescent="0.2"/>
    <row r="20535" ht="12.75" customHeight="1" x14ac:dyDescent="0.2"/>
    <row r="20536" ht="12.75" customHeight="1" x14ac:dyDescent="0.2"/>
    <row r="20537" ht="12.75" customHeight="1" x14ac:dyDescent="0.2"/>
    <row r="20538" ht="12.75" customHeight="1" x14ac:dyDescent="0.2"/>
    <row r="20539" ht="12.75" customHeight="1" x14ac:dyDescent="0.2"/>
    <row r="20540" ht="12.75" customHeight="1" x14ac:dyDescent="0.2"/>
    <row r="20541" ht="12.75" customHeight="1" x14ac:dyDescent="0.2"/>
    <row r="20542" ht="12.75" customHeight="1" x14ac:dyDescent="0.2"/>
    <row r="20543" ht="12.75" customHeight="1" x14ac:dyDescent="0.2"/>
    <row r="20544" ht="12.75" customHeight="1" x14ac:dyDescent="0.2"/>
    <row r="20545" ht="12.75" customHeight="1" x14ac:dyDescent="0.2"/>
    <row r="20546" ht="12.75" customHeight="1" x14ac:dyDescent="0.2"/>
    <row r="20547" ht="12.75" customHeight="1" x14ac:dyDescent="0.2"/>
    <row r="20548" ht="12.75" customHeight="1" x14ac:dyDescent="0.2"/>
    <row r="20549" ht="12.75" customHeight="1" x14ac:dyDescent="0.2"/>
    <row r="20550" ht="12.75" customHeight="1" x14ac:dyDescent="0.2"/>
    <row r="20551" ht="12.75" customHeight="1" x14ac:dyDescent="0.2"/>
    <row r="20552" ht="12.75" customHeight="1" x14ac:dyDescent="0.2"/>
    <row r="20553" ht="12.75" customHeight="1" x14ac:dyDescent="0.2"/>
    <row r="20554" ht="12.75" customHeight="1" x14ac:dyDescent="0.2"/>
    <row r="20555" ht="12.75" customHeight="1" x14ac:dyDescent="0.2"/>
    <row r="20556" ht="12.75" customHeight="1" x14ac:dyDescent="0.2"/>
    <row r="20557" ht="12.75" customHeight="1" x14ac:dyDescent="0.2"/>
    <row r="20558" ht="12.75" customHeight="1" x14ac:dyDescent="0.2"/>
    <row r="20559" ht="12.75" customHeight="1" x14ac:dyDescent="0.2"/>
    <row r="20560" ht="12.75" customHeight="1" x14ac:dyDescent="0.2"/>
    <row r="20561" ht="12.75" customHeight="1" x14ac:dyDescent="0.2"/>
    <row r="20562" ht="12.75" customHeight="1" x14ac:dyDescent="0.2"/>
    <row r="20563" ht="12.75" customHeight="1" x14ac:dyDescent="0.2"/>
    <row r="20564" ht="12.75" customHeight="1" x14ac:dyDescent="0.2"/>
    <row r="20565" ht="12.75" customHeight="1" x14ac:dyDescent="0.2"/>
    <row r="20566" ht="12.75" customHeight="1" x14ac:dyDescent="0.2"/>
    <row r="20567" ht="12.75" customHeight="1" x14ac:dyDescent="0.2"/>
    <row r="20568" ht="12.75" customHeight="1" x14ac:dyDescent="0.2"/>
    <row r="20569" ht="12.75" customHeight="1" x14ac:dyDescent="0.2"/>
    <row r="20570" ht="12.75" customHeight="1" x14ac:dyDescent="0.2"/>
    <row r="20571" ht="12.75" customHeight="1" x14ac:dyDescent="0.2"/>
    <row r="20572" ht="12.75" customHeight="1" x14ac:dyDescent="0.2"/>
    <row r="20573" ht="12.75" customHeight="1" x14ac:dyDescent="0.2"/>
    <row r="20574" ht="12.75" customHeight="1" x14ac:dyDescent="0.2"/>
    <row r="20575" ht="12.75" customHeight="1" x14ac:dyDescent="0.2"/>
    <row r="20576" ht="12.75" customHeight="1" x14ac:dyDescent="0.2"/>
    <row r="20577" ht="12.75" customHeight="1" x14ac:dyDescent="0.2"/>
    <row r="20578" ht="12.75" customHeight="1" x14ac:dyDescent="0.2"/>
    <row r="20579" ht="12.75" customHeight="1" x14ac:dyDescent="0.2"/>
    <row r="20580" ht="12.75" customHeight="1" x14ac:dyDescent="0.2"/>
    <row r="20581" ht="12.75" customHeight="1" x14ac:dyDescent="0.2"/>
    <row r="20582" ht="12.75" customHeight="1" x14ac:dyDescent="0.2"/>
    <row r="20583" ht="12.75" customHeight="1" x14ac:dyDescent="0.2"/>
    <row r="20584" ht="12.75" customHeight="1" x14ac:dyDescent="0.2"/>
    <row r="20585" ht="12.75" customHeight="1" x14ac:dyDescent="0.2"/>
    <row r="20586" ht="12.75" customHeight="1" x14ac:dyDescent="0.2"/>
    <row r="20587" ht="12.75" customHeight="1" x14ac:dyDescent="0.2"/>
    <row r="20588" ht="12.75" customHeight="1" x14ac:dyDescent="0.2"/>
    <row r="20589" ht="12.75" customHeight="1" x14ac:dyDescent="0.2"/>
    <row r="20590" ht="12.75" customHeight="1" x14ac:dyDescent="0.2"/>
    <row r="20591" ht="12.75" customHeight="1" x14ac:dyDescent="0.2"/>
    <row r="20592" ht="12.75" customHeight="1" x14ac:dyDescent="0.2"/>
    <row r="20593" ht="12.75" customHeight="1" x14ac:dyDescent="0.2"/>
    <row r="20594" ht="12.75" customHeight="1" x14ac:dyDescent="0.2"/>
    <row r="20595" ht="12.75" customHeight="1" x14ac:dyDescent="0.2"/>
    <row r="20596" ht="12.75" customHeight="1" x14ac:dyDescent="0.2"/>
    <row r="20597" ht="12.75" customHeight="1" x14ac:dyDescent="0.2"/>
    <row r="20598" ht="12.75" customHeight="1" x14ac:dyDescent="0.2"/>
    <row r="20599" ht="12.75" customHeight="1" x14ac:dyDescent="0.2"/>
    <row r="20600" ht="12.75" customHeight="1" x14ac:dyDescent="0.2"/>
    <row r="20601" ht="12.75" customHeight="1" x14ac:dyDescent="0.2"/>
    <row r="20602" ht="12.75" customHeight="1" x14ac:dyDescent="0.2"/>
    <row r="20603" ht="12.75" customHeight="1" x14ac:dyDescent="0.2"/>
    <row r="20604" ht="12.75" customHeight="1" x14ac:dyDescent="0.2"/>
    <row r="20605" ht="12.75" customHeight="1" x14ac:dyDescent="0.2"/>
    <row r="20606" ht="12.75" customHeight="1" x14ac:dyDescent="0.2"/>
    <row r="20607" ht="12.75" customHeight="1" x14ac:dyDescent="0.2"/>
    <row r="20608" ht="12.75" customHeight="1" x14ac:dyDescent="0.2"/>
    <row r="20609" ht="12.75" customHeight="1" x14ac:dyDescent="0.2"/>
    <row r="20610" ht="12.75" customHeight="1" x14ac:dyDescent="0.2"/>
    <row r="20611" ht="12.75" customHeight="1" x14ac:dyDescent="0.2"/>
    <row r="20612" ht="12.75" customHeight="1" x14ac:dyDescent="0.2"/>
    <row r="20613" ht="12.75" customHeight="1" x14ac:dyDescent="0.2"/>
    <row r="20614" ht="12.75" customHeight="1" x14ac:dyDescent="0.2"/>
    <row r="20615" ht="12.75" customHeight="1" x14ac:dyDescent="0.2"/>
    <row r="20616" ht="12.75" customHeight="1" x14ac:dyDescent="0.2"/>
    <row r="20617" ht="12.75" customHeight="1" x14ac:dyDescent="0.2"/>
    <row r="20618" ht="12.75" customHeight="1" x14ac:dyDescent="0.2"/>
    <row r="20619" ht="12.75" customHeight="1" x14ac:dyDescent="0.2"/>
    <row r="20620" ht="12.75" customHeight="1" x14ac:dyDescent="0.2"/>
    <row r="20621" ht="12.75" customHeight="1" x14ac:dyDescent="0.2"/>
    <row r="20622" ht="12.75" customHeight="1" x14ac:dyDescent="0.2"/>
    <row r="20623" ht="12.75" customHeight="1" x14ac:dyDescent="0.2"/>
    <row r="20624" ht="12.75" customHeight="1" x14ac:dyDescent="0.2"/>
    <row r="20625" ht="12.75" customHeight="1" x14ac:dyDescent="0.2"/>
    <row r="20626" ht="12.75" customHeight="1" x14ac:dyDescent="0.2"/>
    <row r="20627" ht="12.75" customHeight="1" x14ac:dyDescent="0.2"/>
    <row r="20628" ht="12.75" customHeight="1" x14ac:dyDescent="0.2"/>
    <row r="20629" ht="12.75" customHeight="1" x14ac:dyDescent="0.2"/>
    <row r="20630" ht="12.75" customHeight="1" x14ac:dyDescent="0.2"/>
    <row r="20631" ht="12.75" customHeight="1" x14ac:dyDescent="0.2"/>
    <row r="20632" ht="12.75" customHeight="1" x14ac:dyDescent="0.2"/>
    <row r="20633" ht="12.75" customHeight="1" x14ac:dyDescent="0.2"/>
    <row r="20634" ht="12.75" customHeight="1" x14ac:dyDescent="0.2"/>
    <row r="20635" ht="12.75" customHeight="1" x14ac:dyDescent="0.2"/>
    <row r="20636" ht="12.75" customHeight="1" x14ac:dyDescent="0.2"/>
    <row r="20637" ht="12.75" customHeight="1" x14ac:dyDescent="0.2"/>
    <row r="20638" ht="12.75" customHeight="1" x14ac:dyDescent="0.2"/>
    <row r="20639" ht="12.75" customHeight="1" x14ac:dyDescent="0.2"/>
    <row r="20640" ht="12.75" customHeight="1" x14ac:dyDescent="0.2"/>
    <row r="20641" ht="12.75" customHeight="1" x14ac:dyDescent="0.2"/>
    <row r="20642" ht="12.75" customHeight="1" x14ac:dyDescent="0.2"/>
    <row r="20643" ht="12.75" customHeight="1" x14ac:dyDescent="0.2"/>
    <row r="20644" ht="12.75" customHeight="1" x14ac:dyDescent="0.2"/>
    <row r="20645" ht="12.75" customHeight="1" x14ac:dyDescent="0.2"/>
    <row r="20646" ht="12.75" customHeight="1" x14ac:dyDescent="0.2"/>
    <row r="20647" ht="12.75" customHeight="1" x14ac:dyDescent="0.2"/>
    <row r="20648" ht="12.75" customHeight="1" x14ac:dyDescent="0.2"/>
    <row r="20649" ht="12.75" customHeight="1" x14ac:dyDescent="0.2"/>
    <row r="20650" ht="12.75" customHeight="1" x14ac:dyDescent="0.2"/>
    <row r="20651" ht="12.75" customHeight="1" x14ac:dyDescent="0.2"/>
    <row r="20652" ht="12.75" customHeight="1" x14ac:dyDescent="0.2"/>
    <row r="20653" ht="12.75" customHeight="1" x14ac:dyDescent="0.2"/>
    <row r="20654" ht="12.75" customHeight="1" x14ac:dyDescent="0.2"/>
    <row r="20655" ht="12.75" customHeight="1" x14ac:dyDescent="0.2"/>
    <row r="20656" ht="12.75" customHeight="1" x14ac:dyDescent="0.2"/>
    <row r="20657" ht="12.75" customHeight="1" x14ac:dyDescent="0.2"/>
    <row r="20658" ht="12.75" customHeight="1" x14ac:dyDescent="0.2"/>
    <row r="20659" ht="12.75" customHeight="1" x14ac:dyDescent="0.2"/>
    <row r="20660" ht="12.75" customHeight="1" x14ac:dyDescent="0.2"/>
    <row r="20661" ht="12.75" customHeight="1" x14ac:dyDescent="0.2"/>
    <row r="20662" ht="12.75" customHeight="1" x14ac:dyDescent="0.2"/>
    <row r="20663" ht="12.75" customHeight="1" x14ac:dyDescent="0.2"/>
    <row r="20664" ht="12.75" customHeight="1" x14ac:dyDescent="0.2"/>
    <row r="20665" ht="12.75" customHeight="1" x14ac:dyDescent="0.2"/>
    <row r="20666" ht="12.75" customHeight="1" x14ac:dyDescent="0.2"/>
    <row r="20667" ht="12.75" customHeight="1" x14ac:dyDescent="0.2"/>
    <row r="20668" ht="12.75" customHeight="1" x14ac:dyDescent="0.2"/>
    <row r="20669" ht="12.75" customHeight="1" x14ac:dyDescent="0.2"/>
    <row r="20670" ht="12.75" customHeight="1" x14ac:dyDescent="0.2"/>
    <row r="20671" ht="12.75" customHeight="1" x14ac:dyDescent="0.2"/>
    <row r="20672" ht="12.75" customHeight="1" x14ac:dyDescent="0.2"/>
    <row r="20673" ht="12.75" customHeight="1" x14ac:dyDescent="0.2"/>
    <row r="20674" ht="12.75" customHeight="1" x14ac:dyDescent="0.2"/>
    <row r="20675" ht="12.75" customHeight="1" x14ac:dyDescent="0.2"/>
    <row r="20676" ht="12.75" customHeight="1" x14ac:dyDescent="0.2"/>
    <row r="20677" ht="12.75" customHeight="1" x14ac:dyDescent="0.2"/>
    <row r="20678" ht="12.75" customHeight="1" x14ac:dyDescent="0.2"/>
    <row r="20679" ht="12.75" customHeight="1" x14ac:dyDescent="0.2"/>
    <row r="20680" ht="12.75" customHeight="1" x14ac:dyDescent="0.2"/>
    <row r="20681" ht="12.75" customHeight="1" x14ac:dyDescent="0.2"/>
    <row r="20682" ht="12.75" customHeight="1" x14ac:dyDescent="0.2"/>
    <row r="20683" ht="12.75" customHeight="1" x14ac:dyDescent="0.2"/>
    <row r="20684" ht="12.75" customHeight="1" x14ac:dyDescent="0.2"/>
    <row r="20685" ht="12.75" customHeight="1" x14ac:dyDescent="0.2"/>
    <row r="20686" ht="12.75" customHeight="1" x14ac:dyDescent="0.2"/>
    <row r="20687" ht="12.75" customHeight="1" x14ac:dyDescent="0.2"/>
    <row r="20688" ht="12.75" customHeight="1" x14ac:dyDescent="0.2"/>
    <row r="20689" ht="12.75" customHeight="1" x14ac:dyDescent="0.2"/>
    <row r="20690" ht="12.75" customHeight="1" x14ac:dyDescent="0.2"/>
    <row r="20691" ht="12.75" customHeight="1" x14ac:dyDescent="0.2"/>
    <row r="20692" ht="12.75" customHeight="1" x14ac:dyDescent="0.2"/>
    <row r="20693" ht="12.75" customHeight="1" x14ac:dyDescent="0.2"/>
    <row r="20694" ht="12.75" customHeight="1" x14ac:dyDescent="0.2"/>
    <row r="20695" ht="12.75" customHeight="1" x14ac:dyDescent="0.2"/>
    <row r="20696" ht="12.75" customHeight="1" x14ac:dyDescent="0.2"/>
    <row r="20697" ht="12.75" customHeight="1" x14ac:dyDescent="0.2"/>
    <row r="20698" ht="12.75" customHeight="1" x14ac:dyDescent="0.2"/>
    <row r="20699" ht="12.75" customHeight="1" x14ac:dyDescent="0.2"/>
    <row r="20700" ht="12.75" customHeight="1" x14ac:dyDescent="0.2"/>
    <row r="20701" ht="12.75" customHeight="1" x14ac:dyDescent="0.2"/>
    <row r="20702" ht="12.75" customHeight="1" x14ac:dyDescent="0.2"/>
    <row r="20703" ht="12.75" customHeight="1" x14ac:dyDescent="0.2"/>
    <row r="20704" ht="12.75" customHeight="1" x14ac:dyDescent="0.2"/>
    <row r="20705" ht="12.75" customHeight="1" x14ac:dyDescent="0.2"/>
    <row r="20706" ht="12.75" customHeight="1" x14ac:dyDescent="0.2"/>
    <row r="20707" ht="12.75" customHeight="1" x14ac:dyDescent="0.2"/>
    <row r="20708" ht="12.75" customHeight="1" x14ac:dyDescent="0.2"/>
    <row r="20709" ht="12.75" customHeight="1" x14ac:dyDescent="0.2"/>
    <row r="20710" ht="12.75" customHeight="1" x14ac:dyDescent="0.2"/>
    <row r="20711" ht="12.75" customHeight="1" x14ac:dyDescent="0.2"/>
    <row r="20712" ht="12.75" customHeight="1" x14ac:dyDescent="0.2"/>
    <row r="20713" ht="12.75" customHeight="1" x14ac:dyDescent="0.2"/>
    <row r="20714" ht="12.75" customHeight="1" x14ac:dyDescent="0.2"/>
    <row r="20715" ht="12.75" customHeight="1" x14ac:dyDescent="0.2"/>
    <row r="20716" ht="12.75" customHeight="1" x14ac:dyDescent="0.2"/>
    <row r="20717" ht="12.75" customHeight="1" x14ac:dyDescent="0.2"/>
    <row r="20718" ht="12.75" customHeight="1" x14ac:dyDescent="0.2"/>
    <row r="20719" ht="12.75" customHeight="1" x14ac:dyDescent="0.2"/>
    <row r="20720" ht="12.75" customHeight="1" x14ac:dyDescent="0.2"/>
    <row r="20721" ht="12.75" customHeight="1" x14ac:dyDescent="0.2"/>
    <row r="20722" ht="12.75" customHeight="1" x14ac:dyDescent="0.2"/>
    <row r="20723" ht="12.75" customHeight="1" x14ac:dyDescent="0.2"/>
    <row r="20724" ht="12.75" customHeight="1" x14ac:dyDescent="0.2"/>
    <row r="20725" ht="12.75" customHeight="1" x14ac:dyDescent="0.2"/>
    <row r="20726" ht="12.75" customHeight="1" x14ac:dyDescent="0.2"/>
    <row r="20727" ht="12.75" customHeight="1" x14ac:dyDescent="0.2"/>
    <row r="20728" ht="12.75" customHeight="1" x14ac:dyDescent="0.2"/>
    <row r="20729" ht="12.75" customHeight="1" x14ac:dyDescent="0.2"/>
    <row r="20730" ht="12.75" customHeight="1" x14ac:dyDescent="0.2"/>
    <row r="20731" ht="12.75" customHeight="1" x14ac:dyDescent="0.2"/>
    <row r="20732" ht="12.75" customHeight="1" x14ac:dyDescent="0.2"/>
    <row r="20733" ht="12.75" customHeight="1" x14ac:dyDescent="0.2"/>
    <row r="20734" ht="12.75" customHeight="1" x14ac:dyDescent="0.2"/>
    <row r="20735" ht="12.75" customHeight="1" x14ac:dyDescent="0.2"/>
    <row r="20736" ht="12.75" customHeight="1" x14ac:dyDescent="0.2"/>
    <row r="20737" ht="12.75" customHeight="1" x14ac:dyDescent="0.2"/>
    <row r="20738" ht="12.75" customHeight="1" x14ac:dyDescent="0.2"/>
    <row r="20739" ht="12.75" customHeight="1" x14ac:dyDescent="0.2"/>
    <row r="20740" ht="12.75" customHeight="1" x14ac:dyDescent="0.2"/>
    <row r="20741" ht="12.75" customHeight="1" x14ac:dyDescent="0.2"/>
    <row r="20742" ht="12.75" customHeight="1" x14ac:dyDescent="0.2"/>
    <row r="20743" ht="12.75" customHeight="1" x14ac:dyDescent="0.2"/>
    <row r="20744" ht="12.75" customHeight="1" x14ac:dyDescent="0.2"/>
    <row r="20745" ht="12.75" customHeight="1" x14ac:dyDescent="0.2"/>
    <row r="20746" ht="12.75" customHeight="1" x14ac:dyDescent="0.2"/>
    <row r="20747" ht="12.75" customHeight="1" x14ac:dyDescent="0.2"/>
    <row r="20748" ht="12.75" customHeight="1" x14ac:dyDescent="0.2"/>
    <row r="20749" ht="12.75" customHeight="1" x14ac:dyDescent="0.2"/>
    <row r="20750" ht="12.75" customHeight="1" x14ac:dyDescent="0.2"/>
    <row r="20751" ht="12.75" customHeight="1" x14ac:dyDescent="0.2"/>
    <row r="20752" ht="12.75" customHeight="1" x14ac:dyDescent="0.2"/>
    <row r="20753" ht="12.75" customHeight="1" x14ac:dyDescent="0.2"/>
    <row r="20754" ht="12.75" customHeight="1" x14ac:dyDescent="0.2"/>
    <row r="20755" ht="12.75" customHeight="1" x14ac:dyDescent="0.2"/>
    <row r="20756" ht="12.75" customHeight="1" x14ac:dyDescent="0.2"/>
    <row r="20757" ht="12.75" customHeight="1" x14ac:dyDescent="0.2"/>
    <row r="20758" ht="12.75" customHeight="1" x14ac:dyDescent="0.2"/>
    <row r="20759" ht="12.75" customHeight="1" x14ac:dyDescent="0.2"/>
    <row r="20760" ht="12.75" customHeight="1" x14ac:dyDescent="0.2"/>
    <row r="20761" ht="12.75" customHeight="1" x14ac:dyDescent="0.2"/>
    <row r="20762" ht="12.75" customHeight="1" x14ac:dyDescent="0.2"/>
    <row r="20763" ht="12.75" customHeight="1" x14ac:dyDescent="0.2"/>
    <row r="20764" ht="12.75" customHeight="1" x14ac:dyDescent="0.2"/>
    <row r="20765" ht="12.75" customHeight="1" x14ac:dyDescent="0.2"/>
    <row r="20766" ht="12.75" customHeight="1" x14ac:dyDescent="0.2"/>
    <row r="20767" ht="12.75" customHeight="1" x14ac:dyDescent="0.2"/>
    <row r="20768" ht="12.75" customHeight="1" x14ac:dyDescent="0.2"/>
    <row r="20769" ht="12.75" customHeight="1" x14ac:dyDescent="0.2"/>
    <row r="20770" ht="12.75" customHeight="1" x14ac:dyDescent="0.2"/>
    <row r="20771" ht="12.75" customHeight="1" x14ac:dyDescent="0.2"/>
    <row r="20772" ht="12.75" customHeight="1" x14ac:dyDescent="0.2"/>
    <row r="20773" ht="12.75" customHeight="1" x14ac:dyDescent="0.2"/>
    <row r="20774" ht="12.75" customHeight="1" x14ac:dyDescent="0.2"/>
    <row r="20775" ht="12.75" customHeight="1" x14ac:dyDescent="0.2"/>
    <row r="20776" ht="12.75" customHeight="1" x14ac:dyDescent="0.2"/>
    <row r="20777" ht="12.75" customHeight="1" x14ac:dyDescent="0.2"/>
    <row r="20778" ht="12.75" customHeight="1" x14ac:dyDescent="0.2"/>
    <row r="20779" ht="12.75" customHeight="1" x14ac:dyDescent="0.2"/>
    <row r="20780" ht="12.75" customHeight="1" x14ac:dyDescent="0.2"/>
    <row r="20781" ht="12.75" customHeight="1" x14ac:dyDescent="0.2"/>
    <row r="20782" ht="12.75" customHeight="1" x14ac:dyDescent="0.2"/>
    <row r="20783" ht="12.75" customHeight="1" x14ac:dyDescent="0.2"/>
    <row r="20784" ht="12.75" customHeight="1" x14ac:dyDescent="0.2"/>
    <row r="20785" ht="12.75" customHeight="1" x14ac:dyDescent="0.2"/>
    <row r="20786" ht="12.75" customHeight="1" x14ac:dyDescent="0.2"/>
    <row r="20787" ht="12.75" customHeight="1" x14ac:dyDescent="0.2"/>
    <row r="20788" ht="12.75" customHeight="1" x14ac:dyDescent="0.2"/>
    <row r="20789" ht="12.75" customHeight="1" x14ac:dyDescent="0.2"/>
    <row r="20790" ht="12.75" customHeight="1" x14ac:dyDescent="0.2"/>
    <row r="20791" ht="12.75" customHeight="1" x14ac:dyDescent="0.2"/>
    <row r="20792" ht="12.75" customHeight="1" x14ac:dyDescent="0.2"/>
    <row r="20793" ht="12.75" customHeight="1" x14ac:dyDescent="0.2"/>
    <row r="20794" ht="12.75" customHeight="1" x14ac:dyDescent="0.2"/>
    <row r="20795" ht="12.75" customHeight="1" x14ac:dyDescent="0.2"/>
    <row r="20796" ht="12.75" customHeight="1" x14ac:dyDescent="0.2"/>
    <row r="20797" ht="12.75" customHeight="1" x14ac:dyDescent="0.2"/>
    <row r="20798" ht="12.75" customHeight="1" x14ac:dyDescent="0.2"/>
    <row r="20799" ht="12.75" customHeight="1" x14ac:dyDescent="0.2"/>
    <row r="20800" ht="12.75" customHeight="1" x14ac:dyDescent="0.2"/>
    <row r="20801" ht="12.75" customHeight="1" x14ac:dyDescent="0.2"/>
    <row r="20802" ht="12.75" customHeight="1" x14ac:dyDescent="0.2"/>
    <row r="20803" ht="12.75" customHeight="1" x14ac:dyDescent="0.2"/>
    <row r="20804" ht="12.75" customHeight="1" x14ac:dyDescent="0.2"/>
    <row r="20805" ht="12.75" customHeight="1" x14ac:dyDescent="0.2"/>
    <row r="20806" ht="12.75" customHeight="1" x14ac:dyDescent="0.2"/>
    <row r="20807" ht="12.75" customHeight="1" x14ac:dyDescent="0.2"/>
    <row r="20808" ht="12.75" customHeight="1" x14ac:dyDescent="0.2"/>
    <row r="20809" ht="12.75" customHeight="1" x14ac:dyDescent="0.2"/>
    <row r="20810" ht="12.75" customHeight="1" x14ac:dyDescent="0.2"/>
    <row r="20811" ht="12.75" customHeight="1" x14ac:dyDescent="0.2"/>
    <row r="20812" ht="12.75" customHeight="1" x14ac:dyDescent="0.2"/>
    <row r="20813" ht="12.75" customHeight="1" x14ac:dyDescent="0.2"/>
    <row r="20814" ht="12.75" customHeight="1" x14ac:dyDescent="0.2"/>
    <row r="20815" ht="12.75" customHeight="1" x14ac:dyDescent="0.2"/>
    <row r="20816" ht="12.75" customHeight="1" x14ac:dyDescent="0.2"/>
    <row r="20817" ht="12.75" customHeight="1" x14ac:dyDescent="0.2"/>
    <row r="20818" ht="12.75" customHeight="1" x14ac:dyDescent="0.2"/>
    <row r="20819" ht="12.75" customHeight="1" x14ac:dyDescent="0.2"/>
    <row r="20820" ht="12.75" customHeight="1" x14ac:dyDescent="0.2"/>
    <row r="20821" ht="12.75" customHeight="1" x14ac:dyDescent="0.2"/>
    <row r="20822" ht="12.75" customHeight="1" x14ac:dyDescent="0.2"/>
    <row r="20823" ht="12.75" customHeight="1" x14ac:dyDescent="0.2"/>
    <row r="20824" ht="12.75" customHeight="1" x14ac:dyDescent="0.2"/>
    <row r="20825" ht="12.75" customHeight="1" x14ac:dyDescent="0.2"/>
    <row r="20826" ht="12.75" customHeight="1" x14ac:dyDescent="0.2"/>
    <row r="20827" ht="12.75" customHeight="1" x14ac:dyDescent="0.2"/>
    <row r="20828" ht="12.75" customHeight="1" x14ac:dyDescent="0.2"/>
    <row r="20829" ht="12.75" customHeight="1" x14ac:dyDescent="0.2"/>
    <row r="20830" ht="12.75" customHeight="1" x14ac:dyDescent="0.2"/>
    <row r="20831" ht="12.75" customHeight="1" x14ac:dyDescent="0.2"/>
    <row r="20832" ht="12.75" customHeight="1" x14ac:dyDescent="0.2"/>
    <row r="20833" ht="12.75" customHeight="1" x14ac:dyDescent="0.2"/>
    <row r="20834" ht="12.75" customHeight="1" x14ac:dyDescent="0.2"/>
    <row r="20835" ht="12.75" customHeight="1" x14ac:dyDescent="0.2"/>
    <row r="20836" ht="12.75" customHeight="1" x14ac:dyDescent="0.2"/>
    <row r="20837" ht="12.75" customHeight="1" x14ac:dyDescent="0.2"/>
    <row r="20838" ht="12.75" customHeight="1" x14ac:dyDescent="0.2"/>
    <row r="20839" ht="12.75" customHeight="1" x14ac:dyDescent="0.2"/>
    <row r="20840" ht="12.75" customHeight="1" x14ac:dyDescent="0.2"/>
    <row r="20841" ht="12.75" customHeight="1" x14ac:dyDescent="0.2"/>
    <row r="20842" ht="12.75" customHeight="1" x14ac:dyDescent="0.2"/>
    <row r="20843" ht="12.75" customHeight="1" x14ac:dyDescent="0.2"/>
    <row r="20844" ht="12.75" customHeight="1" x14ac:dyDescent="0.2"/>
    <row r="20845" ht="12.75" customHeight="1" x14ac:dyDescent="0.2"/>
    <row r="20846" ht="12.75" customHeight="1" x14ac:dyDescent="0.2"/>
    <row r="20847" ht="12.75" customHeight="1" x14ac:dyDescent="0.2"/>
    <row r="20848" ht="12.75" customHeight="1" x14ac:dyDescent="0.2"/>
    <row r="20849" ht="12.75" customHeight="1" x14ac:dyDescent="0.2"/>
    <row r="20850" ht="12.75" customHeight="1" x14ac:dyDescent="0.2"/>
    <row r="20851" ht="12.75" customHeight="1" x14ac:dyDescent="0.2"/>
    <row r="20852" ht="12.75" customHeight="1" x14ac:dyDescent="0.2"/>
    <row r="20853" ht="12.75" customHeight="1" x14ac:dyDescent="0.2"/>
    <row r="20854" ht="12.75" customHeight="1" x14ac:dyDescent="0.2"/>
    <row r="20855" ht="12.75" customHeight="1" x14ac:dyDescent="0.2"/>
    <row r="20856" ht="12.75" customHeight="1" x14ac:dyDescent="0.2"/>
    <row r="20857" ht="12.75" customHeight="1" x14ac:dyDescent="0.2"/>
    <row r="20858" ht="12.75" customHeight="1" x14ac:dyDescent="0.2"/>
    <row r="20859" ht="12.75" customHeight="1" x14ac:dyDescent="0.2"/>
    <row r="20860" ht="12.75" customHeight="1" x14ac:dyDescent="0.2"/>
    <row r="20861" ht="12.75" customHeight="1" x14ac:dyDescent="0.2"/>
    <row r="20862" ht="12.75" customHeight="1" x14ac:dyDescent="0.2"/>
    <row r="20863" ht="12.75" customHeight="1" x14ac:dyDescent="0.2"/>
    <row r="20864" ht="12.75" customHeight="1" x14ac:dyDescent="0.2"/>
    <row r="20865" ht="12.75" customHeight="1" x14ac:dyDescent="0.2"/>
    <row r="20866" ht="12.75" customHeight="1" x14ac:dyDescent="0.2"/>
    <row r="20867" ht="12.75" customHeight="1" x14ac:dyDescent="0.2"/>
    <row r="20868" ht="12.75" customHeight="1" x14ac:dyDescent="0.2"/>
    <row r="20869" ht="12.75" customHeight="1" x14ac:dyDescent="0.2"/>
    <row r="20870" ht="12.75" customHeight="1" x14ac:dyDescent="0.2"/>
    <row r="20871" ht="12.75" customHeight="1" x14ac:dyDescent="0.2"/>
    <row r="20872" ht="12.75" customHeight="1" x14ac:dyDescent="0.2"/>
    <row r="20873" ht="12.75" customHeight="1" x14ac:dyDescent="0.2"/>
    <row r="20874" ht="12.75" customHeight="1" x14ac:dyDescent="0.2"/>
    <row r="20875" ht="12.75" customHeight="1" x14ac:dyDescent="0.2"/>
    <row r="20876" ht="12.75" customHeight="1" x14ac:dyDescent="0.2"/>
    <row r="20877" ht="12.75" customHeight="1" x14ac:dyDescent="0.2"/>
    <row r="20878" ht="12.75" customHeight="1" x14ac:dyDescent="0.2"/>
    <row r="20879" ht="12.75" customHeight="1" x14ac:dyDescent="0.2"/>
    <row r="20880" ht="12.75" customHeight="1" x14ac:dyDescent="0.2"/>
    <row r="20881" ht="12.75" customHeight="1" x14ac:dyDescent="0.2"/>
    <row r="20882" ht="12.75" customHeight="1" x14ac:dyDescent="0.2"/>
    <row r="20883" ht="12.75" customHeight="1" x14ac:dyDescent="0.2"/>
    <row r="20884" ht="12.75" customHeight="1" x14ac:dyDescent="0.2"/>
    <row r="20885" ht="12.75" customHeight="1" x14ac:dyDescent="0.2"/>
    <row r="20886" ht="12.75" customHeight="1" x14ac:dyDescent="0.2"/>
    <row r="20887" ht="12.75" customHeight="1" x14ac:dyDescent="0.2"/>
    <row r="20888" ht="12.75" customHeight="1" x14ac:dyDescent="0.2"/>
    <row r="20889" ht="12.75" customHeight="1" x14ac:dyDescent="0.2"/>
    <row r="20890" ht="12.75" customHeight="1" x14ac:dyDescent="0.2"/>
    <row r="20891" ht="12.75" customHeight="1" x14ac:dyDescent="0.2"/>
    <row r="20892" ht="12.75" customHeight="1" x14ac:dyDescent="0.2"/>
    <row r="20893" ht="12.75" customHeight="1" x14ac:dyDescent="0.2"/>
    <row r="20894" ht="12.75" customHeight="1" x14ac:dyDescent="0.2"/>
    <row r="20895" ht="12.75" customHeight="1" x14ac:dyDescent="0.2"/>
    <row r="20896" ht="12.75" customHeight="1" x14ac:dyDescent="0.2"/>
    <row r="20897" ht="12.75" customHeight="1" x14ac:dyDescent="0.2"/>
    <row r="20898" ht="12.75" customHeight="1" x14ac:dyDescent="0.2"/>
    <row r="20899" ht="12.75" customHeight="1" x14ac:dyDescent="0.2"/>
    <row r="20900" ht="12.75" customHeight="1" x14ac:dyDescent="0.2"/>
    <row r="20901" ht="12.75" customHeight="1" x14ac:dyDescent="0.2"/>
    <row r="20902" ht="12.75" customHeight="1" x14ac:dyDescent="0.2"/>
    <row r="20903" ht="12.75" customHeight="1" x14ac:dyDescent="0.2"/>
    <row r="20904" ht="12.75" customHeight="1" x14ac:dyDescent="0.2"/>
    <row r="20905" ht="12.75" customHeight="1" x14ac:dyDescent="0.2"/>
    <row r="20906" ht="12.75" customHeight="1" x14ac:dyDescent="0.2"/>
    <row r="20907" ht="12.75" customHeight="1" x14ac:dyDescent="0.2"/>
    <row r="20908" ht="12.75" customHeight="1" x14ac:dyDescent="0.2"/>
    <row r="20909" ht="12.75" customHeight="1" x14ac:dyDescent="0.2"/>
    <row r="20910" ht="12.75" customHeight="1" x14ac:dyDescent="0.2"/>
    <row r="20911" ht="12.75" customHeight="1" x14ac:dyDescent="0.2"/>
    <row r="20912" ht="12.75" customHeight="1" x14ac:dyDescent="0.2"/>
    <row r="20913" ht="12.75" customHeight="1" x14ac:dyDescent="0.2"/>
    <row r="20914" ht="12.75" customHeight="1" x14ac:dyDescent="0.2"/>
    <row r="20915" ht="12.75" customHeight="1" x14ac:dyDescent="0.2"/>
    <row r="20916" ht="12.75" customHeight="1" x14ac:dyDescent="0.2"/>
    <row r="20917" ht="12.75" customHeight="1" x14ac:dyDescent="0.2"/>
    <row r="20918" ht="12.75" customHeight="1" x14ac:dyDescent="0.2"/>
    <row r="20919" ht="12.75" customHeight="1" x14ac:dyDescent="0.2"/>
    <row r="20920" ht="12.75" customHeight="1" x14ac:dyDescent="0.2"/>
    <row r="20921" ht="12.75" customHeight="1" x14ac:dyDescent="0.2"/>
    <row r="20922" ht="12.75" customHeight="1" x14ac:dyDescent="0.2"/>
    <row r="20923" ht="12.75" customHeight="1" x14ac:dyDescent="0.2"/>
    <row r="20924" ht="12.75" customHeight="1" x14ac:dyDescent="0.2"/>
    <row r="20925" ht="12.75" customHeight="1" x14ac:dyDescent="0.2"/>
    <row r="20926" ht="12.75" customHeight="1" x14ac:dyDescent="0.2"/>
    <row r="20927" ht="12.75" customHeight="1" x14ac:dyDescent="0.2"/>
    <row r="20928" ht="12.75" customHeight="1" x14ac:dyDescent="0.2"/>
    <row r="20929" ht="12.75" customHeight="1" x14ac:dyDescent="0.2"/>
    <row r="20930" ht="12.75" customHeight="1" x14ac:dyDescent="0.2"/>
    <row r="20931" ht="12.75" customHeight="1" x14ac:dyDescent="0.2"/>
    <row r="20932" ht="12.75" customHeight="1" x14ac:dyDescent="0.2"/>
    <row r="20933" ht="12.75" customHeight="1" x14ac:dyDescent="0.2"/>
    <row r="20934" ht="12.75" customHeight="1" x14ac:dyDescent="0.2"/>
    <row r="20935" ht="12.75" customHeight="1" x14ac:dyDescent="0.2"/>
    <row r="20936" ht="12.75" customHeight="1" x14ac:dyDescent="0.2"/>
    <row r="20937" ht="12.75" customHeight="1" x14ac:dyDescent="0.2"/>
    <row r="20938" ht="12.75" customHeight="1" x14ac:dyDescent="0.2"/>
    <row r="20939" ht="12.75" customHeight="1" x14ac:dyDescent="0.2"/>
    <row r="20940" ht="12.75" customHeight="1" x14ac:dyDescent="0.2"/>
    <row r="20941" ht="12.75" customHeight="1" x14ac:dyDescent="0.2"/>
    <row r="20942" ht="12.75" customHeight="1" x14ac:dyDescent="0.2"/>
    <row r="20943" ht="12.75" customHeight="1" x14ac:dyDescent="0.2"/>
    <row r="20944" ht="12.75" customHeight="1" x14ac:dyDescent="0.2"/>
    <row r="20945" ht="12.75" customHeight="1" x14ac:dyDescent="0.2"/>
    <row r="20946" ht="12.75" customHeight="1" x14ac:dyDescent="0.2"/>
    <row r="20947" ht="12.75" customHeight="1" x14ac:dyDescent="0.2"/>
    <row r="20948" ht="12.75" customHeight="1" x14ac:dyDescent="0.2"/>
    <row r="20949" ht="12.75" customHeight="1" x14ac:dyDescent="0.2"/>
    <row r="20950" ht="12.75" customHeight="1" x14ac:dyDescent="0.2"/>
    <row r="20951" ht="12.75" customHeight="1" x14ac:dyDescent="0.2"/>
    <row r="20952" ht="12.75" customHeight="1" x14ac:dyDescent="0.2"/>
    <row r="20953" ht="12.75" customHeight="1" x14ac:dyDescent="0.2"/>
    <row r="20954" ht="12.75" customHeight="1" x14ac:dyDescent="0.2"/>
    <row r="20955" ht="12.75" customHeight="1" x14ac:dyDescent="0.2"/>
    <row r="20956" ht="12.75" customHeight="1" x14ac:dyDescent="0.2"/>
    <row r="20957" ht="12.75" customHeight="1" x14ac:dyDescent="0.2"/>
    <row r="20958" ht="12.75" customHeight="1" x14ac:dyDescent="0.2"/>
    <row r="20959" ht="12.75" customHeight="1" x14ac:dyDescent="0.2"/>
    <row r="20960" ht="12.75" customHeight="1" x14ac:dyDescent="0.2"/>
    <row r="20961" ht="12.75" customHeight="1" x14ac:dyDescent="0.2"/>
    <row r="20962" ht="12.75" customHeight="1" x14ac:dyDescent="0.2"/>
    <row r="20963" ht="12.75" customHeight="1" x14ac:dyDescent="0.2"/>
    <row r="20964" ht="12.75" customHeight="1" x14ac:dyDescent="0.2"/>
    <row r="20965" ht="12.75" customHeight="1" x14ac:dyDescent="0.2"/>
    <row r="20966" ht="12.75" customHeight="1" x14ac:dyDescent="0.2"/>
    <row r="20967" ht="12.75" customHeight="1" x14ac:dyDescent="0.2"/>
    <row r="20968" ht="12.75" customHeight="1" x14ac:dyDescent="0.2"/>
    <row r="20969" ht="12.75" customHeight="1" x14ac:dyDescent="0.2"/>
    <row r="20970" ht="12.75" customHeight="1" x14ac:dyDescent="0.2"/>
    <row r="20971" ht="12.75" customHeight="1" x14ac:dyDescent="0.2"/>
    <row r="20972" ht="12.75" customHeight="1" x14ac:dyDescent="0.2"/>
    <row r="20973" ht="12.75" customHeight="1" x14ac:dyDescent="0.2"/>
    <row r="20974" ht="12.75" customHeight="1" x14ac:dyDescent="0.2"/>
    <row r="20975" ht="12.75" customHeight="1" x14ac:dyDescent="0.2"/>
    <row r="20976" ht="12.75" customHeight="1" x14ac:dyDescent="0.2"/>
    <row r="20977" ht="12.75" customHeight="1" x14ac:dyDescent="0.2"/>
    <row r="20978" ht="12.75" customHeight="1" x14ac:dyDescent="0.2"/>
    <row r="20979" ht="12.75" customHeight="1" x14ac:dyDescent="0.2"/>
    <row r="20980" ht="12.75" customHeight="1" x14ac:dyDescent="0.2"/>
    <row r="20981" ht="12.75" customHeight="1" x14ac:dyDescent="0.2"/>
    <row r="20982" ht="12.75" customHeight="1" x14ac:dyDescent="0.2"/>
    <row r="20983" ht="12.75" customHeight="1" x14ac:dyDescent="0.2"/>
    <row r="20984" ht="12.75" customHeight="1" x14ac:dyDescent="0.2"/>
    <row r="20985" ht="12.75" customHeight="1" x14ac:dyDescent="0.2"/>
    <row r="20986" ht="12.75" customHeight="1" x14ac:dyDescent="0.2"/>
    <row r="20987" ht="12.75" customHeight="1" x14ac:dyDescent="0.2"/>
    <row r="20988" ht="12.75" customHeight="1" x14ac:dyDescent="0.2"/>
    <row r="20989" ht="12.75" customHeight="1" x14ac:dyDescent="0.2"/>
    <row r="20990" ht="12.75" customHeight="1" x14ac:dyDescent="0.2"/>
    <row r="20991" ht="12.75" customHeight="1" x14ac:dyDescent="0.2"/>
    <row r="20992" ht="12.75" customHeight="1" x14ac:dyDescent="0.2"/>
    <row r="20993" ht="12.75" customHeight="1" x14ac:dyDescent="0.2"/>
    <row r="20994" ht="12.75" customHeight="1" x14ac:dyDescent="0.2"/>
    <row r="20995" ht="12.75" customHeight="1" x14ac:dyDescent="0.2"/>
    <row r="20996" ht="12.75" customHeight="1" x14ac:dyDescent="0.2"/>
    <row r="20997" ht="12.75" customHeight="1" x14ac:dyDescent="0.2"/>
    <row r="20998" ht="12.75" customHeight="1" x14ac:dyDescent="0.2"/>
    <row r="20999" ht="12.75" customHeight="1" x14ac:dyDescent="0.2"/>
    <row r="21000" ht="12.75" customHeight="1" x14ac:dyDescent="0.2"/>
    <row r="21001" ht="12.75" customHeight="1" x14ac:dyDescent="0.2"/>
    <row r="21002" ht="12.75" customHeight="1" x14ac:dyDescent="0.2"/>
    <row r="21003" ht="12.75" customHeight="1" x14ac:dyDescent="0.2"/>
    <row r="21004" ht="12.75" customHeight="1" x14ac:dyDescent="0.2"/>
    <row r="21005" ht="12.75" customHeight="1" x14ac:dyDescent="0.2"/>
    <row r="21006" ht="12.75" customHeight="1" x14ac:dyDescent="0.2"/>
    <row r="21007" ht="12.75" customHeight="1" x14ac:dyDescent="0.2"/>
    <row r="21008" ht="12.75" customHeight="1" x14ac:dyDescent="0.2"/>
    <row r="21009" ht="12.75" customHeight="1" x14ac:dyDescent="0.2"/>
    <row r="21010" ht="12.75" customHeight="1" x14ac:dyDescent="0.2"/>
    <row r="21011" ht="12.75" customHeight="1" x14ac:dyDescent="0.2"/>
    <row r="21012" ht="12.75" customHeight="1" x14ac:dyDescent="0.2"/>
    <row r="21013" ht="12.75" customHeight="1" x14ac:dyDescent="0.2"/>
    <row r="21014" ht="12.75" customHeight="1" x14ac:dyDescent="0.2"/>
    <row r="21015" ht="12.75" customHeight="1" x14ac:dyDescent="0.2"/>
    <row r="21016" ht="12.75" customHeight="1" x14ac:dyDescent="0.2"/>
    <row r="21017" ht="12.75" customHeight="1" x14ac:dyDescent="0.2"/>
    <row r="21018" ht="12.75" customHeight="1" x14ac:dyDescent="0.2"/>
    <row r="21019" ht="12.75" customHeight="1" x14ac:dyDescent="0.2"/>
    <row r="21020" ht="12.75" customHeight="1" x14ac:dyDescent="0.2"/>
    <row r="21021" ht="12.75" customHeight="1" x14ac:dyDescent="0.2"/>
    <row r="21022" ht="12.75" customHeight="1" x14ac:dyDescent="0.2"/>
    <row r="21023" ht="12.75" customHeight="1" x14ac:dyDescent="0.2"/>
    <row r="21024" ht="12.75" customHeight="1" x14ac:dyDescent="0.2"/>
    <row r="21025" ht="12.75" customHeight="1" x14ac:dyDescent="0.2"/>
    <row r="21026" ht="12.75" customHeight="1" x14ac:dyDescent="0.2"/>
    <row r="21027" ht="12.75" customHeight="1" x14ac:dyDescent="0.2"/>
    <row r="21028" ht="12.75" customHeight="1" x14ac:dyDescent="0.2"/>
    <row r="21029" ht="12.75" customHeight="1" x14ac:dyDescent="0.2"/>
    <row r="21030" ht="12.75" customHeight="1" x14ac:dyDescent="0.2"/>
    <row r="21031" ht="12.75" customHeight="1" x14ac:dyDescent="0.2"/>
    <row r="21032" ht="12.75" customHeight="1" x14ac:dyDescent="0.2"/>
    <row r="21033" ht="12.75" customHeight="1" x14ac:dyDescent="0.2"/>
    <row r="21034" ht="12.75" customHeight="1" x14ac:dyDescent="0.2"/>
    <row r="21035" ht="12.75" customHeight="1" x14ac:dyDescent="0.2"/>
    <row r="21036" ht="12.75" customHeight="1" x14ac:dyDescent="0.2"/>
    <row r="21037" ht="12.75" customHeight="1" x14ac:dyDescent="0.2"/>
    <row r="21038" ht="12.75" customHeight="1" x14ac:dyDescent="0.2"/>
    <row r="21039" ht="12.75" customHeight="1" x14ac:dyDescent="0.2"/>
    <row r="21040" ht="12.75" customHeight="1" x14ac:dyDescent="0.2"/>
    <row r="21041" ht="12.75" customHeight="1" x14ac:dyDescent="0.2"/>
    <row r="21042" ht="12.75" customHeight="1" x14ac:dyDescent="0.2"/>
    <row r="21043" ht="12.75" customHeight="1" x14ac:dyDescent="0.2"/>
    <row r="21044" ht="12.75" customHeight="1" x14ac:dyDescent="0.2"/>
    <row r="21045" ht="12.75" customHeight="1" x14ac:dyDescent="0.2"/>
    <row r="21046" ht="12.75" customHeight="1" x14ac:dyDescent="0.2"/>
    <row r="21047" ht="12.75" customHeight="1" x14ac:dyDescent="0.2"/>
    <row r="21048" ht="12.75" customHeight="1" x14ac:dyDescent="0.2"/>
    <row r="21049" ht="12.75" customHeight="1" x14ac:dyDescent="0.2"/>
    <row r="21050" ht="12.75" customHeight="1" x14ac:dyDescent="0.2"/>
    <row r="21051" ht="12.75" customHeight="1" x14ac:dyDescent="0.2"/>
    <row r="21052" ht="12.75" customHeight="1" x14ac:dyDescent="0.2"/>
    <row r="21053" ht="12.75" customHeight="1" x14ac:dyDescent="0.2"/>
    <row r="21054" ht="12.75" customHeight="1" x14ac:dyDescent="0.2"/>
    <row r="21055" ht="12.75" customHeight="1" x14ac:dyDescent="0.2"/>
    <row r="21056" ht="12.75" customHeight="1" x14ac:dyDescent="0.2"/>
    <row r="21057" ht="12.75" customHeight="1" x14ac:dyDescent="0.2"/>
    <row r="21058" ht="12.75" customHeight="1" x14ac:dyDescent="0.2"/>
    <row r="21059" ht="12.75" customHeight="1" x14ac:dyDescent="0.2"/>
    <row r="21060" ht="12.75" customHeight="1" x14ac:dyDescent="0.2"/>
    <row r="21061" ht="12.75" customHeight="1" x14ac:dyDescent="0.2"/>
    <row r="21062" ht="12.75" customHeight="1" x14ac:dyDescent="0.2"/>
    <row r="21063" ht="12.75" customHeight="1" x14ac:dyDescent="0.2"/>
    <row r="21064" ht="12.75" customHeight="1" x14ac:dyDescent="0.2"/>
    <row r="21065" ht="12.75" customHeight="1" x14ac:dyDescent="0.2"/>
    <row r="21066" ht="12.75" customHeight="1" x14ac:dyDescent="0.2"/>
    <row r="21067" ht="12.75" customHeight="1" x14ac:dyDescent="0.2"/>
    <row r="21068" ht="12.75" customHeight="1" x14ac:dyDescent="0.2"/>
    <row r="21069" ht="12.75" customHeight="1" x14ac:dyDescent="0.2"/>
    <row r="21070" ht="12.75" customHeight="1" x14ac:dyDescent="0.2"/>
    <row r="21071" ht="12.75" customHeight="1" x14ac:dyDescent="0.2"/>
    <row r="21072" ht="12.75" customHeight="1" x14ac:dyDescent="0.2"/>
    <row r="21073" ht="12.75" customHeight="1" x14ac:dyDescent="0.2"/>
    <row r="21074" ht="12.75" customHeight="1" x14ac:dyDescent="0.2"/>
    <row r="21075" ht="12.75" customHeight="1" x14ac:dyDescent="0.2"/>
    <row r="21076" ht="12.75" customHeight="1" x14ac:dyDescent="0.2"/>
    <row r="21077" ht="12.75" customHeight="1" x14ac:dyDescent="0.2"/>
    <row r="21078" ht="12.75" customHeight="1" x14ac:dyDescent="0.2"/>
    <row r="21079" ht="12.75" customHeight="1" x14ac:dyDescent="0.2"/>
    <row r="21080" ht="12.75" customHeight="1" x14ac:dyDescent="0.2"/>
    <row r="21081" ht="12.75" customHeight="1" x14ac:dyDescent="0.2"/>
    <row r="21082" ht="12.75" customHeight="1" x14ac:dyDescent="0.2"/>
    <row r="21083" ht="12.75" customHeight="1" x14ac:dyDescent="0.2"/>
    <row r="21084" ht="12.75" customHeight="1" x14ac:dyDescent="0.2"/>
    <row r="21085" ht="12.75" customHeight="1" x14ac:dyDescent="0.2"/>
    <row r="21086" ht="12.75" customHeight="1" x14ac:dyDescent="0.2"/>
    <row r="21087" ht="12.75" customHeight="1" x14ac:dyDescent="0.2"/>
    <row r="21088" ht="12.75" customHeight="1" x14ac:dyDescent="0.2"/>
    <row r="21089" ht="12.75" customHeight="1" x14ac:dyDescent="0.2"/>
    <row r="21090" ht="12.75" customHeight="1" x14ac:dyDescent="0.2"/>
    <row r="21091" ht="12.75" customHeight="1" x14ac:dyDescent="0.2"/>
    <row r="21092" ht="12.75" customHeight="1" x14ac:dyDescent="0.2"/>
    <row r="21093" ht="12.75" customHeight="1" x14ac:dyDescent="0.2"/>
    <row r="21094" ht="12.75" customHeight="1" x14ac:dyDescent="0.2"/>
    <row r="21095" ht="12.75" customHeight="1" x14ac:dyDescent="0.2"/>
    <row r="21096" ht="12.75" customHeight="1" x14ac:dyDescent="0.2"/>
    <row r="21097" ht="12.75" customHeight="1" x14ac:dyDescent="0.2"/>
    <row r="21098" ht="12.75" customHeight="1" x14ac:dyDescent="0.2"/>
    <row r="21099" ht="12.75" customHeight="1" x14ac:dyDescent="0.2"/>
    <row r="21100" ht="12.75" customHeight="1" x14ac:dyDescent="0.2"/>
    <row r="21101" ht="12.75" customHeight="1" x14ac:dyDescent="0.2"/>
    <row r="21102" ht="12.75" customHeight="1" x14ac:dyDescent="0.2"/>
    <row r="21103" ht="12.75" customHeight="1" x14ac:dyDescent="0.2"/>
    <row r="21104" ht="12.75" customHeight="1" x14ac:dyDescent="0.2"/>
    <row r="21105" ht="12.75" customHeight="1" x14ac:dyDescent="0.2"/>
    <row r="21106" ht="12.75" customHeight="1" x14ac:dyDescent="0.2"/>
    <row r="21107" ht="12.75" customHeight="1" x14ac:dyDescent="0.2"/>
    <row r="21108" ht="12.75" customHeight="1" x14ac:dyDescent="0.2"/>
    <row r="21109" ht="12.75" customHeight="1" x14ac:dyDescent="0.2"/>
    <row r="21110" ht="12.75" customHeight="1" x14ac:dyDescent="0.2"/>
    <row r="21111" ht="12.75" customHeight="1" x14ac:dyDescent="0.2"/>
    <row r="21112" ht="12.75" customHeight="1" x14ac:dyDescent="0.2"/>
    <row r="21113" ht="12.75" customHeight="1" x14ac:dyDescent="0.2"/>
    <row r="21114" ht="12.75" customHeight="1" x14ac:dyDescent="0.2"/>
    <row r="21115" ht="12.75" customHeight="1" x14ac:dyDescent="0.2"/>
    <row r="21116" ht="12.75" customHeight="1" x14ac:dyDescent="0.2"/>
    <row r="21117" ht="12.75" customHeight="1" x14ac:dyDescent="0.2"/>
    <row r="21118" ht="12.75" customHeight="1" x14ac:dyDescent="0.2"/>
    <row r="21119" ht="12.75" customHeight="1" x14ac:dyDescent="0.2"/>
    <row r="21120" ht="12.75" customHeight="1" x14ac:dyDescent="0.2"/>
    <row r="21121" ht="12.75" customHeight="1" x14ac:dyDescent="0.2"/>
    <row r="21122" ht="12.75" customHeight="1" x14ac:dyDescent="0.2"/>
    <row r="21123" ht="12.75" customHeight="1" x14ac:dyDescent="0.2"/>
    <row r="21124" ht="12.75" customHeight="1" x14ac:dyDescent="0.2"/>
    <row r="21125" ht="12.75" customHeight="1" x14ac:dyDescent="0.2"/>
    <row r="21126" ht="12.75" customHeight="1" x14ac:dyDescent="0.2"/>
    <row r="21127" ht="12.75" customHeight="1" x14ac:dyDescent="0.2"/>
    <row r="21128" ht="12.75" customHeight="1" x14ac:dyDescent="0.2"/>
    <row r="21129" ht="12.75" customHeight="1" x14ac:dyDescent="0.2"/>
    <row r="21130" ht="12.75" customHeight="1" x14ac:dyDescent="0.2"/>
    <row r="21131" ht="12.75" customHeight="1" x14ac:dyDescent="0.2"/>
    <row r="21132" ht="12.75" customHeight="1" x14ac:dyDescent="0.2"/>
    <row r="21133" ht="12.75" customHeight="1" x14ac:dyDescent="0.2"/>
    <row r="21134" ht="12.75" customHeight="1" x14ac:dyDescent="0.2"/>
    <row r="21135" ht="12.75" customHeight="1" x14ac:dyDescent="0.2"/>
    <row r="21136" ht="12.75" customHeight="1" x14ac:dyDescent="0.2"/>
    <row r="21137" ht="12.75" customHeight="1" x14ac:dyDescent="0.2"/>
    <row r="21138" ht="12.75" customHeight="1" x14ac:dyDescent="0.2"/>
    <row r="21139" ht="12.75" customHeight="1" x14ac:dyDescent="0.2"/>
    <row r="21140" ht="12.75" customHeight="1" x14ac:dyDescent="0.2"/>
    <row r="21141" ht="12.75" customHeight="1" x14ac:dyDescent="0.2"/>
    <row r="21142" ht="12.75" customHeight="1" x14ac:dyDescent="0.2"/>
    <row r="21143" ht="12.75" customHeight="1" x14ac:dyDescent="0.2"/>
    <row r="21144" ht="12.75" customHeight="1" x14ac:dyDescent="0.2"/>
    <row r="21145" ht="12.75" customHeight="1" x14ac:dyDescent="0.2"/>
    <row r="21146" ht="12.75" customHeight="1" x14ac:dyDescent="0.2"/>
    <row r="21147" ht="12.75" customHeight="1" x14ac:dyDescent="0.2"/>
    <row r="21148" ht="12.75" customHeight="1" x14ac:dyDescent="0.2"/>
    <row r="21149" ht="12.75" customHeight="1" x14ac:dyDescent="0.2"/>
    <row r="21150" ht="12.75" customHeight="1" x14ac:dyDescent="0.2"/>
    <row r="21151" ht="12.75" customHeight="1" x14ac:dyDescent="0.2"/>
    <row r="21152" ht="12.75" customHeight="1" x14ac:dyDescent="0.2"/>
    <row r="21153" ht="12.75" customHeight="1" x14ac:dyDescent="0.2"/>
    <row r="21154" ht="12.75" customHeight="1" x14ac:dyDescent="0.2"/>
    <row r="21155" ht="12.75" customHeight="1" x14ac:dyDescent="0.2"/>
    <row r="21156" ht="12.75" customHeight="1" x14ac:dyDescent="0.2"/>
    <row r="21157" ht="12.75" customHeight="1" x14ac:dyDescent="0.2"/>
    <row r="21158" ht="12.75" customHeight="1" x14ac:dyDescent="0.2"/>
    <row r="21159" ht="12.75" customHeight="1" x14ac:dyDescent="0.2"/>
    <row r="21160" ht="12.75" customHeight="1" x14ac:dyDescent="0.2"/>
    <row r="21161" ht="12.75" customHeight="1" x14ac:dyDescent="0.2"/>
    <row r="21162" ht="12.75" customHeight="1" x14ac:dyDescent="0.2"/>
    <row r="21163" ht="12.75" customHeight="1" x14ac:dyDescent="0.2"/>
    <row r="21164" ht="12.75" customHeight="1" x14ac:dyDescent="0.2"/>
    <row r="21165" ht="12.75" customHeight="1" x14ac:dyDescent="0.2"/>
    <row r="21166" ht="12.75" customHeight="1" x14ac:dyDescent="0.2"/>
    <row r="21167" ht="12.75" customHeight="1" x14ac:dyDescent="0.2"/>
    <row r="21168" ht="12.75" customHeight="1" x14ac:dyDescent="0.2"/>
    <row r="21169" ht="12.75" customHeight="1" x14ac:dyDescent="0.2"/>
    <row r="21170" ht="12.75" customHeight="1" x14ac:dyDescent="0.2"/>
    <row r="21171" ht="12.75" customHeight="1" x14ac:dyDescent="0.2"/>
    <row r="21172" ht="12.75" customHeight="1" x14ac:dyDescent="0.2"/>
    <row r="21173" ht="12.75" customHeight="1" x14ac:dyDescent="0.2"/>
    <row r="21174" ht="12.75" customHeight="1" x14ac:dyDescent="0.2"/>
    <row r="21175" ht="12.75" customHeight="1" x14ac:dyDescent="0.2"/>
    <row r="21176" ht="12.75" customHeight="1" x14ac:dyDescent="0.2"/>
    <row r="21177" ht="12.75" customHeight="1" x14ac:dyDescent="0.2"/>
    <row r="21178" ht="12.75" customHeight="1" x14ac:dyDescent="0.2"/>
    <row r="21179" ht="12.75" customHeight="1" x14ac:dyDescent="0.2"/>
    <row r="21180" ht="12.75" customHeight="1" x14ac:dyDescent="0.2"/>
    <row r="21181" ht="12.75" customHeight="1" x14ac:dyDescent="0.2"/>
    <row r="21182" ht="12.75" customHeight="1" x14ac:dyDescent="0.2"/>
    <row r="21183" ht="12.75" customHeight="1" x14ac:dyDescent="0.2"/>
    <row r="21184" ht="12.75" customHeight="1" x14ac:dyDescent="0.2"/>
    <row r="21185" ht="12.75" customHeight="1" x14ac:dyDescent="0.2"/>
    <row r="21186" ht="12.75" customHeight="1" x14ac:dyDescent="0.2"/>
    <row r="21187" ht="12.75" customHeight="1" x14ac:dyDescent="0.2"/>
    <row r="21188" ht="12.75" customHeight="1" x14ac:dyDescent="0.2"/>
    <row r="21189" ht="12.75" customHeight="1" x14ac:dyDescent="0.2"/>
    <row r="21190" ht="12.75" customHeight="1" x14ac:dyDescent="0.2"/>
    <row r="21191" ht="12.75" customHeight="1" x14ac:dyDescent="0.2"/>
    <row r="21192" ht="12.75" customHeight="1" x14ac:dyDescent="0.2"/>
    <row r="21193" ht="12.75" customHeight="1" x14ac:dyDescent="0.2"/>
    <row r="21194" ht="12.75" customHeight="1" x14ac:dyDescent="0.2"/>
    <row r="21195" ht="12.75" customHeight="1" x14ac:dyDescent="0.2"/>
    <row r="21196" ht="12.75" customHeight="1" x14ac:dyDescent="0.2"/>
    <row r="21197" ht="12.75" customHeight="1" x14ac:dyDescent="0.2"/>
    <row r="21198" ht="12.75" customHeight="1" x14ac:dyDescent="0.2"/>
    <row r="21199" ht="12.75" customHeight="1" x14ac:dyDescent="0.2"/>
    <row r="21200" ht="12.75" customHeight="1" x14ac:dyDescent="0.2"/>
    <row r="21201" ht="12.75" customHeight="1" x14ac:dyDescent="0.2"/>
    <row r="21202" ht="12.75" customHeight="1" x14ac:dyDescent="0.2"/>
    <row r="21203" ht="12.75" customHeight="1" x14ac:dyDescent="0.2"/>
    <row r="21204" ht="12.75" customHeight="1" x14ac:dyDescent="0.2"/>
    <row r="21205" ht="12.75" customHeight="1" x14ac:dyDescent="0.2"/>
    <row r="21206" ht="12.75" customHeight="1" x14ac:dyDescent="0.2"/>
    <row r="21207" ht="12.75" customHeight="1" x14ac:dyDescent="0.2"/>
    <row r="21208" ht="12.75" customHeight="1" x14ac:dyDescent="0.2"/>
    <row r="21209" ht="12.75" customHeight="1" x14ac:dyDescent="0.2"/>
    <row r="21210" ht="12.75" customHeight="1" x14ac:dyDescent="0.2"/>
    <row r="21211" ht="12.75" customHeight="1" x14ac:dyDescent="0.2"/>
    <row r="21212" ht="12.75" customHeight="1" x14ac:dyDescent="0.2"/>
    <row r="21213" ht="12.75" customHeight="1" x14ac:dyDescent="0.2"/>
    <row r="21214" ht="12.75" customHeight="1" x14ac:dyDescent="0.2"/>
    <row r="21215" ht="12.75" customHeight="1" x14ac:dyDescent="0.2"/>
    <row r="21216" ht="12.75" customHeight="1" x14ac:dyDescent="0.2"/>
    <row r="21217" ht="12.75" customHeight="1" x14ac:dyDescent="0.2"/>
    <row r="21218" ht="12.75" customHeight="1" x14ac:dyDescent="0.2"/>
    <row r="21219" ht="12.75" customHeight="1" x14ac:dyDescent="0.2"/>
    <row r="21220" ht="12.75" customHeight="1" x14ac:dyDescent="0.2"/>
    <row r="21221" ht="12.75" customHeight="1" x14ac:dyDescent="0.2"/>
    <row r="21222" ht="12.75" customHeight="1" x14ac:dyDescent="0.2"/>
    <row r="21223" ht="12.75" customHeight="1" x14ac:dyDescent="0.2"/>
    <row r="21224" ht="12.75" customHeight="1" x14ac:dyDescent="0.2"/>
    <row r="21225" ht="12.75" customHeight="1" x14ac:dyDescent="0.2"/>
    <row r="21226" ht="12.75" customHeight="1" x14ac:dyDescent="0.2"/>
    <row r="21227" ht="12.75" customHeight="1" x14ac:dyDescent="0.2"/>
    <row r="21228" ht="12.75" customHeight="1" x14ac:dyDescent="0.2"/>
    <row r="21229" ht="12.75" customHeight="1" x14ac:dyDescent="0.2"/>
    <row r="21230" ht="12.75" customHeight="1" x14ac:dyDescent="0.2"/>
    <row r="21231" ht="12.75" customHeight="1" x14ac:dyDescent="0.2"/>
    <row r="21232" ht="12.75" customHeight="1" x14ac:dyDescent="0.2"/>
    <row r="21233" ht="12.75" customHeight="1" x14ac:dyDescent="0.2"/>
    <row r="21234" ht="12.75" customHeight="1" x14ac:dyDescent="0.2"/>
    <row r="21235" ht="12.75" customHeight="1" x14ac:dyDescent="0.2"/>
    <row r="21236" ht="12.75" customHeight="1" x14ac:dyDescent="0.2"/>
    <row r="21237" ht="12.75" customHeight="1" x14ac:dyDescent="0.2"/>
    <row r="21238" ht="12.75" customHeight="1" x14ac:dyDescent="0.2"/>
    <row r="21239" ht="12.75" customHeight="1" x14ac:dyDescent="0.2"/>
    <row r="21240" ht="12.75" customHeight="1" x14ac:dyDescent="0.2"/>
    <row r="21241" ht="12.75" customHeight="1" x14ac:dyDescent="0.2"/>
    <row r="21242" ht="12.75" customHeight="1" x14ac:dyDescent="0.2"/>
    <row r="21243" ht="12.75" customHeight="1" x14ac:dyDescent="0.2"/>
    <row r="21244" ht="12.75" customHeight="1" x14ac:dyDescent="0.2"/>
    <row r="21245" ht="12.75" customHeight="1" x14ac:dyDescent="0.2"/>
    <row r="21246" ht="12.75" customHeight="1" x14ac:dyDescent="0.2"/>
    <row r="21247" ht="12.75" customHeight="1" x14ac:dyDescent="0.2"/>
    <row r="21248" ht="12.75" customHeight="1" x14ac:dyDescent="0.2"/>
    <row r="21249" ht="12.75" customHeight="1" x14ac:dyDescent="0.2"/>
    <row r="21250" ht="12.75" customHeight="1" x14ac:dyDescent="0.2"/>
    <row r="21251" ht="12.75" customHeight="1" x14ac:dyDescent="0.2"/>
    <row r="21252" ht="12.75" customHeight="1" x14ac:dyDescent="0.2"/>
    <row r="21253" ht="12.75" customHeight="1" x14ac:dyDescent="0.2"/>
    <row r="21254" ht="12.75" customHeight="1" x14ac:dyDescent="0.2"/>
    <row r="21255" ht="12.75" customHeight="1" x14ac:dyDescent="0.2"/>
    <row r="21256" ht="12.75" customHeight="1" x14ac:dyDescent="0.2"/>
    <row r="21257" ht="12.75" customHeight="1" x14ac:dyDescent="0.2"/>
    <row r="21258" ht="12.75" customHeight="1" x14ac:dyDescent="0.2"/>
    <row r="21259" ht="12.75" customHeight="1" x14ac:dyDescent="0.2"/>
    <row r="21260" ht="12.75" customHeight="1" x14ac:dyDescent="0.2"/>
    <row r="21261" ht="12.75" customHeight="1" x14ac:dyDescent="0.2"/>
    <row r="21262" ht="12.75" customHeight="1" x14ac:dyDescent="0.2"/>
    <row r="21263" ht="12.75" customHeight="1" x14ac:dyDescent="0.2"/>
    <row r="21264" ht="12.75" customHeight="1" x14ac:dyDescent="0.2"/>
    <row r="21265" ht="12.75" customHeight="1" x14ac:dyDescent="0.2"/>
    <row r="21266" ht="12.75" customHeight="1" x14ac:dyDescent="0.2"/>
    <row r="21267" ht="12.75" customHeight="1" x14ac:dyDescent="0.2"/>
    <row r="21268" ht="12.75" customHeight="1" x14ac:dyDescent="0.2"/>
    <row r="21269" ht="12.75" customHeight="1" x14ac:dyDescent="0.2"/>
    <row r="21270" ht="12.75" customHeight="1" x14ac:dyDescent="0.2"/>
    <row r="21271" ht="12.75" customHeight="1" x14ac:dyDescent="0.2"/>
    <row r="21272" ht="12.75" customHeight="1" x14ac:dyDescent="0.2"/>
    <row r="21273" ht="12.75" customHeight="1" x14ac:dyDescent="0.2"/>
    <row r="21274" ht="12.75" customHeight="1" x14ac:dyDescent="0.2"/>
    <row r="21275" ht="12.75" customHeight="1" x14ac:dyDescent="0.2"/>
    <row r="21276" ht="12.75" customHeight="1" x14ac:dyDescent="0.2"/>
    <row r="21277" ht="12.75" customHeight="1" x14ac:dyDescent="0.2"/>
    <row r="21278" ht="12.75" customHeight="1" x14ac:dyDescent="0.2"/>
    <row r="21279" ht="12.75" customHeight="1" x14ac:dyDescent="0.2"/>
    <row r="21280" ht="12.75" customHeight="1" x14ac:dyDescent="0.2"/>
    <row r="21281" ht="12.75" customHeight="1" x14ac:dyDescent="0.2"/>
    <row r="21282" ht="12.75" customHeight="1" x14ac:dyDescent="0.2"/>
    <row r="21283" ht="12.75" customHeight="1" x14ac:dyDescent="0.2"/>
    <row r="21284" ht="12.75" customHeight="1" x14ac:dyDescent="0.2"/>
    <row r="21285" ht="12.75" customHeight="1" x14ac:dyDescent="0.2"/>
    <row r="21286" ht="12.75" customHeight="1" x14ac:dyDescent="0.2"/>
    <row r="21287" ht="12.75" customHeight="1" x14ac:dyDescent="0.2"/>
    <row r="21288" ht="12.75" customHeight="1" x14ac:dyDescent="0.2"/>
    <row r="21289" ht="12.75" customHeight="1" x14ac:dyDescent="0.2"/>
    <row r="21290" ht="12.75" customHeight="1" x14ac:dyDescent="0.2"/>
    <row r="21291" ht="12.75" customHeight="1" x14ac:dyDescent="0.2"/>
    <row r="21292" ht="12.75" customHeight="1" x14ac:dyDescent="0.2"/>
    <row r="21293" ht="12.75" customHeight="1" x14ac:dyDescent="0.2"/>
    <row r="21294" ht="12.75" customHeight="1" x14ac:dyDescent="0.2"/>
    <row r="21295" ht="12.75" customHeight="1" x14ac:dyDescent="0.2"/>
    <row r="21296" ht="12.75" customHeight="1" x14ac:dyDescent="0.2"/>
    <row r="21297" ht="12.75" customHeight="1" x14ac:dyDescent="0.2"/>
    <row r="21298" ht="12.75" customHeight="1" x14ac:dyDescent="0.2"/>
    <row r="21299" ht="12.75" customHeight="1" x14ac:dyDescent="0.2"/>
    <row r="21300" ht="12.75" customHeight="1" x14ac:dyDescent="0.2"/>
    <row r="21301" ht="12.75" customHeight="1" x14ac:dyDescent="0.2"/>
    <row r="21302" ht="12.75" customHeight="1" x14ac:dyDescent="0.2"/>
    <row r="21303" ht="12.75" customHeight="1" x14ac:dyDescent="0.2"/>
    <row r="21304" ht="12.75" customHeight="1" x14ac:dyDescent="0.2"/>
    <row r="21305" ht="12.75" customHeight="1" x14ac:dyDescent="0.2"/>
    <row r="21306" ht="12.75" customHeight="1" x14ac:dyDescent="0.2"/>
    <row r="21307" ht="12.75" customHeight="1" x14ac:dyDescent="0.2"/>
    <row r="21308" ht="12.75" customHeight="1" x14ac:dyDescent="0.2"/>
    <row r="21309" ht="12.75" customHeight="1" x14ac:dyDescent="0.2"/>
    <row r="21310" ht="12.75" customHeight="1" x14ac:dyDescent="0.2"/>
    <row r="21311" ht="12.75" customHeight="1" x14ac:dyDescent="0.2"/>
    <row r="21312" ht="12.75" customHeight="1" x14ac:dyDescent="0.2"/>
    <row r="21313" ht="12.75" customHeight="1" x14ac:dyDescent="0.2"/>
    <row r="21314" ht="12.75" customHeight="1" x14ac:dyDescent="0.2"/>
    <row r="21315" ht="12.75" customHeight="1" x14ac:dyDescent="0.2"/>
    <row r="21316" ht="12.75" customHeight="1" x14ac:dyDescent="0.2"/>
    <row r="21317" ht="12.75" customHeight="1" x14ac:dyDescent="0.2"/>
    <row r="21318" ht="12.75" customHeight="1" x14ac:dyDescent="0.2"/>
    <row r="21319" ht="12.75" customHeight="1" x14ac:dyDescent="0.2"/>
    <row r="21320" ht="12.75" customHeight="1" x14ac:dyDescent="0.2"/>
    <row r="21321" ht="12.75" customHeight="1" x14ac:dyDescent="0.2"/>
    <row r="21322" ht="12.75" customHeight="1" x14ac:dyDescent="0.2"/>
    <row r="21323" ht="12.75" customHeight="1" x14ac:dyDescent="0.2"/>
    <row r="21324" ht="12.75" customHeight="1" x14ac:dyDescent="0.2"/>
    <row r="21325" ht="12.75" customHeight="1" x14ac:dyDescent="0.2"/>
    <row r="21326" ht="12.75" customHeight="1" x14ac:dyDescent="0.2"/>
    <row r="21327" ht="12.75" customHeight="1" x14ac:dyDescent="0.2"/>
    <row r="21328" ht="12.75" customHeight="1" x14ac:dyDescent="0.2"/>
    <row r="21329" ht="12.75" customHeight="1" x14ac:dyDescent="0.2"/>
    <row r="21330" ht="12.75" customHeight="1" x14ac:dyDescent="0.2"/>
    <row r="21331" ht="12.75" customHeight="1" x14ac:dyDescent="0.2"/>
    <row r="21332" ht="12.75" customHeight="1" x14ac:dyDescent="0.2"/>
    <row r="21333" ht="12.75" customHeight="1" x14ac:dyDescent="0.2"/>
    <row r="21334" ht="12.75" customHeight="1" x14ac:dyDescent="0.2"/>
    <row r="21335" ht="12.75" customHeight="1" x14ac:dyDescent="0.2"/>
    <row r="21336" ht="12.75" customHeight="1" x14ac:dyDescent="0.2"/>
    <row r="21337" ht="12.75" customHeight="1" x14ac:dyDescent="0.2"/>
    <row r="21338" ht="12.75" customHeight="1" x14ac:dyDescent="0.2"/>
    <row r="21339" ht="12.75" customHeight="1" x14ac:dyDescent="0.2"/>
    <row r="21340" ht="12.75" customHeight="1" x14ac:dyDescent="0.2"/>
    <row r="21341" ht="12.75" customHeight="1" x14ac:dyDescent="0.2"/>
    <row r="21342" ht="12.75" customHeight="1" x14ac:dyDescent="0.2"/>
    <row r="21343" ht="12.75" customHeight="1" x14ac:dyDescent="0.2"/>
    <row r="21344" ht="12.75" customHeight="1" x14ac:dyDescent="0.2"/>
    <row r="21345" ht="12.75" customHeight="1" x14ac:dyDescent="0.2"/>
    <row r="21346" ht="12.75" customHeight="1" x14ac:dyDescent="0.2"/>
    <row r="21347" ht="12.75" customHeight="1" x14ac:dyDescent="0.2"/>
    <row r="21348" ht="12.75" customHeight="1" x14ac:dyDescent="0.2"/>
    <row r="21349" ht="12.75" customHeight="1" x14ac:dyDescent="0.2"/>
    <row r="21350" ht="12.75" customHeight="1" x14ac:dyDescent="0.2"/>
    <row r="21351" ht="12.75" customHeight="1" x14ac:dyDescent="0.2"/>
    <row r="21352" ht="12.75" customHeight="1" x14ac:dyDescent="0.2"/>
    <row r="21353" ht="12.75" customHeight="1" x14ac:dyDescent="0.2"/>
    <row r="21354" ht="12.75" customHeight="1" x14ac:dyDescent="0.2"/>
    <row r="21355" ht="12.75" customHeight="1" x14ac:dyDescent="0.2"/>
    <row r="21356" ht="12.75" customHeight="1" x14ac:dyDescent="0.2"/>
    <row r="21357" ht="12.75" customHeight="1" x14ac:dyDescent="0.2"/>
    <row r="21358" ht="12.75" customHeight="1" x14ac:dyDescent="0.2"/>
    <row r="21359" ht="12.75" customHeight="1" x14ac:dyDescent="0.2"/>
    <row r="21360" ht="12.75" customHeight="1" x14ac:dyDescent="0.2"/>
    <row r="21361" ht="12.75" customHeight="1" x14ac:dyDescent="0.2"/>
    <row r="21362" ht="12.75" customHeight="1" x14ac:dyDescent="0.2"/>
    <row r="21363" ht="12.75" customHeight="1" x14ac:dyDescent="0.2"/>
    <row r="21364" ht="12.75" customHeight="1" x14ac:dyDescent="0.2"/>
    <row r="21365" ht="12.75" customHeight="1" x14ac:dyDescent="0.2"/>
    <row r="21366" ht="12.75" customHeight="1" x14ac:dyDescent="0.2"/>
    <row r="21367" ht="12.75" customHeight="1" x14ac:dyDescent="0.2"/>
    <row r="21368" ht="12.75" customHeight="1" x14ac:dyDescent="0.2"/>
    <row r="21369" ht="12.75" customHeight="1" x14ac:dyDescent="0.2"/>
    <row r="21370" ht="12.75" customHeight="1" x14ac:dyDescent="0.2"/>
    <row r="21371" ht="12.75" customHeight="1" x14ac:dyDescent="0.2"/>
    <row r="21372" ht="12.75" customHeight="1" x14ac:dyDescent="0.2"/>
    <row r="21373" ht="12.75" customHeight="1" x14ac:dyDescent="0.2"/>
    <row r="21374" ht="12.75" customHeight="1" x14ac:dyDescent="0.2"/>
    <row r="21375" ht="12.75" customHeight="1" x14ac:dyDescent="0.2"/>
    <row r="21376" ht="12.75" customHeight="1" x14ac:dyDescent="0.2"/>
    <row r="21377" ht="12.75" customHeight="1" x14ac:dyDescent="0.2"/>
    <row r="21378" ht="12.75" customHeight="1" x14ac:dyDescent="0.2"/>
    <row r="21379" ht="12.75" customHeight="1" x14ac:dyDescent="0.2"/>
    <row r="21380" ht="12.75" customHeight="1" x14ac:dyDescent="0.2"/>
    <row r="21381" ht="12.75" customHeight="1" x14ac:dyDescent="0.2"/>
    <row r="21382" ht="12.75" customHeight="1" x14ac:dyDescent="0.2"/>
    <row r="21383" ht="12.75" customHeight="1" x14ac:dyDescent="0.2"/>
    <row r="21384" ht="12.75" customHeight="1" x14ac:dyDescent="0.2"/>
    <row r="21385" ht="12.75" customHeight="1" x14ac:dyDescent="0.2"/>
    <row r="21386" ht="12.75" customHeight="1" x14ac:dyDescent="0.2"/>
    <row r="21387" ht="12.75" customHeight="1" x14ac:dyDescent="0.2"/>
    <row r="21388" ht="12.75" customHeight="1" x14ac:dyDescent="0.2"/>
    <row r="21389" ht="12.75" customHeight="1" x14ac:dyDescent="0.2"/>
    <row r="21390" ht="12.75" customHeight="1" x14ac:dyDescent="0.2"/>
    <row r="21391" ht="12.75" customHeight="1" x14ac:dyDescent="0.2"/>
    <row r="21392" ht="12.75" customHeight="1" x14ac:dyDescent="0.2"/>
    <row r="21393" ht="12.75" customHeight="1" x14ac:dyDescent="0.2"/>
    <row r="21394" ht="12.75" customHeight="1" x14ac:dyDescent="0.2"/>
    <row r="21395" ht="12.75" customHeight="1" x14ac:dyDescent="0.2"/>
    <row r="21396" ht="12.75" customHeight="1" x14ac:dyDescent="0.2"/>
    <row r="21397" ht="12.75" customHeight="1" x14ac:dyDescent="0.2"/>
    <row r="21398" ht="12.75" customHeight="1" x14ac:dyDescent="0.2"/>
    <row r="21399" ht="12.75" customHeight="1" x14ac:dyDescent="0.2"/>
    <row r="21400" ht="12.75" customHeight="1" x14ac:dyDescent="0.2"/>
    <row r="21401" ht="12.75" customHeight="1" x14ac:dyDescent="0.2"/>
    <row r="21402" ht="12.75" customHeight="1" x14ac:dyDescent="0.2"/>
    <row r="21403" ht="12.75" customHeight="1" x14ac:dyDescent="0.2"/>
    <row r="21404" ht="12.75" customHeight="1" x14ac:dyDescent="0.2"/>
    <row r="21405" ht="12.75" customHeight="1" x14ac:dyDescent="0.2"/>
    <row r="21406" ht="12.75" customHeight="1" x14ac:dyDescent="0.2"/>
    <row r="21407" ht="12.75" customHeight="1" x14ac:dyDescent="0.2"/>
    <row r="21408" ht="12.75" customHeight="1" x14ac:dyDescent="0.2"/>
    <row r="21409" ht="12.75" customHeight="1" x14ac:dyDescent="0.2"/>
    <row r="21410" ht="12.75" customHeight="1" x14ac:dyDescent="0.2"/>
    <row r="21411" ht="12.75" customHeight="1" x14ac:dyDescent="0.2"/>
    <row r="21412" ht="12.75" customHeight="1" x14ac:dyDescent="0.2"/>
    <row r="21413" ht="12.75" customHeight="1" x14ac:dyDescent="0.2"/>
    <row r="21414" ht="12.75" customHeight="1" x14ac:dyDescent="0.2"/>
    <row r="21415" ht="12.75" customHeight="1" x14ac:dyDescent="0.2"/>
    <row r="21416" ht="12.75" customHeight="1" x14ac:dyDescent="0.2"/>
    <row r="21417" ht="12.75" customHeight="1" x14ac:dyDescent="0.2"/>
    <row r="21418" ht="12.75" customHeight="1" x14ac:dyDescent="0.2"/>
    <row r="21419" ht="12.75" customHeight="1" x14ac:dyDescent="0.2"/>
    <row r="21420" ht="12.75" customHeight="1" x14ac:dyDescent="0.2"/>
    <row r="21421" ht="12.75" customHeight="1" x14ac:dyDescent="0.2"/>
    <row r="21422" ht="12.75" customHeight="1" x14ac:dyDescent="0.2"/>
    <row r="21423" ht="12.75" customHeight="1" x14ac:dyDescent="0.2"/>
    <row r="21424" ht="12.75" customHeight="1" x14ac:dyDescent="0.2"/>
    <row r="21425" ht="12.75" customHeight="1" x14ac:dyDescent="0.2"/>
    <row r="21426" ht="12.75" customHeight="1" x14ac:dyDescent="0.2"/>
    <row r="21427" ht="12.75" customHeight="1" x14ac:dyDescent="0.2"/>
    <row r="21428" ht="12.75" customHeight="1" x14ac:dyDescent="0.2"/>
    <row r="21429" ht="12.75" customHeight="1" x14ac:dyDescent="0.2"/>
    <row r="21430" ht="12.75" customHeight="1" x14ac:dyDescent="0.2"/>
    <row r="21431" ht="12.75" customHeight="1" x14ac:dyDescent="0.2"/>
    <row r="21432" ht="12.75" customHeight="1" x14ac:dyDescent="0.2"/>
    <row r="21433" ht="12.75" customHeight="1" x14ac:dyDescent="0.2"/>
    <row r="21434" ht="12.75" customHeight="1" x14ac:dyDescent="0.2"/>
    <row r="21435" ht="12.75" customHeight="1" x14ac:dyDescent="0.2"/>
    <row r="21436" ht="12.75" customHeight="1" x14ac:dyDescent="0.2"/>
    <row r="21437" ht="12.75" customHeight="1" x14ac:dyDescent="0.2"/>
    <row r="21438" ht="12.75" customHeight="1" x14ac:dyDescent="0.2"/>
    <row r="21439" ht="12.75" customHeight="1" x14ac:dyDescent="0.2"/>
    <row r="21440" ht="12.75" customHeight="1" x14ac:dyDescent="0.2"/>
    <row r="21441" ht="12.75" customHeight="1" x14ac:dyDescent="0.2"/>
    <row r="21442" ht="12.75" customHeight="1" x14ac:dyDescent="0.2"/>
    <row r="21443" ht="12.75" customHeight="1" x14ac:dyDescent="0.2"/>
    <row r="21444" ht="12.75" customHeight="1" x14ac:dyDescent="0.2"/>
    <row r="21445" ht="12.75" customHeight="1" x14ac:dyDescent="0.2"/>
    <row r="21446" ht="12.75" customHeight="1" x14ac:dyDescent="0.2"/>
    <row r="21447" ht="12.75" customHeight="1" x14ac:dyDescent="0.2"/>
    <row r="21448" ht="12.75" customHeight="1" x14ac:dyDescent="0.2"/>
    <row r="21449" ht="12.75" customHeight="1" x14ac:dyDescent="0.2"/>
    <row r="21450" ht="12.75" customHeight="1" x14ac:dyDescent="0.2"/>
    <row r="21451" ht="12.75" customHeight="1" x14ac:dyDescent="0.2"/>
    <row r="21452" ht="12.75" customHeight="1" x14ac:dyDescent="0.2"/>
    <row r="21453" ht="12.75" customHeight="1" x14ac:dyDescent="0.2"/>
    <row r="21454" ht="12.75" customHeight="1" x14ac:dyDescent="0.2"/>
    <row r="21455" ht="12.75" customHeight="1" x14ac:dyDescent="0.2"/>
    <row r="21456" ht="12.75" customHeight="1" x14ac:dyDescent="0.2"/>
    <row r="21457" ht="12.75" customHeight="1" x14ac:dyDescent="0.2"/>
    <row r="21458" ht="12.75" customHeight="1" x14ac:dyDescent="0.2"/>
    <row r="21459" ht="12.75" customHeight="1" x14ac:dyDescent="0.2"/>
    <row r="21460" ht="12.75" customHeight="1" x14ac:dyDescent="0.2"/>
    <row r="21461" ht="12.75" customHeight="1" x14ac:dyDescent="0.2"/>
    <row r="21462" ht="12.75" customHeight="1" x14ac:dyDescent="0.2"/>
    <row r="21463" ht="12.75" customHeight="1" x14ac:dyDescent="0.2"/>
    <row r="21464" ht="12.75" customHeight="1" x14ac:dyDescent="0.2"/>
    <row r="21465" ht="12.75" customHeight="1" x14ac:dyDescent="0.2"/>
    <row r="21466" ht="12.75" customHeight="1" x14ac:dyDescent="0.2"/>
    <row r="21467" ht="12.75" customHeight="1" x14ac:dyDescent="0.2"/>
    <row r="21468" ht="12.75" customHeight="1" x14ac:dyDescent="0.2"/>
    <row r="21469" ht="12.75" customHeight="1" x14ac:dyDescent="0.2"/>
    <row r="21470" ht="12.75" customHeight="1" x14ac:dyDescent="0.2"/>
    <row r="21471" ht="12.75" customHeight="1" x14ac:dyDescent="0.2"/>
    <row r="21472" ht="12.75" customHeight="1" x14ac:dyDescent="0.2"/>
    <row r="21473" ht="12.75" customHeight="1" x14ac:dyDescent="0.2"/>
    <row r="21474" ht="12.75" customHeight="1" x14ac:dyDescent="0.2"/>
    <row r="21475" ht="12.75" customHeight="1" x14ac:dyDescent="0.2"/>
    <row r="21476" ht="12.75" customHeight="1" x14ac:dyDescent="0.2"/>
    <row r="21477" ht="12.75" customHeight="1" x14ac:dyDescent="0.2"/>
    <row r="21478" ht="12.75" customHeight="1" x14ac:dyDescent="0.2"/>
    <row r="21479" ht="12.75" customHeight="1" x14ac:dyDescent="0.2"/>
    <row r="21480" ht="12.75" customHeight="1" x14ac:dyDescent="0.2"/>
    <row r="21481" ht="12.75" customHeight="1" x14ac:dyDescent="0.2"/>
    <row r="21482" ht="12.75" customHeight="1" x14ac:dyDescent="0.2"/>
    <row r="21483" ht="12.75" customHeight="1" x14ac:dyDescent="0.2"/>
    <row r="21484" ht="12.75" customHeight="1" x14ac:dyDescent="0.2"/>
    <row r="21485" ht="12.75" customHeight="1" x14ac:dyDescent="0.2"/>
    <row r="21486" ht="12.75" customHeight="1" x14ac:dyDescent="0.2"/>
    <row r="21487" ht="12.75" customHeight="1" x14ac:dyDescent="0.2"/>
    <row r="21488" ht="12.75" customHeight="1" x14ac:dyDescent="0.2"/>
    <row r="21489" ht="12.75" customHeight="1" x14ac:dyDescent="0.2"/>
    <row r="21490" ht="12.75" customHeight="1" x14ac:dyDescent="0.2"/>
    <row r="21491" ht="12.75" customHeight="1" x14ac:dyDescent="0.2"/>
    <row r="21492" ht="12.75" customHeight="1" x14ac:dyDescent="0.2"/>
    <row r="21493" ht="12.75" customHeight="1" x14ac:dyDescent="0.2"/>
    <row r="21494" ht="12.75" customHeight="1" x14ac:dyDescent="0.2"/>
    <row r="21495" ht="12.75" customHeight="1" x14ac:dyDescent="0.2"/>
    <row r="21496" ht="12.75" customHeight="1" x14ac:dyDescent="0.2"/>
    <row r="21497" ht="12.75" customHeight="1" x14ac:dyDescent="0.2"/>
    <row r="21498" ht="12.75" customHeight="1" x14ac:dyDescent="0.2"/>
    <row r="21499" ht="12.75" customHeight="1" x14ac:dyDescent="0.2"/>
    <row r="21500" ht="12.75" customHeight="1" x14ac:dyDescent="0.2"/>
    <row r="21501" ht="12.75" customHeight="1" x14ac:dyDescent="0.2"/>
    <row r="21502" ht="12.75" customHeight="1" x14ac:dyDescent="0.2"/>
    <row r="21503" ht="12.75" customHeight="1" x14ac:dyDescent="0.2"/>
    <row r="21504" ht="12.75" customHeight="1" x14ac:dyDescent="0.2"/>
    <row r="21505" ht="12.75" customHeight="1" x14ac:dyDescent="0.2"/>
    <row r="21506" ht="12.75" customHeight="1" x14ac:dyDescent="0.2"/>
    <row r="21507" ht="12.75" customHeight="1" x14ac:dyDescent="0.2"/>
    <row r="21508" ht="12.75" customHeight="1" x14ac:dyDescent="0.2"/>
    <row r="21509" ht="12.75" customHeight="1" x14ac:dyDescent="0.2"/>
    <row r="21510" ht="12.75" customHeight="1" x14ac:dyDescent="0.2"/>
    <row r="21511" ht="12.75" customHeight="1" x14ac:dyDescent="0.2"/>
    <row r="21512" ht="12.75" customHeight="1" x14ac:dyDescent="0.2"/>
    <row r="21513" ht="12.75" customHeight="1" x14ac:dyDescent="0.2"/>
    <row r="21514" ht="12.75" customHeight="1" x14ac:dyDescent="0.2"/>
    <row r="21515" ht="12.75" customHeight="1" x14ac:dyDescent="0.2"/>
    <row r="21516" ht="12.75" customHeight="1" x14ac:dyDescent="0.2"/>
    <row r="21517" ht="12.75" customHeight="1" x14ac:dyDescent="0.2"/>
    <row r="21518" ht="12.75" customHeight="1" x14ac:dyDescent="0.2"/>
    <row r="21519" ht="12.75" customHeight="1" x14ac:dyDescent="0.2"/>
    <row r="21520" ht="12.75" customHeight="1" x14ac:dyDescent="0.2"/>
    <row r="21521" ht="12.75" customHeight="1" x14ac:dyDescent="0.2"/>
    <row r="21522" ht="12.75" customHeight="1" x14ac:dyDescent="0.2"/>
    <row r="21523" ht="12.75" customHeight="1" x14ac:dyDescent="0.2"/>
    <row r="21524" ht="12.75" customHeight="1" x14ac:dyDescent="0.2"/>
    <row r="21525" ht="12.75" customHeight="1" x14ac:dyDescent="0.2"/>
    <row r="21526" ht="12.75" customHeight="1" x14ac:dyDescent="0.2"/>
    <row r="21527" ht="12.75" customHeight="1" x14ac:dyDescent="0.2"/>
    <row r="21528" ht="12.75" customHeight="1" x14ac:dyDescent="0.2"/>
    <row r="21529" ht="12.75" customHeight="1" x14ac:dyDescent="0.2"/>
    <row r="21530" ht="12.75" customHeight="1" x14ac:dyDescent="0.2"/>
    <row r="21531" ht="12.75" customHeight="1" x14ac:dyDescent="0.2"/>
    <row r="21532" ht="12.75" customHeight="1" x14ac:dyDescent="0.2"/>
    <row r="21533" ht="12.75" customHeight="1" x14ac:dyDescent="0.2"/>
    <row r="21534" ht="12.75" customHeight="1" x14ac:dyDescent="0.2"/>
    <row r="21535" ht="12.75" customHeight="1" x14ac:dyDescent="0.2"/>
    <row r="21536" ht="12.75" customHeight="1" x14ac:dyDescent="0.2"/>
    <row r="21537" ht="12.75" customHeight="1" x14ac:dyDescent="0.2"/>
    <row r="21538" ht="12.75" customHeight="1" x14ac:dyDescent="0.2"/>
    <row r="21539" ht="12.75" customHeight="1" x14ac:dyDescent="0.2"/>
    <row r="21540" ht="12.75" customHeight="1" x14ac:dyDescent="0.2"/>
    <row r="21541" ht="12.75" customHeight="1" x14ac:dyDescent="0.2"/>
    <row r="21542" ht="12.75" customHeight="1" x14ac:dyDescent="0.2"/>
    <row r="21543" ht="12.75" customHeight="1" x14ac:dyDescent="0.2"/>
    <row r="21544" ht="12.75" customHeight="1" x14ac:dyDescent="0.2"/>
    <row r="21545" ht="12.75" customHeight="1" x14ac:dyDescent="0.2"/>
    <row r="21546" ht="12.75" customHeight="1" x14ac:dyDescent="0.2"/>
    <row r="21547" ht="12.75" customHeight="1" x14ac:dyDescent="0.2"/>
    <row r="21548" ht="12.75" customHeight="1" x14ac:dyDescent="0.2"/>
    <row r="21549" ht="12.75" customHeight="1" x14ac:dyDescent="0.2"/>
    <row r="21550" ht="12.75" customHeight="1" x14ac:dyDescent="0.2"/>
    <row r="21551" ht="12.75" customHeight="1" x14ac:dyDescent="0.2"/>
    <row r="21552" ht="12.75" customHeight="1" x14ac:dyDescent="0.2"/>
    <row r="21553" ht="12.75" customHeight="1" x14ac:dyDescent="0.2"/>
    <row r="21554" ht="12.75" customHeight="1" x14ac:dyDescent="0.2"/>
    <row r="21555" ht="12.75" customHeight="1" x14ac:dyDescent="0.2"/>
    <row r="21556" ht="12.75" customHeight="1" x14ac:dyDescent="0.2"/>
    <row r="21557" ht="12.75" customHeight="1" x14ac:dyDescent="0.2"/>
    <row r="21558" ht="12.75" customHeight="1" x14ac:dyDescent="0.2"/>
    <row r="21559" ht="12.75" customHeight="1" x14ac:dyDescent="0.2"/>
    <row r="21560" ht="12.75" customHeight="1" x14ac:dyDescent="0.2"/>
    <row r="21561" ht="12.75" customHeight="1" x14ac:dyDescent="0.2"/>
    <row r="21562" ht="12.75" customHeight="1" x14ac:dyDescent="0.2"/>
    <row r="21563" ht="12.75" customHeight="1" x14ac:dyDescent="0.2"/>
    <row r="21564" ht="12.75" customHeight="1" x14ac:dyDescent="0.2"/>
    <row r="21565" ht="12.75" customHeight="1" x14ac:dyDescent="0.2"/>
    <row r="21566" ht="12.75" customHeight="1" x14ac:dyDescent="0.2"/>
    <row r="21567" ht="12.75" customHeight="1" x14ac:dyDescent="0.2"/>
    <row r="21568" ht="12.75" customHeight="1" x14ac:dyDescent="0.2"/>
    <row r="21569" ht="12.75" customHeight="1" x14ac:dyDescent="0.2"/>
    <row r="21570" ht="12.75" customHeight="1" x14ac:dyDescent="0.2"/>
    <row r="21571" ht="12.75" customHeight="1" x14ac:dyDescent="0.2"/>
    <row r="21572" ht="12.75" customHeight="1" x14ac:dyDescent="0.2"/>
    <row r="21573" ht="12.75" customHeight="1" x14ac:dyDescent="0.2"/>
    <row r="21574" ht="12.75" customHeight="1" x14ac:dyDescent="0.2"/>
    <row r="21575" ht="12.75" customHeight="1" x14ac:dyDescent="0.2"/>
    <row r="21576" ht="12.75" customHeight="1" x14ac:dyDescent="0.2"/>
    <row r="21577" ht="12.75" customHeight="1" x14ac:dyDescent="0.2"/>
    <row r="21578" ht="12.75" customHeight="1" x14ac:dyDescent="0.2"/>
    <row r="21579" ht="12.75" customHeight="1" x14ac:dyDescent="0.2"/>
    <row r="21580" ht="12.75" customHeight="1" x14ac:dyDescent="0.2"/>
    <row r="21581" ht="12.75" customHeight="1" x14ac:dyDescent="0.2"/>
    <row r="21582" ht="12.75" customHeight="1" x14ac:dyDescent="0.2"/>
    <row r="21583" ht="12.75" customHeight="1" x14ac:dyDescent="0.2"/>
    <row r="21584" ht="12.75" customHeight="1" x14ac:dyDescent="0.2"/>
    <row r="21585" ht="12.75" customHeight="1" x14ac:dyDescent="0.2"/>
    <row r="21586" ht="12.75" customHeight="1" x14ac:dyDescent="0.2"/>
    <row r="21587" ht="12.75" customHeight="1" x14ac:dyDescent="0.2"/>
    <row r="21588" ht="12.75" customHeight="1" x14ac:dyDescent="0.2"/>
    <row r="21589" ht="12.75" customHeight="1" x14ac:dyDescent="0.2"/>
    <row r="21590" ht="12.75" customHeight="1" x14ac:dyDescent="0.2"/>
    <row r="21591" ht="12.75" customHeight="1" x14ac:dyDescent="0.2"/>
    <row r="21592" ht="12.75" customHeight="1" x14ac:dyDescent="0.2"/>
    <row r="21593" ht="12.75" customHeight="1" x14ac:dyDescent="0.2"/>
    <row r="21594" ht="12.75" customHeight="1" x14ac:dyDescent="0.2"/>
    <row r="21595" ht="12.75" customHeight="1" x14ac:dyDescent="0.2"/>
    <row r="21596" ht="12.75" customHeight="1" x14ac:dyDescent="0.2"/>
    <row r="21597" ht="12.75" customHeight="1" x14ac:dyDescent="0.2"/>
    <row r="21598" ht="12.75" customHeight="1" x14ac:dyDescent="0.2"/>
    <row r="21599" ht="12.75" customHeight="1" x14ac:dyDescent="0.2"/>
    <row r="21600" ht="12.75" customHeight="1" x14ac:dyDescent="0.2"/>
    <row r="21601" ht="12.75" customHeight="1" x14ac:dyDescent="0.2"/>
    <row r="21602" ht="12.75" customHeight="1" x14ac:dyDescent="0.2"/>
    <row r="21603" ht="12.75" customHeight="1" x14ac:dyDescent="0.2"/>
    <row r="21604" ht="12.75" customHeight="1" x14ac:dyDescent="0.2"/>
    <row r="21605" ht="12.75" customHeight="1" x14ac:dyDescent="0.2"/>
    <row r="21606" ht="12.75" customHeight="1" x14ac:dyDescent="0.2"/>
    <row r="21607" ht="12.75" customHeight="1" x14ac:dyDescent="0.2"/>
    <row r="21608" ht="12.75" customHeight="1" x14ac:dyDescent="0.2"/>
    <row r="21609" ht="12.75" customHeight="1" x14ac:dyDescent="0.2"/>
    <row r="21610" ht="12.75" customHeight="1" x14ac:dyDescent="0.2"/>
    <row r="21611" ht="12.75" customHeight="1" x14ac:dyDescent="0.2"/>
    <row r="21612" ht="12.75" customHeight="1" x14ac:dyDescent="0.2"/>
    <row r="21613" ht="12.75" customHeight="1" x14ac:dyDescent="0.2"/>
    <row r="21614" ht="12.75" customHeight="1" x14ac:dyDescent="0.2"/>
    <row r="21615" ht="12.75" customHeight="1" x14ac:dyDescent="0.2"/>
    <row r="21616" ht="12.75" customHeight="1" x14ac:dyDescent="0.2"/>
    <row r="21617" ht="12.75" customHeight="1" x14ac:dyDescent="0.2"/>
    <row r="21618" ht="12.75" customHeight="1" x14ac:dyDescent="0.2"/>
    <row r="21619" ht="12.75" customHeight="1" x14ac:dyDescent="0.2"/>
    <row r="21620" ht="12.75" customHeight="1" x14ac:dyDescent="0.2"/>
    <row r="21621" ht="12.75" customHeight="1" x14ac:dyDescent="0.2"/>
    <row r="21622" ht="12.75" customHeight="1" x14ac:dyDescent="0.2"/>
    <row r="21623" ht="12.75" customHeight="1" x14ac:dyDescent="0.2"/>
    <row r="21624" ht="12.75" customHeight="1" x14ac:dyDescent="0.2"/>
    <row r="21625" ht="12.75" customHeight="1" x14ac:dyDescent="0.2"/>
    <row r="21626" ht="12.75" customHeight="1" x14ac:dyDescent="0.2"/>
    <row r="21627" ht="12.75" customHeight="1" x14ac:dyDescent="0.2"/>
    <row r="21628" ht="12.75" customHeight="1" x14ac:dyDescent="0.2"/>
    <row r="21629" ht="12.75" customHeight="1" x14ac:dyDescent="0.2"/>
    <row r="21630" ht="12.75" customHeight="1" x14ac:dyDescent="0.2"/>
    <row r="21631" ht="12.75" customHeight="1" x14ac:dyDescent="0.2"/>
    <row r="21632" ht="12.75" customHeight="1" x14ac:dyDescent="0.2"/>
    <row r="21633" ht="12.75" customHeight="1" x14ac:dyDescent="0.2"/>
    <row r="21634" ht="12.75" customHeight="1" x14ac:dyDescent="0.2"/>
    <row r="21635" ht="12.75" customHeight="1" x14ac:dyDescent="0.2"/>
    <row r="21636" ht="12.75" customHeight="1" x14ac:dyDescent="0.2"/>
    <row r="21637" ht="12.75" customHeight="1" x14ac:dyDescent="0.2"/>
    <row r="21638" ht="12.75" customHeight="1" x14ac:dyDescent="0.2"/>
    <row r="21639" ht="12.75" customHeight="1" x14ac:dyDescent="0.2"/>
    <row r="21640" ht="12.75" customHeight="1" x14ac:dyDescent="0.2"/>
    <row r="21641" ht="12.75" customHeight="1" x14ac:dyDescent="0.2"/>
    <row r="21642" ht="12.75" customHeight="1" x14ac:dyDescent="0.2"/>
    <row r="21643" ht="12.75" customHeight="1" x14ac:dyDescent="0.2"/>
    <row r="21644" ht="12.75" customHeight="1" x14ac:dyDescent="0.2"/>
    <row r="21645" ht="12.75" customHeight="1" x14ac:dyDescent="0.2"/>
    <row r="21646" ht="12.75" customHeight="1" x14ac:dyDescent="0.2"/>
    <row r="21647" ht="12.75" customHeight="1" x14ac:dyDescent="0.2"/>
    <row r="21648" ht="12.75" customHeight="1" x14ac:dyDescent="0.2"/>
    <row r="21649" ht="12.75" customHeight="1" x14ac:dyDescent="0.2"/>
    <row r="21650" ht="12.75" customHeight="1" x14ac:dyDescent="0.2"/>
    <row r="21651" ht="12.75" customHeight="1" x14ac:dyDescent="0.2"/>
    <row r="21652" ht="12.75" customHeight="1" x14ac:dyDescent="0.2"/>
    <row r="21653" ht="12.75" customHeight="1" x14ac:dyDescent="0.2"/>
    <row r="21654" ht="12.75" customHeight="1" x14ac:dyDescent="0.2"/>
    <row r="21655" ht="12.75" customHeight="1" x14ac:dyDescent="0.2"/>
    <row r="21656" ht="12.75" customHeight="1" x14ac:dyDescent="0.2"/>
    <row r="21657" ht="12.75" customHeight="1" x14ac:dyDescent="0.2"/>
    <row r="21658" ht="12.75" customHeight="1" x14ac:dyDescent="0.2"/>
    <row r="21659" ht="12.75" customHeight="1" x14ac:dyDescent="0.2"/>
    <row r="21660" ht="12.75" customHeight="1" x14ac:dyDescent="0.2"/>
    <row r="21661" ht="12.75" customHeight="1" x14ac:dyDescent="0.2"/>
    <row r="21662" ht="12.75" customHeight="1" x14ac:dyDescent="0.2"/>
    <row r="21663" ht="12.75" customHeight="1" x14ac:dyDescent="0.2"/>
    <row r="21664" ht="12.75" customHeight="1" x14ac:dyDescent="0.2"/>
    <row r="21665" ht="12.75" customHeight="1" x14ac:dyDescent="0.2"/>
    <row r="21666" ht="12.75" customHeight="1" x14ac:dyDescent="0.2"/>
    <row r="21667" ht="12.75" customHeight="1" x14ac:dyDescent="0.2"/>
    <row r="21668" ht="12.75" customHeight="1" x14ac:dyDescent="0.2"/>
    <row r="21669" ht="12.75" customHeight="1" x14ac:dyDescent="0.2"/>
    <row r="21670" ht="12.75" customHeight="1" x14ac:dyDescent="0.2"/>
    <row r="21671" ht="12.75" customHeight="1" x14ac:dyDescent="0.2"/>
    <row r="21672" ht="12.75" customHeight="1" x14ac:dyDescent="0.2"/>
    <row r="21673" ht="12.75" customHeight="1" x14ac:dyDescent="0.2"/>
    <row r="21674" ht="12.75" customHeight="1" x14ac:dyDescent="0.2"/>
    <row r="21675" ht="12.75" customHeight="1" x14ac:dyDescent="0.2"/>
    <row r="21676" ht="12.75" customHeight="1" x14ac:dyDescent="0.2"/>
    <row r="21677" ht="12.75" customHeight="1" x14ac:dyDescent="0.2"/>
    <row r="21678" ht="12.75" customHeight="1" x14ac:dyDescent="0.2"/>
    <row r="21679" ht="12.75" customHeight="1" x14ac:dyDescent="0.2"/>
    <row r="21680" ht="12.75" customHeight="1" x14ac:dyDescent="0.2"/>
    <row r="21681" ht="12.75" customHeight="1" x14ac:dyDescent="0.2"/>
    <row r="21682" ht="12.75" customHeight="1" x14ac:dyDescent="0.2"/>
    <row r="21683" ht="12.75" customHeight="1" x14ac:dyDescent="0.2"/>
    <row r="21684" ht="12.75" customHeight="1" x14ac:dyDescent="0.2"/>
    <row r="21685" ht="12.75" customHeight="1" x14ac:dyDescent="0.2"/>
    <row r="21686" ht="12.75" customHeight="1" x14ac:dyDescent="0.2"/>
    <row r="21687" ht="12.75" customHeight="1" x14ac:dyDescent="0.2"/>
    <row r="21688" ht="12.75" customHeight="1" x14ac:dyDescent="0.2"/>
    <row r="21689" ht="12.75" customHeight="1" x14ac:dyDescent="0.2"/>
    <row r="21690" ht="12.75" customHeight="1" x14ac:dyDescent="0.2"/>
    <row r="21691" ht="12.75" customHeight="1" x14ac:dyDescent="0.2"/>
    <row r="21692" ht="12.75" customHeight="1" x14ac:dyDescent="0.2"/>
    <row r="21693" ht="12.75" customHeight="1" x14ac:dyDescent="0.2"/>
    <row r="21694" ht="12.75" customHeight="1" x14ac:dyDescent="0.2"/>
    <row r="21695" ht="12.75" customHeight="1" x14ac:dyDescent="0.2"/>
    <row r="21696" ht="12.75" customHeight="1" x14ac:dyDescent="0.2"/>
    <row r="21697" ht="12.75" customHeight="1" x14ac:dyDescent="0.2"/>
    <row r="21698" ht="12.75" customHeight="1" x14ac:dyDescent="0.2"/>
    <row r="21699" ht="12.75" customHeight="1" x14ac:dyDescent="0.2"/>
    <row r="21700" ht="12.75" customHeight="1" x14ac:dyDescent="0.2"/>
    <row r="21701" ht="12.75" customHeight="1" x14ac:dyDescent="0.2"/>
    <row r="21702" ht="12.75" customHeight="1" x14ac:dyDescent="0.2"/>
    <row r="21703" ht="12.75" customHeight="1" x14ac:dyDescent="0.2"/>
    <row r="21704" ht="12.75" customHeight="1" x14ac:dyDescent="0.2"/>
    <row r="21705" ht="12.75" customHeight="1" x14ac:dyDescent="0.2"/>
    <row r="21706" ht="12.75" customHeight="1" x14ac:dyDescent="0.2"/>
    <row r="21707" ht="12.75" customHeight="1" x14ac:dyDescent="0.2"/>
    <row r="21708" ht="12.75" customHeight="1" x14ac:dyDescent="0.2"/>
    <row r="21709" ht="12.75" customHeight="1" x14ac:dyDescent="0.2"/>
    <row r="21710" ht="12.75" customHeight="1" x14ac:dyDescent="0.2"/>
    <row r="21711" ht="12.75" customHeight="1" x14ac:dyDescent="0.2"/>
    <row r="21712" ht="12.75" customHeight="1" x14ac:dyDescent="0.2"/>
    <row r="21713" ht="12.75" customHeight="1" x14ac:dyDescent="0.2"/>
    <row r="21714" ht="12.75" customHeight="1" x14ac:dyDescent="0.2"/>
    <row r="21715" ht="12.75" customHeight="1" x14ac:dyDescent="0.2"/>
    <row r="21716" ht="12.75" customHeight="1" x14ac:dyDescent="0.2"/>
    <row r="21717" ht="12.75" customHeight="1" x14ac:dyDescent="0.2"/>
    <row r="21718" ht="12.75" customHeight="1" x14ac:dyDescent="0.2"/>
    <row r="21719" ht="12.75" customHeight="1" x14ac:dyDescent="0.2"/>
    <row r="21720" ht="12.75" customHeight="1" x14ac:dyDescent="0.2"/>
    <row r="21721" ht="12.75" customHeight="1" x14ac:dyDescent="0.2"/>
    <row r="21722" ht="12.75" customHeight="1" x14ac:dyDescent="0.2"/>
    <row r="21723" ht="12.75" customHeight="1" x14ac:dyDescent="0.2"/>
    <row r="21724" ht="12.75" customHeight="1" x14ac:dyDescent="0.2"/>
    <row r="21725" ht="12.75" customHeight="1" x14ac:dyDescent="0.2"/>
    <row r="21726" ht="12.75" customHeight="1" x14ac:dyDescent="0.2"/>
    <row r="21727" ht="12.75" customHeight="1" x14ac:dyDescent="0.2"/>
    <row r="21728" ht="12.75" customHeight="1" x14ac:dyDescent="0.2"/>
    <row r="21729" ht="12.75" customHeight="1" x14ac:dyDescent="0.2"/>
    <row r="21730" ht="12.75" customHeight="1" x14ac:dyDescent="0.2"/>
    <row r="21731" ht="12.75" customHeight="1" x14ac:dyDescent="0.2"/>
    <row r="21732" ht="12.75" customHeight="1" x14ac:dyDescent="0.2"/>
    <row r="21733" ht="12.75" customHeight="1" x14ac:dyDescent="0.2"/>
    <row r="21734" ht="12.75" customHeight="1" x14ac:dyDescent="0.2"/>
    <row r="21735" ht="12.75" customHeight="1" x14ac:dyDescent="0.2"/>
    <row r="21736" ht="12.75" customHeight="1" x14ac:dyDescent="0.2"/>
    <row r="21737" ht="12.75" customHeight="1" x14ac:dyDescent="0.2"/>
    <row r="21738" ht="12.75" customHeight="1" x14ac:dyDescent="0.2"/>
    <row r="21739" ht="12.75" customHeight="1" x14ac:dyDescent="0.2"/>
    <row r="21740" ht="12.75" customHeight="1" x14ac:dyDescent="0.2"/>
    <row r="21741" ht="12.75" customHeight="1" x14ac:dyDescent="0.2"/>
    <row r="21742" ht="12.75" customHeight="1" x14ac:dyDescent="0.2"/>
    <row r="21743" ht="12.75" customHeight="1" x14ac:dyDescent="0.2"/>
    <row r="21744" ht="12.75" customHeight="1" x14ac:dyDescent="0.2"/>
    <row r="21745" ht="12.75" customHeight="1" x14ac:dyDescent="0.2"/>
    <row r="21746" ht="12.75" customHeight="1" x14ac:dyDescent="0.2"/>
    <row r="21747" ht="12.75" customHeight="1" x14ac:dyDescent="0.2"/>
    <row r="21748" ht="12.75" customHeight="1" x14ac:dyDescent="0.2"/>
    <row r="21749" ht="12.75" customHeight="1" x14ac:dyDescent="0.2"/>
    <row r="21750" ht="12.75" customHeight="1" x14ac:dyDescent="0.2"/>
    <row r="21751" ht="12.75" customHeight="1" x14ac:dyDescent="0.2"/>
    <row r="21752" ht="12.75" customHeight="1" x14ac:dyDescent="0.2"/>
    <row r="21753" ht="12.75" customHeight="1" x14ac:dyDescent="0.2"/>
    <row r="21754" ht="12.75" customHeight="1" x14ac:dyDescent="0.2"/>
    <row r="21755" ht="12.75" customHeight="1" x14ac:dyDescent="0.2"/>
    <row r="21756" ht="12.75" customHeight="1" x14ac:dyDescent="0.2"/>
    <row r="21757" ht="12.75" customHeight="1" x14ac:dyDescent="0.2"/>
    <row r="21758" ht="12.75" customHeight="1" x14ac:dyDescent="0.2"/>
    <row r="21759" ht="12.75" customHeight="1" x14ac:dyDescent="0.2"/>
    <row r="21760" ht="12.75" customHeight="1" x14ac:dyDescent="0.2"/>
    <row r="21761" ht="12.75" customHeight="1" x14ac:dyDescent="0.2"/>
    <row r="21762" ht="12.75" customHeight="1" x14ac:dyDescent="0.2"/>
    <row r="21763" ht="12.75" customHeight="1" x14ac:dyDescent="0.2"/>
    <row r="21764" ht="12.75" customHeight="1" x14ac:dyDescent="0.2"/>
    <row r="21765" ht="12.75" customHeight="1" x14ac:dyDescent="0.2"/>
    <row r="21766" ht="12.75" customHeight="1" x14ac:dyDescent="0.2"/>
    <row r="21767" ht="12.75" customHeight="1" x14ac:dyDescent="0.2"/>
    <row r="21768" ht="12.75" customHeight="1" x14ac:dyDescent="0.2"/>
    <row r="21769" ht="12.75" customHeight="1" x14ac:dyDescent="0.2"/>
    <row r="21770" ht="12.75" customHeight="1" x14ac:dyDescent="0.2"/>
    <row r="21771" ht="12.75" customHeight="1" x14ac:dyDescent="0.2"/>
    <row r="21772" ht="12.75" customHeight="1" x14ac:dyDescent="0.2"/>
    <row r="21773" ht="12.75" customHeight="1" x14ac:dyDescent="0.2"/>
    <row r="21774" ht="12.75" customHeight="1" x14ac:dyDescent="0.2"/>
    <row r="21775" ht="12.75" customHeight="1" x14ac:dyDescent="0.2"/>
    <row r="21776" ht="12.75" customHeight="1" x14ac:dyDescent="0.2"/>
    <row r="21777" ht="12.75" customHeight="1" x14ac:dyDescent="0.2"/>
    <row r="21778" ht="12.75" customHeight="1" x14ac:dyDescent="0.2"/>
    <row r="21779" ht="12.75" customHeight="1" x14ac:dyDescent="0.2"/>
    <row r="21780" ht="12.75" customHeight="1" x14ac:dyDescent="0.2"/>
    <row r="21781" ht="12.75" customHeight="1" x14ac:dyDescent="0.2"/>
    <row r="21782" ht="12.75" customHeight="1" x14ac:dyDescent="0.2"/>
    <row r="21783" ht="12.75" customHeight="1" x14ac:dyDescent="0.2"/>
    <row r="21784" ht="12.75" customHeight="1" x14ac:dyDescent="0.2"/>
    <row r="21785" ht="12.75" customHeight="1" x14ac:dyDescent="0.2"/>
    <row r="21786" ht="12.75" customHeight="1" x14ac:dyDescent="0.2"/>
    <row r="21787" ht="12.75" customHeight="1" x14ac:dyDescent="0.2"/>
    <row r="21788" ht="12.75" customHeight="1" x14ac:dyDescent="0.2"/>
    <row r="21789" ht="12.75" customHeight="1" x14ac:dyDescent="0.2"/>
    <row r="21790" ht="12.75" customHeight="1" x14ac:dyDescent="0.2"/>
    <row r="21791" ht="12.75" customHeight="1" x14ac:dyDescent="0.2"/>
    <row r="21792" ht="12.75" customHeight="1" x14ac:dyDescent="0.2"/>
    <row r="21793" ht="12.75" customHeight="1" x14ac:dyDescent="0.2"/>
    <row r="21794" ht="12.75" customHeight="1" x14ac:dyDescent="0.2"/>
    <row r="21795" ht="12.75" customHeight="1" x14ac:dyDescent="0.2"/>
    <row r="21796" ht="12.75" customHeight="1" x14ac:dyDescent="0.2"/>
    <row r="21797" ht="12.75" customHeight="1" x14ac:dyDescent="0.2"/>
    <row r="21798" ht="12.75" customHeight="1" x14ac:dyDescent="0.2"/>
    <row r="21799" ht="12.75" customHeight="1" x14ac:dyDescent="0.2"/>
    <row r="21800" ht="12.75" customHeight="1" x14ac:dyDescent="0.2"/>
    <row r="21801" ht="12.75" customHeight="1" x14ac:dyDescent="0.2"/>
    <row r="21802" ht="12.75" customHeight="1" x14ac:dyDescent="0.2"/>
    <row r="21803" ht="12.75" customHeight="1" x14ac:dyDescent="0.2"/>
    <row r="21804" ht="12.75" customHeight="1" x14ac:dyDescent="0.2"/>
    <row r="21805" ht="12.75" customHeight="1" x14ac:dyDescent="0.2"/>
    <row r="21806" ht="12.75" customHeight="1" x14ac:dyDescent="0.2"/>
    <row r="21807" ht="12.75" customHeight="1" x14ac:dyDescent="0.2"/>
    <row r="21808" ht="12.75" customHeight="1" x14ac:dyDescent="0.2"/>
    <row r="21809" ht="12.75" customHeight="1" x14ac:dyDescent="0.2"/>
    <row r="21810" ht="12.75" customHeight="1" x14ac:dyDescent="0.2"/>
    <row r="21811" ht="12.75" customHeight="1" x14ac:dyDescent="0.2"/>
    <row r="21812" ht="12.75" customHeight="1" x14ac:dyDescent="0.2"/>
    <row r="21813" ht="12.75" customHeight="1" x14ac:dyDescent="0.2"/>
    <row r="21814" ht="12.75" customHeight="1" x14ac:dyDescent="0.2"/>
    <row r="21815" ht="12.75" customHeight="1" x14ac:dyDescent="0.2"/>
    <row r="21816" ht="12.75" customHeight="1" x14ac:dyDescent="0.2"/>
    <row r="21817" ht="12.75" customHeight="1" x14ac:dyDescent="0.2"/>
    <row r="21818" ht="12.75" customHeight="1" x14ac:dyDescent="0.2"/>
    <row r="21819" ht="12.75" customHeight="1" x14ac:dyDescent="0.2"/>
    <row r="21820" ht="12.75" customHeight="1" x14ac:dyDescent="0.2"/>
    <row r="21821" ht="12.75" customHeight="1" x14ac:dyDescent="0.2"/>
    <row r="21822" ht="12.75" customHeight="1" x14ac:dyDescent="0.2"/>
    <row r="21823" ht="12.75" customHeight="1" x14ac:dyDescent="0.2"/>
    <row r="21824" ht="12.75" customHeight="1" x14ac:dyDescent="0.2"/>
    <row r="21825" ht="12.75" customHeight="1" x14ac:dyDescent="0.2"/>
    <row r="21826" ht="12.75" customHeight="1" x14ac:dyDescent="0.2"/>
    <row r="21827" ht="12.75" customHeight="1" x14ac:dyDescent="0.2"/>
    <row r="21828" ht="12.75" customHeight="1" x14ac:dyDescent="0.2"/>
    <row r="21829" ht="12.75" customHeight="1" x14ac:dyDescent="0.2"/>
    <row r="21830" ht="12.75" customHeight="1" x14ac:dyDescent="0.2"/>
    <row r="21831" ht="12.75" customHeight="1" x14ac:dyDescent="0.2"/>
    <row r="21832" ht="12.75" customHeight="1" x14ac:dyDescent="0.2"/>
    <row r="21833" ht="12.75" customHeight="1" x14ac:dyDescent="0.2"/>
    <row r="21834" ht="12.75" customHeight="1" x14ac:dyDescent="0.2"/>
    <row r="21835" ht="12.75" customHeight="1" x14ac:dyDescent="0.2"/>
    <row r="21836" ht="12.75" customHeight="1" x14ac:dyDescent="0.2"/>
    <row r="21837" ht="12.75" customHeight="1" x14ac:dyDescent="0.2"/>
    <row r="21838" ht="12.75" customHeight="1" x14ac:dyDescent="0.2"/>
    <row r="21839" ht="12.75" customHeight="1" x14ac:dyDescent="0.2"/>
    <row r="21840" ht="12.75" customHeight="1" x14ac:dyDescent="0.2"/>
    <row r="21841" ht="12.75" customHeight="1" x14ac:dyDescent="0.2"/>
    <row r="21842" ht="12.75" customHeight="1" x14ac:dyDescent="0.2"/>
    <row r="21843" ht="12.75" customHeight="1" x14ac:dyDescent="0.2"/>
    <row r="21844" ht="12.75" customHeight="1" x14ac:dyDescent="0.2"/>
    <row r="21845" ht="12.75" customHeight="1" x14ac:dyDescent="0.2"/>
    <row r="21846" ht="12.75" customHeight="1" x14ac:dyDescent="0.2"/>
    <row r="21847" ht="12.75" customHeight="1" x14ac:dyDescent="0.2"/>
    <row r="21848" ht="12.75" customHeight="1" x14ac:dyDescent="0.2"/>
    <row r="21849" ht="12.75" customHeight="1" x14ac:dyDescent="0.2"/>
    <row r="21850" ht="12.75" customHeight="1" x14ac:dyDescent="0.2"/>
    <row r="21851" ht="12.75" customHeight="1" x14ac:dyDescent="0.2"/>
    <row r="21852" ht="12.75" customHeight="1" x14ac:dyDescent="0.2"/>
    <row r="21853" ht="12.75" customHeight="1" x14ac:dyDescent="0.2"/>
    <row r="21854" ht="12.75" customHeight="1" x14ac:dyDescent="0.2"/>
    <row r="21855" ht="12.75" customHeight="1" x14ac:dyDescent="0.2"/>
    <row r="21856" ht="12.75" customHeight="1" x14ac:dyDescent="0.2"/>
    <row r="21857" ht="12.75" customHeight="1" x14ac:dyDescent="0.2"/>
    <row r="21858" ht="12.75" customHeight="1" x14ac:dyDescent="0.2"/>
    <row r="21859" ht="12.75" customHeight="1" x14ac:dyDescent="0.2"/>
    <row r="21860" ht="12.75" customHeight="1" x14ac:dyDescent="0.2"/>
    <row r="21861" ht="12.75" customHeight="1" x14ac:dyDescent="0.2"/>
    <row r="21862" ht="12.75" customHeight="1" x14ac:dyDescent="0.2"/>
    <row r="21863" ht="12.75" customHeight="1" x14ac:dyDescent="0.2"/>
    <row r="21864" ht="12.75" customHeight="1" x14ac:dyDescent="0.2"/>
    <row r="21865" ht="12.75" customHeight="1" x14ac:dyDescent="0.2"/>
    <row r="21866" ht="12.75" customHeight="1" x14ac:dyDescent="0.2"/>
    <row r="21867" ht="12.75" customHeight="1" x14ac:dyDescent="0.2"/>
    <row r="21868" ht="12.75" customHeight="1" x14ac:dyDescent="0.2"/>
    <row r="21869" ht="12.75" customHeight="1" x14ac:dyDescent="0.2"/>
    <row r="21870" ht="12.75" customHeight="1" x14ac:dyDescent="0.2"/>
    <row r="21871" ht="12.75" customHeight="1" x14ac:dyDescent="0.2"/>
    <row r="21872" ht="12.75" customHeight="1" x14ac:dyDescent="0.2"/>
    <row r="21873" ht="12.75" customHeight="1" x14ac:dyDescent="0.2"/>
    <row r="21874" ht="12.75" customHeight="1" x14ac:dyDescent="0.2"/>
    <row r="21875" ht="12.75" customHeight="1" x14ac:dyDescent="0.2"/>
    <row r="21876" ht="12.75" customHeight="1" x14ac:dyDescent="0.2"/>
    <row r="21877" ht="12.75" customHeight="1" x14ac:dyDescent="0.2"/>
    <row r="21878" ht="12.75" customHeight="1" x14ac:dyDescent="0.2"/>
    <row r="21879" ht="12.75" customHeight="1" x14ac:dyDescent="0.2"/>
    <row r="21880" ht="12.75" customHeight="1" x14ac:dyDescent="0.2"/>
    <row r="21881" ht="12.75" customHeight="1" x14ac:dyDescent="0.2"/>
    <row r="21882" ht="12.75" customHeight="1" x14ac:dyDescent="0.2"/>
    <row r="21883" ht="12.75" customHeight="1" x14ac:dyDescent="0.2"/>
    <row r="21884" ht="12.75" customHeight="1" x14ac:dyDescent="0.2"/>
    <row r="21885" ht="12.75" customHeight="1" x14ac:dyDescent="0.2"/>
    <row r="21886" ht="12.75" customHeight="1" x14ac:dyDescent="0.2"/>
    <row r="21887" ht="12.75" customHeight="1" x14ac:dyDescent="0.2"/>
    <row r="21888" ht="12.75" customHeight="1" x14ac:dyDescent="0.2"/>
    <row r="21889" ht="12.75" customHeight="1" x14ac:dyDescent="0.2"/>
    <row r="21890" ht="12.75" customHeight="1" x14ac:dyDescent="0.2"/>
    <row r="21891" ht="12.75" customHeight="1" x14ac:dyDescent="0.2"/>
    <row r="21892" ht="12.75" customHeight="1" x14ac:dyDescent="0.2"/>
    <row r="21893" ht="12.75" customHeight="1" x14ac:dyDescent="0.2"/>
    <row r="21894" ht="12.75" customHeight="1" x14ac:dyDescent="0.2"/>
    <row r="21895" ht="12.75" customHeight="1" x14ac:dyDescent="0.2"/>
    <row r="21896" ht="12.75" customHeight="1" x14ac:dyDescent="0.2"/>
    <row r="21897" ht="12.75" customHeight="1" x14ac:dyDescent="0.2"/>
    <row r="21898" ht="12.75" customHeight="1" x14ac:dyDescent="0.2"/>
    <row r="21899" ht="12.75" customHeight="1" x14ac:dyDescent="0.2"/>
    <row r="21900" ht="12.75" customHeight="1" x14ac:dyDescent="0.2"/>
    <row r="21901" ht="12.75" customHeight="1" x14ac:dyDescent="0.2"/>
    <row r="21902" ht="12.75" customHeight="1" x14ac:dyDescent="0.2"/>
    <row r="21903" ht="12.75" customHeight="1" x14ac:dyDescent="0.2"/>
    <row r="21904" ht="12.75" customHeight="1" x14ac:dyDescent="0.2"/>
    <row r="21905" ht="12.75" customHeight="1" x14ac:dyDescent="0.2"/>
    <row r="21906" ht="12.75" customHeight="1" x14ac:dyDescent="0.2"/>
    <row r="21907" ht="12.75" customHeight="1" x14ac:dyDescent="0.2"/>
    <row r="21908" ht="12.75" customHeight="1" x14ac:dyDescent="0.2"/>
    <row r="21909" ht="12.75" customHeight="1" x14ac:dyDescent="0.2"/>
    <row r="21910" ht="12.75" customHeight="1" x14ac:dyDescent="0.2"/>
    <row r="21911" ht="12.75" customHeight="1" x14ac:dyDescent="0.2"/>
    <row r="21912" ht="12.75" customHeight="1" x14ac:dyDescent="0.2"/>
    <row r="21913" ht="12.75" customHeight="1" x14ac:dyDescent="0.2"/>
    <row r="21914" ht="12.75" customHeight="1" x14ac:dyDescent="0.2"/>
    <row r="21915" ht="12.75" customHeight="1" x14ac:dyDescent="0.2"/>
    <row r="21916" ht="12.75" customHeight="1" x14ac:dyDescent="0.2"/>
    <row r="21917" ht="12.75" customHeight="1" x14ac:dyDescent="0.2"/>
    <row r="21918" ht="12.75" customHeight="1" x14ac:dyDescent="0.2"/>
    <row r="21919" ht="12.75" customHeight="1" x14ac:dyDescent="0.2"/>
    <row r="21920" ht="12.75" customHeight="1" x14ac:dyDescent="0.2"/>
    <row r="21921" ht="12.75" customHeight="1" x14ac:dyDescent="0.2"/>
    <row r="21922" ht="12.75" customHeight="1" x14ac:dyDescent="0.2"/>
    <row r="21923" ht="12.75" customHeight="1" x14ac:dyDescent="0.2"/>
    <row r="21924" ht="12.75" customHeight="1" x14ac:dyDescent="0.2"/>
    <row r="21925" ht="12.75" customHeight="1" x14ac:dyDescent="0.2"/>
    <row r="21926" ht="12.75" customHeight="1" x14ac:dyDescent="0.2"/>
    <row r="21927" ht="12.75" customHeight="1" x14ac:dyDescent="0.2"/>
    <row r="21928" ht="12.75" customHeight="1" x14ac:dyDescent="0.2"/>
    <row r="21929" ht="12.75" customHeight="1" x14ac:dyDescent="0.2"/>
    <row r="21930" ht="12.75" customHeight="1" x14ac:dyDescent="0.2"/>
    <row r="21931" ht="12.75" customHeight="1" x14ac:dyDescent="0.2"/>
    <row r="21932" ht="12.75" customHeight="1" x14ac:dyDescent="0.2"/>
    <row r="21933" ht="12.75" customHeight="1" x14ac:dyDescent="0.2"/>
    <row r="21934" ht="12.75" customHeight="1" x14ac:dyDescent="0.2"/>
    <row r="21935" ht="12.75" customHeight="1" x14ac:dyDescent="0.2"/>
    <row r="21936" ht="12.75" customHeight="1" x14ac:dyDescent="0.2"/>
    <row r="21937" ht="12.75" customHeight="1" x14ac:dyDescent="0.2"/>
    <row r="21938" ht="12.75" customHeight="1" x14ac:dyDescent="0.2"/>
    <row r="21939" ht="12.75" customHeight="1" x14ac:dyDescent="0.2"/>
    <row r="21940" ht="12.75" customHeight="1" x14ac:dyDescent="0.2"/>
    <row r="21941" ht="12.75" customHeight="1" x14ac:dyDescent="0.2"/>
    <row r="21942" ht="12.75" customHeight="1" x14ac:dyDescent="0.2"/>
    <row r="21943" ht="12.75" customHeight="1" x14ac:dyDescent="0.2"/>
    <row r="21944" ht="12.75" customHeight="1" x14ac:dyDescent="0.2"/>
    <row r="21945" ht="12.75" customHeight="1" x14ac:dyDescent="0.2"/>
    <row r="21946" ht="12.75" customHeight="1" x14ac:dyDescent="0.2"/>
    <row r="21947" ht="12.75" customHeight="1" x14ac:dyDescent="0.2"/>
    <row r="21948" ht="12.75" customHeight="1" x14ac:dyDescent="0.2"/>
    <row r="21949" ht="12.75" customHeight="1" x14ac:dyDescent="0.2"/>
    <row r="21950" ht="12.75" customHeight="1" x14ac:dyDescent="0.2"/>
    <row r="21951" ht="12.75" customHeight="1" x14ac:dyDescent="0.2"/>
    <row r="21952" ht="12.75" customHeight="1" x14ac:dyDescent="0.2"/>
    <row r="21953" ht="12.75" customHeight="1" x14ac:dyDescent="0.2"/>
    <row r="21954" ht="12.75" customHeight="1" x14ac:dyDescent="0.2"/>
    <row r="21955" ht="12.75" customHeight="1" x14ac:dyDescent="0.2"/>
    <row r="21956" ht="12.75" customHeight="1" x14ac:dyDescent="0.2"/>
    <row r="21957" ht="12.75" customHeight="1" x14ac:dyDescent="0.2"/>
    <row r="21958" ht="12.75" customHeight="1" x14ac:dyDescent="0.2"/>
    <row r="21959" ht="12.75" customHeight="1" x14ac:dyDescent="0.2"/>
    <row r="21960" ht="12.75" customHeight="1" x14ac:dyDescent="0.2"/>
    <row r="21961" ht="12.75" customHeight="1" x14ac:dyDescent="0.2"/>
    <row r="21962" ht="12.75" customHeight="1" x14ac:dyDescent="0.2"/>
    <row r="21963" ht="12.75" customHeight="1" x14ac:dyDescent="0.2"/>
    <row r="21964" ht="12.75" customHeight="1" x14ac:dyDescent="0.2"/>
    <row r="21965" ht="12.75" customHeight="1" x14ac:dyDescent="0.2"/>
    <row r="21966" ht="12.75" customHeight="1" x14ac:dyDescent="0.2"/>
    <row r="21967" ht="12.75" customHeight="1" x14ac:dyDescent="0.2"/>
    <row r="21968" ht="12.75" customHeight="1" x14ac:dyDescent="0.2"/>
    <row r="21969" ht="12.75" customHeight="1" x14ac:dyDescent="0.2"/>
    <row r="21970" ht="12.75" customHeight="1" x14ac:dyDescent="0.2"/>
    <row r="21971" ht="12.75" customHeight="1" x14ac:dyDescent="0.2"/>
    <row r="21972" ht="12.75" customHeight="1" x14ac:dyDescent="0.2"/>
    <row r="21973" ht="12.75" customHeight="1" x14ac:dyDescent="0.2"/>
    <row r="21974" ht="12.75" customHeight="1" x14ac:dyDescent="0.2"/>
    <row r="21975" ht="12.75" customHeight="1" x14ac:dyDescent="0.2"/>
    <row r="21976" ht="12.75" customHeight="1" x14ac:dyDescent="0.2"/>
    <row r="21977" ht="12.75" customHeight="1" x14ac:dyDescent="0.2"/>
    <row r="21978" ht="12.75" customHeight="1" x14ac:dyDescent="0.2"/>
    <row r="21979" ht="12.75" customHeight="1" x14ac:dyDescent="0.2"/>
    <row r="21980" ht="12.75" customHeight="1" x14ac:dyDescent="0.2"/>
    <row r="21981" ht="12.75" customHeight="1" x14ac:dyDescent="0.2"/>
    <row r="21982" ht="12.75" customHeight="1" x14ac:dyDescent="0.2"/>
    <row r="21983" ht="12.75" customHeight="1" x14ac:dyDescent="0.2"/>
    <row r="21984" ht="12.75" customHeight="1" x14ac:dyDescent="0.2"/>
    <row r="21985" ht="12.75" customHeight="1" x14ac:dyDescent="0.2"/>
    <row r="21986" ht="12.75" customHeight="1" x14ac:dyDescent="0.2"/>
    <row r="21987" ht="12.75" customHeight="1" x14ac:dyDescent="0.2"/>
    <row r="21988" ht="12.75" customHeight="1" x14ac:dyDescent="0.2"/>
    <row r="21989" ht="12.75" customHeight="1" x14ac:dyDescent="0.2"/>
    <row r="21990" ht="12.75" customHeight="1" x14ac:dyDescent="0.2"/>
    <row r="21991" ht="12.75" customHeight="1" x14ac:dyDescent="0.2"/>
    <row r="21992" ht="12.75" customHeight="1" x14ac:dyDescent="0.2"/>
    <row r="21993" ht="12.75" customHeight="1" x14ac:dyDescent="0.2"/>
    <row r="21994" ht="12.75" customHeight="1" x14ac:dyDescent="0.2"/>
    <row r="21995" ht="12.75" customHeight="1" x14ac:dyDescent="0.2"/>
    <row r="21996" ht="12.75" customHeight="1" x14ac:dyDescent="0.2"/>
    <row r="21997" ht="12.75" customHeight="1" x14ac:dyDescent="0.2"/>
    <row r="21998" ht="12.75" customHeight="1" x14ac:dyDescent="0.2"/>
    <row r="21999" ht="12.75" customHeight="1" x14ac:dyDescent="0.2"/>
    <row r="22000" ht="12.75" customHeight="1" x14ac:dyDescent="0.2"/>
    <row r="22001" ht="12.75" customHeight="1" x14ac:dyDescent="0.2"/>
    <row r="22002" ht="12.75" customHeight="1" x14ac:dyDescent="0.2"/>
    <row r="22003" ht="12.75" customHeight="1" x14ac:dyDescent="0.2"/>
    <row r="22004" ht="12.75" customHeight="1" x14ac:dyDescent="0.2"/>
    <row r="22005" ht="12.75" customHeight="1" x14ac:dyDescent="0.2"/>
    <row r="22006" ht="12.75" customHeight="1" x14ac:dyDescent="0.2"/>
    <row r="22007" ht="12.75" customHeight="1" x14ac:dyDescent="0.2"/>
    <row r="22008" ht="12.75" customHeight="1" x14ac:dyDescent="0.2"/>
    <row r="22009" ht="12.75" customHeight="1" x14ac:dyDescent="0.2"/>
    <row r="22010" ht="12.75" customHeight="1" x14ac:dyDescent="0.2"/>
    <row r="22011" ht="12.75" customHeight="1" x14ac:dyDescent="0.2"/>
    <row r="22012" ht="12.75" customHeight="1" x14ac:dyDescent="0.2"/>
    <row r="22013" ht="12.75" customHeight="1" x14ac:dyDescent="0.2"/>
    <row r="22014" ht="12.75" customHeight="1" x14ac:dyDescent="0.2"/>
    <row r="22015" ht="12.75" customHeight="1" x14ac:dyDescent="0.2"/>
    <row r="22016" ht="12.75" customHeight="1" x14ac:dyDescent="0.2"/>
    <row r="22017" ht="12.75" customHeight="1" x14ac:dyDescent="0.2"/>
    <row r="22018" ht="12.75" customHeight="1" x14ac:dyDescent="0.2"/>
    <row r="22019" ht="12.75" customHeight="1" x14ac:dyDescent="0.2"/>
    <row r="22020" ht="12.75" customHeight="1" x14ac:dyDescent="0.2"/>
    <row r="22021" ht="12.75" customHeight="1" x14ac:dyDescent="0.2"/>
    <row r="22022" ht="12.75" customHeight="1" x14ac:dyDescent="0.2"/>
    <row r="22023" ht="12.75" customHeight="1" x14ac:dyDescent="0.2"/>
    <row r="22024" ht="12.75" customHeight="1" x14ac:dyDescent="0.2"/>
    <row r="22025" ht="12.75" customHeight="1" x14ac:dyDescent="0.2"/>
    <row r="22026" ht="12.75" customHeight="1" x14ac:dyDescent="0.2"/>
    <row r="22027" ht="12.75" customHeight="1" x14ac:dyDescent="0.2"/>
    <row r="22028" ht="12.75" customHeight="1" x14ac:dyDescent="0.2"/>
    <row r="22029" ht="12.75" customHeight="1" x14ac:dyDescent="0.2"/>
    <row r="22030" ht="12.75" customHeight="1" x14ac:dyDescent="0.2"/>
    <row r="22031" ht="12.75" customHeight="1" x14ac:dyDescent="0.2"/>
    <row r="22032" ht="12.75" customHeight="1" x14ac:dyDescent="0.2"/>
    <row r="22033" ht="12.75" customHeight="1" x14ac:dyDescent="0.2"/>
    <row r="22034" ht="12.75" customHeight="1" x14ac:dyDescent="0.2"/>
    <row r="22035" ht="12.75" customHeight="1" x14ac:dyDescent="0.2"/>
    <row r="22036" ht="12.75" customHeight="1" x14ac:dyDescent="0.2"/>
    <row r="22037" ht="12.75" customHeight="1" x14ac:dyDescent="0.2"/>
    <row r="22038" ht="12.75" customHeight="1" x14ac:dyDescent="0.2"/>
    <row r="22039" ht="12.75" customHeight="1" x14ac:dyDescent="0.2"/>
    <row r="22040" ht="12.75" customHeight="1" x14ac:dyDescent="0.2"/>
    <row r="22041" ht="12.75" customHeight="1" x14ac:dyDescent="0.2"/>
    <row r="22042" ht="12.75" customHeight="1" x14ac:dyDescent="0.2"/>
    <row r="22043" ht="12.75" customHeight="1" x14ac:dyDescent="0.2"/>
    <row r="22044" ht="12.75" customHeight="1" x14ac:dyDescent="0.2"/>
    <row r="22045" ht="12.75" customHeight="1" x14ac:dyDescent="0.2"/>
    <row r="22046" ht="12.75" customHeight="1" x14ac:dyDescent="0.2"/>
    <row r="22047" ht="12.75" customHeight="1" x14ac:dyDescent="0.2"/>
    <row r="22048" ht="12.75" customHeight="1" x14ac:dyDescent="0.2"/>
    <row r="22049" ht="12.75" customHeight="1" x14ac:dyDescent="0.2"/>
    <row r="22050" ht="12.75" customHeight="1" x14ac:dyDescent="0.2"/>
    <row r="22051" ht="12.75" customHeight="1" x14ac:dyDescent="0.2"/>
    <row r="22052" ht="12.75" customHeight="1" x14ac:dyDescent="0.2"/>
    <row r="22053" ht="12.75" customHeight="1" x14ac:dyDescent="0.2"/>
    <row r="22054" ht="12.75" customHeight="1" x14ac:dyDescent="0.2"/>
    <row r="22055" ht="12.75" customHeight="1" x14ac:dyDescent="0.2"/>
    <row r="22056" ht="12.75" customHeight="1" x14ac:dyDescent="0.2"/>
    <row r="22057" ht="12.75" customHeight="1" x14ac:dyDescent="0.2"/>
    <row r="22058" ht="12.75" customHeight="1" x14ac:dyDescent="0.2"/>
    <row r="22059" ht="12.75" customHeight="1" x14ac:dyDescent="0.2"/>
    <row r="22060" ht="12.75" customHeight="1" x14ac:dyDescent="0.2"/>
    <row r="22061" ht="12.75" customHeight="1" x14ac:dyDescent="0.2"/>
    <row r="22062" ht="12.75" customHeight="1" x14ac:dyDescent="0.2"/>
    <row r="22063" ht="12.75" customHeight="1" x14ac:dyDescent="0.2"/>
    <row r="22064" ht="12.75" customHeight="1" x14ac:dyDescent="0.2"/>
    <row r="22065" ht="12.75" customHeight="1" x14ac:dyDescent="0.2"/>
    <row r="22066" ht="12.75" customHeight="1" x14ac:dyDescent="0.2"/>
    <row r="22067" ht="12.75" customHeight="1" x14ac:dyDescent="0.2"/>
    <row r="22068" ht="12.75" customHeight="1" x14ac:dyDescent="0.2"/>
    <row r="22069" ht="12.75" customHeight="1" x14ac:dyDescent="0.2"/>
    <row r="22070" ht="12.75" customHeight="1" x14ac:dyDescent="0.2"/>
    <row r="22071" ht="12.75" customHeight="1" x14ac:dyDescent="0.2"/>
    <row r="22072" ht="12.75" customHeight="1" x14ac:dyDescent="0.2"/>
    <row r="22073" ht="12.75" customHeight="1" x14ac:dyDescent="0.2"/>
    <row r="22074" ht="12.75" customHeight="1" x14ac:dyDescent="0.2"/>
    <row r="22075" ht="12.75" customHeight="1" x14ac:dyDescent="0.2"/>
    <row r="22076" ht="12.75" customHeight="1" x14ac:dyDescent="0.2"/>
    <row r="22077" ht="12.75" customHeight="1" x14ac:dyDescent="0.2"/>
    <row r="22078" ht="12.75" customHeight="1" x14ac:dyDescent="0.2"/>
    <row r="22079" ht="12.75" customHeight="1" x14ac:dyDescent="0.2"/>
    <row r="22080" ht="12.75" customHeight="1" x14ac:dyDescent="0.2"/>
    <row r="22081" ht="12.75" customHeight="1" x14ac:dyDescent="0.2"/>
    <row r="22082" ht="12.75" customHeight="1" x14ac:dyDescent="0.2"/>
    <row r="22083" ht="12.75" customHeight="1" x14ac:dyDescent="0.2"/>
    <row r="22084" ht="12.75" customHeight="1" x14ac:dyDescent="0.2"/>
    <row r="22085" ht="12.75" customHeight="1" x14ac:dyDescent="0.2"/>
    <row r="22086" ht="12.75" customHeight="1" x14ac:dyDescent="0.2"/>
    <row r="22087" ht="12.75" customHeight="1" x14ac:dyDescent="0.2"/>
    <row r="22088" ht="12.75" customHeight="1" x14ac:dyDescent="0.2"/>
    <row r="22089" ht="12.75" customHeight="1" x14ac:dyDescent="0.2"/>
    <row r="22090" ht="12.75" customHeight="1" x14ac:dyDescent="0.2"/>
    <row r="22091" ht="12.75" customHeight="1" x14ac:dyDescent="0.2"/>
    <row r="22092" ht="12.75" customHeight="1" x14ac:dyDescent="0.2"/>
    <row r="22093" ht="12.75" customHeight="1" x14ac:dyDescent="0.2"/>
    <row r="22094" ht="12.75" customHeight="1" x14ac:dyDescent="0.2"/>
    <row r="22095" ht="12.75" customHeight="1" x14ac:dyDescent="0.2"/>
    <row r="22096" ht="12.75" customHeight="1" x14ac:dyDescent="0.2"/>
    <row r="22097" ht="12.75" customHeight="1" x14ac:dyDescent="0.2"/>
    <row r="22098" ht="12.75" customHeight="1" x14ac:dyDescent="0.2"/>
    <row r="22099" ht="12.75" customHeight="1" x14ac:dyDescent="0.2"/>
    <row r="22100" ht="12.75" customHeight="1" x14ac:dyDescent="0.2"/>
    <row r="22101" ht="12.75" customHeight="1" x14ac:dyDescent="0.2"/>
    <row r="22102" ht="12.75" customHeight="1" x14ac:dyDescent="0.2"/>
    <row r="22103" ht="12.75" customHeight="1" x14ac:dyDescent="0.2"/>
    <row r="22104" ht="12.75" customHeight="1" x14ac:dyDescent="0.2"/>
    <row r="22105" ht="12.75" customHeight="1" x14ac:dyDescent="0.2"/>
    <row r="22106" ht="12.75" customHeight="1" x14ac:dyDescent="0.2"/>
    <row r="22107" ht="12.75" customHeight="1" x14ac:dyDescent="0.2"/>
    <row r="22108" ht="12.75" customHeight="1" x14ac:dyDescent="0.2"/>
    <row r="22109" ht="12.75" customHeight="1" x14ac:dyDescent="0.2"/>
    <row r="22110" ht="12.75" customHeight="1" x14ac:dyDescent="0.2"/>
    <row r="22111" ht="12.75" customHeight="1" x14ac:dyDescent="0.2"/>
    <row r="22112" ht="12.75" customHeight="1" x14ac:dyDescent="0.2"/>
    <row r="22113" ht="12.75" customHeight="1" x14ac:dyDescent="0.2"/>
    <row r="22114" ht="12.75" customHeight="1" x14ac:dyDescent="0.2"/>
    <row r="22115" ht="12.75" customHeight="1" x14ac:dyDescent="0.2"/>
    <row r="22116" ht="12.75" customHeight="1" x14ac:dyDescent="0.2"/>
    <row r="22117" ht="12.75" customHeight="1" x14ac:dyDescent="0.2"/>
    <row r="22118" ht="12.75" customHeight="1" x14ac:dyDescent="0.2"/>
    <row r="22119" ht="12.75" customHeight="1" x14ac:dyDescent="0.2"/>
    <row r="22120" ht="12.75" customHeight="1" x14ac:dyDescent="0.2"/>
    <row r="22121" ht="12.75" customHeight="1" x14ac:dyDescent="0.2"/>
    <row r="22122" ht="12.75" customHeight="1" x14ac:dyDescent="0.2"/>
    <row r="22123" ht="12.75" customHeight="1" x14ac:dyDescent="0.2"/>
    <row r="22124" ht="12.75" customHeight="1" x14ac:dyDescent="0.2"/>
    <row r="22125" ht="12.75" customHeight="1" x14ac:dyDescent="0.2"/>
    <row r="22126" ht="12.75" customHeight="1" x14ac:dyDescent="0.2"/>
    <row r="22127" ht="12.75" customHeight="1" x14ac:dyDescent="0.2"/>
    <row r="22128" ht="12.75" customHeight="1" x14ac:dyDescent="0.2"/>
    <row r="22129" ht="12.75" customHeight="1" x14ac:dyDescent="0.2"/>
    <row r="22130" ht="12.75" customHeight="1" x14ac:dyDescent="0.2"/>
    <row r="22131" ht="12.75" customHeight="1" x14ac:dyDescent="0.2"/>
    <row r="22132" ht="12.75" customHeight="1" x14ac:dyDescent="0.2"/>
    <row r="22133" ht="12.75" customHeight="1" x14ac:dyDescent="0.2"/>
    <row r="22134" ht="12.75" customHeight="1" x14ac:dyDescent="0.2"/>
    <row r="22135" ht="12.75" customHeight="1" x14ac:dyDescent="0.2"/>
    <row r="22136" ht="12.75" customHeight="1" x14ac:dyDescent="0.2"/>
    <row r="22137" ht="12.75" customHeight="1" x14ac:dyDescent="0.2"/>
    <row r="22138" ht="12.75" customHeight="1" x14ac:dyDescent="0.2"/>
    <row r="22139" ht="12.75" customHeight="1" x14ac:dyDescent="0.2"/>
    <row r="22140" ht="12.75" customHeight="1" x14ac:dyDescent="0.2"/>
    <row r="22141" ht="12.75" customHeight="1" x14ac:dyDescent="0.2"/>
    <row r="22142" ht="12.75" customHeight="1" x14ac:dyDescent="0.2"/>
    <row r="22143" ht="12.75" customHeight="1" x14ac:dyDescent="0.2"/>
    <row r="22144" ht="12.75" customHeight="1" x14ac:dyDescent="0.2"/>
    <row r="22145" ht="12.75" customHeight="1" x14ac:dyDescent="0.2"/>
    <row r="22146" ht="12.75" customHeight="1" x14ac:dyDescent="0.2"/>
    <row r="22147" ht="12.75" customHeight="1" x14ac:dyDescent="0.2"/>
    <row r="22148" ht="12.75" customHeight="1" x14ac:dyDescent="0.2"/>
    <row r="22149" ht="12.75" customHeight="1" x14ac:dyDescent="0.2"/>
    <row r="22150" ht="12.75" customHeight="1" x14ac:dyDescent="0.2"/>
    <row r="22151" ht="12.75" customHeight="1" x14ac:dyDescent="0.2"/>
    <row r="22152" ht="12.75" customHeight="1" x14ac:dyDescent="0.2"/>
    <row r="22153" ht="12.75" customHeight="1" x14ac:dyDescent="0.2"/>
    <row r="22154" ht="12.75" customHeight="1" x14ac:dyDescent="0.2"/>
    <row r="22155" ht="12.75" customHeight="1" x14ac:dyDescent="0.2"/>
    <row r="22156" ht="12.75" customHeight="1" x14ac:dyDescent="0.2"/>
    <row r="22157" ht="12.75" customHeight="1" x14ac:dyDescent="0.2"/>
    <row r="22158" ht="12.75" customHeight="1" x14ac:dyDescent="0.2"/>
    <row r="22159" ht="12.75" customHeight="1" x14ac:dyDescent="0.2"/>
    <row r="22160" ht="12.75" customHeight="1" x14ac:dyDescent="0.2"/>
    <row r="22161" ht="12.75" customHeight="1" x14ac:dyDescent="0.2"/>
    <row r="22162" ht="12.75" customHeight="1" x14ac:dyDescent="0.2"/>
    <row r="22163" ht="12.75" customHeight="1" x14ac:dyDescent="0.2"/>
    <row r="22164" ht="12.75" customHeight="1" x14ac:dyDescent="0.2"/>
    <row r="22165" ht="12.75" customHeight="1" x14ac:dyDescent="0.2"/>
    <row r="22166" ht="12.75" customHeight="1" x14ac:dyDescent="0.2"/>
    <row r="22167" ht="12.75" customHeight="1" x14ac:dyDescent="0.2"/>
    <row r="22168" ht="12.75" customHeight="1" x14ac:dyDescent="0.2"/>
    <row r="22169" ht="12.75" customHeight="1" x14ac:dyDescent="0.2"/>
    <row r="22170" ht="12.75" customHeight="1" x14ac:dyDescent="0.2"/>
    <row r="22171" ht="12.75" customHeight="1" x14ac:dyDescent="0.2"/>
    <row r="22172" ht="12.75" customHeight="1" x14ac:dyDescent="0.2"/>
    <row r="22173" ht="12.75" customHeight="1" x14ac:dyDescent="0.2"/>
    <row r="22174" ht="12.75" customHeight="1" x14ac:dyDescent="0.2"/>
    <row r="22175" ht="12.75" customHeight="1" x14ac:dyDescent="0.2"/>
    <row r="22176" ht="12.75" customHeight="1" x14ac:dyDescent="0.2"/>
    <row r="22177" ht="12.75" customHeight="1" x14ac:dyDescent="0.2"/>
    <row r="22178" ht="12.75" customHeight="1" x14ac:dyDescent="0.2"/>
    <row r="22179" ht="12.75" customHeight="1" x14ac:dyDescent="0.2"/>
    <row r="22180" ht="12.75" customHeight="1" x14ac:dyDescent="0.2"/>
    <row r="22181" ht="12.75" customHeight="1" x14ac:dyDescent="0.2"/>
    <row r="22182" ht="12.75" customHeight="1" x14ac:dyDescent="0.2"/>
    <row r="22183" ht="12.75" customHeight="1" x14ac:dyDescent="0.2"/>
    <row r="22184" ht="12.75" customHeight="1" x14ac:dyDescent="0.2"/>
    <row r="22185" ht="12.75" customHeight="1" x14ac:dyDescent="0.2"/>
    <row r="22186" ht="12.75" customHeight="1" x14ac:dyDescent="0.2"/>
    <row r="22187" ht="12.75" customHeight="1" x14ac:dyDescent="0.2"/>
    <row r="22188" ht="12.75" customHeight="1" x14ac:dyDescent="0.2"/>
    <row r="22189" ht="12.75" customHeight="1" x14ac:dyDescent="0.2"/>
    <row r="22190" ht="12.75" customHeight="1" x14ac:dyDescent="0.2"/>
    <row r="22191" ht="12.75" customHeight="1" x14ac:dyDescent="0.2"/>
    <row r="22192" ht="12.75" customHeight="1" x14ac:dyDescent="0.2"/>
    <row r="22193" ht="12.75" customHeight="1" x14ac:dyDescent="0.2"/>
    <row r="22194" ht="12.75" customHeight="1" x14ac:dyDescent="0.2"/>
    <row r="22195" ht="12.75" customHeight="1" x14ac:dyDescent="0.2"/>
    <row r="22196" ht="12.75" customHeight="1" x14ac:dyDescent="0.2"/>
    <row r="22197" ht="12.75" customHeight="1" x14ac:dyDescent="0.2"/>
    <row r="22198" ht="12.75" customHeight="1" x14ac:dyDescent="0.2"/>
    <row r="22199" ht="12.75" customHeight="1" x14ac:dyDescent="0.2"/>
    <row r="22200" ht="12.75" customHeight="1" x14ac:dyDescent="0.2"/>
    <row r="22201" ht="12.75" customHeight="1" x14ac:dyDescent="0.2"/>
    <row r="22202" ht="12.75" customHeight="1" x14ac:dyDescent="0.2"/>
    <row r="22203" ht="12.75" customHeight="1" x14ac:dyDescent="0.2"/>
    <row r="22204" ht="12.75" customHeight="1" x14ac:dyDescent="0.2"/>
    <row r="22205" ht="12.75" customHeight="1" x14ac:dyDescent="0.2"/>
    <row r="22206" ht="12.75" customHeight="1" x14ac:dyDescent="0.2"/>
    <row r="22207" ht="12.75" customHeight="1" x14ac:dyDescent="0.2"/>
    <row r="22208" ht="12.75" customHeight="1" x14ac:dyDescent="0.2"/>
    <row r="22209" ht="12.75" customHeight="1" x14ac:dyDescent="0.2"/>
    <row r="22210" ht="12.75" customHeight="1" x14ac:dyDescent="0.2"/>
    <row r="22211" ht="12.75" customHeight="1" x14ac:dyDescent="0.2"/>
    <row r="22212" ht="12.75" customHeight="1" x14ac:dyDescent="0.2"/>
    <row r="22213" ht="12.75" customHeight="1" x14ac:dyDescent="0.2"/>
    <row r="22214" ht="12.75" customHeight="1" x14ac:dyDescent="0.2"/>
    <row r="22215" ht="12.75" customHeight="1" x14ac:dyDescent="0.2"/>
    <row r="22216" ht="12.75" customHeight="1" x14ac:dyDescent="0.2"/>
    <row r="22217" ht="12.75" customHeight="1" x14ac:dyDescent="0.2"/>
    <row r="22218" ht="12.75" customHeight="1" x14ac:dyDescent="0.2"/>
    <row r="22219" ht="12.75" customHeight="1" x14ac:dyDescent="0.2"/>
    <row r="22220" ht="12.75" customHeight="1" x14ac:dyDescent="0.2"/>
    <row r="22221" ht="12.75" customHeight="1" x14ac:dyDescent="0.2"/>
    <row r="22222" ht="12.75" customHeight="1" x14ac:dyDescent="0.2"/>
    <row r="22223" ht="12.75" customHeight="1" x14ac:dyDescent="0.2"/>
    <row r="22224" ht="12.75" customHeight="1" x14ac:dyDescent="0.2"/>
    <row r="22225" ht="12.75" customHeight="1" x14ac:dyDescent="0.2"/>
    <row r="22226" ht="12.75" customHeight="1" x14ac:dyDescent="0.2"/>
    <row r="22227" ht="12.75" customHeight="1" x14ac:dyDescent="0.2"/>
    <row r="22228" ht="12.75" customHeight="1" x14ac:dyDescent="0.2"/>
    <row r="22229" ht="12.75" customHeight="1" x14ac:dyDescent="0.2"/>
    <row r="22230" ht="12.75" customHeight="1" x14ac:dyDescent="0.2"/>
    <row r="22231" ht="12.75" customHeight="1" x14ac:dyDescent="0.2"/>
    <row r="22232" ht="12.75" customHeight="1" x14ac:dyDescent="0.2"/>
    <row r="22233" ht="12.75" customHeight="1" x14ac:dyDescent="0.2"/>
    <row r="22234" ht="12.75" customHeight="1" x14ac:dyDescent="0.2"/>
    <row r="22235" ht="12.75" customHeight="1" x14ac:dyDescent="0.2"/>
    <row r="22236" ht="12.75" customHeight="1" x14ac:dyDescent="0.2"/>
    <row r="22237" ht="12.75" customHeight="1" x14ac:dyDescent="0.2"/>
    <row r="22238" ht="12.75" customHeight="1" x14ac:dyDescent="0.2"/>
    <row r="22239" ht="12.75" customHeight="1" x14ac:dyDescent="0.2"/>
    <row r="22240" ht="12.75" customHeight="1" x14ac:dyDescent="0.2"/>
    <row r="22241" ht="12.75" customHeight="1" x14ac:dyDescent="0.2"/>
    <row r="22242" ht="12.75" customHeight="1" x14ac:dyDescent="0.2"/>
    <row r="22243" ht="12.75" customHeight="1" x14ac:dyDescent="0.2"/>
    <row r="22244" ht="12.75" customHeight="1" x14ac:dyDescent="0.2"/>
    <row r="22245" ht="12.75" customHeight="1" x14ac:dyDescent="0.2"/>
    <row r="22246" ht="12.75" customHeight="1" x14ac:dyDescent="0.2"/>
    <row r="22247" ht="12.75" customHeight="1" x14ac:dyDescent="0.2"/>
    <row r="22248" ht="12.75" customHeight="1" x14ac:dyDescent="0.2"/>
    <row r="22249" ht="12.75" customHeight="1" x14ac:dyDescent="0.2"/>
    <row r="22250" ht="12.75" customHeight="1" x14ac:dyDescent="0.2"/>
    <row r="22251" ht="12.75" customHeight="1" x14ac:dyDescent="0.2"/>
    <row r="22252" ht="12.75" customHeight="1" x14ac:dyDescent="0.2"/>
    <row r="22253" ht="12.75" customHeight="1" x14ac:dyDescent="0.2"/>
    <row r="22254" ht="12.75" customHeight="1" x14ac:dyDescent="0.2"/>
    <row r="22255" ht="12.75" customHeight="1" x14ac:dyDescent="0.2"/>
    <row r="22256" ht="12.75" customHeight="1" x14ac:dyDescent="0.2"/>
    <row r="22257" ht="12.75" customHeight="1" x14ac:dyDescent="0.2"/>
    <row r="22258" ht="12.75" customHeight="1" x14ac:dyDescent="0.2"/>
    <row r="22259" ht="12.75" customHeight="1" x14ac:dyDescent="0.2"/>
    <row r="22260" ht="12.75" customHeight="1" x14ac:dyDescent="0.2"/>
    <row r="22261" ht="12.75" customHeight="1" x14ac:dyDescent="0.2"/>
    <row r="22262" ht="12.75" customHeight="1" x14ac:dyDescent="0.2"/>
    <row r="22263" ht="12.75" customHeight="1" x14ac:dyDescent="0.2"/>
    <row r="22264" ht="12.75" customHeight="1" x14ac:dyDescent="0.2"/>
    <row r="22265" ht="12.75" customHeight="1" x14ac:dyDescent="0.2"/>
    <row r="22266" ht="12.75" customHeight="1" x14ac:dyDescent="0.2"/>
    <row r="22267" ht="12.75" customHeight="1" x14ac:dyDescent="0.2"/>
    <row r="22268" ht="12.75" customHeight="1" x14ac:dyDescent="0.2"/>
    <row r="22269" ht="12.75" customHeight="1" x14ac:dyDescent="0.2"/>
    <row r="22270" ht="12.75" customHeight="1" x14ac:dyDescent="0.2"/>
    <row r="22271" ht="12.75" customHeight="1" x14ac:dyDescent="0.2"/>
    <row r="22272" ht="12.75" customHeight="1" x14ac:dyDescent="0.2"/>
    <row r="22273" ht="12.75" customHeight="1" x14ac:dyDescent="0.2"/>
    <row r="22274" ht="12.75" customHeight="1" x14ac:dyDescent="0.2"/>
    <row r="22275" ht="12.75" customHeight="1" x14ac:dyDescent="0.2"/>
    <row r="22276" ht="12.75" customHeight="1" x14ac:dyDescent="0.2"/>
    <row r="22277" ht="12.75" customHeight="1" x14ac:dyDescent="0.2"/>
    <row r="22278" ht="12.75" customHeight="1" x14ac:dyDescent="0.2"/>
    <row r="22279" ht="12.75" customHeight="1" x14ac:dyDescent="0.2"/>
    <row r="22280" ht="12.75" customHeight="1" x14ac:dyDescent="0.2"/>
    <row r="22281" ht="12.75" customHeight="1" x14ac:dyDescent="0.2"/>
    <row r="22282" ht="12.75" customHeight="1" x14ac:dyDescent="0.2"/>
    <row r="22283" ht="12.75" customHeight="1" x14ac:dyDescent="0.2"/>
    <row r="22284" ht="12.75" customHeight="1" x14ac:dyDescent="0.2"/>
    <row r="22285" ht="12.75" customHeight="1" x14ac:dyDescent="0.2"/>
    <row r="22286" ht="12.75" customHeight="1" x14ac:dyDescent="0.2"/>
    <row r="22287" ht="12.75" customHeight="1" x14ac:dyDescent="0.2"/>
    <row r="22288" ht="12.75" customHeight="1" x14ac:dyDescent="0.2"/>
    <row r="22289" ht="12.75" customHeight="1" x14ac:dyDescent="0.2"/>
    <row r="22290" ht="12.75" customHeight="1" x14ac:dyDescent="0.2"/>
    <row r="22291" ht="12.75" customHeight="1" x14ac:dyDescent="0.2"/>
    <row r="22292" ht="12.75" customHeight="1" x14ac:dyDescent="0.2"/>
    <row r="22293" ht="12.75" customHeight="1" x14ac:dyDescent="0.2"/>
    <row r="22294" ht="12.75" customHeight="1" x14ac:dyDescent="0.2"/>
    <row r="22295" ht="12.75" customHeight="1" x14ac:dyDescent="0.2"/>
    <row r="22296" ht="12.75" customHeight="1" x14ac:dyDescent="0.2"/>
    <row r="22297" ht="12.75" customHeight="1" x14ac:dyDescent="0.2"/>
    <row r="22298" ht="12.75" customHeight="1" x14ac:dyDescent="0.2"/>
    <row r="22299" ht="12.75" customHeight="1" x14ac:dyDescent="0.2"/>
    <row r="22300" ht="12.75" customHeight="1" x14ac:dyDescent="0.2"/>
    <row r="22301" ht="12.75" customHeight="1" x14ac:dyDescent="0.2"/>
    <row r="22302" ht="12.75" customHeight="1" x14ac:dyDescent="0.2"/>
    <row r="22303" ht="12.75" customHeight="1" x14ac:dyDescent="0.2"/>
    <row r="22304" ht="12.75" customHeight="1" x14ac:dyDescent="0.2"/>
    <row r="22305" ht="12.75" customHeight="1" x14ac:dyDescent="0.2"/>
    <row r="22306" ht="12.75" customHeight="1" x14ac:dyDescent="0.2"/>
    <row r="22307" ht="12.75" customHeight="1" x14ac:dyDescent="0.2"/>
    <row r="22308" ht="12.75" customHeight="1" x14ac:dyDescent="0.2"/>
    <row r="22309" ht="12.75" customHeight="1" x14ac:dyDescent="0.2"/>
    <row r="22310" ht="12.75" customHeight="1" x14ac:dyDescent="0.2"/>
    <row r="22311" ht="12.75" customHeight="1" x14ac:dyDescent="0.2"/>
    <row r="22312" ht="12.75" customHeight="1" x14ac:dyDescent="0.2"/>
    <row r="22313" ht="12.75" customHeight="1" x14ac:dyDescent="0.2"/>
    <row r="22314" ht="12.75" customHeight="1" x14ac:dyDescent="0.2"/>
    <row r="22315" ht="12.75" customHeight="1" x14ac:dyDescent="0.2"/>
    <row r="22316" ht="12.75" customHeight="1" x14ac:dyDescent="0.2"/>
    <row r="22317" ht="12.75" customHeight="1" x14ac:dyDescent="0.2"/>
    <row r="22318" ht="12.75" customHeight="1" x14ac:dyDescent="0.2"/>
    <row r="22319" ht="12.75" customHeight="1" x14ac:dyDescent="0.2"/>
    <row r="22320" ht="12.75" customHeight="1" x14ac:dyDescent="0.2"/>
    <row r="22321" ht="12.75" customHeight="1" x14ac:dyDescent="0.2"/>
    <row r="22322" ht="12.75" customHeight="1" x14ac:dyDescent="0.2"/>
    <row r="22323" ht="12.75" customHeight="1" x14ac:dyDescent="0.2"/>
    <row r="22324" ht="12.75" customHeight="1" x14ac:dyDescent="0.2"/>
    <row r="22325" ht="12.75" customHeight="1" x14ac:dyDescent="0.2"/>
    <row r="22326" ht="12.75" customHeight="1" x14ac:dyDescent="0.2"/>
    <row r="22327" ht="12.75" customHeight="1" x14ac:dyDescent="0.2"/>
    <row r="22328" ht="12.75" customHeight="1" x14ac:dyDescent="0.2"/>
    <row r="22329" ht="12.75" customHeight="1" x14ac:dyDescent="0.2"/>
    <row r="22330" ht="12.75" customHeight="1" x14ac:dyDescent="0.2"/>
    <row r="22331" ht="12.75" customHeight="1" x14ac:dyDescent="0.2"/>
    <row r="22332" ht="12.75" customHeight="1" x14ac:dyDescent="0.2"/>
    <row r="22333" ht="12.75" customHeight="1" x14ac:dyDescent="0.2"/>
    <row r="22334" ht="12.75" customHeight="1" x14ac:dyDescent="0.2"/>
    <row r="22335" ht="12.75" customHeight="1" x14ac:dyDescent="0.2"/>
    <row r="22336" ht="12.75" customHeight="1" x14ac:dyDescent="0.2"/>
    <row r="22337" ht="12.75" customHeight="1" x14ac:dyDescent="0.2"/>
    <row r="22338" ht="12.75" customHeight="1" x14ac:dyDescent="0.2"/>
    <row r="22339" ht="12.75" customHeight="1" x14ac:dyDescent="0.2"/>
    <row r="22340" ht="12.75" customHeight="1" x14ac:dyDescent="0.2"/>
    <row r="22341" ht="12.75" customHeight="1" x14ac:dyDescent="0.2"/>
    <row r="22342" ht="12.75" customHeight="1" x14ac:dyDescent="0.2"/>
    <row r="22343" ht="12.75" customHeight="1" x14ac:dyDescent="0.2"/>
    <row r="22344" ht="12.75" customHeight="1" x14ac:dyDescent="0.2"/>
    <row r="22345" ht="12.75" customHeight="1" x14ac:dyDescent="0.2"/>
    <row r="22346" ht="12.75" customHeight="1" x14ac:dyDescent="0.2"/>
    <row r="22347" ht="12.75" customHeight="1" x14ac:dyDescent="0.2"/>
    <row r="22348" ht="12.75" customHeight="1" x14ac:dyDescent="0.2"/>
    <row r="22349" ht="12.75" customHeight="1" x14ac:dyDescent="0.2"/>
    <row r="22350" ht="12.75" customHeight="1" x14ac:dyDescent="0.2"/>
    <row r="22351" ht="12.75" customHeight="1" x14ac:dyDescent="0.2"/>
    <row r="22352" ht="12.75" customHeight="1" x14ac:dyDescent="0.2"/>
    <row r="22353" ht="12.75" customHeight="1" x14ac:dyDescent="0.2"/>
    <row r="22354" ht="12.75" customHeight="1" x14ac:dyDescent="0.2"/>
    <row r="22355" ht="12.75" customHeight="1" x14ac:dyDescent="0.2"/>
    <row r="22356" ht="12.75" customHeight="1" x14ac:dyDescent="0.2"/>
    <row r="22357" ht="12.75" customHeight="1" x14ac:dyDescent="0.2"/>
    <row r="22358" ht="12.75" customHeight="1" x14ac:dyDescent="0.2"/>
    <row r="22359" ht="12.75" customHeight="1" x14ac:dyDescent="0.2"/>
    <row r="22360" ht="12.75" customHeight="1" x14ac:dyDescent="0.2"/>
    <row r="22361" ht="12.75" customHeight="1" x14ac:dyDescent="0.2"/>
    <row r="22362" ht="12.75" customHeight="1" x14ac:dyDescent="0.2"/>
    <row r="22363" ht="12.75" customHeight="1" x14ac:dyDescent="0.2"/>
    <row r="22364" ht="12.75" customHeight="1" x14ac:dyDescent="0.2"/>
    <row r="22365" ht="12.75" customHeight="1" x14ac:dyDescent="0.2"/>
    <row r="22366" ht="12.75" customHeight="1" x14ac:dyDescent="0.2"/>
    <row r="22367" ht="12.75" customHeight="1" x14ac:dyDescent="0.2"/>
    <row r="22368" ht="12.75" customHeight="1" x14ac:dyDescent="0.2"/>
    <row r="22369" ht="12.75" customHeight="1" x14ac:dyDescent="0.2"/>
    <row r="22370" ht="12.75" customHeight="1" x14ac:dyDescent="0.2"/>
    <row r="22371" ht="12.75" customHeight="1" x14ac:dyDescent="0.2"/>
    <row r="22372" ht="12.75" customHeight="1" x14ac:dyDescent="0.2"/>
    <row r="22373" ht="12.75" customHeight="1" x14ac:dyDescent="0.2"/>
    <row r="22374" ht="12.75" customHeight="1" x14ac:dyDescent="0.2"/>
    <row r="22375" ht="12.75" customHeight="1" x14ac:dyDescent="0.2"/>
    <row r="22376" ht="12.75" customHeight="1" x14ac:dyDescent="0.2"/>
    <row r="22377" ht="12.75" customHeight="1" x14ac:dyDescent="0.2"/>
    <row r="22378" ht="12.75" customHeight="1" x14ac:dyDescent="0.2"/>
    <row r="22379" ht="12.75" customHeight="1" x14ac:dyDescent="0.2"/>
    <row r="22380" ht="12.75" customHeight="1" x14ac:dyDescent="0.2"/>
    <row r="22381" ht="12.75" customHeight="1" x14ac:dyDescent="0.2"/>
    <row r="22382" ht="12.75" customHeight="1" x14ac:dyDescent="0.2"/>
    <row r="22383" ht="12.75" customHeight="1" x14ac:dyDescent="0.2"/>
    <row r="22384" ht="12.75" customHeight="1" x14ac:dyDescent="0.2"/>
    <row r="22385" ht="12.75" customHeight="1" x14ac:dyDescent="0.2"/>
    <row r="22386" ht="12.75" customHeight="1" x14ac:dyDescent="0.2"/>
    <row r="22387" ht="12.75" customHeight="1" x14ac:dyDescent="0.2"/>
    <row r="22388" ht="12.75" customHeight="1" x14ac:dyDescent="0.2"/>
    <row r="22389" ht="12.75" customHeight="1" x14ac:dyDescent="0.2"/>
    <row r="22390" ht="12.75" customHeight="1" x14ac:dyDescent="0.2"/>
    <row r="22391" ht="12.75" customHeight="1" x14ac:dyDescent="0.2"/>
    <row r="22392" ht="12.75" customHeight="1" x14ac:dyDescent="0.2"/>
    <row r="22393" ht="12.75" customHeight="1" x14ac:dyDescent="0.2"/>
    <row r="22394" ht="12.75" customHeight="1" x14ac:dyDescent="0.2"/>
    <row r="22395" ht="12.75" customHeight="1" x14ac:dyDescent="0.2"/>
    <row r="22396" ht="12.75" customHeight="1" x14ac:dyDescent="0.2"/>
    <row r="22397" ht="12.75" customHeight="1" x14ac:dyDescent="0.2"/>
    <row r="22398" ht="12.75" customHeight="1" x14ac:dyDescent="0.2"/>
    <row r="22399" ht="12.75" customHeight="1" x14ac:dyDescent="0.2"/>
    <row r="22400" ht="12.75" customHeight="1" x14ac:dyDescent="0.2"/>
    <row r="22401" ht="12.75" customHeight="1" x14ac:dyDescent="0.2"/>
    <row r="22402" ht="12.75" customHeight="1" x14ac:dyDescent="0.2"/>
    <row r="22403" ht="12.75" customHeight="1" x14ac:dyDescent="0.2"/>
    <row r="22404" ht="12.75" customHeight="1" x14ac:dyDescent="0.2"/>
    <row r="22405" ht="12.75" customHeight="1" x14ac:dyDescent="0.2"/>
    <row r="22406" ht="12.75" customHeight="1" x14ac:dyDescent="0.2"/>
    <row r="22407" ht="12.75" customHeight="1" x14ac:dyDescent="0.2"/>
    <row r="22408" ht="12.75" customHeight="1" x14ac:dyDescent="0.2"/>
    <row r="22409" ht="12.75" customHeight="1" x14ac:dyDescent="0.2"/>
    <row r="22410" ht="12.75" customHeight="1" x14ac:dyDescent="0.2"/>
    <row r="22411" ht="12.75" customHeight="1" x14ac:dyDescent="0.2"/>
    <row r="22412" ht="12.75" customHeight="1" x14ac:dyDescent="0.2"/>
    <row r="22413" ht="12.75" customHeight="1" x14ac:dyDescent="0.2"/>
    <row r="22414" ht="12.75" customHeight="1" x14ac:dyDescent="0.2"/>
    <row r="22415" ht="12.75" customHeight="1" x14ac:dyDescent="0.2"/>
    <row r="22416" ht="12.75" customHeight="1" x14ac:dyDescent="0.2"/>
    <row r="22417" ht="12.75" customHeight="1" x14ac:dyDescent="0.2"/>
    <row r="22418" ht="12.75" customHeight="1" x14ac:dyDescent="0.2"/>
    <row r="22419" ht="12.75" customHeight="1" x14ac:dyDescent="0.2"/>
    <row r="22420" ht="12.75" customHeight="1" x14ac:dyDescent="0.2"/>
    <row r="22421" ht="12.75" customHeight="1" x14ac:dyDescent="0.2"/>
    <row r="22422" ht="12.75" customHeight="1" x14ac:dyDescent="0.2"/>
    <row r="22423" ht="12.75" customHeight="1" x14ac:dyDescent="0.2"/>
    <row r="22424" ht="12.75" customHeight="1" x14ac:dyDescent="0.2"/>
    <row r="22425" ht="12.75" customHeight="1" x14ac:dyDescent="0.2"/>
    <row r="22426" ht="12.75" customHeight="1" x14ac:dyDescent="0.2"/>
    <row r="22427" ht="12.75" customHeight="1" x14ac:dyDescent="0.2"/>
    <row r="22428" ht="12.75" customHeight="1" x14ac:dyDescent="0.2"/>
    <row r="22429" ht="12.75" customHeight="1" x14ac:dyDescent="0.2"/>
    <row r="22430" ht="12.75" customHeight="1" x14ac:dyDescent="0.2"/>
    <row r="22431" ht="12.75" customHeight="1" x14ac:dyDescent="0.2"/>
    <row r="22432" ht="12.75" customHeight="1" x14ac:dyDescent="0.2"/>
    <row r="22433" ht="12.75" customHeight="1" x14ac:dyDescent="0.2"/>
    <row r="22434" ht="12.75" customHeight="1" x14ac:dyDescent="0.2"/>
    <row r="22435" ht="12.75" customHeight="1" x14ac:dyDescent="0.2"/>
    <row r="22436" ht="12.75" customHeight="1" x14ac:dyDescent="0.2"/>
    <row r="22437" ht="12.75" customHeight="1" x14ac:dyDescent="0.2"/>
    <row r="22438" ht="12.75" customHeight="1" x14ac:dyDescent="0.2"/>
    <row r="22439" ht="12.75" customHeight="1" x14ac:dyDescent="0.2"/>
    <row r="22440" ht="12.75" customHeight="1" x14ac:dyDescent="0.2"/>
    <row r="22441" ht="12.75" customHeight="1" x14ac:dyDescent="0.2"/>
    <row r="22442" ht="12.75" customHeight="1" x14ac:dyDescent="0.2"/>
    <row r="22443" ht="12.75" customHeight="1" x14ac:dyDescent="0.2"/>
    <row r="22444" ht="12.75" customHeight="1" x14ac:dyDescent="0.2"/>
    <row r="22445" ht="12.75" customHeight="1" x14ac:dyDescent="0.2"/>
    <row r="22446" ht="12.75" customHeight="1" x14ac:dyDescent="0.2"/>
    <row r="22447" ht="12.75" customHeight="1" x14ac:dyDescent="0.2"/>
    <row r="22448" ht="12.75" customHeight="1" x14ac:dyDescent="0.2"/>
    <row r="22449" ht="12.75" customHeight="1" x14ac:dyDescent="0.2"/>
    <row r="22450" ht="12.75" customHeight="1" x14ac:dyDescent="0.2"/>
    <row r="22451" ht="12.75" customHeight="1" x14ac:dyDescent="0.2"/>
    <row r="22452" ht="12.75" customHeight="1" x14ac:dyDescent="0.2"/>
    <row r="22453" ht="12.75" customHeight="1" x14ac:dyDescent="0.2"/>
    <row r="22454" ht="12.75" customHeight="1" x14ac:dyDescent="0.2"/>
    <row r="22455" ht="12.75" customHeight="1" x14ac:dyDescent="0.2"/>
    <row r="22456" ht="12.75" customHeight="1" x14ac:dyDescent="0.2"/>
    <row r="22457" ht="12.75" customHeight="1" x14ac:dyDescent="0.2"/>
    <row r="22458" ht="12.75" customHeight="1" x14ac:dyDescent="0.2"/>
    <row r="22459" ht="12.75" customHeight="1" x14ac:dyDescent="0.2"/>
    <row r="22460" ht="12.75" customHeight="1" x14ac:dyDescent="0.2"/>
    <row r="22461" ht="12.75" customHeight="1" x14ac:dyDescent="0.2"/>
    <row r="22462" ht="12.75" customHeight="1" x14ac:dyDescent="0.2"/>
    <row r="22463" ht="12.75" customHeight="1" x14ac:dyDescent="0.2"/>
    <row r="22464" ht="12.75" customHeight="1" x14ac:dyDescent="0.2"/>
    <row r="22465" ht="12.75" customHeight="1" x14ac:dyDescent="0.2"/>
    <row r="22466" ht="12.75" customHeight="1" x14ac:dyDescent="0.2"/>
    <row r="22467" ht="12.75" customHeight="1" x14ac:dyDescent="0.2"/>
    <row r="22468" ht="12.75" customHeight="1" x14ac:dyDescent="0.2"/>
    <row r="22469" ht="12.75" customHeight="1" x14ac:dyDescent="0.2"/>
    <row r="22470" ht="12.75" customHeight="1" x14ac:dyDescent="0.2"/>
    <row r="22471" ht="12.75" customHeight="1" x14ac:dyDescent="0.2"/>
    <row r="22472" ht="12.75" customHeight="1" x14ac:dyDescent="0.2"/>
    <row r="22473" ht="12.75" customHeight="1" x14ac:dyDescent="0.2"/>
    <row r="22474" ht="12.75" customHeight="1" x14ac:dyDescent="0.2"/>
    <row r="22475" ht="12.75" customHeight="1" x14ac:dyDescent="0.2"/>
    <row r="22476" ht="12.75" customHeight="1" x14ac:dyDescent="0.2"/>
    <row r="22477" ht="12.75" customHeight="1" x14ac:dyDescent="0.2"/>
    <row r="22478" ht="12.75" customHeight="1" x14ac:dyDescent="0.2"/>
    <row r="22479" ht="12.75" customHeight="1" x14ac:dyDescent="0.2"/>
    <row r="22480" ht="12.75" customHeight="1" x14ac:dyDescent="0.2"/>
    <row r="22481" ht="12.75" customHeight="1" x14ac:dyDescent="0.2"/>
    <row r="22482" ht="12.75" customHeight="1" x14ac:dyDescent="0.2"/>
    <row r="22483" ht="12.75" customHeight="1" x14ac:dyDescent="0.2"/>
    <row r="22484" ht="12.75" customHeight="1" x14ac:dyDescent="0.2"/>
    <row r="22485" ht="12.75" customHeight="1" x14ac:dyDescent="0.2"/>
    <row r="22486" ht="12.75" customHeight="1" x14ac:dyDescent="0.2"/>
    <row r="22487" ht="12.75" customHeight="1" x14ac:dyDescent="0.2"/>
    <row r="22488" ht="12.75" customHeight="1" x14ac:dyDescent="0.2"/>
    <row r="22489" ht="12.75" customHeight="1" x14ac:dyDescent="0.2"/>
    <row r="22490" ht="12.75" customHeight="1" x14ac:dyDescent="0.2"/>
    <row r="22491" ht="12.75" customHeight="1" x14ac:dyDescent="0.2"/>
    <row r="22492" ht="12.75" customHeight="1" x14ac:dyDescent="0.2"/>
    <row r="22493" ht="12.75" customHeight="1" x14ac:dyDescent="0.2"/>
    <row r="22494" ht="12.75" customHeight="1" x14ac:dyDescent="0.2"/>
    <row r="22495" ht="12.75" customHeight="1" x14ac:dyDescent="0.2"/>
    <row r="22496" ht="12.75" customHeight="1" x14ac:dyDescent="0.2"/>
    <row r="22497" ht="12.75" customHeight="1" x14ac:dyDescent="0.2"/>
    <row r="22498" ht="12.75" customHeight="1" x14ac:dyDescent="0.2"/>
    <row r="22499" ht="12.75" customHeight="1" x14ac:dyDescent="0.2"/>
    <row r="22500" ht="12.75" customHeight="1" x14ac:dyDescent="0.2"/>
    <row r="22501" ht="12.75" customHeight="1" x14ac:dyDescent="0.2"/>
    <row r="22502" ht="12.75" customHeight="1" x14ac:dyDescent="0.2"/>
    <row r="22503" ht="12.75" customHeight="1" x14ac:dyDescent="0.2"/>
    <row r="22504" ht="12.75" customHeight="1" x14ac:dyDescent="0.2"/>
    <row r="22505" ht="12.75" customHeight="1" x14ac:dyDescent="0.2"/>
    <row r="22506" ht="12.75" customHeight="1" x14ac:dyDescent="0.2"/>
    <row r="22507" ht="12.75" customHeight="1" x14ac:dyDescent="0.2"/>
    <row r="22508" ht="12.75" customHeight="1" x14ac:dyDescent="0.2"/>
    <row r="22509" ht="12.75" customHeight="1" x14ac:dyDescent="0.2"/>
    <row r="22510" ht="12.75" customHeight="1" x14ac:dyDescent="0.2"/>
    <row r="22511" ht="12.75" customHeight="1" x14ac:dyDescent="0.2"/>
    <row r="22512" ht="12.75" customHeight="1" x14ac:dyDescent="0.2"/>
    <row r="22513" ht="12.75" customHeight="1" x14ac:dyDescent="0.2"/>
    <row r="22514" ht="12.75" customHeight="1" x14ac:dyDescent="0.2"/>
    <row r="22515" ht="12.75" customHeight="1" x14ac:dyDescent="0.2"/>
    <row r="22516" ht="12.75" customHeight="1" x14ac:dyDescent="0.2"/>
    <row r="22517" ht="12.75" customHeight="1" x14ac:dyDescent="0.2"/>
    <row r="22518" ht="12.75" customHeight="1" x14ac:dyDescent="0.2"/>
    <row r="22519" ht="12.75" customHeight="1" x14ac:dyDescent="0.2"/>
    <row r="22520" ht="12.75" customHeight="1" x14ac:dyDescent="0.2"/>
    <row r="22521" ht="12.75" customHeight="1" x14ac:dyDescent="0.2"/>
    <row r="22522" ht="12.75" customHeight="1" x14ac:dyDescent="0.2"/>
    <row r="22523" ht="12.75" customHeight="1" x14ac:dyDescent="0.2"/>
    <row r="22524" ht="12.75" customHeight="1" x14ac:dyDescent="0.2"/>
    <row r="22525" ht="12.75" customHeight="1" x14ac:dyDescent="0.2"/>
    <row r="22526" ht="12.75" customHeight="1" x14ac:dyDescent="0.2"/>
    <row r="22527" ht="12.75" customHeight="1" x14ac:dyDescent="0.2"/>
    <row r="22528" ht="12.75" customHeight="1" x14ac:dyDescent="0.2"/>
    <row r="22529" ht="12.75" customHeight="1" x14ac:dyDescent="0.2"/>
    <row r="22530" ht="12.75" customHeight="1" x14ac:dyDescent="0.2"/>
    <row r="22531" ht="12.75" customHeight="1" x14ac:dyDescent="0.2"/>
    <row r="22532" ht="12.75" customHeight="1" x14ac:dyDescent="0.2"/>
    <row r="22533" ht="12.75" customHeight="1" x14ac:dyDescent="0.2"/>
    <row r="22534" ht="12.75" customHeight="1" x14ac:dyDescent="0.2"/>
    <row r="22535" ht="12.75" customHeight="1" x14ac:dyDescent="0.2"/>
    <row r="22536" ht="12.75" customHeight="1" x14ac:dyDescent="0.2"/>
    <row r="22537" ht="12.75" customHeight="1" x14ac:dyDescent="0.2"/>
    <row r="22538" ht="12.75" customHeight="1" x14ac:dyDescent="0.2"/>
    <row r="22539" ht="12.75" customHeight="1" x14ac:dyDescent="0.2"/>
    <row r="22540" ht="12.75" customHeight="1" x14ac:dyDescent="0.2"/>
    <row r="22541" ht="12.75" customHeight="1" x14ac:dyDescent="0.2"/>
    <row r="22542" ht="12.75" customHeight="1" x14ac:dyDescent="0.2"/>
    <row r="22543" ht="12.75" customHeight="1" x14ac:dyDescent="0.2"/>
    <row r="22544" ht="12.75" customHeight="1" x14ac:dyDescent="0.2"/>
    <row r="22545" ht="12.75" customHeight="1" x14ac:dyDescent="0.2"/>
    <row r="22546" ht="12.75" customHeight="1" x14ac:dyDescent="0.2"/>
    <row r="22547" ht="12.75" customHeight="1" x14ac:dyDescent="0.2"/>
    <row r="22548" ht="12.75" customHeight="1" x14ac:dyDescent="0.2"/>
    <row r="22549" ht="12.75" customHeight="1" x14ac:dyDescent="0.2"/>
    <row r="22550" ht="12.75" customHeight="1" x14ac:dyDescent="0.2"/>
    <row r="22551" ht="12.75" customHeight="1" x14ac:dyDescent="0.2"/>
    <row r="22552" ht="12.75" customHeight="1" x14ac:dyDescent="0.2"/>
    <row r="22553" ht="12.75" customHeight="1" x14ac:dyDescent="0.2"/>
    <row r="22554" ht="12.75" customHeight="1" x14ac:dyDescent="0.2"/>
    <row r="22555" ht="12.75" customHeight="1" x14ac:dyDescent="0.2"/>
    <row r="22556" ht="12.75" customHeight="1" x14ac:dyDescent="0.2"/>
    <row r="22557" ht="12.75" customHeight="1" x14ac:dyDescent="0.2"/>
    <row r="22558" ht="12.75" customHeight="1" x14ac:dyDescent="0.2"/>
    <row r="22559" ht="12.75" customHeight="1" x14ac:dyDescent="0.2"/>
    <row r="22560" ht="12.75" customHeight="1" x14ac:dyDescent="0.2"/>
    <row r="22561" ht="12.75" customHeight="1" x14ac:dyDescent="0.2"/>
    <row r="22562" ht="12.75" customHeight="1" x14ac:dyDescent="0.2"/>
    <row r="22563" ht="12.75" customHeight="1" x14ac:dyDescent="0.2"/>
    <row r="22564" ht="12.75" customHeight="1" x14ac:dyDescent="0.2"/>
    <row r="22565" ht="12.75" customHeight="1" x14ac:dyDescent="0.2"/>
    <row r="22566" ht="12.75" customHeight="1" x14ac:dyDescent="0.2"/>
    <row r="22567" ht="12.75" customHeight="1" x14ac:dyDescent="0.2"/>
    <row r="22568" ht="12.75" customHeight="1" x14ac:dyDescent="0.2"/>
    <row r="22569" ht="12.75" customHeight="1" x14ac:dyDescent="0.2"/>
    <row r="22570" ht="12.75" customHeight="1" x14ac:dyDescent="0.2"/>
    <row r="22571" ht="12.75" customHeight="1" x14ac:dyDescent="0.2"/>
    <row r="22572" ht="12.75" customHeight="1" x14ac:dyDescent="0.2"/>
    <row r="22573" ht="12.75" customHeight="1" x14ac:dyDescent="0.2"/>
    <row r="22574" ht="12.75" customHeight="1" x14ac:dyDescent="0.2"/>
    <row r="22575" ht="12.75" customHeight="1" x14ac:dyDescent="0.2"/>
    <row r="22576" ht="12.75" customHeight="1" x14ac:dyDescent="0.2"/>
    <row r="22577" ht="12.75" customHeight="1" x14ac:dyDescent="0.2"/>
    <row r="22578" ht="12.75" customHeight="1" x14ac:dyDescent="0.2"/>
    <row r="22579" ht="12.75" customHeight="1" x14ac:dyDescent="0.2"/>
    <row r="22580" ht="12.75" customHeight="1" x14ac:dyDescent="0.2"/>
    <row r="22581" ht="12.75" customHeight="1" x14ac:dyDescent="0.2"/>
    <row r="22582" ht="12.75" customHeight="1" x14ac:dyDescent="0.2"/>
    <row r="22583" ht="12.75" customHeight="1" x14ac:dyDescent="0.2"/>
    <row r="22584" ht="12.75" customHeight="1" x14ac:dyDescent="0.2"/>
    <row r="22585" ht="12.75" customHeight="1" x14ac:dyDescent="0.2"/>
    <row r="22586" ht="12.75" customHeight="1" x14ac:dyDescent="0.2"/>
    <row r="22587" ht="12.75" customHeight="1" x14ac:dyDescent="0.2"/>
    <row r="22588" ht="12.75" customHeight="1" x14ac:dyDescent="0.2"/>
    <row r="22589" ht="12.75" customHeight="1" x14ac:dyDescent="0.2"/>
    <row r="22590" ht="12.75" customHeight="1" x14ac:dyDescent="0.2"/>
    <row r="22591" ht="12.75" customHeight="1" x14ac:dyDescent="0.2"/>
    <row r="22592" ht="12.75" customHeight="1" x14ac:dyDescent="0.2"/>
    <row r="22593" ht="12.75" customHeight="1" x14ac:dyDescent="0.2"/>
    <row r="22594" ht="12.75" customHeight="1" x14ac:dyDescent="0.2"/>
    <row r="22595" ht="12.75" customHeight="1" x14ac:dyDescent="0.2"/>
    <row r="22596" ht="12.75" customHeight="1" x14ac:dyDescent="0.2"/>
    <row r="22597" ht="12.75" customHeight="1" x14ac:dyDescent="0.2"/>
    <row r="22598" ht="12.75" customHeight="1" x14ac:dyDescent="0.2"/>
    <row r="22599" ht="12.75" customHeight="1" x14ac:dyDescent="0.2"/>
    <row r="22600" ht="12.75" customHeight="1" x14ac:dyDescent="0.2"/>
    <row r="22601" ht="12.75" customHeight="1" x14ac:dyDescent="0.2"/>
    <row r="22602" ht="12.75" customHeight="1" x14ac:dyDescent="0.2"/>
    <row r="22603" ht="12.75" customHeight="1" x14ac:dyDescent="0.2"/>
    <row r="22604" ht="12.75" customHeight="1" x14ac:dyDescent="0.2"/>
    <row r="22605" ht="12.75" customHeight="1" x14ac:dyDescent="0.2"/>
    <row r="22606" ht="12.75" customHeight="1" x14ac:dyDescent="0.2"/>
    <row r="22607" ht="12.75" customHeight="1" x14ac:dyDescent="0.2"/>
    <row r="22608" ht="12.75" customHeight="1" x14ac:dyDescent="0.2"/>
    <row r="22609" ht="12.75" customHeight="1" x14ac:dyDescent="0.2"/>
    <row r="22610" ht="12.75" customHeight="1" x14ac:dyDescent="0.2"/>
    <row r="22611" ht="12.75" customHeight="1" x14ac:dyDescent="0.2"/>
    <row r="22612" ht="12.75" customHeight="1" x14ac:dyDescent="0.2"/>
    <row r="22613" ht="12.75" customHeight="1" x14ac:dyDescent="0.2"/>
    <row r="22614" ht="12.75" customHeight="1" x14ac:dyDescent="0.2"/>
    <row r="22615" ht="12.75" customHeight="1" x14ac:dyDescent="0.2"/>
    <row r="22616" ht="12.75" customHeight="1" x14ac:dyDescent="0.2"/>
    <row r="22617" ht="12.75" customHeight="1" x14ac:dyDescent="0.2"/>
    <row r="22618" ht="12.75" customHeight="1" x14ac:dyDescent="0.2"/>
    <row r="22619" ht="12.75" customHeight="1" x14ac:dyDescent="0.2"/>
    <row r="22620" ht="12.75" customHeight="1" x14ac:dyDescent="0.2"/>
    <row r="22621" ht="12.75" customHeight="1" x14ac:dyDescent="0.2"/>
    <row r="22622" ht="12.75" customHeight="1" x14ac:dyDescent="0.2"/>
    <row r="22623" ht="12.75" customHeight="1" x14ac:dyDescent="0.2"/>
    <row r="22624" ht="12.75" customHeight="1" x14ac:dyDescent="0.2"/>
    <row r="22625" ht="12.75" customHeight="1" x14ac:dyDescent="0.2"/>
    <row r="22626" ht="12.75" customHeight="1" x14ac:dyDescent="0.2"/>
    <row r="22627" ht="12.75" customHeight="1" x14ac:dyDescent="0.2"/>
    <row r="22628" ht="12.75" customHeight="1" x14ac:dyDescent="0.2"/>
    <row r="22629" ht="12.75" customHeight="1" x14ac:dyDescent="0.2"/>
    <row r="22630" ht="12.75" customHeight="1" x14ac:dyDescent="0.2"/>
    <row r="22631" ht="12.75" customHeight="1" x14ac:dyDescent="0.2"/>
    <row r="22632" ht="12.75" customHeight="1" x14ac:dyDescent="0.2"/>
    <row r="22633" ht="12.75" customHeight="1" x14ac:dyDescent="0.2"/>
    <row r="22634" ht="12.75" customHeight="1" x14ac:dyDescent="0.2"/>
    <row r="22635" ht="12.75" customHeight="1" x14ac:dyDescent="0.2"/>
    <row r="22636" ht="12.75" customHeight="1" x14ac:dyDescent="0.2"/>
    <row r="22637" ht="12.75" customHeight="1" x14ac:dyDescent="0.2"/>
    <row r="22638" ht="12.75" customHeight="1" x14ac:dyDescent="0.2"/>
    <row r="22639" ht="12.75" customHeight="1" x14ac:dyDescent="0.2"/>
    <row r="22640" ht="12.75" customHeight="1" x14ac:dyDescent="0.2"/>
    <row r="22641" ht="12.75" customHeight="1" x14ac:dyDescent="0.2"/>
    <row r="22642" ht="12.75" customHeight="1" x14ac:dyDescent="0.2"/>
    <row r="22643" ht="12.75" customHeight="1" x14ac:dyDescent="0.2"/>
    <row r="22644" ht="12.75" customHeight="1" x14ac:dyDescent="0.2"/>
    <row r="22645" ht="12.75" customHeight="1" x14ac:dyDescent="0.2"/>
    <row r="22646" ht="12.75" customHeight="1" x14ac:dyDescent="0.2"/>
    <row r="22647" ht="12.75" customHeight="1" x14ac:dyDescent="0.2"/>
    <row r="22648" ht="12.75" customHeight="1" x14ac:dyDescent="0.2"/>
    <row r="22649" ht="12.75" customHeight="1" x14ac:dyDescent="0.2"/>
    <row r="22650" ht="12.75" customHeight="1" x14ac:dyDescent="0.2"/>
    <row r="22651" ht="12.75" customHeight="1" x14ac:dyDescent="0.2"/>
    <row r="22652" ht="12.75" customHeight="1" x14ac:dyDescent="0.2"/>
    <row r="22653" ht="12.75" customHeight="1" x14ac:dyDescent="0.2"/>
    <row r="22654" ht="12.75" customHeight="1" x14ac:dyDescent="0.2"/>
    <row r="22655" ht="12.75" customHeight="1" x14ac:dyDescent="0.2"/>
    <row r="22656" ht="12.75" customHeight="1" x14ac:dyDescent="0.2"/>
    <row r="22657" ht="12.75" customHeight="1" x14ac:dyDescent="0.2"/>
    <row r="22658" ht="12.75" customHeight="1" x14ac:dyDescent="0.2"/>
    <row r="22659" ht="12.75" customHeight="1" x14ac:dyDescent="0.2"/>
    <row r="22660" ht="12.75" customHeight="1" x14ac:dyDescent="0.2"/>
    <row r="22661" ht="12.75" customHeight="1" x14ac:dyDescent="0.2"/>
    <row r="22662" ht="12.75" customHeight="1" x14ac:dyDescent="0.2"/>
    <row r="22663" ht="12.75" customHeight="1" x14ac:dyDescent="0.2"/>
    <row r="22664" ht="12.75" customHeight="1" x14ac:dyDescent="0.2"/>
    <row r="22665" ht="12.75" customHeight="1" x14ac:dyDescent="0.2"/>
    <row r="22666" ht="12.75" customHeight="1" x14ac:dyDescent="0.2"/>
    <row r="22667" ht="12.75" customHeight="1" x14ac:dyDescent="0.2"/>
    <row r="22668" ht="12.75" customHeight="1" x14ac:dyDescent="0.2"/>
    <row r="22669" ht="12.75" customHeight="1" x14ac:dyDescent="0.2"/>
    <row r="22670" ht="12.75" customHeight="1" x14ac:dyDescent="0.2"/>
    <row r="22671" ht="12.75" customHeight="1" x14ac:dyDescent="0.2"/>
    <row r="22672" ht="12.75" customHeight="1" x14ac:dyDescent="0.2"/>
    <row r="22673" ht="12.75" customHeight="1" x14ac:dyDescent="0.2"/>
    <row r="22674" ht="12.75" customHeight="1" x14ac:dyDescent="0.2"/>
    <row r="22675" ht="12.75" customHeight="1" x14ac:dyDescent="0.2"/>
    <row r="22676" ht="12.75" customHeight="1" x14ac:dyDescent="0.2"/>
    <row r="22677" ht="12.75" customHeight="1" x14ac:dyDescent="0.2"/>
    <row r="22678" ht="12.75" customHeight="1" x14ac:dyDescent="0.2"/>
    <row r="22679" ht="12.75" customHeight="1" x14ac:dyDescent="0.2"/>
    <row r="22680" ht="12.75" customHeight="1" x14ac:dyDescent="0.2"/>
    <row r="22681" ht="12.75" customHeight="1" x14ac:dyDescent="0.2"/>
    <row r="22682" ht="12.75" customHeight="1" x14ac:dyDescent="0.2"/>
    <row r="22683" ht="12.75" customHeight="1" x14ac:dyDescent="0.2"/>
    <row r="22684" ht="12.75" customHeight="1" x14ac:dyDescent="0.2"/>
    <row r="22685" ht="12.75" customHeight="1" x14ac:dyDescent="0.2"/>
    <row r="22686" ht="12.75" customHeight="1" x14ac:dyDescent="0.2"/>
    <row r="22687" ht="12.75" customHeight="1" x14ac:dyDescent="0.2"/>
    <row r="22688" ht="12.75" customHeight="1" x14ac:dyDescent="0.2"/>
    <row r="22689" ht="12.75" customHeight="1" x14ac:dyDescent="0.2"/>
    <row r="22690" ht="12.75" customHeight="1" x14ac:dyDescent="0.2"/>
    <row r="22691" ht="12.75" customHeight="1" x14ac:dyDescent="0.2"/>
    <row r="22692" ht="12.75" customHeight="1" x14ac:dyDescent="0.2"/>
    <row r="22693" ht="12.75" customHeight="1" x14ac:dyDescent="0.2"/>
    <row r="22694" ht="12.75" customHeight="1" x14ac:dyDescent="0.2"/>
    <row r="22695" ht="12.75" customHeight="1" x14ac:dyDescent="0.2"/>
    <row r="22696" ht="12.75" customHeight="1" x14ac:dyDescent="0.2"/>
    <row r="22697" ht="12.75" customHeight="1" x14ac:dyDescent="0.2"/>
    <row r="22698" ht="12.75" customHeight="1" x14ac:dyDescent="0.2"/>
    <row r="22699" ht="12.75" customHeight="1" x14ac:dyDescent="0.2"/>
    <row r="22700" ht="12.75" customHeight="1" x14ac:dyDescent="0.2"/>
    <row r="22701" ht="12.75" customHeight="1" x14ac:dyDescent="0.2"/>
    <row r="22702" ht="12.75" customHeight="1" x14ac:dyDescent="0.2"/>
    <row r="22703" ht="12.75" customHeight="1" x14ac:dyDescent="0.2"/>
    <row r="22704" ht="12.75" customHeight="1" x14ac:dyDescent="0.2"/>
    <row r="22705" ht="12.75" customHeight="1" x14ac:dyDescent="0.2"/>
    <row r="22706" ht="12.75" customHeight="1" x14ac:dyDescent="0.2"/>
    <row r="22707" ht="12.75" customHeight="1" x14ac:dyDescent="0.2"/>
    <row r="22708" ht="12.75" customHeight="1" x14ac:dyDescent="0.2"/>
    <row r="22709" ht="12.75" customHeight="1" x14ac:dyDescent="0.2"/>
    <row r="22710" ht="12.75" customHeight="1" x14ac:dyDescent="0.2"/>
    <row r="22711" ht="12.75" customHeight="1" x14ac:dyDescent="0.2"/>
    <row r="22712" ht="12.75" customHeight="1" x14ac:dyDescent="0.2"/>
    <row r="22713" ht="12.75" customHeight="1" x14ac:dyDescent="0.2"/>
    <row r="22714" ht="12.75" customHeight="1" x14ac:dyDescent="0.2"/>
    <row r="22715" ht="12.75" customHeight="1" x14ac:dyDescent="0.2"/>
    <row r="22716" ht="12.75" customHeight="1" x14ac:dyDescent="0.2"/>
    <row r="22717" ht="12.75" customHeight="1" x14ac:dyDescent="0.2"/>
    <row r="22718" ht="12.75" customHeight="1" x14ac:dyDescent="0.2"/>
    <row r="22719" ht="12.75" customHeight="1" x14ac:dyDescent="0.2"/>
    <row r="22720" ht="12.75" customHeight="1" x14ac:dyDescent="0.2"/>
    <row r="22721" ht="12.75" customHeight="1" x14ac:dyDescent="0.2"/>
    <row r="22722" ht="12.75" customHeight="1" x14ac:dyDescent="0.2"/>
    <row r="22723" ht="12.75" customHeight="1" x14ac:dyDescent="0.2"/>
    <row r="22724" ht="12.75" customHeight="1" x14ac:dyDescent="0.2"/>
    <row r="22725" ht="12.75" customHeight="1" x14ac:dyDescent="0.2"/>
    <row r="22726" ht="12.75" customHeight="1" x14ac:dyDescent="0.2"/>
    <row r="22727" ht="12.75" customHeight="1" x14ac:dyDescent="0.2"/>
    <row r="22728" ht="12.75" customHeight="1" x14ac:dyDescent="0.2"/>
    <row r="22729" ht="12.75" customHeight="1" x14ac:dyDescent="0.2"/>
    <row r="22730" ht="12.75" customHeight="1" x14ac:dyDescent="0.2"/>
    <row r="22731" ht="12.75" customHeight="1" x14ac:dyDescent="0.2"/>
    <row r="22732" ht="12.75" customHeight="1" x14ac:dyDescent="0.2"/>
    <row r="22733" ht="12.75" customHeight="1" x14ac:dyDescent="0.2"/>
    <row r="22734" ht="12.75" customHeight="1" x14ac:dyDescent="0.2"/>
    <row r="22735" ht="12.75" customHeight="1" x14ac:dyDescent="0.2"/>
    <row r="22736" ht="12.75" customHeight="1" x14ac:dyDescent="0.2"/>
    <row r="22737" ht="12.75" customHeight="1" x14ac:dyDescent="0.2"/>
    <row r="22738" ht="12.75" customHeight="1" x14ac:dyDescent="0.2"/>
    <row r="22739" ht="12.75" customHeight="1" x14ac:dyDescent="0.2"/>
    <row r="22740" ht="12.75" customHeight="1" x14ac:dyDescent="0.2"/>
    <row r="22741" ht="12.75" customHeight="1" x14ac:dyDescent="0.2"/>
    <row r="22742" ht="12.75" customHeight="1" x14ac:dyDescent="0.2"/>
    <row r="22743" ht="12.75" customHeight="1" x14ac:dyDescent="0.2"/>
    <row r="22744" ht="12.75" customHeight="1" x14ac:dyDescent="0.2"/>
    <row r="22745" ht="12.75" customHeight="1" x14ac:dyDescent="0.2"/>
    <row r="22746" ht="12.75" customHeight="1" x14ac:dyDescent="0.2"/>
    <row r="22747" ht="12.75" customHeight="1" x14ac:dyDescent="0.2"/>
    <row r="22748" ht="12.75" customHeight="1" x14ac:dyDescent="0.2"/>
    <row r="22749" ht="12.75" customHeight="1" x14ac:dyDescent="0.2"/>
    <row r="22750" ht="12.75" customHeight="1" x14ac:dyDescent="0.2"/>
    <row r="22751" ht="12.75" customHeight="1" x14ac:dyDescent="0.2"/>
    <row r="22752" ht="12.75" customHeight="1" x14ac:dyDescent="0.2"/>
    <row r="22753" ht="12.75" customHeight="1" x14ac:dyDescent="0.2"/>
    <row r="22754" ht="12.75" customHeight="1" x14ac:dyDescent="0.2"/>
    <row r="22755" ht="12.75" customHeight="1" x14ac:dyDescent="0.2"/>
    <row r="22756" ht="12.75" customHeight="1" x14ac:dyDescent="0.2"/>
    <row r="22757" ht="12.75" customHeight="1" x14ac:dyDescent="0.2"/>
    <row r="22758" ht="12.75" customHeight="1" x14ac:dyDescent="0.2"/>
    <row r="22759" ht="12.75" customHeight="1" x14ac:dyDescent="0.2"/>
    <row r="22760" ht="12.75" customHeight="1" x14ac:dyDescent="0.2"/>
    <row r="22761" ht="12.75" customHeight="1" x14ac:dyDescent="0.2"/>
    <row r="22762" ht="12.75" customHeight="1" x14ac:dyDescent="0.2"/>
    <row r="22763" ht="12.75" customHeight="1" x14ac:dyDescent="0.2"/>
    <row r="22764" ht="12.75" customHeight="1" x14ac:dyDescent="0.2"/>
    <row r="22765" ht="12.75" customHeight="1" x14ac:dyDescent="0.2"/>
    <row r="22766" ht="12.75" customHeight="1" x14ac:dyDescent="0.2"/>
    <row r="22767" ht="12.75" customHeight="1" x14ac:dyDescent="0.2"/>
    <row r="22768" ht="12.75" customHeight="1" x14ac:dyDescent="0.2"/>
    <row r="22769" ht="12.75" customHeight="1" x14ac:dyDescent="0.2"/>
    <row r="22770" ht="12.75" customHeight="1" x14ac:dyDescent="0.2"/>
    <row r="22771" ht="12.75" customHeight="1" x14ac:dyDescent="0.2"/>
    <row r="22772" ht="12.75" customHeight="1" x14ac:dyDescent="0.2"/>
    <row r="22773" ht="12.75" customHeight="1" x14ac:dyDescent="0.2"/>
    <row r="22774" ht="12.75" customHeight="1" x14ac:dyDescent="0.2"/>
    <row r="22775" ht="12.75" customHeight="1" x14ac:dyDescent="0.2"/>
    <row r="22776" ht="12.75" customHeight="1" x14ac:dyDescent="0.2"/>
    <row r="22777" ht="12.75" customHeight="1" x14ac:dyDescent="0.2"/>
    <row r="22778" ht="12.75" customHeight="1" x14ac:dyDescent="0.2"/>
    <row r="22779" ht="12.75" customHeight="1" x14ac:dyDescent="0.2"/>
    <row r="22780" ht="12.75" customHeight="1" x14ac:dyDescent="0.2"/>
    <row r="22781" ht="12.75" customHeight="1" x14ac:dyDescent="0.2"/>
    <row r="22782" ht="12.75" customHeight="1" x14ac:dyDescent="0.2"/>
    <row r="22783" ht="12.75" customHeight="1" x14ac:dyDescent="0.2"/>
    <row r="22784" ht="12.75" customHeight="1" x14ac:dyDescent="0.2"/>
    <row r="22785" ht="12.75" customHeight="1" x14ac:dyDescent="0.2"/>
    <row r="22786" ht="12.75" customHeight="1" x14ac:dyDescent="0.2"/>
    <row r="22787" ht="12.75" customHeight="1" x14ac:dyDescent="0.2"/>
    <row r="22788" ht="12.75" customHeight="1" x14ac:dyDescent="0.2"/>
    <row r="22789" ht="12.75" customHeight="1" x14ac:dyDescent="0.2"/>
    <row r="22790" ht="12.75" customHeight="1" x14ac:dyDescent="0.2"/>
    <row r="22791" ht="12.75" customHeight="1" x14ac:dyDescent="0.2"/>
    <row r="22792" ht="12.75" customHeight="1" x14ac:dyDescent="0.2"/>
    <row r="22793" ht="12.75" customHeight="1" x14ac:dyDescent="0.2"/>
    <row r="22794" ht="12.75" customHeight="1" x14ac:dyDescent="0.2"/>
    <row r="22795" ht="12.75" customHeight="1" x14ac:dyDescent="0.2"/>
    <row r="22796" ht="12.75" customHeight="1" x14ac:dyDescent="0.2"/>
    <row r="22797" ht="12.75" customHeight="1" x14ac:dyDescent="0.2"/>
    <row r="22798" ht="12.75" customHeight="1" x14ac:dyDescent="0.2"/>
    <row r="22799" ht="12.75" customHeight="1" x14ac:dyDescent="0.2"/>
    <row r="22800" ht="12.75" customHeight="1" x14ac:dyDescent="0.2"/>
    <row r="22801" ht="12.75" customHeight="1" x14ac:dyDescent="0.2"/>
    <row r="22802" ht="12.75" customHeight="1" x14ac:dyDescent="0.2"/>
    <row r="22803" ht="12.75" customHeight="1" x14ac:dyDescent="0.2"/>
    <row r="22804" ht="12.75" customHeight="1" x14ac:dyDescent="0.2"/>
    <row r="22805" ht="12.75" customHeight="1" x14ac:dyDescent="0.2"/>
    <row r="22806" ht="12.75" customHeight="1" x14ac:dyDescent="0.2"/>
    <row r="22807" ht="12.75" customHeight="1" x14ac:dyDescent="0.2"/>
    <row r="22808" ht="12.75" customHeight="1" x14ac:dyDescent="0.2"/>
    <row r="22809" ht="12.75" customHeight="1" x14ac:dyDescent="0.2"/>
    <row r="22810" ht="12.75" customHeight="1" x14ac:dyDescent="0.2"/>
    <row r="22811" ht="12.75" customHeight="1" x14ac:dyDescent="0.2"/>
    <row r="22812" ht="12.75" customHeight="1" x14ac:dyDescent="0.2"/>
    <row r="22813" ht="12.75" customHeight="1" x14ac:dyDescent="0.2"/>
    <row r="22814" ht="12.75" customHeight="1" x14ac:dyDescent="0.2"/>
    <row r="22815" ht="12.75" customHeight="1" x14ac:dyDescent="0.2"/>
    <row r="22816" ht="12.75" customHeight="1" x14ac:dyDescent="0.2"/>
    <row r="22817" ht="12.75" customHeight="1" x14ac:dyDescent="0.2"/>
    <row r="22818" ht="12.75" customHeight="1" x14ac:dyDescent="0.2"/>
    <row r="22819" ht="12.75" customHeight="1" x14ac:dyDescent="0.2"/>
    <row r="22820" ht="12.75" customHeight="1" x14ac:dyDescent="0.2"/>
    <row r="22821" ht="12.75" customHeight="1" x14ac:dyDescent="0.2"/>
    <row r="22822" ht="12.75" customHeight="1" x14ac:dyDescent="0.2"/>
    <row r="22823" ht="12.75" customHeight="1" x14ac:dyDescent="0.2"/>
    <row r="22824" ht="12.75" customHeight="1" x14ac:dyDescent="0.2"/>
    <row r="22825" ht="12.75" customHeight="1" x14ac:dyDescent="0.2"/>
    <row r="22826" ht="12.75" customHeight="1" x14ac:dyDescent="0.2"/>
    <row r="22827" ht="12.75" customHeight="1" x14ac:dyDescent="0.2"/>
    <row r="22828" ht="12.75" customHeight="1" x14ac:dyDescent="0.2"/>
    <row r="22829" ht="12.75" customHeight="1" x14ac:dyDescent="0.2"/>
    <row r="22830" ht="12.75" customHeight="1" x14ac:dyDescent="0.2"/>
    <row r="22831" ht="12.75" customHeight="1" x14ac:dyDescent="0.2"/>
    <row r="22832" ht="12.75" customHeight="1" x14ac:dyDescent="0.2"/>
    <row r="22833" ht="12.75" customHeight="1" x14ac:dyDescent="0.2"/>
    <row r="22834" ht="12.75" customHeight="1" x14ac:dyDescent="0.2"/>
    <row r="22835" ht="12.75" customHeight="1" x14ac:dyDescent="0.2"/>
    <row r="22836" ht="12.75" customHeight="1" x14ac:dyDescent="0.2"/>
    <row r="22837" ht="12.75" customHeight="1" x14ac:dyDescent="0.2"/>
    <row r="22838" ht="12.75" customHeight="1" x14ac:dyDescent="0.2"/>
    <row r="22839" ht="12.75" customHeight="1" x14ac:dyDescent="0.2"/>
    <row r="22840" ht="12.75" customHeight="1" x14ac:dyDescent="0.2"/>
    <row r="22841" ht="12.75" customHeight="1" x14ac:dyDescent="0.2"/>
    <row r="22842" ht="12.75" customHeight="1" x14ac:dyDescent="0.2"/>
    <row r="22843" ht="12.75" customHeight="1" x14ac:dyDescent="0.2"/>
    <row r="22844" ht="12.75" customHeight="1" x14ac:dyDescent="0.2"/>
    <row r="22845" ht="12.75" customHeight="1" x14ac:dyDescent="0.2"/>
    <row r="22846" ht="12.75" customHeight="1" x14ac:dyDescent="0.2"/>
    <row r="22847" ht="12.75" customHeight="1" x14ac:dyDescent="0.2"/>
    <row r="22848" ht="12.75" customHeight="1" x14ac:dyDescent="0.2"/>
    <row r="22849" ht="12.75" customHeight="1" x14ac:dyDescent="0.2"/>
    <row r="22850" ht="12.75" customHeight="1" x14ac:dyDescent="0.2"/>
    <row r="22851" ht="12.75" customHeight="1" x14ac:dyDescent="0.2"/>
    <row r="22852" ht="12.75" customHeight="1" x14ac:dyDescent="0.2"/>
    <row r="22853" ht="12.75" customHeight="1" x14ac:dyDescent="0.2"/>
    <row r="22854" ht="12.75" customHeight="1" x14ac:dyDescent="0.2"/>
    <row r="22855" ht="12.75" customHeight="1" x14ac:dyDescent="0.2"/>
    <row r="22856" ht="12.75" customHeight="1" x14ac:dyDescent="0.2"/>
    <row r="22857" ht="12.75" customHeight="1" x14ac:dyDescent="0.2"/>
    <row r="22858" ht="12.75" customHeight="1" x14ac:dyDescent="0.2"/>
    <row r="22859" ht="12.75" customHeight="1" x14ac:dyDescent="0.2"/>
    <row r="22860" ht="12.75" customHeight="1" x14ac:dyDescent="0.2"/>
    <row r="22861" ht="12.75" customHeight="1" x14ac:dyDescent="0.2"/>
    <row r="22862" ht="12.75" customHeight="1" x14ac:dyDescent="0.2"/>
    <row r="22863" ht="12.75" customHeight="1" x14ac:dyDescent="0.2"/>
    <row r="22864" ht="12.75" customHeight="1" x14ac:dyDescent="0.2"/>
    <row r="22865" ht="12.75" customHeight="1" x14ac:dyDescent="0.2"/>
    <row r="22866" ht="12.75" customHeight="1" x14ac:dyDescent="0.2"/>
    <row r="22867" ht="12.75" customHeight="1" x14ac:dyDescent="0.2"/>
    <row r="22868" ht="12.75" customHeight="1" x14ac:dyDescent="0.2"/>
    <row r="22869" ht="12.75" customHeight="1" x14ac:dyDescent="0.2"/>
    <row r="22870" ht="12.75" customHeight="1" x14ac:dyDescent="0.2"/>
    <row r="22871" ht="12.75" customHeight="1" x14ac:dyDescent="0.2"/>
    <row r="22872" ht="12.75" customHeight="1" x14ac:dyDescent="0.2"/>
    <row r="22873" ht="12.75" customHeight="1" x14ac:dyDescent="0.2"/>
    <row r="22874" ht="12.75" customHeight="1" x14ac:dyDescent="0.2"/>
    <row r="22875" ht="12.75" customHeight="1" x14ac:dyDescent="0.2"/>
    <row r="22876" ht="12.75" customHeight="1" x14ac:dyDescent="0.2"/>
    <row r="22877" ht="12.75" customHeight="1" x14ac:dyDescent="0.2"/>
    <row r="22878" ht="12.75" customHeight="1" x14ac:dyDescent="0.2"/>
    <row r="22879" ht="12.75" customHeight="1" x14ac:dyDescent="0.2"/>
    <row r="22880" ht="12.75" customHeight="1" x14ac:dyDescent="0.2"/>
    <row r="22881" ht="12.75" customHeight="1" x14ac:dyDescent="0.2"/>
    <row r="22882" ht="12.75" customHeight="1" x14ac:dyDescent="0.2"/>
    <row r="22883" ht="12.75" customHeight="1" x14ac:dyDescent="0.2"/>
    <row r="22884" ht="12.75" customHeight="1" x14ac:dyDescent="0.2"/>
    <row r="22885" ht="12.75" customHeight="1" x14ac:dyDescent="0.2"/>
    <row r="22886" ht="12.75" customHeight="1" x14ac:dyDescent="0.2"/>
    <row r="22887" ht="12.75" customHeight="1" x14ac:dyDescent="0.2"/>
    <row r="22888" ht="12.75" customHeight="1" x14ac:dyDescent="0.2"/>
    <row r="22889" ht="12.75" customHeight="1" x14ac:dyDescent="0.2"/>
    <row r="22890" ht="12.75" customHeight="1" x14ac:dyDescent="0.2"/>
    <row r="22891" ht="12.75" customHeight="1" x14ac:dyDescent="0.2"/>
    <row r="22892" ht="12.75" customHeight="1" x14ac:dyDescent="0.2"/>
    <row r="22893" ht="12.75" customHeight="1" x14ac:dyDescent="0.2"/>
    <row r="22894" ht="12.75" customHeight="1" x14ac:dyDescent="0.2"/>
    <row r="22895" ht="12.75" customHeight="1" x14ac:dyDescent="0.2"/>
    <row r="22896" ht="12.75" customHeight="1" x14ac:dyDescent="0.2"/>
    <row r="22897" ht="12.75" customHeight="1" x14ac:dyDescent="0.2"/>
    <row r="22898" ht="12.75" customHeight="1" x14ac:dyDescent="0.2"/>
    <row r="22899" ht="12.75" customHeight="1" x14ac:dyDescent="0.2"/>
    <row r="22900" ht="12.75" customHeight="1" x14ac:dyDescent="0.2"/>
    <row r="22901" ht="12.75" customHeight="1" x14ac:dyDescent="0.2"/>
    <row r="22902" ht="12.75" customHeight="1" x14ac:dyDescent="0.2"/>
    <row r="22903" ht="12.75" customHeight="1" x14ac:dyDescent="0.2"/>
    <row r="22904" ht="12.75" customHeight="1" x14ac:dyDescent="0.2"/>
    <row r="22905" ht="12.75" customHeight="1" x14ac:dyDescent="0.2"/>
    <row r="22906" ht="12.75" customHeight="1" x14ac:dyDescent="0.2"/>
    <row r="22907" ht="12.75" customHeight="1" x14ac:dyDescent="0.2"/>
    <row r="22908" ht="12.75" customHeight="1" x14ac:dyDescent="0.2"/>
    <row r="22909" ht="12.75" customHeight="1" x14ac:dyDescent="0.2"/>
    <row r="22910" ht="12.75" customHeight="1" x14ac:dyDescent="0.2"/>
    <row r="22911" ht="12.75" customHeight="1" x14ac:dyDescent="0.2"/>
    <row r="22912" ht="12.75" customHeight="1" x14ac:dyDescent="0.2"/>
    <row r="22913" ht="12.75" customHeight="1" x14ac:dyDescent="0.2"/>
    <row r="22914" ht="12.75" customHeight="1" x14ac:dyDescent="0.2"/>
    <row r="22915" ht="12.75" customHeight="1" x14ac:dyDescent="0.2"/>
    <row r="22916" ht="12.75" customHeight="1" x14ac:dyDescent="0.2"/>
    <row r="22917" ht="12.75" customHeight="1" x14ac:dyDescent="0.2"/>
    <row r="22918" ht="12.75" customHeight="1" x14ac:dyDescent="0.2"/>
    <row r="22919" ht="12.75" customHeight="1" x14ac:dyDescent="0.2"/>
    <row r="22920" ht="12.75" customHeight="1" x14ac:dyDescent="0.2"/>
    <row r="22921" ht="12.75" customHeight="1" x14ac:dyDescent="0.2"/>
    <row r="22922" ht="12.75" customHeight="1" x14ac:dyDescent="0.2"/>
    <row r="22923" ht="12.75" customHeight="1" x14ac:dyDescent="0.2"/>
    <row r="22924" ht="12.75" customHeight="1" x14ac:dyDescent="0.2"/>
    <row r="22925" ht="12.75" customHeight="1" x14ac:dyDescent="0.2"/>
    <row r="22926" ht="12.75" customHeight="1" x14ac:dyDescent="0.2"/>
    <row r="22927" ht="12.75" customHeight="1" x14ac:dyDescent="0.2"/>
    <row r="22928" ht="12.75" customHeight="1" x14ac:dyDescent="0.2"/>
    <row r="22929" ht="12.75" customHeight="1" x14ac:dyDescent="0.2"/>
    <row r="22930" ht="12.75" customHeight="1" x14ac:dyDescent="0.2"/>
    <row r="22931" ht="12.75" customHeight="1" x14ac:dyDescent="0.2"/>
    <row r="22932" ht="12.75" customHeight="1" x14ac:dyDescent="0.2"/>
    <row r="22933" ht="12.75" customHeight="1" x14ac:dyDescent="0.2"/>
    <row r="22934" ht="12.75" customHeight="1" x14ac:dyDescent="0.2"/>
    <row r="22935" ht="12.75" customHeight="1" x14ac:dyDescent="0.2"/>
    <row r="22936" ht="12.75" customHeight="1" x14ac:dyDescent="0.2"/>
    <row r="22937" ht="12.75" customHeight="1" x14ac:dyDescent="0.2"/>
    <row r="22938" ht="12.75" customHeight="1" x14ac:dyDescent="0.2"/>
    <row r="22939" ht="12.75" customHeight="1" x14ac:dyDescent="0.2"/>
    <row r="22940" ht="12.75" customHeight="1" x14ac:dyDescent="0.2"/>
    <row r="22941" ht="12.75" customHeight="1" x14ac:dyDescent="0.2"/>
    <row r="22942" ht="12.75" customHeight="1" x14ac:dyDescent="0.2"/>
    <row r="22943" ht="12.75" customHeight="1" x14ac:dyDescent="0.2"/>
    <row r="22944" ht="12.75" customHeight="1" x14ac:dyDescent="0.2"/>
    <row r="22945" ht="12.75" customHeight="1" x14ac:dyDescent="0.2"/>
    <row r="22946" ht="12.75" customHeight="1" x14ac:dyDescent="0.2"/>
    <row r="22947" ht="12.75" customHeight="1" x14ac:dyDescent="0.2"/>
    <row r="22948" ht="12.75" customHeight="1" x14ac:dyDescent="0.2"/>
    <row r="22949" ht="12.75" customHeight="1" x14ac:dyDescent="0.2"/>
    <row r="22950" ht="12.75" customHeight="1" x14ac:dyDescent="0.2"/>
    <row r="22951" ht="12.75" customHeight="1" x14ac:dyDescent="0.2"/>
    <row r="22952" ht="12.75" customHeight="1" x14ac:dyDescent="0.2"/>
    <row r="22953" ht="12.75" customHeight="1" x14ac:dyDescent="0.2"/>
    <row r="22954" ht="12.75" customHeight="1" x14ac:dyDescent="0.2"/>
    <row r="22955" ht="12.75" customHeight="1" x14ac:dyDescent="0.2"/>
    <row r="22956" ht="12.75" customHeight="1" x14ac:dyDescent="0.2"/>
    <row r="22957" ht="12.75" customHeight="1" x14ac:dyDescent="0.2"/>
    <row r="22958" ht="12.75" customHeight="1" x14ac:dyDescent="0.2"/>
    <row r="22959" ht="12.75" customHeight="1" x14ac:dyDescent="0.2"/>
    <row r="22960" ht="12.75" customHeight="1" x14ac:dyDescent="0.2"/>
    <row r="22961" ht="12.75" customHeight="1" x14ac:dyDescent="0.2"/>
    <row r="22962" ht="12.75" customHeight="1" x14ac:dyDescent="0.2"/>
    <row r="22963" ht="12.75" customHeight="1" x14ac:dyDescent="0.2"/>
    <row r="22964" ht="12.75" customHeight="1" x14ac:dyDescent="0.2"/>
    <row r="22965" ht="12.75" customHeight="1" x14ac:dyDescent="0.2"/>
    <row r="22966" ht="12.75" customHeight="1" x14ac:dyDescent="0.2"/>
    <row r="22967" ht="12.75" customHeight="1" x14ac:dyDescent="0.2"/>
    <row r="22968" ht="12.75" customHeight="1" x14ac:dyDescent="0.2"/>
    <row r="22969" ht="12.75" customHeight="1" x14ac:dyDescent="0.2"/>
    <row r="22970" ht="12.75" customHeight="1" x14ac:dyDescent="0.2"/>
    <row r="22971" ht="12.75" customHeight="1" x14ac:dyDescent="0.2"/>
    <row r="22972" ht="12.75" customHeight="1" x14ac:dyDescent="0.2"/>
    <row r="22973" ht="12.75" customHeight="1" x14ac:dyDescent="0.2"/>
    <row r="22974" ht="12.75" customHeight="1" x14ac:dyDescent="0.2"/>
    <row r="22975" ht="12.75" customHeight="1" x14ac:dyDescent="0.2"/>
    <row r="22976" ht="12.75" customHeight="1" x14ac:dyDescent="0.2"/>
    <row r="22977" ht="12.75" customHeight="1" x14ac:dyDescent="0.2"/>
    <row r="22978" ht="12.75" customHeight="1" x14ac:dyDescent="0.2"/>
    <row r="22979" ht="12.75" customHeight="1" x14ac:dyDescent="0.2"/>
    <row r="22980" ht="12.75" customHeight="1" x14ac:dyDescent="0.2"/>
    <row r="22981" ht="12.75" customHeight="1" x14ac:dyDescent="0.2"/>
    <row r="22982" ht="12.75" customHeight="1" x14ac:dyDescent="0.2"/>
    <row r="22983" ht="12.75" customHeight="1" x14ac:dyDescent="0.2"/>
    <row r="22984" ht="12.75" customHeight="1" x14ac:dyDescent="0.2"/>
    <row r="22985" ht="12.75" customHeight="1" x14ac:dyDescent="0.2"/>
    <row r="22986" ht="12.75" customHeight="1" x14ac:dyDescent="0.2"/>
    <row r="22987" ht="12.75" customHeight="1" x14ac:dyDescent="0.2"/>
    <row r="22988" ht="12.75" customHeight="1" x14ac:dyDescent="0.2"/>
    <row r="22989" ht="12.75" customHeight="1" x14ac:dyDescent="0.2"/>
    <row r="22990" ht="12.75" customHeight="1" x14ac:dyDescent="0.2"/>
    <row r="22991" ht="12.75" customHeight="1" x14ac:dyDescent="0.2"/>
    <row r="22992" ht="12.75" customHeight="1" x14ac:dyDescent="0.2"/>
    <row r="22993" ht="12.75" customHeight="1" x14ac:dyDescent="0.2"/>
    <row r="22994" ht="12.75" customHeight="1" x14ac:dyDescent="0.2"/>
    <row r="22995" ht="12.75" customHeight="1" x14ac:dyDescent="0.2"/>
    <row r="22996" ht="12.75" customHeight="1" x14ac:dyDescent="0.2"/>
    <row r="22997" ht="12.75" customHeight="1" x14ac:dyDescent="0.2"/>
    <row r="22998" ht="12.75" customHeight="1" x14ac:dyDescent="0.2"/>
    <row r="22999" ht="12.75" customHeight="1" x14ac:dyDescent="0.2"/>
    <row r="23000" ht="12.75" customHeight="1" x14ac:dyDescent="0.2"/>
    <row r="23001" ht="12.75" customHeight="1" x14ac:dyDescent="0.2"/>
    <row r="23002" ht="12.75" customHeight="1" x14ac:dyDescent="0.2"/>
    <row r="23003" ht="12.75" customHeight="1" x14ac:dyDescent="0.2"/>
    <row r="23004" ht="12.75" customHeight="1" x14ac:dyDescent="0.2"/>
    <row r="23005" ht="12.75" customHeight="1" x14ac:dyDescent="0.2"/>
    <row r="23006" ht="12.75" customHeight="1" x14ac:dyDescent="0.2"/>
    <row r="23007" ht="12.75" customHeight="1" x14ac:dyDescent="0.2"/>
    <row r="23008" ht="12.75" customHeight="1" x14ac:dyDescent="0.2"/>
    <row r="23009" ht="12.75" customHeight="1" x14ac:dyDescent="0.2"/>
    <row r="23010" ht="12.75" customHeight="1" x14ac:dyDescent="0.2"/>
    <row r="23011" ht="12.75" customHeight="1" x14ac:dyDescent="0.2"/>
    <row r="23012" ht="12.75" customHeight="1" x14ac:dyDescent="0.2"/>
    <row r="23013" ht="12.75" customHeight="1" x14ac:dyDescent="0.2"/>
    <row r="23014" ht="12.75" customHeight="1" x14ac:dyDescent="0.2"/>
    <row r="23015" ht="12.75" customHeight="1" x14ac:dyDescent="0.2"/>
    <row r="23016" ht="12.75" customHeight="1" x14ac:dyDescent="0.2"/>
    <row r="23017" ht="12.75" customHeight="1" x14ac:dyDescent="0.2"/>
    <row r="23018" ht="12.75" customHeight="1" x14ac:dyDescent="0.2"/>
    <row r="23019" ht="12.75" customHeight="1" x14ac:dyDescent="0.2"/>
    <row r="23020" ht="12.75" customHeight="1" x14ac:dyDescent="0.2"/>
    <row r="23021" ht="12.75" customHeight="1" x14ac:dyDescent="0.2"/>
    <row r="23022" ht="12.75" customHeight="1" x14ac:dyDescent="0.2"/>
    <row r="23023" ht="12.75" customHeight="1" x14ac:dyDescent="0.2"/>
    <row r="23024" ht="12.75" customHeight="1" x14ac:dyDescent="0.2"/>
    <row r="23025" ht="12.75" customHeight="1" x14ac:dyDescent="0.2"/>
    <row r="23026" ht="12.75" customHeight="1" x14ac:dyDescent="0.2"/>
    <row r="23027" ht="12.75" customHeight="1" x14ac:dyDescent="0.2"/>
    <row r="23028" ht="12.75" customHeight="1" x14ac:dyDescent="0.2"/>
    <row r="23029" ht="12.75" customHeight="1" x14ac:dyDescent="0.2"/>
    <row r="23030" ht="12.75" customHeight="1" x14ac:dyDescent="0.2"/>
    <row r="23031" ht="12.75" customHeight="1" x14ac:dyDescent="0.2"/>
    <row r="23032" ht="12.75" customHeight="1" x14ac:dyDescent="0.2"/>
    <row r="23033" ht="12.75" customHeight="1" x14ac:dyDescent="0.2"/>
    <row r="23034" ht="12.75" customHeight="1" x14ac:dyDescent="0.2"/>
    <row r="23035" ht="12.75" customHeight="1" x14ac:dyDescent="0.2"/>
    <row r="23036" ht="12.75" customHeight="1" x14ac:dyDescent="0.2"/>
    <row r="23037" ht="12.75" customHeight="1" x14ac:dyDescent="0.2"/>
    <row r="23038" ht="12.75" customHeight="1" x14ac:dyDescent="0.2"/>
    <row r="23039" ht="12.75" customHeight="1" x14ac:dyDescent="0.2"/>
    <row r="23040" ht="12.75" customHeight="1" x14ac:dyDescent="0.2"/>
    <row r="23041" ht="12.75" customHeight="1" x14ac:dyDescent="0.2"/>
    <row r="23042" ht="12.75" customHeight="1" x14ac:dyDescent="0.2"/>
    <row r="23043" ht="12.75" customHeight="1" x14ac:dyDescent="0.2"/>
    <row r="23044" ht="12.75" customHeight="1" x14ac:dyDescent="0.2"/>
    <row r="23045" ht="12.75" customHeight="1" x14ac:dyDescent="0.2"/>
    <row r="23046" ht="12.75" customHeight="1" x14ac:dyDescent="0.2"/>
    <row r="23047" ht="12.75" customHeight="1" x14ac:dyDescent="0.2"/>
    <row r="23048" ht="12.75" customHeight="1" x14ac:dyDescent="0.2"/>
    <row r="23049" ht="12.75" customHeight="1" x14ac:dyDescent="0.2"/>
    <row r="23050" ht="12.75" customHeight="1" x14ac:dyDescent="0.2"/>
    <row r="23051" ht="12.75" customHeight="1" x14ac:dyDescent="0.2"/>
    <row r="23052" ht="12.75" customHeight="1" x14ac:dyDescent="0.2"/>
    <row r="23053" ht="12.75" customHeight="1" x14ac:dyDescent="0.2"/>
    <row r="23054" ht="12.75" customHeight="1" x14ac:dyDescent="0.2"/>
    <row r="23055" ht="12.75" customHeight="1" x14ac:dyDescent="0.2"/>
    <row r="23056" ht="12.75" customHeight="1" x14ac:dyDescent="0.2"/>
    <row r="23057" ht="12.75" customHeight="1" x14ac:dyDescent="0.2"/>
    <row r="23058" ht="12.75" customHeight="1" x14ac:dyDescent="0.2"/>
    <row r="23059" ht="12.75" customHeight="1" x14ac:dyDescent="0.2"/>
    <row r="23060" ht="12.75" customHeight="1" x14ac:dyDescent="0.2"/>
    <row r="23061" ht="12.75" customHeight="1" x14ac:dyDescent="0.2"/>
    <row r="23062" ht="12.75" customHeight="1" x14ac:dyDescent="0.2"/>
    <row r="23063" ht="12.75" customHeight="1" x14ac:dyDescent="0.2"/>
    <row r="23064" ht="12.75" customHeight="1" x14ac:dyDescent="0.2"/>
    <row r="23065" ht="12.75" customHeight="1" x14ac:dyDescent="0.2"/>
    <row r="23066" ht="12.75" customHeight="1" x14ac:dyDescent="0.2"/>
    <row r="23067" ht="12.75" customHeight="1" x14ac:dyDescent="0.2"/>
    <row r="23068" ht="12.75" customHeight="1" x14ac:dyDescent="0.2"/>
    <row r="23069" ht="12.75" customHeight="1" x14ac:dyDescent="0.2"/>
    <row r="23070" ht="12.75" customHeight="1" x14ac:dyDescent="0.2"/>
    <row r="23071" ht="12.75" customHeight="1" x14ac:dyDescent="0.2"/>
    <row r="23072" ht="12.75" customHeight="1" x14ac:dyDescent="0.2"/>
    <row r="23073" ht="12.75" customHeight="1" x14ac:dyDescent="0.2"/>
    <row r="23074" ht="12.75" customHeight="1" x14ac:dyDescent="0.2"/>
    <row r="23075" ht="12.75" customHeight="1" x14ac:dyDescent="0.2"/>
    <row r="23076" ht="12.75" customHeight="1" x14ac:dyDescent="0.2"/>
    <row r="23077" ht="12.75" customHeight="1" x14ac:dyDescent="0.2"/>
    <row r="23078" ht="12.75" customHeight="1" x14ac:dyDescent="0.2"/>
    <row r="23079" ht="12.75" customHeight="1" x14ac:dyDescent="0.2"/>
    <row r="23080" ht="12.75" customHeight="1" x14ac:dyDescent="0.2"/>
    <row r="23081" ht="12.75" customHeight="1" x14ac:dyDescent="0.2"/>
    <row r="23082" ht="12.75" customHeight="1" x14ac:dyDescent="0.2"/>
    <row r="23083" ht="12.75" customHeight="1" x14ac:dyDescent="0.2"/>
    <row r="23084" ht="12.75" customHeight="1" x14ac:dyDescent="0.2"/>
    <row r="23085" ht="12.75" customHeight="1" x14ac:dyDescent="0.2"/>
    <row r="23086" ht="12.75" customHeight="1" x14ac:dyDescent="0.2"/>
    <row r="23087" ht="12.75" customHeight="1" x14ac:dyDescent="0.2"/>
    <row r="23088" ht="12.75" customHeight="1" x14ac:dyDescent="0.2"/>
    <row r="23089" ht="12.75" customHeight="1" x14ac:dyDescent="0.2"/>
    <row r="23090" ht="12.75" customHeight="1" x14ac:dyDescent="0.2"/>
    <row r="23091" ht="12.75" customHeight="1" x14ac:dyDescent="0.2"/>
    <row r="23092" ht="12.75" customHeight="1" x14ac:dyDescent="0.2"/>
    <row r="23093" ht="12.75" customHeight="1" x14ac:dyDescent="0.2"/>
    <row r="23094" ht="12.75" customHeight="1" x14ac:dyDescent="0.2"/>
    <row r="23095" ht="12.75" customHeight="1" x14ac:dyDescent="0.2"/>
    <row r="23096" ht="12.75" customHeight="1" x14ac:dyDescent="0.2"/>
    <row r="23097" ht="12.75" customHeight="1" x14ac:dyDescent="0.2"/>
    <row r="23098" ht="12.75" customHeight="1" x14ac:dyDescent="0.2"/>
    <row r="23099" ht="12.75" customHeight="1" x14ac:dyDescent="0.2"/>
    <row r="23100" ht="12.75" customHeight="1" x14ac:dyDescent="0.2"/>
    <row r="23101" ht="12.75" customHeight="1" x14ac:dyDescent="0.2"/>
    <row r="23102" ht="12.75" customHeight="1" x14ac:dyDescent="0.2"/>
    <row r="23103" ht="12.75" customHeight="1" x14ac:dyDescent="0.2"/>
    <row r="23104" ht="12.75" customHeight="1" x14ac:dyDescent="0.2"/>
    <row r="23105" ht="12.75" customHeight="1" x14ac:dyDescent="0.2"/>
    <row r="23106" ht="12.75" customHeight="1" x14ac:dyDescent="0.2"/>
    <row r="23107" ht="12.75" customHeight="1" x14ac:dyDescent="0.2"/>
    <row r="23108" ht="12.75" customHeight="1" x14ac:dyDescent="0.2"/>
    <row r="23109" ht="12.75" customHeight="1" x14ac:dyDescent="0.2"/>
    <row r="23110" ht="12.75" customHeight="1" x14ac:dyDescent="0.2"/>
    <row r="23111" ht="12.75" customHeight="1" x14ac:dyDescent="0.2"/>
    <row r="23112" ht="12.75" customHeight="1" x14ac:dyDescent="0.2"/>
    <row r="23113" ht="12.75" customHeight="1" x14ac:dyDescent="0.2"/>
    <row r="23114" ht="12.75" customHeight="1" x14ac:dyDescent="0.2"/>
    <row r="23115" ht="12.75" customHeight="1" x14ac:dyDescent="0.2"/>
    <row r="23116" ht="12.75" customHeight="1" x14ac:dyDescent="0.2"/>
    <row r="23117" ht="12.75" customHeight="1" x14ac:dyDescent="0.2"/>
    <row r="23118" ht="12.75" customHeight="1" x14ac:dyDescent="0.2"/>
    <row r="23119" ht="12.75" customHeight="1" x14ac:dyDescent="0.2"/>
    <row r="23120" ht="12.75" customHeight="1" x14ac:dyDescent="0.2"/>
    <row r="23121" ht="12.75" customHeight="1" x14ac:dyDescent="0.2"/>
    <row r="23122" ht="12.75" customHeight="1" x14ac:dyDescent="0.2"/>
    <row r="23123" ht="12.75" customHeight="1" x14ac:dyDescent="0.2"/>
    <row r="23124" ht="12.75" customHeight="1" x14ac:dyDescent="0.2"/>
    <row r="23125" ht="12.75" customHeight="1" x14ac:dyDescent="0.2"/>
    <row r="23126" ht="12.75" customHeight="1" x14ac:dyDescent="0.2"/>
    <row r="23127" ht="12.75" customHeight="1" x14ac:dyDescent="0.2"/>
    <row r="23128" ht="12.75" customHeight="1" x14ac:dyDescent="0.2"/>
    <row r="23129" ht="12.75" customHeight="1" x14ac:dyDescent="0.2"/>
    <row r="23130" ht="12.75" customHeight="1" x14ac:dyDescent="0.2"/>
    <row r="23131" ht="12.75" customHeight="1" x14ac:dyDescent="0.2"/>
    <row r="23132" ht="12.75" customHeight="1" x14ac:dyDescent="0.2"/>
    <row r="23133" ht="12.75" customHeight="1" x14ac:dyDescent="0.2"/>
    <row r="23134" ht="12.75" customHeight="1" x14ac:dyDescent="0.2"/>
    <row r="23135" ht="12.75" customHeight="1" x14ac:dyDescent="0.2"/>
    <row r="23136" ht="12.75" customHeight="1" x14ac:dyDescent="0.2"/>
    <row r="23137" ht="12.75" customHeight="1" x14ac:dyDescent="0.2"/>
    <row r="23138" ht="12.75" customHeight="1" x14ac:dyDescent="0.2"/>
    <row r="23139" ht="12.75" customHeight="1" x14ac:dyDescent="0.2"/>
    <row r="23140" ht="12.75" customHeight="1" x14ac:dyDescent="0.2"/>
    <row r="23141" ht="12.75" customHeight="1" x14ac:dyDescent="0.2"/>
    <row r="23142" ht="12.75" customHeight="1" x14ac:dyDescent="0.2"/>
    <row r="23143" ht="12.75" customHeight="1" x14ac:dyDescent="0.2"/>
    <row r="23144" ht="12.75" customHeight="1" x14ac:dyDescent="0.2"/>
    <row r="23145" ht="12.75" customHeight="1" x14ac:dyDescent="0.2"/>
    <row r="23146" ht="12.75" customHeight="1" x14ac:dyDescent="0.2"/>
    <row r="23147" ht="12.75" customHeight="1" x14ac:dyDescent="0.2"/>
    <row r="23148" ht="12.75" customHeight="1" x14ac:dyDescent="0.2"/>
    <row r="23149" ht="12.75" customHeight="1" x14ac:dyDescent="0.2"/>
    <row r="23150" ht="12.75" customHeight="1" x14ac:dyDescent="0.2"/>
    <row r="23151" ht="12.75" customHeight="1" x14ac:dyDescent="0.2"/>
    <row r="23152" ht="12.75" customHeight="1" x14ac:dyDescent="0.2"/>
    <row r="23153" ht="12.75" customHeight="1" x14ac:dyDescent="0.2"/>
    <row r="23154" ht="12.75" customHeight="1" x14ac:dyDescent="0.2"/>
    <row r="23155" ht="12.75" customHeight="1" x14ac:dyDescent="0.2"/>
    <row r="23156" ht="12.75" customHeight="1" x14ac:dyDescent="0.2"/>
    <row r="23157" ht="12.75" customHeight="1" x14ac:dyDescent="0.2"/>
    <row r="23158" ht="12.75" customHeight="1" x14ac:dyDescent="0.2"/>
    <row r="23159" ht="12.75" customHeight="1" x14ac:dyDescent="0.2"/>
    <row r="23160" ht="12.75" customHeight="1" x14ac:dyDescent="0.2"/>
    <row r="23161" ht="12.75" customHeight="1" x14ac:dyDescent="0.2"/>
    <row r="23162" ht="12.75" customHeight="1" x14ac:dyDescent="0.2"/>
    <row r="23163" ht="12.75" customHeight="1" x14ac:dyDescent="0.2"/>
    <row r="23164" ht="12.75" customHeight="1" x14ac:dyDescent="0.2"/>
    <row r="23165" ht="12.75" customHeight="1" x14ac:dyDescent="0.2"/>
    <row r="23166" ht="12.75" customHeight="1" x14ac:dyDescent="0.2"/>
    <row r="23167" ht="12.75" customHeight="1" x14ac:dyDescent="0.2"/>
    <row r="23168" ht="12.75" customHeight="1" x14ac:dyDescent="0.2"/>
    <row r="23169" ht="12.75" customHeight="1" x14ac:dyDescent="0.2"/>
    <row r="23170" ht="12.75" customHeight="1" x14ac:dyDescent="0.2"/>
    <row r="23171" ht="12.75" customHeight="1" x14ac:dyDescent="0.2"/>
    <row r="23172" ht="12.75" customHeight="1" x14ac:dyDescent="0.2"/>
    <row r="23173" ht="12.75" customHeight="1" x14ac:dyDescent="0.2"/>
    <row r="23174" ht="12.75" customHeight="1" x14ac:dyDescent="0.2"/>
    <row r="23175" ht="12.75" customHeight="1" x14ac:dyDescent="0.2"/>
    <row r="23176" ht="12.75" customHeight="1" x14ac:dyDescent="0.2"/>
    <row r="23177" ht="12.75" customHeight="1" x14ac:dyDescent="0.2"/>
    <row r="23178" ht="12.75" customHeight="1" x14ac:dyDescent="0.2"/>
    <row r="23179" ht="12.75" customHeight="1" x14ac:dyDescent="0.2"/>
    <row r="23180" ht="12.75" customHeight="1" x14ac:dyDescent="0.2"/>
    <row r="23181" ht="12.75" customHeight="1" x14ac:dyDescent="0.2"/>
    <row r="23182" ht="12.75" customHeight="1" x14ac:dyDescent="0.2"/>
    <row r="23183" ht="12.75" customHeight="1" x14ac:dyDescent="0.2"/>
    <row r="23184" ht="12.75" customHeight="1" x14ac:dyDescent="0.2"/>
    <row r="23185" ht="12.75" customHeight="1" x14ac:dyDescent="0.2"/>
    <row r="23186" ht="12.75" customHeight="1" x14ac:dyDescent="0.2"/>
    <row r="23187" ht="12.75" customHeight="1" x14ac:dyDescent="0.2"/>
    <row r="23188" ht="12.75" customHeight="1" x14ac:dyDescent="0.2"/>
    <row r="23189" ht="12.75" customHeight="1" x14ac:dyDescent="0.2"/>
    <row r="23190" ht="12.75" customHeight="1" x14ac:dyDescent="0.2"/>
    <row r="23191" ht="12.75" customHeight="1" x14ac:dyDescent="0.2"/>
    <row r="23192" ht="12.75" customHeight="1" x14ac:dyDescent="0.2"/>
    <row r="23193" ht="12.75" customHeight="1" x14ac:dyDescent="0.2"/>
    <row r="23194" ht="12.75" customHeight="1" x14ac:dyDescent="0.2"/>
    <row r="23195" ht="12.75" customHeight="1" x14ac:dyDescent="0.2"/>
    <row r="23196" ht="12.75" customHeight="1" x14ac:dyDescent="0.2"/>
    <row r="23197" ht="12.75" customHeight="1" x14ac:dyDescent="0.2"/>
    <row r="23198" ht="12.75" customHeight="1" x14ac:dyDescent="0.2"/>
    <row r="23199" ht="12.75" customHeight="1" x14ac:dyDescent="0.2"/>
    <row r="23200" ht="12.75" customHeight="1" x14ac:dyDescent="0.2"/>
    <row r="23201" ht="12.75" customHeight="1" x14ac:dyDescent="0.2"/>
    <row r="23202" ht="12.75" customHeight="1" x14ac:dyDescent="0.2"/>
    <row r="23203" ht="12.75" customHeight="1" x14ac:dyDescent="0.2"/>
    <row r="23204" ht="12.75" customHeight="1" x14ac:dyDescent="0.2"/>
    <row r="23205" ht="12.75" customHeight="1" x14ac:dyDescent="0.2"/>
    <row r="23206" ht="12.75" customHeight="1" x14ac:dyDescent="0.2"/>
    <row r="23207" ht="12.75" customHeight="1" x14ac:dyDescent="0.2"/>
    <row r="23208" ht="12.75" customHeight="1" x14ac:dyDescent="0.2"/>
    <row r="23209" ht="12.75" customHeight="1" x14ac:dyDescent="0.2"/>
    <row r="23210" ht="12.75" customHeight="1" x14ac:dyDescent="0.2"/>
    <row r="23211" ht="12.75" customHeight="1" x14ac:dyDescent="0.2"/>
    <row r="23212" ht="12.75" customHeight="1" x14ac:dyDescent="0.2"/>
    <row r="23213" ht="12.75" customHeight="1" x14ac:dyDescent="0.2"/>
    <row r="23214" ht="12.75" customHeight="1" x14ac:dyDescent="0.2"/>
    <row r="23215" ht="12.75" customHeight="1" x14ac:dyDescent="0.2"/>
    <row r="23216" ht="12.75" customHeight="1" x14ac:dyDescent="0.2"/>
    <row r="23217" ht="12.75" customHeight="1" x14ac:dyDescent="0.2"/>
    <row r="23218" ht="12.75" customHeight="1" x14ac:dyDescent="0.2"/>
    <row r="23219" ht="12.75" customHeight="1" x14ac:dyDescent="0.2"/>
    <row r="23220" ht="12.75" customHeight="1" x14ac:dyDescent="0.2"/>
    <row r="23221" ht="12.75" customHeight="1" x14ac:dyDescent="0.2"/>
    <row r="23222" ht="12.75" customHeight="1" x14ac:dyDescent="0.2"/>
    <row r="23223" ht="12.75" customHeight="1" x14ac:dyDescent="0.2"/>
    <row r="23224" ht="12.75" customHeight="1" x14ac:dyDescent="0.2"/>
    <row r="23225" ht="12.75" customHeight="1" x14ac:dyDescent="0.2"/>
    <row r="23226" ht="12.75" customHeight="1" x14ac:dyDescent="0.2"/>
    <row r="23227" ht="12.75" customHeight="1" x14ac:dyDescent="0.2"/>
    <row r="23228" ht="12.75" customHeight="1" x14ac:dyDescent="0.2"/>
    <row r="23229" ht="12.75" customHeight="1" x14ac:dyDescent="0.2"/>
    <row r="23230" ht="12.75" customHeight="1" x14ac:dyDescent="0.2"/>
    <row r="23231" ht="12.75" customHeight="1" x14ac:dyDescent="0.2"/>
    <row r="23232" ht="12.75" customHeight="1" x14ac:dyDescent="0.2"/>
    <row r="23233" ht="12.75" customHeight="1" x14ac:dyDescent="0.2"/>
    <row r="23234" ht="12.75" customHeight="1" x14ac:dyDescent="0.2"/>
    <row r="23235" ht="12.75" customHeight="1" x14ac:dyDescent="0.2"/>
    <row r="23236" ht="12.75" customHeight="1" x14ac:dyDescent="0.2"/>
    <row r="23237" ht="12.75" customHeight="1" x14ac:dyDescent="0.2"/>
    <row r="23238" ht="12.75" customHeight="1" x14ac:dyDescent="0.2"/>
    <row r="23239" ht="12.75" customHeight="1" x14ac:dyDescent="0.2"/>
    <row r="23240" ht="12.75" customHeight="1" x14ac:dyDescent="0.2"/>
    <row r="23241" ht="12.75" customHeight="1" x14ac:dyDescent="0.2"/>
    <row r="23242" ht="12.75" customHeight="1" x14ac:dyDescent="0.2"/>
    <row r="23243" ht="12.75" customHeight="1" x14ac:dyDescent="0.2"/>
    <row r="23244" ht="12.75" customHeight="1" x14ac:dyDescent="0.2"/>
    <row r="23245" ht="12.75" customHeight="1" x14ac:dyDescent="0.2"/>
    <row r="23246" ht="12.75" customHeight="1" x14ac:dyDescent="0.2"/>
    <row r="23247" ht="12.75" customHeight="1" x14ac:dyDescent="0.2"/>
    <row r="23248" ht="12.75" customHeight="1" x14ac:dyDescent="0.2"/>
    <row r="23249" ht="12.75" customHeight="1" x14ac:dyDescent="0.2"/>
    <row r="23250" ht="12.75" customHeight="1" x14ac:dyDescent="0.2"/>
    <row r="23251" ht="12.75" customHeight="1" x14ac:dyDescent="0.2"/>
    <row r="23252" ht="12.75" customHeight="1" x14ac:dyDescent="0.2"/>
    <row r="23253" ht="12.75" customHeight="1" x14ac:dyDescent="0.2"/>
    <row r="23254" ht="12.75" customHeight="1" x14ac:dyDescent="0.2"/>
    <row r="23255" ht="12.75" customHeight="1" x14ac:dyDescent="0.2"/>
    <row r="23256" ht="12.75" customHeight="1" x14ac:dyDescent="0.2"/>
    <row r="23257" ht="12.75" customHeight="1" x14ac:dyDescent="0.2"/>
    <row r="23258" ht="12.75" customHeight="1" x14ac:dyDescent="0.2"/>
    <row r="23259" ht="12.75" customHeight="1" x14ac:dyDescent="0.2"/>
    <row r="23260" ht="12.75" customHeight="1" x14ac:dyDescent="0.2"/>
    <row r="23261" ht="12.75" customHeight="1" x14ac:dyDescent="0.2"/>
    <row r="23262" ht="12.75" customHeight="1" x14ac:dyDescent="0.2"/>
    <row r="23263" ht="12.75" customHeight="1" x14ac:dyDescent="0.2"/>
    <row r="23264" ht="12.75" customHeight="1" x14ac:dyDescent="0.2"/>
    <row r="23265" ht="12.75" customHeight="1" x14ac:dyDescent="0.2"/>
    <row r="23266" ht="12.75" customHeight="1" x14ac:dyDescent="0.2"/>
    <row r="23267" ht="12.75" customHeight="1" x14ac:dyDescent="0.2"/>
    <row r="23268" ht="12.75" customHeight="1" x14ac:dyDescent="0.2"/>
    <row r="23269" ht="12.75" customHeight="1" x14ac:dyDescent="0.2"/>
    <row r="23270" ht="12.75" customHeight="1" x14ac:dyDescent="0.2"/>
    <row r="23271" ht="12.75" customHeight="1" x14ac:dyDescent="0.2"/>
    <row r="23272" ht="12.75" customHeight="1" x14ac:dyDescent="0.2"/>
    <row r="23273" ht="12.75" customHeight="1" x14ac:dyDescent="0.2"/>
    <row r="23274" ht="12.75" customHeight="1" x14ac:dyDescent="0.2"/>
    <row r="23275" ht="12.75" customHeight="1" x14ac:dyDescent="0.2"/>
    <row r="23276" ht="12.75" customHeight="1" x14ac:dyDescent="0.2"/>
    <row r="23277" ht="12.75" customHeight="1" x14ac:dyDescent="0.2"/>
    <row r="23278" ht="12.75" customHeight="1" x14ac:dyDescent="0.2"/>
    <row r="23279" ht="12.75" customHeight="1" x14ac:dyDescent="0.2"/>
    <row r="23280" ht="12.75" customHeight="1" x14ac:dyDescent="0.2"/>
    <row r="23281" ht="12.75" customHeight="1" x14ac:dyDescent="0.2"/>
    <row r="23282" ht="12.75" customHeight="1" x14ac:dyDescent="0.2"/>
    <row r="23283" ht="12.75" customHeight="1" x14ac:dyDescent="0.2"/>
    <row r="23284" ht="12.75" customHeight="1" x14ac:dyDescent="0.2"/>
    <row r="23285" ht="12.75" customHeight="1" x14ac:dyDescent="0.2"/>
    <row r="23286" ht="12.75" customHeight="1" x14ac:dyDescent="0.2"/>
    <row r="23287" ht="12.75" customHeight="1" x14ac:dyDescent="0.2"/>
    <row r="23288" ht="12.75" customHeight="1" x14ac:dyDescent="0.2"/>
    <row r="23289" ht="12.75" customHeight="1" x14ac:dyDescent="0.2"/>
    <row r="23290" ht="12.75" customHeight="1" x14ac:dyDescent="0.2"/>
    <row r="23291" ht="12.75" customHeight="1" x14ac:dyDescent="0.2"/>
    <row r="23292" ht="12.75" customHeight="1" x14ac:dyDescent="0.2"/>
    <row r="23293" ht="12.75" customHeight="1" x14ac:dyDescent="0.2"/>
    <row r="23294" ht="12.75" customHeight="1" x14ac:dyDescent="0.2"/>
    <row r="23295" ht="12.75" customHeight="1" x14ac:dyDescent="0.2"/>
    <row r="23296" ht="12.75" customHeight="1" x14ac:dyDescent="0.2"/>
    <row r="23297" ht="12.75" customHeight="1" x14ac:dyDescent="0.2"/>
    <row r="23298" ht="12.75" customHeight="1" x14ac:dyDescent="0.2"/>
    <row r="23299" ht="12.75" customHeight="1" x14ac:dyDescent="0.2"/>
    <row r="23300" ht="12.75" customHeight="1" x14ac:dyDescent="0.2"/>
    <row r="23301" ht="12.75" customHeight="1" x14ac:dyDescent="0.2"/>
    <row r="23302" ht="12.75" customHeight="1" x14ac:dyDescent="0.2"/>
    <row r="23303" ht="12.75" customHeight="1" x14ac:dyDescent="0.2"/>
    <row r="23304" ht="12.75" customHeight="1" x14ac:dyDescent="0.2"/>
    <row r="23305" ht="12.75" customHeight="1" x14ac:dyDescent="0.2"/>
    <row r="23306" ht="12.75" customHeight="1" x14ac:dyDescent="0.2"/>
    <row r="23307" ht="12.75" customHeight="1" x14ac:dyDescent="0.2"/>
    <row r="23308" ht="12.75" customHeight="1" x14ac:dyDescent="0.2"/>
    <row r="23309" ht="12.75" customHeight="1" x14ac:dyDescent="0.2"/>
    <row r="23310" ht="12.75" customHeight="1" x14ac:dyDescent="0.2"/>
    <row r="23311" ht="12.75" customHeight="1" x14ac:dyDescent="0.2"/>
    <row r="23312" ht="12.75" customHeight="1" x14ac:dyDescent="0.2"/>
    <row r="23313" ht="12.75" customHeight="1" x14ac:dyDescent="0.2"/>
    <row r="23314" ht="12.75" customHeight="1" x14ac:dyDescent="0.2"/>
    <row r="23315" ht="12.75" customHeight="1" x14ac:dyDescent="0.2"/>
    <row r="23316" ht="12.75" customHeight="1" x14ac:dyDescent="0.2"/>
    <row r="23317" ht="12.75" customHeight="1" x14ac:dyDescent="0.2"/>
    <row r="23318" ht="12.75" customHeight="1" x14ac:dyDescent="0.2"/>
    <row r="23319" ht="12.75" customHeight="1" x14ac:dyDescent="0.2"/>
    <row r="23320" ht="12.75" customHeight="1" x14ac:dyDescent="0.2"/>
    <row r="23321" ht="12.75" customHeight="1" x14ac:dyDescent="0.2"/>
    <row r="23322" ht="12.75" customHeight="1" x14ac:dyDescent="0.2"/>
    <row r="23323" ht="12.75" customHeight="1" x14ac:dyDescent="0.2"/>
    <row r="23324" ht="12.75" customHeight="1" x14ac:dyDescent="0.2"/>
    <row r="23325" ht="12.75" customHeight="1" x14ac:dyDescent="0.2"/>
    <row r="23326" ht="12.75" customHeight="1" x14ac:dyDescent="0.2"/>
    <row r="23327" ht="12.75" customHeight="1" x14ac:dyDescent="0.2"/>
    <row r="23328" ht="12.75" customHeight="1" x14ac:dyDescent="0.2"/>
    <row r="23329" ht="12.75" customHeight="1" x14ac:dyDescent="0.2"/>
    <row r="23330" ht="12.75" customHeight="1" x14ac:dyDescent="0.2"/>
    <row r="23331" ht="12.75" customHeight="1" x14ac:dyDescent="0.2"/>
    <row r="23332" ht="12.75" customHeight="1" x14ac:dyDescent="0.2"/>
    <row r="23333" ht="12.75" customHeight="1" x14ac:dyDescent="0.2"/>
    <row r="23334" ht="12.75" customHeight="1" x14ac:dyDescent="0.2"/>
    <row r="23335" ht="12.75" customHeight="1" x14ac:dyDescent="0.2"/>
    <row r="23336" ht="12.75" customHeight="1" x14ac:dyDescent="0.2"/>
    <row r="23337" ht="12.75" customHeight="1" x14ac:dyDescent="0.2"/>
    <row r="23338" ht="12.75" customHeight="1" x14ac:dyDescent="0.2"/>
    <row r="23339" ht="12.75" customHeight="1" x14ac:dyDescent="0.2"/>
    <row r="23340" ht="12.75" customHeight="1" x14ac:dyDescent="0.2"/>
    <row r="23341" ht="12.75" customHeight="1" x14ac:dyDescent="0.2"/>
    <row r="23342" ht="12.75" customHeight="1" x14ac:dyDescent="0.2"/>
    <row r="23343" ht="12.75" customHeight="1" x14ac:dyDescent="0.2"/>
    <row r="23344" ht="12.75" customHeight="1" x14ac:dyDescent="0.2"/>
    <row r="23345" ht="12.75" customHeight="1" x14ac:dyDescent="0.2"/>
    <row r="23346" ht="12.75" customHeight="1" x14ac:dyDescent="0.2"/>
    <row r="23347" ht="12.75" customHeight="1" x14ac:dyDescent="0.2"/>
    <row r="23348" ht="12.75" customHeight="1" x14ac:dyDescent="0.2"/>
    <row r="23349" ht="12.75" customHeight="1" x14ac:dyDescent="0.2"/>
    <row r="23350" ht="12.75" customHeight="1" x14ac:dyDescent="0.2"/>
    <row r="23351" ht="12.75" customHeight="1" x14ac:dyDescent="0.2"/>
    <row r="23352" ht="12.75" customHeight="1" x14ac:dyDescent="0.2"/>
    <row r="23353" ht="12.75" customHeight="1" x14ac:dyDescent="0.2"/>
    <row r="23354" ht="12.75" customHeight="1" x14ac:dyDescent="0.2"/>
    <row r="23355" ht="12.75" customHeight="1" x14ac:dyDescent="0.2"/>
    <row r="23356" ht="12.75" customHeight="1" x14ac:dyDescent="0.2"/>
    <row r="23357" ht="12.75" customHeight="1" x14ac:dyDescent="0.2"/>
    <row r="23358" ht="12.75" customHeight="1" x14ac:dyDescent="0.2"/>
    <row r="23359" ht="12.75" customHeight="1" x14ac:dyDescent="0.2"/>
    <row r="23360" ht="12.75" customHeight="1" x14ac:dyDescent="0.2"/>
    <row r="23361" ht="12.75" customHeight="1" x14ac:dyDescent="0.2"/>
    <row r="23362" ht="12.75" customHeight="1" x14ac:dyDescent="0.2"/>
    <row r="23363" ht="12.75" customHeight="1" x14ac:dyDescent="0.2"/>
    <row r="23364" ht="12.75" customHeight="1" x14ac:dyDescent="0.2"/>
    <row r="23365" ht="12.75" customHeight="1" x14ac:dyDescent="0.2"/>
    <row r="23366" ht="12.75" customHeight="1" x14ac:dyDescent="0.2"/>
    <row r="23367" ht="12.75" customHeight="1" x14ac:dyDescent="0.2"/>
    <row r="23368" ht="12.75" customHeight="1" x14ac:dyDescent="0.2"/>
    <row r="23369" ht="12.75" customHeight="1" x14ac:dyDescent="0.2"/>
    <row r="23370" ht="12.75" customHeight="1" x14ac:dyDescent="0.2"/>
    <row r="23371" ht="12.75" customHeight="1" x14ac:dyDescent="0.2"/>
    <row r="23372" ht="12.75" customHeight="1" x14ac:dyDescent="0.2"/>
    <row r="23373" ht="12.75" customHeight="1" x14ac:dyDescent="0.2"/>
    <row r="23374" ht="12.75" customHeight="1" x14ac:dyDescent="0.2"/>
    <row r="23375" ht="12.75" customHeight="1" x14ac:dyDescent="0.2"/>
    <row r="23376" ht="12.75" customHeight="1" x14ac:dyDescent="0.2"/>
    <row r="23377" ht="12.75" customHeight="1" x14ac:dyDescent="0.2"/>
    <row r="23378" ht="12.75" customHeight="1" x14ac:dyDescent="0.2"/>
    <row r="23379" ht="12.75" customHeight="1" x14ac:dyDescent="0.2"/>
    <row r="23380" ht="12.75" customHeight="1" x14ac:dyDescent="0.2"/>
    <row r="23381" ht="12.75" customHeight="1" x14ac:dyDescent="0.2"/>
    <row r="23382" ht="12.75" customHeight="1" x14ac:dyDescent="0.2"/>
    <row r="23383" ht="12.75" customHeight="1" x14ac:dyDescent="0.2"/>
    <row r="23384" ht="12.75" customHeight="1" x14ac:dyDescent="0.2"/>
    <row r="23385" ht="12.75" customHeight="1" x14ac:dyDescent="0.2"/>
    <row r="23386" ht="12.75" customHeight="1" x14ac:dyDescent="0.2"/>
    <row r="23387" ht="12.75" customHeight="1" x14ac:dyDescent="0.2"/>
    <row r="23388" ht="12.75" customHeight="1" x14ac:dyDescent="0.2"/>
    <row r="23389" ht="12.75" customHeight="1" x14ac:dyDescent="0.2"/>
    <row r="23390" ht="12.75" customHeight="1" x14ac:dyDescent="0.2"/>
    <row r="23391" ht="12.75" customHeight="1" x14ac:dyDescent="0.2"/>
    <row r="23392" ht="12.75" customHeight="1" x14ac:dyDescent="0.2"/>
    <row r="23393" ht="12.75" customHeight="1" x14ac:dyDescent="0.2"/>
    <row r="23394" ht="12.75" customHeight="1" x14ac:dyDescent="0.2"/>
    <row r="23395" ht="12.75" customHeight="1" x14ac:dyDescent="0.2"/>
    <row r="23396" ht="12.75" customHeight="1" x14ac:dyDescent="0.2"/>
    <row r="23397" ht="12.75" customHeight="1" x14ac:dyDescent="0.2"/>
    <row r="23398" ht="12.75" customHeight="1" x14ac:dyDescent="0.2"/>
    <row r="23399" ht="12.75" customHeight="1" x14ac:dyDescent="0.2"/>
    <row r="23400" ht="12.75" customHeight="1" x14ac:dyDescent="0.2"/>
    <row r="23401" ht="12.75" customHeight="1" x14ac:dyDescent="0.2"/>
    <row r="23402" ht="12.75" customHeight="1" x14ac:dyDescent="0.2"/>
    <row r="23403" ht="12.75" customHeight="1" x14ac:dyDescent="0.2"/>
    <row r="23404" ht="12.75" customHeight="1" x14ac:dyDescent="0.2"/>
    <row r="23405" ht="12.75" customHeight="1" x14ac:dyDescent="0.2"/>
    <row r="23406" ht="12.75" customHeight="1" x14ac:dyDescent="0.2"/>
    <row r="23407" ht="12.75" customHeight="1" x14ac:dyDescent="0.2"/>
    <row r="23408" ht="12.75" customHeight="1" x14ac:dyDescent="0.2"/>
    <row r="23409" ht="12.75" customHeight="1" x14ac:dyDescent="0.2"/>
    <row r="23410" ht="12.75" customHeight="1" x14ac:dyDescent="0.2"/>
    <row r="23411" ht="12.75" customHeight="1" x14ac:dyDescent="0.2"/>
    <row r="23412" ht="12.75" customHeight="1" x14ac:dyDescent="0.2"/>
    <row r="23413" ht="12.75" customHeight="1" x14ac:dyDescent="0.2"/>
    <row r="23414" ht="12.75" customHeight="1" x14ac:dyDescent="0.2"/>
    <row r="23415" ht="12.75" customHeight="1" x14ac:dyDescent="0.2"/>
    <row r="23416" ht="12.75" customHeight="1" x14ac:dyDescent="0.2"/>
    <row r="23417" ht="12.75" customHeight="1" x14ac:dyDescent="0.2"/>
    <row r="23418" ht="12.75" customHeight="1" x14ac:dyDescent="0.2"/>
    <row r="23419" ht="12.75" customHeight="1" x14ac:dyDescent="0.2"/>
    <row r="23420" ht="12.75" customHeight="1" x14ac:dyDescent="0.2"/>
    <row r="23421" ht="12.75" customHeight="1" x14ac:dyDescent="0.2"/>
    <row r="23422" ht="12.75" customHeight="1" x14ac:dyDescent="0.2"/>
    <row r="23423" ht="12.75" customHeight="1" x14ac:dyDescent="0.2"/>
    <row r="23424" ht="12.75" customHeight="1" x14ac:dyDescent="0.2"/>
    <row r="23425" ht="12.75" customHeight="1" x14ac:dyDescent="0.2"/>
    <row r="23426" ht="12.75" customHeight="1" x14ac:dyDescent="0.2"/>
    <row r="23427" ht="12.75" customHeight="1" x14ac:dyDescent="0.2"/>
    <row r="23428" ht="12.75" customHeight="1" x14ac:dyDescent="0.2"/>
    <row r="23429" ht="12.75" customHeight="1" x14ac:dyDescent="0.2"/>
    <row r="23430" ht="12.75" customHeight="1" x14ac:dyDescent="0.2"/>
    <row r="23431" ht="12.75" customHeight="1" x14ac:dyDescent="0.2"/>
    <row r="23432" ht="12.75" customHeight="1" x14ac:dyDescent="0.2"/>
    <row r="23433" ht="12.75" customHeight="1" x14ac:dyDescent="0.2"/>
    <row r="23434" ht="12.75" customHeight="1" x14ac:dyDescent="0.2"/>
    <row r="23435" ht="12.75" customHeight="1" x14ac:dyDescent="0.2"/>
    <row r="23436" ht="12.75" customHeight="1" x14ac:dyDescent="0.2"/>
    <row r="23437" ht="12.75" customHeight="1" x14ac:dyDescent="0.2"/>
    <row r="23438" ht="12.75" customHeight="1" x14ac:dyDescent="0.2"/>
    <row r="23439" ht="12.75" customHeight="1" x14ac:dyDescent="0.2"/>
    <row r="23440" ht="12.75" customHeight="1" x14ac:dyDescent="0.2"/>
    <row r="23441" ht="12.75" customHeight="1" x14ac:dyDescent="0.2"/>
    <row r="23442" ht="12.75" customHeight="1" x14ac:dyDescent="0.2"/>
    <row r="23443" ht="12.75" customHeight="1" x14ac:dyDescent="0.2"/>
    <row r="23444" ht="12.75" customHeight="1" x14ac:dyDescent="0.2"/>
    <row r="23445" ht="12.75" customHeight="1" x14ac:dyDescent="0.2"/>
    <row r="23446" ht="12.75" customHeight="1" x14ac:dyDescent="0.2"/>
    <row r="23447" ht="12.75" customHeight="1" x14ac:dyDescent="0.2"/>
    <row r="23448" ht="12.75" customHeight="1" x14ac:dyDescent="0.2"/>
    <row r="23449" ht="12.75" customHeight="1" x14ac:dyDescent="0.2"/>
    <row r="23450" ht="12.75" customHeight="1" x14ac:dyDescent="0.2"/>
    <row r="23451" ht="12.75" customHeight="1" x14ac:dyDescent="0.2"/>
    <row r="23452" ht="12.75" customHeight="1" x14ac:dyDescent="0.2"/>
    <row r="23453" ht="12.75" customHeight="1" x14ac:dyDescent="0.2"/>
    <row r="23454" ht="12.75" customHeight="1" x14ac:dyDescent="0.2"/>
    <row r="23455" ht="12.75" customHeight="1" x14ac:dyDescent="0.2"/>
    <row r="23456" ht="12.75" customHeight="1" x14ac:dyDescent="0.2"/>
    <row r="23457" ht="12.75" customHeight="1" x14ac:dyDescent="0.2"/>
    <row r="23458" ht="12.75" customHeight="1" x14ac:dyDescent="0.2"/>
    <row r="23459" ht="12.75" customHeight="1" x14ac:dyDescent="0.2"/>
    <row r="23460" ht="12.75" customHeight="1" x14ac:dyDescent="0.2"/>
    <row r="23461" ht="12.75" customHeight="1" x14ac:dyDescent="0.2"/>
    <row r="23462" ht="12.75" customHeight="1" x14ac:dyDescent="0.2"/>
    <row r="23463" ht="12.75" customHeight="1" x14ac:dyDescent="0.2"/>
    <row r="23464" ht="12.75" customHeight="1" x14ac:dyDescent="0.2"/>
    <row r="23465" ht="12.75" customHeight="1" x14ac:dyDescent="0.2"/>
    <row r="23466" ht="12.75" customHeight="1" x14ac:dyDescent="0.2"/>
    <row r="23467" ht="12.75" customHeight="1" x14ac:dyDescent="0.2"/>
    <row r="23468" ht="12.75" customHeight="1" x14ac:dyDescent="0.2"/>
    <row r="23469" ht="12.75" customHeight="1" x14ac:dyDescent="0.2"/>
    <row r="23470" ht="12.75" customHeight="1" x14ac:dyDescent="0.2"/>
    <row r="23471" ht="12.75" customHeight="1" x14ac:dyDescent="0.2"/>
    <row r="23472" ht="12.75" customHeight="1" x14ac:dyDescent="0.2"/>
    <row r="23473" ht="12.75" customHeight="1" x14ac:dyDescent="0.2"/>
    <row r="23474" ht="12.75" customHeight="1" x14ac:dyDescent="0.2"/>
    <row r="23475" ht="12.75" customHeight="1" x14ac:dyDescent="0.2"/>
    <row r="23476" ht="12.75" customHeight="1" x14ac:dyDescent="0.2"/>
    <row r="23477" ht="12.75" customHeight="1" x14ac:dyDescent="0.2"/>
    <row r="23478" ht="12.75" customHeight="1" x14ac:dyDescent="0.2"/>
    <row r="23479" ht="12.75" customHeight="1" x14ac:dyDescent="0.2"/>
    <row r="23480" ht="12.75" customHeight="1" x14ac:dyDescent="0.2"/>
    <row r="23481" ht="12.75" customHeight="1" x14ac:dyDescent="0.2"/>
    <row r="23482" ht="12.75" customHeight="1" x14ac:dyDescent="0.2"/>
    <row r="23483" ht="12.75" customHeight="1" x14ac:dyDescent="0.2"/>
    <row r="23484" ht="12.75" customHeight="1" x14ac:dyDescent="0.2"/>
    <row r="23485" ht="12.75" customHeight="1" x14ac:dyDescent="0.2"/>
    <row r="23486" ht="12.75" customHeight="1" x14ac:dyDescent="0.2"/>
    <row r="23487" ht="12.75" customHeight="1" x14ac:dyDescent="0.2"/>
    <row r="23488" ht="12.75" customHeight="1" x14ac:dyDescent="0.2"/>
    <row r="23489" ht="12.75" customHeight="1" x14ac:dyDescent="0.2"/>
    <row r="23490" ht="12.75" customHeight="1" x14ac:dyDescent="0.2"/>
    <row r="23491" ht="12.75" customHeight="1" x14ac:dyDescent="0.2"/>
    <row r="23492" ht="12.75" customHeight="1" x14ac:dyDescent="0.2"/>
    <row r="23493" ht="12.75" customHeight="1" x14ac:dyDescent="0.2"/>
    <row r="23494" ht="12.75" customHeight="1" x14ac:dyDescent="0.2"/>
    <row r="23495" ht="12.75" customHeight="1" x14ac:dyDescent="0.2"/>
    <row r="23496" ht="12.75" customHeight="1" x14ac:dyDescent="0.2"/>
    <row r="23497" ht="12.75" customHeight="1" x14ac:dyDescent="0.2"/>
    <row r="23498" ht="12.75" customHeight="1" x14ac:dyDescent="0.2"/>
    <row r="23499" ht="12.75" customHeight="1" x14ac:dyDescent="0.2"/>
    <row r="23500" ht="12.75" customHeight="1" x14ac:dyDescent="0.2"/>
    <row r="23501" ht="12.75" customHeight="1" x14ac:dyDescent="0.2"/>
    <row r="23502" ht="12.75" customHeight="1" x14ac:dyDescent="0.2"/>
    <row r="23503" ht="12.75" customHeight="1" x14ac:dyDescent="0.2"/>
    <row r="23504" ht="12.75" customHeight="1" x14ac:dyDescent="0.2"/>
    <row r="23505" ht="12.75" customHeight="1" x14ac:dyDescent="0.2"/>
    <row r="23506" ht="12.75" customHeight="1" x14ac:dyDescent="0.2"/>
    <row r="23507" ht="12.75" customHeight="1" x14ac:dyDescent="0.2"/>
    <row r="23508" ht="12.75" customHeight="1" x14ac:dyDescent="0.2"/>
    <row r="23509" ht="12.75" customHeight="1" x14ac:dyDescent="0.2"/>
    <row r="23510" ht="12.75" customHeight="1" x14ac:dyDescent="0.2"/>
    <row r="23511" ht="12.75" customHeight="1" x14ac:dyDescent="0.2"/>
    <row r="23512" ht="12.75" customHeight="1" x14ac:dyDescent="0.2"/>
    <row r="23513" ht="12.75" customHeight="1" x14ac:dyDescent="0.2"/>
    <row r="23514" ht="12.75" customHeight="1" x14ac:dyDescent="0.2"/>
    <row r="23515" ht="12.75" customHeight="1" x14ac:dyDescent="0.2"/>
    <row r="23516" ht="12.75" customHeight="1" x14ac:dyDescent="0.2"/>
    <row r="23517" ht="12.75" customHeight="1" x14ac:dyDescent="0.2"/>
    <row r="23518" ht="12.75" customHeight="1" x14ac:dyDescent="0.2"/>
    <row r="23519" ht="12.75" customHeight="1" x14ac:dyDescent="0.2"/>
    <row r="23520" ht="12.75" customHeight="1" x14ac:dyDescent="0.2"/>
    <row r="23521" ht="12.75" customHeight="1" x14ac:dyDescent="0.2"/>
    <row r="23522" ht="12.75" customHeight="1" x14ac:dyDescent="0.2"/>
    <row r="23523" ht="12.75" customHeight="1" x14ac:dyDescent="0.2"/>
    <row r="23524" ht="12.75" customHeight="1" x14ac:dyDescent="0.2"/>
    <row r="23525" ht="12.75" customHeight="1" x14ac:dyDescent="0.2"/>
    <row r="23526" ht="12.75" customHeight="1" x14ac:dyDescent="0.2"/>
    <row r="23527" ht="12.75" customHeight="1" x14ac:dyDescent="0.2"/>
    <row r="23528" ht="12.75" customHeight="1" x14ac:dyDescent="0.2"/>
    <row r="23529" ht="12.75" customHeight="1" x14ac:dyDescent="0.2"/>
    <row r="23530" ht="12.75" customHeight="1" x14ac:dyDescent="0.2"/>
    <row r="23531" ht="12.75" customHeight="1" x14ac:dyDescent="0.2"/>
    <row r="23532" ht="12.75" customHeight="1" x14ac:dyDescent="0.2"/>
    <row r="23533" ht="12.75" customHeight="1" x14ac:dyDescent="0.2"/>
    <row r="23534" ht="12.75" customHeight="1" x14ac:dyDescent="0.2"/>
    <row r="23535" ht="12.75" customHeight="1" x14ac:dyDescent="0.2"/>
    <row r="23536" ht="12.75" customHeight="1" x14ac:dyDescent="0.2"/>
    <row r="23537" ht="12.75" customHeight="1" x14ac:dyDescent="0.2"/>
    <row r="23538" ht="12.75" customHeight="1" x14ac:dyDescent="0.2"/>
    <row r="23539" ht="12.75" customHeight="1" x14ac:dyDescent="0.2"/>
    <row r="23540" ht="12.75" customHeight="1" x14ac:dyDescent="0.2"/>
    <row r="23541" ht="12.75" customHeight="1" x14ac:dyDescent="0.2"/>
    <row r="23542" ht="12.75" customHeight="1" x14ac:dyDescent="0.2"/>
    <row r="23543" ht="12.75" customHeight="1" x14ac:dyDescent="0.2"/>
    <row r="23544" ht="12.75" customHeight="1" x14ac:dyDescent="0.2"/>
    <row r="23545" ht="12.75" customHeight="1" x14ac:dyDescent="0.2"/>
    <row r="23546" ht="12.75" customHeight="1" x14ac:dyDescent="0.2"/>
    <row r="23547" ht="12.75" customHeight="1" x14ac:dyDescent="0.2"/>
    <row r="23548" ht="12.75" customHeight="1" x14ac:dyDescent="0.2"/>
    <row r="23549" ht="12.75" customHeight="1" x14ac:dyDescent="0.2"/>
    <row r="23550" ht="12.75" customHeight="1" x14ac:dyDescent="0.2"/>
    <row r="23551" ht="12.75" customHeight="1" x14ac:dyDescent="0.2"/>
    <row r="23552" ht="12.75" customHeight="1" x14ac:dyDescent="0.2"/>
    <row r="23553" ht="12.75" customHeight="1" x14ac:dyDescent="0.2"/>
    <row r="23554" ht="12.75" customHeight="1" x14ac:dyDescent="0.2"/>
    <row r="23555" ht="12.75" customHeight="1" x14ac:dyDescent="0.2"/>
    <row r="23556" ht="12.75" customHeight="1" x14ac:dyDescent="0.2"/>
    <row r="23557" ht="12.75" customHeight="1" x14ac:dyDescent="0.2"/>
    <row r="23558" ht="12.75" customHeight="1" x14ac:dyDescent="0.2"/>
    <row r="23559" ht="12.75" customHeight="1" x14ac:dyDescent="0.2"/>
    <row r="23560" ht="12.75" customHeight="1" x14ac:dyDescent="0.2"/>
    <row r="23561" ht="12.75" customHeight="1" x14ac:dyDescent="0.2"/>
    <row r="23562" ht="12.75" customHeight="1" x14ac:dyDescent="0.2"/>
    <row r="23563" ht="12.75" customHeight="1" x14ac:dyDescent="0.2"/>
    <row r="23564" ht="12.75" customHeight="1" x14ac:dyDescent="0.2"/>
    <row r="23565" ht="12.75" customHeight="1" x14ac:dyDescent="0.2"/>
    <row r="23566" ht="12.75" customHeight="1" x14ac:dyDescent="0.2"/>
    <row r="23567" ht="12.75" customHeight="1" x14ac:dyDescent="0.2"/>
    <row r="23568" ht="12.75" customHeight="1" x14ac:dyDescent="0.2"/>
    <row r="23569" ht="12.75" customHeight="1" x14ac:dyDescent="0.2"/>
    <row r="23570" ht="12.75" customHeight="1" x14ac:dyDescent="0.2"/>
    <row r="23571" ht="12.75" customHeight="1" x14ac:dyDescent="0.2"/>
    <row r="23572" ht="12.75" customHeight="1" x14ac:dyDescent="0.2"/>
    <row r="23573" ht="12.75" customHeight="1" x14ac:dyDescent="0.2"/>
    <row r="23574" ht="12.75" customHeight="1" x14ac:dyDescent="0.2"/>
    <row r="23575" ht="12.75" customHeight="1" x14ac:dyDescent="0.2"/>
    <row r="23576" ht="12.75" customHeight="1" x14ac:dyDescent="0.2"/>
    <row r="23577" ht="12.75" customHeight="1" x14ac:dyDescent="0.2"/>
    <row r="23578" ht="12.75" customHeight="1" x14ac:dyDescent="0.2"/>
    <row r="23579" ht="12.75" customHeight="1" x14ac:dyDescent="0.2"/>
    <row r="23580" ht="12.75" customHeight="1" x14ac:dyDescent="0.2"/>
    <row r="23581" ht="12.75" customHeight="1" x14ac:dyDescent="0.2"/>
    <row r="23582" ht="12.75" customHeight="1" x14ac:dyDescent="0.2"/>
    <row r="23583" ht="12.75" customHeight="1" x14ac:dyDescent="0.2"/>
    <row r="23584" ht="12.75" customHeight="1" x14ac:dyDescent="0.2"/>
    <row r="23585" ht="12.75" customHeight="1" x14ac:dyDescent="0.2"/>
    <row r="23586" ht="12.75" customHeight="1" x14ac:dyDescent="0.2"/>
    <row r="23587" ht="12.75" customHeight="1" x14ac:dyDescent="0.2"/>
    <row r="23588" ht="12.75" customHeight="1" x14ac:dyDescent="0.2"/>
    <row r="23589" ht="12.75" customHeight="1" x14ac:dyDescent="0.2"/>
    <row r="23590" ht="12.75" customHeight="1" x14ac:dyDescent="0.2"/>
    <row r="23591" ht="12.75" customHeight="1" x14ac:dyDescent="0.2"/>
    <row r="23592" ht="12.75" customHeight="1" x14ac:dyDescent="0.2"/>
    <row r="23593" ht="12.75" customHeight="1" x14ac:dyDescent="0.2"/>
    <row r="23594" ht="12.75" customHeight="1" x14ac:dyDescent="0.2"/>
    <row r="23595" ht="12.75" customHeight="1" x14ac:dyDescent="0.2"/>
    <row r="23596" ht="12.75" customHeight="1" x14ac:dyDescent="0.2"/>
    <row r="23597" ht="12.75" customHeight="1" x14ac:dyDescent="0.2"/>
    <row r="23598" ht="12.75" customHeight="1" x14ac:dyDescent="0.2"/>
    <row r="23599" ht="12.75" customHeight="1" x14ac:dyDescent="0.2"/>
    <row r="23600" ht="12.75" customHeight="1" x14ac:dyDescent="0.2"/>
    <row r="23601" ht="12.75" customHeight="1" x14ac:dyDescent="0.2"/>
    <row r="23602" ht="12.75" customHeight="1" x14ac:dyDescent="0.2"/>
    <row r="23603" ht="12.75" customHeight="1" x14ac:dyDescent="0.2"/>
    <row r="23604" ht="12.75" customHeight="1" x14ac:dyDescent="0.2"/>
    <row r="23605" ht="12.75" customHeight="1" x14ac:dyDescent="0.2"/>
    <row r="23606" ht="12.75" customHeight="1" x14ac:dyDescent="0.2"/>
    <row r="23607" ht="12.75" customHeight="1" x14ac:dyDescent="0.2"/>
    <row r="23608" ht="12.75" customHeight="1" x14ac:dyDescent="0.2"/>
    <row r="23609" ht="12.75" customHeight="1" x14ac:dyDescent="0.2"/>
    <row r="23610" ht="12.75" customHeight="1" x14ac:dyDescent="0.2"/>
    <row r="23611" ht="12.75" customHeight="1" x14ac:dyDescent="0.2"/>
    <row r="23612" ht="12.75" customHeight="1" x14ac:dyDescent="0.2"/>
    <row r="23613" ht="12.75" customHeight="1" x14ac:dyDescent="0.2"/>
    <row r="23614" ht="12.75" customHeight="1" x14ac:dyDescent="0.2"/>
    <row r="23615" ht="12.75" customHeight="1" x14ac:dyDescent="0.2"/>
    <row r="23616" ht="12.75" customHeight="1" x14ac:dyDescent="0.2"/>
    <row r="23617" ht="12.75" customHeight="1" x14ac:dyDescent="0.2"/>
    <row r="23618" ht="12.75" customHeight="1" x14ac:dyDescent="0.2"/>
    <row r="23619" ht="12.75" customHeight="1" x14ac:dyDescent="0.2"/>
    <row r="23620" ht="12.75" customHeight="1" x14ac:dyDescent="0.2"/>
    <row r="23621" ht="12.75" customHeight="1" x14ac:dyDescent="0.2"/>
    <row r="23622" ht="12.75" customHeight="1" x14ac:dyDescent="0.2"/>
    <row r="23623" ht="12.75" customHeight="1" x14ac:dyDescent="0.2"/>
    <row r="23624" ht="12.75" customHeight="1" x14ac:dyDescent="0.2"/>
    <row r="23625" ht="12.75" customHeight="1" x14ac:dyDescent="0.2"/>
    <row r="23626" ht="12.75" customHeight="1" x14ac:dyDescent="0.2"/>
    <row r="23627" ht="12.75" customHeight="1" x14ac:dyDescent="0.2"/>
    <row r="23628" ht="12.75" customHeight="1" x14ac:dyDescent="0.2"/>
    <row r="23629" ht="12.75" customHeight="1" x14ac:dyDescent="0.2"/>
    <row r="23630" ht="12.75" customHeight="1" x14ac:dyDescent="0.2"/>
    <row r="23631" ht="12.75" customHeight="1" x14ac:dyDescent="0.2"/>
    <row r="23632" ht="12.75" customHeight="1" x14ac:dyDescent="0.2"/>
    <row r="23633" ht="12.75" customHeight="1" x14ac:dyDescent="0.2"/>
    <row r="23634" ht="12.75" customHeight="1" x14ac:dyDescent="0.2"/>
    <row r="23635" ht="12.75" customHeight="1" x14ac:dyDescent="0.2"/>
    <row r="23636" ht="12.75" customHeight="1" x14ac:dyDescent="0.2"/>
    <row r="23637" ht="12.75" customHeight="1" x14ac:dyDescent="0.2"/>
    <row r="23638" ht="12.75" customHeight="1" x14ac:dyDescent="0.2"/>
    <row r="23639" ht="12.75" customHeight="1" x14ac:dyDescent="0.2"/>
    <row r="23640" ht="12.75" customHeight="1" x14ac:dyDescent="0.2"/>
    <row r="23641" ht="12.75" customHeight="1" x14ac:dyDescent="0.2"/>
    <row r="23642" ht="12.75" customHeight="1" x14ac:dyDescent="0.2"/>
    <row r="23643" ht="12.75" customHeight="1" x14ac:dyDescent="0.2"/>
    <row r="23644" ht="12.75" customHeight="1" x14ac:dyDescent="0.2"/>
    <row r="23645" ht="12.75" customHeight="1" x14ac:dyDescent="0.2"/>
    <row r="23646" ht="12.75" customHeight="1" x14ac:dyDescent="0.2"/>
    <row r="23647" ht="12.75" customHeight="1" x14ac:dyDescent="0.2"/>
    <row r="23648" ht="12.75" customHeight="1" x14ac:dyDescent="0.2"/>
    <row r="23649" ht="12.75" customHeight="1" x14ac:dyDescent="0.2"/>
    <row r="23650" ht="12.75" customHeight="1" x14ac:dyDescent="0.2"/>
    <row r="23651" ht="12.75" customHeight="1" x14ac:dyDescent="0.2"/>
    <row r="23652" ht="12.75" customHeight="1" x14ac:dyDescent="0.2"/>
    <row r="23653" ht="12.75" customHeight="1" x14ac:dyDescent="0.2"/>
    <row r="23654" ht="12.75" customHeight="1" x14ac:dyDescent="0.2"/>
    <row r="23655" ht="12.75" customHeight="1" x14ac:dyDescent="0.2"/>
    <row r="23656" ht="12.75" customHeight="1" x14ac:dyDescent="0.2"/>
    <row r="23657" ht="12.75" customHeight="1" x14ac:dyDescent="0.2"/>
    <row r="23658" ht="12.75" customHeight="1" x14ac:dyDescent="0.2"/>
    <row r="23659" ht="12.75" customHeight="1" x14ac:dyDescent="0.2"/>
    <row r="23660" ht="12.75" customHeight="1" x14ac:dyDescent="0.2"/>
    <row r="23661" ht="12.75" customHeight="1" x14ac:dyDescent="0.2"/>
    <row r="23662" ht="12.75" customHeight="1" x14ac:dyDescent="0.2"/>
    <row r="23663" ht="12.75" customHeight="1" x14ac:dyDescent="0.2"/>
    <row r="23664" ht="12.75" customHeight="1" x14ac:dyDescent="0.2"/>
    <row r="23665" ht="12.75" customHeight="1" x14ac:dyDescent="0.2"/>
    <row r="23666" ht="12.75" customHeight="1" x14ac:dyDescent="0.2"/>
    <row r="23667" ht="12.75" customHeight="1" x14ac:dyDescent="0.2"/>
    <row r="23668" ht="12.75" customHeight="1" x14ac:dyDescent="0.2"/>
    <row r="23669" ht="12.75" customHeight="1" x14ac:dyDescent="0.2"/>
    <row r="23670" ht="12.75" customHeight="1" x14ac:dyDescent="0.2"/>
    <row r="23671" ht="12.75" customHeight="1" x14ac:dyDescent="0.2"/>
    <row r="23672" ht="12.75" customHeight="1" x14ac:dyDescent="0.2"/>
    <row r="23673" ht="12.75" customHeight="1" x14ac:dyDescent="0.2"/>
    <row r="23674" ht="12.75" customHeight="1" x14ac:dyDescent="0.2"/>
    <row r="23675" ht="12.75" customHeight="1" x14ac:dyDescent="0.2"/>
    <row r="23676" ht="12.75" customHeight="1" x14ac:dyDescent="0.2"/>
    <row r="23677" ht="12.75" customHeight="1" x14ac:dyDescent="0.2"/>
    <row r="23678" ht="12.75" customHeight="1" x14ac:dyDescent="0.2"/>
    <row r="23679" ht="12.75" customHeight="1" x14ac:dyDescent="0.2"/>
    <row r="23680" ht="12.75" customHeight="1" x14ac:dyDescent="0.2"/>
    <row r="23681" ht="12.75" customHeight="1" x14ac:dyDescent="0.2"/>
    <row r="23682" ht="12.75" customHeight="1" x14ac:dyDescent="0.2"/>
    <row r="23683" ht="12.75" customHeight="1" x14ac:dyDescent="0.2"/>
    <row r="23684" ht="12.75" customHeight="1" x14ac:dyDescent="0.2"/>
    <row r="23685" ht="12.75" customHeight="1" x14ac:dyDescent="0.2"/>
    <row r="23686" ht="12.75" customHeight="1" x14ac:dyDescent="0.2"/>
    <row r="23687" ht="12.75" customHeight="1" x14ac:dyDescent="0.2"/>
    <row r="23688" ht="12.75" customHeight="1" x14ac:dyDescent="0.2"/>
    <row r="23689" ht="12.75" customHeight="1" x14ac:dyDescent="0.2"/>
    <row r="23690" ht="12.75" customHeight="1" x14ac:dyDescent="0.2"/>
    <row r="23691" ht="12.75" customHeight="1" x14ac:dyDescent="0.2"/>
    <row r="23692" ht="12.75" customHeight="1" x14ac:dyDescent="0.2"/>
    <row r="23693" ht="12.75" customHeight="1" x14ac:dyDescent="0.2"/>
    <row r="23694" ht="12.75" customHeight="1" x14ac:dyDescent="0.2"/>
    <row r="23695" ht="12.75" customHeight="1" x14ac:dyDescent="0.2"/>
    <row r="23696" ht="12.75" customHeight="1" x14ac:dyDescent="0.2"/>
    <row r="23697" ht="12.75" customHeight="1" x14ac:dyDescent="0.2"/>
    <row r="23698" ht="12.75" customHeight="1" x14ac:dyDescent="0.2"/>
    <row r="23699" ht="12.75" customHeight="1" x14ac:dyDescent="0.2"/>
    <row r="23700" ht="12.75" customHeight="1" x14ac:dyDescent="0.2"/>
    <row r="23701" ht="12.75" customHeight="1" x14ac:dyDescent="0.2"/>
    <row r="23702" ht="12.75" customHeight="1" x14ac:dyDescent="0.2"/>
    <row r="23703" ht="12.75" customHeight="1" x14ac:dyDescent="0.2"/>
    <row r="23704" ht="12.75" customHeight="1" x14ac:dyDescent="0.2"/>
    <row r="23705" ht="12.75" customHeight="1" x14ac:dyDescent="0.2"/>
    <row r="23706" ht="12.75" customHeight="1" x14ac:dyDescent="0.2"/>
    <row r="23707" ht="12.75" customHeight="1" x14ac:dyDescent="0.2"/>
    <row r="23708" ht="12.75" customHeight="1" x14ac:dyDescent="0.2"/>
    <row r="23709" ht="12.75" customHeight="1" x14ac:dyDescent="0.2"/>
    <row r="23710" ht="12.75" customHeight="1" x14ac:dyDescent="0.2"/>
    <row r="23711" ht="12.75" customHeight="1" x14ac:dyDescent="0.2"/>
    <row r="23712" ht="12.75" customHeight="1" x14ac:dyDescent="0.2"/>
    <row r="23713" ht="12.75" customHeight="1" x14ac:dyDescent="0.2"/>
    <row r="23714" ht="12.75" customHeight="1" x14ac:dyDescent="0.2"/>
    <row r="23715" ht="12.75" customHeight="1" x14ac:dyDescent="0.2"/>
    <row r="23716" ht="12.75" customHeight="1" x14ac:dyDescent="0.2"/>
    <row r="23717" ht="12.75" customHeight="1" x14ac:dyDescent="0.2"/>
    <row r="23718" ht="12.75" customHeight="1" x14ac:dyDescent="0.2"/>
    <row r="23719" ht="12.75" customHeight="1" x14ac:dyDescent="0.2"/>
    <row r="23720" ht="12.75" customHeight="1" x14ac:dyDescent="0.2"/>
    <row r="23721" ht="12.75" customHeight="1" x14ac:dyDescent="0.2"/>
    <row r="23722" ht="12.75" customHeight="1" x14ac:dyDescent="0.2"/>
    <row r="23723" ht="12.75" customHeight="1" x14ac:dyDescent="0.2"/>
    <row r="23724" ht="12.75" customHeight="1" x14ac:dyDescent="0.2"/>
    <row r="23725" ht="12.75" customHeight="1" x14ac:dyDescent="0.2"/>
    <row r="23726" ht="12.75" customHeight="1" x14ac:dyDescent="0.2"/>
    <row r="23727" ht="12.75" customHeight="1" x14ac:dyDescent="0.2"/>
    <row r="23728" ht="12.75" customHeight="1" x14ac:dyDescent="0.2"/>
    <row r="23729" ht="12.75" customHeight="1" x14ac:dyDescent="0.2"/>
    <row r="23730" ht="12.75" customHeight="1" x14ac:dyDescent="0.2"/>
    <row r="23731" ht="12.75" customHeight="1" x14ac:dyDescent="0.2"/>
    <row r="23732" ht="12.75" customHeight="1" x14ac:dyDescent="0.2"/>
    <row r="23733" ht="12.75" customHeight="1" x14ac:dyDescent="0.2"/>
    <row r="23734" ht="12.75" customHeight="1" x14ac:dyDescent="0.2"/>
    <row r="23735" ht="12.75" customHeight="1" x14ac:dyDescent="0.2"/>
    <row r="23736" ht="12.75" customHeight="1" x14ac:dyDescent="0.2"/>
    <row r="23737" ht="12.75" customHeight="1" x14ac:dyDescent="0.2"/>
    <row r="23738" ht="12.75" customHeight="1" x14ac:dyDescent="0.2"/>
    <row r="23739" ht="12.75" customHeight="1" x14ac:dyDescent="0.2"/>
    <row r="23740" ht="12.75" customHeight="1" x14ac:dyDescent="0.2"/>
    <row r="23741" ht="12.75" customHeight="1" x14ac:dyDescent="0.2"/>
    <row r="23742" ht="12.75" customHeight="1" x14ac:dyDescent="0.2"/>
    <row r="23743" ht="12.75" customHeight="1" x14ac:dyDescent="0.2"/>
    <row r="23744" ht="12.75" customHeight="1" x14ac:dyDescent="0.2"/>
    <row r="23745" ht="12.75" customHeight="1" x14ac:dyDescent="0.2"/>
    <row r="23746" ht="12.75" customHeight="1" x14ac:dyDescent="0.2"/>
    <row r="23747" ht="12.75" customHeight="1" x14ac:dyDescent="0.2"/>
    <row r="23748" ht="12.75" customHeight="1" x14ac:dyDescent="0.2"/>
    <row r="23749" ht="12.75" customHeight="1" x14ac:dyDescent="0.2"/>
    <row r="23750" ht="12.75" customHeight="1" x14ac:dyDescent="0.2"/>
    <row r="23751" ht="12.75" customHeight="1" x14ac:dyDescent="0.2"/>
    <row r="23752" ht="12.75" customHeight="1" x14ac:dyDescent="0.2"/>
    <row r="23753" ht="12.75" customHeight="1" x14ac:dyDescent="0.2"/>
    <row r="23754" ht="12.75" customHeight="1" x14ac:dyDescent="0.2"/>
    <row r="23755" ht="12.75" customHeight="1" x14ac:dyDescent="0.2"/>
    <row r="23756" ht="12.75" customHeight="1" x14ac:dyDescent="0.2"/>
    <row r="23757" ht="12.75" customHeight="1" x14ac:dyDescent="0.2"/>
    <row r="23758" ht="12.75" customHeight="1" x14ac:dyDescent="0.2"/>
    <row r="23759" ht="12.75" customHeight="1" x14ac:dyDescent="0.2"/>
    <row r="23760" ht="12.75" customHeight="1" x14ac:dyDescent="0.2"/>
    <row r="23761" ht="12.75" customHeight="1" x14ac:dyDescent="0.2"/>
    <row r="23762" ht="12.75" customHeight="1" x14ac:dyDescent="0.2"/>
    <row r="23763" ht="12.75" customHeight="1" x14ac:dyDescent="0.2"/>
    <row r="23764" ht="12.75" customHeight="1" x14ac:dyDescent="0.2"/>
    <row r="23765" ht="12.75" customHeight="1" x14ac:dyDescent="0.2"/>
    <row r="23766" ht="12.75" customHeight="1" x14ac:dyDescent="0.2"/>
    <row r="23767" ht="12.75" customHeight="1" x14ac:dyDescent="0.2"/>
    <row r="23768" ht="12.75" customHeight="1" x14ac:dyDescent="0.2"/>
    <row r="23769" ht="12.75" customHeight="1" x14ac:dyDescent="0.2"/>
    <row r="23770" ht="12.75" customHeight="1" x14ac:dyDescent="0.2"/>
    <row r="23771" ht="12.75" customHeight="1" x14ac:dyDescent="0.2"/>
    <row r="23772" ht="12.75" customHeight="1" x14ac:dyDescent="0.2"/>
    <row r="23773" ht="12.75" customHeight="1" x14ac:dyDescent="0.2"/>
    <row r="23774" ht="12.75" customHeight="1" x14ac:dyDescent="0.2"/>
    <row r="23775" ht="12.75" customHeight="1" x14ac:dyDescent="0.2"/>
    <row r="23776" ht="12.75" customHeight="1" x14ac:dyDescent="0.2"/>
    <row r="23777" ht="12.75" customHeight="1" x14ac:dyDescent="0.2"/>
    <row r="23778" ht="12.75" customHeight="1" x14ac:dyDescent="0.2"/>
    <row r="23779" ht="12.75" customHeight="1" x14ac:dyDescent="0.2"/>
    <row r="23780" ht="12.75" customHeight="1" x14ac:dyDescent="0.2"/>
    <row r="23781" ht="12.75" customHeight="1" x14ac:dyDescent="0.2"/>
    <row r="23782" ht="12.75" customHeight="1" x14ac:dyDescent="0.2"/>
    <row r="23783" ht="12.75" customHeight="1" x14ac:dyDescent="0.2"/>
    <row r="23784" ht="12.75" customHeight="1" x14ac:dyDescent="0.2"/>
    <row r="23785" ht="12.75" customHeight="1" x14ac:dyDescent="0.2"/>
    <row r="23786" ht="12.75" customHeight="1" x14ac:dyDescent="0.2"/>
    <row r="23787" ht="12.75" customHeight="1" x14ac:dyDescent="0.2"/>
    <row r="23788" ht="12.75" customHeight="1" x14ac:dyDescent="0.2"/>
    <row r="23789" ht="12.75" customHeight="1" x14ac:dyDescent="0.2"/>
    <row r="23790" ht="12.75" customHeight="1" x14ac:dyDescent="0.2"/>
    <row r="23791" ht="12.75" customHeight="1" x14ac:dyDescent="0.2"/>
    <row r="23792" ht="12.75" customHeight="1" x14ac:dyDescent="0.2"/>
    <row r="23793" ht="12.75" customHeight="1" x14ac:dyDescent="0.2"/>
    <row r="23794" ht="12.75" customHeight="1" x14ac:dyDescent="0.2"/>
    <row r="23795" ht="12.75" customHeight="1" x14ac:dyDescent="0.2"/>
    <row r="23796" ht="12.75" customHeight="1" x14ac:dyDescent="0.2"/>
    <row r="23797" ht="12.75" customHeight="1" x14ac:dyDescent="0.2"/>
    <row r="23798" ht="12.75" customHeight="1" x14ac:dyDescent="0.2"/>
    <row r="23799" ht="12.75" customHeight="1" x14ac:dyDescent="0.2"/>
    <row r="23800" ht="12.75" customHeight="1" x14ac:dyDescent="0.2"/>
    <row r="23801" ht="12.75" customHeight="1" x14ac:dyDescent="0.2"/>
    <row r="23802" ht="12.75" customHeight="1" x14ac:dyDescent="0.2"/>
    <row r="23803" ht="12.75" customHeight="1" x14ac:dyDescent="0.2"/>
    <row r="23804" ht="12.75" customHeight="1" x14ac:dyDescent="0.2"/>
    <row r="23805" ht="12.75" customHeight="1" x14ac:dyDescent="0.2"/>
    <row r="23806" ht="12.75" customHeight="1" x14ac:dyDescent="0.2"/>
    <row r="23807" ht="12.75" customHeight="1" x14ac:dyDescent="0.2"/>
    <row r="23808" ht="12.75" customHeight="1" x14ac:dyDescent="0.2"/>
    <row r="23809" ht="12.75" customHeight="1" x14ac:dyDescent="0.2"/>
    <row r="23810" ht="12.75" customHeight="1" x14ac:dyDescent="0.2"/>
    <row r="23811" ht="12.75" customHeight="1" x14ac:dyDescent="0.2"/>
    <row r="23812" ht="12.75" customHeight="1" x14ac:dyDescent="0.2"/>
    <row r="23813" ht="12.75" customHeight="1" x14ac:dyDescent="0.2"/>
    <row r="23814" ht="12.75" customHeight="1" x14ac:dyDescent="0.2"/>
    <row r="23815" ht="12.75" customHeight="1" x14ac:dyDescent="0.2"/>
    <row r="23816" ht="12.75" customHeight="1" x14ac:dyDescent="0.2"/>
    <row r="23817" ht="12.75" customHeight="1" x14ac:dyDescent="0.2"/>
    <row r="23818" ht="12.75" customHeight="1" x14ac:dyDescent="0.2"/>
    <row r="23819" ht="12.75" customHeight="1" x14ac:dyDescent="0.2"/>
    <row r="23820" ht="12.75" customHeight="1" x14ac:dyDescent="0.2"/>
    <row r="23821" ht="12.75" customHeight="1" x14ac:dyDescent="0.2"/>
    <row r="23822" ht="12.75" customHeight="1" x14ac:dyDescent="0.2"/>
    <row r="23823" ht="12.75" customHeight="1" x14ac:dyDescent="0.2"/>
    <row r="23824" ht="12.75" customHeight="1" x14ac:dyDescent="0.2"/>
    <row r="23825" ht="12.75" customHeight="1" x14ac:dyDescent="0.2"/>
    <row r="23826" ht="12.75" customHeight="1" x14ac:dyDescent="0.2"/>
    <row r="23827" ht="12.75" customHeight="1" x14ac:dyDescent="0.2"/>
    <row r="23828" ht="12.75" customHeight="1" x14ac:dyDescent="0.2"/>
    <row r="23829" ht="12.75" customHeight="1" x14ac:dyDescent="0.2"/>
    <row r="23830" ht="12.75" customHeight="1" x14ac:dyDescent="0.2"/>
    <row r="23831" ht="12.75" customHeight="1" x14ac:dyDescent="0.2"/>
    <row r="23832" ht="12.75" customHeight="1" x14ac:dyDescent="0.2"/>
    <row r="23833" ht="12.75" customHeight="1" x14ac:dyDescent="0.2"/>
    <row r="23834" ht="12.75" customHeight="1" x14ac:dyDescent="0.2"/>
    <row r="23835" ht="12.75" customHeight="1" x14ac:dyDescent="0.2"/>
    <row r="23836" ht="12.75" customHeight="1" x14ac:dyDescent="0.2"/>
    <row r="23837" ht="12.75" customHeight="1" x14ac:dyDescent="0.2"/>
    <row r="23838" ht="12.75" customHeight="1" x14ac:dyDescent="0.2"/>
    <row r="23839" ht="12.75" customHeight="1" x14ac:dyDescent="0.2"/>
    <row r="23840" ht="12.75" customHeight="1" x14ac:dyDescent="0.2"/>
    <row r="23841" ht="12.75" customHeight="1" x14ac:dyDescent="0.2"/>
    <row r="23842" ht="12.75" customHeight="1" x14ac:dyDescent="0.2"/>
    <row r="23843" ht="12.75" customHeight="1" x14ac:dyDescent="0.2"/>
    <row r="23844" ht="12.75" customHeight="1" x14ac:dyDescent="0.2"/>
    <row r="23845" ht="12.75" customHeight="1" x14ac:dyDescent="0.2"/>
    <row r="23846" ht="12.75" customHeight="1" x14ac:dyDescent="0.2"/>
    <row r="23847" ht="12.75" customHeight="1" x14ac:dyDescent="0.2"/>
    <row r="23848" ht="12.75" customHeight="1" x14ac:dyDescent="0.2"/>
    <row r="23849" ht="12.75" customHeight="1" x14ac:dyDescent="0.2"/>
    <row r="23850" ht="12.75" customHeight="1" x14ac:dyDescent="0.2"/>
    <row r="23851" ht="12.75" customHeight="1" x14ac:dyDescent="0.2"/>
    <row r="23852" ht="12.75" customHeight="1" x14ac:dyDescent="0.2"/>
    <row r="23853" ht="12.75" customHeight="1" x14ac:dyDescent="0.2"/>
    <row r="23854" ht="12.75" customHeight="1" x14ac:dyDescent="0.2"/>
    <row r="23855" ht="12.75" customHeight="1" x14ac:dyDescent="0.2"/>
    <row r="23856" ht="12.75" customHeight="1" x14ac:dyDescent="0.2"/>
    <row r="23857" ht="12.75" customHeight="1" x14ac:dyDescent="0.2"/>
    <row r="23858" ht="12.75" customHeight="1" x14ac:dyDescent="0.2"/>
    <row r="23859" ht="12.75" customHeight="1" x14ac:dyDescent="0.2"/>
    <row r="23860" ht="12.75" customHeight="1" x14ac:dyDescent="0.2"/>
    <row r="23861" ht="12.75" customHeight="1" x14ac:dyDescent="0.2"/>
    <row r="23862" ht="12.75" customHeight="1" x14ac:dyDescent="0.2"/>
    <row r="23863" ht="12.75" customHeight="1" x14ac:dyDescent="0.2"/>
    <row r="23864" ht="12.75" customHeight="1" x14ac:dyDescent="0.2"/>
    <row r="23865" ht="12.75" customHeight="1" x14ac:dyDescent="0.2"/>
    <row r="23866" ht="12.75" customHeight="1" x14ac:dyDescent="0.2"/>
    <row r="23867" ht="12.75" customHeight="1" x14ac:dyDescent="0.2"/>
    <row r="23868" ht="12.75" customHeight="1" x14ac:dyDescent="0.2"/>
    <row r="23869" ht="12.75" customHeight="1" x14ac:dyDescent="0.2"/>
    <row r="23870" ht="12.75" customHeight="1" x14ac:dyDescent="0.2"/>
    <row r="23871" ht="12.75" customHeight="1" x14ac:dyDescent="0.2"/>
    <row r="23872" ht="12.75" customHeight="1" x14ac:dyDescent="0.2"/>
    <row r="23873" ht="12.75" customHeight="1" x14ac:dyDescent="0.2"/>
    <row r="23874" ht="12.75" customHeight="1" x14ac:dyDescent="0.2"/>
    <row r="23875" ht="12.75" customHeight="1" x14ac:dyDescent="0.2"/>
    <row r="23876" ht="12.75" customHeight="1" x14ac:dyDescent="0.2"/>
    <row r="23877" ht="12.75" customHeight="1" x14ac:dyDescent="0.2"/>
    <row r="23878" ht="12.75" customHeight="1" x14ac:dyDescent="0.2"/>
    <row r="23879" ht="12.75" customHeight="1" x14ac:dyDescent="0.2"/>
    <row r="23880" ht="12.75" customHeight="1" x14ac:dyDescent="0.2"/>
    <row r="23881" ht="12.75" customHeight="1" x14ac:dyDescent="0.2"/>
    <row r="23882" ht="12.75" customHeight="1" x14ac:dyDescent="0.2"/>
    <row r="23883" ht="12.75" customHeight="1" x14ac:dyDescent="0.2"/>
    <row r="23884" ht="12.75" customHeight="1" x14ac:dyDescent="0.2"/>
    <row r="23885" ht="12.75" customHeight="1" x14ac:dyDescent="0.2"/>
    <row r="23886" ht="12.75" customHeight="1" x14ac:dyDescent="0.2"/>
    <row r="23887" ht="12.75" customHeight="1" x14ac:dyDescent="0.2"/>
    <row r="23888" ht="12.75" customHeight="1" x14ac:dyDescent="0.2"/>
    <row r="23889" ht="12.75" customHeight="1" x14ac:dyDescent="0.2"/>
    <row r="23890" ht="12.75" customHeight="1" x14ac:dyDescent="0.2"/>
    <row r="23891" ht="12.75" customHeight="1" x14ac:dyDescent="0.2"/>
    <row r="23892" ht="12.75" customHeight="1" x14ac:dyDescent="0.2"/>
    <row r="23893" ht="12.75" customHeight="1" x14ac:dyDescent="0.2"/>
    <row r="23894" ht="12.75" customHeight="1" x14ac:dyDescent="0.2"/>
    <row r="23895" ht="12.75" customHeight="1" x14ac:dyDescent="0.2"/>
    <row r="23896" ht="12.75" customHeight="1" x14ac:dyDescent="0.2"/>
    <row r="23897" ht="12.75" customHeight="1" x14ac:dyDescent="0.2"/>
    <row r="23898" ht="12.75" customHeight="1" x14ac:dyDescent="0.2"/>
    <row r="23899" ht="12.75" customHeight="1" x14ac:dyDescent="0.2"/>
    <row r="23900" ht="12.75" customHeight="1" x14ac:dyDescent="0.2"/>
    <row r="23901" ht="12.75" customHeight="1" x14ac:dyDescent="0.2"/>
    <row r="23902" ht="12.75" customHeight="1" x14ac:dyDescent="0.2"/>
    <row r="23903" ht="12.75" customHeight="1" x14ac:dyDescent="0.2"/>
    <row r="23904" ht="12.75" customHeight="1" x14ac:dyDescent="0.2"/>
    <row r="23905" ht="12.75" customHeight="1" x14ac:dyDescent="0.2"/>
    <row r="23906" ht="12.75" customHeight="1" x14ac:dyDescent="0.2"/>
    <row r="23907" ht="12.75" customHeight="1" x14ac:dyDescent="0.2"/>
    <row r="23908" ht="12.75" customHeight="1" x14ac:dyDescent="0.2"/>
    <row r="23909" ht="12.75" customHeight="1" x14ac:dyDescent="0.2"/>
    <row r="23910" ht="12.75" customHeight="1" x14ac:dyDescent="0.2"/>
    <row r="23911" ht="12.75" customHeight="1" x14ac:dyDescent="0.2"/>
    <row r="23912" ht="12.75" customHeight="1" x14ac:dyDescent="0.2"/>
    <row r="23913" ht="12.75" customHeight="1" x14ac:dyDescent="0.2"/>
    <row r="23914" ht="12.75" customHeight="1" x14ac:dyDescent="0.2"/>
    <row r="23915" ht="12.75" customHeight="1" x14ac:dyDescent="0.2"/>
    <row r="23916" ht="12.75" customHeight="1" x14ac:dyDescent="0.2"/>
    <row r="23917" ht="12.75" customHeight="1" x14ac:dyDescent="0.2"/>
    <row r="23918" ht="12.75" customHeight="1" x14ac:dyDescent="0.2"/>
    <row r="23919" ht="12.75" customHeight="1" x14ac:dyDescent="0.2"/>
    <row r="23920" ht="12.75" customHeight="1" x14ac:dyDescent="0.2"/>
    <row r="23921" ht="12.75" customHeight="1" x14ac:dyDescent="0.2"/>
    <row r="23922" ht="12.75" customHeight="1" x14ac:dyDescent="0.2"/>
    <row r="23923" ht="12.75" customHeight="1" x14ac:dyDescent="0.2"/>
    <row r="23924" ht="12.75" customHeight="1" x14ac:dyDescent="0.2"/>
    <row r="23925" ht="12.75" customHeight="1" x14ac:dyDescent="0.2"/>
    <row r="23926" ht="12.75" customHeight="1" x14ac:dyDescent="0.2"/>
    <row r="23927" ht="12.75" customHeight="1" x14ac:dyDescent="0.2"/>
    <row r="23928" ht="12.75" customHeight="1" x14ac:dyDescent="0.2"/>
    <row r="23929" ht="12.75" customHeight="1" x14ac:dyDescent="0.2"/>
    <row r="23930" ht="12.75" customHeight="1" x14ac:dyDescent="0.2"/>
    <row r="23931" ht="12.75" customHeight="1" x14ac:dyDescent="0.2"/>
    <row r="23932" ht="12.75" customHeight="1" x14ac:dyDescent="0.2"/>
    <row r="23933" ht="12.75" customHeight="1" x14ac:dyDescent="0.2"/>
    <row r="23934" ht="12.75" customHeight="1" x14ac:dyDescent="0.2"/>
    <row r="23935" ht="12.75" customHeight="1" x14ac:dyDescent="0.2"/>
    <row r="23936" ht="12.75" customHeight="1" x14ac:dyDescent="0.2"/>
    <row r="23937" ht="12.75" customHeight="1" x14ac:dyDescent="0.2"/>
    <row r="23938" ht="12.75" customHeight="1" x14ac:dyDescent="0.2"/>
    <row r="23939" ht="12.75" customHeight="1" x14ac:dyDescent="0.2"/>
    <row r="23940" ht="12.75" customHeight="1" x14ac:dyDescent="0.2"/>
    <row r="23941" ht="12.75" customHeight="1" x14ac:dyDescent="0.2"/>
    <row r="23942" ht="12.75" customHeight="1" x14ac:dyDescent="0.2"/>
    <row r="23943" ht="12.75" customHeight="1" x14ac:dyDescent="0.2"/>
    <row r="23944" ht="12.75" customHeight="1" x14ac:dyDescent="0.2"/>
    <row r="23945" ht="12.75" customHeight="1" x14ac:dyDescent="0.2"/>
    <row r="23946" ht="12.75" customHeight="1" x14ac:dyDescent="0.2"/>
    <row r="23947" ht="12.75" customHeight="1" x14ac:dyDescent="0.2"/>
    <row r="23948" ht="12.75" customHeight="1" x14ac:dyDescent="0.2"/>
    <row r="23949" ht="12.75" customHeight="1" x14ac:dyDescent="0.2"/>
    <row r="23950" ht="12.75" customHeight="1" x14ac:dyDescent="0.2"/>
    <row r="23951" ht="12.75" customHeight="1" x14ac:dyDescent="0.2"/>
    <row r="23952" ht="12.75" customHeight="1" x14ac:dyDescent="0.2"/>
    <row r="23953" ht="12.75" customHeight="1" x14ac:dyDescent="0.2"/>
    <row r="23954" ht="12.75" customHeight="1" x14ac:dyDescent="0.2"/>
    <row r="23955" ht="12.75" customHeight="1" x14ac:dyDescent="0.2"/>
    <row r="23956" ht="12.75" customHeight="1" x14ac:dyDescent="0.2"/>
    <row r="23957" ht="12.75" customHeight="1" x14ac:dyDescent="0.2"/>
    <row r="23958" ht="12.75" customHeight="1" x14ac:dyDescent="0.2"/>
    <row r="23959" ht="12.75" customHeight="1" x14ac:dyDescent="0.2"/>
    <row r="23960" ht="12.75" customHeight="1" x14ac:dyDescent="0.2"/>
    <row r="23961" ht="12.75" customHeight="1" x14ac:dyDescent="0.2"/>
    <row r="23962" ht="12.75" customHeight="1" x14ac:dyDescent="0.2"/>
    <row r="23963" ht="12.75" customHeight="1" x14ac:dyDescent="0.2"/>
    <row r="23964" ht="12.75" customHeight="1" x14ac:dyDescent="0.2"/>
    <row r="23965" ht="12.75" customHeight="1" x14ac:dyDescent="0.2"/>
    <row r="23966" ht="12.75" customHeight="1" x14ac:dyDescent="0.2"/>
    <row r="23967" ht="12.75" customHeight="1" x14ac:dyDescent="0.2"/>
    <row r="23968" ht="12.75" customHeight="1" x14ac:dyDescent="0.2"/>
    <row r="23969" ht="12.75" customHeight="1" x14ac:dyDescent="0.2"/>
    <row r="23970" ht="12.75" customHeight="1" x14ac:dyDescent="0.2"/>
    <row r="23971" ht="12.75" customHeight="1" x14ac:dyDescent="0.2"/>
    <row r="23972" ht="12.75" customHeight="1" x14ac:dyDescent="0.2"/>
    <row r="23973" ht="12.75" customHeight="1" x14ac:dyDescent="0.2"/>
    <row r="23974" ht="12.75" customHeight="1" x14ac:dyDescent="0.2"/>
    <row r="23975" ht="12.75" customHeight="1" x14ac:dyDescent="0.2"/>
    <row r="23976" ht="12.75" customHeight="1" x14ac:dyDescent="0.2"/>
    <row r="23977" ht="12.75" customHeight="1" x14ac:dyDescent="0.2"/>
    <row r="23978" ht="12.75" customHeight="1" x14ac:dyDescent="0.2"/>
    <row r="23979" ht="12.75" customHeight="1" x14ac:dyDescent="0.2"/>
    <row r="23980" ht="12.75" customHeight="1" x14ac:dyDescent="0.2"/>
    <row r="23981" ht="12.75" customHeight="1" x14ac:dyDescent="0.2"/>
    <row r="23982" ht="12.75" customHeight="1" x14ac:dyDescent="0.2"/>
    <row r="23983" ht="12.75" customHeight="1" x14ac:dyDescent="0.2"/>
    <row r="23984" ht="12.75" customHeight="1" x14ac:dyDescent="0.2"/>
    <row r="23985" ht="12.75" customHeight="1" x14ac:dyDescent="0.2"/>
    <row r="23986" ht="12.75" customHeight="1" x14ac:dyDescent="0.2"/>
    <row r="23987" ht="12.75" customHeight="1" x14ac:dyDescent="0.2"/>
    <row r="23988" ht="12.75" customHeight="1" x14ac:dyDescent="0.2"/>
    <row r="23989" ht="12.75" customHeight="1" x14ac:dyDescent="0.2"/>
    <row r="23990" ht="12.75" customHeight="1" x14ac:dyDescent="0.2"/>
    <row r="23991" ht="12.75" customHeight="1" x14ac:dyDescent="0.2"/>
    <row r="23992" ht="12.75" customHeight="1" x14ac:dyDescent="0.2"/>
    <row r="23993" ht="12.75" customHeight="1" x14ac:dyDescent="0.2"/>
    <row r="23994" ht="12.75" customHeight="1" x14ac:dyDescent="0.2"/>
    <row r="23995" ht="12.75" customHeight="1" x14ac:dyDescent="0.2"/>
    <row r="23996" ht="12.75" customHeight="1" x14ac:dyDescent="0.2"/>
    <row r="23997" ht="12.75" customHeight="1" x14ac:dyDescent="0.2"/>
    <row r="23998" ht="12.75" customHeight="1" x14ac:dyDescent="0.2"/>
    <row r="23999" ht="12.75" customHeight="1" x14ac:dyDescent="0.2"/>
    <row r="24000" ht="12.75" customHeight="1" x14ac:dyDescent="0.2"/>
    <row r="24001" ht="12.75" customHeight="1" x14ac:dyDescent="0.2"/>
    <row r="24002" ht="12.75" customHeight="1" x14ac:dyDescent="0.2"/>
    <row r="24003" ht="12.75" customHeight="1" x14ac:dyDescent="0.2"/>
    <row r="24004" ht="12.75" customHeight="1" x14ac:dyDescent="0.2"/>
    <row r="24005" ht="12.75" customHeight="1" x14ac:dyDescent="0.2"/>
    <row r="24006" ht="12.75" customHeight="1" x14ac:dyDescent="0.2"/>
    <row r="24007" ht="12.75" customHeight="1" x14ac:dyDescent="0.2"/>
    <row r="24008" ht="12.75" customHeight="1" x14ac:dyDescent="0.2"/>
    <row r="24009" ht="12.75" customHeight="1" x14ac:dyDescent="0.2"/>
    <row r="24010" ht="12.75" customHeight="1" x14ac:dyDescent="0.2"/>
    <row r="24011" ht="12.75" customHeight="1" x14ac:dyDescent="0.2"/>
    <row r="24012" ht="12.75" customHeight="1" x14ac:dyDescent="0.2"/>
    <row r="24013" ht="12.75" customHeight="1" x14ac:dyDescent="0.2"/>
    <row r="24014" ht="12.75" customHeight="1" x14ac:dyDescent="0.2"/>
    <row r="24015" ht="12.75" customHeight="1" x14ac:dyDescent="0.2"/>
    <row r="24016" ht="12.75" customHeight="1" x14ac:dyDescent="0.2"/>
    <row r="24017" ht="12.75" customHeight="1" x14ac:dyDescent="0.2"/>
    <row r="24018" ht="12.75" customHeight="1" x14ac:dyDescent="0.2"/>
    <row r="24019" ht="12.75" customHeight="1" x14ac:dyDescent="0.2"/>
    <row r="24020" ht="12.75" customHeight="1" x14ac:dyDescent="0.2"/>
    <row r="24021" ht="12.75" customHeight="1" x14ac:dyDescent="0.2"/>
    <row r="24022" ht="12.75" customHeight="1" x14ac:dyDescent="0.2"/>
    <row r="24023" ht="12.75" customHeight="1" x14ac:dyDescent="0.2"/>
    <row r="24024" ht="12.75" customHeight="1" x14ac:dyDescent="0.2"/>
    <row r="24025" ht="12.75" customHeight="1" x14ac:dyDescent="0.2"/>
    <row r="24026" ht="12.75" customHeight="1" x14ac:dyDescent="0.2"/>
    <row r="24027" ht="12.75" customHeight="1" x14ac:dyDescent="0.2"/>
    <row r="24028" ht="12.75" customHeight="1" x14ac:dyDescent="0.2"/>
    <row r="24029" ht="12.75" customHeight="1" x14ac:dyDescent="0.2"/>
    <row r="24030" ht="12.75" customHeight="1" x14ac:dyDescent="0.2"/>
    <row r="24031" ht="12.75" customHeight="1" x14ac:dyDescent="0.2"/>
    <row r="24032" ht="12.75" customHeight="1" x14ac:dyDescent="0.2"/>
    <row r="24033" ht="12.75" customHeight="1" x14ac:dyDescent="0.2"/>
    <row r="24034" ht="12.75" customHeight="1" x14ac:dyDescent="0.2"/>
    <row r="24035" ht="12.75" customHeight="1" x14ac:dyDescent="0.2"/>
    <row r="24036" ht="12.75" customHeight="1" x14ac:dyDescent="0.2"/>
    <row r="24037" ht="12.75" customHeight="1" x14ac:dyDescent="0.2"/>
    <row r="24038" ht="12.75" customHeight="1" x14ac:dyDescent="0.2"/>
    <row r="24039" ht="12.75" customHeight="1" x14ac:dyDescent="0.2"/>
    <row r="24040" ht="12.75" customHeight="1" x14ac:dyDescent="0.2"/>
    <row r="24041" ht="12.75" customHeight="1" x14ac:dyDescent="0.2"/>
    <row r="24042" ht="12.75" customHeight="1" x14ac:dyDescent="0.2"/>
    <row r="24043" ht="12.75" customHeight="1" x14ac:dyDescent="0.2"/>
    <row r="24044" ht="12.75" customHeight="1" x14ac:dyDescent="0.2"/>
    <row r="24045" ht="12.75" customHeight="1" x14ac:dyDescent="0.2"/>
    <row r="24046" ht="12.75" customHeight="1" x14ac:dyDescent="0.2"/>
    <row r="24047" ht="12.75" customHeight="1" x14ac:dyDescent="0.2"/>
    <row r="24048" ht="12.75" customHeight="1" x14ac:dyDescent="0.2"/>
    <row r="24049" ht="12.75" customHeight="1" x14ac:dyDescent="0.2"/>
    <row r="24050" ht="12.75" customHeight="1" x14ac:dyDescent="0.2"/>
    <row r="24051" ht="12.75" customHeight="1" x14ac:dyDescent="0.2"/>
    <row r="24052" ht="12.75" customHeight="1" x14ac:dyDescent="0.2"/>
    <row r="24053" ht="12.75" customHeight="1" x14ac:dyDescent="0.2"/>
    <row r="24054" ht="12.75" customHeight="1" x14ac:dyDescent="0.2"/>
    <row r="24055" ht="12.75" customHeight="1" x14ac:dyDescent="0.2"/>
    <row r="24056" ht="12.75" customHeight="1" x14ac:dyDescent="0.2"/>
    <row r="24057" ht="12.75" customHeight="1" x14ac:dyDescent="0.2"/>
    <row r="24058" ht="12.75" customHeight="1" x14ac:dyDescent="0.2"/>
    <row r="24059" ht="12.75" customHeight="1" x14ac:dyDescent="0.2"/>
    <row r="24060" ht="12.75" customHeight="1" x14ac:dyDescent="0.2"/>
    <row r="24061" ht="12.75" customHeight="1" x14ac:dyDescent="0.2"/>
    <row r="24062" ht="12.75" customHeight="1" x14ac:dyDescent="0.2"/>
    <row r="24063" ht="12.75" customHeight="1" x14ac:dyDescent="0.2"/>
    <row r="24064" ht="12.75" customHeight="1" x14ac:dyDescent="0.2"/>
    <row r="24065" ht="12.75" customHeight="1" x14ac:dyDescent="0.2"/>
    <row r="24066" ht="12.75" customHeight="1" x14ac:dyDescent="0.2"/>
    <row r="24067" ht="12.75" customHeight="1" x14ac:dyDescent="0.2"/>
    <row r="24068" ht="12.75" customHeight="1" x14ac:dyDescent="0.2"/>
    <row r="24069" ht="12.75" customHeight="1" x14ac:dyDescent="0.2"/>
    <row r="24070" ht="12.75" customHeight="1" x14ac:dyDescent="0.2"/>
    <row r="24071" ht="12.75" customHeight="1" x14ac:dyDescent="0.2"/>
    <row r="24072" ht="12.75" customHeight="1" x14ac:dyDescent="0.2"/>
    <row r="24073" ht="12.75" customHeight="1" x14ac:dyDescent="0.2"/>
    <row r="24074" ht="12.75" customHeight="1" x14ac:dyDescent="0.2"/>
    <row r="24075" ht="12.75" customHeight="1" x14ac:dyDescent="0.2"/>
    <row r="24076" ht="12.75" customHeight="1" x14ac:dyDescent="0.2"/>
    <row r="24077" ht="12.75" customHeight="1" x14ac:dyDescent="0.2"/>
    <row r="24078" ht="12.75" customHeight="1" x14ac:dyDescent="0.2"/>
    <row r="24079" ht="12.75" customHeight="1" x14ac:dyDescent="0.2"/>
    <row r="24080" ht="12.75" customHeight="1" x14ac:dyDescent="0.2"/>
    <row r="24081" ht="12.75" customHeight="1" x14ac:dyDescent="0.2"/>
    <row r="24082" ht="12.75" customHeight="1" x14ac:dyDescent="0.2"/>
    <row r="24083" ht="12.75" customHeight="1" x14ac:dyDescent="0.2"/>
    <row r="24084" ht="12.75" customHeight="1" x14ac:dyDescent="0.2"/>
    <row r="24085" ht="12.75" customHeight="1" x14ac:dyDescent="0.2"/>
    <row r="24086" ht="12.75" customHeight="1" x14ac:dyDescent="0.2"/>
    <row r="24087" ht="12.75" customHeight="1" x14ac:dyDescent="0.2"/>
    <row r="24088" ht="12.75" customHeight="1" x14ac:dyDescent="0.2"/>
    <row r="24089" ht="12.75" customHeight="1" x14ac:dyDescent="0.2"/>
    <row r="24090" ht="12.75" customHeight="1" x14ac:dyDescent="0.2"/>
    <row r="24091" ht="12.75" customHeight="1" x14ac:dyDescent="0.2"/>
    <row r="24092" ht="12.75" customHeight="1" x14ac:dyDescent="0.2"/>
    <row r="24093" ht="12.75" customHeight="1" x14ac:dyDescent="0.2"/>
    <row r="24094" ht="12.75" customHeight="1" x14ac:dyDescent="0.2"/>
    <row r="24095" ht="12.75" customHeight="1" x14ac:dyDescent="0.2"/>
    <row r="24096" ht="12.75" customHeight="1" x14ac:dyDescent="0.2"/>
    <row r="24097" ht="12.75" customHeight="1" x14ac:dyDescent="0.2"/>
    <row r="24098" ht="12.75" customHeight="1" x14ac:dyDescent="0.2"/>
    <row r="24099" ht="12.75" customHeight="1" x14ac:dyDescent="0.2"/>
    <row r="24100" ht="12.75" customHeight="1" x14ac:dyDescent="0.2"/>
    <row r="24101" ht="12.75" customHeight="1" x14ac:dyDescent="0.2"/>
    <row r="24102" ht="12.75" customHeight="1" x14ac:dyDescent="0.2"/>
    <row r="24103" ht="12.75" customHeight="1" x14ac:dyDescent="0.2"/>
    <row r="24104" ht="12.75" customHeight="1" x14ac:dyDescent="0.2"/>
    <row r="24105" ht="12.75" customHeight="1" x14ac:dyDescent="0.2"/>
    <row r="24106" ht="12.75" customHeight="1" x14ac:dyDescent="0.2"/>
    <row r="24107" ht="12.75" customHeight="1" x14ac:dyDescent="0.2"/>
    <row r="24108" ht="12.75" customHeight="1" x14ac:dyDescent="0.2"/>
    <row r="24109" ht="12.75" customHeight="1" x14ac:dyDescent="0.2"/>
    <row r="24110" ht="12.75" customHeight="1" x14ac:dyDescent="0.2"/>
    <row r="24111" ht="12.75" customHeight="1" x14ac:dyDescent="0.2"/>
    <row r="24112" ht="12.75" customHeight="1" x14ac:dyDescent="0.2"/>
    <row r="24113" ht="12.75" customHeight="1" x14ac:dyDescent="0.2"/>
    <row r="24114" ht="12.75" customHeight="1" x14ac:dyDescent="0.2"/>
    <row r="24115" ht="12.75" customHeight="1" x14ac:dyDescent="0.2"/>
    <row r="24116" ht="12.75" customHeight="1" x14ac:dyDescent="0.2"/>
    <row r="24117" ht="12.75" customHeight="1" x14ac:dyDescent="0.2"/>
    <row r="24118" ht="12.75" customHeight="1" x14ac:dyDescent="0.2"/>
    <row r="24119" ht="12.75" customHeight="1" x14ac:dyDescent="0.2"/>
    <row r="24120" ht="12.75" customHeight="1" x14ac:dyDescent="0.2"/>
    <row r="24121" ht="12.75" customHeight="1" x14ac:dyDescent="0.2"/>
    <row r="24122" ht="12.75" customHeight="1" x14ac:dyDescent="0.2"/>
    <row r="24123" ht="12.75" customHeight="1" x14ac:dyDescent="0.2"/>
    <row r="24124" ht="12.75" customHeight="1" x14ac:dyDescent="0.2"/>
    <row r="24125" ht="12.75" customHeight="1" x14ac:dyDescent="0.2"/>
    <row r="24126" ht="12.75" customHeight="1" x14ac:dyDescent="0.2"/>
    <row r="24127" ht="12.75" customHeight="1" x14ac:dyDescent="0.2"/>
    <row r="24128" ht="12.75" customHeight="1" x14ac:dyDescent="0.2"/>
    <row r="24129" ht="12.75" customHeight="1" x14ac:dyDescent="0.2"/>
    <row r="24130" ht="12.75" customHeight="1" x14ac:dyDescent="0.2"/>
    <row r="24131" ht="12.75" customHeight="1" x14ac:dyDescent="0.2"/>
    <row r="24132" ht="12.75" customHeight="1" x14ac:dyDescent="0.2"/>
    <row r="24133" ht="12.75" customHeight="1" x14ac:dyDescent="0.2"/>
    <row r="24134" ht="12.75" customHeight="1" x14ac:dyDescent="0.2"/>
    <row r="24135" ht="12.75" customHeight="1" x14ac:dyDescent="0.2"/>
    <row r="24136" ht="12.75" customHeight="1" x14ac:dyDescent="0.2"/>
    <row r="24137" ht="12.75" customHeight="1" x14ac:dyDescent="0.2"/>
    <row r="24138" ht="12.75" customHeight="1" x14ac:dyDescent="0.2"/>
    <row r="24139" ht="12.75" customHeight="1" x14ac:dyDescent="0.2"/>
    <row r="24140" ht="12.75" customHeight="1" x14ac:dyDescent="0.2"/>
    <row r="24141" ht="12.75" customHeight="1" x14ac:dyDescent="0.2"/>
    <row r="24142" ht="12.75" customHeight="1" x14ac:dyDescent="0.2"/>
    <row r="24143" ht="12.75" customHeight="1" x14ac:dyDescent="0.2"/>
    <row r="24144" ht="12.75" customHeight="1" x14ac:dyDescent="0.2"/>
    <row r="24145" ht="12.75" customHeight="1" x14ac:dyDescent="0.2"/>
    <row r="24146" ht="12.75" customHeight="1" x14ac:dyDescent="0.2"/>
    <row r="24147" ht="12.75" customHeight="1" x14ac:dyDescent="0.2"/>
    <row r="24148" ht="12.75" customHeight="1" x14ac:dyDescent="0.2"/>
    <row r="24149" ht="12.75" customHeight="1" x14ac:dyDescent="0.2"/>
    <row r="24150" ht="12.75" customHeight="1" x14ac:dyDescent="0.2"/>
    <row r="24151" ht="12.75" customHeight="1" x14ac:dyDescent="0.2"/>
    <row r="24152" ht="12.75" customHeight="1" x14ac:dyDescent="0.2"/>
    <row r="24153" ht="12.75" customHeight="1" x14ac:dyDescent="0.2"/>
    <row r="24154" ht="12.75" customHeight="1" x14ac:dyDescent="0.2"/>
    <row r="24155" ht="12.75" customHeight="1" x14ac:dyDescent="0.2"/>
    <row r="24156" ht="12.75" customHeight="1" x14ac:dyDescent="0.2"/>
    <row r="24157" ht="12.75" customHeight="1" x14ac:dyDescent="0.2"/>
    <row r="24158" ht="12.75" customHeight="1" x14ac:dyDescent="0.2"/>
    <row r="24159" ht="12.75" customHeight="1" x14ac:dyDescent="0.2"/>
    <row r="24160" ht="12.75" customHeight="1" x14ac:dyDescent="0.2"/>
    <row r="24161" ht="12.75" customHeight="1" x14ac:dyDescent="0.2"/>
    <row r="24162" ht="12.75" customHeight="1" x14ac:dyDescent="0.2"/>
    <row r="24163" ht="12.75" customHeight="1" x14ac:dyDescent="0.2"/>
    <row r="24164" ht="12.75" customHeight="1" x14ac:dyDescent="0.2"/>
    <row r="24165" ht="12.75" customHeight="1" x14ac:dyDescent="0.2"/>
    <row r="24166" ht="12.75" customHeight="1" x14ac:dyDescent="0.2"/>
    <row r="24167" ht="12.75" customHeight="1" x14ac:dyDescent="0.2"/>
    <row r="24168" ht="12.75" customHeight="1" x14ac:dyDescent="0.2"/>
    <row r="24169" ht="12.75" customHeight="1" x14ac:dyDescent="0.2"/>
    <row r="24170" ht="12.75" customHeight="1" x14ac:dyDescent="0.2"/>
    <row r="24171" ht="12.75" customHeight="1" x14ac:dyDescent="0.2"/>
    <row r="24172" ht="12.75" customHeight="1" x14ac:dyDescent="0.2"/>
    <row r="24173" ht="12.75" customHeight="1" x14ac:dyDescent="0.2"/>
    <row r="24174" ht="12.75" customHeight="1" x14ac:dyDescent="0.2"/>
    <row r="24175" ht="12.75" customHeight="1" x14ac:dyDescent="0.2"/>
    <row r="24176" ht="12.75" customHeight="1" x14ac:dyDescent="0.2"/>
    <row r="24177" ht="12.75" customHeight="1" x14ac:dyDescent="0.2"/>
    <row r="24178" ht="12.75" customHeight="1" x14ac:dyDescent="0.2"/>
    <row r="24179" ht="12.75" customHeight="1" x14ac:dyDescent="0.2"/>
    <row r="24180" ht="12.75" customHeight="1" x14ac:dyDescent="0.2"/>
    <row r="24181" ht="12.75" customHeight="1" x14ac:dyDescent="0.2"/>
    <row r="24182" ht="12.75" customHeight="1" x14ac:dyDescent="0.2"/>
    <row r="24183" ht="12.75" customHeight="1" x14ac:dyDescent="0.2"/>
    <row r="24184" ht="12.75" customHeight="1" x14ac:dyDescent="0.2"/>
    <row r="24185" ht="12.75" customHeight="1" x14ac:dyDescent="0.2"/>
    <row r="24186" ht="12.75" customHeight="1" x14ac:dyDescent="0.2"/>
    <row r="24187" ht="12.75" customHeight="1" x14ac:dyDescent="0.2"/>
    <row r="24188" ht="12.75" customHeight="1" x14ac:dyDescent="0.2"/>
    <row r="24189" ht="12.75" customHeight="1" x14ac:dyDescent="0.2"/>
    <row r="24190" ht="12.75" customHeight="1" x14ac:dyDescent="0.2"/>
    <row r="24191" ht="12.75" customHeight="1" x14ac:dyDescent="0.2"/>
    <row r="24192" ht="12.75" customHeight="1" x14ac:dyDescent="0.2"/>
    <row r="24193" ht="12.75" customHeight="1" x14ac:dyDescent="0.2"/>
    <row r="24194" ht="12.75" customHeight="1" x14ac:dyDescent="0.2"/>
    <row r="24195" ht="12.75" customHeight="1" x14ac:dyDescent="0.2"/>
    <row r="24196" ht="12.75" customHeight="1" x14ac:dyDescent="0.2"/>
    <row r="24197" ht="12.75" customHeight="1" x14ac:dyDescent="0.2"/>
    <row r="24198" ht="12.75" customHeight="1" x14ac:dyDescent="0.2"/>
    <row r="24199" ht="12.75" customHeight="1" x14ac:dyDescent="0.2"/>
    <row r="24200" ht="12.75" customHeight="1" x14ac:dyDescent="0.2"/>
    <row r="24201" ht="12.75" customHeight="1" x14ac:dyDescent="0.2"/>
    <row r="24202" ht="12.75" customHeight="1" x14ac:dyDescent="0.2"/>
    <row r="24203" ht="12.75" customHeight="1" x14ac:dyDescent="0.2"/>
    <row r="24204" ht="12.75" customHeight="1" x14ac:dyDescent="0.2"/>
    <row r="24205" ht="12.75" customHeight="1" x14ac:dyDescent="0.2"/>
    <row r="24206" ht="12.75" customHeight="1" x14ac:dyDescent="0.2"/>
    <row r="24207" ht="12.75" customHeight="1" x14ac:dyDescent="0.2"/>
    <row r="24208" ht="12.75" customHeight="1" x14ac:dyDescent="0.2"/>
    <row r="24209" ht="12.75" customHeight="1" x14ac:dyDescent="0.2"/>
    <row r="24210" ht="12.75" customHeight="1" x14ac:dyDescent="0.2"/>
    <row r="24211" ht="12.75" customHeight="1" x14ac:dyDescent="0.2"/>
    <row r="24212" ht="12.75" customHeight="1" x14ac:dyDescent="0.2"/>
    <row r="24213" ht="12.75" customHeight="1" x14ac:dyDescent="0.2"/>
    <row r="24214" ht="12.75" customHeight="1" x14ac:dyDescent="0.2"/>
    <row r="24215" ht="12.75" customHeight="1" x14ac:dyDescent="0.2"/>
    <row r="24216" ht="12.75" customHeight="1" x14ac:dyDescent="0.2"/>
    <row r="24217" ht="12.75" customHeight="1" x14ac:dyDescent="0.2"/>
    <row r="24218" ht="12.75" customHeight="1" x14ac:dyDescent="0.2"/>
    <row r="24219" ht="12.75" customHeight="1" x14ac:dyDescent="0.2"/>
    <row r="24220" ht="12.75" customHeight="1" x14ac:dyDescent="0.2"/>
    <row r="24221" ht="12.75" customHeight="1" x14ac:dyDescent="0.2"/>
    <row r="24222" ht="12.75" customHeight="1" x14ac:dyDescent="0.2"/>
    <row r="24223" ht="12.75" customHeight="1" x14ac:dyDescent="0.2"/>
    <row r="24224" ht="12.75" customHeight="1" x14ac:dyDescent="0.2"/>
    <row r="24225" ht="12.75" customHeight="1" x14ac:dyDescent="0.2"/>
    <row r="24226" ht="12.75" customHeight="1" x14ac:dyDescent="0.2"/>
    <row r="24227" ht="12.75" customHeight="1" x14ac:dyDescent="0.2"/>
    <row r="24228" ht="12.75" customHeight="1" x14ac:dyDescent="0.2"/>
    <row r="24229" ht="12.75" customHeight="1" x14ac:dyDescent="0.2"/>
    <row r="24230" ht="12.75" customHeight="1" x14ac:dyDescent="0.2"/>
    <row r="24231" ht="12.75" customHeight="1" x14ac:dyDescent="0.2"/>
    <row r="24232" ht="12.75" customHeight="1" x14ac:dyDescent="0.2"/>
    <row r="24233" ht="12.75" customHeight="1" x14ac:dyDescent="0.2"/>
    <row r="24234" ht="12.75" customHeight="1" x14ac:dyDescent="0.2"/>
    <row r="24235" ht="12.75" customHeight="1" x14ac:dyDescent="0.2"/>
    <row r="24236" ht="12.75" customHeight="1" x14ac:dyDescent="0.2"/>
    <row r="24237" ht="12.75" customHeight="1" x14ac:dyDescent="0.2"/>
    <row r="24238" ht="12.75" customHeight="1" x14ac:dyDescent="0.2"/>
    <row r="24239" ht="12.75" customHeight="1" x14ac:dyDescent="0.2"/>
    <row r="24240" ht="12.75" customHeight="1" x14ac:dyDescent="0.2"/>
    <row r="24241" ht="12.75" customHeight="1" x14ac:dyDescent="0.2"/>
    <row r="24242" ht="12.75" customHeight="1" x14ac:dyDescent="0.2"/>
    <row r="24243" ht="12.75" customHeight="1" x14ac:dyDescent="0.2"/>
    <row r="24244" ht="12.75" customHeight="1" x14ac:dyDescent="0.2"/>
    <row r="24245" ht="12.75" customHeight="1" x14ac:dyDescent="0.2"/>
    <row r="24246" ht="12.75" customHeight="1" x14ac:dyDescent="0.2"/>
    <row r="24247" ht="12.75" customHeight="1" x14ac:dyDescent="0.2"/>
    <row r="24248" ht="12.75" customHeight="1" x14ac:dyDescent="0.2"/>
    <row r="24249" ht="12.75" customHeight="1" x14ac:dyDescent="0.2"/>
    <row r="24250" ht="12.75" customHeight="1" x14ac:dyDescent="0.2"/>
    <row r="24251" ht="12.75" customHeight="1" x14ac:dyDescent="0.2"/>
    <row r="24252" ht="12.75" customHeight="1" x14ac:dyDescent="0.2"/>
    <row r="24253" ht="12.75" customHeight="1" x14ac:dyDescent="0.2"/>
    <row r="24254" ht="12.75" customHeight="1" x14ac:dyDescent="0.2"/>
    <row r="24255" ht="12.75" customHeight="1" x14ac:dyDescent="0.2"/>
    <row r="24256" ht="12.75" customHeight="1" x14ac:dyDescent="0.2"/>
    <row r="24257" ht="12.75" customHeight="1" x14ac:dyDescent="0.2"/>
    <row r="24258" ht="12.75" customHeight="1" x14ac:dyDescent="0.2"/>
    <row r="24259" ht="12.75" customHeight="1" x14ac:dyDescent="0.2"/>
    <row r="24260" ht="12.75" customHeight="1" x14ac:dyDescent="0.2"/>
    <row r="24261" ht="12.75" customHeight="1" x14ac:dyDescent="0.2"/>
    <row r="24262" ht="12.75" customHeight="1" x14ac:dyDescent="0.2"/>
    <row r="24263" ht="12.75" customHeight="1" x14ac:dyDescent="0.2"/>
    <row r="24264" ht="12.75" customHeight="1" x14ac:dyDescent="0.2"/>
    <row r="24265" ht="12.75" customHeight="1" x14ac:dyDescent="0.2"/>
    <row r="24266" ht="12.75" customHeight="1" x14ac:dyDescent="0.2"/>
    <row r="24267" ht="12.75" customHeight="1" x14ac:dyDescent="0.2"/>
    <row r="24268" ht="12.75" customHeight="1" x14ac:dyDescent="0.2"/>
    <row r="24269" ht="12.75" customHeight="1" x14ac:dyDescent="0.2"/>
    <row r="24270" ht="12.75" customHeight="1" x14ac:dyDescent="0.2"/>
    <row r="24271" ht="12.75" customHeight="1" x14ac:dyDescent="0.2"/>
    <row r="24272" ht="12.75" customHeight="1" x14ac:dyDescent="0.2"/>
    <row r="24273" ht="12.75" customHeight="1" x14ac:dyDescent="0.2"/>
    <row r="24274" ht="12.75" customHeight="1" x14ac:dyDescent="0.2"/>
    <row r="24275" ht="12.75" customHeight="1" x14ac:dyDescent="0.2"/>
    <row r="24276" ht="12.75" customHeight="1" x14ac:dyDescent="0.2"/>
    <row r="24277" ht="12.75" customHeight="1" x14ac:dyDescent="0.2"/>
    <row r="24278" ht="12.75" customHeight="1" x14ac:dyDescent="0.2"/>
    <row r="24279" ht="12.75" customHeight="1" x14ac:dyDescent="0.2"/>
    <row r="24280" ht="12.75" customHeight="1" x14ac:dyDescent="0.2"/>
    <row r="24281" ht="12.75" customHeight="1" x14ac:dyDescent="0.2"/>
    <row r="24282" ht="12.75" customHeight="1" x14ac:dyDescent="0.2"/>
    <row r="24283" ht="12.75" customHeight="1" x14ac:dyDescent="0.2"/>
    <row r="24284" ht="12.75" customHeight="1" x14ac:dyDescent="0.2"/>
    <row r="24285" ht="12.75" customHeight="1" x14ac:dyDescent="0.2"/>
    <row r="24286" ht="12.75" customHeight="1" x14ac:dyDescent="0.2"/>
    <row r="24287" ht="12.75" customHeight="1" x14ac:dyDescent="0.2"/>
    <row r="24288" ht="12.75" customHeight="1" x14ac:dyDescent="0.2"/>
    <row r="24289" ht="12.75" customHeight="1" x14ac:dyDescent="0.2"/>
    <row r="24290" ht="12.75" customHeight="1" x14ac:dyDescent="0.2"/>
    <row r="24291" ht="12.75" customHeight="1" x14ac:dyDescent="0.2"/>
    <row r="24292" ht="12.75" customHeight="1" x14ac:dyDescent="0.2"/>
    <row r="24293" ht="12.75" customHeight="1" x14ac:dyDescent="0.2"/>
    <row r="24294" ht="12.75" customHeight="1" x14ac:dyDescent="0.2"/>
    <row r="24295" ht="12.75" customHeight="1" x14ac:dyDescent="0.2"/>
    <row r="24296" ht="12.75" customHeight="1" x14ac:dyDescent="0.2"/>
    <row r="24297" ht="12.75" customHeight="1" x14ac:dyDescent="0.2"/>
    <row r="24298" ht="12.75" customHeight="1" x14ac:dyDescent="0.2"/>
    <row r="24299" ht="12.75" customHeight="1" x14ac:dyDescent="0.2"/>
    <row r="24300" ht="12.75" customHeight="1" x14ac:dyDescent="0.2"/>
    <row r="24301" ht="12.75" customHeight="1" x14ac:dyDescent="0.2"/>
    <row r="24302" ht="12.75" customHeight="1" x14ac:dyDescent="0.2"/>
    <row r="24303" ht="12.75" customHeight="1" x14ac:dyDescent="0.2"/>
    <row r="24304" ht="12.75" customHeight="1" x14ac:dyDescent="0.2"/>
    <row r="24305" ht="12.75" customHeight="1" x14ac:dyDescent="0.2"/>
    <row r="24306" ht="12.75" customHeight="1" x14ac:dyDescent="0.2"/>
    <row r="24307" ht="12.75" customHeight="1" x14ac:dyDescent="0.2"/>
    <row r="24308" ht="12.75" customHeight="1" x14ac:dyDescent="0.2"/>
    <row r="24309" ht="12.75" customHeight="1" x14ac:dyDescent="0.2"/>
    <row r="24310" ht="12.75" customHeight="1" x14ac:dyDescent="0.2"/>
    <row r="24311" ht="12.75" customHeight="1" x14ac:dyDescent="0.2"/>
    <row r="24312" ht="12.75" customHeight="1" x14ac:dyDescent="0.2"/>
    <row r="24313" ht="12.75" customHeight="1" x14ac:dyDescent="0.2"/>
    <row r="24314" ht="12.75" customHeight="1" x14ac:dyDescent="0.2"/>
    <row r="24315" ht="12.75" customHeight="1" x14ac:dyDescent="0.2"/>
    <row r="24316" ht="12.75" customHeight="1" x14ac:dyDescent="0.2"/>
    <row r="24317" ht="12.75" customHeight="1" x14ac:dyDescent="0.2"/>
    <row r="24318" ht="12.75" customHeight="1" x14ac:dyDescent="0.2"/>
    <row r="24319" ht="12.75" customHeight="1" x14ac:dyDescent="0.2"/>
    <row r="24320" ht="12.75" customHeight="1" x14ac:dyDescent="0.2"/>
    <row r="24321" ht="12.75" customHeight="1" x14ac:dyDescent="0.2"/>
    <row r="24322" ht="12.75" customHeight="1" x14ac:dyDescent="0.2"/>
    <row r="24323" ht="12.75" customHeight="1" x14ac:dyDescent="0.2"/>
    <row r="24324" ht="12.75" customHeight="1" x14ac:dyDescent="0.2"/>
    <row r="24325" ht="12.75" customHeight="1" x14ac:dyDescent="0.2"/>
    <row r="24326" ht="12.75" customHeight="1" x14ac:dyDescent="0.2"/>
    <row r="24327" ht="12.75" customHeight="1" x14ac:dyDescent="0.2"/>
    <row r="24328" ht="12.75" customHeight="1" x14ac:dyDescent="0.2"/>
    <row r="24329" ht="12.75" customHeight="1" x14ac:dyDescent="0.2"/>
    <row r="24330" ht="12.75" customHeight="1" x14ac:dyDescent="0.2"/>
    <row r="24331" ht="12.75" customHeight="1" x14ac:dyDescent="0.2"/>
    <row r="24332" ht="12.75" customHeight="1" x14ac:dyDescent="0.2"/>
    <row r="24333" ht="12.75" customHeight="1" x14ac:dyDescent="0.2"/>
    <row r="24334" ht="12.75" customHeight="1" x14ac:dyDescent="0.2"/>
    <row r="24335" ht="12.75" customHeight="1" x14ac:dyDescent="0.2"/>
    <row r="24336" ht="12.75" customHeight="1" x14ac:dyDescent="0.2"/>
    <row r="24337" ht="12.75" customHeight="1" x14ac:dyDescent="0.2"/>
    <row r="24338" ht="12.75" customHeight="1" x14ac:dyDescent="0.2"/>
    <row r="24339" ht="12.75" customHeight="1" x14ac:dyDescent="0.2"/>
    <row r="24340" ht="12.75" customHeight="1" x14ac:dyDescent="0.2"/>
    <row r="24341" ht="12.75" customHeight="1" x14ac:dyDescent="0.2"/>
    <row r="24342" ht="12.75" customHeight="1" x14ac:dyDescent="0.2"/>
    <row r="24343" ht="12.75" customHeight="1" x14ac:dyDescent="0.2"/>
    <row r="24344" ht="12.75" customHeight="1" x14ac:dyDescent="0.2"/>
    <row r="24345" ht="12.75" customHeight="1" x14ac:dyDescent="0.2"/>
    <row r="24346" ht="12.75" customHeight="1" x14ac:dyDescent="0.2"/>
    <row r="24347" ht="12.75" customHeight="1" x14ac:dyDescent="0.2"/>
    <row r="24348" ht="12.75" customHeight="1" x14ac:dyDescent="0.2"/>
    <row r="24349" ht="12.75" customHeight="1" x14ac:dyDescent="0.2"/>
    <row r="24350" ht="12.75" customHeight="1" x14ac:dyDescent="0.2"/>
    <row r="24351" ht="12.75" customHeight="1" x14ac:dyDescent="0.2"/>
    <row r="24352" ht="12.75" customHeight="1" x14ac:dyDescent="0.2"/>
    <row r="24353" ht="12.75" customHeight="1" x14ac:dyDescent="0.2"/>
    <row r="24354" ht="12.75" customHeight="1" x14ac:dyDescent="0.2"/>
    <row r="24355" ht="12.75" customHeight="1" x14ac:dyDescent="0.2"/>
    <row r="24356" ht="12.75" customHeight="1" x14ac:dyDescent="0.2"/>
    <row r="24357" ht="12.75" customHeight="1" x14ac:dyDescent="0.2"/>
    <row r="24358" ht="12.75" customHeight="1" x14ac:dyDescent="0.2"/>
    <row r="24359" ht="12.75" customHeight="1" x14ac:dyDescent="0.2"/>
    <row r="24360" ht="12.75" customHeight="1" x14ac:dyDescent="0.2"/>
    <row r="24361" ht="12.75" customHeight="1" x14ac:dyDescent="0.2"/>
    <row r="24362" ht="12.75" customHeight="1" x14ac:dyDescent="0.2"/>
    <row r="24363" ht="12.75" customHeight="1" x14ac:dyDescent="0.2"/>
    <row r="24364" ht="12.75" customHeight="1" x14ac:dyDescent="0.2"/>
    <row r="24365" ht="12.75" customHeight="1" x14ac:dyDescent="0.2"/>
    <row r="24366" ht="12.75" customHeight="1" x14ac:dyDescent="0.2"/>
    <row r="24367" ht="12.75" customHeight="1" x14ac:dyDescent="0.2"/>
    <row r="24368" ht="12.75" customHeight="1" x14ac:dyDescent="0.2"/>
    <row r="24369" ht="12.75" customHeight="1" x14ac:dyDescent="0.2"/>
    <row r="24370" ht="12.75" customHeight="1" x14ac:dyDescent="0.2"/>
    <row r="24371" ht="12.75" customHeight="1" x14ac:dyDescent="0.2"/>
    <row r="24372" ht="12.75" customHeight="1" x14ac:dyDescent="0.2"/>
    <row r="24373" ht="12.75" customHeight="1" x14ac:dyDescent="0.2"/>
    <row r="24374" ht="12.75" customHeight="1" x14ac:dyDescent="0.2"/>
    <row r="24375" ht="12.75" customHeight="1" x14ac:dyDescent="0.2"/>
    <row r="24376" ht="12.75" customHeight="1" x14ac:dyDescent="0.2"/>
    <row r="24377" ht="12.75" customHeight="1" x14ac:dyDescent="0.2"/>
    <row r="24378" ht="12.75" customHeight="1" x14ac:dyDescent="0.2"/>
    <row r="24379" ht="12.75" customHeight="1" x14ac:dyDescent="0.2"/>
    <row r="24380" ht="12.75" customHeight="1" x14ac:dyDescent="0.2"/>
    <row r="24381" ht="12.75" customHeight="1" x14ac:dyDescent="0.2"/>
    <row r="24382" ht="12.75" customHeight="1" x14ac:dyDescent="0.2"/>
    <row r="24383" ht="12.75" customHeight="1" x14ac:dyDescent="0.2"/>
    <row r="24384" ht="12.75" customHeight="1" x14ac:dyDescent="0.2"/>
    <row r="24385" ht="12.75" customHeight="1" x14ac:dyDescent="0.2"/>
    <row r="24386" ht="12.75" customHeight="1" x14ac:dyDescent="0.2"/>
    <row r="24387" ht="12.75" customHeight="1" x14ac:dyDescent="0.2"/>
    <row r="24388" ht="12.75" customHeight="1" x14ac:dyDescent="0.2"/>
    <row r="24389" ht="12.75" customHeight="1" x14ac:dyDescent="0.2"/>
    <row r="24390" ht="12.75" customHeight="1" x14ac:dyDescent="0.2"/>
    <row r="24391" ht="12.75" customHeight="1" x14ac:dyDescent="0.2"/>
    <row r="24392" ht="12.75" customHeight="1" x14ac:dyDescent="0.2"/>
    <row r="24393" ht="12.75" customHeight="1" x14ac:dyDescent="0.2"/>
    <row r="24394" ht="12.75" customHeight="1" x14ac:dyDescent="0.2"/>
    <row r="24395" ht="12.75" customHeight="1" x14ac:dyDescent="0.2"/>
    <row r="24396" ht="12.75" customHeight="1" x14ac:dyDescent="0.2"/>
    <row r="24397" ht="12.75" customHeight="1" x14ac:dyDescent="0.2"/>
    <row r="24398" ht="12.75" customHeight="1" x14ac:dyDescent="0.2"/>
    <row r="24399" ht="12.75" customHeight="1" x14ac:dyDescent="0.2"/>
    <row r="24400" ht="12.75" customHeight="1" x14ac:dyDescent="0.2"/>
    <row r="24401" ht="12.75" customHeight="1" x14ac:dyDescent="0.2"/>
    <row r="24402" ht="12.75" customHeight="1" x14ac:dyDescent="0.2"/>
    <row r="24403" ht="12.75" customHeight="1" x14ac:dyDescent="0.2"/>
    <row r="24404" ht="12.75" customHeight="1" x14ac:dyDescent="0.2"/>
    <row r="24405" ht="12.75" customHeight="1" x14ac:dyDescent="0.2"/>
    <row r="24406" ht="12.75" customHeight="1" x14ac:dyDescent="0.2"/>
    <row r="24407" ht="12.75" customHeight="1" x14ac:dyDescent="0.2"/>
    <row r="24408" ht="12.75" customHeight="1" x14ac:dyDescent="0.2"/>
    <row r="24409" ht="12.75" customHeight="1" x14ac:dyDescent="0.2"/>
    <row r="24410" ht="12.75" customHeight="1" x14ac:dyDescent="0.2"/>
    <row r="24411" ht="12.75" customHeight="1" x14ac:dyDescent="0.2"/>
    <row r="24412" ht="12.75" customHeight="1" x14ac:dyDescent="0.2"/>
    <row r="24413" ht="12.75" customHeight="1" x14ac:dyDescent="0.2"/>
    <row r="24414" ht="12.75" customHeight="1" x14ac:dyDescent="0.2"/>
    <row r="24415" ht="12.75" customHeight="1" x14ac:dyDescent="0.2"/>
    <row r="24416" ht="12.75" customHeight="1" x14ac:dyDescent="0.2"/>
    <row r="24417" ht="12.75" customHeight="1" x14ac:dyDescent="0.2"/>
    <row r="24418" ht="12.75" customHeight="1" x14ac:dyDescent="0.2"/>
    <row r="24419" ht="12.75" customHeight="1" x14ac:dyDescent="0.2"/>
    <row r="24420" ht="12.75" customHeight="1" x14ac:dyDescent="0.2"/>
    <row r="24421" ht="12.75" customHeight="1" x14ac:dyDescent="0.2"/>
    <row r="24422" ht="12.75" customHeight="1" x14ac:dyDescent="0.2"/>
    <row r="24423" ht="12.75" customHeight="1" x14ac:dyDescent="0.2"/>
    <row r="24424" ht="12.75" customHeight="1" x14ac:dyDescent="0.2"/>
    <row r="24425" ht="12.75" customHeight="1" x14ac:dyDescent="0.2"/>
    <row r="24426" ht="12.75" customHeight="1" x14ac:dyDescent="0.2"/>
    <row r="24427" ht="12.75" customHeight="1" x14ac:dyDescent="0.2"/>
    <row r="24428" ht="12.75" customHeight="1" x14ac:dyDescent="0.2"/>
    <row r="24429" ht="12.75" customHeight="1" x14ac:dyDescent="0.2"/>
    <row r="24430" ht="12.75" customHeight="1" x14ac:dyDescent="0.2"/>
    <row r="24431" ht="12.75" customHeight="1" x14ac:dyDescent="0.2"/>
    <row r="24432" ht="12.75" customHeight="1" x14ac:dyDescent="0.2"/>
    <row r="24433" ht="12.75" customHeight="1" x14ac:dyDescent="0.2"/>
    <row r="24434" ht="12.75" customHeight="1" x14ac:dyDescent="0.2"/>
    <row r="24435" ht="12.75" customHeight="1" x14ac:dyDescent="0.2"/>
    <row r="24436" ht="12.75" customHeight="1" x14ac:dyDescent="0.2"/>
    <row r="24437" ht="12.75" customHeight="1" x14ac:dyDescent="0.2"/>
    <row r="24438" ht="12.75" customHeight="1" x14ac:dyDescent="0.2"/>
    <row r="24439" ht="12.75" customHeight="1" x14ac:dyDescent="0.2"/>
    <row r="24440" ht="12.75" customHeight="1" x14ac:dyDescent="0.2"/>
    <row r="24441" ht="12.75" customHeight="1" x14ac:dyDescent="0.2"/>
    <row r="24442" ht="12.75" customHeight="1" x14ac:dyDescent="0.2"/>
    <row r="24443" ht="12.75" customHeight="1" x14ac:dyDescent="0.2"/>
    <row r="24444" ht="12.75" customHeight="1" x14ac:dyDescent="0.2"/>
    <row r="24445" ht="12.75" customHeight="1" x14ac:dyDescent="0.2"/>
    <row r="24446" ht="12.75" customHeight="1" x14ac:dyDescent="0.2"/>
    <row r="24447" ht="12.75" customHeight="1" x14ac:dyDescent="0.2"/>
    <row r="24448" ht="12.75" customHeight="1" x14ac:dyDescent="0.2"/>
    <row r="24449" ht="12.75" customHeight="1" x14ac:dyDescent="0.2"/>
    <row r="24450" ht="12.75" customHeight="1" x14ac:dyDescent="0.2"/>
    <row r="24451" ht="12.75" customHeight="1" x14ac:dyDescent="0.2"/>
    <row r="24452" ht="12.75" customHeight="1" x14ac:dyDescent="0.2"/>
    <row r="24453" ht="12.75" customHeight="1" x14ac:dyDescent="0.2"/>
    <row r="24454" ht="12.75" customHeight="1" x14ac:dyDescent="0.2"/>
    <row r="24455" ht="12.75" customHeight="1" x14ac:dyDescent="0.2"/>
    <row r="24456" ht="12.75" customHeight="1" x14ac:dyDescent="0.2"/>
    <row r="24457" ht="12.75" customHeight="1" x14ac:dyDescent="0.2"/>
    <row r="24458" ht="12.75" customHeight="1" x14ac:dyDescent="0.2"/>
    <row r="24459" ht="12.75" customHeight="1" x14ac:dyDescent="0.2"/>
    <row r="24460" ht="12.75" customHeight="1" x14ac:dyDescent="0.2"/>
    <row r="24461" ht="12.75" customHeight="1" x14ac:dyDescent="0.2"/>
    <row r="24462" ht="12.75" customHeight="1" x14ac:dyDescent="0.2"/>
    <row r="24463" ht="12.75" customHeight="1" x14ac:dyDescent="0.2"/>
    <row r="24464" ht="12.75" customHeight="1" x14ac:dyDescent="0.2"/>
    <row r="24465" ht="12.75" customHeight="1" x14ac:dyDescent="0.2"/>
    <row r="24466" ht="12.75" customHeight="1" x14ac:dyDescent="0.2"/>
    <row r="24467" ht="12.75" customHeight="1" x14ac:dyDescent="0.2"/>
    <row r="24468" ht="12.75" customHeight="1" x14ac:dyDescent="0.2"/>
    <row r="24469" ht="12.75" customHeight="1" x14ac:dyDescent="0.2"/>
    <row r="24470" ht="12.75" customHeight="1" x14ac:dyDescent="0.2"/>
    <row r="24471" ht="12.75" customHeight="1" x14ac:dyDescent="0.2"/>
    <row r="24472" ht="12.75" customHeight="1" x14ac:dyDescent="0.2"/>
    <row r="24473" ht="12.75" customHeight="1" x14ac:dyDescent="0.2"/>
    <row r="24474" ht="12.75" customHeight="1" x14ac:dyDescent="0.2"/>
    <row r="24475" ht="12.75" customHeight="1" x14ac:dyDescent="0.2"/>
    <row r="24476" ht="12.75" customHeight="1" x14ac:dyDescent="0.2"/>
    <row r="24477" ht="12.75" customHeight="1" x14ac:dyDescent="0.2"/>
    <row r="24478" ht="12.75" customHeight="1" x14ac:dyDescent="0.2"/>
    <row r="24479" ht="12.75" customHeight="1" x14ac:dyDescent="0.2"/>
    <row r="24480" ht="12.75" customHeight="1" x14ac:dyDescent="0.2"/>
    <row r="24481" ht="12.75" customHeight="1" x14ac:dyDescent="0.2"/>
    <row r="24482" ht="12.75" customHeight="1" x14ac:dyDescent="0.2"/>
    <row r="24483" ht="12.75" customHeight="1" x14ac:dyDescent="0.2"/>
    <row r="24484" ht="12.75" customHeight="1" x14ac:dyDescent="0.2"/>
    <row r="24485" ht="12.75" customHeight="1" x14ac:dyDescent="0.2"/>
    <row r="24486" ht="12.75" customHeight="1" x14ac:dyDescent="0.2"/>
    <row r="24487" ht="12.75" customHeight="1" x14ac:dyDescent="0.2"/>
    <row r="24488" ht="12.75" customHeight="1" x14ac:dyDescent="0.2"/>
    <row r="24489" ht="12.75" customHeight="1" x14ac:dyDescent="0.2"/>
    <row r="24490" ht="12.75" customHeight="1" x14ac:dyDescent="0.2"/>
    <row r="24491" ht="12.75" customHeight="1" x14ac:dyDescent="0.2"/>
    <row r="24492" ht="12.75" customHeight="1" x14ac:dyDescent="0.2"/>
    <row r="24493" ht="12.75" customHeight="1" x14ac:dyDescent="0.2"/>
    <row r="24494" ht="12.75" customHeight="1" x14ac:dyDescent="0.2"/>
    <row r="24495" ht="12.75" customHeight="1" x14ac:dyDescent="0.2"/>
    <row r="24496" ht="12.75" customHeight="1" x14ac:dyDescent="0.2"/>
    <row r="24497" ht="12.75" customHeight="1" x14ac:dyDescent="0.2"/>
    <row r="24498" ht="12.75" customHeight="1" x14ac:dyDescent="0.2"/>
    <row r="24499" ht="12.75" customHeight="1" x14ac:dyDescent="0.2"/>
    <row r="24500" ht="12.75" customHeight="1" x14ac:dyDescent="0.2"/>
    <row r="24501" ht="12.75" customHeight="1" x14ac:dyDescent="0.2"/>
    <row r="24502" ht="12.75" customHeight="1" x14ac:dyDescent="0.2"/>
    <row r="24503" ht="12.75" customHeight="1" x14ac:dyDescent="0.2"/>
    <row r="24504" ht="12.75" customHeight="1" x14ac:dyDescent="0.2"/>
    <row r="24505" ht="12.75" customHeight="1" x14ac:dyDescent="0.2"/>
    <row r="24506" ht="12.75" customHeight="1" x14ac:dyDescent="0.2"/>
    <row r="24507" ht="12.75" customHeight="1" x14ac:dyDescent="0.2"/>
    <row r="24508" ht="12.75" customHeight="1" x14ac:dyDescent="0.2"/>
    <row r="24509" ht="12.75" customHeight="1" x14ac:dyDescent="0.2"/>
    <row r="24510" ht="12.75" customHeight="1" x14ac:dyDescent="0.2"/>
    <row r="24511" ht="12.75" customHeight="1" x14ac:dyDescent="0.2"/>
    <row r="24512" ht="12.75" customHeight="1" x14ac:dyDescent="0.2"/>
    <row r="24513" ht="12.75" customHeight="1" x14ac:dyDescent="0.2"/>
    <row r="24514" ht="12.75" customHeight="1" x14ac:dyDescent="0.2"/>
    <row r="24515" ht="12.75" customHeight="1" x14ac:dyDescent="0.2"/>
    <row r="24516" ht="12.75" customHeight="1" x14ac:dyDescent="0.2"/>
    <row r="24517" ht="12.75" customHeight="1" x14ac:dyDescent="0.2"/>
    <row r="24518" ht="12.75" customHeight="1" x14ac:dyDescent="0.2"/>
    <row r="24519" ht="12.75" customHeight="1" x14ac:dyDescent="0.2"/>
    <row r="24520" ht="12.75" customHeight="1" x14ac:dyDescent="0.2"/>
    <row r="24521" ht="12.75" customHeight="1" x14ac:dyDescent="0.2"/>
    <row r="24522" ht="12.75" customHeight="1" x14ac:dyDescent="0.2"/>
    <row r="24523" ht="12.75" customHeight="1" x14ac:dyDescent="0.2"/>
    <row r="24524" ht="12.75" customHeight="1" x14ac:dyDescent="0.2"/>
    <row r="24525" ht="12.75" customHeight="1" x14ac:dyDescent="0.2"/>
    <row r="24526" ht="12.75" customHeight="1" x14ac:dyDescent="0.2"/>
    <row r="24527" ht="12.75" customHeight="1" x14ac:dyDescent="0.2"/>
    <row r="24528" ht="12.75" customHeight="1" x14ac:dyDescent="0.2"/>
    <row r="24529" ht="12.75" customHeight="1" x14ac:dyDescent="0.2"/>
    <row r="24530" ht="12.75" customHeight="1" x14ac:dyDescent="0.2"/>
    <row r="24531" ht="12.75" customHeight="1" x14ac:dyDescent="0.2"/>
    <row r="24532" ht="12.75" customHeight="1" x14ac:dyDescent="0.2"/>
    <row r="24533" ht="12.75" customHeight="1" x14ac:dyDescent="0.2"/>
    <row r="24534" ht="12.75" customHeight="1" x14ac:dyDescent="0.2"/>
    <row r="24535" ht="12.75" customHeight="1" x14ac:dyDescent="0.2"/>
    <row r="24536" ht="12.75" customHeight="1" x14ac:dyDescent="0.2"/>
    <row r="24537" ht="12.75" customHeight="1" x14ac:dyDescent="0.2"/>
    <row r="24538" ht="12.75" customHeight="1" x14ac:dyDescent="0.2"/>
    <row r="24539" ht="12.75" customHeight="1" x14ac:dyDescent="0.2"/>
    <row r="24540" ht="12.75" customHeight="1" x14ac:dyDescent="0.2"/>
    <row r="24541" ht="12.75" customHeight="1" x14ac:dyDescent="0.2"/>
    <row r="24542" ht="12.75" customHeight="1" x14ac:dyDescent="0.2"/>
    <row r="24543" ht="12.75" customHeight="1" x14ac:dyDescent="0.2"/>
    <row r="24544" ht="12.75" customHeight="1" x14ac:dyDescent="0.2"/>
    <row r="24545" ht="12.75" customHeight="1" x14ac:dyDescent="0.2"/>
    <row r="24546" ht="12.75" customHeight="1" x14ac:dyDescent="0.2"/>
    <row r="24547" ht="12.75" customHeight="1" x14ac:dyDescent="0.2"/>
    <row r="24548" ht="12.75" customHeight="1" x14ac:dyDescent="0.2"/>
    <row r="24549" ht="12.75" customHeight="1" x14ac:dyDescent="0.2"/>
    <row r="24550" ht="12.75" customHeight="1" x14ac:dyDescent="0.2"/>
    <row r="24551" ht="12.75" customHeight="1" x14ac:dyDescent="0.2"/>
    <row r="24552" ht="12.75" customHeight="1" x14ac:dyDescent="0.2"/>
    <row r="24553" ht="12.75" customHeight="1" x14ac:dyDescent="0.2"/>
    <row r="24554" ht="12.75" customHeight="1" x14ac:dyDescent="0.2"/>
    <row r="24555" ht="12.75" customHeight="1" x14ac:dyDescent="0.2"/>
    <row r="24556" ht="12.75" customHeight="1" x14ac:dyDescent="0.2"/>
    <row r="24557" ht="12.75" customHeight="1" x14ac:dyDescent="0.2"/>
    <row r="24558" ht="12.75" customHeight="1" x14ac:dyDescent="0.2"/>
    <row r="24559" ht="12.75" customHeight="1" x14ac:dyDescent="0.2"/>
    <row r="24560" ht="12.75" customHeight="1" x14ac:dyDescent="0.2"/>
    <row r="24561" ht="12.75" customHeight="1" x14ac:dyDescent="0.2"/>
    <row r="24562" ht="12.75" customHeight="1" x14ac:dyDescent="0.2"/>
    <row r="24563" ht="12.75" customHeight="1" x14ac:dyDescent="0.2"/>
    <row r="24564" ht="12.75" customHeight="1" x14ac:dyDescent="0.2"/>
    <row r="24565" ht="12.75" customHeight="1" x14ac:dyDescent="0.2"/>
    <row r="24566" ht="12.75" customHeight="1" x14ac:dyDescent="0.2"/>
    <row r="24567" ht="12.75" customHeight="1" x14ac:dyDescent="0.2"/>
    <row r="24568" ht="12.75" customHeight="1" x14ac:dyDescent="0.2"/>
    <row r="24569" ht="12.75" customHeight="1" x14ac:dyDescent="0.2"/>
    <row r="24570" ht="12.75" customHeight="1" x14ac:dyDescent="0.2"/>
    <row r="24571" ht="12.75" customHeight="1" x14ac:dyDescent="0.2"/>
    <row r="24572" ht="12.75" customHeight="1" x14ac:dyDescent="0.2"/>
    <row r="24573" ht="12.75" customHeight="1" x14ac:dyDescent="0.2"/>
    <row r="24574" ht="12.75" customHeight="1" x14ac:dyDescent="0.2"/>
    <row r="24575" ht="12.75" customHeight="1" x14ac:dyDescent="0.2"/>
    <row r="24576" ht="12.75" customHeight="1" x14ac:dyDescent="0.2"/>
    <row r="24577" ht="12.75" customHeight="1" x14ac:dyDescent="0.2"/>
    <row r="24578" ht="12.75" customHeight="1" x14ac:dyDescent="0.2"/>
    <row r="24579" ht="12.75" customHeight="1" x14ac:dyDescent="0.2"/>
    <row r="24580" ht="12.75" customHeight="1" x14ac:dyDescent="0.2"/>
    <row r="24581" ht="12.75" customHeight="1" x14ac:dyDescent="0.2"/>
    <row r="24582" ht="12.75" customHeight="1" x14ac:dyDescent="0.2"/>
    <row r="24583" ht="12.75" customHeight="1" x14ac:dyDescent="0.2"/>
    <row r="24584" ht="12.75" customHeight="1" x14ac:dyDescent="0.2"/>
    <row r="24585" ht="12.75" customHeight="1" x14ac:dyDescent="0.2"/>
    <row r="24586" ht="12.75" customHeight="1" x14ac:dyDescent="0.2"/>
    <row r="24587" ht="12.75" customHeight="1" x14ac:dyDescent="0.2"/>
    <row r="24588" ht="12.75" customHeight="1" x14ac:dyDescent="0.2"/>
    <row r="24589" ht="12.75" customHeight="1" x14ac:dyDescent="0.2"/>
    <row r="24590" ht="12.75" customHeight="1" x14ac:dyDescent="0.2"/>
    <row r="24591" ht="12.75" customHeight="1" x14ac:dyDescent="0.2"/>
    <row r="24592" ht="12.75" customHeight="1" x14ac:dyDescent="0.2"/>
    <row r="24593" ht="12.75" customHeight="1" x14ac:dyDescent="0.2"/>
    <row r="24594" ht="12.75" customHeight="1" x14ac:dyDescent="0.2"/>
    <row r="24595" ht="12.75" customHeight="1" x14ac:dyDescent="0.2"/>
    <row r="24596" ht="12.75" customHeight="1" x14ac:dyDescent="0.2"/>
    <row r="24597" ht="12.75" customHeight="1" x14ac:dyDescent="0.2"/>
    <row r="24598" ht="12.75" customHeight="1" x14ac:dyDescent="0.2"/>
    <row r="24599" ht="12.75" customHeight="1" x14ac:dyDescent="0.2"/>
    <row r="24600" ht="12.75" customHeight="1" x14ac:dyDescent="0.2"/>
    <row r="24601" ht="12.75" customHeight="1" x14ac:dyDescent="0.2"/>
    <row r="24602" ht="12.75" customHeight="1" x14ac:dyDescent="0.2"/>
    <row r="24603" ht="12.75" customHeight="1" x14ac:dyDescent="0.2"/>
    <row r="24604" ht="12.75" customHeight="1" x14ac:dyDescent="0.2"/>
    <row r="24605" ht="12.75" customHeight="1" x14ac:dyDescent="0.2"/>
    <row r="24606" ht="12.75" customHeight="1" x14ac:dyDescent="0.2"/>
    <row r="24607" ht="12.75" customHeight="1" x14ac:dyDescent="0.2"/>
    <row r="24608" ht="12.75" customHeight="1" x14ac:dyDescent="0.2"/>
    <row r="24609" ht="12.75" customHeight="1" x14ac:dyDescent="0.2"/>
    <row r="24610" ht="12.75" customHeight="1" x14ac:dyDescent="0.2"/>
    <row r="24611" ht="12.75" customHeight="1" x14ac:dyDescent="0.2"/>
    <row r="24612" ht="12.75" customHeight="1" x14ac:dyDescent="0.2"/>
    <row r="24613" ht="12.75" customHeight="1" x14ac:dyDescent="0.2"/>
    <row r="24614" ht="12.75" customHeight="1" x14ac:dyDescent="0.2"/>
    <row r="24615" ht="12.75" customHeight="1" x14ac:dyDescent="0.2"/>
    <row r="24616" ht="12.75" customHeight="1" x14ac:dyDescent="0.2"/>
    <row r="24617" ht="12.75" customHeight="1" x14ac:dyDescent="0.2"/>
    <row r="24618" ht="12.75" customHeight="1" x14ac:dyDescent="0.2"/>
    <row r="24619" ht="12.75" customHeight="1" x14ac:dyDescent="0.2"/>
    <row r="24620" ht="12.75" customHeight="1" x14ac:dyDescent="0.2"/>
    <row r="24621" ht="12.75" customHeight="1" x14ac:dyDescent="0.2"/>
    <row r="24622" ht="12.75" customHeight="1" x14ac:dyDescent="0.2"/>
    <row r="24623" ht="12.75" customHeight="1" x14ac:dyDescent="0.2"/>
    <row r="24624" ht="12.75" customHeight="1" x14ac:dyDescent="0.2"/>
    <row r="24625" ht="12.75" customHeight="1" x14ac:dyDescent="0.2"/>
    <row r="24626" ht="12.75" customHeight="1" x14ac:dyDescent="0.2"/>
    <row r="24627" ht="12.75" customHeight="1" x14ac:dyDescent="0.2"/>
    <row r="24628" ht="12.75" customHeight="1" x14ac:dyDescent="0.2"/>
    <row r="24629" ht="12.75" customHeight="1" x14ac:dyDescent="0.2"/>
    <row r="24630" ht="12.75" customHeight="1" x14ac:dyDescent="0.2"/>
    <row r="24631" ht="12.75" customHeight="1" x14ac:dyDescent="0.2"/>
    <row r="24632" ht="12.75" customHeight="1" x14ac:dyDescent="0.2"/>
    <row r="24633" ht="12.75" customHeight="1" x14ac:dyDescent="0.2"/>
    <row r="24634" ht="12.75" customHeight="1" x14ac:dyDescent="0.2"/>
    <row r="24635" ht="12.75" customHeight="1" x14ac:dyDescent="0.2"/>
    <row r="24636" ht="12.75" customHeight="1" x14ac:dyDescent="0.2"/>
    <row r="24637" ht="12.75" customHeight="1" x14ac:dyDescent="0.2"/>
    <row r="24638" ht="12.75" customHeight="1" x14ac:dyDescent="0.2"/>
    <row r="24639" ht="12.75" customHeight="1" x14ac:dyDescent="0.2"/>
    <row r="24640" ht="12.75" customHeight="1" x14ac:dyDescent="0.2"/>
    <row r="24641" ht="12.75" customHeight="1" x14ac:dyDescent="0.2"/>
    <row r="24642" ht="12.75" customHeight="1" x14ac:dyDescent="0.2"/>
    <row r="24643" ht="12.75" customHeight="1" x14ac:dyDescent="0.2"/>
    <row r="24644" ht="12.75" customHeight="1" x14ac:dyDescent="0.2"/>
    <row r="24645" ht="12.75" customHeight="1" x14ac:dyDescent="0.2"/>
    <row r="24646" ht="12.75" customHeight="1" x14ac:dyDescent="0.2"/>
    <row r="24647" ht="12.75" customHeight="1" x14ac:dyDescent="0.2"/>
    <row r="24648" ht="12.75" customHeight="1" x14ac:dyDescent="0.2"/>
    <row r="24649" ht="12.75" customHeight="1" x14ac:dyDescent="0.2"/>
    <row r="24650" ht="12.75" customHeight="1" x14ac:dyDescent="0.2"/>
    <row r="24651" ht="12.75" customHeight="1" x14ac:dyDescent="0.2"/>
    <row r="24652" ht="12.75" customHeight="1" x14ac:dyDescent="0.2"/>
    <row r="24653" ht="12.75" customHeight="1" x14ac:dyDescent="0.2"/>
    <row r="24654" ht="12.75" customHeight="1" x14ac:dyDescent="0.2"/>
    <row r="24655" ht="12.75" customHeight="1" x14ac:dyDescent="0.2"/>
    <row r="24656" ht="12.75" customHeight="1" x14ac:dyDescent="0.2"/>
    <row r="24657" ht="12.75" customHeight="1" x14ac:dyDescent="0.2"/>
    <row r="24658" ht="12.75" customHeight="1" x14ac:dyDescent="0.2"/>
    <row r="24659" ht="12.75" customHeight="1" x14ac:dyDescent="0.2"/>
    <row r="24660" ht="12.75" customHeight="1" x14ac:dyDescent="0.2"/>
    <row r="24661" ht="12.75" customHeight="1" x14ac:dyDescent="0.2"/>
    <row r="24662" ht="12.75" customHeight="1" x14ac:dyDescent="0.2"/>
    <row r="24663" ht="12.75" customHeight="1" x14ac:dyDescent="0.2"/>
    <row r="24664" ht="12.75" customHeight="1" x14ac:dyDescent="0.2"/>
    <row r="24665" ht="12.75" customHeight="1" x14ac:dyDescent="0.2"/>
    <row r="24666" ht="12.75" customHeight="1" x14ac:dyDescent="0.2"/>
    <row r="24667" ht="12.75" customHeight="1" x14ac:dyDescent="0.2"/>
    <row r="24668" ht="12.75" customHeight="1" x14ac:dyDescent="0.2"/>
    <row r="24669" ht="12.75" customHeight="1" x14ac:dyDescent="0.2"/>
    <row r="24670" ht="12.75" customHeight="1" x14ac:dyDescent="0.2"/>
    <row r="24671" ht="12.75" customHeight="1" x14ac:dyDescent="0.2"/>
    <row r="24672" ht="12.75" customHeight="1" x14ac:dyDescent="0.2"/>
    <row r="24673" ht="12.75" customHeight="1" x14ac:dyDescent="0.2"/>
    <row r="24674" ht="12.75" customHeight="1" x14ac:dyDescent="0.2"/>
    <row r="24675" ht="12.75" customHeight="1" x14ac:dyDescent="0.2"/>
    <row r="24676" ht="12.75" customHeight="1" x14ac:dyDescent="0.2"/>
    <row r="24677" ht="12.75" customHeight="1" x14ac:dyDescent="0.2"/>
    <row r="24678" ht="12.75" customHeight="1" x14ac:dyDescent="0.2"/>
    <row r="24679" ht="12.75" customHeight="1" x14ac:dyDescent="0.2"/>
    <row r="24680" ht="12.75" customHeight="1" x14ac:dyDescent="0.2"/>
    <row r="24681" ht="12.75" customHeight="1" x14ac:dyDescent="0.2"/>
    <row r="24682" ht="12.75" customHeight="1" x14ac:dyDescent="0.2"/>
    <row r="24683" ht="12.75" customHeight="1" x14ac:dyDescent="0.2"/>
    <row r="24684" ht="12.75" customHeight="1" x14ac:dyDescent="0.2"/>
    <row r="24685" ht="12.75" customHeight="1" x14ac:dyDescent="0.2"/>
    <row r="24686" ht="12.75" customHeight="1" x14ac:dyDescent="0.2"/>
    <row r="24687" ht="12.75" customHeight="1" x14ac:dyDescent="0.2"/>
    <row r="24688" ht="12.75" customHeight="1" x14ac:dyDescent="0.2"/>
    <row r="24689" ht="12.75" customHeight="1" x14ac:dyDescent="0.2"/>
    <row r="24690" ht="12.75" customHeight="1" x14ac:dyDescent="0.2"/>
    <row r="24691" ht="12.75" customHeight="1" x14ac:dyDescent="0.2"/>
    <row r="24692" ht="12.75" customHeight="1" x14ac:dyDescent="0.2"/>
    <row r="24693" ht="12.75" customHeight="1" x14ac:dyDescent="0.2"/>
    <row r="24694" ht="12.75" customHeight="1" x14ac:dyDescent="0.2"/>
    <row r="24695" ht="12.75" customHeight="1" x14ac:dyDescent="0.2"/>
    <row r="24696" ht="12.75" customHeight="1" x14ac:dyDescent="0.2"/>
    <row r="24697" ht="12.75" customHeight="1" x14ac:dyDescent="0.2"/>
    <row r="24698" ht="12.75" customHeight="1" x14ac:dyDescent="0.2"/>
    <row r="24699" ht="12.75" customHeight="1" x14ac:dyDescent="0.2"/>
    <row r="24700" ht="12.75" customHeight="1" x14ac:dyDescent="0.2"/>
    <row r="24701" ht="12.75" customHeight="1" x14ac:dyDescent="0.2"/>
    <row r="24702" ht="12.75" customHeight="1" x14ac:dyDescent="0.2"/>
    <row r="24703" ht="12.75" customHeight="1" x14ac:dyDescent="0.2"/>
    <row r="24704" ht="12.75" customHeight="1" x14ac:dyDescent="0.2"/>
    <row r="24705" ht="12.75" customHeight="1" x14ac:dyDescent="0.2"/>
    <row r="24706" ht="12.75" customHeight="1" x14ac:dyDescent="0.2"/>
    <row r="24707" ht="12.75" customHeight="1" x14ac:dyDescent="0.2"/>
    <row r="24708" ht="12.75" customHeight="1" x14ac:dyDescent="0.2"/>
    <row r="24709" ht="12.75" customHeight="1" x14ac:dyDescent="0.2"/>
    <row r="24710" ht="12.75" customHeight="1" x14ac:dyDescent="0.2"/>
    <row r="24711" ht="12.75" customHeight="1" x14ac:dyDescent="0.2"/>
    <row r="24712" ht="12.75" customHeight="1" x14ac:dyDescent="0.2"/>
    <row r="24713" ht="12.75" customHeight="1" x14ac:dyDescent="0.2"/>
    <row r="24714" ht="12.75" customHeight="1" x14ac:dyDescent="0.2"/>
    <row r="24715" ht="12.75" customHeight="1" x14ac:dyDescent="0.2"/>
    <row r="24716" ht="12.75" customHeight="1" x14ac:dyDescent="0.2"/>
    <row r="24717" ht="12.75" customHeight="1" x14ac:dyDescent="0.2"/>
    <row r="24718" ht="12.75" customHeight="1" x14ac:dyDescent="0.2"/>
    <row r="24719" ht="12.75" customHeight="1" x14ac:dyDescent="0.2"/>
    <row r="24720" ht="12.75" customHeight="1" x14ac:dyDescent="0.2"/>
    <row r="24721" ht="12.75" customHeight="1" x14ac:dyDescent="0.2"/>
    <row r="24722" ht="12.75" customHeight="1" x14ac:dyDescent="0.2"/>
    <row r="24723" ht="12.75" customHeight="1" x14ac:dyDescent="0.2"/>
    <row r="24724" ht="12.75" customHeight="1" x14ac:dyDescent="0.2"/>
    <row r="24725" ht="12.75" customHeight="1" x14ac:dyDescent="0.2"/>
    <row r="24726" ht="12.75" customHeight="1" x14ac:dyDescent="0.2"/>
    <row r="24727" ht="12.75" customHeight="1" x14ac:dyDescent="0.2"/>
    <row r="24728" ht="12.75" customHeight="1" x14ac:dyDescent="0.2"/>
    <row r="24729" ht="12.75" customHeight="1" x14ac:dyDescent="0.2"/>
    <row r="24730" ht="12.75" customHeight="1" x14ac:dyDescent="0.2"/>
    <row r="24731" ht="12.75" customHeight="1" x14ac:dyDescent="0.2"/>
    <row r="24732" ht="12.75" customHeight="1" x14ac:dyDescent="0.2"/>
    <row r="24733" ht="12.75" customHeight="1" x14ac:dyDescent="0.2"/>
    <row r="24734" ht="12.75" customHeight="1" x14ac:dyDescent="0.2"/>
    <row r="24735" ht="12.75" customHeight="1" x14ac:dyDescent="0.2"/>
    <row r="24736" ht="12.75" customHeight="1" x14ac:dyDescent="0.2"/>
    <row r="24737" ht="12.75" customHeight="1" x14ac:dyDescent="0.2"/>
    <row r="24738" ht="12.75" customHeight="1" x14ac:dyDescent="0.2"/>
    <row r="24739" ht="12.75" customHeight="1" x14ac:dyDescent="0.2"/>
    <row r="24740" ht="12.75" customHeight="1" x14ac:dyDescent="0.2"/>
    <row r="24741" ht="12.75" customHeight="1" x14ac:dyDescent="0.2"/>
    <row r="24742" ht="12.75" customHeight="1" x14ac:dyDescent="0.2"/>
    <row r="24743" ht="12.75" customHeight="1" x14ac:dyDescent="0.2"/>
    <row r="24744" ht="12.75" customHeight="1" x14ac:dyDescent="0.2"/>
    <row r="24745" ht="12.75" customHeight="1" x14ac:dyDescent="0.2"/>
    <row r="24746" ht="12.75" customHeight="1" x14ac:dyDescent="0.2"/>
    <row r="24747" ht="12.75" customHeight="1" x14ac:dyDescent="0.2"/>
    <row r="24748" ht="12.75" customHeight="1" x14ac:dyDescent="0.2"/>
    <row r="24749" ht="12.75" customHeight="1" x14ac:dyDescent="0.2"/>
    <row r="24750" ht="12.75" customHeight="1" x14ac:dyDescent="0.2"/>
    <row r="24751" ht="12.75" customHeight="1" x14ac:dyDescent="0.2"/>
    <row r="24752" ht="12.75" customHeight="1" x14ac:dyDescent="0.2"/>
    <row r="24753" ht="12.75" customHeight="1" x14ac:dyDescent="0.2"/>
    <row r="24754" ht="12.75" customHeight="1" x14ac:dyDescent="0.2"/>
    <row r="24755" ht="12.75" customHeight="1" x14ac:dyDescent="0.2"/>
    <row r="24756" ht="12.75" customHeight="1" x14ac:dyDescent="0.2"/>
    <row r="24757" ht="12.75" customHeight="1" x14ac:dyDescent="0.2"/>
    <row r="24758" ht="12.75" customHeight="1" x14ac:dyDescent="0.2"/>
    <row r="24759" ht="12.75" customHeight="1" x14ac:dyDescent="0.2"/>
    <row r="24760" ht="12.75" customHeight="1" x14ac:dyDescent="0.2"/>
    <row r="24761" ht="12.75" customHeight="1" x14ac:dyDescent="0.2"/>
    <row r="24762" ht="12.75" customHeight="1" x14ac:dyDescent="0.2"/>
    <row r="24763" ht="12.75" customHeight="1" x14ac:dyDescent="0.2"/>
    <row r="24764" ht="12.75" customHeight="1" x14ac:dyDescent="0.2"/>
    <row r="24765" ht="12.75" customHeight="1" x14ac:dyDescent="0.2"/>
    <row r="24766" ht="12.75" customHeight="1" x14ac:dyDescent="0.2"/>
    <row r="24767" ht="12.75" customHeight="1" x14ac:dyDescent="0.2"/>
    <row r="24768" ht="12.75" customHeight="1" x14ac:dyDescent="0.2"/>
    <row r="24769" ht="12.75" customHeight="1" x14ac:dyDescent="0.2"/>
    <row r="24770" ht="12.75" customHeight="1" x14ac:dyDescent="0.2"/>
    <row r="24771" ht="12.75" customHeight="1" x14ac:dyDescent="0.2"/>
    <row r="24772" ht="12.75" customHeight="1" x14ac:dyDescent="0.2"/>
    <row r="24773" ht="12.75" customHeight="1" x14ac:dyDescent="0.2"/>
    <row r="24774" ht="12.75" customHeight="1" x14ac:dyDescent="0.2"/>
    <row r="24775" ht="12.75" customHeight="1" x14ac:dyDescent="0.2"/>
    <row r="24776" ht="12.75" customHeight="1" x14ac:dyDescent="0.2"/>
    <row r="24777" ht="12.75" customHeight="1" x14ac:dyDescent="0.2"/>
    <row r="24778" ht="12.75" customHeight="1" x14ac:dyDescent="0.2"/>
    <row r="24779" ht="12.75" customHeight="1" x14ac:dyDescent="0.2"/>
    <row r="24780" ht="12.75" customHeight="1" x14ac:dyDescent="0.2"/>
    <row r="24781" ht="12.75" customHeight="1" x14ac:dyDescent="0.2"/>
    <row r="24782" ht="12.75" customHeight="1" x14ac:dyDescent="0.2"/>
    <row r="24783" ht="12.75" customHeight="1" x14ac:dyDescent="0.2"/>
    <row r="24784" ht="12.75" customHeight="1" x14ac:dyDescent="0.2"/>
    <row r="24785" ht="12.75" customHeight="1" x14ac:dyDescent="0.2"/>
    <row r="24786" ht="12.75" customHeight="1" x14ac:dyDescent="0.2"/>
    <row r="24787" ht="12.75" customHeight="1" x14ac:dyDescent="0.2"/>
    <row r="24788" ht="12.75" customHeight="1" x14ac:dyDescent="0.2"/>
    <row r="24789" ht="12.75" customHeight="1" x14ac:dyDescent="0.2"/>
    <row r="24790" ht="12.75" customHeight="1" x14ac:dyDescent="0.2"/>
    <row r="24791" ht="12.75" customHeight="1" x14ac:dyDescent="0.2"/>
    <row r="24792" ht="12.75" customHeight="1" x14ac:dyDescent="0.2"/>
    <row r="24793" ht="12.75" customHeight="1" x14ac:dyDescent="0.2"/>
    <row r="24794" ht="12.75" customHeight="1" x14ac:dyDescent="0.2"/>
    <row r="24795" ht="12.75" customHeight="1" x14ac:dyDescent="0.2"/>
  </sheetData>
  <mergeCells count="213">
    <mergeCell ref="N894:N895"/>
    <mergeCell ref="O894:O895"/>
    <mergeCell ref="B906:G906"/>
    <mergeCell ref="B893:G893"/>
    <mergeCell ref="A894:A895"/>
    <mergeCell ref="B894:G894"/>
    <mergeCell ref="H894:H895"/>
    <mergeCell ref="I894:I895"/>
    <mergeCell ref="J894:J895"/>
    <mergeCell ref="K894:K895"/>
    <mergeCell ref="L894:L895"/>
    <mergeCell ref="M894:M895"/>
    <mergeCell ref="B746:G746"/>
    <mergeCell ref="B730:G730"/>
    <mergeCell ref="B714:G714"/>
    <mergeCell ref="B700:G700"/>
    <mergeCell ref="B717:G717"/>
    <mergeCell ref="B733:G733"/>
    <mergeCell ref="B749:G749"/>
    <mergeCell ref="B765:G765"/>
    <mergeCell ref="B781:G781"/>
    <mergeCell ref="B890:G890"/>
    <mergeCell ref="B874:G874"/>
    <mergeCell ref="B858:G858"/>
    <mergeCell ref="B842:G842"/>
    <mergeCell ref="B826:G826"/>
    <mergeCell ref="B810:G810"/>
    <mergeCell ref="B794:G794"/>
    <mergeCell ref="B778:G778"/>
    <mergeCell ref="B762:G762"/>
    <mergeCell ref="B797:G797"/>
    <mergeCell ref="B813:G813"/>
    <mergeCell ref="B829:G829"/>
    <mergeCell ref="B845:G845"/>
    <mergeCell ref="B861:G861"/>
    <mergeCell ref="B877:G877"/>
    <mergeCell ref="O878:O879"/>
    <mergeCell ref="A878:A879"/>
    <mergeCell ref="B878:G878"/>
    <mergeCell ref="H878:H879"/>
    <mergeCell ref="I878:I879"/>
    <mergeCell ref="J878:J879"/>
    <mergeCell ref="K878:K879"/>
    <mergeCell ref="L878:L879"/>
    <mergeCell ref="M878:M879"/>
    <mergeCell ref="N878:N879"/>
    <mergeCell ref="O862:O863"/>
    <mergeCell ref="A862:A863"/>
    <mergeCell ref="B862:G862"/>
    <mergeCell ref="H862:H863"/>
    <mergeCell ref="I862:I863"/>
    <mergeCell ref="J862:J863"/>
    <mergeCell ref="K862:K863"/>
    <mergeCell ref="L862:L863"/>
    <mergeCell ref="M862:M863"/>
    <mergeCell ref="N862:N863"/>
    <mergeCell ref="A14:L14"/>
    <mergeCell ref="B16:G16"/>
    <mergeCell ref="X17:AG17"/>
    <mergeCell ref="B39:G39"/>
    <mergeCell ref="X39:AG39"/>
    <mergeCell ref="B62:G62"/>
    <mergeCell ref="X62:AG62"/>
    <mergeCell ref="B82:G82"/>
    <mergeCell ref="P82:Q82"/>
    <mergeCell ref="B102:G102"/>
    <mergeCell ref="B122:G122"/>
    <mergeCell ref="B142:G142"/>
    <mergeCell ref="B163:G163"/>
    <mergeCell ref="B182:G182"/>
    <mergeCell ref="B199:G199"/>
    <mergeCell ref="B216:G216"/>
    <mergeCell ref="B234:G234"/>
    <mergeCell ref="B250:G250"/>
    <mergeCell ref="B267:G267"/>
    <mergeCell ref="B282:G282"/>
    <mergeCell ref="B298:G298"/>
    <mergeCell ref="B312:G312"/>
    <mergeCell ref="B325:G325"/>
    <mergeCell ref="B338:G338"/>
    <mergeCell ref="B350:G350"/>
    <mergeCell ref="B364:G364"/>
    <mergeCell ref="B377:G377"/>
    <mergeCell ref="B390:G390"/>
    <mergeCell ref="B402:G402"/>
    <mergeCell ref="B415:G415"/>
    <mergeCell ref="B427:G427"/>
    <mergeCell ref="B444:G444"/>
    <mergeCell ref="B461:G461"/>
    <mergeCell ref="B478:G478"/>
    <mergeCell ref="B495:G495"/>
    <mergeCell ref="B515:G515"/>
    <mergeCell ref="B535:G535"/>
    <mergeCell ref="B556:G556"/>
    <mergeCell ref="B576:G576"/>
    <mergeCell ref="B594:G594"/>
    <mergeCell ref="B610:G610"/>
    <mergeCell ref="B625:G625"/>
    <mergeCell ref="I685:I686"/>
    <mergeCell ref="J685:J686"/>
    <mergeCell ref="K685:K686"/>
    <mergeCell ref="B684:G684"/>
    <mergeCell ref="L685:L686"/>
    <mergeCell ref="M685:M686"/>
    <mergeCell ref="N685:N686"/>
    <mergeCell ref="O685:O686"/>
    <mergeCell ref="B639:G639"/>
    <mergeCell ref="B655:G655"/>
    <mergeCell ref="B670:G670"/>
    <mergeCell ref="A685:A686"/>
    <mergeCell ref="B685:G685"/>
    <mergeCell ref="H685:H686"/>
    <mergeCell ref="B697:G697"/>
    <mergeCell ref="K718:K719"/>
    <mergeCell ref="L718:L719"/>
    <mergeCell ref="M718:M719"/>
    <mergeCell ref="N718:N719"/>
    <mergeCell ref="O718:O719"/>
    <mergeCell ref="A718:A719"/>
    <mergeCell ref="B718:G718"/>
    <mergeCell ref="H718:H719"/>
    <mergeCell ref="I718:I719"/>
    <mergeCell ref="J718:J719"/>
    <mergeCell ref="K701:K702"/>
    <mergeCell ref="L701:L702"/>
    <mergeCell ref="M701:M702"/>
    <mergeCell ref="N701:N702"/>
    <mergeCell ref="O701:O702"/>
    <mergeCell ref="A701:A702"/>
    <mergeCell ref="B701:G701"/>
    <mergeCell ref="H701:H702"/>
    <mergeCell ref="I701:I702"/>
    <mergeCell ref="J701:J702"/>
    <mergeCell ref="K734:K735"/>
    <mergeCell ref="L734:L735"/>
    <mergeCell ref="M734:M735"/>
    <mergeCell ref="N734:N735"/>
    <mergeCell ref="O734:O735"/>
    <mergeCell ref="A734:A735"/>
    <mergeCell ref="B734:G734"/>
    <mergeCell ref="H734:H735"/>
    <mergeCell ref="I734:I735"/>
    <mergeCell ref="J734:J735"/>
    <mergeCell ref="K798:K799"/>
    <mergeCell ref="L798:L799"/>
    <mergeCell ref="M798:M799"/>
    <mergeCell ref="N798:N799"/>
    <mergeCell ref="O798:O799"/>
    <mergeCell ref="A798:A799"/>
    <mergeCell ref="B798:G798"/>
    <mergeCell ref="H798:H799"/>
    <mergeCell ref="I798:I799"/>
    <mergeCell ref="J798:J799"/>
    <mergeCell ref="K750:K751"/>
    <mergeCell ref="L750:L751"/>
    <mergeCell ref="M750:M751"/>
    <mergeCell ref="N750:N751"/>
    <mergeCell ref="O750:O751"/>
    <mergeCell ref="A750:A751"/>
    <mergeCell ref="B750:G750"/>
    <mergeCell ref="H750:H751"/>
    <mergeCell ref="I750:I751"/>
    <mergeCell ref="J750:J751"/>
    <mergeCell ref="K766:K767"/>
    <mergeCell ref="L766:L767"/>
    <mergeCell ref="M766:M767"/>
    <mergeCell ref="N766:N767"/>
    <mergeCell ref="O766:O767"/>
    <mergeCell ref="A766:A767"/>
    <mergeCell ref="B766:G766"/>
    <mergeCell ref="H766:H767"/>
    <mergeCell ref="I766:I767"/>
    <mergeCell ref="J766:J767"/>
    <mergeCell ref="K782:K783"/>
    <mergeCell ref="L782:L783"/>
    <mergeCell ref="M782:M783"/>
    <mergeCell ref="N782:N783"/>
    <mergeCell ref="O782:O783"/>
    <mergeCell ref="A782:A783"/>
    <mergeCell ref="B782:G782"/>
    <mergeCell ref="H782:H783"/>
    <mergeCell ref="I782:I783"/>
    <mergeCell ref="J782:J783"/>
    <mergeCell ref="K814:K815"/>
    <mergeCell ref="L814:L815"/>
    <mergeCell ref="M814:M815"/>
    <mergeCell ref="N814:N815"/>
    <mergeCell ref="O814:O815"/>
    <mergeCell ref="A814:A815"/>
    <mergeCell ref="B814:G814"/>
    <mergeCell ref="H814:H815"/>
    <mergeCell ref="I814:I815"/>
    <mergeCell ref="J814:J815"/>
    <mergeCell ref="O830:O831"/>
    <mergeCell ref="A830:A831"/>
    <mergeCell ref="B830:G830"/>
    <mergeCell ref="H830:H831"/>
    <mergeCell ref="I830:I831"/>
    <mergeCell ref="J830:J831"/>
    <mergeCell ref="K830:K831"/>
    <mergeCell ref="L830:L831"/>
    <mergeCell ref="M830:M831"/>
    <mergeCell ref="N830:N831"/>
    <mergeCell ref="O846:O847"/>
    <mergeCell ref="A846:A847"/>
    <mergeCell ref="B846:G846"/>
    <mergeCell ref="H846:H847"/>
    <mergeCell ref="I846:I847"/>
    <mergeCell ref="J846:J847"/>
    <mergeCell ref="K846:K847"/>
    <mergeCell ref="L846:L847"/>
    <mergeCell ref="M846:M847"/>
    <mergeCell ref="N846:N847"/>
  </mergeCells>
  <pageMargins left="0.7" right="0.7" top="0.75" bottom="0.75" header="0" footer="0"/>
  <pageSetup orientation="landscape"/>
  <ignoredErrors>
    <ignoredError sqref="A885:A889 A870:A873 A854:A857 A838:A841 A822:A825 A806:A809 A790:A793 A775:A777 A758:A761 A742:A745 A726:A729 A703:A713 A688:A696" numberStoredAsText="1"/>
  </ignoredError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W22820"/>
  <sheetViews>
    <sheetView topLeftCell="A803" zoomScaleNormal="100" workbookViewId="0">
      <selection activeCell="I817" sqref="I817"/>
    </sheetView>
  </sheetViews>
  <sheetFormatPr baseColWidth="10" defaultColWidth="12.5703125" defaultRowHeight="15" customHeight="1" x14ac:dyDescent="0.2"/>
  <cols>
    <col min="1" max="1" width="8.5703125" customWidth="1"/>
    <col min="2" max="7" width="7.140625" customWidth="1"/>
    <col min="8" max="8" width="15.7109375" style="200" bestFit="1" customWidth="1"/>
    <col min="9" max="15" width="12.85546875" customWidth="1"/>
    <col min="16" max="33" width="10" customWidth="1"/>
    <col min="34" max="34" width="12.28515625" customWidth="1"/>
    <col min="35" max="36" width="11.42578125" customWidth="1"/>
    <col min="37" max="49" width="10" customWidth="1"/>
  </cols>
  <sheetData>
    <row r="1" spans="1:36" s="212" customFormat="1" ht="15" customHeight="1" x14ac:dyDescent="0.2">
      <c r="H1" s="200"/>
    </row>
    <row r="2" spans="1:36" s="212" customFormat="1" ht="15" customHeight="1" x14ac:dyDescent="0.2">
      <c r="H2" s="200"/>
    </row>
    <row r="3" spans="1:36" s="212" customFormat="1" ht="15" customHeight="1" x14ac:dyDescent="0.2">
      <c r="H3" s="200"/>
    </row>
    <row r="4" spans="1:36" s="212" customFormat="1" ht="15" customHeight="1" x14ac:dyDescent="0.2">
      <c r="H4" s="200"/>
    </row>
    <row r="5" spans="1:36" s="212" customFormat="1" ht="15" customHeight="1" x14ac:dyDescent="0.2">
      <c r="H5" s="200"/>
    </row>
    <row r="6" spans="1:36" s="212" customFormat="1" ht="15" customHeight="1" x14ac:dyDescent="0.2">
      <c r="H6" s="200"/>
    </row>
    <row r="7" spans="1:36" s="212" customFormat="1" ht="15" customHeight="1" x14ac:dyDescent="0.2">
      <c r="H7" s="200"/>
    </row>
    <row r="8" spans="1:36" s="212" customFormat="1" ht="15" customHeight="1" x14ac:dyDescent="0.2">
      <c r="H8" s="200"/>
    </row>
    <row r="9" spans="1:36" s="212" customFormat="1" ht="15" customHeight="1" x14ac:dyDescent="0.2">
      <c r="H9" s="200"/>
    </row>
    <row r="10" spans="1:36" s="212" customFormat="1" ht="15" customHeight="1" x14ac:dyDescent="0.2">
      <c r="H10" s="200"/>
    </row>
    <row r="11" spans="1:36" s="212" customFormat="1" ht="15" customHeight="1" x14ac:dyDescent="0.2">
      <c r="H11" s="200"/>
    </row>
    <row r="12" spans="1:36" s="212" customFormat="1" ht="15" customHeight="1" x14ac:dyDescent="0.2">
      <c r="H12" s="200"/>
    </row>
    <row r="13" spans="1:36" s="212" customFormat="1" ht="15" customHeight="1" x14ac:dyDescent="0.2">
      <c r="H13" s="200"/>
    </row>
    <row r="14" spans="1:36" ht="12.75" customHeight="1" x14ac:dyDescent="0.2">
      <c r="A14" s="228"/>
      <c r="B14" s="229"/>
      <c r="C14" s="229"/>
      <c r="D14" s="229"/>
      <c r="E14" s="229"/>
      <c r="F14" s="229"/>
      <c r="G14" s="229"/>
      <c r="H14" s="229"/>
      <c r="I14" s="229"/>
      <c r="J14" s="229"/>
      <c r="K14" s="229"/>
      <c r="L14" s="229"/>
      <c r="M14" s="2"/>
      <c r="N14" s="2"/>
      <c r="O14" s="1"/>
      <c r="AI14" s="3"/>
      <c r="AJ14" s="3"/>
    </row>
    <row r="15" spans="1:36" ht="12.75" customHeight="1" x14ac:dyDescent="0.2">
      <c r="A15" s="4" t="s">
        <v>0</v>
      </c>
      <c r="I15" s="5"/>
      <c r="J15" s="5"/>
      <c r="L15" s="5"/>
      <c r="M15" s="6"/>
      <c r="N15" s="6"/>
      <c r="O15" s="5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3"/>
      <c r="AJ15" s="3"/>
    </row>
    <row r="16" spans="1:36" ht="25.5" customHeight="1" x14ac:dyDescent="0.2">
      <c r="B16" s="228" t="s">
        <v>1</v>
      </c>
      <c r="C16" s="229"/>
      <c r="D16" s="229"/>
      <c r="E16" s="229"/>
      <c r="F16" s="229"/>
      <c r="G16" s="229"/>
      <c r="I16" s="7" t="s">
        <v>2</v>
      </c>
      <c r="J16" s="7" t="s">
        <v>3</v>
      </c>
      <c r="K16" s="8" t="s">
        <v>4</v>
      </c>
      <c r="L16" s="7" t="s">
        <v>5</v>
      </c>
      <c r="M16" s="9" t="s">
        <v>6</v>
      </c>
      <c r="N16" s="9" t="s">
        <v>7</v>
      </c>
      <c r="O16" s="10" t="s">
        <v>8</v>
      </c>
      <c r="X16" s="11" t="s">
        <v>5</v>
      </c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3"/>
      <c r="AJ16" s="11"/>
    </row>
    <row r="17" spans="1:39" ht="12.75" customHeight="1" x14ac:dyDescent="0.2">
      <c r="A17" s="12" t="s">
        <v>9</v>
      </c>
      <c r="B17" s="13">
        <v>1</v>
      </c>
      <c r="C17" s="13">
        <v>2</v>
      </c>
      <c r="D17" s="13">
        <v>3</v>
      </c>
      <c r="E17" s="13">
        <v>4</v>
      </c>
      <c r="F17" s="13">
        <v>5</v>
      </c>
      <c r="G17" s="13">
        <v>6</v>
      </c>
      <c r="H17" s="201" t="s">
        <v>10</v>
      </c>
      <c r="I17" s="15"/>
      <c r="J17" s="15"/>
      <c r="K17" s="16"/>
      <c r="L17" s="17"/>
      <c r="M17" s="6"/>
      <c r="N17" s="6"/>
      <c r="O17" s="5"/>
      <c r="X17" s="230" t="s">
        <v>11</v>
      </c>
      <c r="Y17" s="229"/>
      <c r="Z17" s="229"/>
      <c r="AA17" s="229"/>
      <c r="AB17" s="229"/>
      <c r="AC17" s="229"/>
      <c r="AD17" s="229"/>
      <c r="AE17" s="229"/>
      <c r="AF17" s="229"/>
      <c r="AG17" s="229"/>
      <c r="AH17" s="11"/>
      <c r="AI17" s="3"/>
      <c r="AJ17" s="3"/>
    </row>
    <row r="18" spans="1:39" ht="12.75" customHeight="1" x14ac:dyDescent="0.2">
      <c r="A18" s="13">
        <v>9701</v>
      </c>
      <c r="B18" s="13">
        <v>57</v>
      </c>
      <c r="C18" s="13"/>
      <c r="D18" s="13"/>
      <c r="E18" s="13"/>
      <c r="F18" s="13"/>
      <c r="G18" s="13"/>
      <c r="H18" s="202"/>
      <c r="I18" s="15"/>
      <c r="J18" s="15"/>
      <c r="K18" s="16"/>
      <c r="L18" s="17"/>
      <c r="M18" s="20">
        <f>B18</f>
        <v>57</v>
      </c>
      <c r="N18" s="6"/>
      <c r="O18" s="5"/>
      <c r="Q18" s="5"/>
      <c r="R18" s="5"/>
      <c r="S18" s="5"/>
      <c r="T18" s="5"/>
      <c r="W18" s="21" t="s">
        <v>12</v>
      </c>
      <c r="X18" s="1">
        <v>9701</v>
      </c>
      <c r="Y18" s="2">
        <v>9702</v>
      </c>
      <c r="Z18" s="2">
        <v>9801</v>
      </c>
      <c r="AA18" s="2">
        <v>9802</v>
      </c>
      <c r="AB18" s="2">
        <v>9901</v>
      </c>
      <c r="AC18" s="2">
        <v>9902</v>
      </c>
      <c r="AD18" s="22" t="s">
        <v>13</v>
      </c>
      <c r="AE18" s="22" t="s">
        <v>14</v>
      </c>
      <c r="AF18" s="22" t="s">
        <v>15</v>
      </c>
      <c r="AG18" s="22" t="s">
        <v>16</v>
      </c>
      <c r="AH18" s="22" t="s">
        <v>17</v>
      </c>
      <c r="AI18" s="22" t="s">
        <v>18</v>
      </c>
      <c r="AJ18" s="22" t="s">
        <v>19</v>
      </c>
      <c r="AK18" s="22" t="s">
        <v>20</v>
      </c>
      <c r="AL18" s="22" t="s">
        <v>21</v>
      </c>
      <c r="AM18" s="22" t="s">
        <v>22</v>
      </c>
    </row>
    <row r="19" spans="1:39" ht="12.75" customHeight="1" x14ac:dyDescent="0.2">
      <c r="A19" s="13">
        <v>9702</v>
      </c>
      <c r="B19" s="13"/>
      <c r="C19" s="13">
        <v>43</v>
      </c>
      <c r="D19" s="13"/>
      <c r="E19" s="13"/>
      <c r="F19" s="13"/>
      <c r="G19" s="13"/>
      <c r="H19" s="202"/>
      <c r="I19" s="15"/>
      <c r="J19" s="15"/>
      <c r="K19" s="16"/>
      <c r="L19" s="17">
        <f>C19/B18</f>
        <v>0.75438596491228072</v>
      </c>
      <c r="M19" s="20">
        <v>45</v>
      </c>
      <c r="N19" s="23">
        <f t="shared" ref="N19:N28" si="0">M19/M18</f>
        <v>0.78947368421052633</v>
      </c>
      <c r="O19" s="5">
        <f t="shared" ref="O19:O28" si="1">100%-N19</f>
        <v>0.21052631578947367</v>
      </c>
      <c r="P19" s="4" t="s">
        <v>2</v>
      </c>
      <c r="W19" s="24" t="s">
        <v>23</v>
      </c>
      <c r="X19" s="23">
        <f>C19/B18</f>
        <v>0.75438596491228072</v>
      </c>
      <c r="Y19" s="23">
        <f>C42/B41</f>
        <v>0.82788671023965144</v>
      </c>
      <c r="Z19" s="23">
        <f>C64/B63</f>
        <v>0.58139534883720934</v>
      </c>
      <c r="AA19" s="23">
        <f>C84/B83</f>
        <v>0.87050359712230219</v>
      </c>
      <c r="AB19" s="23">
        <f>C103/B102</f>
        <v>0.76190476190476186</v>
      </c>
      <c r="AC19" s="25">
        <f>C121/B120</f>
        <v>0.93090909090909091</v>
      </c>
      <c r="AD19" s="25">
        <f>C141/B140</f>
        <v>0.57627118644067798</v>
      </c>
      <c r="AE19" s="25">
        <f t="shared" ref="AE19:AE23" si="2">L160</f>
        <v>0.65683229813664601</v>
      </c>
      <c r="AF19" s="25">
        <f t="shared" ref="AF19:AF23" si="3">L180</f>
        <v>0.79</v>
      </c>
      <c r="AG19" s="25">
        <f t="shared" ref="AG19:AG23" si="4">L198</f>
        <v>0.76683937823834192</v>
      </c>
      <c r="AH19" s="25">
        <f t="shared" ref="AH19:AH23" si="5">L217</f>
        <v>0.71739130434782605</v>
      </c>
      <c r="AI19" s="3">
        <f t="shared" ref="AI19:AI23" si="6">L235</f>
        <v>0.68674698795180722</v>
      </c>
      <c r="AJ19" s="3">
        <f t="shared" ref="AJ19:AJ23" si="7">L252</f>
        <v>0.71028037383177567</v>
      </c>
      <c r="AK19" s="5">
        <f t="shared" ref="AK19:AK22" si="8">L268</f>
        <v>0.75035460992907799</v>
      </c>
      <c r="AL19" s="5">
        <f t="shared" ref="AL19:AL21" si="9">L283</f>
        <v>0.96341463414634143</v>
      </c>
      <c r="AM19" s="5">
        <f t="shared" ref="AM19:AM20" si="10">L297</f>
        <v>0.75748502994011979</v>
      </c>
    </row>
    <row r="20" spans="1:39" ht="12.75" customHeight="1" x14ac:dyDescent="0.2">
      <c r="A20" s="13">
        <v>9801</v>
      </c>
      <c r="B20" s="13"/>
      <c r="C20" s="13"/>
      <c r="D20" s="13">
        <v>32</v>
      </c>
      <c r="E20" s="13"/>
      <c r="F20" s="13"/>
      <c r="G20" s="13"/>
      <c r="H20" s="202"/>
      <c r="I20" s="15"/>
      <c r="J20" s="15"/>
      <c r="K20" s="16"/>
      <c r="L20" s="17">
        <f>D20/C19</f>
        <v>0.7441860465116279</v>
      </c>
      <c r="M20" s="20">
        <v>38</v>
      </c>
      <c r="N20" s="23">
        <f t="shared" si="0"/>
        <v>0.84444444444444444</v>
      </c>
      <c r="O20" s="5">
        <f t="shared" si="1"/>
        <v>0.15555555555555556</v>
      </c>
      <c r="P20" s="4">
        <v>9701</v>
      </c>
      <c r="Q20" s="5">
        <f>I34</f>
        <v>0.15789473684210525</v>
      </c>
      <c r="W20" s="24" t="s">
        <v>24</v>
      </c>
      <c r="X20" s="23">
        <f>D20/C19</f>
        <v>0.7441860465116279</v>
      </c>
      <c r="Y20" s="23">
        <f>D43/C42</f>
        <v>0.80526315789473679</v>
      </c>
      <c r="Z20" s="23">
        <f>D65/C64</f>
        <v>0.72</v>
      </c>
      <c r="AA20" s="23">
        <f>D85/C84</f>
        <v>0.81198347107438018</v>
      </c>
      <c r="AB20" s="25">
        <f>D104/C103</f>
        <v>1</v>
      </c>
      <c r="AC20" s="25">
        <f>D122/C121</f>
        <v>0.58984375</v>
      </c>
      <c r="AD20" s="25">
        <f>D142/C141</f>
        <v>0.44117647058823528</v>
      </c>
      <c r="AE20" s="25">
        <f t="shared" si="2"/>
        <v>1</v>
      </c>
      <c r="AF20" s="25">
        <f t="shared" si="3"/>
        <v>0.43037974683544306</v>
      </c>
      <c r="AG20" s="25">
        <f t="shared" si="4"/>
        <v>0.79504504504504503</v>
      </c>
      <c r="AH20" s="25">
        <f t="shared" si="5"/>
        <v>0.59090909090909094</v>
      </c>
      <c r="AI20" s="3">
        <f t="shared" si="6"/>
        <v>0.84405458089668617</v>
      </c>
      <c r="AJ20" s="3">
        <f t="shared" si="7"/>
        <v>0.65789473684210531</v>
      </c>
      <c r="AK20" s="5">
        <f t="shared" si="8"/>
        <v>1</v>
      </c>
      <c r="AL20" s="5">
        <f t="shared" si="9"/>
        <v>0.43670886075949367</v>
      </c>
      <c r="AM20" s="5">
        <f t="shared" si="10"/>
        <v>0.87944664031620556</v>
      </c>
    </row>
    <row r="21" spans="1:39" ht="12.75" customHeight="1" x14ac:dyDescent="0.2">
      <c r="A21" s="13">
        <v>9802</v>
      </c>
      <c r="B21" s="13"/>
      <c r="C21" s="13"/>
      <c r="D21" s="13"/>
      <c r="E21" s="13">
        <v>22</v>
      </c>
      <c r="F21" s="13"/>
      <c r="G21" s="13"/>
      <c r="H21" s="202"/>
      <c r="I21" s="15"/>
      <c r="J21" s="15"/>
      <c r="K21" s="16"/>
      <c r="L21" s="17">
        <f>E21/D20</f>
        <v>0.6875</v>
      </c>
      <c r="M21" s="20">
        <v>37</v>
      </c>
      <c r="N21" s="23">
        <f t="shared" si="0"/>
        <v>0.97368421052631582</v>
      </c>
      <c r="O21" s="5">
        <f t="shared" si="1"/>
        <v>2.6315789473684181E-2</v>
      </c>
      <c r="P21" s="4">
        <v>9702</v>
      </c>
      <c r="Q21" s="5">
        <f>I56</f>
        <v>0.39651416122004357</v>
      </c>
      <c r="W21" s="24" t="s">
        <v>25</v>
      </c>
      <c r="X21" s="23">
        <f>E21/D20</f>
        <v>0.6875</v>
      </c>
      <c r="Y21" s="23">
        <f>E44/D43</f>
        <v>0.89215686274509809</v>
      </c>
      <c r="Z21" s="23">
        <f>E66/D65</f>
        <v>0.61111111111111116</v>
      </c>
      <c r="AA21" s="25">
        <f>E86/D85</f>
        <v>1</v>
      </c>
      <c r="AB21" s="25">
        <f>E105/D104</f>
        <v>0.33333333333333331</v>
      </c>
      <c r="AC21" s="25">
        <f>E123/D122</f>
        <v>0.83112582781456956</v>
      </c>
      <c r="AD21" s="25">
        <f>E143/D142</f>
        <v>2.5333333333333332</v>
      </c>
      <c r="AE21" s="25">
        <f t="shared" si="2"/>
        <v>0.640661938534279</v>
      </c>
      <c r="AF21" s="25">
        <f t="shared" si="3"/>
        <v>0.76470588235294112</v>
      </c>
      <c r="AG21" s="25">
        <f t="shared" si="4"/>
        <v>0.83002832861189801</v>
      </c>
      <c r="AH21" s="25">
        <f t="shared" si="5"/>
        <v>0.66666666666666663</v>
      </c>
      <c r="AI21" s="3">
        <f t="shared" si="6"/>
        <v>0.84526558891454961</v>
      </c>
      <c r="AJ21" s="3">
        <f t="shared" si="7"/>
        <v>1</v>
      </c>
      <c r="AK21" s="5">
        <f t="shared" si="8"/>
        <v>0.69943289224952743</v>
      </c>
      <c r="AL21" s="5">
        <f t="shared" si="9"/>
        <v>0.57971014492753625</v>
      </c>
    </row>
    <row r="22" spans="1:39" ht="12.75" customHeight="1" x14ac:dyDescent="0.2">
      <c r="A22" s="13">
        <v>9901</v>
      </c>
      <c r="B22" s="13"/>
      <c r="C22" s="13"/>
      <c r="D22" s="13"/>
      <c r="E22" s="13"/>
      <c r="F22" s="13">
        <v>20</v>
      </c>
      <c r="G22" s="13"/>
      <c r="H22" s="202"/>
      <c r="I22" s="15"/>
      <c r="J22" s="15"/>
      <c r="K22" s="16"/>
      <c r="L22" s="17">
        <f>F22/E21</f>
        <v>0.90909090909090906</v>
      </c>
      <c r="M22" s="20">
        <v>28</v>
      </c>
      <c r="N22" s="23">
        <f t="shared" si="0"/>
        <v>0.7567567567567568</v>
      </c>
      <c r="O22" s="5">
        <f t="shared" si="1"/>
        <v>0.2432432432432432</v>
      </c>
      <c r="P22" s="4">
        <v>9801</v>
      </c>
      <c r="Q22" s="5">
        <f>I77</f>
        <v>0.16279069767441862</v>
      </c>
      <c r="W22" s="24" t="s">
        <v>26</v>
      </c>
      <c r="X22" s="23">
        <f>F22/E21</f>
        <v>0.90909090909090906</v>
      </c>
      <c r="Y22" s="23">
        <f>F45/E44</f>
        <v>0.95604395604395609</v>
      </c>
      <c r="Z22" s="25">
        <f>F67/E66</f>
        <v>1</v>
      </c>
      <c r="AA22" s="25">
        <f>F87/E86</f>
        <v>0.5725190839694656</v>
      </c>
      <c r="AB22" s="25">
        <f>F106/E105</f>
        <v>0.75</v>
      </c>
      <c r="AC22" s="25">
        <f>F124/E123</f>
        <v>1</v>
      </c>
      <c r="AD22" s="25">
        <f>F144/E143</f>
        <v>0.21052631578947367</v>
      </c>
      <c r="AE22" s="25">
        <f t="shared" si="2"/>
        <v>0.8929889298892989</v>
      </c>
      <c r="AF22" s="25">
        <f t="shared" si="3"/>
        <v>0.96153846153846156</v>
      </c>
      <c r="AG22" s="25">
        <f t="shared" si="4"/>
        <v>0.89078498293515362</v>
      </c>
      <c r="AH22" s="25">
        <f t="shared" si="5"/>
        <v>0.96153846153846156</v>
      </c>
      <c r="AI22" s="3">
        <f t="shared" si="6"/>
        <v>1</v>
      </c>
      <c r="AJ22" s="3">
        <f t="shared" si="7"/>
        <v>0.44</v>
      </c>
      <c r="AK22" s="5">
        <f t="shared" si="8"/>
        <v>0.88108108108108107</v>
      </c>
    </row>
    <row r="23" spans="1:39" ht="12.75" customHeight="1" x14ac:dyDescent="0.2">
      <c r="A23" s="13">
        <v>9902</v>
      </c>
      <c r="B23" s="13"/>
      <c r="C23" s="13"/>
      <c r="D23" s="13"/>
      <c r="E23" s="13"/>
      <c r="F23" s="13"/>
      <c r="G23" s="13">
        <v>20</v>
      </c>
      <c r="H23" s="202">
        <v>9</v>
      </c>
      <c r="I23" s="15"/>
      <c r="J23" s="15"/>
      <c r="K23" s="16"/>
      <c r="L23" s="17">
        <f>G23/F22</f>
        <v>1</v>
      </c>
      <c r="M23" s="20">
        <v>29</v>
      </c>
      <c r="N23" s="23">
        <f t="shared" si="0"/>
        <v>1.0357142857142858</v>
      </c>
      <c r="O23" s="5">
        <f t="shared" si="1"/>
        <v>-3.5714285714285809E-2</v>
      </c>
      <c r="P23" s="4">
        <v>9802</v>
      </c>
      <c r="Q23" s="5">
        <f>I96</f>
        <v>0.29856115107913667</v>
      </c>
      <c r="W23" s="24" t="s">
        <v>27</v>
      </c>
      <c r="X23" s="23">
        <f>G23/F22</f>
        <v>1</v>
      </c>
      <c r="Y23" s="25">
        <f>G46/F45</f>
        <v>1</v>
      </c>
      <c r="Z23" s="25">
        <f>G68/F67</f>
        <v>1.0909090909090908</v>
      </c>
      <c r="AA23" s="25">
        <f>G88/F87</f>
        <v>1</v>
      </c>
      <c r="AB23" s="25">
        <f>G107/F106</f>
        <v>1</v>
      </c>
      <c r="AC23" s="25">
        <f>G125/F124</f>
        <v>1</v>
      </c>
      <c r="AD23" s="25">
        <f>G145/F144</f>
        <v>1</v>
      </c>
      <c r="AE23" s="25">
        <f t="shared" si="2"/>
        <v>1</v>
      </c>
      <c r="AF23" s="25">
        <f t="shared" si="3"/>
        <v>0.84</v>
      </c>
      <c r="AG23" s="25">
        <f t="shared" si="4"/>
        <v>1</v>
      </c>
      <c r="AH23" s="25">
        <f t="shared" si="5"/>
        <v>1</v>
      </c>
      <c r="AI23" s="3">
        <f t="shared" si="6"/>
        <v>0.90163934426229508</v>
      </c>
      <c r="AJ23" s="3">
        <f t="shared" si="7"/>
        <v>1</v>
      </c>
    </row>
    <row r="24" spans="1:39" ht="12.75" customHeight="1" x14ac:dyDescent="0.2">
      <c r="A24" s="27" t="s">
        <v>13</v>
      </c>
      <c r="B24" s="13"/>
      <c r="C24" s="13"/>
      <c r="D24" s="13"/>
      <c r="E24" s="13"/>
      <c r="F24" s="13"/>
      <c r="G24" s="13">
        <v>14</v>
      </c>
      <c r="H24" s="202">
        <v>4</v>
      </c>
      <c r="I24" s="15"/>
      <c r="J24" s="15"/>
      <c r="K24" s="16"/>
      <c r="L24" s="17"/>
      <c r="M24" s="20">
        <v>16</v>
      </c>
      <c r="N24" s="23">
        <f t="shared" si="0"/>
        <v>0.55172413793103448</v>
      </c>
      <c r="O24" s="5">
        <f t="shared" si="1"/>
        <v>0.44827586206896552</v>
      </c>
      <c r="P24" s="4">
        <v>9901</v>
      </c>
      <c r="Q24" s="5">
        <f>I114</f>
        <v>0.12698412698412698</v>
      </c>
      <c r="W24" s="28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3"/>
      <c r="AJ24" s="3"/>
    </row>
    <row r="25" spans="1:39" ht="12.75" customHeight="1" x14ac:dyDescent="0.2">
      <c r="A25" s="27" t="s">
        <v>14</v>
      </c>
      <c r="B25" s="13"/>
      <c r="C25" s="13"/>
      <c r="D25" s="13"/>
      <c r="E25" s="13"/>
      <c r="F25" s="13"/>
      <c r="G25" s="13">
        <v>1</v>
      </c>
      <c r="H25" s="202">
        <v>6</v>
      </c>
      <c r="I25" s="15"/>
      <c r="J25" s="15"/>
      <c r="K25" s="16"/>
      <c r="L25" s="17"/>
      <c r="M25" s="20">
        <v>1</v>
      </c>
      <c r="N25" s="23">
        <f t="shared" si="0"/>
        <v>6.25E-2</v>
      </c>
      <c r="O25" s="5">
        <f t="shared" si="1"/>
        <v>0.9375</v>
      </c>
      <c r="P25" s="4">
        <v>9902</v>
      </c>
      <c r="Q25" s="3">
        <f>I114</f>
        <v>0.12698412698412698</v>
      </c>
      <c r="R25" s="3"/>
      <c r="S25" s="3"/>
      <c r="T25" s="3"/>
      <c r="W25" s="28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3"/>
      <c r="AJ25" s="3"/>
    </row>
    <row r="26" spans="1:39" ht="12.75" customHeight="1" x14ac:dyDescent="0.2">
      <c r="A26" s="27" t="s">
        <v>15</v>
      </c>
      <c r="B26" s="13"/>
      <c r="C26" s="13"/>
      <c r="D26" s="13"/>
      <c r="E26" s="13"/>
      <c r="F26" s="13"/>
      <c r="G26" s="13"/>
      <c r="H26" s="202"/>
      <c r="I26" s="15"/>
      <c r="J26" s="15"/>
      <c r="K26" s="16"/>
      <c r="L26" s="17"/>
      <c r="M26" s="20">
        <v>1</v>
      </c>
      <c r="N26" s="23">
        <f t="shared" si="0"/>
        <v>1</v>
      </c>
      <c r="O26" s="5">
        <f t="shared" si="1"/>
        <v>0</v>
      </c>
      <c r="P26" s="30" t="s">
        <v>13</v>
      </c>
      <c r="Q26" s="5">
        <f>I153</f>
        <v>8.4745762711864403E-2</v>
      </c>
      <c r="W26" s="28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3"/>
      <c r="AJ26" s="3"/>
    </row>
    <row r="27" spans="1:39" ht="12.75" customHeight="1" x14ac:dyDescent="0.2">
      <c r="A27" s="27" t="s">
        <v>16</v>
      </c>
      <c r="B27" s="13"/>
      <c r="C27" s="13"/>
      <c r="D27" s="13"/>
      <c r="E27" s="13"/>
      <c r="F27" s="13"/>
      <c r="G27" s="13"/>
      <c r="H27" s="202"/>
      <c r="I27" s="15"/>
      <c r="J27" s="15"/>
      <c r="K27" s="16"/>
      <c r="L27" s="17"/>
      <c r="M27" s="20">
        <v>1</v>
      </c>
      <c r="N27" s="23">
        <f t="shared" si="0"/>
        <v>1</v>
      </c>
      <c r="O27" s="5">
        <f t="shared" si="1"/>
        <v>0</v>
      </c>
      <c r="P27" s="30" t="s">
        <v>14</v>
      </c>
      <c r="Q27" s="5">
        <f>I173</f>
        <v>0.25310559006211181</v>
      </c>
      <c r="W27" s="31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5"/>
      <c r="AI27" s="3"/>
      <c r="AJ27" s="3"/>
    </row>
    <row r="28" spans="1:39" ht="12.75" customHeight="1" x14ac:dyDescent="0.2">
      <c r="A28" s="27" t="s">
        <v>17</v>
      </c>
      <c r="B28" s="13"/>
      <c r="C28" s="13"/>
      <c r="D28" s="13"/>
      <c r="E28" s="13"/>
      <c r="F28" s="13"/>
      <c r="G28" s="13"/>
      <c r="H28" s="202"/>
      <c r="I28" s="15"/>
      <c r="J28" s="15"/>
      <c r="K28" s="16"/>
      <c r="L28" s="17"/>
      <c r="M28" s="20"/>
      <c r="N28" s="23">
        <f t="shared" si="0"/>
        <v>0</v>
      </c>
      <c r="O28" s="5">
        <f t="shared" si="1"/>
        <v>1</v>
      </c>
      <c r="P28" s="30" t="s">
        <v>15</v>
      </c>
      <c r="Q28" s="5">
        <f>I191</f>
        <v>0.14000000000000001</v>
      </c>
      <c r="W28" s="31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3"/>
      <c r="AJ28" s="3"/>
    </row>
    <row r="29" spans="1:39" ht="12.75" customHeight="1" x14ac:dyDescent="0.2">
      <c r="A29" s="27" t="s">
        <v>18</v>
      </c>
      <c r="B29" s="13"/>
      <c r="C29" s="13"/>
      <c r="D29" s="13"/>
      <c r="E29" s="13"/>
      <c r="F29" s="13"/>
      <c r="G29" s="13"/>
      <c r="H29" s="202"/>
      <c r="I29" s="15"/>
      <c r="J29" s="15"/>
      <c r="K29" s="16"/>
      <c r="L29" s="17"/>
      <c r="M29" s="20"/>
      <c r="N29" s="23"/>
      <c r="O29" s="5"/>
      <c r="P29" s="30" t="s">
        <v>16</v>
      </c>
      <c r="Q29" s="5">
        <f>I209</f>
        <v>0.39378238341968913</v>
      </c>
      <c r="W29" s="31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3"/>
      <c r="AJ29" s="3"/>
    </row>
    <row r="30" spans="1:39" ht="12.75" customHeight="1" x14ac:dyDescent="0.2">
      <c r="A30" s="27" t="s">
        <v>19</v>
      </c>
      <c r="B30" s="13"/>
      <c r="C30" s="13"/>
      <c r="D30" s="13"/>
      <c r="E30" s="13"/>
      <c r="F30" s="13"/>
      <c r="G30" s="13"/>
      <c r="H30" s="202"/>
      <c r="I30" s="15"/>
      <c r="J30" s="15"/>
      <c r="K30" s="16"/>
      <c r="L30" s="17"/>
      <c r="M30" s="20">
        <v>1</v>
      </c>
      <c r="N30" s="23"/>
      <c r="O30" s="5"/>
      <c r="P30" s="30" t="s">
        <v>17</v>
      </c>
      <c r="Q30" s="5">
        <f>I229</f>
        <v>6.5217391304347824E-2</v>
      </c>
      <c r="W30" s="31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3"/>
      <c r="AJ30" s="3"/>
    </row>
    <row r="31" spans="1:39" ht="12.75" customHeight="1" x14ac:dyDescent="0.2">
      <c r="A31" s="27" t="s">
        <v>20</v>
      </c>
      <c r="B31" s="32"/>
      <c r="C31" s="32"/>
      <c r="D31" s="32"/>
      <c r="E31" s="32"/>
      <c r="F31" s="32"/>
      <c r="G31" s="32">
        <v>1</v>
      </c>
      <c r="H31" s="203"/>
      <c r="I31" s="5"/>
      <c r="J31" s="5"/>
      <c r="K31" s="32"/>
      <c r="L31" s="5"/>
      <c r="M31" s="20"/>
      <c r="N31" s="23"/>
      <c r="O31" s="5"/>
      <c r="P31" s="30" t="s">
        <v>18</v>
      </c>
      <c r="Q31" s="5">
        <f>I246</f>
        <v>0.34270414993306558</v>
      </c>
      <c r="W31" s="31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3"/>
      <c r="AJ31" s="3"/>
    </row>
    <row r="32" spans="1:39" ht="12.75" customHeight="1" x14ac:dyDescent="0.2">
      <c r="A32" s="31" t="s">
        <v>21</v>
      </c>
      <c r="B32" s="32"/>
      <c r="C32" s="32"/>
      <c r="D32" s="32"/>
      <c r="E32" s="32"/>
      <c r="F32" s="32"/>
      <c r="G32" s="32">
        <v>1</v>
      </c>
      <c r="H32" s="203"/>
      <c r="I32" s="5"/>
      <c r="J32" s="5"/>
      <c r="K32" s="32"/>
      <c r="L32" s="5"/>
      <c r="M32" s="20">
        <v>1</v>
      </c>
      <c r="N32" s="23"/>
      <c r="O32" s="5"/>
      <c r="P32" s="30" t="s">
        <v>19</v>
      </c>
      <c r="Q32" s="5">
        <f>I263</f>
        <v>0.17757009345794392</v>
      </c>
      <c r="W32" s="31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3"/>
      <c r="AJ32" s="3"/>
    </row>
    <row r="33" spans="1:39" ht="12.75" customHeight="1" x14ac:dyDescent="0.2">
      <c r="A33" s="31"/>
      <c r="B33" s="32"/>
      <c r="C33" s="32"/>
      <c r="D33" s="32"/>
      <c r="E33" s="32"/>
      <c r="F33" s="32"/>
      <c r="G33" s="32"/>
      <c r="H33" s="203"/>
      <c r="I33" s="5"/>
      <c r="J33" s="5"/>
      <c r="K33" s="32"/>
      <c r="L33" s="5"/>
      <c r="M33" s="20"/>
      <c r="N33" s="23"/>
      <c r="O33" s="5"/>
      <c r="P33" s="30" t="s">
        <v>20</v>
      </c>
      <c r="Q33" s="5">
        <f>I278</f>
        <v>0.39007092198581561</v>
      </c>
      <c r="W33" s="31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3"/>
      <c r="AJ33" s="3"/>
    </row>
    <row r="34" spans="1:39" ht="12.75" customHeight="1" x14ac:dyDescent="0.2">
      <c r="A34" s="31"/>
      <c r="G34" s="32">
        <f t="shared" ref="G34:H34" si="11">SUM(G23:G29)</f>
        <v>35</v>
      </c>
      <c r="H34" s="204">
        <f t="shared" si="11"/>
        <v>19</v>
      </c>
      <c r="I34" s="5">
        <f>H23/B18</f>
        <v>0.15789473684210525</v>
      </c>
      <c r="J34" s="5">
        <f>H34/B18</f>
        <v>0.33333333333333331</v>
      </c>
      <c r="K34" s="5">
        <f>J34-I34</f>
        <v>0.17543859649122806</v>
      </c>
      <c r="L34" s="5"/>
      <c r="M34" s="6"/>
      <c r="N34" s="6"/>
      <c r="O34" s="5"/>
      <c r="W34" s="31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3"/>
      <c r="AJ34" s="3"/>
    </row>
    <row r="35" spans="1:39" ht="12.75" customHeight="1" x14ac:dyDescent="0.2">
      <c r="I35" s="5"/>
      <c r="J35" s="5"/>
      <c r="L35" s="5"/>
      <c r="M35" s="6"/>
      <c r="N35" s="6"/>
      <c r="O35" s="5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</row>
    <row r="36" spans="1:39" ht="12.75" customHeight="1" x14ac:dyDescent="0.2">
      <c r="A36" s="35" t="s">
        <v>28</v>
      </c>
      <c r="B36" s="35"/>
      <c r="C36" s="35"/>
      <c r="D36" s="36"/>
      <c r="E36" s="36"/>
      <c r="G36" s="37">
        <f>((H23*6)+(H24*7)+(H25*8))/H34</f>
        <v>6.8421052631578947</v>
      </c>
      <c r="H36" s="203"/>
      <c r="I36" s="32"/>
      <c r="J36" s="32"/>
      <c r="K36" s="32"/>
      <c r="L36" s="32"/>
      <c r="M36" s="6"/>
      <c r="N36" s="6"/>
      <c r="O36" s="32"/>
      <c r="P36" s="39"/>
      <c r="W36" s="40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3"/>
      <c r="AJ36" s="3"/>
    </row>
    <row r="37" spans="1:39" ht="12.75" customHeight="1" x14ac:dyDescent="0.2">
      <c r="I37" s="5"/>
      <c r="J37" s="5"/>
      <c r="L37" s="5"/>
      <c r="M37" s="6"/>
      <c r="N37" s="6"/>
      <c r="O37" s="5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</row>
    <row r="38" spans="1:39" ht="12.75" customHeight="1" x14ac:dyDescent="0.2">
      <c r="A38" s="4" t="s">
        <v>29</v>
      </c>
      <c r="I38" s="5"/>
      <c r="J38" s="5"/>
      <c r="L38" s="5"/>
      <c r="M38" s="6"/>
      <c r="N38" s="6"/>
      <c r="O38" s="5"/>
      <c r="W38" s="4"/>
      <c r="X38" s="11" t="s">
        <v>30</v>
      </c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3"/>
      <c r="AJ38" s="3"/>
    </row>
    <row r="39" spans="1:39" ht="25.5" customHeight="1" x14ac:dyDescent="0.2">
      <c r="B39" s="228" t="s">
        <v>1</v>
      </c>
      <c r="C39" s="229"/>
      <c r="D39" s="229"/>
      <c r="E39" s="229"/>
      <c r="F39" s="229"/>
      <c r="G39" s="229"/>
      <c r="I39" s="7" t="s">
        <v>2</v>
      </c>
      <c r="J39" s="7" t="s">
        <v>3</v>
      </c>
      <c r="K39" s="8" t="s">
        <v>4</v>
      </c>
      <c r="L39" s="7" t="s">
        <v>5</v>
      </c>
      <c r="M39" s="9" t="s">
        <v>6</v>
      </c>
      <c r="N39" s="9" t="s">
        <v>7</v>
      </c>
      <c r="O39" s="10" t="s">
        <v>8</v>
      </c>
      <c r="X39" s="230" t="s">
        <v>11</v>
      </c>
      <c r="Y39" s="229"/>
      <c r="Z39" s="229"/>
      <c r="AA39" s="229"/>
      <c r="AB39" s="229"/>
      <c r="AC39" s="229"/>
      <c r="AD39" s="229"/>
      <c r="AE39" s="229"/>
      <c r="AF39" s="229"/>
      <c r="AG39" s="229"/>
      <c r="AH39" s="3"/>
      <c r="AI39" s="3"/>
      <c r="AJ39" s="3"/>
    </row>
    <row r="40" spans="1:39" ht="12.75" customHeight="1" x14ac:dyDescent="0.2">
      <c r="A40" s="12" t="s">
        <v>9</v>
      </c>
      <c r="B40" s="13">
        <v>1</v>
      </c>
      <c r="C40" s="13">
        <v>2</v>
      </c>
      <c r="D40" s="13">
        <v>3</v>
      </c>
      <c r="E40" s="13">
        <v>4</v>
      </c>
      <c r="F40" s="13">
        <v>5</v>
      </c>
      <c r="G40" s="13">
        <v>6</v>
      </c>
      <c r="H40" s="201" t="s">
        <v>10</v>
      </c>
      <c r="I40" s="41"/>
      <c r="J40" s="15"/>
      <c r="K40" s="16"/>
      <c r="L40" s="17"/>
      <c r="M40" s="6"/>
      <c r="N40" s="6"/>
      <c r="O40" s="5"/>
      <c r="W40" s="21" t="s">
        <v>12</v>
      </c>
      <c r="X40" s="1">
        <v>9701</v>
      </c>
      <c r="Y40" s="2">
        <v>9702</v>
      </c>
      <c r="Z40" s="2">
        <v>9801</v>
      </c>
      <c r="AA40" s="2">
        <v>9802</v>
      </c>
      <c r="AB40" s="2">
        <v>9901</v>
      </c>
      <c r="AC40" s="2">
        <v>9902</v>
      </c>
      <c r="AD40" s="22" t="s">
        <v>13</v>
      </c>
      <c r="AE40" s="22" t="s">
        <v>14</v>
      </c>
      <c r="AF40" s="22" t="s">
        <v>15</v>
      </c>
      <c r="AG40" s="22" t="s">
        <v>16</v>
      </c>
      <c r="AH40" s="22" t="s">
        <v>17</v>
      </c>
      <c r="AI40" s="22" t="s">
        <v>18</v>
      </c>
      <c r="AJ40" s="22" t="s">
        <v>19</v>
      </c>
      <c r="AK40" s="22" t="s">
        <v>20</v>
      </c>
      <c r="AL40" s="22" t="s">
        <v>21</v>
      </c>
      <c r="AM40" s="22" t="s">
        <v>22</v>
      </c>
    </row>
    <row r="41" spans="1:39" ht="12.75" customHeight="1" x14ac:dyDescent="0.2">
      <c r="A41" s="13">
        <v>9702</v>
      </c>
      <c r="B41" s="13">
        <v>459</v>
      </c>
      <c r="C41" s="13"/>
      <c r="D41" s="13"/>
      <c r="E41" s="13"/>
      <c r="F41" s="13"/>
      <c r="G41" s="13"/>
      <c r="H41" s="202"/>
      <c r="I41" s="41"/>
      <c r="J41" s="15"/>
      <c r="K41" s="16"/>
      <c r="L41" s="17"/>
      <c r="M41" s="20">
        <f>B41</f>
        <v>459</v>
      </c>
      <c r="N41" s="6"/>
      <c r="O41" s="5"/>
      <c r="V41" s="42"/>
      <c r="W41" s="24" t="s">
        <v>23</v>
      </c>
      <c r="X41" s="23">
        <f t="shared" ref="X41:X45" si="12">M19/M18</f>
        <v>0.78947368421052633</v>
      </c>
      <c r="Y41" s="23">
        <f t="shared" ref="Y41:Y45" si="13">M42/M41</f>
        <v>0.83877995642701531</v>
      </c>
      <c r="Z41" s="23">
        <f t="shared" ref="Z41:Z45" si="14">M64/M63</f>
        <v>0.60465116279069764</v>
      </c>
      <c r="AA41" s="23">
        <f t="shared" ref="AA41:AA45" si="15">M84/M83</f>
        <v>0.87589928057553956</v>
      </c>
      <c r="AB41" s="23">
        <f t="shared" ref="AB41:AB45" si="16">M103/M102</f>
        <v>0.84126984126984128</v>
      </c>
      <c r="AC41" s="23">
        <f t="shared" ref="AC41:AC45" si="17">M121/M120</f>
        <v>0.94545454545454544</v>
      </c>
      <c r="AD41" s="23">
        <f t="shared" ref="AD41:AD45" si="18">M141/M140</f>
        <v>0.57627118644067798</v>
      </c>
      <c r="AE41" s="23">
        <f t="shared" ref="AE41:AE45" si="19">N160</f>
        <v>0.66925465838509313</v>
      </c>
      <c r="AF41" s="3">
        <f t="shared" ref="AF41:AF45" si="20">N180</f>
        <v>1</v>
      </c>
      <c r="AG41" s="23">
        <f t="shared" ref="AG41:AG45" si="21">N198</f>
        <v>0.77374784110535411</v>
      </c>
      <c r="AH41" s="23">
        <f t="shared" ref="AH41:AH45" si="22">N217</f>
        <v>0.73913043478260865</v>
      </c>
      <c r="AI41" s="3">
        <f t="shared" ref="AI41:AI45" si="23">N235</f>
        <v>0.69344042838018738</v>
      </c>
      <c r="AJ41" s="3">
        <f t="shared" ref="AJ41:AJ45" si="24">N252</f>
        <v>0.71962616822429903</v>
      </c>
      <c r="AK41" s="3">
        <f t="shared" ref="AK41:AK44" si="25">N268</f>
        <v>0.75460992907801416</v>
      </c>
      <c r="AL41" s="3">
        <f t="shared" ref="AL41:AL43" si="26">N283</f>
        <v>0.98780487804878048</v>
      </c>
      <c r="AM41" s="3">
        <f t="shared" ref="AM41:AM42" si="27">N297</f>
        <v>0.76347305389221554</v>
      </c>
    </row>
    <row r="42" spans="1:39" ht="12.75" customHeight="1" x14ac:dyDescent="0.2">
      <c r="A42" s="13">
        <v>9801</v>
      </c>
      <c r="B42" s="13"/>
      <c r="C42" s="13">
        <v>380</v>
      </c>
      <c r="D42" s="13"/>
      <c r="E42" s="13"/>
      <c r="F42" s="13"/>
      <c r="G42" s="13"/>
      <c r="H42" s="202"/>
      <c r="I42" s="41"/>
      <c r="J42" s="15"/>
      <c r="K42" s="16"/>
      <c r="L42" s="17">
        <f>C42/B41</f>
        <v>0.82788671023965144</v>
      </c>
      <c r="M42" s="20">
        <v>385</v>
      </c>
      <c r="N42" s="3">
        <f t="shared" ref="N42:N52" si="28">M42/M41</f>
        <v>0.83877995642701531</v>
      </c>
      <c r="O42" s="5">
        <f t="shared" ref="O42:O52" si="29">100%-N42</f>
        <v>0.16122004357298469</v>
      </c>
      <c r="W42" s="24" t="s">
        <v>24</v>
      </c>
      <c r="X42" s="23">
        <f t="shared" si="12"/>
        <v>0.84444444444444444</v>
      </c>
      <c r="Y42" s="23">
        <f t="shared" si="13"/>
        <v>0.90389610389610386</v>
      </c>
      <c r="Z42" s="23">
        <f t="shared" si="14"/>
        <v>0.80769230769230771</v>
      </c>
      <c r="AA42" s="23">
        <f t="shared" si="15"/>
        <v>1.0308008213552362</v>
      </c>
      <c r="AB42" s="23">
        <f t="shared" si="16"/>
        <v>1</v>
      </c>
      <c r="AC42" s="23">
        <f t="shared" si="17"/>
        <v>0.64807692307692311</v>
      </c>
      <c r="AD42" s="23">
        <f t="shared" si="18"/>
        <v>0.67647058823529416</v>
      </c>
      <c r="AE42" s="23">
        <f t="shared" si="19"/>
        <v>1.1832946635730859</v>
      </c>
      <c r="AF42" s="3">
        <f t="shared" si="20"/>
        <v>0.37</v>
      </c>
      <c r="AG42" s="23">
        <f t="shared" si="21"/>
        <v>0.8861607142857143</v>
      </c>
      <c r="AH42" s="23">
        <f t="shared" si="22"/>
        <v>0.75</v>
      </c>
      <c r="AI42" s="3">
        <f t="shared" si="23"/>
        <v>0.9285714285714286</v>
      </c>
      <c r="AJ42" s="3">
        <f t="shared" si="24"/>
        <v>0.79220779220779225</v>
      </c>
      <c r="AK42" s="3">
        <f t="shared" si="25"/>
        <v>1.0150375939849625</v>
      </c>
      <c r="AL42" s="3">
        <f t="shared" si="26"/>
        <v>0.85185185185185186</v>
      </c>
      <c r="AM42" s="3">
        <f t="shared" si="27"/>
        <v>0.92549019607843142</v>
      </c>
    </row>
    <row r="43" spans="1:39" ht="12.75" customHeight="1" x14ac:dyDescent="0.2">
      <c r="A43" s="13">
        <v>9802</v>
      </c>
      <c r="B43" s="13"/>
      <c r="C43" s="13"/>
      <c r="D43" s="13">
        <v>306</v>
      </c>
      <c r="E43" s="13"/>
      <c r="F43" s="13"/>
      <c r="G43" s="13"/>
      <c r="H43" s="202"/>
      <c r="I43" s="41"/>
      <c r="J43" s="15"/>
      <c r="K43" s="16"/>
      <c r="L43" s="17">
        <f>D43/C42</f>
        <v>0.80526315789473679</v>
      </c>
      <c r="M43" s="20">
        <v>348</v>
      </c>
      <c r="N43" s="3">
        <f t="shared" si="28"/>
        <v>0.90389610389610386</v>
      </c>
      <c r="O43" s="5">
        <f t="shared" si="29"/>
        <v>9.6103896103896136E-2</v>
      </c>
      <c r="W43" s="24" t="s">
        <v>25</v>
      </c>
      <c r="X43" s="23">
        <f t="shared" si="12"/>
        <v>0.97368421052631582</v>
      </c>
      <c r="Y43" s="23">
        <f t="shared" si="13"/>
        <v>0.93678160919540232</v>
      </c>
      <c r="Z43" s="23">
        <f t="shared" si="14"/>
        <v>1.0476190476190477</v>
      </c>
      <c r="AA43" s="23">
        <f t="shared" si="15"/>
        <v>1.00199203187251</v>
      </c>
      <c r="AB43" s="23">
        <f t="shared" si="16"/>
        <v>0.37735849056603776</v>
      </c>
      <c r="AC43" s="23">
        <f t="shared" si="17"/>
        <v>0.93471810089020768</v>
      </c>
      <c r="AD43" s="23">
        <f t="shared" si="18"/>
        <v>0.73913043478260865</v>
      </c>
      <c r="AE43" s="23">
        <f t="shared" si="19"/>
        <v>0.63921568627450975</v>
      </c>
      <c r="AF43" s="3">
        <f t="shared" si="20"/>
        <v>0.89189189189189189</v>
      </c>
      <c r="AG43" s="23">
        <f t="shared" si="21"/>
        <v>0.92695214105793455</v>
      </c>
      <c r="AH43" s="23">
        <f t="shared" si="22"/>
        <v>0.80392156862745101</v>
      </c>
      <c r="AI43" s="3">
        <f t="shared" si="23"/>
        <v>0.89397089397089402</v>
      </c>
      <c r="AJ43" s="3">
        <f t="shared" si="24"/>
        <v>1</v>
      </c>
      <c r="AK43" s="3">
        <f t="shared" si="25"/>
        <v>0.78703703703703709</v>
      </c>
      <c r="AL43" s="3">
        <f t="shared" si="26"/>
        <v>0.94202898550724634</v>
      </c>
    </row>
    <row r="44" spans="1:39" ht="12.75" customHeight="1" x14ac:dyDescent="0.2">
      <c r="A44" s="13">
        <v>9901</v>
      </c>
      <c r="B44" s="13"/>
      <c r="C44" s="13"/>
      <c r="D44" s="13"/>
      <c r="E44" s="13">
        <v>273</v>
      </c>
      <c r="F44" s="13"/>
      <c r="G44" s="13"/>
      <c r="H44" s="202">
        <v>8</v>
      </c>
      <c r="I44" s="41"/>
      <c r="J44" s="15"/>
      <c r="K44" s="16"/>
      <c r="L44" s="17">
        <f>E44/D43</f>
        <v>0.89215686274509809</v>
      </c>
      <c r="M44" s="20">
        <v>326</v>
      </c>
      <c r="N44" s="3">
        <f t="shared" si="28"/>
        <v>0.93678160919540232</v>
      </c>
      <c r="O44" s="5">
        <f t="shared" si="29"/>
        <v>6.3218390804597679E-2</v>
      </c>
      <c r="W44" s="24" t="s">
        <v>26</v>
      </c>
      <c r="X44" s="23">
        <f t="shared" si="12"/>
        <v>0.7567567567567568</v>
      </c>
      <c r="Y44" s="23">
        <f t="shared" si="13"/>
        <v>1.1533742331288344</v>
      </c>
      <c r="Z44" s="23">
        <f t="shared" si="14"/>
        <v>1.8636363636363635</v>
      </c>
      <c r="AA44" s="23">
        <f t="shared" si="15"/>
        <v>0.62027833001988075</v>
      </c>
      <c r="AB44" s="23">
        <f t="shared" si="16"/>
        <v>0.95</v>
      </c>
      <c r="AC44" s="23">
        <f t="shared" si="17"/>
        <v>1</v>
      </c>
      <c r="AD44" s="23">
        <f t="shared" si="18"/>
        <v>0.88235294117647056</v>
      </c>
      <c r="AE44" s="23">
        <f t="shared" si="19"/>
        <v>0.92638036809815949</v>
      </c>
      <c r="AF44" s="3">
        <f t="shared" si="20"/>
        <v>0.84848484848484851</v>
      </c>
      <c r="AG44" s="23">
        <f t="shared" si="21"/>
        <v>0.89673913043478259</v>
      </c>
      <c r="AH44" s="23">
        <f t="shared" si="22"/>
        <v>0.78048780487804881</v>
      </c>
      <c r="AI44" s="3">
        <f t="shared" si="23"/>
        <v>0.87209302325581395</v>
      </c>
      <c r="AJ44" s="3">
        <f t="shared" si="24"/>
        <v>0.54098360655737709</v>
      </c>
      <c r="AK44" s="3">
        <f t="shared" si="25"/>
        <v>0.92</v>
      </c>
    </row>
    <row r="45" spans="1:39" ht="12.75" customHeight="1" x14ac:dyDescent="0.2">
      <c r="A45" s="13">
        <v>9902</v>
      </c>
      <c r="B45" s="13"/>
      <c r="C45" s="13"/>
      <c r="D45" s="13"/>
      <c r="E45" s="13"/>
      <c r="F45" s="13">
        <v>261</v>
      </c>
      <c r="G45" s="13"/>
      <c r="H45" s="202">
        <v>3</v>
      </c>
      <c r="I45" s="41"/>
      <c r="J45" s="15"/>
      <c r="K45" s="16"/>
      <c r="L45" s="17">
        <f>F45/E44</f>
        <v>0.95604395604395609</v>
      </c>
      <c r="M45" s="20">
        <v>376</v>
      </c>
      <c r="N45" s="3">
        <f t="shared" si="28"/>
        <v>1.1533742331288344</v>
      </c>
      <c r="O45" s="5">
        <f t="shared" si="29"/>
        <v>-0.15337423312883436</v>
      </c>
      <c r="W45" s="24" t="s">
        <v>27</v>
      </c>
      <c r="X45" s="23">
        <f t="shared" si="12"/>
        <v>1.0357142857142858</v>
      </c>
      <c r="Y45" s="23">
        <f t="shared" si="13"/>
        <v>1.1329787234042554</v>
      </c>
      <c r="Z45" s="23">
        <f t="shared" si="14"/>
        <v>0.34146341463414637</v>
      </c>
      <c r="AA45" s="23">
        <f t="shared" si="15"/>
        <v>0.92948717948717952</v>
      </c>
      <c r="AB45" s="23">
        <f t="shared" si="16"/>
        <v>1</v>
      </c>
      <c r="AC45" s="23">
        <f t="shared" si="17"/>
        <v>0.86984126984126986</v>
      </c>
      <c r="AD45" s="23">
        <f t="shared" si="18"/>
        <v>0.8666666666666667</v>
      </c>
      <c r="AE45" s="23">
        <f t="shared" si="19"/>
        <v>0.90066225165562919</v>
      </c>
      <c r="AF45" s="3">
        <f t="shared" si="20"/>
        <v>0.75</v>
      </c>
      <c r="AG45" s="23">
        <f t="shared" si="21"/>
        <v>0.88787878787878793</v>
      </c>
      <c r="AH45" s="23">
        <f t="shared" si="22"/>
        <v>1.84375</v>
      </c>
      <c r="AI45" s="3">
        <f t="shared" si="23"/>
        <v>0.92266666666666663</v>
      </c>
      <c r="AJ45" s="3">
        <f t="shared" si="24"/>
        <v>1</v>
      </c>
    </row>
    <row r="46" spans="1:39" ht="12.75" customHeight="1" x14ac:dyDescent="0.2">
      <c r="A46" s="27" t="s">
        <v>13</v>
      </c>
      <c r="B46" s="13"/>
      <c r="C46" s="13"/>
      <c r="D46" s="13"/>
      <c r="E46" s="13"/>
      <c r="F46" s="13"/>
      <c r="G46" s="13">
        <v>261</v>
      </c>
      <c r="H46" s="202">
        <v>171</v>
      </c>
      <c r="I46" s="41"/>
      <c r="J46" s="15"/>
      <c r="K46" s="16"/>
      <c r="L46" s="17">
        <f>G46/F45</f>
        <v>1</v>
      </c>
      <c r="M46" s="20">
        <v>426</v>
      </c>
      <c r="N46" s="3">
        <f t="shared" si="28"/>
        <v>1.1329787234042554</v>
      </c>
      <c r="O46" s="5">
        <f t="shared" si="29"/>
        <v>-0.13297872340425543</v>
      </c>
      <c r="W46" s="28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5"/>
      <c r="AI46" s="3"/>
      <c r="AJ46" s="3"/>
    </row>
    <row r="47" spans="1:39" ht="12.75" customHeight="1" x14ac:dyDescent="0.2">
      <c r="A47" s="27" t="s">
        <v>14</v>
      </c>
      <c r="B47" s="13"/>
      <c r="C47" s="13"/>
      <c r="D47" s="13"/>
      <c r="E47" s="13"/>
      <c r="F47" s="13"/>
      <c r="G47" s="13">
        <v>42</v>
      </c>
      <c r="H47" s="202">
        <v>52</v>
      </c>
      <c r="I47" s="41"/>
      <c r="J47" s="15"/>
      <c r="K47" s="16"/>
      <c r="L47" s="17"/>
      <c r="M47" s="20">
        <v>47</v>
      </c>
      <c r="N47" s="3">
        <f t="shared" si="28"/>
        <v>0.11032863849765258</v>
      </c>
      <c r="O47" s="5">
        <f t="shared" si="29"/>
        <v>0.88967136150234738</v>
      </c>
      <c r="W47" s="28"/>
      <c r="X47" s="23"/>
      <c r="Y47" s="23"/>
      <c r="Z47" s="23"/>
      <c r="AA47" s="23"/>
      <c r="AB47" s="23"/>
      <c r="AC47" s="23"/>
      <c r="AD47" s="23"/>
      <c r="AE47" s="23"/>
      <c r="AF47" s="25"/>
      <c r="AG47" s="25"/>
      <c r="AH47" s="29"/>
      <c r="AI47" s="3"/>
      <c r="AJ47" s="3"/>
    </row>
    <row r="48" spans="1:39" ht="12.75" customHeight="1" x14ac:dyDescent="0.2">
      <c r="A48" s="27" t="s">
        <v>15</v>
      </c>
      <c r="B48" s="13"/>
      <c r="C48" s="13"/>
      <c r="D48" s="13"/>
      <c r="E48" s="13"/>
      <c r="F48" s="13"/>
      <c r="G48" s="13">
        <v>15</v>
      </c>
      <c r="H48" s="202">
        <v>16</v>
      </c>
      <c r="I48" s="41"/>
      <c r="J48" s="15"/>
      <c r="K48" s="16"/>
      <c r="L48" s="17"/>
      <c r="M48" s="20">
        <v>17</v>
      </c>
      <c r="N48" s="3">
        <f t="shared" si="28"/>
        <v>0.36170212765957449</v>
      </c>
      <c r="O48" s="5">
        <f t="shared" si="29"/>
        <v>0.63829787234042556</v>
      </c>
      <c r="W48" s="27"/>
      <c r="X48" s="23"/>
      <c r="Y48" s="23"/>
      <c r="Z48" s="23"/>
      <c r="AA48" s="23"/>
      <c r="AB48" s="25"/>
      <c r="AC48" s="25"/>
      <c r="AD48" s="25"/>
      <c r="AE48" s="25"/>
      <c r="AF48" s="25"/>
      <c r="AG48" s="25"/>
      <c r="AH48" s="29"/>
      <c r="AI48" s="3"/>
      <c r="AJ48" s="3"/>
    </row>
    <row r="49" spans="1:39" ht="12.75" customHeight="1" x14ac:dyDescent="0.2">
      <c r="A49" s="27" t="s">
        <v>16</v>
      </c>
      <c r="B49" s="13"/>
      <c r="C49" s="13"/>
      <c r="D49" s="13"/>
      <c r="E49" s="13"/>
      <c r="F49" s="13"/>
      <c r="G49" s="13">
        <v>13</v>
      </c>
      <c r="H49" s="202">
        <v>4</v>
      </c>
      <c r="I49" s="41"/>
      <c r="J49" s="15"/>
      <c r="K49" s="16"/>
      <c r="L49" s="17"/>
      <c r="M49" s="20">
        <v>15</v>
      </c>
      <c r="N49" s="3">
        <f t="shared" si="28"/>
        <v>0.88235294117647056</v>
      </c>
      <c r="O49" s="5">
        <f t="shared" si="29"/>
        <v>0.11764705882352944</v>
      </c>
      <c r="P49" s="4" t="s">
        <v>3</v>
      </c>
      <c r="W49" s="27"/>
      <c r="X49" s="3"/>
      <c r="Y49" s="3"/>
      <c r="Z49" s="3"/>
      <c r="AA49" s="29"/>
      <c r="AB49" s="29"/>
      <c r="AC49" s="29"/>
      <c r="AD49" s="29"/>
      <c r="AE49" s="29"/>
      <c r="AF49" s="29"/>
      <c r="AG49" s="29"/>
      <c r="AH49" s="29"/>
      <c r="AI49" s="3"/>
      <c r="AJ49" s="3"/>
    </row>
    <row r="50" spans="1:39" ht="12.75" customHeight="1" x14ac:dyDescent="0.2">
      <c r="A50" s="27" t="s">
        <v>17</v>
      </c>
      <c r="B50" s="13"/>
      <c r="C50" s="13"/>
      <c r="D50" s="13"/>
      <c r="E50" s="13"/>
      <c r="F50" s="13"/>
      <c r="G50" s="13">
        <v>1</v>
      </c>
      <c r="H50" s="202">
        <v>3</v>
      </c>
      <c r="I50" s="41"/>
      <c r="J50" s="15"/>
      <c r="K50" s="16"/>
      <c r="L50" s="17"/>
      <c r="M50" s="20">
        <v>1</v>
      </c>
      <c r="N50" s="3">
        <f t="shared" si="28"/>
        <v>6.6666666666666666E-2</v>
      </c>
      <c r="O50" s="5">
        <f t="shared" si="29"/>
        <v>0.93333333333333335</v>
      </c>
      <c r="P50" s="4">
        <v>9701</v>
      </c>
      <c r="Q50" s="3">
        <f>J34</f>
        <v>0.33333333333333331</v>
      </c>
      <c r="W50" s="27"/>
      <c r="X50" s="3"/>
      <c r="Y50" s="3"/>
      <c r="Z50" s="29"/>
      <c r="AA50" s="29"/>
      <c r="AB50" s="29"/>
      <c r="AC50" s="29"/>
      <c r="AD50" s="29"/>
      <c r="AE50" s="29"/>
      <c r="AF50" s="29"/>
      <c r="AG50" s="29"/>
      <c r="AH50" s="29"/>
      <c r="AI50" s="3"/>
      <c r="AJ50" s="3"/>
    </row>
    <row r="51" spans="1:39" ht="12.75" customHeight="1" x14ac:dyDescent="0.2">
      <c r="A51" s="27" t="s">
        <v>18</v>
      </c>
      <c r="B51" s="13"/>
      <c r="C51" s="13"/>
      <c r="D51" s="13"/>
      <c r="E51" s="13"/>
      <c r="F51" s="13"/>
      <c r="G51" s="13"/>
      <c r="H51" s="202">
        <v>1</v>
      </c>
      <c r="I51" s="41"/>
      <c r="J51" s="15"/>
      <c r="K51" s="16"/>
      <c r="L51" s="17"/>
      <c r="M51" s="20"/>
      <c r="N51" s="3">
        <f t="shared" si="28"/>
        <v>0</v>
      </c>
      <c r="O51" s="5">
        <f t="shared" si="29"/>
        <v>1</v>
      </c>
      <c r="P51" s="4">
        <v>9702</v>
      </c>
      <c r="Q51" s="3">
        <f>J56</f>
        <v>0.56209150326797386</v>
      </c>
      <c r="W51" s="27"/>
      <c r="X51" s="3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3"/>
      <c r="AJ51" s="3"/>
    </row>
    <row r="52" spans="1:39" ht="12.75" customHeight="1" x14ac:dyDescent="0.2">
      <c r="A52" s="27" t="s">
        <v>19</v>
      </c>
      <c r="B52" s="13"/>
      <c r="C52" s="13"/>
      <c r="D52" s="13"/>
      <c r="E52" s="13"/>
      <c r="F52" s="13"/>
      <c r="G52" s="13"/>
      <c r="H52" s="202"/>
      <c r="I52" s="41"/>
      <c r="J52" s="15"/>
      <c r="K52" s="16"/>
      <c r="L52" s="17"/>
      <c r="M52" s="20"/>
      <c r="N52" s="3" t="e">
        <f t="shared" si="28"/>
        <v>#DIV/0!</v>
      </c>
      <c r="O52" s="5" t="e">
        <f t="shared" si="29"/>
        <v>#DIV/0!</v>
      </c>
      <c r="P52" s="4">
        <v>9801</v>
      </c>
      <c r="Q52" s="3">
        <f>J77</f>
        <v>0.34883720930232559</v>
      </c>
      <c r="W52" s="31"/>
      <c r="X52" s="3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3"/>
      <c r="AJ52" s="3"/>
    </row>
    <row r="53" spans="1:39" ht="12.75" customHeight="1" x14ac:dyDescent="0.2">
      <c r="A53" s="27" t="s">
        <v>20</v>
      </c>
      <c r="B53" s="32"/>
      <c r="C53" s="32"/>
      <c r="D53" s="32"/>
      <c r="E53" s="32"/>
      <c r="F53" s="32"/>
      <c r="G53" s="32"/>
      <c r="H53" s="203"/>
      <c r="I53" s="5"/>
      <c r="J53" s="5"/>
      <c r="K53" s="32"/>
      <c r="L53" s="5"/>
      <c r="M53" s="20"/>
      <c r="N53" s="3"/>
      <c r="O53" s="5"/>
      <c r="P53" s="4">
        <v>9802</v>
      </c>
      <c r="Q53" s="3">
        <f>J96</f>
        <v>0.50359712230215825</v>
      </c>
      <c r="W53" s="31"/>
      <c r="X53" s="3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3"/>
      <c r="AJ53" s="3"/>
    </row>
    <row r="54" spans="1:39" ht="12.75" customHeight="1" x14ac:dyDescent="0.2">
      <c r="A54" s="31" t="s">
        <v>21</v>
      </c>
      <c r="B54" s="32"/>
      <c r="C54" s="32"/>
      <c r="D54" s="32"/>
      <c r="E54" s="32"/>
      <c r="F54" s="32"/>
      <c r="G54" s="32"/>
      <c r="H54" s="203"/>
      <c r="I54" s="5"/>
      <c r="J54" s="5"/>
      <c r="K54" s="32"/>
      <c r="L54" s="5"/>
      <c r="M54" s="20"/>
      <c r="N54" s="3"/>
      <c r="O54" s="5"/>
      <c r="P54" s="4">
        <v>9901</v>
      </c>
      <c r="Q54" s="5">
        <f>J114</f>
        <v>0.22222222222222221</v>
      </c>
      <c r="W54" s="31"/>
      <c r="X54" s="3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3"/>
      <c r="AJ54" s="3"/>
    </row>
    <row r="55" spans="1:39" ht="12.75" customHeight="1" x14ac:dyDescent="0.2">
      <c r="A55" s="31"/>
      <c r="B55" s="32"/>
      <c r="C55" s="32"/>
      <c r="D55" s="32"/>
      <c r="E55" s="32"/>
      <c r="F55" s="32"/>
      <c r="G55" s="32"/>
      <c r="H55" s="203"/>
      <c r="I55" s="5"/>
      <c r="J55" s="5"/>
      <c r="K55" s="32"/>
      <c r="L55" s="5"/>
      <c r="M55" s="20"/>
      <c r="N55" s="3"/>
      <c r="O55" s="5"/>
      <c r="P55" s="4">
        <v>9902</v>
      </c>
      <c r="Q55" s="5">
        <f>J133</f>
        <v>0.47272727272727272</v>
      </c>
      <c r="W55" s="31"/>
      <c r="X55" s="3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3"/>
      <c r="AJ55" s="3"/>
    </row>
    <row r="56" spans="1:39" ht="12.75" customHeight="1" x14ac:dyDescent="0.2">
      <c r="G56" s="32">
        <f>SUM(G46:G52)</f>
        <v>332</v>
      </c>
      <c r="H56" s="203">
        <f>SUM(H44:H52)</f>
        <v>258</v>
      </c>
      <c r="I56" s="5">
        <f>(SUM(H44:H46)/B41)</f>
        <v>0.39651416122004357</v>
      </c>
      <c r="J56" s="5">
        <f>H56/B41</f>
        <v>0.56209150326797386</v>
      </c>
      <c r="K56" s="5">
        <f>J56-I56</f>
        <v>0.16557734204793029</v>
      </c>
      <c r="L56" s="5"/>
      <c r="M56" s="6"/>
      <c r="N56" s="6"/>
      <c r="O56" s="5"/>
      <c r="P56" s="30" t="s">
        <v>13</v>
      </c>
      <c r="Q56" s="5">
        <f>J153</f>
        <v>0.15254237288135594</v>
      </c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</row>
    <row r="57" spans="1:39" ht="12.75" customHeight="1" x14ac:dyDescent="0.2">
      <c r="I57" s="5"/>
      <c r="J57" s="5"/>
      <c r="L57" s="5"/>
      <c r="M57" s="6"/>
      <c r="N57" s="6"/>
      <c r="O57" s="5"/>
      <c r="P57" s="30" t="s">
        <v>14</v>
      </c>
      <c r="Q57" s="5">
        <f>J173</f>
        <v>0.33695652173913043</v>
      </c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</row>
    <row r="58" spans="1:39" ht="12.75" customHeight="1" x14ac:dyDescent="0.2">
      <c r="A58" s="35" t="s">
        <v>28</v>
      </c>
      <c r="B58" s="35"/>
      <c r="C58" s="35"/>
      <c r="D58" s="36"/>
      <c r="E58" s="36"/>
      <c r="G58" s="37">
        <f>((H44*4)+(H45*5)+(H46*6)+(H47*7)+(H48*8)+(H49*9)+(H50*10)+(H51*11))/H56</f>
        <v>6.3643410852713176</v>
      </c>
      <c r="I58" s="5"/>
      <c r="J58" s="5"/>
      <c r="L58" s="5"/>
      <c r="M58" s="6"/>
      <c r="N58" s="6"/>
      <c r="O58" s="5"/>
      <c r="P58" s="30" t="s">
        <v>15</v>
      </c>
      <c r="Q58" s="5">
        <f>J191</f>
        <v>0.17</v>
      </c>
      <c r="W58" s="40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3"/>
      <c r="AJ58" s="3"/>
    </row>
    <row r="59" spans="1:39" ht="12.75" customHeight="1" x14ac:dyDescent="0.2">
      <c r="I59" s="5"/>
      <c r="J59" s="5"/>
      <c r="L59" s="5"/>
      <c r="M59" s="6"/>
      <c r="N59" s="6"/>
      <c r="O59" s="5"/>
      <c r="P59" s="30" t="s">
        <v>16</v>
      </c>
      <c r="Q59" s="5">
        <f>J209</f>
        <v>0.49050086355785838</v>
      </c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</row>
    <row r="60" spans="1:39" ht="12.75" customHeight="1" x14ac:dyDescent="0.3">
      <c r="A60" s="44" t="s">
        <v>31</v>
      </c>
      <c r="I60" s="5"/>
      <c r="J60" s="5"/>
      <c r="L60" s="5"/>
      <c r="M60" s="6"/>
      <c r="N60" s="6"/>
      <c r="O60" s="5"/>
      <c r="P60" s="30" t="s">
        <v>17</v>
      </c>
      <c r="Q60" s="5">
        <f>J229</f>
        <v>0.13043478260869565</v>
      </c>
      <c r="W60" s="4"/>
      <c r="X60" s="11" t="s">
        <v>32</v>
      </c>
      <c r="Y60" s="11"/>
      <c r="Z60" s="11"/>
      <c r="AA60" s="11"/>
      <c r="AB60" s="11"/>
      <c r="AC60" s="11"/>
      <c r="AD60" s="11"/>
      <c r="AE60" s="11"/>
      <c r="AF60" s="11"/>
      <c r="AG60" s="11"/>
      <c r="AH60" s="45"/>
      <c r="AI60" s="3"/>
      <c r="AJ60" s="3"/>
    </row>
    <row r="61" spans="1:39" ht="25.5" customHeight="1" x14ac:dyDescent="0.2">
      <c r="B61" s="228" t="s">
        <v>1</v>
      </c>
      <c r="C61" s="229"/>
      <c r="D61" s="229"/>
      <c r="E61" s="229"/>
      <c r="F61" s="229"/>
      <c r="G61" s="229"/>
      <c r="I61" s="7" t="s">
        <v>2</v>
      </c>
      <c r="J61" s="7" t="s">
        <v>3</v>
      </c>
      <c r="K61" s="8" t="s">
        <v>4</v>
      </c>
      <c r="L61" s="7" t="s">
        <v>5</v>
      </c>
      <c r="M61" s="9" t="s">
        <v>6</v>
      </c>
      <c r="N61" s="9" t="s">
        <v>7</v>
      </c>
      <c r="O61" s="10" t="s">
        <v>8</v>
      </c>
      <c r="P61" s="30" t="s">
        <v>18</v>
      </c>
      <c r="Q61" s="5">
        <f>J246</f>
        <v>0.43908969210174031</v>
      </c>
      <c r="X61" s="230" t="s">
        <v>11</v>
      </c>
      <c r="Y61" s="229"/>
      <c r="Z61" s="229"/>
      <c r="AA61" s="229"/>
      <c r="AB61" s="229"/>
      <c r="AC61" s="229"/>
      <c r="AD61" s="229"/>
      <c r="AE61" s="229"/>
      <c r="AF61" s="229"/>
      <c r="AG61" s="229"/>
      <c r="AH61" s="11"/>
      <c r="AI61" s="3"/>
      <c r="AJ61" s="3"/>
    </row>
    <row r="62" spans="1:39" ht="12.75" customHeight="1" x14ac:dyDescent="0.2">
      <c r="A62" s="12" t="s">
        <v>9</v>
      </c>
      <c r="B62" s="13">
        <v>1</v>
      </c>
      <c r="C62" s="13">
        <v>2</v>
      </c>
      <c r="D62" s="13">
        <v>3</v>
      </c>
      <c r="E62" s="13">
        <v>4</v>
      </c>
      <c r="F62" s="13">
        <v>5</v>
      </c>
      <c r="G62" s="13">
        <v>6</v>
      </c>
      <c r="H62" s="201" t="s">
        <v>10</v>
      </c>
      <c r="I62" s="15"/>
      <c r="J62" s="15"/>
      <c r="K62" s="16"/>
      <c r="L62" s="17"/>
      <c r="M62" s="6"/>
      <c r="N62" s="6"/>
      <c r="O62" s="5"/>
      <c r="P62" s="30" t="s">
        <v>19</v>
      </c>
      <c r="Q62" s="5">
        <f>J263</f>
        <v>0.24299065420560748</v>
      </c>
      <c r="W62" s="21" t="s">
        <v>12</v>
      </c>
      <c r="X62" s="1">
        <v>9701</v>
      </c>
      <c r="Y62" s="2">
        <v>9702</v>
      </c>
      <c r="Z62" s="2">
        <v>9801</v>
      </c>
      <c r="AA62" s="2">
        <v>9802</v>
      </c>
      <c r="AB62" s="2">
        <v>9901</v>
      </c>
      <c r="AC62" s="2">
        <v>9902</v>
      </c>
      <c r="AD62" s="22" t="s">
        <v>13</v>
      </c>
      <c r="AE62" s="22" t="s">
        <v>14</v>
      </c>
      <c r="AF62" s="22" t="s">
        <v>15</v>
      </c>
      <c r="AG62" s="22" t="s">
        <v>16</v>
      </c>
      <c r="AH62" s="22" t="s">
        <v>17</v>
      </c>
      <c r="AI62" s="22" t="s">
        <v>18</v>
      </c>
      <c r="AJ62" s="22" t="s">
        <v>19</v>
      </c>
      <c r="AK62" s="22" t="s">
        <v>20</v>
      </c>
      <c r="AL62" s="22" t="s">
        <v>21</v>
      </c>
      <c r="AM62" s="22" t="s">
        <v>22</v>
      </c>
    </row>
    <row r="63" spans="1:39" ht="12.75" customHeight="1" x14ac:dyDescent="0.2">
      <c r="A63" s="13">
        <v>9801</v>
      </c>
      <c r="B63" s="13">
        <v>43</v>
      </c>
      <c r="C63" s="13"/>
      <c r="D63" s="13"/>
      <c r="E63" s="13"/>
      <c r="F63" s="13"/>
      <c r="G63" s="13"/>
      <c r="H63" s="202"/>
      <c r="I63" s="15"/>
      <c r="J63" s="15"/>
      <c r="K63" s="16"/>
      <c r="L63" s="17"/>
      <c r="M63" s="20">
        <f>B63</f>
        <v>43</v>
      </c>
      <c r="N63" s="6"/>
      <c r="O63" s="5"/>
      <c r="P63" s="30" t="s">
        <v>20</v>
      </c>
      <c r="Q63" s="5">
        <f>J278</f>
        <v>0.47375886524822697</v>
      </c>
      <c r="W63" s="24" t="s">
        <v>23</v>
      </c>
      <c r="X63" s="23">
        <f t="shared" ref="X63:AD63" si="30">100%-X41</f>
        <v>0.21052631578947367</v>
      </c>
      <c r="Y63" s="23">
        <f t="shared" si="30"/>
        <v>0.16122004357298469</v>
      </c>
      <c r="Z63" s="23">
        <f t="shared" si="30"/>
        <v>0.39534883720930236</v>
      </c>
      <c r="AA63" s="23">
        <f t="shared" si="30"/>
        <v>0.12410071942446044</v>
      </c>
      <c r="AB63" s="23">
        <f t="shared" si="30"/>
        <v>0.15873015873015872</v>
      </c>
      <c r="AC63" s="23">
        <f t="shared" si="30"/>
        <v>5.4545454545454564E-2</v>
      </c>
      <c r="AD63" s="23">
        <f t="shared" si="30"/>
        <v>0.42372881355932202</v>
      </c>
      <c r="AE63" s="23">
        <f t="shared" ref="AE63:AE67" si="31">O160</f>
        <v>0.33074534161490687</v>
      </c>
      <c r="AF63" s="23">
        <f t="shared" ref="AF63:AF67" si="32">O180</f>
        <v>0</v>
      </c>
      <c r="AG63" s="23">
        <f t="shared" ref="AG63:AG67" si="33">O198</f>
        <v>0.22625215889464589</v>
      </c>
      <c r="AH63" s="25">
        <f t="shared" ref="AH63:AH67" si="34">O217</f>
        <v>0.26086956521739135</v>
      </c>
      <c r="AI63" s="3">
        <f t="shared" ref="AI63:AI67" si="35">O235</f>
        <v>0.30655957161981262</v>
      </c>
      <c r="AJ63" s="3">
        <f t="shared" ref="AJ63:AJ67" si="36">O252</f>
        <v>0.28037383177570097</v>
      </c>
      <c r="AK63" s="5">
        <f t="shared" ref="AK63:AK66" si="37">O268</f>
        <v>0.24539007092198584</v>
      </c>
      <c r="AL63" s="5">
        <f t="shared" ref="AL63:AL65" si="38">O283</f>
        <v>1.2195121951219523E-2</v>
      </c>
      <c r="AM63" s="5">
        <f t="shared" ref="AM63:AM64" si="39">O297</f>
        <v>0.23652694610778446</v>
      </c>
    </row>
    <row r="64" spans="1:39" ht="12.75" customHeight="1" x14ac:dyDescent="0.2">
      <c r="A64" s="13">
        <v>9802</v>
      </c>
      <c r="B64" s="13"/>
      <c r="C64" s="13">
        <v>25</v>
      </c>
      <c r="D64" s="13"/>
      <c r="E64" s="13"/>
      <c r="F64" s="13"/>
      <c r="G64" s="13"/>
      <c r="H64" s="202"/>
      <c r="I64" s="15"/>
      <c r="J64" s="15"/>
      <c r="K64" s="16"/>
      <c r="L64" s="17">
        <f>C64/B63</f>
        <v>0.58139534883720934</v>
      </c>
      <c r="M64" s="20">
        <v>26</v>
      </c>
      <c r="N64" s="3">
        <f t="shared" ref="N64:N73" si="40">M64/M63</f>
        <v>0.60465116279069764</v>
      </c>
      <c r="O64" s="5">
        <f t="shared" ref="O64:O73" si="41">100%-N64</f>
        <v>0.39534883720930236</v>
      </c>
      <c r="W64" s="24" t="s">
        <v>24</v>
      </c>
      <c r="X64" s="23">
        <f t="shared" ref="X64:AD64" si="42">100%-X42</f>
        <v>0.15555555555555556</v>
      </c>
      <c r="Y64" s="23">
        <f t="shared" si="42"/>
        <v>9.6103896103896136E-2</v>
      </c>
      <c r="Z64" s="23">
        <f t="shared" si="42"/>
        <v>0.19230769230769229</v>
      </c>
      <c r="AA64" s="23">
        <f t="shared" si="42"/>
        <v>-3.0800821355236208E-2</v>
      </c>
      <c r="AB64" s="23">
        <f t="shared" si="42"/>
        <v>0</v>
      </c>
      <c r="AC64" s="23">
        <f t="shared" si="42"/>
        <v>0.35192307692307689</v>
      </c>
      <c r="AD64" s="23">
        <f t="shared" si="42"/>
        <v>0.32352941176470584</v>
      </c>
      <c r="AE64" s="23">
        <f t="shared" si="31"/>
        <v>-0.18329466357308588</v>
      </c>
      <c r="AF64" s="23">
        <f t="shared" si="32"/>
        <v>0.63</v>
      </c>
      <c r="AG64" s="23">
        <f t="shared" si="33"/>
        <v>0.1138392857142857</v>
      </c>
      <c r="AH64" s="25">
        <f t="shared" si="34"/>
        <v>0.25</v>
      </c>
      <c r="AI64" s="3">
        <f t="shared" si="35"/>
        <v>7.1428571428571397E-2</v>
      </c>
      <c r="AJ64" s="3">
        <f t="shared" si="36"/>
        <v>0.20779220779220775</v>
      </c>
      <c r="AK64" s="5">
        <f t="shared" si="37"/>
        <v>-1.5037593984962516E-2</v>
      </c>
      <c r="AL64" s="5">
        <f t="shared" si="38"/>
        <v>0.14814814814814814</v>
      </c>
      <c r="AM64" s="5">
        <f t="shared" si="39"/>
        <v>7.4509803921568585E-2</v>
      </c>
    </row>
    <row r="65" spans="1:49" ht="12.75" customHeight="1" x14ac:dyDescent="0.2">
      <c r="A65" s="13">
        <v>9901</v>
      </c>
      <c r="B65" s="13"/>
      <c r="C65" s="13"/>
      <c r="D65" s="13">
        <v>18</v>
      </c>
      <c r="E65" s="13"/>
      <c r="F65" s="13"/>
      <c r="G65" s="13"/>
      <c r="H65" s="202"/>
      <c r="I65" s="15"/>
      <c r="J65" s="15"/>
      <c r="K65" s="16"/>
      <c r="L65" s="17">
        <f>D65/C64</f>
        <v>0.72</v>
      </c>
      <c r="M65" s="20">
        <v>21</v>
      </c>
      <c r="N65" s="3">
        <f t="shared" si="40"/>
        <v>0.80769230769230771</v>
      </c>
      <c r="O65" s="5">
        <f t="shared" si="41"/>
        <v>0.19230769230769229</v>
      </c>
      <c r="W65" s="24" t="s">
        <v>25</v>
      </c>
      <c r="X65" s="23">
        <f t="shared" ref="X65:AD65" si="43">100%-X43</f>
        <v>2.6315789473684181E-2</v>
      </c>
      <c r="Y65" s="23">
        <f t="shared" si="43"/>
        <v>6.3218390804597679E-2</v>
      </c>
      <c r="Z65" s="23">
        <f t="shared" si="43"/>
        <v>-4.7619047619047672E-2</v>
      </c>
      <c r="AA65" s="23">
        <f t="shared" si="43"/>
        <v>-1.9920318725099584E-3</v>
      </c>
      <c r="AB65" s="23">
        <f t="shared" si="43"/>
        <v>0.62264150943396224</v>
      </c>
      <c r="AC65" s="23">
        <f t="shared" si="43"/>
        <v>6.5281899109792318E-2</v>
      </c>
      <c r="AD65" s="23">
        <f t="shared" si="43"/>
        <v>0.26086956521739135</v>
      </c>
      <c r="AE65" s="23">
        <f t="shared" si="31"/>
        <v>0.36078431372549025</v>
      </c>
      <c r="AF65" s="23">
        <f t="shared" si="32"/>
        <v>0.10810810810810811</v>
      </c>
      <c r="AG65" s="23">
        <f t="shared" si="33"/>
        <v>7.3047858942065447E-2</v>
      </c>
      <c r="AH65" s="25">
        <f t="shared" si="34"/>
        <v>0.19607843137254899</v>
      </c>
      <c r="AI65" s="3">
        <f t="shared" si="35"/>
        <v>0.10602910602910598</v>
      </c>
      <c r="AJ65" s="3">
        <f t="shared" si="36"/>
        <v>0</v>
      </c>
      <c r="AK65" s="5">
        <f t="shared" si="37"/>
        <v>0.21296296296296291</v>
      </c>
      <c r="AL65" s="5">
        <f t="shared" si="38"/>
        <v>5.7971014492753659E-2</v>
      </c>
    </row>
    <row r="66" spans="1:49" ht="12.75" customHeight="1" x14ac:dyDescent="0.2">
      <c r="A66" s="13">
        <v>9902</v>
      </c>
      <c r="B66" s="13"/>
      <c r="C66" s="13"/>
      <c r="D66" s="13"/>
      <c r="E66" s="13">
        <v>11</v>
      </c>
      <c r="F66" s="13"/>
      <c r="G66" s="13"/>
      <c r="H66" s="202"/>
      <c r="I66" s="15"/>
      <c r="J66" s="15"/>
      <c r="K66" s="16"/>
      <c r="L66" s="17">
        <f>E66/D65</f>
        <v>0.61111111111111116</v>
      </c>
      <c r="M66" s="20">
        <v>22</v>
      </c>
      <c r="N66" s="3">
        <f t="shared" si="40"/>
        <v>1.0476190476190477</v>
      </c>
      <c r="O66" s="5">
        <f t="shared" si="41"/>
        <v>-4.7619047619047672E-2</v>
      </c>
      <c r="W66" s="24" t="s">
        <v>26</v>
      </c>
      <c r="X66" s="23">
        <f t="shared" ref="X66:AD66" si="44">100%-X44</f>
        <v>0.2432432432432432</v>
      </c>
      <c r="Y66" s="23">
        <f t="shared" si="44"/>
        <v>-0.15337423312883436</v>
      </c>
      <c r="Z66" s="23">
        <f t="shared" si="44"/>
        <v>-0.86363636363636354</v>
      </c>
      <c r="AA66" s="23">
        <f t="shared" si="44"/>
        <v>0.37972166998011925</v>
      </c>
      <c r="AB66" s="23">
        <f t="shared" si="44"/>
        <v>5.0000000000000044E-2</v>
      </c>
      <c r="AC66" s="23">
        <f t="shared" si="44"/>
        <v>0</v>
      </c>
      <c r="AD66" s="23">
        <f t="shared" si="44"/>
        <v>0.11764705882352944</v>
      </c>
      <c r="AE66" s="23">
        <f t="shared" si="31"/>
        <v>7.361963190184051E-2</v>
      </c>
      <c r="AF66" s="23">
        <f t="shared" si="32"/>
        <v>0.15151515151515149</v>
      </c>
      <c r="AG66" s="23">
        <f t="shared" si="33"/>
        <v>0.10326086956521741</v>
      </c>
      <c r="AH66" s="25">
        <f t="shared" si="34"/>
        <v>0.21951219512195119</v>
      </c>
      <c r="AI66" s="3">
        <f t="shared" si="35"/>
        <v>0.12790697674418605</v>
      </c>
      <c r="AJ66" s="3">
        <f t="shared" si="36"/>
        <v>0.45901639344262291</v>
      </c>
      <c r="AK66" s="5">
        <f t="shared" si="37"/>
        <v>7.999999999999996E-2</v>
      </c>
    </row>
    <row r="67" spans="1:49" ht="12.75" customHeight="1" x14ac:dyDescent="0.2">
      <c r="A67" s="27" t="s">
        <v>13</v>
      </c>
      <c r="B67" s="13"/>
      <c r="C67" s="13"/>
      <c r="D67" s="13"/>
      <c r="E67" s="13"/>
      <c r="F67" s="13">
        <v>11</v>
      </c>
      <c r="G67" s="13"/>
      <c r="H67" s="202"/>
      <c r="I67" s="15"/>
      <c r="J67" s="15"/>
      <c r="K67" s="16"/>
      <c r="L67" s="17">
        <f>F67/E66</f>
        <v>1</v>
      </c>
      <c r="M67" s="20">
        <v>41</v>
      </c>
      <c r="N67" s="3">
        <f t="shared" si="40"/>
        <v>1.8636363636363635</v>
      </c>
      <c r="O67" s="5">
        <f t="shared" si="41"/>
        <v>-0.86363636363636354</v>
      </c>
      <c r="W67" s="24" t="s">
        <v>27</v>
      </c>
      <c r="X67" s="23">
        <f t="shared" ref="X67:AD67" si="45">100%-X45</f>
        <v>-3.5714285714285809E-2</v>
      </c>
      <c r="Y67" s="23">
        <f t="shared" si="45"/>
        <v>-0.13297872340425543</v>
      </c>
      <c r="Z67" s="23">
        <f t="shared" si="45"/>
        <v>0.65853658536585358</v>
      </c>
      <c r="AA67" s="23">
        <f t="shared" si="45"/>
        <v>7.0512820512820484E-2</v>
      </c>
      <c r="AB67" s="23">
        <f t="shared" si="45"/>
        <v>0</v>
      </c>
      <c r="AC67" s="23">
        <f t="shared" si="45"/>
        <v>0.13015873015873014</v>
      </c>
      <c r="AD67" s="23">
        <f t="shared" si="45"/>
        <v>0.1333333333333333</v>
      </c>
      <c r="AE67" s="23">
        <f t="shared" si="31"/>
        <v>9.9337748344370813E-2</v>
      </c>
      <c r="AF67" s="23">
        <f t="shared" si="32"/>
        <v>0.25</v>
      </c>
      <c r="AG67" s="23">
        <f t="shared" si="33"/>
        <v>0.11212121212121207</v>
      </c>
      <c r="AH67" s="25">
        <f t="shared" si="34"/>
        <v>-0.84375</v>
      </c>
      <c r="AI67" s="3">
        <f t="shared" si="35"/>
        <v>7.7333333333333365E-2</v>
      </c>
      <c r="AJ67" s="3">
        <f t="shared" si="36"/>
        <v>0</v>
      </c>
    </row>
    <row r="68" spans="1:49" ht="12.75" customHeight="1" x14ac:dyDescent="0.2">
      <c r="A68" s="27" t="s">
        <v>14</v>
      </c>
      <c r="B68" s="13"/>
      <c r="C68" s="13"/>
      <c r="D68" s="13"/>
      <c r="E68" s="13"/>
      <c r="F68" s="13"/>
      <c r="G68" s="13">
        <v>12</v>
      </c>
      <c r="H68" s="202">
        <v>7</v>
      </c>
      <c r="I68" s="15"/>
      <c r="J68" s="15"/>
      <c r="K68" s="16"/>
      <c r="L68" s="17">
        <f>G68/F67</f>
        <v>1.0909090909090908</v>
      </c>
      <c r="M68" s="20">
        <v>14</v>
      </c>
      <c r="N68" s="3">
        <f t="shared" si="40"/>
        <v>0.34146341463414637</v>
      </c>
      <c r="O68" s="5">
        <f t="shared" si="41"/>
        <v>0.65853658536585358</v>
      </c>
      <c r="W68" s="28"/>
      <c r="X68" s="23"/>
      <c r="Y68" s="23"/>
      <c r="Z68" s="23"/>
      <c r="AA68" s="23"/>
      <c r="AB68" s="23"/>
      <c r="AC68" s="23"/>
      <c r="AD68" s="25"/>
      <c r="AE68" s="25"/>
      <c r="AF68" s="25"/>
      <c r="AG68" s="25"/>
      <c r="AH68" s="25"/>
      <c r="AI68" s="3"/>
      <c r="AJ68" s="3"/>
    </row>
    <row r="69" spans="1:49" ht="12.75" customHeight="1" x14ac:dyDescent="0.2">
      <c r="A69" s="27" t="s">
        <v>15</v>
      </c>
      <c r="B69" s="13"/>
      <c r="C69" s="13"/>
      <c r="D69" s="13"/>
      <c r="E69" s="13"/>
      <c r="F69" s="13"/>
      <c r="G69" s="13">
        <v>5</v>
      </c>
      <c r="H69" s="202">
        <v>1</v>
      </c>
      <c r="I69" s="15"/>
      <c r="J69" s="15"/>
      <c r="K69" s="16"/>
      <c r="L69" s="17"/>
      <c r="M69" s="20">
        <v>6</v>
      </c>
      <c r="N69" s="3">
        <f t="shared" si="40"/>
        <v>0.42857142857142855</v>
      </c>
      <c r="O69" s="5">
        <f t="shared" si="41"/>
        <v>0.5714285714285714</v>
      </c>
      <c r="W69" s="28"/>
      <c r="X69" s="23"/>
      <c r="Y69" s="23"/>
      <c r="Z69" s="23"/>
      <c r="AA69" s="23"/>
      <c r="AB69" s="23"/>
      <c r="AC69" s="25"/>
      <c r="AD69" s="25"/>
      <c r="AE69" s="25"/>
      <c r="AF69" s="25"/>
      <c r="AG69" s="25"/>
      <c r="AH69" s="25"/>
      <c r="AI69" s="3"/>
      <c r="AJ69" s="3"/>
    </row>
    <row r="70" spans="1:49" ht="12.75" customHeight="1" x14ac:dyDescent="0.2">
      <c r="A70" s="27" t="s">
        <v>16</v>
      </c>
      <c r="B70" s="13"/>
      <c r="C70" s="13"/>
      <c r="D70" s="13"/>
      <c r="E70" s="13"/>
      <c r="F70" s="13"/>
      <c r="G70" s="13">
        <v>6</v>
      </c>
      <c r="H70" s="202">
        <v>3</v>
      </c>
      <c r="I70" s="15"/>
      <c r="J70" s="15"/>
      <c r="K70" s="16"/>
      <c r="L70" s="17"/>
      <c r="M70" s="20">
        <v>7</v>
      </c>
      <c r="N70" s="3">
        <f t="shared" si="40"/>
        <v>1.1666666666666667</v>
      </c>
      <c r="O70" s="5">
        <f t="shared" si="41"/>
        <v>-0.16666666666666674</v>
      </c>
      <c r="W70" s="27"/>
      <c r="X70" s="23"/>
      <c r="Y70" s="23"/>
      <c r="Z70" s="23"/>
      <c r="AA70" s="23"/>
      <c r="AB70" s="25"/>
      <c r="AC70" s="25"/>
      <c r="AD70" s="25"/>
      <c r="AE70" s="25"/>
      <c r="AF70" s="25"/>
      <c r="AG70" s="25"/>
      <c r="AH70" s="25"/>
      <c r="AI70" s="3"/>
      <c r="AJ70" s="3"/>
    </row>
    <row r="71" spans="1:49" ht="12.75" customHeight="1" x14ac:dyDescent="0.2">
      <c r="A71" s="27" t="s">
        <v>17</v>
      </c>
      <c r="B71" s="13"/>
      <c r="C71" s="13"/>
      <c r="D71" s="13"/>
      <c r="E71" s="13"/>
      <c r="F71" s="13"/>
      <c r="G71" s="13">
        <v>3</v>
      </c>
      <c r="H71" s="202">
        <v>1</v>
      </c>
      <c r="I71" s="15"/>
      <c r="J71" s="15"/>
      <c r="K71" s="16"/>
      <c r="L71" s="17"/>
      <c r="M71" s="20">
        <v>5</v>
      </c>
      <c r="N71" s="3">
        <f t="shared" si="40"/>
        <v>0.7142857142857143</v>
      </c>
      <c r="O71" s="5">
        <f t="shared" si="41"/>
        <v>0.2857142857142857</v>
      </c>
      <c r="W71" s="46"/>
      <c r="X71" s="3"/>
      <c r="Y71" s="3"/>
      <c r="Z71" s="3"/>
      <c r="AA71" s="29"/>
      <c r="AB71" s="29"/>
      <c r="AC71" s="29"/>
      <c r="AD71" s="29"/>
      <c r="AE71" s="29"/>
      <c r="AF71" s="29"/>
      <c r="AG71" s="29"/>
      <c r="AH71" s="29"/>
      <c r="AI71" s="3"/>
      <c r="AJ71" s="3"/>
    </row>
    <row r="72" spans="1:49" ht="12.75" customHeight="1" x14ac:dyDescent="0.2">
      <c r="A72" s="27" t="s">
        <v>18</v>
      </c>
      <c r="B72" s="13"/>
      <c r="C72" s="13"/>
      <c r="D72" s="13"/>
      <c r="E72" s="13"/>
      <c r="F72" s="13"/>
      <c r="G72" s="13"/>
      <c r="H72" s="202"/>
      <c r="I72" s="15"/>
      <c r="J72" s="15"/>
      <c r="K72" s="16"/>
      <c r="L72" s="17"/>
      <c r="M72" s="20">
        <v>4</v>
      </c>
      <c r="N72" s="3">
        <f t="shared" si="40"/>
        <v>0.8</v>
      </c>
      <c r="O72" s="5">
        <f t="shared" si="41"/>
        <v>0.19999999999999996</v>
      </c>
      <c r="W72" s="31"/>
      <c r="X72" s="3"/>
      <c r="Y72" s="3"/>
      <c r="Z72" s="29"/>
      <c r="AA72" s="29"/>
      <c r="AB72" s="29"/>
      <c r="AC72" s="29"/>
      <c r="AD72" s="29"/>
      <c r="AE72" s="29"/>
      <c r="AF72" s="29"/>
      <c r="AG72" s="29"/>
      <c r="AH72" s="29"/>
      <c r="AI72" s="3"/>
      <c r="AJ72" s="3"/>
    </row>
    <row r="73" spans="1:49" ht="12.75" customHeight="1" x14ac:dyDescent="0.2">
      <c r="A73" s="27" t="s">
        <v>19</v>
      </c>
      <c r="B73" s="13"/>
      <c r="C73" s="13"/>
      <c r="D73" s="13"/>
      <c r="E73" s="13"/>
      <c r="F73" s="13"/>
      <c r="G73" s="13"/>
      <c r="H73" s="202">
        <v>3</v>
      </c>
      <c r="I73" s="15"/>
      <c r="J73" s="15"/>
      <c r="K73" s="16"/>
      <c r="L73" s="17"/>
      <c r="M73" s="20"/>
      <c r="N73" s="3">
        <f t="shared" si="40"/>
        <v>0</v>
      </c>
      <c r="O73" s="5">
        <f t="shared" si="41"/>
        <v>1</v>
      </c>
      <c r="W73" s="31"/>
      <c r="X73" s="3"/>
      <c r="Y73" s="3"/>
      <c r="Z73" s="29"/>
      <c r="AA73" s="29"/>
      <c r="AB73" s="29"/>
      <c r="AC73" s="29"/>
      <c r="AD73" s="29"/>
      <c r="AE73" s="29"/>
      <c r="AF73" s="29"/>
      <c r="AG73" s="29"/>
      <c r="AH73" s="29"/>
      <c r="AI73" s="3"/>
      <c r="AJ73" s="3"/>
    </row>
    <row r="74" spans="1:49" ht="12.75" customHeight="1" x14ac:dyDescent="0.2">
      <c r="A74" s="27" t="s">
        <v>20</v>
      </c>
      <c r="B74" s="32"/>
      <c r="C74" s="32"/>
      <c r="D74" s="32"/>
      <c r="E74" s="32"/>
      <c r="F74" s="32"/>
      <c r="G74" s="32"/>
      <c r="H74" s="203"/>
      <c r="I74" s="47"/>
      <c r="J74" s="47"/>
      <c r="K74" s="48"/>
      <c r="L74" s="47"/>
      <c r="M74" s="20"/>
      <c r="N74" s="3"/>
      <c r="O74" s="5"/>
      <c r="W74" s="31"/>
      <c r="X74" s="3"/>
      <c r="Y74" s="3"/>
      <c r="Z74" s="29"/>
      <c r="AA74" s="29"/>
      <c r="AB74" s="29"/>
      <c r="AC74" s="29"/>
      <c r="AD74" s="29"/>
      <c r="AE74" s="29"/>
      <c r="AF74" s="29"/>
      <c r="AG74" s="29"/>
      <c r="AH74" s="29"/>
      <c r="AI74" s="3"/>
      <c r="AJ74" s="3"/>
    </row>
    <row r="75" spans="1:49" ht="12.75" customHeight="1" x14ac:dyDescent="0.2">
      <c r="A75" s="31" t="s">
        <v>21</v>
      </c>
      <c r="B75" s="32"/>
      <c r="C75" s="32"/>
      <c r="D75" s="32"/>
      <c r="E75" s="32"/>
      <c r="F75" s="32"/>
      <c r="G75" s="32"/>
      <c r="H75" s="203"/>
      <c r="I75" s="47"/>
      <c r="J75" s="47"/>
      <c r="K75" s="48"/>
      <c r="L75" s="47"/>
      <c r="M75" s="20"/>
      <c r="N75" s="3"/>
      <c r="O75" s="5"/>
      <c r="W75" s="31"/>
      <c r="X75" s="3"/>
      <c r="Y75" s="3"/>
      <c r="Z75" s="29"/>
      <c r="AA75" s="29"/>
      <c r="AB75" s="29"/>
      <c r="AC75" s="29"/>
      <c r="AD75" s="29"/>
      <c r="AE75" s="29"/>
      <c r="AF75" s="29"/>
      <c r="AG75" s="29"/>
      <c r="AH75" s="29"/>
      <c r="AI75" s="3"/>
      <c r="AJ75" s="3"/>
    </row>
    <row r="76" spans="1:49" ht="12.75" customHeight="1" x14ac:dyDescent="0.2">
      <c r="A76" s="31" t="s">
        <v>22</v>
      </c>
      <c r="B76" s="32"/>
      <c r="C76" s="32"/>
      <c r="D76" s="32"/>
      <c r="E76" s="32"/>
      <c r="F76" s="32"/>
      <c r="G76" s="32"/>
      <c r="H76" s="203"/>
      <c r="I76" s="47"/>
      <c r="J76" s="47"/>
      <c r="K76" s="48"/>
      <c r="L76" s="47"/>
      <c r="M76" s="20"/>
      <c r="N76" s="3"/>
      <c r="O76" s="5"/>
      <c r="W76" s="31"/>
      <c r="X76" s="3"/>
      <c r="Y76" s="3"/>
      <c r="Z76" s="29"/>
      <c r="AA76" s="29"/>
      <c r="AB76" s="29"/>
      <c r="AC76" s="29"/>
      <c r="AD76" s="29"/>
      <c r="AE76" s="29"/>
      <c r="AF76" s="29"/>
      <c r="AG76" s="29"/>
      <c r="AH76" s="29"/>
      <c r="AI76" s="3"/>
      <c r="AJ76" s="3"/>
    </row>
    <row r="77" spans="1:49" ht="12.75" customHeight="1" x14ac:dyDescent="0.2">
      <c r="G77" s="32">
        <f t="shared" ref="G77:H77" si="46">SUM(G68:G73)</f>
        <v>26</v>
      </c>
      <c r="H77" s="205">
        <f t="shared" si="46"/>
        <v>15</v>
      </c>
      <c r="I77" s="47">
        <f>H68/B63</f>
        <v>0.16279069767441862</v>
      </c>
      <c r="J77" s="47">
        <f>H77/B63</f>
        <v>0.34883720930232559</v>
      </c>
      <c r="K77" s="47">
        <f>J77-I77</f>
        <v>0.18604651162790697</v>
      </c>
      <c r="L77" s="47"/>
      <c r="M77" s="6"/>
      <c r="N77" s="6"/>
      <c r="O77" s="5"/>
      <c r="W77" s="31"/>
      <c r="X77" s="3"/>
      <c r="Y77" s="29"/>
      <c r="Z77" s="29"/>
      <c r="AA77" s="29"/>
      <c r="AB77" s="29"/>
      <c r="AC77" s="29"/>
      <c r="AD77" s="29"/>
      <c r="AE77" s="29"/>
      <c r="AF77" s="29"/>
      <c r="AG77" s="29"/>
      <c r="AH77" s="3"/>
      <c r="AI77" s="3"/>
      <c r="AJ77" s="3"/>
    </row>
    <row r="78" spans="1:49" ht="12.75" customHeight="1" x14ac:dyDescent="0.2">
      <c r="A78" s="35" t="s">
        <v>28</v>
      </c>
      <c r="B78" s="35"/>
      <c r="C78" s="35"/>
      <c r="D78" s="36"/>
      <c r="E78" s="36"/>
      <c r="G78" s="37">
        <f>((H68*6)+(H69*7)+(H70*8)+(H71*9)+(H73*11))/H77</f>
        <v>7.666666666666667</v>
      </c>
      <c r="I78" s="5"/>
      <c r="J78" s="5"/>
      <c r="L78" s="5"/>
      <c r="M78" s="6"/>
      <c r="N78" s="6"/>
      <c r="O78" s="5"/>
      <c r="W78" s="32"/>
      <c r="X78" s="11" t="s">
        <v>35</v>
      </c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</row>
    <row r="79" spans="1:49" ht="12.75" customHeight="1" x14ac:dyDescent="0.2">
      <c r="I79" s="5"/>
      <c r="J79" s="5"/>
      <c r="L79" s="5"/>
      <c r="M79" s="6"/>
      <c r="N79" s="6"/>
      <c r="O79" s="5"/>
      <c r="W79" s="51" t="s">
        <v>12</v>
      </c>
      <c r="X79" s="52">
        <v>9701</v>
      </c>
      <c r="Y79" s="53">
        <v>9702</v>
      </c>
      <c r="Z79" s="53">
        <v>9801</v>
      </c>
      <c r="AA79" s="53">
        <v>9802</v>
      </c>
      <c r="AB79" s="53">
        <v>9901</v>
      </c>
      <c r="AC79" s="53">
        <v>9902</v>
      </c>
      <c r="AD79" s="54" t="s">
        <v>13</v>
      </c>
      <c r="AE79" s="54" t="s">
        <v>14</v>
      </c>
      <c r="AF79" s="54" t="s">
        <v>15</v>
      </c>
      <c r="AG79" s="54" t="s">
        <v>16</v>
      </c>
      <c r="AH79" s="54" t="s">
        <v>17</v>
      </c>
      <c r="AI79" s="54" t="s">
        <v>18</v>
      </c>
      <c r="AJ79" s="54" t="s">
        <v>19</v>
      </c>
      <c r="AK79" s="54" t="s">
        <v>20</v>
      </c>
      <c r="AL79" s="54" t="s">
        <v>21</v>
      </c>
      <c r="AM79" s="81" t="s">
        <v>22</v>
      </c>
      <c r="AN79" s="81" t="s">
        <v>33</v>
      </c>
      <c r="AO79" s="81" t="s">
        <v>34</v>
      </c>
      <c r="AP79" s="81" t="s">
        <v>36</v>
      </c>
      <c r="AQ79" s="81" t="s">
        <v>37</v>
      </c>
      <c r="AR79" s="81" t="s">
        <v>38</v>
      </c>
      <c r="AS79" s="81" t="s">
        <v>39</v>
      </c>
      <c r="AT79" s="81" t="s">
        <v>40</v>
      </c>
      <c r="AU79" s="81" t="s">
        <v>41</v>
      </c>
      <c r="AV79" s="81" t="s">
        <v>42</v>
      </c>
      <c r="AW79" s="81" t="s">
        <v>43</v>
      </c>
    </row>
    <row r="80" spans="1:49" ht="12.75" customHeight="1" x14ac:dyDescent="0.3">
      <c r="A80" s="44" t="s">
        <v>45</v>
      </c>
      <c r="D80" s="55"/>
      <c r="I80" s="5"/>
      <c r="J80" s="5"/>
      <c r="L80" s="5"/>
      <c r="M80" s="6"/>
      <c r="N80" s="6"/>
      <c r="O80" s="5"/>
      <c r="W80" s="56" t="s">
        <v>23</v>
      </c>
      <c r="X80" s="57">
        <f>M20/M18</f>
        <v>0.66666666666666663</v>
      </c>
      <c r="Y80" s="57">
        <f>M43/M41</f>
        <v>0.75816993464052285</v>
      </c>
      <c r="Z80" s="57">
        <f>M65/M63</f>
        <v>0.48837209302325579</v>
      </c>
      <c r="AA80" s="57">
        <f>M85/M83</f>
        <v>0.90287769784172667</v>
      </c>
      <c r="AB80" s="57">
        <f>M104/M102</f>
        <v>0.84126984126984128</v>
      </c>
      <c r="AC80" s="57">
        <f>M122/M120</f>
        <v>0.61272727272727268</v>
      </c>
      <c r="AD80" s="57">
        <f>M142/M140</f>
        <v>0.38983050847457629</v>
      </c>
      <c r="AE80" s="57">
        <f>M161/M159</f>
        <v>0.79192546583850931</v>
      </c>
      <c r="AF80" s="57">
        <f>M181/M179</f>
        <v>0.37</v>
      </c>
      <c r="AG80" s="57">
        <f>M199/M197</f>
        <v>0.68566493955094987</v>
      </c>
      <c r="AH80" s="57">
        <f>M218/M216</f>
        <v>0.55434782608695654</v>
      </c>
      <c r="AI80" s="57">
        <f>M236/M234</f>
        <v>0.64390896921017404</v>
      </c>
      <c r="AJ80" s="57">
        <f>M253/M251</f>
        <v>0.57009345794392519</v>
      </c>
      <c r="AK80" s="57">
        <f>M269/M267</f>
        <v>0.76595744680851063</v>
      </c>
      <c r="AL80" s="58">
        <f>M284/M282</f>
        <v>0.84146341463414631</v>
      </c>
      <c r="AM80" s="58">
        <f>M298/M296</f>
        <v>0.70658682634730541</v>
      </c>
      <c r="AN80" s="58">
        <f>M311/M309</f>
        <v>0.72992700729927007</v>
      </c>
      <c r="AO80" s="58">
        <f>M325/M323</f>
        <v>0.8537170263788969</v>
      </c>
      <c r="AP80" s="58">
        <f>M338/M336</f>
        <v>0.36601307189542481</v>
      </c>
      <c r="AQ80" s="58">
        <f>M350/M348</f>
        <v>0.903954802259887</v>
      </c>
      <c r="AR80" s="58">
        <f>M364/M362</f>
        <v>0.84482758620689657</v>
      </c>
      <c r="AS80" s="58">
        <f>M377/M375</f>
        <v>0.8482142857142857</v>
      </c>
      <c r="AT80" s="58">
        <f>M390/M388</f>
        <v>0.68907563025210083</v>
      </c>
      <c r="AU80" s="58">
        <f>M402/M400</f>
        <v>0.84768211920529801</v>
      </c>
      <c r="AV80" s="58">
        <f>M415/M413</f>
        <v>0.54117647058823526</v>
      </c>
      <c r="AW80" s="58">
        <f>M427/M425</f>
        <v>0.79232505643340856</v>
      </c>
    </row>
    <row r="81" spans="1:36" ht="25.5" customHeight="1" x14ac:dyDescent="0.2">
      <c r="B81" s="228" t="s">
        <v>1</v>
      </c>
      <c r="C81" s="229"/>
      <c r="D81" s="229"/>
      <c r="E81" s="229"/>
      <c r="F81" s="229"/>
      <c r="G81" s="229"/>
      <c r="I81" s="7" t="s">
        <v>2</v>
      </c>
      <c r="J81" s="7" t="s">
        <v>3</v>
      </c>
      <c r="K81" s="8" t="s">
        <v>4</v>
      </c>
      <c r="L81" s="7" t="s">
        <v>5</v>
      </c>
      <c r="M81" s="9" t="s">
        <v>6</v>
      </c>
      <c r="N81" s="9" t="s">
        <v>7</v>
      </c>
      <c r="O81" s="10" t="s">
        <v>8</v>
      </c>
      <c r="P81" s="231" t="s">
        <v>4</v>
      </c>
      <c r="Q81" s="229"/>
      <c r="W81" s="4"/>
      <c r="X81" s="87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</row>
    <row r="82" spans="1:36" ht="12.75" customHeight="1" x14ac:dyDescent="0.2">
      <c r="A82" s="12" t="s">
        <v>9</v>
      </c>
      <c r="B82" s="13">
        <v>1</v>
      </c>
      <c r="C82" s="13">
        <v>2</v>
      </c>
      <c r="D82" s="13">
        <v>3</v>
      </c>
      <c r="E82" s="13">
        <v>4</v>
      </c>
      <c r="F82" s="13">
        <v>5</v>
      </c>
      <c r="G82" s="13">
        <v>6</v>
      </c>
      <c r="H82" s="201" t="s">
        <v>10</v>
      </c>
      <c r="I82" s="41"/>
      <c r="J82" s="15"/>
      <c r="K82" s="16"/>
      <c r="L82" s="17"/>
      <c r="M82" s="6"/>
      <c r="N82" s="6"/>
      <c r="O82" s="5"/>
      <c r="W82" s="4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3"/>
      <c r="AJ82" s="3"/>
    </row>
    <row r="83" spans="1:36" ht="12.75" customHeight="1" x14ac:dyDescent="0.2">
      <c r="A83" s="13">
        <v>9802</v>
      </c>
      <c r="B83" s="13">
        <v>556</v>
      </c>
      <c r="C83" s="13"/>
      <c r="D83" s="13"/>
      <c r="E83" s="13"/>
      <c r="F83" s="13"/>
      <c r="G83" s="13"/>
      <c r="H83" s="202"/>
      <c r="I83" s="41"/>
      <c r="J83" s="15"/>
      <c r="K83" s="16"/>
      <c r="L83" s="17"/>
      <c r="M83" s="20">
        <f>B83</f>
        <v>556</v>
      </c>
      <c r="N83" s="6"/>
      <c r="O83" s="5"/>
      <c r="P83" s="4">
        <v>9701</v>
      </c>
      <c r="Q83" s="5">
        <f>K34</f>
        <v>0.17543859649122806</v>
      </c>
      <c r="W83" s="32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</row>
    <row r="84" spans="1:36" ht="12.75" customHeight="1" x14ac:dyDescent="0.2">
      <c r="A84" s="13">
        <v>9901</v>
      </c>
      <c r="B84" s="13"/>
      <c r="C84" s="13">
        <v>484</v>
      </c>
      <c r="D84" s="13"/>
      <c r="E84" s="13"/>
      <c r="F84" s="13"/>
      <c r="G84" s="13"/>
      <c r="H84" s="202"/>
      <c r="I84" s="41"/>
      <c r="J84" s="15"/>
      <c r="K84" s="16"/>
      <c r="L84" s="17">
        <f>C84/B83</f>
        <v>0.87050359712230219</v>
      </c>
      <c r="M84" s="20">
        <v>487</v>
      </c>
      <c r="N84" s="3">
        <f t="shared" ref="N84:N92" si="47">M84/M83</f>
        <v>0.87589928057553956</v>
      </c>
      <c r="O84" s="5">
        <f t="shared" ref="O84:O92" si="48">100%-N84</f>
        <v>0.12410071942446044</v>
      </c>
      <c r="P84" s="4">
        <v>9702</v>
      </c>
      <c r="Q84" s="5">
        <f>K56</f>
        <v>0.16557734204793029</v>
      </c>
      <c r="W84" s="32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</row>
    <row r="85" spans="1:36" ht="12.75" customHeight="1" x14ac:dyDescent="0.2">
      <c r="A85" s="13">
        <v>9902</v>
      </c>
      <c r="B85" s="13"/>
      <c r="C85" s="13"/>
      <c r="D85" s="13">
        <v>393</v>
      </c>
      <c r="E85" s="13"/>
      <c r="F85" s="13"/>
      <c r="G85" s="13"/>
      <c r="H85" s="202"/>
      <c r="I85" s="41"/>
      <c r="J85" s="15"/>
      <c r="K85" s="16"/>
      <c r="L85" s="17">
        <f>D85/C84</f>
        <v>0.81198347107438018</v>
      </c>
      <c r="M85" s="20">
        <v>502</v>
      </c>
      <c r="N85" s="3">
        <f t="shared" si="47"/>
        <v>1.0308008213552362</v>
      </c>
      <c r="O85" s="5">
        <f t="shared" si="48"/>
        <v>-3.0800821355236208E-2</v>
      </c>
      <c r="P85" s="4">
        <v>9801</v>
      </c>
      <c r="Q85" s="5">
        <f>K77</f>
        <v>0.18604651162790697</v>
      </c>
      <c r="W85" s="3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</row>
    <row r="86" spans="1:36" ht="12.75" customHeight="1" x14ac:dyDescent="0.2">
      <c r="A86" s="27" t="s">
        <v>13</v>
      </c>
      <c r="B86" s="13"/>
      <c r="C86" s="13"/>
      <c r="D86" s="13"/>
      <c r="E86" s="13">
        <v>393</v>
      </c>
      <c r="F86" s="13"/>
      <c r="G86" s="13">
        <v>4</v>
      </c>
      <c r="H86" s="202">
        <v>4</v>
      </c>
      <c r="I86" s="41"/>
      <c r="J86" s="15"/>
      <c r="K86" s="16"/>
      <c r="L86" s="17">
        <f>E86/D85</f>
        <v>1</v>
      </c>
      <c r="M86" s="20">
        <v>503</v>
      </c>
      <c r="N86" s="3">
        <f t="shared" si="47"/>
        <v>1.00199203187251</v>
      </c>
      <c r="O86" s="5">
        <f t="shared" si="48"/>
        <v>-1.9920318725099584E-3</v>
      </c>
      <c r="P86" s="4">
        <v>9802</v>
      </c>
      <c r="Q86" s="5">
        <f>K96</f>
        <v>0.20503597122302158</v>
      </c>
      <c r="W86" s="31"/>
      <c r="X86" s="3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3"/>
      <c r="AJ86" s="3"/>
    </row>
    <row r="87" spans="1:36" ht="12.75" customHeight="1" x14ac:dyDescent="0.2">
      <c r="A87" s="27" t="s">
        <v>14</v>
      </c>
      <c r="B87" s="13"/>
      <c r="C87" s="13"/>
      <c r="D87" s="13"/>
      <c r="E87" s="13"/>
      <c r="F87" s="13">
        <v>225</v>
      </c>
      <c r="G87" s="13">
        <v>2</v>
      </c>
      <c r="H87" s="202">
        <v>2</v>
      </c>
      <c r="I87" s="41"/>
      <c r="J87" s="15"/>
      <c r="K87" s="16"/>
      <c r="L87" s="17">
        <f>F87/E86</f>
        <v>0.5725190839694656</v>
      </c>
      <c r="M87" s="20">
        <v>312</v>
      </c>
      <c r="N87" s="3">
        <f t="shared" si="47"/>
        <v>0.62027833001988075</v>
      </c>
      <c r="O87" s="5">
        <f t="shared" si="48"/>
        <v>0.37972166998011925</v>
      </c>
      <c r="P87" s="4">
        <v>9901</v>
      </c>
      <c r="Q87" s="5">
        <f>K114</f>
        <v>9.5238095238095233E-2</v>
      </c>
      <c r="W87" s="31"/>
      <c r="X87" s="3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3"/>
      <c r="AJ87" s="3"/>
    </row>
    <row r="88" spans="1:36" ht="12.75" customHeight="1" x14ac:dyDescent="0.2">
      <c r="A88" s="27" t="s">
        <v>15</v>
      </c>
      <c r="B88" s="13"/>
      <c r="C88" s="13"/>
      <c r="D88" s="13"/>
      <c r="E88" s="13"/>
      <c r="F88" s="13"/>
      <c r="G88" s="13">
        <v>225</v>
      </c>
      <c r="H88" s="202">
        <v>160</v>
      </c>
      <c r="I88" s="41"/>
      <c r="J88" s="15"/>
      <c r="K88" s="16"/>
      <c r="L88" s="17">
        <f>G88/F87</f>
        <v>1</v>
      </c>
      <c r="M88" s="20">
        <v>290</v>
      </c>
      <c r="N88" s="3">
        <f t="shared" si="47"/>
        <v>0.92948717948717952</v>
      </c>
      <c r="O88" s="5">
        <f t="shared" si="48"/>
        <v>7.0512820512820484E-2</v>
      </c>
      <c r="P88" s="4">
        <v>9902</v>
      </c>
      <c r="Q88" s="5">
        <f>K133</f>
        <v>0.16909090909090907</v>
      </c>
      <c r="W88" s="31"/>
      <c r="X88" s="3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3"/>
      <c r="AJ88" s="3"/>
    </row>
    <row r="89" spans="1:36" ht="12.75" customHeight="1" x14ac:dyDescent="0.2">
      <c r="A89" s="27" t="s">
        <v>16</v>
      </c>
      <c r="B89" s="13"/>
      <c r="C89" s="13"/>
      <c r="D89" s="13"/>
      <c r="E89" s="13"/>
      <c r="F89" s="13"/>
      <c r="G89" s="13">
        <v>160</v>
      </c>
      <c r="H89" s="202">
        <v>68</v>
      </c>
      <c r="I89" s="41"/>
      <c r="J89" s="15"/>
      <c r="K89" s="16"/>
      <c r="L89" s="17"/>
      <c r="M89" s="20">
        <v>181</v>
      </c>
      <c r="N89" s="3">
        <f t="shared" si="47"/>
        <v>0.62413793103448278</v>
      </c>
      <c r="O89" s="5">
        <f t="shared" si="48"/>
        <v>0.37586206896551722</v>
      </c>
      <c r="P89" s="30" t="s">
        <v>13</v>
      </c>
      <c r="Q89" s="5">
        <f>K153</f>
        <v>6.7796610169491539E-2</v>
      </c>
      <c r="W89" s="31"/>
      <c r="X89" s="3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3"/>
      <c r="AJ89" s="3"/>
    </row>
    <row r="90" spans="1:36" ht="12.75" customHeight="1" x14ac:dyDescent="0.2">
      <c r="A90" s="27" t="s">
        <v>17</v>
      </c>
      <c r="B90" s="13"/>
      <c r="C90" s="13"/>
      <c r="D90" s="13"/>
      <c r="E90" s="13"/>
      <c r="F90" s="13"/>
      <c r="G90" s="13">
        <v>26</v>
      </c>
      <c r="H90" s="202">
        <v>32</v>
      </c>
      <c r="I90" s="41"/>
      <c r="J90" s="15"/>
      <c r="K90" s="16"/>
      <c r="L90" s="17"/>
      <c r="M90" s="20">
        <v>26</v>
      </c>
      <c r="N90" s="3">
        <f t="shared" si="47"/>
        <v>0.143646408839779</v>
      </c>
      <c r="O90" s="5">
        <f t="shared" si="48"/>
        <v>0.85635359116022103</v>
      </c>
      <c r="P90" s="30" t="s">
        <v>14</v>
      </c>
      <c r="Q90" s="5">
        <f>K173</f>
        <v>8.3850931677018625E-2</v>
      </c>
      <c r="W90" s="31"/>
      <c r="X90" s="3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3"/>
      <c r="AJ90" s="3"/>
    </row>
    <row r="91" spans="1:36" ht="12.75" customHeight="1" x14ac:dyDescent="0.2">
      <c r="A91" s="27" t="s">
        <v>18</v>
      </c>
      <c r="B91" s="13"/>
      <c r="C91" s="13"/>
      <c r="D91" s="13"/>
      <c r="E91" s="13"/>
      <c r="F91" s="13"/>
      <c r="G91" s="13">
        <v>9</v>
      </c>
      <c r="H91" s="202">
        <v>10</v>
      </c>
      <c r="I91" s="41"/>
      <c r="J91" s="15"/>
      <c r="K91" s="16"/>
      <c r="L91" s="17"/>
      <c r="M91" s="20">
        <v>11</v>
      </c>
      <c r="N91" s="3">
        <f t="shared" si="47"/>
        <v>0.42307692307692307</v>
      </c>
      <c r="O91" s="5">
        <f t="shared" si="48"/>
        <v>0.57692307692307687</v>
      </c>
      <c r="P91" s="30" t="s">
        <v>15</v>
      </c>
      <c r="Q91" s="5">
        <f>K191</f>
        <v>0.03</v>
      </c>
      <c r="W91" s="31"/>
      <c r="X91" s="3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3"/>
      <c r="AJ91" s="3"/>
    </row>
    <row r="92" spans="1:36" ht="12.75" customHeight="1" x14ac:dyDescent="0.2">
      <c r="A92" s="27" t="s">
        <v>19</v>
      </c>
      <c r="B92" s="13"/>
      <c r="C92" s="13"/>
      <c r="D92" s="13"/>
      <c r="E92" s="13"/>
      <c r="F92" s="13"/>
      <c r="G92" s="13"/>
      <c r="H92" s="202">
        <v>3</v>
      </c>
      <c r="I92" s="41"/>
      <c r="J92" s="15"/>
      <c r="K92" s="16"/>
      <c r="L92" s="17"/>
      <c r="M92" s="20">
        <v>2</v>
      </c>
      <c r="N92" s="3">
        <f t="shared" si="47"/>
        <v>0.18181818181818182</v>
      </c>
      <c r="O92" s="5">
        <f t="shared" si="48"/>
        <v>0.81818181818181812</v>
      </c>
      <c r="P92" s="30" t="s">
        <v>16</v>
      </c>
      <c r="Q92" s="5">
        <f>K209</f>
        <v>9.6718480138169249E-2</v>
      </c>
      <c r="W92" s="31"/>
      <c r="X92" s="3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3"/>
      <c r="AJ92" s="3"/>
    </row>
    <row r="93" spans="1:36" ht="12.75" customHeight="1" x14ac:dyDescent="0.2">
      <c r="A93" s="27" t="s">
        <v>20</v>
      </c>
      <c r="B93" s="32"/>
      <c r="C93" s="32"/>
      <c r="D93" s="32"/>
      <c r="E93" s="32"/>
      <c r="F93" s="32"/>
      <c r="G93" s="32"/>
      <c r="H93" s="203"/>
      <c r="I93" s="5"/>
      <c r="J93" s="5"/>
      <c r="K93" s="32"/>
      <c r="L93" s="5"/>
      <c r="M93" s="20"/>
      <c r="N93" s="3"/>
      <c r="O93" s="5"/>
      <c r="P93" s="30" t="s">
        <v>17</v>
      </c>
      <c r="Q93" s="5">
        <f>K229</f>
        <v>6.5217391304347824E-2</v>
      </c>
      <c r="W93" s="31"/>
      <c r="X93" s="3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3"/>
      <c r="AJ93" s="3"/>
    </row>
    <row r="94" spans="1:36" ht="12.75" customHeight="1" x14ac:dyDescent="0.2">
      <c r="A94" s="31" t="s">
        <v>21</v>
      </c>
      <c r="B94" s="32"/>
      <c r="C94" s="32"/>
      <c r="D94" s="32"/>
      <c r="E94" s="32"/>
      <c r="F94" s="32"/>
      <c r="G94" s="32"/>
      <c r="H94" s="203"/>
      <c r="I94" s="5"/>
      <c r="J94" s="5"/>
      <c r="K94" s="32"/>
      <c r="L94" s="5"/>
      <c r="M94" s="20"/>
      <c r="N94" s="3"/>
      <c r="O94" s="5"/>
      <c r="P94" s="30" t="s">
        <v>18</v>
      </c>
      <c r="Q94" s="5">
        <f>K246</f>
        <v>9.6385542168674732E-2</v>
      </c>
      <c r="W94" s="31"/>
      <c r="X94" s="3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3"/>
      <c r="AJ94" s="3"/>
    </row>
    <row r="95" spans="1:36" ht="12.75" customHeight="1" x14ac:dyDescent="0.2">
      <c r="A95" s="31" t="s">
        <v>22</v>
      </c>
      <c r="B95" s="32"/>
      <c r="C95" s="32"/>
      <c r="D95" s="32"/>
      <c r="E95" s="32"/>
      <c r="F95" s="32"/>
      <c r="G95" s="32">
        <v>1</v>
      </c>
      <c r="H95" s="203">
        <v>1</v>
      </c>
      <c r="I95" s="5"/>
      <c r="J95" s="5"/>
      <c r="K95" s="32"/>
      <c r="L95" s="5"/>
      <c r="M95" s="20">
        <v>2</v>
      </c>
      <c r="N95" s="3"/>
      <c r="O95" s="5"/>
      <c r="P95" s="30" t="s">
        <v>19</v>
      </c>
      <c r="Q95" s="5">
        <f>K263</f>
        <v>6.5420560747663559E-2</v>
      </c>
      <c r="W95" s="31"/>
      <c r="X95" s="3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3"/>
      <c r="AJ95" s="3"/>
    </row>
    <row r="96" spans="1:36" ht="12.75" customHeight="1" x14ac:dyDescent="0.2">
      <c r="H96" s="203">
        <f>SUM(H86:H95)</f>
        <v>280</v>
      </c>
      <c r="I96" s="5">
        <f>SUM(H86:H88)/B83</f>
        <v>0.29856115107913667</v>
      </c>
      <c r="J96" s="5">
        <f>H96/B83</f>
        <v>0.50359712230215825</v>
      </c>
      <c r="K96" s="5">
        <f>J96-I96</f>
        <v>0.20503597122302158</v>
      </c>
      <c r="L96" s="5"/>
      <c r="M96" s="6"/>
      <c r="N96" s="6"/>
      <c r="O96" s="5"/>
      <c r="P96" s="30" t="s">
        <v>20</v>
      </c>
      <c r="Q96" s="5">
        <f>K278</f>
        <v>8.3687943262411357E-2</v>
      </c>
      <c r="W96" s="32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</row>
    <row r="97" spans="1:36" ht="12.75" customHeight="1" x14ac:dyDescent="0.2">
      <c r="A97" s="35" t="s">
        <v>28</v>
      </c>
      <c r="B97" s="35"/>
      <c r="C97" s="35"/>
      <c r="D97" s="36"/>
      <c r="E97" s="36"/>
      <c r="G97" s="37">
        <f>((H86*4)+(H87*5)+(H88*6)+(H89*7)+(H90*8)+(H91*9)+(H92*10)+(H95*13))/H96</f>
        <v>6.6107142857142858</v>
      </c>
      <c r="I97" s="5"/>
      <c r="J97" s="5"/>
      <c r="L97" s="5"/>
      <c r="M97" s="6"/>
      <c r="N97" s="6"/>
      <c r="O97" s="5"/>
      <c r="W97" s="32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</row>
    <row r="98" spans="1:36" ht="12.75" customHeight="1" x14ac:dyDescent="0.2">
      <c r="I98" s="5"/>
      <c r="J98" s="5"/>
      <c r="L98" s="5"/>
      <c r="M98" s="6"/>
      <c r="N98" s="6"/>
      <c r="O98" s="5"/>
      <c r="W98" s="32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</row>
    <row r="99" spans="1:36" ht="12.75" customHeight="1" x14ac:dyDescent="0.3">
      <c r="A99" s="44" t="s">
        <v>47</v>
      </c>
      <c r="I99" s="5"/>
      <c r="J99" s="5"/>
      <c r="L99" s="5"/>
      <c r="M99" s="6"/>
      <c r="N99" s="6"/>
      <c r="O99" s="5"/>
      <c r="W99" s="44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3"/>
      <c r="AJ99" s="3"/>
    </row>
    <row r="100" spans="1:36" ht="25.5" customHeight="1" x14ac:dyDescent="0.2">
      <c r="B100" s="228" t="s">
        <v>1</v>
      </c>
      <c r="C100" s="229"/>
      <c r="D100" s="229"/>
      <c r="E100" s="229"/>
      <c r="F100" s="229"/>
      <c r="G100" s="229"/>
      <c r="I100" s="7" t="s">
        <v>2</v>
      </c>
      <c r="J100" s="7" t="s">
        <v>3</v>
      </c>
      <c r="K100" s="8" t="s">
        <v>4</v>
      </c>
      <c r="L100" s="7" t="s">
        <v>5</v>
      </c>
      <c r="M100" s="9" t="s">
        <v>6</v>
      </c>
      <c r="N100" s="9" t="s">
        <v>7</v>
      </c>
      <c r="O100" s="10" t="s">
        <v>8</v>
      </c>
      <c r="W100" s="32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</row>
    <row r="101" spans="1:36" ht="12.75" customHeight="1" x14ac:dyDescent="0.2">
      <c r="A101" s="12" t="s">
        <v>9</v>
      </c>
      <c r="B101" s="13">
        <v>1</v>
      </c>
      <c r="C101" s="13">
        <v>2</v>
      </c>
      <c r="D101" s="13">
        <v>3</v>
      </c>
      <c r="E101" s="13">
        <v>4</v>
      </c>
      <c r="F101" s="13">
        <v>5</v>
      </c>
      <c r="G101" s="13">
        <v>6</v>
      </c>
      <c r="H101" s="201" t="s">
        <v>10</v>
      </c>
      <c r="I101" s="41"/>
      <c r="J101" s="15"/>
      <c r="K101" s="16"/>
      <c r="L101" s="17"/>
      <c r="M101" s="6"/>
      <c r="N101" s="6"/>
      <c r="O101" s="5"/>
      <c r="W101" s="4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3"/>
      <c r="AJ101" s="3"/>
    </row>
    <row r="102" spans="1:36" ht="12.75" customHeight="1" x14ac:dyDescent="0.2">
      <c r="A102" s="13">
        <v>9901</v>
      </c>
      <c r="B102" s="13">
        <v>63</v>
      </c>
      <c r="C102" s="13"/>
      <c r="D102" s="13"/>
      <c r="E102" s="13"/>
      <c r="F102" s="13"/>
      <c r="G102" s="13"/>
      <c r="H102" s="202"/>
      <c r="I102" s="41"/>
      <c r="J102" s="15"/>
      <c r="K102" s="16"/>
      <c r="L102" s="17"/>
      <c r="M102" s="20">
        <f>B102</f>
        <v>63</v>
      </c>
      <c r="N102" s="6"/>
      <c r="O102" s="5"/>
      <c r="W102" s="32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</row>
    <row r="103" spans="1:36" ht="12.75" customHeight="1" x14ac:dyDescent="0.2">
      <c r="A103" s="13">
        <v>9902</v>
      </c>
      <c r="B103" s="13"/>
      <c r="C103" s="13">
        <v>48</v>
      </c>
      <c r="D103" s="13"/>
      <c r="E103" s="13"/>
      <c r="F103" s="13"/>
      <c r="G103" s="13"/>
      <c r="H103" s="202"/>
      <c r="I103" s="41"/>
      <c r="J103" s="15"/>
      <c r="K103" s="16"/>
      <c r="L103" s="17">
        <f>C103/B102</f>
        <v>0.76190476190476186</v>
      </c>
      <c r="M103" s="20">
        <v>53</v>
      </c>
      <c r="N103" s="3">
        <f t="shared" ref="N103:N109" si="49">M103/M102</f>
        <v>0.84126984126984128</v>
      </c>
      <c r="O103" s="5">
        <f t="shared" ref="O103:O109" si="50">100%-N103</f>
        <v>0.15873015873015872</v>
      </c>
      <c r="W103" s="32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</row>
    <row r="104" spans="1:36" ht="12.75" customHeight="1" x14ac:dyDescent="0.2">
      <c r="A104" s="27" t="s">
        <v>13</v>
      </c>
      <c r="B104" s="13"/>
      <c r="C104" s="13"/>
      <c r="D104" s="13">
        <v>48</v>
      </c>
      <c r="E104" s="13"/>
      <c r="F104" s="13"/>
      <c r="G104" s="13"/>
      <c r="H104" s="202"/>
      <c r="I104" s="41"/>
      <c r="J104" s="15"/>
      <c r="K104" s="16"/>
      <c r="L104" s="17">
        <f>D104/C103</f>
        <v>1</v>
      </c>
      <c r="M104" s="20">
        <v>53</v>
      </c>
      <c r="N104" s="3">
        <f t="shared" si="49"/>
        <v>1</v>
      </c>
      <c r="O104" s="5">
        <f t="shared" si="50"/>
        <v>0</v>
      </c>
      <c r="W104" s="31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3"/>
      <c r="AJ104" s="3"/>
    </row>
    <row r="105" spans="1:36" ht="12.75" customHeight="1" x14ac:dyDescent="0.2">
      <c r="A105" s="27" t="s">
        <v>14</v>
      </c>
      <c r="B105" s="13"/>
      <c r="C105" s="13"/>
      <c r="D105" s="13"/>
      <c r="E105" s="13">
        <v>16</v>
      </c>
      <c r="F105" s="13"/>
      <c r="G105" s="13">
        <v>1</v>
      </c>
      <c r="H105" s="202">
        <v>1</v>
      </c>
      <c r="I105" s="41"/>
      <c r="J105" s="15"/>
      <c r="K105" s="16"/>
      <c r="L105" s="17">
        <f>E105/D104</f>
        <v>0.33333333333333331</v>
      </c>
      <c r="M105" s="20">
        <v>20</v>
      </c>
      <c r="N105" s="3">
        <f t="shared" si="49"/>
        <v>0.37735849056603776</v>
      </c>
      <c r="O105" s="5">
        <f t="shared" si="50"/>
        <v>0.62264150943396224</v>
      </c>
      <c r="W105" s="31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3"/>
      <c r="AJ105" s="3"/>
    </row>
    <row r="106" spans="1:36" ht="12.75" customHeight="1" x14ac:dyDescent="0.2">
      <c r="A106" s="27" t="s">
        <v>15</v>
      </c>
      <c r="B106" s="13"/>
      <c r="C106" s="13"/>
      <c r="D106" s="13"/>
      <c r="E106" s="13"/>
      <c r="F106" s="13">
        <v>12</v>
      </c>
      <c r="G106" s="13"/>
      <c r="H106" s="202"/>
      <c r="I106" s="41"/>
      <c r="J106" s="15"/>
      <c r="K106" s="16"/>
      <c r="L106" s="17">
        <f>F106/E105</f>
        <v>0.75</v>
      </c>
      <c r="M106" s="20">
        <v>19</v>
      </c>
      <c r="N106" s="3">
        <f t="shared" si="49"/>
        <v>0.95</v>
      </c>
      <c r="O106" s="5">
        <f t="shared" si="50"/>
        <v>5.0000000000000044E-2</v>
      </c>
      <c r="W106" s="31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3"/>
      <c r="AJ106" s="3"/>
    </row>
    <row r="107" spans="1:36" ht="12.75" customHeight="1" x14ac:dyDescent="0.2">
      <c r="A107" s="27" t="s">
        <v>16</v>
      </c>
      <c r="B107" s="13"/>
      <c r="C107" s="13"/>
      <c r="D107" s="13"/>
      <c r="E107" s="13"/>
      <c r="F107" s="13"/>
      <c r="G107" s="13">
        <v>12</v>
      </c>
      <c r="H107" s="202">
        <v>7</v>
      </c>
      <c r="I107" s="41"/>
      <c r="J107" s="15"/>
      <c r="K107" s="16"/>
      <c r="L107" s="17">
        <f>G107/F106</f>
        <v>1</v>
      </c>
      <c r="M107" s="20">
        <v>19</v>
      </c>
      <c r="N107" s="3">
        <f t="shared" si="49"/>
        <v>1</v>
      </c>
      <c r="O107" s="5">
        <f t="shared" si="50"/>
        <v>0</v>
      </c>
      <c r="W107" s="31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3"/>
      <c r="AJ107" s="3"/>
    </row>
    <row r="108" spans="1:36" ht="12.75" customHeight="1" x14ac:dyDescent="0.2">
      <c r="A108" s="27" t="s">
        <v>17</v>
      </c>
      <c r="B108" s="13"/>
      <c r="C108" s="13"/>
      <c r="D108" s="13"/>
      <c r="E108" s="13"/>
      <c r="F108" s="13"/>
      <c r="G108" s="13">
        <v>3</v>
      </c>
      <c r="H108" s="202">
        <v>5</v>
      </c>
      <c r="I108" s="41"/>
      <c r="J108" s="15"/>
      <c r="K108" s="16"/>
      <c r="L108" s="17"/>
      <c r="M108" s="20">
        <v>4</v>
      </c>
      <c r="N108" s="3">
        <f t="shared" si="49"/>
        <v>0.21052631578947367</v>
      </c>
      <c r="O108" s="5">
        <f t="shared" si="50"/>
        <v>0.78947368421052633</v>
      </c>
      <c r="W108" s="31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3"/>
      <c r="AJ108" s="3"/>
    </row>
    <row r="109" spans="1:36" ht="12.75" customHeight="1" x14ac:dyDescent="0.2">
      <c r="A109" s="27" t="s">
        <v>18</v>
      </c>
      <c r="B109" s="13"/>
      <c r="C109" s="13"/>
      <c r="D109" s="13"/>
      <c r="E109" s="13"/>
      <c r="F109" s="13"/>
      <c r="G109" s="13">
        <v>2</v>
      </c>
      <c r="H109" s="202">
        <v>1</v>
      </c>
      <c r="I109" s="41"/>
      <c r="J109" s="15"/>
      <c r="K109" s="16"/>
      <c r="L109" s="17"/>
      <c r="M109" s="20">
        <v>2</v>
      </c>
      <c r="N109" s="3">
        <f t="shared" si="49"/>
        <v>0.5</v>
      </c>
      <c r="O109" s="5">
        <f t="shared" si="50"/>
        <v>0.5</v>
      </c>
      <c r="W109" s="31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3"/>
      <c r="AJ109" s="3"/>
    </row>
    <row r="110" spans="1:36" ht="12.75" customHeight="1" x14ac:dyDescent="0.2">
      <c r="A110" s="61" t="s">
        <v>19</v>
      </c>
      <c r="B110" s="13"/>
      <c r="C110" s="13"/>
      <c r="D110" s="13"/>
      <c r="E110" s="13"/>
      <c r="F110" s="13"/>
      <c r="G110" s="13"/>
      <c r="H110" s="202">
        <v>1</v>
      </c>
      <c r="I110" s="41"/>
      <c r="J110" s="15"/>
      <c r="K110" s="16"/>
      <c r="L110" s="17"/>
      <c r="M110" s="20"/>
      <c r="N110" s="3"/>
      <c r="O110" s="5"/>
      <c r="W110" s="31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3"/>
      <c r="AJ110" s="3"/>
    </row>
    <row r="111" spans="1:36" ht="12.75" customHeight="1" x14ac:dyDescent="0.2">
      <c r="A111" s="27" t="s">
        <v>20</v>
      </c>
      <c r="B111" s="32"/>
      <c r="C111" s="32"/>
      <c r="D111" s="32"/>
      <c r="E111" s="32"/>
      <c r="F111" s="32"/>
      <c r="G111" s="32"/>
      <c r="H111" s="203"/>
      <c r="I111" s="5"/>
      <c r="J111" s="5"/>
      <c r="K111" s="32"/>
      <c r="L111" s="5"/>
      <c r="M111" s="20"/>
      <c r="N111" s="3"/>
      <c r="O111" s="5"/>
      <c r="W111" s="31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3"/>
      <c r="AJ111" s="3"/>
    </row>
    <row r="112" spans="1:36" ht="12.75" customHeight="1" x14ac:dyDescent="0.2">
      <c r="A112" s="31" t="s">
        <v>21</v>
      </c>
      <c r="B112" s="32"/>
      <c r="C112" s="32"/>
      <c r="D112" s="32"/>
      <c r="E112" s="32"/>
      <c r="F112" s="32"/>
      <c r="G112" s="32"/>
      <c r="H112" s="203"/>
      <c r="I112" s="5"/>
      <c r="J112" s="5"/>
      <c r="K112" s="32"/>
      <c r="L112" s="5"/>
      <c r="M112" s="20"/>
      <c r="N112" s="3"/>
      <c r="O112" s="5"/>
      <c r="W112" s="31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3"/>
      <c r="AJ112" s="3"/>
    </row>
    <row r="113" spans="1:36" ht="12.75" customHeight="1" x14ac:dyDescent="0.2">
      <c r="A113" s="31" t="s">
        <v>22</v>
      </c>
      <c r="B113" s="32"/>
      <c r="C113" s="32"/>
      <c r="D113" s="32"/>
      <c r="E113" s="32"/>
      <c r="F113" s="32"/>
      <c r="G113" s="32"/>
      <c r="H113" s="203"/>
      <c r="I113" s="5"/>
      <c r="J113" s="5"/>
      <c r="K113" s="32"/>
      <c r="L113" s="5"/>
      <c r="M113" s="20">
        <v>1</v>
      </c>
      <c r="N113" s="3"/>
      <c r="O113" s="5"/>
      <c r="W113" s="31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3"/>
      <c r="AJ113" s="3"/>
    </row>
    <row r="114" spans="1:36" ht="12.75" customHeight="1" x14ac:dyDescent="0.2">
      <c r="A114" s="31"/>
      <c r="B114" s="32"/>
      <c r="C114" s="32"/>
      <c r="D114" s="32"/>
      <c r="E114" s="32"/>
      <c r="F114" s="32"/>
      <c r="G114" s="32"/>
      <c r="H114" s="203">
        <f>SUM(H107:H110)</f>
        <v>14</v>
      </c>
      <c r="I114" s="5">
        <f>SUM(H105:H107)/B102</f>
        <v>0.12698412698412698</v>
      </c>
      <c r="J114" s="5">
        <f>H114/B102</f>
        <v>0.22222222222222221</v>
      </c>
      <c r="K114" s="5">
        <f>J114-I114</f>
        <v>9.5238095238095233E-2</v>
      </c>
      <c r="L114" s="5"/>
      <c r="M114" s="20"/>
      <c r="N114" s="3"/>
      <c r="O114" s="5"/>
      <c r="W114" s="31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3"/>
      <c r="AJ114" s="3"/>
    </row>
    <row r="115" spans="1:36" ht="12.75" customHeight="1" x14ac:dyDescent="0.2">
      <c r="A115" s="35" t="s">
        <v>28</v>
      </c>
      <c r="B115" s="35"/>
      <c r="C115" s="35"/>
      <c r="D115" s="36"/>
      <c r="E115" s="36"/>
      <c r="G115" s="37">
        <f>((H105*4)+(H107*6)+(H108*7)+(H109*8)+(H110*9))/H114</f>
        <v>7</v>
      </c>
      <c r="H115" s="206"/>
      <c r="I115" s="5"/>
      <c r="J115" s="5"/>
      <c r="L115" s="5"/>
      <c r="M115" s="6"/>
      <c r="N115" s="6"/>
      <c r="O115" s="5"/>
      <c r="W115" s="32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</row>
    <row r="116" spans="1:36" ht="12.75" customHeight="1" x14ac:dyDescent="0.2">
      <c r="I116" s="5"/>
      <c r="J116" s="5"/>
      <c r="L116" s="5"/>
      <c r="M116" s="6"/>
      <c r="N116" s="6"/>
      <c r="O116" s="5"/>
      <c r="W116" s="32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</row>
    <row r="117" spans="1:36" ht="12.75" customHeight="1" x14ac:dyDescent="0.3">
      <c r="A117" s="44" t="s">
        <v>48</v>
      </c>
      <c r="I117" s="5"/>
      <c r="J117" s="5"/>
      <c r="L117" s="5"/>
      <c r="M117" s="6"/>
      <c r="N117" s="6"/>
      <c r="O117" s="5"/>
      <c r="W117" s="44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3"/>
      <c r="AJ117" s="3"/>
    </row>
    <row r="118" spans="1:36" ht="25.5" customHeight="1" x14ac:dyDescent="0.2">
      <c r="B118" s="228" t="s">
        <v>1</v>
      </c>
      <c r="C118" s="229"/>
      <c r="D118" s="229"/>
      <c r="E118" s="229"/>
      <c r="F118" s="229"/>
      <c r="G118" s="229"/>
      <c r="I118" s="7" t="s">
        <v>2</v>
      </c>
      <c r="J118" s="7" t="s">
        <v>3</v>
      </c>
      <c r="K118" s="8" t="s">
        <v>4</v>
      </c>
      <c r="L118" s="7" t="s">
        <v>5</v>
      </c>
      <c r="M118" s="9" t="s">
        <v>6</v>
      </c>
      <c r="N118" s="9" t="s">
        <v>7</v>
      </c>
      <c r="O118" s="10" t="s">
        <v>8</v>
      </c>
      <c r="W118" s="32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</row>
    <row r="119" spans="1:36" ht="12.75" customHeight="1" x14ac:dyDescent="0.2">
      <c r="A119" s="12" t="s">
        <v>9</v>
      </c>
      <c r="B119" s="13">
        <v>1</v>
      </c>
      <c r="C119" s="13">
        <v>2</v>
      </c>
      <c r="D119" s="13">
        <v>3</v>
      </c>
      <c r="E119" s="13">
        <v>4</v>
      </c>
      <c r="F119" s="13">
        <v>5</v>
      </c>
      <c r="G119" s="13">
        <v>6</v>
      </c>
      <c r="H119" s="201" t="s">
        <v>10</v>
      </c>
      <c r="I119" s="41"/>
      <c r="J119" s="15"/>
      <c r="K119" s="16"/>
      <c r="L119" s="17"/>
      <c r="M119" s="6"/>
      <c r="N119" s="6"/>
      <c r="O119" s="5"/>
      <c r="W119" s="4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3"/>
      <c r="AJ119" s="3"/>
    </row>
    <row r="120" spans="1:36" ht="12.75" customHeight="1" x14ac:dyDescent="0.2">
      <c r="A120" s="13">
        <v>9902</v>
      </c>
      <c r="B120" s="13">
        <v>550</v>
      </c>
      <c r="C120" s="13"/>
      <c r="D120" s="13"/>
      <c r="E120" s="13"/>
      <c r="F120" s="13"/>
      <c r="G120" s="13"/>
      <c r="H120" s="202"/>
      <c r="I120" s="41"/>
      <c r="J120" s="15"/>
      <c r="K120" s="16"/>
      <c r="L120" s="17"/>
      <c r="M120" s="20">
        <f>B120</f>
        <v>550</v>
      </c>
      <c r="N120" s="6"/>
      <c r="O120" s="5"/>
      <c r="W120" s="32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</row>
    <row r="121" spans="1:36" ht="12.75" customHeight="1" x14ac:dyDescent="0.2">
      <c r="A121" s="27" t="s">
        <v>13</v>
      </c>
      <c r="B121" s="13"/>
      <c r="C121" s="13">
        <f>733-221</f>
        <v>512</v>
      </c>
      <c r="D121" s="13"/>
      <c r="E121" s="13"/>
      <c r="F121" s="13"/>
      <c r="G121" s="13"/>
      <c r="H121" s="202"/>
      <c r="I121" s="41"/>
      <c r="J121" s="15"/>
      <c r="K121" s="16"/>
      <c r="L121" s="17">
        <f>C121/B120</f>
        <v>0.93090909090909091</v>
      </c>
      <c r="M121" s="20">
        <v>520</v>
      </c>
      <c r="N121" s="3">
        <f t="shared" ref="N121:N126" si="51">M121/M120</f>
        <v>0.94545454545454544</v>
      </c>
      <c r="O121" s="5">
        <f t="shared" ref="O121:O126" si="52">100%-N121</f>
        <v>5.4545454545454564E-2</v>
      </c>
      <c r="W121" s="31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3"/>
      <c r="AJ121" s="3"/>
    </row>
    <row r="122" spans="1:36" ht="12.75" customHeight="1" x14ac:dyDescent="0.2">
      <c r="A122" s="27" t="s">
        <v>14</v>
      </c>
      <c r="B122" s="13"/>
      <c r="C122" s="13"/>
      <c r="D122" s="13">
        <v>302</v>
      </c>
      <c r="E122" s="13"/>
      <c r="F122" s="13"/>
      <c r="G122" s="13"/>
      <c r="H122" s="202"/>
      <c r="I122" s="41"/>
      <c r="J122" s="15"/>
      <c r="K122" s="16"/>
      <c r="L122" s="17">
        <f>D122/C121</f>
        <v>0.58984375</v>
      </c>
      <c r="M122" s="20">
        <v>337</v>
      </c>
      <c r="N122" s="3">
        <f t="shared" si="51"/>
        <v>0.64807692307692311</v>
      </c>
      <c r="O122" s="5">
        <f t="shared" si="52"/>
        <v>0.35192307692307689</v>
      </c>
      <c r="W122" s="31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3"/>
      <c r="AJ122" s="3"/>
    </row>
    <row r="123" spans="1:36" ht="12.75" customHeight="1" x14ac:dyDescent="0.2">
      <c r="A123" s="27" t="s">
        <v>15</v>
      </c>
      <c r="B123" s="13"/>
      <c r="C123" s="13"/>
      <c r="D123" s="13"/>
      <c r="E123" s="13">
        <v>251</v>
      </c>
      <c r="F123" s="13"/>
      <c r="G123" s="13"/>
      <c r="H123" s="202"/>
      <c r="I123" s="41"/>
      <c r="J123" s="15"/>
      <c r="K123" s="16"/>
      <c r="L123" s="17">
        <f>E123/D122</f>
        <v>0.83112582781456956</v>
      </c>
      <c r="M123" s="20">
        <v>315</v>
      </c>
      <c r="N123" s="3">
        <f t="shared" si="51"/>
        <v>0.93471810089020768</v>
      </c>
      <c r="O123" s="5">
        <f t="shared" si="52"/>
        <v>6.5281899109792318E-2</v>
      </c>
      <c r="W123" s="31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3"/>
      <c r="AJ123" s="3"/>
    </row>
    <row r="124" spans="1:36" ht="12.75" customHeight="1" x14ac:dyDescent="0.2">
      <c r="A124" s="27" t="s">
        <v>16</v>
      </c>
      <c r="B124" s="13"/>
      <c r="C124" s="13"/>
      <c r="D124" s="13"/>
      <c r="E124" s="13"/>
      <c r="F124" s="13">
        <v>251</v>
      </c>
      <c r="G124" s="13">
        <v>1</v>
      </c>
      <c r="H124" s="202">
        <v>1</v>
      </c>
      <c r="I124" s="41"/>
      <c r="J124" s="15"/>
      <c r="K124" s="16"/>
      <c r="L124" s="17">
        <f>F124/E123</f>
        <v>1</v>
      </c>
      <c r="M124" s="20">
        <v>315</v>
      </c>
      <c r="N124" s="3">
        <f t="shared" si="51"/>
        <v>1</v>
      </c>
      <c r="O124" s="5">
        <f t="shared" si="52"/>
        <v>0</v>
      </c>
      <c r="W124" s="31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3"/>
      <c r="AJ124" s="3"/>
    </row>
    <row r="125" spans="1:36" ht="12.75" customHeight="1" x14ac:dyDescent="0.2">
      <c r="A125" s="27" t="s">
        <v>17</v>
      </c>
      <c r="B125" s="13"/>
      <c r="C125" s="13"/>
      <c r="D125" s="13"/>
      <c r="E125" s="13"/>
      <c r="F125" s="13"/>
      <c r="G125" s="13">
        <v>251</v>
      </c>
      <c r="H125" s="202">
        <v>166</v>
      </c>
      <c r="I125" s="41"/>
      <c r="J125" s="15"/>
      <c r="K125" s="16"/>
      <c r="L125" s="17">
        <f>G125/F124</f>
        <v>1</v>
      </c>
      <c r="M125" s="20">
        <v>274</v>
      </c>
      <c r="N125" s="3">
        <f t="shared" si="51"/>
        <v>0.86984126984126986</v>
      </c>
      <c r="O125" s="5">
        <f t="shared" si="52"/>
        <v>0.13015873015873014</v>
      </c>
      <c r="W125" s="31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3"/>
      <c r="AJ125" s="3"/>
    </row>
    <row r="126" spans="1:36" ht="12.75" customHeight="1" x14ac:dyDescent="0.2">
      <c r="A126" s="27" t="s">
        <v>18</v>
      </c>
      <c r="B126" s="13"/>
      <c r="C126" s="13"/>
      <c r="D126" s="13"/>
      <c r="E126" s="13"/>
      <c r="F126" s="13"/>
      <c r="G126" s="13">
        <v>47</v>
      </c>
      <c r="H126" s="202">
        <v>64</v>
      </c>
      <c r="I126" s="41"/>
      <c r="J126" s="15"/>
      <c r="K126" s="16"/>
      <c r="L126" s="17"/>
      <c r="M126" s="20">
        <v>50</v>
      </c>
      <c r="N126" s="3">
        <f t="shared" si="51"/>
        <v>0.18248175182481752</v>
      </c>
      <c r="O126" s="5">
        <f t="shared" si="52"/>
        <v>0.81751824817518248</v>
      </c>
      <c r="W126" s="31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3"/>
      <c r="AJ126" s="3"/>
    </row>
    <row r="127" spans="1:36" ht="12.75" customHeight="1" x14ac:dyDescent="0.2">
      <c r="A127" s="61" t="s">
        <v>19</v>
      </c>
      <c r="B127" s="13"/>
      <c r="C127" s="13"/>
      <c r="D127" s="13"/>
      <c r="E127" s="13"/>
      <c r="F127" s="13"/>
      <c r="G127" s="13"/>
      <c r="H127" s="202">
        <v>21</v>
      </c>
      <c r="I127" s="41"/>
      <c r="J127" s="15"/>
      <c r="K127" s="16"/>
      <c r="L127" s="17"/>
      <c r="M127" s="20">
        <v>14</v>
      </c>
      <c r="N127" s="3"/>
      <c r="O127" s="5"/>
      <c r="W127" s="31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3"/>
      <c r="AJ127" s="3"/>
    </row>
    <row r="128" spans="1:36" ht="12.75" customHeight="1" x14ac:dyDescent="0.2">
      <c r="A128" s="27" t="s">
        <v>20</v>
      </c>
      <c r="B128" s="32"/>
      <c r="C128" s="32"/>
      <c r="D128" s="32"/>
      <c r="E128" s="32"/>
      <c r="F128" s="32"/>
      <c r="G128" s="60">
        <v>4</v>
      </c>
      <c r="H128" s="203">
        <v>5</v>
      </c>
      <c r="I128" s="5"/>
      <c r="J128" s="5"/>
      <c r="K128" s="32"/>
      <c r="L128" s="5"/>
      <c r="M128" s="20"/>
      <c r="N128" s="3"/>
      <c r="O128" s="5"/>
      <c r="W128" s="31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3"/>
      <c r="AJ128" s="3"/>
    </row>
    <row r="129" spans="1:36" ht="12.75" customHeight="1" x14ac:dyDescent="0.2">
      <c r="A129" s="31" t="s">
        <v>21</v>
      </c>
      <c r="B129" s="32"/>
      <c r="C129" s="32"/>
      <c r="D129" s="32">
        <v>1</v>
      </c>
      <c r="E129" s="32">
        <v>1</v>
      </c>
      <c r="F129" s="32"/>
      <c r="G129" s="32"/>
      <c r="H129" s="203">
        <v>1</v>
      </c>
      <c r="I129" s="5"/>
      <c r="J129" s="5"/>
      <c r="K129" s="32"/>
      <c r="L129" s="5"/>
      <c r="M129" s="20">
        <v>2</v>
      </c>
      <c r="N129" s="3"/>
      <c r="O129" s="5"/>
      <c r="W129" s="31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3"/>
      <c r="AJ129" s="3"/>
    </row>
    <row r="130" spans="1:36" ht="12.75" customHeight="1" x14ac:dyDescent="0.2">
      <c r="A130" s="31" t="s">
        <v>22</v>
      </c>
      <c r="B130" s="32"/>
      <c r="C130" s="32"/>
      <c r="D130" s="32"/>
      <c r="E130" s="32"/>
      <c r="F130" s="32"/>
      <c r="G130" s="32">
        <v>6</v>
      </c>
      <c r="H130" s="203"/>
      <c r="I130" s="5"/>
      <c r="J130" s="5"/>
      <c r="K130" s="32"/>
      <c r="L130" s="5"/>
      <c r="M130" s="20">
        <v>9</v>
      </c>
      <c r="N130" s="3"/>
      <c r="O130" s="5"/>
      <c r="W130" s="31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3"/>
      <c r="AJ130" s="3"/>
    </row>
    <row r="131" spans="1:36" ht="12.75" customHeight="1" x14ac:dyDescent="0.2">
      <c r="A131" s="31" t="s">
        <v>33</v>
      </c>
      <c r="B131" s="32"/>
      <c r="C131" s="32"/>
      <c r="D131" s="32"/>
      <c r="E131" s="32"/>
      <c r="F131" s="32"/>
      <c r="G131" s="32">
        <v>2</v>
      </c>
      <c r="H131" s="203">
        <v>1</v>
      </c>
      <c r="I131" s="5"/>
      <c r="J131" s="5"/>
      <c r="K131" s="32"/>
      <c r="L131" s="5"/>
      <c r="M131" s="20">
        <v>2</v>
      </c>
      <c r="N131" s="3"/>
      <c r="O131" s="5"/>
      <c r="W131" s="31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3"/>
      <c r="AJ131" s="3"/>
    </row>
    <row r="132" spans="1:36" ht="12.75" customHeight="1" x14ac:dyDescent="0.2">
      <c r="A132" s="31" t="s">
        <v>34</v>
      </c>
      <c r="B132" s="32"/>
      <c r="C132" s="32"/>
      <c r="D132" s="32"/>
      <c r="E132" s="32"/>
      <c r="F132" s="32"/>
      <c r="G132" s="32">
        <v>2</v>
      </c>
      <c r="H132" s="203">
        <v>1</v>
      </c>
      <c r="I132" s="5"/>
      <c r="J132" s="5"/>
      <c r="K132" s="32"/>
      <c r="L132" s="5"/>
      <c r="M132" s="20">
        <v>3</v>
      </c>
      <c r="N132" s="3"/>
      <c r="O132" s="5"/>
      <c r="W132" s="31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3"/>
      <c r="AJ132" s="3"/>
    </row>
    <row r="133" spans="1:36" ht="12.75" customHeight="1" x14ac:dyDescent="0.2">
      <c r="B133" s="32"/>
      <c r="C133" s="32"/>
      <c r="D133" s="32"/>
      <c r="E133" s="32"/>
      <c r="F133" s="32"/>
      <c r="G133" s="32"/>
      <c r="H133" s="203">
        <f>SUM(H124:H132)</f>
        <v>260</v>
      </c>
      <c r="I133" s="5">
        <f>SUM(H124:H125)/B120</f>
        <v>0.30363636363636365</v>
      </c>
      <c r="J133" s="5">
        <f>H133/B120</f>
        <v>0.47272727272727272</v>
      </c>
      <c r="K133" s="5">
        <f>J133-I133</f>
        <v>0.16909090909090907</v>
      </c>
      <c r="L133" s="5"/>
      <c r="M133" s="20"/>
      <c r="N133" s="3"/>
      <c r="O133" s="5"/>
      <c r="W133" s="31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3"/>
      <c r="AJ133" s="3"/>
    </row>
    <row r="134" spans="1:36" ht="12.75" customHeight="1" x14ac:dyDescent="0.2">
      <c r="A134" s="35" t="s">
        <v>28</v>
      </c>
      <c r="B134" s="35"/>
      <c r="C134" s="35"/>
      <c r="D134" s="36"/>
      <c r="E134" s="36"/>
      <c r="G134" s="37">
        <f>((H124*5)+(H125*6)+(H126*7)+(H127*8)+(H128*9)+(H131*12))/H133</f>
        <v>6.4384615384615387</v>
      </c>
      <c r="I134" s="5"/>
      <c r="J134" s="5"/>
      <c r="L134" s="5"/>
      <c r="M134" s="6"/>
      <c r="N134" s="6"/>
      <c r="O134" s="5"/>
      <c r="W134" s="32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</row>
    <row r="135" spans="1:36" ht="12.75" customHeight="1" x14ac:dyDescent="0.2">
      <c r="I135" s="5"/>
      <c r="J135" s="5"/>
      <c r="L135" s="5"/>
      <c r="M135" s="6"/>
      <c r="N135" s="6"/>
      <c r="O135" s="5"/>
      <c r="W135" s="32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</row>
    <row r="136" spans="1:36" ht="12.75" customHeight="1" x14ac:dyDescent="0.2">
      <c r="I136" s="5"/>
      <c r="J136" s="5"/>
      <c r="L136" s="5"/>
      <c r="M136" s="6"/>
      <c r="N136" s="6"/>
      <c r="O136" s="5"/>
      <c r="W136" s="32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</row>
    <row r="137" spans="1:36" ht="12.75" customHeight="1" x14ac:dyDescent="0.3">
      <c r="A137" s="44" t="s">
        <v>49</v>
      </c>
      <c r="I137" s="5"/>
      <c r="J137" s="5"/>
      <c r="L137" s="5"/>
      <c r="M137" s="6"/>
      <c r="N137" s="6"/>
      <c r="O137" s="5"/>
      <c r="W137" s="44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3"/>
      <c r="AJ137" s="3"/>
    </row>
    <row r="138" spans="1:36" ht="25.5" customHeight="1" x14ac:dyDescent="0.2">
      <c r="B138" s="228" t="s">
        <v>1</v>
      </c>
      <c r="C138" s="229"/>
      <c r="D138" s="229"/>
      <c r="E138" s="229"/>
      <c r="F138" s="229"/>
      <c r="G138" s="229"/>
      <c r="I138" s="7" t="s">
        <v>2</v>
      </c>
      <c r="J138" s="7" t="s">
        <v>3</v>
      </c>
      <c r="K138" s="8" t="s">
        <v>4</v>
      </c>
      <c r="L138" s="7" t="s">
        <v>5</v>
      </c>
      <c r="M138" s="9" t="s">
        <v>6</v>
      </c>
      <c r="N138" s="9" t="s">
        <v>7</v>
      </c>
      <c r="O138" s="10" t="s">
        <v>8</v>
      </c>
      <c r="W138" s="32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</row>
    <row r="139" spans="1:36" ht="12.75" customHeight="1" x14ac:dyDescent="0.2">
      <c r="A139" s="12" t="s">
        <v>9</v>
      </c>
      <c r="B139" s="13">
        <v>1</v>
      </c>
      <c r="C139" s="13">
        <v>2</v>
      </c>
      <c r="D139" s="13">
        <v>3</v>
      </c>
      <c r="E139" s="13">
        <v>4</v>
      </c>
      <c r="F139" s="13">
        <v>5</v>
      </c>
      <c r="G139" s="13">
        <v>6</v>
      </c>
      <c r="H139" s="201" t="s">
        <v>10</v>
      </c>
      <c r="I139" s="41"/>
      <c r="J139" s="15"/>
      <c r="K139" s="16"/>
      <c r="L139" s="17"/>
      <c r="M139" s="6"/>
      <c r="N139" s="6"/>
      <c r="O139" s="5"/>
      <c r="W139" s="4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3"/>
      <c r="AJ139" s="3"/>
    </row>
    <row r="140" spans="1:36" ht="12.75" customHeight="1" x14ac:dyDescent="0.2">
      <c r="A140" s="27" t="s">
        <v>13</v>
      </c>
      <c r="B140" s="13">
        <v>59</v>
      </c>
      <c r="C140" s="13"/>
      <c r="D140" s="13"/>
      <c r="E140" s="13"/>
      <c r="F140" s="13"/>
      <c r="G140" s="13"/>
      <c r="H140" s="202"/>
      <c r="I140" s="41"/>
      <c r="J140" s="15"/>
      <c r="K140" s="16"/>
      <c r="L140" s="17"/>
      <c r="M140" s="20">
        <f>B140</f>
        <v>59</v>
      </c>
      <c r="N140" s="6"/>
      <c r="O140" s="5"/>
      <c r="W140" s="31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3"/>
      <c r="AJ140" s="3"/>
    </row>
    <row r="141" spans="1:36" ht="12.75" customHeight="1" x14ac:dyDescent="0.2">
      <c r="A141" s="27" t="s">
        <v>14</v>
      </c>
      <c r="B141" s="13"/>
      <c r="C141" s="13">
        <v>34</v>
      </c>
      <c r="D141" s="13"/>
      <c r="E141" s="13"/>
      <c r="F141" s="13"/>
      <c r="G141" s="13"/>
      <c r="H141" s="202"/>
      <c r="I141" s="41"/>
      <c r="J141" s="15"/>
      <c r="K141" s="16"/>
      <c r="L141" s="17">
        <f>C141/B140</f>
        <v>0.57627118644067798</v>
      </c>
      <c r="M141" s="20">
        <v>34</v>
      </c>
      <c r="N141" s="3">
        <f t="shared" ref="N141:N146" si="53">M141/M140</f>
        <v>0.57627118644067798</v>
      </c>
      <c r="O141" s="5">
        <f t="shared" ref="O141:O146" si="54">100%-N141</f>
        <v>0.42372881355932202</v>
      </c>
      <c r="W141" s="31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3"/>
      <c r="AJ141" s="3"/>
    </row>
    <row r="142" spans="1:36" ht="12.75" customHeight="1" x14ac:dyDescent="0.2">
      <c r="A142" s="27" t="s">
        <v>15</v>
      </c>
      <c r="B142" s="13"/>
      <c r="C142" s="13"/>
      <c r="D142" s="13">
        <v>15</v>
      </c>
      <c r="E142" s="13"/>
      <c r="F142" s="13"/>
      <c r="G142" s="13"/>
      <c r="H142" s="202"/>
      <c r="I142" s="41"/>
      <c r="J142" s="15"/>
      <c r="K142" s="16"/>
      <c r="L142" s="17">
        <f>D142/C141</f>
        <v>0.44117647058823528</v>
      </c>
      <c r="M142" s="20">
        <v>23</v>
      </c>
      <c r="N142" s="3">
        <f t="shared" si="53"/>
        <v>0.67647058823529416</v>
      </c>
      <c r="O142" s="5">
        <f t="shared" si="54"/>
        <v>0.32352941176470584</v>
      </c>
      <c r="W142" s="31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3"/>
      <c r="AJ142" s="3"/>
    </row>
    <row r="143" spans="1:36" ht="12.75" customHeight="1" x14ac:dyDescent="0.2">
      <c r="A143" s="27" t="s">
        <v>16</v>
      </c>
      <c r="B143" s="13"/>
      <c r="C143" s="13"/>
      <c r="D143" s="13"/>
      <c r="E143" s="13">
        <v>38</v>
      </c>
      <c r="F143" s="13"/>
      <c r="G143" s="13"/>
      <c r="H143" s="202"/>
      <c r="I143" s="41"/>
      <c r="J143" s="15"/>
      <c r="K143" s="16"/>
      <c r="L143" s="17">
        <f>E143/D142</f>
        <v>2.5333333333333332</v>
      </c>
      <c r="M143" s="20">
        <v>17</v>
      </c>
      <c r="N143" s="3">
        <f t="shared" si="53"/>
        <v>0.73913043478260865</v>
      </c>
      <c r="O143" s="5">
        <f t="shared" si="54"/>
        <v>0.26086956521739135</v>
      </c>
      <c r="W143" s="31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3"/>
      <c r="AJ143" s="3"/>
    </row>
    <row r="144" spans="1:36" ht="12.75" customHeight="1" x14ac:dyDescent="0.2">
      <c r="A144" s="27" t="s">
        <v>17</v>
      </c>
      <c r="B144" s="13"/>
      <c r="C144" s="13"/>
      <c r="D144" s="13"/>
      <c r="E144" s="13"/>
      <c r="F144" s="13">
        <v>8</v>
      </c>
      <c r="G144" s="13"/>
      <c r="H144" s="202"/>
      <c r="I144" s="41"/>
      <c r="J144" s="15"/>
      <c r="K144" s="16"/>
      <c r="L144" s="17">
        <f>F144/E143</f>
        <v>0.21052631578947367</v>
      </c>
      <c r="M144" s="20">
        <v>15</v>
      </c>
      <c r="N144" s="3">
        <f t="shared" si="53"/>
        <v>0.88235294117647056</v>
      </c>
      <c r="O144" s="5">
        <f t="shared" si="54"/>
        <v>0.11764705882352944</v>
      </c>
      <c r="W144" s="31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3"/>
      <c r="AJ144" s="3"/>
    </row>
    <row r="145" spans="1:36" ht="12.75" customHeight="1" x14ac:dyDescent="0.2">
      <c r="A145" s="27" t="s">
        <v>18</v>
      </c>
      <c r="B145" s="13"/>
      <c r="C145" s="13"/>
      <c r="D145" s="13"/>
      <c r="E145" s="13"/>
      <c r="F145" s="13"/>
      <c r="G145" s="13">
        <v>8</v>
      </c>
      <c r="H145" s="202">
        <v>5</v>
      </c>
      <c r="I145" s="41"/>
      <c r="J145" s="15"/>
      <c r="K145" s="16"/>
      <c r="L145" s="17">
        <f>G145/F144</f>
        <v>1</v>
      </c>
      <c r="M145" s="20">
        <v>13</v>
      </c>
      <c r="N145" s="3">
        <f t="shared" si="53"/>
        <v>0.8666666666666667</v>
      </c>
      <c r="O145" s="5">
        <f t="shared" si="54"/>
        <v>0.1333333333333333</v>
      </c>
      <c r="W145" s="31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3"/>
      <c r="AJ145" s="3"/>
    </row>
    <row r="146" spans="1:36" ht="12.75" customHeight="1" x14ac:dyDescent="0.2">
      <c r="A146" s="27" t="s">
        <v>19</v>
      </c>
      <c r="B146" s="13"/>
      <c r="C146" s="13"/>
      <c r="D146" s="13"/>
      <c r="E146" s="13"/>
      <c r="F146" s="13"/>
      <c r="G146" s="13">
        <v>3</v>
      </c>
      <c r="H146" s="202">
        <v>2</v>
      </c>
      <c r="I146" s="41"/>
      <c r="J146" s="15"/>
      <c r="K146" s="16"/>
      <c r="L146" s="17"/>
      <c r="M146" s="20">
        <v>5</v>
      </c>
      <c r="N146" s="3">
        <f t="shared" si="53"/>
        <v>0.38461538461538464</v>
      </c>
      <c r="O146" s="5">
        <f t="shared" si="54"/>
        <v>0.61538461538461542</v>
      </c>
      <c r="W146" s="31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3"/>
      <c r="AJ146" s="3"/>
    </row>
    <row r="147" spans="1:36" ht="12.75" customHeight="1" x14ac:dyDescent="0.2">
      <c r="A147" s="27" t="s">
        <v>20</v>
      </c>
      <c r="B147" s="32"/>
      <c r="C147" s="32"/>
      <c r="D147" s="32"/>
      <c r="E147" s="32"/>
      <c r="F147" s="32"/>
      <c r="G147" s="32">
        <v>3</v>
      </c>
      <c r="H147" s="203">
        <v>2</v>
      </c>
      <c r="I147" s="5"/>
      <c r="J147" s="5"/>
      <c r="K147" s="32"/>
      <c r="L147" s="5"/>
      <c r="M147" s="20"/>
      <c r="N147" s="3"/>
      <c r="O147" s="5"/>
      <c r="W147" s="31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3"/>
      <c r="AJ147" s="3"/>
    </row>
    <row r="148" spans="1:36" ht="12.75" customHeight="1" x14ac:dyDescent="0.2">
      <c r="A148" s="31" t="s">
        <v>21</v>
      </c>
      <c r="B148" s="32"/>
      <c r="C148" s="32"/>
      <c r="D148" s="32"/>
      <c r="E148" s="32"/>
      <c r="F148" s="32"/>
      <c r="G148" s="32">
        <v>1</v>
      </c>
      <c r="H148" s="203"/>
      <c r="I148" s="5"/>
      <c r="J148" s="5"/>
      <c r="K148" s="32"/>
      <c r="L148" s="5"/>
      <c r="M148" s="20">
        <v>1</v>
      </c>
      <c r="N148" s="3"/>
      <c r="O148" s="5"/>
      <c r="W148" s="31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3"/>
      <c r="AJ148" s="3"/>
    </row>
    <row r="149" spans="1:36" ht="12.75" customHeight="1" x14ac:dyDescent="0.2">
      <c r="A149" s="31" t="s">
        <v>22</v>
      </c>
      <c r="B149" s="32"/>
      <c r="C149" s="32"/>
      <c r="D149" s="32"/>
      <c r="E149" s="32"/>
      <c r="F149" s="32"/>
      <c r="G149" s="32">
        <v>1</v>
      </c>
      <c r="H149" s="203"/>
      <c r="I149" s="5"/>
      <c r="J149" s="5"/>
      <c r="K149" s="32"/>
      <c r="L149" s="5"/>
      <c r="M149" s="20">
        <v>1</v>
      </c>
      <c r="N149" s="3"/>
      <c r="O149" s="5"/>
      <c r="W149" s="31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3"/>
      <c r="AJ149" s="3"/>
    </row>
    <row r="150" spans="1:36" ht="12.75" customHeight="1" x14ac:dyDescent="0.2">
      <c r="A150" s="27" t="s">
        <v>33</v>
      </c>
      <c r="B150" s="32"/>
      <c r="C150" s="32"/>
      <c r="D150" s="32"/>
      <c r="E150" s="32"/>
      <c r="F150" s="32"/>
      <c r="G150" s="32"/>
      <c r="H150" s="203"/>
      <c r="I150" s="5"/>
      <c r="J150" s="5"/>
      <c r="K150" s="32"/>
      <c r="L150" s="5"/>
      <c r="M150" s="20"/>
      <c r="N150" s="3"/>
      <c r="O150" s="5"/>
      <c r="W150" s="31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3"/>
      <c r="AJ150" s="3"/>
    </row>
    <row r="151" spans="1:36" ht="12.75" customHeight="1" x14ac:dyDescent="0.2">
      <c r="A151" s="31" t="s">
        <v>34</v>
      </c>
      <c r="B151" s="32"/>
      <c r="C151" s="32"/>
      <c r="D151" s="32"/>
      <c r="E151" s="32"/>
      <c r="F151" s="32"/>
      <c r="G151" s="32"/>
      <c r="H151" s="203"/>
      <c r="I151" s="5"/>
      <c r="J151" s="5"/>
      <c r="K151" s="32"/>
      <c r="L151" s="5"/>
      <c r="M151" s="20"/>
      <c r="N151" s="3"/>
      <c r="O151" s="5"/>
      <c r="W151" s="31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3"/>
      <c r="AJ151" s="3"/>
    </row>
    <row r="152" spans="1:36" ht="12.75" customHeight="1" x14ac:dyDescent="0.2">
      <c r="A152" s="31" t="s">
        <v>36</v>
      </c>
      <c r="B152" s="32"/>
      <c r="C152" s="32"/>
      <c r="D152" s="32"/>
      <c r="E152" s="32"/>
      <c r="F152" s="32">
        <v>1</v>
      </c>
      <c r="G152" s="32"/>
      <c r="H152" s="203"/>
      <c r="I152" s="5"/>
      <c r="J152" s="5"/>
      <c r="K152" s="32"/>
      <c r="L152" s="5"/>
      <c r="M152" s="20">
        <v>1</v>
      </c>
      <c r="N152" s="3"/>
      <c r="O152" s="5"/>
      <c r="W152" s="31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3"/>
      <c r="AJ152" s="3"/>
    </row>
    <row r="153" spans="1:36" ht="12.75" customHeight="1" x14ac:dyDescent="0.2">
      <c r="H153" s="206">
        <f>SUM(H145:H147)</f>
        <v>9</v>
      </c>
      <c r="I153" s="5">
        <f>H145/B140</f>
        <v>8.4745762711864403E-2</v>
      </c>
      <c r="J153" s="5">
        <f>H153/B140</f>
        <v>0.15254237288135594</v>
      </c>
      <c r="K153" s="5">
        <f>J153-I153</f>
        <v>6.7796610169491539E-2</v>
      </c>
      <c r="L153" s="5"/>
      <c r="M153" s="6"/>
      <c r="N153" s="6"/>
      <c r="O153" s="5"/>
      <c r="W153" s="32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</row>
    <row r="154" spans="1:36" ht="12.75" customHeight="1" x14ac:dyDescent="0.2">
      <c r="A154" s="35" t="s">
        <v>28</v>
      </c>
      <c r="B154" s="35"/>
      <c r="C154" s="35"/>
      <c r="D154" s="36"/>
      <c r="E154" s="36"/>
      <c r="G154" s="37">
        <f>((H145*6)+(H146*7)+(H147*8))/H153</f>
        <v>6.666666666666667</v>
      </c>
      <c r="I154" s="5"/>
      <c r="J154" s="5"/>
      <c r="L154" s="5"/>
      <c r="M154" s="6"/>
      <c r="N154" s="6"/>
      <c r="O154" s="5"/>
      <c r="W154" s="32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</row>
    <row r="155" spans="1:36" ht="12.75" customHeight="1" x14ac:dyDescent="0.2">
      <c r="I155" s="5"/>
      <c r="J155" s="5"/>
      <c r="L155" s="5"/>
      <c r="M155" s="6"/>
      <c r="N155" s="6"/>
      <c r="O155" s="5"/>
      <c r="W155" s="32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</row>
    <row r="156" spans="1:36" ht="12.75" customHeight="1" x14ac:dyDescent="0.3">
      <c r="A156" s="44" t="s">
        <v>50</v>
      </c>
      <c r="I156" s="5"/>
      <c r="J156" s="5"/>
      <c r="L156" s="5"/>
      <c r="M156" s="6"/>
      <c r="N156" s="6"/>
      <c r="O156" s="5"/>
      <c r="W156" s="44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3"/>
      <c r="AJ156" s="3"/>
    </row>
    <row r="157" spans="1:36" ht="25.5" customHeight="1" x14ac:dyDescent="0.2">
      <c r="B157" s="228" t="s">
        <v>1</v>
      </c>
      <c r="C157" s="229"/>
      <c r="D157" s="229"/>
      <c r="E157" s="229"/>
      <c r="F157" s="229"/>
      <c r="G157" s="229"/>
      <c r="I157" s="7" t="s">
        <v>2</v>
      </c>
      <c r="J157" s="7" t="s">
        <v>3</v>
      </c>
      <c r="K157" s="8" t="s">
        <v>4</v>
      </c>
      <c r="L157" s="7" t="s">
        <v>5</v>
      </c>
      <c r="M157" s="9" t="s">
        <v>6</v>
      </c>
      <c r="N157" s="9" t="s">
        <v>7</v>
      </c>
      <c r="O157" s="10" t="s">
        <v>8</v>
      </c>
      <c r="W157" s="32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</row>
    <row r="158" spans="1:36" ht="12.75" customHeight="1" x14ac:dyDescent="0.2">
      <c r="A158" s="12" t="s">
        <v>9</v>
      </c>
      <c r="B158" s="13">
        <v>1</v>
      </c>
      <c r="C158" s="13">
        <v>2</v>
      </c>
      <c r="D158" s="13">
        <v>3</v>
      </c>
      <c r="E158" s="13">
        <v>4</v>
      </c>
      <c r="F158" s="13">
        <v>5</v>
      </c>
      <c r="G158" s="13">
        <v>6</v>
      </c>
      <c r="H158" s="201" t="s">
        <v>10</v>
      </c>
      <c r="I158" s="41"/>
      <c r="J158" s="15"/>
      <c r="K158" s="16"/>
      <c r="L158" s="17"/>
      <c r="M158" s="6"/>
      <c r="N158" s="6"/>
      <c r="O158" s="5"/>
      <c r="W158" s="4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3"/>
      <c r="AJ158" s="3"/>
    </row>
    <row r="159" spans="1:36" ht="12.75" customHeight="1" x14ac:dyDescent="0.2">
      <c r="A159" s="27" t="s">
        <v>14</v>
      </c>
      <c r="B159" s="13">
        <v>644</v>
      </c>
      <c r="C159" s="13"/>
      <c r="D159" s="13"/>
      <c r="E159" s="13"/>
      <c r="F159" s="13"/>
      <c r="G159" s="13"/>
      <c r="H159" s="202"/>
      <c r="I159" s="41"/>
      <c r="J159" s="15"/>
      <c r="K159" s="16"/>
      <c r="L159" s="17"/>
      <c r="M159" s="20">
        <f>B159</f>
        <v>644</v>
      </c>
      <c r="N159" s="6"/>
      <c r="O159" s="5"/>
      <c r="W159" s="31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3"/>
      <c r="AJ159" s="3"/>
    </row>
    <row r="160" spans="1:36" ht="12.75" customHeight="1" x14ac:dyDescent="0.2">
      <c r="A160" s="27" t="s">
        <v>15</v>
      </c>
      <c r="B160" s="13"/>
      <c r="C160" s="13">
        <v>423</v>
      </c>
      <c r="D160" s="13"/>
      <c r="E160" s="13"/>
      <c r="F160" s="13"/>
      <c r="G160" s="13"/>
      <c r="H160" s="202"/>
      <c r="I160" s="41"/>
      <c r="J160" s="15"/>
      <c r="K160" s="16"/>
      <c r="L160" s="17">
        <f>C160/B159</f>
        <v>0.65683229813664601</v>
      </c>
      <c r="M160" s="20">
        <v>431</v>
      </c>
      <c r="N160" s="3">
        <f t="shared" ref="N160:N164" si="55">M160/M159</f>
        <v>0.66925465838509313</v>
      </c>
      <c r="O160" s="5">
        <f t="shared" ref="O160:O164" si="56">100%-N160</f>
        <v>0.33074534161490687</v>
      </c>
      <c r="W160" s="31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3"/>
      <c r="AJ160" s="3"/>
    </row>
    <row r="161" spans="1:36" ht="12.75" customHeight="1" x14ac:dyDescent="0.2">
      <c r="A161" s="27" t="s">
        <v>16</v>
      </c>
      <c r="B161" s="13"/>
      <c r="C161" s="13"/>
      <c r="D161" s="13">
        <v>423</v>
      </c>
      <c r="E161" s="13"/>
      <c r="F161" s="13"/>
      <c r="G161" s="13"/>
      <c r="H161" s="202"/>
      <c r="I161" s="41"/>
      <c r="J161" s="15"/>
      <c r="K161" s="16"/>
      <c r="L161" s="17">
        <f>D161/C160</f>
        <v>1</v>
      </c>
      <c r="M161" s="20">
        <v>510</v>
      </c>
      <c r="N161" s="3">
        <f t="shared" si="55"/>
        <v>1.1832946635730859</v>
      </c>
      <c r="O161" s="5">
        <f t="shared" si="56"/>
        <v>-0.18329466357308588</v>
      </c>
      <c r="W161" s="31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3"/>
      <c r="AJ161" s="3"/>
    </row>
    <row r="162" spans="1:36" ht="12.75" customHeight="1" x14ac:dyDescent="0.2">
      <c r="A162" s="27" t="s">
        <v>17</v>
      </c>
      <c r="B162" s="13"/>
      <c r="C162" s="13"/>
      <c r="D162" s="13"/>
      <c r="E162" s="13">
        <v>271</v>
      </c>
      <c r="F162" s="13"/>
      <c r="G162" s="13"/>
      <c r="H162" s="202">
        <v>1</v>
      </c>
      <c r="I162" s="41"/>
      <c r="J162" s="15"/>
      <c r="K162" s="16"/>
      <c r="L162" s="17">
        <f>E162/D161</f>
        <v>0.640661938534279</v>
      </c>
      <c r="M162" s="20">
        <v>326</v>
      </c>
      <c r="N162" s="3">
        <f t="shared" si="55"/>
        <v>0.63921568627450975</v>
      </c>
      <c r="O162" s="5">
        <f t="shared" si="56"/>
        <v>0.36078431372549025</v>
      </c>
      <c r="W162" s="31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3"/>
      <c r="AJ162" s="3"/>
    </row>
    <row r="163" spans="1:36" ht="12.75" customHeight="1" x14ac:dyDescent="0.2">
      <c r="A163" s="27" t="s">
        <v>18</v>
      </c>
      <c r="B163" s="13"/>
      <c r="C163" s="13"/>
      <c r="D163" s="13"/>
      <c r="E163" s="13"/>
      <c r="F163" s="13">
        <v>242</v>
      </c>
      <c r="G163" s="13"/>
      <c r="H163" s="202">
        <v>4</v>
      </c>
      <c r="I163" s="41"/>
      <c r="J163" s="15"/>
      <c r="K163" s="16"/>
      <c r="L163" s="17">
        <f>F163/E162</f>
        <v>0.8929889298892989</v>
      </c>
      <c r="M163" s="20">
        <v>302</v>
      </c>
      <c r="N163" s="3">
        <f t="shared" si="55"/>
        <v>0.92638036809815949</v>
      </c>
      <c r="O163" s="5">
        <f t="shared" si="56"/>
        <v>7.361963190184051E-2</v>
      </c>
      <c r="W163" s="31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3"/>
      <c r="AJ163" s="3"/>
    </row>
    <row r="164" spans="1:36" ht="12.75" customHeight="1" x14ac:dyDescent="0.2">
      <c r="A164" s="61" t="s">
        <v>19</v>
      </c>
      <c r="B164" s="13"/>
      <c r="C164" s="13"/>
      <c r="D164" s="13"/>
      <c r="E164" s="13"/>
      <c r="F164" s="13"/>
      <c r="G164" s="13">
        <v>242</v>
      </c>
      <c r="H164" s="203">
        <v>163</v>
      </c>
      <c r="I164" s="41"/>
      <c r="J164" s="15"/>
      <c r="K164" s="16"/>
      <c r="L164" s="17">
        <f>G164/F163</f>
        <v>1</v>
      </c>
      <c r="M164" s="20">
        <v>272</v>
      </c>
      <c r="N164" s="3">
        <f t="shared" si="55"/>
        <v>0.90066225165562919</v>
      </c>
      <c r="O164" s="5">
        <f t="shared" si="56"/>
        <v>9.9337748344370813E-2</v>
      </c>
      <c r="W164" s="31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3"/>
      <c r="AJ164" s="3"/>
    </row>
    <row r="165" spans="1:36" ht="12.75" customHeight="1" x14ac:dyDescent="0.2">
      <c r="A165" s="27" t="s">
        <v>20</v>
      </c>
      <c r="B165" s="32"/>
      <c r="C165" s="32"/>
      <c r="D165" s="32"/>
      <c r="E165" s="32"/>
      <c r="F165" s="32"/>
      <c r="G165" s="32">
        <v>51</v>
      </c>
      <c r="H165" s="203">
        <v>33</v>
      </c>
      <c r="I165" s="5"/>
      <c r="J165" s="5"/>
      <c r="K165" s="32"/>
      <c r="L165" s="5"/>
      <c r="M165" s="20">
        <v>56</v>
      </c>
      <c r="N165" s="3"/>
      <c r="O165" s="5"/>
      <c r="W165" s="31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3"/>
      <c r="AJ165" s="3"/>
    </row>
    <row r="166" spans="1:36" ht="12.75" customHeight="1" x14ac:dyDescent="0.2">
      <c r="A166" s="31" t="s">
        <v>21</v>
      </c>
      <c r="B166" s="32"/>
      <c r="C166" s="32"/>
      <c r="D166" s="32"/>
      <c r="E166" s="32"/>
      <c r="F166" s="32"/>
      <c r="G166" s="32">
        <v>13</v>
      </c>
      <c r="H166" s="203">
        <v>8</v>
      </c>
      <c r="I166" s="5"/>
      <c r="J166" s="5"/>
      <c r="K166" s="32"/>
      <c r="L166" s="5"/>
      <c r="M166" s="20">
        <v>14</v>
      </c>
      <c r="N166" s="3"/>
      <c r="O166" s="5"/>
      <c r="W166" s="31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3"/>
      <c r="AJ166" s="3"/>
    </row>
    <row r="167" spans="1:36" ht="12.75" customHeight="1" x14ac:dyDescent="0.2">
      <c r="A167" s="31" t="s">
        <v>22</v>
      </c>
      <c r="B167" s="32"/>
      <c r="C167" s="32"/>
      <c r="D167" s="32"/>
      <c r="E167" s="32"/>
      <c r="F167" s="32"/>
      <c r="G167" s="32">
        <v>20</v>
      </c>
      <c r="H167" s="203">
        <v>3</v>
      </c>
      <c r="I167" s="5"/>
      <c r="J167" s="5"/>
      <c r="K167" s="32"/>
      <c r="L167" s="5"/>
      <c r="M167" s="20">
        <v>22</v>
      </c>
      <c r="N167" s="3"/>
      <c r="O167" s="5"/>
      <c r="W167" s="31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3"/>
      <c r="AJ167" s="3"/>
    </row>
    <row r="168" spans="1:36" ht="12.75" customHeight="1" x14ac:dyDescent="0.2">
      <c r="A168" s="31" t="s">
        <v>33</v>
      </c>
      <c r="B168" s="32"/>
      <c r="C168" s="32"/>
      <c r="D168" s="32"/>
      <c r="E168" s="32"/>
      <c r="F168" s="32"/>
      <c r="G168" s="32">
        <v>2</v>
      </c>
      <c r="H168" s="203">
        <v>3</v>
      </c>
      <c r="I168" s="5"/>
      <c r="J168" s="5"/>
      <c r="K168" s="32"/>
      <c r="L168" s="5"/>
      <c r="M168" s="20">
        <v>4</v>
      </c>
      <c r="N168" s="3"/>
      <c r="O168" s="5"/>
      <c r="W168" s="31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3"/>
      <c r="AJ168" s="3"/>
    </row>
    <row r="169" spans="1:36" ht="12.75" customHeight="1" x14ac:dyDescent="0.2">
      <c r="A169" s="31" t="s">
        <v>34</v>
      </c>
      <c r="B169" s="32"/>
      <c r="C169" s="32"/>
      <c r="D169" s="32">
        <v>1</v>
      </c>
      <c r="E169" s="32"/>
      <c r="F169" s="32"/>
      <c r="G169" s="32"/>
      <c r="H169" s="203"/>
      <c r="I169" s="5"/>
      <c r="J169" s="5"/>
      <c r="K169" s="32"/>
      <c r="L169" s="5"/>
      <c r="M169" s="20"/>
      <c r="N169" s="3"/>
      <c r="O169" s="5"/>
      <c r="W169" s="31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3"/>
      <c r="AJ169" s="3"/>
    </row>
    <row r="170" spans="1:36" ht="12.75" customHeight="1" x14ac:dyDescent="0.2">
      <c r="A170" s="31" t="s">
        <v>36</v>
      </c>
      <c r="B170" s="32"/>
      <c r="C170" s="32"/>
      <c r="D170" s="32"/>
      <c r="E170" s="32"/>
      <c r="F170" s="32"/>
      <c r="G170" s="32">
        <v>2</v>
      </c>
      <c r="H170" s="203"/>
      <c r="I170" s="5"/>
      <c r="J170" s="5"/>
      <c r="K170" s="32"/>
      <c r="L170" s="5"/>
      <c r="M170" s="20">
        <v>2</v>
      </c>
      <c r="N170" s="3"/>
      <c r="O170" s="5"/>
      <c r="W170" s="31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3"/>
      <c r="AJ170" s="3"/>
    </row>
    <row r="171" spans="1:36" ht="12.75" customHeight="1" x14ac:dyDescent="0.2">
      <c r="A171" s="31" t="s">
        <v>37</v>
      </c>
      <c r="B171" s="32"/>
      <c r="C171" s="32"/>
      <c r="D171" s="32"/>
      <c r="E171" s="32"/>
      <c r="F171" s="32"/>
      <c r="G171" s="32">
        <v>2</v>
      </c>
      <c r="H171" s="203">
        <v>1</v>
      </c>
      <c r="I171" s="5"/>
      <c r="J171" s="5"/>
      <c r="K171" s="32"/>
      <c r="L171" s="5"/>
      <c r="M171" s="20">
        <v>2</v>
      </c>
      <c r="N171" s="3"/>
      <c r="O171" s="5"/>
      <c r="W171" s="31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3"/>
      <c r="AJ171" s="3"/>
    </row>
    <row r="172" spans="1:36" ht="12.75" customHeight="1" x14ac:dyDescent="0.2">
      <c r="A172" s="31" t="s">
        <v>38</v>
      </c>
      <c r="B172" s="32"/>
      <c r="C172" s="32"/>
      <c r="D172" s="32"/>
      <c r="E172" s="32"/>
      <c r="F172" s="32"/>
      <c r="G172" s="32">
        <v>1</v>
      </c>
      <c r="H172" s="203">
        <v>1</v>
      </c>
      <c r="I172" s="5"/>
      <c r="J172" s="5"/>
      <c r="K172" s="32"/>
      <c r="L172" s="5"/>
      <c r="M172" s="20">
        <v>1</v>
      </c>
      <c r="N172" s="3"/>
      <c r="O172" s="5"/>
      <c r="W172" s="31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3"/>
      <c r="AJ172" s="3"/>
    </row>
    <row r="173" spans="1:36" ht="12.75" customHeight="1" x14ac:dyDescent="0.2">
      <c r="A173" s="31"/>
      <c r="B173" s="32"/>
      <c r="C173" s="32"/>
      <c r="D173" s="32"/>
      <c r="E173" s="32"/>
      <c r="F173" s="32"/>
      <c r="G173" s="37">
        <f>((H162*4)+(H163*5)+(H164*6)+(H165*7)+(H166*8)+(H167*9)+(H168*10))/H173</f>
        <v>6.2396313364055302</v>
      </c>
      <c r="H173" s="206">
        <f>SUM(H162:H172)</f>
        <v>217</v>
      </c>
      <c r="I173" s="5">
        <f>H164/B159</f>
        <v>0.25310559006211181</v>
      </c>
      <c r="J173" s="5">
        <f>H173/B159</f>
        <v>0.33695652173913043</v>
      </c>
      <c r="K173" s="5">
        <f>J173-I173</f>
        <v>8.3850931677018625E-2</v>
      </c>
      <c r="L173" s="5"/>
      <c r="M173" s="20"/>
      <c r="N173" s="3"/>
      <c r="O173" s="5"/>
      <c r="W173" s="31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3"/>
      <c r="AJ173" s="3"/>
    </row>
    <row r="174" spans="1:36" ht="12.75" customHeight="1" x14ac:dyDescent="0.2">
      <c r="A174" s="35" t="s">
        <v>28</v>
      </c>
      <c r="B174" s="35"/>
      <c r="C174" s="35"/>
      <c r="D174" s="36"/>
      <c r="E174" s="36"/>
      <c r="I174" s="5"/>
      <c r="J174" s="5"/>
      <c r="L174" s="5"/>
      <c r="M174" s="6"/>
      <c r="N174" s="6"/>
      <c r="O174" s="5"/>
      <c r="W174" s="32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</row>
    <row r="175" spans="1:36" ht="12.75" customHeight="1" x14ac:dyDescent="0.2">
      <c r="I175" s="5"/>
      <c r="J175" s="5"/>
      <c r="L175" s="5"/>
      <c r="M175" s="6"/>
      <c r="N175" s="6"/>
      <c r="O175" s="5"/>
      <c r="W175" s="32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</row>
    <row r="176" spans="1:36" ht="12.75" customHeight="1" x14ac:dyDescent="0.3">
      <c r="A176" s="44" t="s">
        <v>51</v>
      </c>
      <c r="I176" s="5"/>
      <c r="J176" s="5"/>
      <c r="L176" s="5"/>
      <c r="M176" s="6"/>
      <c r="N176" s="6"/>
      <c r="O176" s="5"/>
      <c r="W176" s="44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3"/>
      <c r="AJ176" s="3"/>
    </row>
    <row r="177" spans="1:36" ht="25.5" customHeight="1" x14ac:dyDescent="0.2">
      <c r="B177" s="228" t="s">
        <v>1</v>
      </c>
      <c r="C177" s="229"/>
      <c r="D177" s="229"/>
      <c r="E177" s="229"/>
      <c r="F177" s="229"/>
      <c r="G177" s="229"/>
      <c r="I177" s="7" t="s">
        <v>2</v>
      </c>
      <c r="J177" s="7" t="s">
        <v>3</v>
      </c>
      <c r="K177" s="8" t="s">
        <v>4</v>
      </c>
      <c r="L177" s="7" t="s">
        <v>5</v>
      </c>
      <c r="M177" s="9" t="s">
        <v>6</v>
      </c>
      <c r="N177" s="9" t="s">
        <v>7</v>
      </c>
      <c r="O177" s="10" t="s">
        <v>8</v>
      </c>
      <c r="W177" s="32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</row>
    <row r="178" spans="1:36" ht="12.75" customHeight="1" x14ac:dyDescent="0.2">
      <c r="A178" s="12" t="s">
        <v>9</v>
      </c>
      <c r="B178" s="13">
        <v>1</v>
      </c>
      <c r="C178" s="13">
        <v>2</v>
      </c>
      <c r="D178" s="13">
        <v>3</v>
      </c>
      <c r="E178" s="13">
        <v>4</v>
      </c>
      <c r="F178" s="13">
        <v>5</v>
      </c>
      <c r="G178" s="13">
        <v>6</v>
      </c>
      <c r="H178" s="201" t="s">
        <v>10</v>
      </c>
      <c r="I178" s="41"/>
      <c r="J178" s="15"/>
      <c r="K178" s="16"/>
      <c r="L178" s="17"/>
      <c r="M178" s="6"/>
      <c r="N178" s="6"/>
      <c r="O178" s="5"/>
      <c r="W178" s="4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3"/>
      <c r="AJ178" s="3"/>
    </row>
    <row r="179" spans="1:36" ht="12.75" customHeight="1" x14ac:dyDescent="0.2">
      <c r="A179" s="27" t="s">
        <v>15</v>
      </c>
      <c r="B179" s="13">
        <v>100</v>
      </c>
      <c r="C179" s="13"/>
      <c r="D179" s="13"/>
      <c r="E179" s="13"/>
      <c r="F179" s="13"/>
      <c r="G179" s="13"/>
      <c r="H179" s="202"/>
      <c r="I179" s="41"/>
      <c r="J179" s="15"/>
      <c r="K179" s="16"/>
      <c r="L179" s="17"/>
      <c r="M179" s="20">
        <f>B179</f>
        <v>100</v>
      </c>
      <c r="N179" s="6"/>
      <c r="O179" s="5"/>
      <c r="W179" s="31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3"/>
      <c r="AJ179" s="3"/>
    </row>
    <row r="180" spans="1:36" ht="12.75" customHeight="1" x14ac:dyDescent="0.2">
      <c r="A180" s="27" t="s">
        <v>16</v>
      </c>
      <c r="B180" s="13"/>
      <c r="C180" s="13">
        <v>79</v>
      </c>
      <c r="D180" s="13"/>
      <c r="E180" s="13"/>
      <c r="F180" s="13"/>
      <c r="G180" s="13"/>
      <c r="H180" s="202"/>
      <c r="I180" s="41"/>
      <c r="J180" s="15"/>
      <c r="K180" s="16"/>
      <c r="L180" s="17">
        <f>C180/B179</f>
        <v>0.79</v>
      </c>
      <c r="M180" s="20">
        <v>100</v>
      </c>
      <c r="N180" s="3">
        <f t="shared" ref="N180:N184" si="57">M180/M179</f>
        <v>1</v>
      </c>
      <c r="O180" s="5">
        <f t="shared" ref="O180:O184" si="58">100%-N180</f>
        <v>0</v>
      </c>
      <c r="W180" s="31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3"/>
      <c r="AJ180" s="3"/>
    </row>
    <row r="181" spans="1:36" ht="12.75" customHeight="1" x14ac:dyDescent="0.2">
      <c r="A181" s="27" t="s">
        <v>17</v>
      </c>
      <c r="B181" s="13"/>
      <c r="C181" s="13"/>
      <c r="D181" s="13">
        <v>34</v>
      </c>
      <c r="E181" s="13"/>
      <c r="F181" s="13"/>
      <c r="G181" s="13"/>
      <c r="H181" s="202"/>
      <c r="I181" s="41"/>
      <c r="J181" s="15"/>
      <c r="K181" s="16"/>
      <c r="L181" s="17">
        <f>D181/C180</f>
        <v>0.43037974683544306</v>
      </c>
      <c r="M181" s="20">
        <v>37</v>
      </c>
      <c r="N181" s="3">
        <f t="shared" si="57"/>
        <v>0.37</v>
      </c>
      <c r="O181" s="5">
        <f t="shared" si="58"/>
        <v>0.63</v>
      </c>
      <c r="W181" s="31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3"/>
      <c r="AJ181" s="3"/>
    </row>
    <row r="182" spans="1:36" ht="12.75" customHeight="1" x14ac:dyDescent="0.2">
      <c r="A182" s="27" t="s">
        <v>18</v>
      </c>
      <c r="B182" s="13"/>
      <c r="C182" s="13"/>
      <c r="D182" s="13"/>
      <c r="E182" s="13">
        <v>26</v>
      </c>
      <c r="F182" s="13"/>
      <c r="G182" s="13"/>
      <c r="H182" s="202"/>
      <c r="I182" s="41"/>
      <c r="J182" s="15"/>
      <c r="K182" s="16"/>
      <c r="L182" s="17">
        <f>E182/D181</f>
        <v>0.76470588235294112</v>
      </c>
      <c r="M182" s="20">
        <v>33</v>
      </c>
      <c r="N182" s="3">
        <f t="shared" si="57"/>
        <v>0.89189189189189189</v>
      </c>
      <c r="O182" s="5">
        <f t="shared" si="58"/>
        <v>0.10810810810810811</v>
      </c>
      <c r="W182" s="31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3"/>
      <c r="AJ182" s="3"/>
    </row>
    <row r="183" spans="1:36" ht="12.75" customHeight="1" x14ac:dyDescent="0.2">
      <c r="A183" s="61" t="s">
        <v>19</v>
      </c>
      <c r="B183" s="13"/>
      <c r="C183" s="13"/>
      <c r="D183" s="13"/>
      <c r="E183" s="13"/>
      <c r="F183" s="13">
        <v>25</v>
      </c>
      <c r="G183" s="13"/>
      <c r="H183" s="202"/>
      <c r="I183" s="41"/>
      <c r="J183" s="15"/>
      <c r="K183" s="16"/>
      <c r="L183" s="17">
        <f>F183/E182</f>
        <v>0.96153846153846156</v>
      </c>
      <c r="M183" s="20">
        <v>28</v>
      </c>
      <c r="N183" s="3">
        <f t="shared" si="57"/>
        <v>0.84848484848484851</v>
      </c>
      <c r="O183" s="5">
        <f t="shared" si="58"/>
        <v>0.15151515151515149</v>
      </c>
      <c r="W183" s="31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3"/>
      <c r="AJ183" s="3"/>
    </row>
    <row r="184" spans="1:36" ht="12.75" customHeight="1" x14ac:dyDescent="0.2">
      <c r="A184" s="27" t="s">
        <v>20</v>
      </c>
      <c r="B184" s="32"/>
      <c r="C184" s="32"/>
      <c r="D184" s="32"/>
      <c r="E184" s="32"/>
      <c r="F184" s="32"/>
      <c r="G184" s="32">
        <v>21</v>
      </c>
      <c r="H184" s="203">
        <v>14</v>
      </c>
      <c r="I184" s="5"/>
      <c r="J184" s="5"/>
      <c r="K184" s="32"/>
      <c r="L184" s="5">
        <f>G184/F183</f>
        <v>0.84</v>
      </c>
      <c r="M184" s="20">
        <v>21</v>
      </c>
      <c r="N184" s="3">
        <f t="shared" si="57"/>
        <v>0.75</v>
      </c>
      <c r="O184" s="5">
        <f t="shared" si="58"/>
        <v>0.25</v>
      </c>
      <c r="W184" s="31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3"/>
      <c r="AJ184" s="3"/>
    </row>
    <row r="185" spans="1:36" ht="12.75" customHeight="1" x14ac:dyDescent="0.2">
      <c r="A185" s="31" t="s">
        <v>21</v>
      </c>
      <c r="B185" s="32"/>
      <c r="C185" s="32"/>
      <c r="D185" s="32"/>
      <c r="E185" s="32"/>
      <c r="F185" s="32"/>
      <c r="G185" s="32">
        <v>4</v>
      </c>
      <c r="H185" s="203">
        <v>2</v>
      </c>
      <c r="I185" s="5"/>
      <c r="J185" s="5"/>
      <c r="K185" s="32"/>
      <c r="L185" s="5"/>
      <c r="M185" s="20">
        <v>4</v>
      </c>
      <c r="N185" s="3"/>
      <c r="O185" s="5"/>
      <c r="W185" s="31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3"/>
      <c r="AJ185" s="3"/>
    </row>
    <row r="186" spans="1:36" ht="12.75" customHeight="1" x14ac:dyDescent="0.2">
      <c r="A186" s="31" t="s">
        <v>22</v>
      </c>
      <c r="B186" s="32"/>
      <c r="C186" s="32"/>
      <c r="D186" s="32"/>
      <c r="E186" s="32"/>
      <c r="F186" s="32"/>
      <c r="G186" s="32">
        <v>8</v>
      </c>
      <c r="H186" s="203">
        <v>1</v>
      </c>
      <c r="I186" s="5"/>
      <c r="J186" s="5"/>
      <c r="K186" s="32"/>
      <c r="L186" s="5"/>
      <c r="M186" s="20">
        <v>11</v>
      </c>
      <c r="N186" s="3"/>
      <c r="O186" s="5"/>
      <c r="W186" s="31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3"/>
      <c r="AJ186" s="3"/>
    </row>
    <row r="187" spans="1:36" ht="12.75" customHeight="1" x14ac:dyDescent="0.2">
      <c r="A187" s="31" t="s">
        <v>33</v>
      </c>
      <c r="B187" s="32"/>
      <c r="C187" s="32"/>
      <c r="D187" s="32"/>
      <c r="E187" s="32"/>
      <c r="F187" s="32"/>
      <c r="G187" s="32">
        <v>3</v>
      </c>
      <c r="H187" s="203"/>
      <c r="I187" s="5"/>
      <c r="J187" s="5"/>
      <c r="K187" s="32"/>
      <c r="L187" s="5"/>
      <c r="M187" s="20">
        <v>3</v>
      </c>
      <c r="N187" s="3"/>
      <c r="O187" s="5"/>
      <c r="W187" s="31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3"/>
      <c r="AJ187" s="3"/>
    </row>
    <row r="188" spans="1:36" ht="12.75" customHeight="1" x14ac:dyDescent="0.2">
      <c r="A188" s="31" t="s">
        <v>36</v>
      </c>
      <c r="B188" s="32"/>
      <c r="C188" s="32"/>
      <c r="D188" s="32"/>
      <c r="E188" s="32"/>
      <c r="F188" s="32"/>
      <c r="G188" s="32"/>
      <c r="H188" s="203"/>
      <c r="I188" s="5"/>
      <c r="J188" s="5"/>
      <c r="K188" s="32"/>
      <c r="L188" s="5"/>
      <c r="M188" s="20"/>
      <c r="N188" s="3"/>
      <c r="O188" s="5"/>
      <c r="W188" s="31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3"/>
      <c r="AJ188" s="3"/>
    </row>
    <row r="189" spans="1:36" ht="12.75" customHeight="1" x14ac:dyDescent="0.2">
      <c r="A189" s="31" t="s">
        <v>37</v>
      </c>
      <c r="B189" s="32"/>
      <c r="C189" s="32"/>
      <c r="D189" s="32"/>
      <c r="E189" s="32"/>
      <c r="F189" s="32"/>
      <c r="G189" s="32"/>
      <c r="H189" s="203"/>
      <c r="I189" s="5"/>
      <c r="J189" s="5"/>
      <c r="K189" s="32"/>
      <c r="L189" s="5"/>
      <c r="M189" s="20"/>
      <c r="N189" s="3"/>
      <c r="O189" s="5"/>
      <c r="W189" s="31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3"/>
      <c r="AJ189" s="3"/>
    </row>
    <row r="190" spans="1:36" ht="12.75" customHeight="1" x14ac:dyDescent="0.2">
      <c r="A190" s="31" t="s">
        <v>38</v>
      </c>
      <c r="B190" s="32"/>
      <c r="C190" s="32"/>
      <c r="D190" s="32"/>
      <c r="E190" s="32"/>
      <c r="F190" s="32"/>
      <c r="G190" s="32"/>
      <c r="H190" s="203"/>
      <c r="I190" s="5"/>
      <c r="J190" s="5"/>
      <c r="K190" s="32"/>
      <c r="L190" s="5"/>
      <c r="M190" s="20"/>
      <c r="N190" s="3"/>
      <c r="O190" s="5"/>
      <c r="W190" s="31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3"/>
      <c r="AJ190" s="3"/>
    </row>
    <row r="191" spans="1:36" ht="12.75" customHeight="1" x14ac:dyDescent="0.2">
      <c r="H191" s="206">
        <f>SUM(H184:H186)</f>
        <v>17</v>
      </c>
      <c r="I191" s="5">
        <f>H184/B179</f>
        <v>0.14000000000000001</v>
      </c>
      <c r="J191" s="5">
        <f>H191/B179</f>
        <v>0.17</v>
      </c>
      <c r="K191" s="5">
        <f>J191-I191</f>
        <v>0.03</v>
      </c>
      <c r="L191" s="5"/>
      <c r="M191" s="6"/>
      <c r="N191" s="6"/>
      <c r="O191" s="5"/>
      <c r="W191" s="32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</row>
    <row r="192" spans="1:36" ht="12.75" customHeight="1" x14ac:dyDescent="0.2">
      <c r="A192" s="35" t="s">
        <v>28</v>
      </c>
      <c r="B192" s="35"/>
      <c r="C192" s="35"/>
      <c r="D192" s="36"/>
      <c r="E192" s="36"/>
      <c r="G192" s="37">
        <f>((H184*6)+(H185*7)+(H186*8))/H191</f>
        <v>6.2352941176470589</v>
      </c>
      <c r="I192" s="5"/>
      <c r="J192" s="5"/>
      <c r="K192" s="5"/>
      <c r="L192" s="5"/>
      <c r="M192" s="6"/>
      <c r="N192" s="6"/>
      <c r="O192" s="5"/>
      <c r="W192" s="32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</row>
    <row r="193" spans="1:36" ht="12.75" customHeight="1" x14ac:dyDescent="0.2">
      <c r="I193" s="5"/>
      <c r="J193" s="5"/>
      <c r="L193" s="5"/>
      <c r="M193" s="6"/>
      <c r="N193" s="6"/>
      <c r="O193" s="5"/>
      <c r="W193" s="32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</row>
    <row r="194" spans="1:36" ht="12.75" customHeight="1" x14ac:dyDescent="0.3">
      <c r="A194" s="44" t="s">
        <v>52</v>
      </c>
      <c r="I194" s="5"/>
      <c r="J194" s="5"/>
      <c r="L194" s="5"/>
      <c r="M194" s="6"/>
      <c r="N194" s="6"/>
      <c r="O194" s="5"/>
      <c r="W194" s="44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3"/>
      <c r="AJ194" s="3"/>
    </row>
    <row r="195" spans="1:36" ht="25.5" customHeight="1" x14ac:dyDescent="0.2">
      <c r="B195" s="228" t="s">
        <v>1</v>
      </c>
      <c r="C195" s="229"/>
      <c r="D195" s="229"/>
      <c r="E195" s="229"/>
      <c r="F195" s="229"/>
      <c r="G195" s="229"/>
      <c r="I195" s="7" t="s">
        <v>2</v>
      </c>
      <c r="J195" s="7" t="s">
        <v>3</v>
      </c>
      <c r="K195" s="8" t="s">
        <v>4</v>
      </c>
      <c r="L195" s="7" t="s">
        <v>5</v>
      </c>
      <c r="M195" s="9" t="s">
        <v>6</v>
      </c>
      <c r="N195" s="9" t="s">
        <v>7</v>
      </c>
      <c r="O195" s="10" t="s">
        <v>8</v>
      </c>
      <c r="W195" s="32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</row>
    <row r="196" spans="1:36" ht="12.75" customHeight="1" x14ac:dyDescent="0.2">
      <c r="A196" s="12" t="s">
        <v>9</v>
      </c>
      <c r="B196" s="13">
        <v>1</v>
      </c>
      <c r="C196" s="13">
        <v>2</v>
      </c>
      <c r="D196" s="13">
        <v>3</v>
      </c>
      <c r="E196" s="13">
        <v>4</v>
      </c>
      <c r="F196" s="13">
        <v>5</v>
      </c>
      <c r="G196" s="13">
        <v>6</v>
      </c>
      <c r="H196" s="201" t="s">
        <v>10</v>
      </c>
      <c r="I196" s="41"/>
      <c r="J196" s="15"/>
      <c r="K196" s="16"/>
      <c r="L196" s="17"/>
      <c r="M196" s="6"/>
      <c r="N196" s="6"/>
      <c r="O196" s="5"/>
      <c r="W196" s="4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3"/>
      <c r="AJ196" s="3"/>
    </row>
    <row r="197" spans="1:36" ht="12.75" customHeight="1" x14ac:dyDescent="0.2">
      <c r="A197" s="27" t="s">
        <v>16</v>
      </c>
      <c r="B197" s="13">
        <v>579</v>
      </c>
      <c r="C197" s="13"/>
      <c r="D197" s="13"/>
      <c r="E197" s="13"/>
      <c r="F197" s="13"/>
      <c r="G197" s="13"/>
      <c r="H197" s="202"/>
      <c r="I197" s="41"/>
      <c r="J197" s="15"/>
      <c r="K197" s="16"/>
      <c r="L197" s="17"/>
      <c r="M197" s="20">
        <f>B197</f>
        <v>579</v>
      </c>
      <c r="N197" s="6"/>
      <c r="O197" s="5"/>
      <c r="W197" s="31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3"/>
      <c r="AJ197" s="3"/>
    </row>
    <row r="198" spans="1:36" ht="12.75" customHeight="1" x14ac:dyDescent="0.2">
      <c r="A198" s="27" t="s">
        <v>17</v>
      </c>
      <c r="B198" s="13"/>
      <c r="C198" s="13">
        <v>444</v>
      </c>
      <c r="D198" s="13"/>
      <c r="E198" s="13"/>
      <c r="F198" s="13"/>
      <c r="G198" s="13"/>
      <c r="H198" s="202"/>
      <c r="I198" s="41"/>
      <c r="J198" s="15"/>
      <c r="K198" s="16"/>
      <c r="L198" s="17">
        <f>C198/B197</f>
        <v>0.76683937823834192</v>
      </c>
      <c r="M198" s="20">
        <v>448</v>
      </c>
      <c r="N198" s="3">
        <f t="shared" ref="N198:N202" si="59">M198/M197</f>
        <v>0.77374784110535411</v>
      </c>
      <c r="O198" s="5">
        <f t="shared" ref="O198:O202" si="60">100%-N198</f>
        <v>0.22625215889464589</v>
      </c>
      <c r="W198" s="31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3"/>
      <c r="AJ198" s="3"/>
    </row>
    <row r="199" spans="1:36" ht="12.75" customHeight="1" x14ac:dyDescent="0.2">
      <c r="A199" s="27" t="s">
        <v>18</v>
      </c>
      <c r="B199" s="13"/>
      <c r="C199" s="13"/>
      <c r="D199" s="13">
        <v>353</v>
      </c>
      <c r="E199" s="13"/>
      <c r="F199" s="13"/>
      <c r="G199" s="13"/>
      <c r="H199" s="202"/>
      <c r="I199" s="41"/>
      <c r="J199" s="15"/>
      <c r="K199" s="16"/>
      <c r="L199" s="17">
        <f>D199/C198</f>
        <v>0.79504504504504503</v>
      </c>
      <c r="M199" s="20">
        <v>397</v>
      </c>
      <c r="N199" s="3">
        <f t="shared" si="59"/>
        <v>0.8861607142857143</v>
      </c>
      <c r="O199" s="5">
        <f t="shared" si="60"/>
        <v>0.1138392857142857</v>
      </c>
      <c r="W199" s="31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3"/>
      <c r="AJ199" s="3"/>
    </row>
    <row r="200" spans="1:36" ht="12.75" customHeight="1" x14ac:dyDescent="0.2">
      <c r="A200" s="61" t="s">
        <v>19</v>
      </c>
      <c r="B200" s="13"/>
      <c r="C200" s="13"/>
      <c r="D200" s="13"/>
      <c r="E200" s="13">
        <v>293</v>
      </c>
      <c r="F200" s="13"/>
      <c r="G200" s="13"/>
      <c r="H200" s="202"/>
      <c r="I200" s="41"/>
      <c r="J200" s="15"/>
      <c r="K200" s="16"/>
      <c r="L200" s="17">
        <f>E200/D199</f>
        <v>0.83002832861189801</v>
      </c>
      <c r="M200" s="20">
        <v>368</v>
      </c>
      <c r="N200" s="3">
        <f t="shared" si="59"/>
        <v>0.92695214105793455</v>
      </c>
      <c r="O200" s="5">
        <f t="shared" si="60"/>
        <v>7.3047858942065447E-2</v>
      </c>
      <c r="W200" s="31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3"/>
      <c r="AJ200" s="3"/>
    </row>
    <row r="201" spans="1:36" ht="12.75" customHeight="1" x14ac:dyDescent="0.2">
      <c r="A201" s="27" t="s">
        <v>20</v>
      </c>
      <c r="B201" s="32"/>
      <c r="C201" s="32"/>
      <c r="D201" s="32"/>
      <c r="E201" s="32"/>
      <c r="F201" s="32">
        <v>261</v>
      </c>
      <c r="G201" s="32"/>
      <c r="H201" s="203">
        <v>9</v>
      </c>
      <c r="I201" s="5"/>
      <c r="J201" s="5"/>
      <c r="K201" s="32"/>
      <c r="L201" s="5">
        <f>F201/E200</f>
        <v>0.89078498293515362</v>
      </c>
      <c r="M201" s="20">
        <v>330</v>
      </c>
      <c r="N201" s="3">
        <f t="shared" si="59"/>
        <v>0.89673913043478259</v>
      </c>
      <c r="O201" s="5">
        <f t="shared" si="60"/>
        <v>0.10326086956521741</v>
      </c>
      <c r="W201" s="31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3"/>
      <c r="AJ201" s="3"/>
    </row>
    <row r="202" spans="1:36" ht="12.75" customHeight="1" x14ac:dyDescent="0.2">
      <c r="A202" s="31" t="s">
        <v>21</v>
      </c>
      <c r="B202" s="32"/>
      <c r="C202" s="32"/>
      <c r="D202" s="32"/>
      <c r="E202" s="32"/>
      <c r="F202" s="32"/>
      <c r="G202" s="32">
        <v>261</v>
      </c>
      <c r="H202" s="203">
        <v>219</v>
      </c>
      <c r="I202" s="5"/>
      <c r="J202" s="5"/>
      <c r="K202" s="32"/>
      <c r="L202" s="5">
        <f>G202/F201</f>
        <v>1</v>
      </c>
      <c r="M202" s="20">
        <v>293</v>
      </c>
      <c r="N202" s="3">
        <f t="shared" si="59"/>
        <v>0.88787878787878793</v>
      </c>
      <c r="O202" s="5">
        <f t="shared" si="60"/>
        <v>0.11212121212121207</v>
      </c>
      <c r="W202" s="31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3"/>
      <c r="AJ202" s="3"/>
    </row>
    <row r="203" spans="1:36" ht="12.75" customHeight="1" x14ac:dyDescent="0.2">
      <c r="A203" s="31" t="s">
        <v>22</v>
      </c>
      <c r="B203" s="32"/>
      <c r="C203" s="32"/>
      <c r="D203" s="32"/>
      <c r="E203" s="32"/>
      <c r="F203" s="32"/>
      <c r="G203" s="32">
        <v>110</v>
      </c>
      <c r="H203" s="203">
        <v>41</v>
      </c>
      <c r="I203" s="5"/>
      <c r="J203" s="5"/>
      <c r="K203" s="32"/>
      <c r="L203" s="5"/>
      <c r="M203" s="20">
        <v>140</v>
      </c>
      <c r="N203" s="3"/>
      <c r="O203" s="5"/>
      <c r="W203" s="31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3"/>
      <c r="AJ203" s="3"/>
    </row>
    <row r="204" spans="1:36" ht="12.75" customHeight="1" x14ac:dyDescent="0.2">
      <c r="A204" s="31" t="s">
        <v>33</v>
      </c>
      <c r="B204" s="32"/>
      <c r="C204" s="32"/>
      <c r="D204" s="32"/>
      <c r="E204" s="32"/>
      <c r="F204" s="32"/>
      <c r="G204" s="32">
        <v>14</v>
      </c>
      <c r="H204" s="203">
        <v>11</v>
      </c>
      <c r="I204" s="5"/>
      <c r="J204" s="5"/>
      <c r="K204" s="32"/>
      <c r="L204" s="5"/>
      <c r="M204" s="20">
        <v>16</v>
      </c>
      <c r="N204" s="3"/>
      <c r="O204" s="5"/>
      <c r="W204" s="31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3"/>
      <c r="AJ204" s="3"/>
    </row>
    <row r="205" spans="1:36" ht="12.75" customHeight="1" x14ac:dyDescent="0.2">
      <c r="A205" s="31" t="s">
        <v>34</v>
      </c>
      <c r="B205" s="32"/>
      <c r="C205" s="32"/>
      <c r="D205" s="32"/>
      <c r="E205" s="32"/>
      <c r="F205" s="32"/>
      <c r="G205" s="32">
        <v>5</v>
      </c>
      <c r="H205" s="203">
        <v>4</v>
      </c>
      <c r="I205" s="5"/>
      <c r="J205" s="5"/>
      <c r="K205" s="32"/>
      <c r="L205" s="5"/>
      <c r="M205" s="20">
        <v>6</v>
      </c>
      <c r="N205" s="3"/>
      <c r="O205" s="5"/>
      <c r="W205" s="31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3"/>
      <c r="AJ205" s="3"/>
    </row>
    <row r="206" spans="1:36" ht="12.75" customHeight="1" x14ac:dyDescent="0.2">
      <c r="A206" s="31" t="s">
        <v>36</v>
      </c>
      <c r="B206" s="32"/>
      <c r="C206" s="32"/>
      <c r="D206" s="32"/>
      <c r="E206" s="32"/>
      <c r="F206" s="32"/>
      <c r="G206" s="32">
        <v>6</v>
      </c>
      <c r="H206" s="203"/>
      <c r="I206" s="5"/>
      <c r="J206" s="5"/>
      <c r="K206" s="32"/>
      <c r="L206" s="5"/>
      <c r="M206" s="20">
        <v>6</v>
      </c>
      <c r="N206" s="3"/>
      <c r="O206" s="5"/>
      <c r="W206" s="31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3"/>
      <c r="AJ206" s="3"/>
    </row>
    <row r="207" spans="1:36" ht="12.75" customHeight="1" x14ac:dyDescent="0.2">
      <c r="A207" s="31" t="s">
        <v>37</v>
      </c>
      <c r="B207" s="32"/>
      <c r="C207" s="32"/>
      <c r="D207" s="32"/>
      <c r="E207" s="32"/>
      <c r="F207" s="32"/>
      <c r="G207" s="32">
        <v>1</v>
      </c>
      <c r="H207" s="203"/>
      <c r="I207" s="5"/>
      <c r="J207" s="5"/>
      <c r="K207" s="32"/>
      <c r="L207" s="5"/>
      <c r="M207" s="20">
        <v>1</v>
      </c>
      <c r="N207" s="3"/>
      <c r="O207" s="5"/>
      <c r="W207" s="31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3"/>
      <c r="AJ207" s="3"/>
    </row>
    <row r="208" spans="1:36" ht="12.75" customHeight="1" x14ac:dyDescent="0.2">
      <c r="A208" s="31" t="s">
        <v>38</v>
      </c>
      <c r="B208" s="32"/>
      <c r="C208" s="32"/>
      <c r="D208" s="32"/>
      <c r="E208" s="32"/>
      <c r="F208" s="32"/>
      <c r="G208" s="32">
        <v>1</v>
      </c>
      <c r="H208" s="203">
        <v>1</v>
      </c>
      <c r="I208" s="5"/>
      <c r="J208" s="5"/>
      <c r="K208" s="32"/>
      <c r="L208" s="5"/>
      <c r="M208" s="20">
        <v>2</v>
      </c>
      <c r="N208" s="3"/>
      <c r="O208" s="5"/>
      <c r="W208" s="31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3"/>
      <c r="AJ208" s="3"/>
    </row>
    <row r="209" spans="1:36" ht="12.75" customHeight="1" x14ac:dyDescent="0.2">
      <c r="A209" s="31"/>
      <c r="B209" s="32"/>
      <c r="C209" s="32"/>
      <c r="D209" s="32"/>
      <c r="E209" s="32"/>
      <c r="F209" s="32"/>
      <c r="G209" s="32"/>
      <c r="H209" s="206">
        <f>SUM(H201:H205)</f>
        <v>284</v>
      </c>
      <c r="I209" s="5">
        <f>SUM(H201:H202)/B197</f>
        <v>0.39378238341968913</v>
      </c>
      <c r="J209" s="5">
        <f>H209/B197</f>
        <v>0.49050086355785838</v>
      </c>
      <c r="K209" s="5">
        <f>J209-I209</f>
        <v>9.6718480138169249E-2</v>
      </c>
      <c r="L209" s="5"/>
      <c r="M209" s="20"/>
      <c r="N209" s="3"/>
      <c r="O209" s="5"/>
      <c r="W209" s="31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3"/>
      <c r="AJ209" s="3"/>
    </row>
    <row r="210" spans="1:36" ht="12.75" customHeight="1" x14ac:dyDescent="0.2">
      <c r="I210" s="5"/>
      <c r="J210" s="5"/>
      <c r="L210" s="5"/>
      <c r="M210" s="6"/>
      <c r="N210" s="6"/>
      <c r="O210" s="5"/>
      <c r="W210" s="32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</row>
    <row r="211" spans="1:36" ht="12.75" customHeight="1" x14ac:dyDescent="0.2">
      <c r="A211" s="35" t="s">
        <v>28</v>
      </c>
      <c r="B211" s="35"/>
      <c r="C211" s="35"/>
      <c r="D211" s="36"/>
      <c r="E211" s="36"/>
      <c r="G211" s="37">
        <f>((H201*5)+(H202*6)+(H203*7)+(H204*8))/H209</f>
        <v>6.105633802816901</v>
      </c>
      <c r="I211" s="5"/>
      <c r="J211" s="5"/>
      <c r="K211" s="5"/>
      <c r="L211" s="5"/>
      <c r="M211" s="6"/>
      <c r="N211" s="6"/>
      <c r="O211" s="5"/>
      <c r="W211" s="32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</row>
    <row r="212" spans="1:36" ht="12.75" customHeight="1" x14ac:dyDescent="0.2">
      <c r="I212" s="5"/>
      <c r="J212" s="5"/>
      <c r="L212" s="5"/>
      <c r="M212" s="6"/>
      <c r="N212" s="6"/>
      <c r="O212" s="5"/>
      <c r="W212" s="32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</row>
    <row r="213" spans="1:36" ht="12.75" customHeight="1" x14ac:dyDescent="0.3">
      <c r="A213" s="44" t="s">
        <v>53</v>
      </c>
      <c r="I213" s="5"/>
      <c r="J213" s="5"/>
      <c r="L213" s="5"/>
      <c r="M213" s="6"/>
      <c r="N213" s="6"/>
      <c r="O213" s="5"/>
      <c r="W213" s="44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3"/>
      <c r="AJ213" s="3"/>
    </row>
    <row r="214" spans="1:36" ht="25.5" customHeight="1" x14ac:dyDescent="0.2">
      <c r="B214" s="228" t="s">
        <v>1</v>
      </c>
      <c r="C214" s="229"/>
      <c r="D214" s="229"/>
      <c r="E214" s="229"/>
      <c r="F214" s="229"/>
      <c r="G214" s="229"/>
      <c r="I214" s="7" t="s">
        <v>2</v>
      </c>
      <c r="J214" s="7" t="s">
        <v>3</v>
      </c>
      <c r="K214" s="8" t="s">
        <v>4</v>
      </c>
      <c r="L214" s="7" t="s">
        <v>5</v>
      </c>
      <c r="M214" s="9" t="s">
        <v>6</v>
      </c>
      <c r="N214" s="9" t="s">
        <v>7</v>
      </c>
      <c r="O214" s="10" t="s">
        <v>8</v>
      </c>
      <c r="W214" s="32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</row>
    <row r="215" spans="1:36" ht="12.75" customHeight="1" x14ac:dyDescent="0.2">
      <c r="A215" s="12" t="s">
        <v>9</v>
      </c>
      <c r="B215" s="13">
        <v>1</v>
      </c>
      <c r="C215" s="13">
        <v>2</v>
      </c>
      <c r="D215" s="13">
        <v>3</v>
      </c>
      <c r="E215" s="13">
        <v>4</v>
      </c>
      <c r="F215" s="13">
        <v>5</v>
      </c>
      <c r="G215" s="13">
        <v>6</v>
      </c>
      <c r="H215" s="201" t="s">
        <v>10</v>
      </c>
      <c r="I215" s="41"/>
      <c r="J215" s="15"/>
      <c r="K215" s="16"/>
      <c r="L215" s="17"/>
      <c r="M215" s="6"/>
      <c r="N215" s="6"/>
      <c r="O215" s="5"/>
      <c r="W215" s="4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3"/>
      <c r="AJ215" s="3"/>
    </row>
    <row r="216" spans="1:36" ht="12.75" customHeight="1" x14ac:dyDescent="0.2">
      <c r="A216" s="27" t="s">
        <v>17</v>
      </c>
      <c r="B216" s="13">
        <v>92</v>
      </c>
      <c r="C216" s="13"/>
      <c r="D216" s="13"/>
      <c r="E216" s="13"/>
      <c r="F216" s="13"/>
      <c r="G216" s="13"/>
      <c r="H216" s="202"/>
      <c r="I216" s="41"/>
      <c r="J216" s="15"/>
      <c r="K216" s="16"/>
      <c r="L216" s="17"/>
      <c r="M216" s="20">
        <f>B216</f>
        <v>92</v>
      </c>
      <c r="N216" s="6"/>
      <c r="O216" s="5"/>
      <c r="W216" s="31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3"/>
      <c r="AJ216" s="3"/>
    </row>
    <row r="217" spans="1:36" ht="12.75" customHeight="1" x14ac:dyDescent="0.2">
      <c r="A217" s="27" t="s">
        <v>18</v>
      </c>
      <c r="B217" s="13"/>
      <c r="C217" s="13">
        <v>66</v>
      </c>
      <c r="D217" s="13"/>
      <c r="E217" s="13"/>
      <c r="F217" s="13"/>
      <c r="G217" s="13"/>
      <c r="H217" s="202"/>
      <c r="I217" s="41"/>
      <c r="J217" s="15"/>
      <c r="K217" s="16"/>
      <c r="L217" s="17">
        <f>C217/B216</f>
        <v>0.71739130434782605</v>
      </c>
      <c r="M217" s="20">
        <v>68</v>
      </c>
      <c r="N217" s="3">
        <f t="shared" ref="N217:N221" si="61">M217/M216</f>
        <v>0.73913043478260865</v>
      </c>
      <c r="O217" s="5">
        <f t="shared" ref="O217:O221" si="62">100%-N217</f>
        <v>0.26086956521739135</v>
      </c>
      <c r="W217" s="31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3"/>
      <c r="AJ217" s="3"/>
    </row>
    <row r="218" spans="1:36" ht="12.75" customHeight="1" x14ac:dyDescent="0.2">
      <c r="A218" s="27" t="s">
        <v>19</v>
      </c>
      <c r="B218" s="13"/>
      <c r="C218" s="13"/>
      <c r="D218" s="13">
        <v>39</v>
      </c>
      <c r="E218" s="13"/>
      <c r="F218" s="13"/>
      <c r="G218" s="13"/>
      <c r="H218" s="202"/>
      <c r="I218" s="41"/>
      <c r="J218" s="41"/>
      <c r="K218" s="41"/>
      <c r="L218" s="17">
        <f>D218/C217</f>
        <v>0.59090909090909094</v>
      </c>
      <c r="M218" s="20">
        <v>51</v>
      </c>
      <c r="N218" s="3">
        <f t="shared" si="61"/>
        <v>0.75</v>
      </c>
      <c r="O218" s="5">
        <f t="shared" si="62"/>
        <v>0.25</v>
      </c>
      <c r="W218" s="31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3"/>
      <c r="AJ218" s="3"/>
    </row>
    <row r="219" spans="1:36" ht="12.75" customHeight="1" x14ac:dyDescent="0.2">
      <c r="A219" s="27" t="s">
        <v>20</v>
      </c>
      <c r="B219" s="32"/>
      <c r="C219" s="32"/>
      <c r="D219" s="32"/>
      <c r="E219" s="32">
        <v>26</v>
      </c>
      <c r="F219" s="32"/>
      <c r="G219" s="32"/>
      <c r="H219" s="203"/>
      <c r="I219" s="5"/>
      <c r="J219" s="5"/>
      <c r="K219" s="5"/>
      <c r="L219" s="5">
        <f>E219/D218</f>
        <v>0.66666666666666663</v>
      </c>
      <c r="M219" s="20">
        <v>41</v>
      </c>
      <c r="N219" s="3">
        <f t="shared" si="61"/>
        <v>0.80392156862745101</v>
      </c>
      <c r="O219" s="5">
        <f t="shared" si="62"/>
        <v>0.19607843137254899</v>
      </c>
      <c r="W219" s="31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3"/>
      <c r="AJ219" s="3"/>
    </row>
    <row r="220" spans="1:36" ht="12.75" customHeight="1" x14ac:dyDescent="0.2">
      <c r="A220" s="31" t="s">
        <v>21</v>
      </c>
      <c r="B220" s="32"/>
      <c r="C220" s="32"/>
      <c r="D220" s="32"/>
      <c r="E220" s="32"/>
      <c r="F220" s="32">
        <v>25</v>
      </c>
      <c r="G220" s="32"/>
      <c r="H220" s="203"/>
      <c r="I220" s="5"/>
      <c r="J220" s="5"/>
      <c r="K220" s="5"/>
      <c r="L220" s="5">
        <f>F220/E219</f>
        <v>0.96153846153846156</v>
      </c>
      <c r="M220" s="20">
        <v>32</v>
      </c>
      <c r="N220" s="3">
        <f t="shared" si="61"/>
        <v>0.78048780487804881</v>
      </c>
      <c r="O220" s="5">
        <f t="shared" si="62"/>
        <v>0.21951219512195119</v>
      </c>
      <c r="W220" s="31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3"/>
      <c r="AJ220" s="3"/>
    </row>
    <row r="221" spans="1:36" ht="12.75" customHeight="1" x14ac:dyDescent="0.2">
      <c r="A221" s="31" t="s">
        <v>22</v>
      </c>
      <c r="B221" s="32"/>
      <c r="C221" s="32"/>
      <c r="D221" s="32"/>
      <c r="E221" s="32"/>
      <c r="F221" s="32"/>
      <c r="G221" s="32">
        <v>25</v>
      </c>
      <c r="H221" s="203">
        <v>6</v>
      </c>
      <c r="I221" s="5"/>
      <c r="J221" s="5"/>
      <c r="K221" s="5"/>
      <c r="L221" s="5">
        <f>G221/F220</f>
        <v>1</v>
      </c>
      <c r="M221" s="20">
        <v>59</v>
      </c>
      <c r="N221" s="3">
        <f t="shared" si="61"/>
        <v>1.84375</v>
      </c>
      <c r="O221" s="5">
        <f t="shared" si="62"/>
        <v>-0.84375</v>
      </c>
      <c r="W221" s="31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3"/>
      <c r="AJ221" s="3"/>
    </row>
    <row r="222" spans="1:36" ht="12.75" customHeight="1" x14ac:dyDescent="0.2">
      <c r="A222" s="31" t="s">
        <v>33</v>
      </c>
      <c r="B222" s="32"/>
      <c r="C222" s="32"/>
      <c r="D222" s="32"/>
      <c r="E222" s="32"/>
      <c r="F222" s="32"/>
      <c r="G222" s="32">
        <v>5</v>
      </c>
      <c r="H222" s="203">
        <v>3</v>
      </c>
      <c r="I222" s="5"/>
      <c r="J222" s="5"/>
      <c r="K222" s="5"/>
      <c r="L222" s="5"/>
      <c r="M222" s="20">
        <v>7</v>
      </c>
      <c r="N222" s="3"/>
      <c r="O222" s="5"/>
      <c r="W222" s="31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3"/>
      <c r="AJ222" s="3"/>
    </row>
    <row r="223" spans="1:36" ht="12.75" customHeight="1" x14ac:dyDescent="0.2">
      <c r="A223" s="31" t="s">
        <v>34</v>
      </c>
      <c r="B223" s="32"/>
      <c r="C223" s="32"/>
      <c r="D223" s="32"/>
      <c r="E223" s="32"/>
      <c r="F223" s="32"/>
      <c r="G223" s="32">
        <v>3</v>
      </c>
      <c r="H223" s="203"/>
      <c r="I223" s="5"/>
      <c r="J223" s="5"/>
      <c r="K223" s="5"/>
      <c r="L223" s="5"/>
      <c r="M223" s="20">
        <v>3</v>
      </c>
      <c r="N223" s="3"/>
      <c r="O223" s="5"/>
      <c r="W223" s="31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3"/>
      <c r="AJ223" s="3"/>
    </row>
    <row r="224" spans="1:36" ht="12.75" customHeight="1" x14ac:dyDescent="0.2">
      <c r="A224" s="31" t="s">
        <v>36</v>
      </c>
      <c r="B224" s="32"/>
      <c r="C224" s="32"/>
      <c r="D224" s="32"/>
      <c r="E224" s="32"/>
      <c r="F224" s="32"/>
      <c r="G224" s="32">
        <v>7</v>
      </c>
      <c r="H224" s="203">
        <v>2</v>
      </c>
      <c r="I224" s="5"/>
      <c r="J224" s="5"/>
      <c r="K224" s="5"/>
      <c r="L224" s="5"/>
      <c r="M224" s="20">
        <v>8</v>
      </c>
      <c r="N224" s="3"/>
      <c r="O224" s="5"/>
      <c r="W224" s="31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3"/>
      <c r="AJ224" s="3"/>
    </row>
    <row r="225" spans="1:36" ht="12.75" customHeight="1" x14ac:dyDescent="0.2">
      <c r="A225" s="31" t="s">
        <v>37</v>
      </c>
      <c r="B225" s="32"/>
      <c r="C225" s="32"/>
      <c r="D225" s="32"/>
      <c r="E225" s="32"/>
      <c r="F225" s="32"/>
      <c r="G225" s="32"/>
      <c r="H225" s="203"/>
      <c r="I225" s="5"/>
      <c r="J225" s="5"/>
      <c r="K225" s="5"/>
      <c r="L225" s="5"/>
      <c r="M225" s="20"/>
      <c r="N225" s="3"/>
      <c r="O225" s="5"/>
      <c r="W225" s="31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3"/>
      <c r="AJ225" s="3"/>
    </row>
    <row r="226" spans="1:36" ht="12.75" customHeight="1" x14ac:dyDescent="0.2">
      <c r="A226" s="31" t="s">
        <v>38</v>
      </c>
      <c r="B226" s="32"/>
      <c r="C226" s="32"/>
      <c r="D226" s="32"/>
      <c r="E226" s="32"/>
      <c r="F226" s="32"/>
      <c r="G226" s="32"/>
      <c r="H226" s="203"/>
      <c r="I226" s="5"/>
      <c r="J226" s="5"/>
      <c r="K226" s="5"/>
      <c r="L226" s="5"/>
      <c r="M226" s="20"/>
      <c r="N226" s="3"/>
      <c r="O226" s="5"/>
      <c r="W226" s="31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3"/>
      <c r="AJ226" s="3"/>
    </row>
    <row r="227" spans="1:36" ht="12.75" customHeight="1" x14ac:dyDescent="0.2">
      <c r="A227" s="31" t="s">
        <v>39</v>
      </c>
      <c r="H227" s="203"/>
      <c r="I227" s="5"/>
      <c r="J227" s="5"/>
      <c r="L227" s="5"/>
      <c r="M227" s="20"/>
      <c r="N227" s="6"/>
      <c r="O227" s="5"/>
      <c r="W227" s="32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</row>
    <row r="228" spans="1:36" ht="12.75" customHeight="1" x14ac:dyDescent="0.2">
      <c r="A228" s="31" t="s">
        <v>40</v>
      </c>
      <c r="G228" s="32">
        <v>1</v>
      </c>
      <c r="H228" s="203">
        <v>1</v>
      </c>
      <c r="I228" s="5"/>
      <c r="J228" s="5"/>
      <c r="L228" s="5"/>
      <c r="M228" s="20">
        <v>1</v>
      </c>
      <c r="N228" s="6"/>
      <c r="O228" s="5"/>
      <c r="W228" s="32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</row>
    <row r="229" spans="1:36" ht="12.75" customHeight="1" x14ac:dyDescent="0.2">
      <c r="A229" s="31"/>
      <c r="H229" s="206">
        <f>SUM(H221:H228)</f>
        <v>12</v>
      </c>
      <c r="I229" s="5">
        <f>H221/B216</f>
        <v>6.5217391304347824E-2</v>
      </c>
      <c r="J229" s="5">
        <f>H229/B216</f>
        <v>0.13043478260869565</v>
      </c>
      <c r="K229" s="5">
        <f>J229-I229</f>
        <v>6.5217391304347824E-2</v>
      </c>
      <c r="L229" s="5"/>
      <c r="M229" s="6"/>
      <c r="N229" s="6"/>
      <c r="O229" s="5"/>
      <c r="W229" s="32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</row>
    <row r="230" spans="1:36" ht="12.75" customHeight="1" x14ac:dyDescent="0.2">
      <c r="I230" s="5"/>
      <c r="J230" s="5"/>
      <c r="L230" s="5"/>
      <c r="M230" s="6"/>
      <c r="N230" s="6"/>
      <c r="O230" s="5"/>
      <c r="W230" s="32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</row>
    <row r="231" spans="1:36" ht="12.75" customHeight="1" x14ac:dyDescent="0.3">
      <c r="A231" s="44" t="s">
        <v>54</v>
      </c>
      <c r="I231" s="5"/>
      <c r="J231" s="5"/>
      <c r="L231" s="5"/>
      <c r="M231" s="6"/>
      <c r="N231" s="6"/>
      <c r="O231" s="5"/>
      <c r="W231" s="44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3"/>
      <c r="AJ231" s="3"/>
    </row>
    <row r="232" spans="1:36" ht="25.5" customHeight="1" x14ac:dyDescent="0.2">
      <c r="B232" s="228" t="s">
        <v>1</v>
      </c>
      <c r="C232" s="229"/>
      <c r="D232" s="229"/>
      <c r="E232" s="229"/>
      <c r="F232" s="229"/>
      <c r="G232" s="229"/>
      <c r="I232" s="7" t="s">
        <v>2</v>
      </c>
      <c r="J232" s="7" t="s">
        <v>3</v>
      </c>
      <c r="K232" s="8" t="s">
        <v>4</v>
      </c>
      <c r="L232" s="7" t="s">
        <v>5</v>
      </c>
      <c r="M232" s="9" t="s">
        <v>6</v>
      </c>
      <c r="N232" s="9" t="s">
        <v>7</v>
      </c>
      <c r="O232" s="10" t="s">
        <v>8</v>
      </c>
      <c r="W232" s="32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</row>
    <row r="233" spans="1:36" ht="12.75" customHeight="1" x14ac:dyDescent="0.2">
      <c r="A233" s="12" t="s">
        <v>9</v>
      </c>
      <c r="B233" s="13">
        <v>1</v>
      </c>
      <c r="C233" s="13">
        <v>2</v>
      </c>
      <c r="D233" s="13">
        <v>3</v>
      </c>
      <c r="E233" s="13">
        <v>4</v>
      </c>
      <c r="F233" s="13">
        <v>5</v>
      </c>
      <c r="G233" s="13">
        <v>6</v>
      </c>
      <c r="H233" s="201" t="s">
        <v>10</v>
      </c>
      <c r="I233" s="41"/>
      <c r="J233" s="15"/>
      <c r="K233" s="16"/>
      <c r="L233" s="17"/>
      <c r="M233" s="6"/>
      <c r="N233" s="6"/>
      <c r="O233" s="5"/>
      <c r="W233" s="4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3"/>
      <c r="AJ233" s="3"/>
    </row>
    <row r="234" spans="1:36" ht="12.75" customHeight="1" x14ac:dyDescent="0.2">
      <c r="A234" s="27" t="s">
        <v>18</v>
      </c>
      <c r="B234" s="13">
        <v>747</v>
      </c>
      <c r="C234" s="13"/>
      <c r="D234" s="13"/>
      <c r="E234" s="13"/>
      <c r="F234" s="13"/>
      <c r="G234" s="13"/>
      <c r="H234" s="202"/>
      <c r="I234" s="41"/>
      <c r="J234" s="15"/>
      <c r="K234" s="16"/>
      <c r="L234" s="17"/>
      <c r="M234" s="20">
        <f>B234</f>
        <v>747</v>
      </c>
      <c r="N234" s="6"/>
      <c r="O234" s="5"/>
      <c r="W234" s="31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3"/>
      <c r="AJ234" s="3"/>
    </row>
    <row r="235" spans="1:36" ht="12.75" customHeight="1" x14ac:dyDescent="0.2">
      <c r="A235" s="27" t="s">
        <v>19</v>
      </c>
      <c r="B235" s="13"/>
      <c r="C235" s="13">
        <v>513</v>
      </c>
      <c r="D235" s="13"/>
      <c r="E235" s="13"/>
      <c r="F235" s="13"/>
      <c r="G235" s="13"/>
      <c r="H235" s="203"/>
      <c r="I235" s="41"/>
      <c r="J235" s="15"/>
      <c r="K235" s="16"/>
      <c r="L235" s="17">
        <f>C235/B234</f>
        <v>0.68674698795180722</v>
      </c>
      <c r="M235" s="20">
        <v>518</v>
      </c>
      <c r="N235" s="3">
        <f t="shared" ref="N235:N239" si="63">M235/M234</f>
        <v>0.69344042838018738</v>
      </c>
      <c r="O235" s="5">
        <f t="shared" ref="O235:O239" si="64">100%-N235</f>
        <v>0.30655957161981262</v>
      </c>
      <c r="W235" s="31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3"/>
      <c r="AJ235" s="3"/>
    </row>
    <row r="236" spans="1:36" ht="12.75" customHeight="1" x14ac:dyDescent="0.2">
      <c r="A236" s="27" t="s">
        <v>20</v>
      </c>
      <c r="B236" s="32"/>
      <c r="C236" s="32"/>
      <c r="D236" s="32">
        <v>433</v>
      </c>
      <c r="E236" s="32"/>
      <c r="F236" s="32"/>
      <c r="G236" s="32"/>
      <c r="H236" s="203"/>
      <c r="I236" s="5"/>
      <c r="J236" s="5"/>
      <c r="K236" s="32"/>
      <c r="L236" s="5">
        <f>D236/C235</f>
        <v>0.84405458089668617</v>
      </c>
      <c r="M236" s="20">
        <v>481</v>
      </c>
      <c r="N236" s="3">
        <f t="shared" si="63"/>
        <v>0.9285714285714286</v>
      </c>
      <c r="O236" s="5">
        <f t="shared" si="64"/>
        <v>7.1428571428571397E-2</v>
      </c>
      <c r="W236" s="31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3"/>
      <c r="AJ236" s="3"/>
    </row>
    <row r="237" spans="1:36" ht="12.75" customHeight="1" x14ac:dyDescent="0.2">
      <c r="A237" s="31" t="s">
        <v>21</v>
      </c>
      <c r="B237" s="32"/>
      <c r="C237" s="32"/>
      <c r="D237" s="32"/>
      <c r="E237" s="32">
        <v>366</v>
      </c>
      <c r="F237" s="32"/>
      <c r="G237" s="32"/>
      <c r="H237" s="203">
        <v>5</v>
      </c>
      <c r="I237" s="5"/>
      <c r="J237" s="5"/>
      <c r="K237" s="32"/>
      <c r="L237" s="5">
        <f>E237/D236</f>
        <v>0.84526558891454961</v>
      </c>
      <c r="M237" s="20">
        <v>430</v>
      </c>
      <c r="N237" s="3">
        <f t="shared" si="63"/>
        <v>0.89397089397089402</v>
      </c>
      <c r="O237" s="5">
        <f t="shared" si="64"/>
        <v>0.10602910602910598</v>
      </c>
      <c r="W237" s="31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3"/>
      <c r="AJ237" s="3"/>
    </row>
    <row r="238" spans="1:36" ht="12.75" customHeight="1" x14ac:dyDescent="0.2">
      <c r="A238" s="31" t="s">
        <v>22</v>
      </c>
      <c r="B238" s="32"/>
      <c r="C238" s="32"/>
      <c r="D238" s="32"/>
      <c r="E238" s="32"/>
      <c r="F238" s="32">
        <v>366</v>
      </c>
      <c r="G238" s="32"/>
      <c r="H238" s="203">
        <v>6</v>
      </c>
      <c r="I238" s="5"/>
      <c r="J238" s="5"/>
      <c r="K238" s="32"/>
      <c r="L238" s="5">
        <f>F238/E237</f>
        <v>1</v>
      </c>
      <c r="M238" s="20">
        <v>375</v>
      </c>
      <c r="N238" s="3">
        <f t="shared" si="63"/>
        <v>0.87209302325581395</v>
      </c>
      <c r="O238" s="5">
        <f t="shared" si="64"/>
        <v>0.12790697674418605</v>
      </c>
      <c r="W238" s="31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3"/>
      <c r="AJ238" s="3"/>
    </row>
    <row r="239" spans="1:36" ht="12.75" customHeight="1" x14ac:dyDescent="0.2">
      <c r="A239" s="31" t="s">
        <v>33</v>
      </c>
      <c r="B239" s="32"/>
      <c r="C239" s="32"/>
      <c r="D239" s="32"/>
      <c r="E239" s="32"/>
      <c r="F239" s="32"/>
      <c r="G239" s="32">
        <v>330</v>
      </c>
      <c r="H239" s="203">
        <v>245</v>
      </c>
      <c r="I239" s="5"/>
      <c r="J239" s="5"/>
      <c r="K239" s="32"/>
      <c r="L239" s="5">
        <f>G239/F238</f>
        <v>0.90163934426229508</v>
      </c>
      <c r="M239" s="20">
        <v>346</v>
      </c>
      <c r="N239" s="3">
        <f t="shared" si="63"/>
        <v>0.92266666666666663</v>
      </c>
      <c r="O239" s="5">
        <f t="shared" si="64"/>
        <v>7.7333333333333365E-2</v>
      </c>
      <c r="W239" s="31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3"/>
      <c r="AJ239" s="3"/>
    </row>
    <row r="240" spans="1:36" ht="12.75" customHeight="1" x14ac:dyDescent="0.2">
      <c r="A240" s="31" t="s">
        <v>34</v>
      </c>
      <c r="B240" s="32"/>
      <c r="C240" s="32"/>
      <c r="D240" s="32"/>
      <c r="E240" s="32"/>
      <c r="F240" s="32"/>
      <c r="G240" s="32">
        <v>78</v>
      </c>
      <c r="H240" s="203">
        <v>54</v>
      </c>
      <c r="I240" s="5"/>
      <c r="J240" s="5"/>
      <c r="K240" s="32"/>
      <c r="L240" s="5"/>
      <c r="M240" s="20">
        <v>82</v>
      </c>
      <c r="N240" s="3"/>
      <c r="O240" s="5"/>
      <c r="W240" s="31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3"/>
      <c r="AJ240" s="3"/>
    </row>
    <row r="241" spans="1:36" ht="12.75" customHeight="1" x14ac:dyDescent="0.2">
      <c r="A241" s="31" t="s">
        <v>36</v>
      </c>
      <c r="B241" s="32"/>
      <c r="C241" s="32"/>
      <c r="D241" s="32"/>
      <c r="E241" s="32"/>
      <c r="F241" s="32"/>
      <c r="G241" s="32">
        <v>52</v>
      </c>
      <c r="H241" s="203">
        <v>13</v>
      </c>
      <c r="I241" s="5"/>
      <c r="J241" s="5"/>
      <c r="K241" s="32"/>
      <c r="L241" s="5"/>
      <c r="M241" s="20">
        <v>56</v>
      </c>
      <c r="N241" s="3"/>
      <c r="O241" s="5"/>
      <c r="W241" s="31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3"/>
      <c r="AJ241" s="3"/>
    </row>
    <row r="242" spans="1:36" ht="12.75" customHeight="1" x14ac:dyDescent="0.2">
      <c r="A242" s="31" t="s">
        <v>37</v>
      </c>
      <c r="B242" s="32"/>
      <c r="C242" s="32"/>
      <c r="D242" s="32"/>
      <c r="E242" s="32"/>
      <c r="F242" s="32"/>
      <c r="G242" s="32">
        <v>4</v>
      </c>
      <c r="H242" s="203">
        <v>2</v>
      </c>
      <c r="I242" s="5"/>
      <c r="J242" s="5"/>
      <c r="K242" s="32"/>
      <c r="L242" s="5"/>
      <c r="M242" s="20">
        <v>4</v>
      </c>
      <c r="N242" s="3"/>
      <c r="O242" s="5"/>
      <c r="W242" s="31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3"/>
      <c r="AJ242" s="3"/>
    </row>
    <row r="243" spans="1:36" ht="12.75" customHeight="1" x14ac:dyDescent="0.2">
      <c r="A243" s="31" t="s">
        <v>38</v>
      </c>
      <c r="B243" s="32"/>
      <c r="C243" s="32"/>
      <c r="D243" s="32"/>
      <c r="E243" s="32"/>
      <c r="F243" s="32"/>
      <c r="G243" s="32">
        <v>3</v>
      </c>
      <c r="H243" s="203">
        <v>2</v>
      </c>
      <c r="I243" s="5"/>
      <c r="J243" s="5"/>
      <c r="K243" s="32"/>
      <c r="L243" s="5"/>
      <c r="M243" s="20">
        <v>3</v>
      </c>
      <c r="N243" s="3"/>
      <c r="O243" s="5"/>
      <c r="W243" s="31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3"/>
      <c r="AJ243" s="3"/>
    </row>
    <row r="244" spans="1:36" ht="12.75" customHeight="1" x14ac:dyDescent="0.2">
      <c r="A244" s="31" t="s">
        <v>39</v>
      </c>
      <c r="B244" s="32"/>
      <c r="C244" s="32"/>
      <c r="D244" s="32"/>
      <c r="E244" s="32"/>
      <c r="F244" s="32"/>
      <c r="G244" s="32">
        <v>2</v>
      </c>
      <c r="H244" s="203"/>
      <c r="I244" s="5"/>
      <c r="J244" s="5"/>
      <c r="K244" s="32"/>
      <c r="L244" s="5"/>
      <c r="M244" s="20">
        <v>4</v>
      </c>
      <c r="N244" s="3"/>
      <c r="O244" s="5"/>
      <c r="W244" s="31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3"/>
      <c r="AJ244" s="3"/>
    </row>
    <row r="245" spans="1:36" ht="12.75" customHeight="1" x14ac:dyDescent="0.2">
      <c r="A245" s="31" t="s">
        <v>40</v>
      </c>
      <c r="B245" s="32"/>
      <c r="C245" s="32"/>
      <c r="D245" s="32"/>
      <c r="E245" s="32"/>
      <c r="F245" s="32"/>
      <c r="G245" s="32">
        <v>2</v>
      </c>
      <c r="H245" s="203">
        <v>1</v>
      </c>
      <c r="I245" s="5"/>
      <c r="J245" s="5"/>
      <c r="K245" s="32"/>
      <c r="L245" s="5"/>
      <c r="M245" s="20">
        <v>2</v>
      </c>
      <c r="N245" s="3"/>
      <c r="O245" s="5"/>
      <c r="W245" s="31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3"/>
      <c r="AJ245" s="3"/>
    </row>
    <row r="246" spans="1:36" ht="12.75" customHeight="1" x14ac:dyDescent="0.2">
      <c r="H246" s="206">
        <f>SUM(H237:H245)</f>
        <v>328</v>
      </c>
      <c r="I246" s="5">
        <f>SUM(H237:H239)/B234</f>
        <v>0.34270414993306558</v>
      </c>
      <c r="J246" s="5">
        <f>H246/B234</f>
        <v>0.43908969210174031</v>
      </c>
      <c r="K246" s="5">
        <f>J246-I246</f>
        <v>9.6385542168674732E-2</v>
      </c>
      <c r="L246" s="5"/>
      <c r="M246" s="6"/>
      <c r="N246" s="6"/>
      <c r="O246" s="5"/>
      <c r="W246" s="32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</row>
    <row r="247" spans="1:36" ht="12.75" customHeight="1" x14ac:dyDescent="0.2">
      <c r="I247" s="5"/>
      <c r="J247" s="5"/>
      <c r="K247" s="5"/>
      <c r="L247" s="5"/>
      <c r="M247" s="6"/>
      <c r="N247" s="6"/>
      <c r="O247" s="5"/>
      <c r="W247" s="32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</row>
    <row r="248" spans="1:36" ht="12.75" customHeight="1" x14ac:dyDescent="0.3">
      <c r="A248" s="44" t="s">
        <v>55</v>
      </c>
      <c r="I248" s="5"/>
      <c r="J248" s="5"/>
      <c r="L248" s="5"/>
      <c r="M248" s="6"/>
      <c r="N248" s="6"/>
      <c r="O248" s="5"/>
      <c r="W248" s="44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3"/>
      <c r="AJ248" s="3"/>
    </row>
    <row r="249" spans="1:36" ht="25.5" customHeight="1" x14ac:dyDescent="0.2">
      <c r="B249" s="228" t="s">
        <v>1</v>
      </c>
      <c r="C249" s="229"/>
      <c r="D249" s="229"/>
      <c r="E249" s="229"/>
      <c r="F249" s="229"/>
      <c r="G249" s="229"/>
      <c r="I249" s="7" t="s">
        <v>2</v>
      </c>
      <c r="J249" s="7" t="s">
        <v>3</v>
      </c>
      <c r="K249" s="8" t="s">
        <v>4</v>
      </c>
      <c r="L249" s="7" t="s">
        <v>5</v>
      </c>
      <c r="M249" s="9" t="s">
        <v>6</v>
      </c>
      <c r="N249" s="9" t="s">
        <v>7</v>
      </c>
      <c r="O249" s="10" t="s">
        <v>8</v>
      </c>
      <c r="W249" s="32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</row>
    <row r="250" spans="1:36" ht="12.75" customHeight="1" x14ac:dyDescent="0.2">
      <c r="A250" s="12" t="s">
        <v>9</v>
      </c>
      <c r="B250" s="13">
        <v>1</v>
      </c>
      <c r="C250" s="13">
        <v>2</v>
      </c>
      <c r="D250" s="13">
        <v>3</v>
      </c>
      <c r="E250" s="13">
        <v>4</v>
      </c>
      <c r="F250" s="13">
        <v>5</v>
      </c>
      <c r="G250" s="13">
        <v>6</v>
      </c>
      <c r="H250" s="201" t="s">
        <v>10</v>
      </c>
      <c r="I250" s="41"/>
      <c r="J250" s="15"/>
      <c r="K250" s="16"/>
      <c r="L250" s="17"/>
      <c r="M250" s="6"/>
      <c r="N250" s="6"/>
      <c r="O250" s="5"/>
      <c r="W250" s="4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3"/>
      <c r="AJ250" s="3"/>
    </row>
    <row r="251" spans="1:36" ht="12.75" customHeight="1" x14ac:dyDescent="0.2">
      <c r="A251" s="27" t="s">
        <v>19</v>
      </c>
      <c r="B251" s="13">
        <v>107</v>
      </c>
      <c r="C251" s="13"/>
      <c r="D251" s="13"/>
      <c r="E251" s="13"/>
      <c r="F251" s="13"/>
      <c r="G251" s="13"/>
      <c r="H251" s="202"/>
      <c r="I251" s="41"/>
      <c r="J251" s="15"/>
      <c r="K251" s="16"/>
      <c r="L251" s="17"/>
      <c r="M251" s="20">
        <f>B251</f>
        <v>107</v>
      </c>
      <c r="N251" s="6"/>
      <c r="O251" s="5"/>
      <c r="W251" s="31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3"/>
      <c r="AJ251" s="3"/>
    </row>
    <row r="252" spans="1:36" ht="12.75" customHeight="1" x14ac:dyDescent="0.2">
      <c r="A252" s="27" t="s">
        <v>20</v>
      </c>
      <c r="B252" s="13"/>
      <c r="C252" s="13">
        <v>76</v>
      </c>
      <c r="D252" s="13"/>
      <c r="E252" s="13"/>
      <c r="F252" s="13"/>
      <c r="G252" s="13"/>
      <c r="H252" s="203"/>
      <c r="I252" s="41"/>
      <c r="J252" s="41"/>
      <c r="K252" s="41"/>
      <c r="L252" s="17">
        <f>C252/B251</f>
        <v>0.71028037383177567</v>
      </c>
      <c r="M252" s="20">
        <v>77</v>
      </c>
      <c r="N252" s="3">
        <f t="shared" ref="N252:N256" si="65">M252/M251</f>
        <v>0.71962616822429903</v>
      </c>
      <c r="O252" s="5">
        <f t="shared" ref="O252:O256" si="66">100%-N252</f>
        <v>0.28037383177570097</v>
      </c>
      <c r="W252" s="31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3"/>
      <c r="AJ252" s="3"/>
    </row>
    <row r="253" spans="1:36" ht="12.75" customHeight="1" x14ac:dyDescent="0.2">
      <c r="A253" s="31" t="s">
        <v>21</v>
      </c>
      <c r="D253" s="32">
        <v>50</v>
      </c>
      <c r="H253" s="203"/>
      <c r="I253" s="5"/>
      <c r="J253" s="5"/>
      <c r="L253" s="5">
        <f>D253/C252</f>
        <v>0.65789473684210531</v>
      </c>
      <c r="M253" s="20">
        <v>61</v>
      </c>
      <c r="N253" s="3">
        <f t="shared" si="65"/>
        <v>0.79220779220779225</v>
      </c>
      <c r="O253" s="5">
        <f t="shared" si="66"/>
        <v>0.20779220779220775</v>
      </c>
      <c r="W253" s="32"/>
      <c r="AI253" s="3"/>
      <c r="AJ253" s="3"/>
    </row>
    <row r="254" spans="1:36" ht="12.75" customHeight="1" x14ac:dyDescent="0.2">
      <c r="A254" s="31" t="s">
        <v>22</v>
      </c>
      <c r="E254" s="32">
        <v>50</v>
      </c>
      <c r="H254" s="203"/>
      <c r="I254" s="5"/>
      <c r="J254" s="5"/>
      <c r="L254" s="5">
        <f>E254/D253</f>
        <v>1</v>
      </c>
      <c r="M254" s="20">
        <v>61</v>
      </c>
      <c r="N254" s="3">
        <f t="shared" si="65"/>
        <v>1</v>
      </c>
      <c r="O254" s="5">
        <f t="shared" si="66"/>
        <v>0</v>
      </c>
      <c r="W254" s="32"/>
      <c r="AI254" s="3"/>
      <c r="AJ254" s="3"/>
    </row>
    <row r="255" spans="1:36" ht="12.75" customHeight="1" x14ac:dyDescent="0.2">
      <c r="A255" s="31" t="s">
        <v>33</v>
      </c>
      <c r="F255" s="32">
        <v>22</v>
      </c>
      <c r="H255" s="203"/>
      <c r="I255" s="5"/>
      <c r="J255" s="5"/>
      <c r="L255" s="5">
        <f>F255/E254</f>
        <v>0.44</v>
      </c>
      <c r="M255" s="20">
        <v>33</v>
      </c>
      <c r="N255" s="3">
        <f t="shared" si="65"/>
        <v>0.54098360655737709</v>
      </c>
      <c r="O255" s="5">
        <f t="shared" si="66"/>
        <v>0.45901639344262291</v>
      </c>
      <c r="W255" s="32"/>
      <c r="AI255" s="3"/>
      <c r="AJ255" s="3"/>
    </row>
    <row r="256" spans="1:36" ht="12.75" customHeight="1" x14ac:dyDescent="0.2">
      <c r="A256" s="31" t="s">
        <v>34</v>
      </c>
      <c r="G256" s="32">
        <v>22</v>
      </c>
      <c r="H256" s="203">
        <v>19</v>
      </c>
      <c r="I256" s="5"/>
      <c r="J256" s="5"/>
      <c r="L256" s="5">
        <f>G256/F255</f>
        <v>1</v>
      </c>
      <c r="M256" s="20">
        <v>33</v>
      </c>
      <c r="N256" s="3">
        <f t="shared" si="65"/>
        <v>1</v>
      </c>
      <c r="O256" s="5">
        <f t="shared" si="66"/>
        <v>0</v>
      </c>
      <c r="W256" s="32"/>
      <c r="AI256" s="3"/>
      <c r="AJ256" s="3"/>
    </row>
    <row r="257" spans="1:36" ht="12.75" customHeight="1" x14ac:dyDescent="0.2">
      <c r="A257" s="31" t="s">
        <v>36</v>
      </c>
      <c r="G257" s="32">
        <v>20</v>
      </c>
      <c r="H257" s="203">
        <v>6</v>
      </c>
      <c r="I257" s="5"/>
      <c r="J257" s="5"/>
      <c r="L257" s="5"/>
      <c r="M257" s="20">
        <v>23</v>
      </c>
      <c r="N257" s="3"/>
      <c r="O257" s="5"/>
      <c r="W257" s="32"/>
      <c r="AI257" s="3"/>
      <c r="AJ257" s="3"/>
    </row>
    <row r="258" spans="1:36" ht="12.75" customHeight="1" x14ac:dyDescent="0.2">
      <c r="A258" s="31" t="s">
        <v>37</v>
      </c>
      <c r="G258" s="32">
        <v>2</v>
      </c>
      <c r="H258" s="203"/>
      <c r="I258" s="5"/>
      <c r="J258" s="5"/>
      <c r="L258" s="5"/>
      <c r="M258" s="20">
        <v>2</v>
      </c>
      <c r="N258" s="3"/>
      <c r="O258" s="5"/>
      <c r="W258" s="32"/>
      <c r="AI258" s="3"/>
      <c r="AJ258" s="3"/>
    </row>
    <row r="259" spans="1:36" ht="12.75" customHeight="1" x14ac:dyDescent="0.2">
      <c r="A259" s="31" t="s">
        <v>38</v>
      </c>
      <c r="G259" s="32">
        <v>1</v>
      </c>
      <c r="H259" s="203">
        <v>1</v>
      </c>
      <c r="I259" s="5"/>
      <c r="J259" s="5"/>
      <c r="L259" s="5"/>
      <c r="M259" s="20">
        <v>1</v>
      </c>
      <c r="N259" s="3"/>
      <c r="O259" s="5"/>
      <c r="W259" s="32"/>
      <c r="AI259" s="3"/>
      <c r="AJ259" s="3"/>
    </row>
    <row r="260" spans="1:36" ht="12.75" customHeight="1" x14ac:dyDescent="0.2">
      <c r="A260" s="31" t="s">
        <v>39</v>
      </c>
      <c r="H260" s="203"/>
      <c r="I260" s="5"/>
      <c r="J260" s="5"/>
      <c r="L260" s="5"/>
      <c r="M260" s="20"/>
      <c r="N260" s="3"/>
      <c r="O260" s="5"/>
      <c r="W260" s="32"/>
      <c r="AI260" s="3"/>
      <c r="AJ260" s="3"/>
    </row>
    <row r="261" spans="1:36" ht="12.75" customHeight="1" x14ac:dyDescent="0.2">
      <c r="A261" s="31" t="s">
        <v>40</v>
      </c>
      <c r="H261" s="203"/>
      <c r="I261" s="5"/>
      <c r="J261" s="5"/>
      <c r="L261" s="5"/>
      <c r="M261" s="20"/>
      <c r="N261" s="3"/>
      <c r="O261" s="5"/>
      <c r="W261" s="32"/>
      <c r="AI261" s="3"/>
      <c r="AJ261" s="3"/>
    </row>
    <row r="262" spans="1:36" ht="12.75" customHeight="1" x14ac:dyDescent="0.2">
      <c r="A262" s="31" t="s">
        <v>41</v>
      </c>
      <c r="H262" s="203"/>
      <c r="I262" s="5"/>
      <c r="J262" s="5"/>
      <c r="L262" s="5"/>
      <c r="M262" s="20"/>
      <c r="N262" s="3"/>
      <c r="O262" s="5"/>
      <c r="W262" s="32"/>
      <c r="AI262" s="3"/>
      <c r="AJ262" s="3"/>
    </row>
    <row r="263" spans="1:36" ht="12.75" customHeight="1" x14ac:dyDescent="0.2">
      <c r="H263" s="206">
        <f>SUM(H256:H259)</f>
        <v>26</v>
      </c>
      <c r="I263" s="5">
        <f>H256/B251</f>
        <v>0.17757009345794392</v>
      </c>
      <c r="J263" s="5">
        <f>H263/B251</f>
        <v>0.24299065420560748</v>
      </c>
      <c r="K263" s="5">
        <f>J263-I263</f>
        <v>6.5420560747663559E-2</v>
      </c>
      <c r="L263" s="5"/>
      <c r="M263" s="6"/>
      <c r="N263" s="6"/>
      <c r="O263" s="5"/>
      <c r="W263" s="32"/>
      <c r="AI263" s="3"/>
      <c r="AJ263" s="3"/>
    </row>
    <row r="264" spans="1:36" ht="12.75" customHeight="1" x14ac:dyDescent="0.3">
      <c r="A264" s="44" t="s">
        <v>56</v>
      </c>
      <c r="I264" s="5"/>
      <c r="J264" s="5"/>
      <c r="L264" s="5"/>
      <c r="M264" s="6"/>
      <c r="N264" s="6"/>
      <c r="O264" s="5"/>
      <c r="W264" s="32"/>
      <c r="AI264" s="3"/>
      <c r="AJ264" s="3"/>
    </row>
    <row r="265" spans="1:36" ht="25.5" customHeight="1" x14ac:dyDescent="0.2">
      <c r="B265" s="228" t="s">
        <v>1</v>
      </c>
      <c r="C265" s="229"/>
      <c r="D265" s="229"/>
      <c r="E265" s="229"/>
      <c r="F265" s="229"/>
      <c r="G265" s="229"/>
      <c r="I265" s="7" t="s">
        <v>2</v>
      </c>
      <c r="J265" s="7" t="s">
        <v>3</v>
      </c>
      <c r="K265" s="8" t="s">
        <v>4</v>
      </c>
      <c r="L265" s="7" t="s">
        <v>5</v>
      </c>
      <c r="M265" s="9" t="s">
        <v>6</v>
      </c>
      <c r="N265" s="9" t="s">
        <v>7</v>
      </c>
      <c r="O265" s="10" t="s">
        <v>8</v>
      </c>
      <c r="W265" s="32"/>
      <c r="AI265" s="3"/>
      <c r="AJ265" s="3"/>
    </row>
    <row r="266" spans="1:36" ht="12.75" customHeight="1" x14ac:dyDescent="0.2">
      <c r="A266" s="12" t="s">
        <v>9</v>
      </c>
      <c r="B266" s="13">
        <v>1</v>
      </c>
      <c r="C266" s="13">
        <v>2</v>
      </c>
      <c r="D266" s="13">
        <v>3</v>
      </c>
      <c r="E266" s="13">
        <v>4</v>
      </c>
      <c r="F266" s="13">
        <v>5</v>
      </c>
      <c r="G266" s="13">
        <v>6</v>
      </c>
      <c r="H266" s="201" t="s">
        <v>10</v>
      </c>
      <c r="I266" s="41"/>
      <c r="J266" s="15"/>
      <c r="K266" s="16"/>
      <c r="L266" s="17"/>
      <c r="M266" s="6"/>
      <c r="N266" s="6"/>
      <c r="O266" s="5"/>
      <c r="W266" s="32"/>
      <c r="AI266" s="3"/>
      <c r="AJ266" s="3"/>
    </row>
    <row r="267" spans="1:36" ht="12.75" customHeight="1" x14ac:dyDescent="0.2">
      <c r="A267" s="27" t="s">
        <v>20</v>
      </c>
      <c r="B267" s="13">
        <v>705</v>
      </c>
      <c r="C267" s="13"/>
      <c r="D267" s="13"/>
      <c r="E267" s="13"/>
      <c r="F267" s="13"/>
      <c r="G267" s="13"/>
      <c r="H267" s="202"/>
      <c r="I267" s="41"/>
      <c r="J267" s="15"/>
      <c r="K267" s="16"/>
      <c r="L267" s="17"/>
      <c r="M267" s="20">
        <f>B267</f>
        <v>705</v>
      </c>
      <c r="N267" s="6"/>
      <c r="O267" s="5"/>
      <c r="W267" s="32"/>
      <c r="AI267" s="3"/>
      <c r="AJ267" s="3"/>
    </row>
    <row r="268" spans="1:36" ht="12.75" customHeight="1" x14ac:dyDescent="0.2">
      <c r="A268" s="31" t="s">
        <v>21</v>
      </c>
      <c r="B268" s="13"/>
      <c r="C268" s="13">
        <v>529</v>
      </c>
      <c r="D268" s="13"/>
      <c r="E268" s="13"/>
      <c r="F268" s="13"/>
      <c r="G268" s="13"/>
      <c r="H268" s="203"/>
      <c r="I268" s="41"/>
      <c r="J268" s="41"/>
      <c r="K268" s="41"/>
      <c r="L268" s="17">
        <f>C268/B267</f>
        <v>0.75035460992907799</v>
      </c>
      <c r="M268" s="20">
        <v>532</v>
      </c>
      <c r="N268" s="3">
        <f t="shared" ref="N268:N272" si="67">M268/M267</f>
        <v>0.75460992907801416</v>
      </c>
      <c r="O268" s="5">
        <f t="shared" ref="O268:O272" si="68">100%-N268</f>
        <v>0.24539007092198584</v>
      </c>
      <c r="W268" s="32"/>
      <c r="AI268" s="3"/>
      <c r="AJ268" s="3"/>
    </row>
    <row r="269" spans="1:36" ht="12.75" customHeight="1" x14ac:dyDescent="0.2">
      <c r="A269" s="31" t="s">
        <v>22</v>
      </c>
      <c r="B269" s="32"/>
      <c r="C269" s="32"/>
      <c r="D269" s="32">
        <v>529</v>
      </c>
      <c r="E269" s="32"/>
      <c r="F269" s="32"/>
      <c r="G269" s="32"/>
      <c r="H269" s="203"/>
      <c r="I269" s="5"/>
      <c r="J269" s="5"/>
      <c r="K269" s="5"/>
      <c r="L269" s="5">
        <f>D269/C268</f>
        <v>1</v>
      </c>
      <c r="M269" s="20">
        <v>540</v>
      </c>
      <c r="N269" s="3">
        <f t="shared" si="67"/>
        <v>1.0150375939849625</v>
      </c>
      <c r="O269" s="5">
        <f t="shared" si="68"/>
        <v>-1.5037593984962516E-2</v>
      </c>
      <c r="W269" s="32"/>
      <c r="AI269" s="3"/>
      <c r="AJ269" s="3"/>
    </row>
    <row r="270" spans="1:36" ht="12.75" customHeight="1" x14ac:dyDescent="0.2">
      <c r="A270" s="31" t="s">
        <v>33</v>
      </c>
      <c r="B270" s="32"/>
      <c r="C270" s="32"/>
      <c r="D270" s="32"/>
      <c r="E270" s="32">
        <v>370</v>
      </c>
      <c r="F270" s="32"/>
      <c r="G270" s="32"/>
      <c r="H270" s="203">
        <v>4</v>
      </c>
      <c r="I270" s="5"/>
      <c r="J270" s="5"/>
      <c r="K270" s="5"/>
      <c r="L270" s="5">
        <f>E270/D269</f>
        <v>0.69943289224952743</v>
      </c>
      <c r="M270" s="20">
        <v>425</v>
      </c>
      <c r="N270" s="3">
        <f t="shared" si="67"/>
        <v>0.78703703703703709</v>
      </c>
      <c r="O270" s="5">
        <f t="shared" si="68"/>
        <v>0.21296296296296291</v>
      </c>
      <c r="W270" s="32"/>
      <c r="AI270" s="3"/>
      <c r="AJ270" s="3"/>
    </row>
    <row r="271" spans="1:36" ht="12.75" customHeight="1" x14ac:dyDescent="0.2">
      <c r="A271" s="31" t="s">
        <v>34</v>
      </c>
      <c r="F271" s="32">
        <v>326</v>
      </c>
      <c r="H271" s="203">
        <v>5</v>
      </c>
      <c r="I271" s="5"/>
      <c r="J271" s="5"/>
      <c r="L271" s="5">
        <f>F271/E270</f>
        <v>0.88108108108108107</v>
      </c>
      <c r="M271" s="20">
        <v>391</v>
      </c>
      <c r="N271" s="3">
        <f t="shared" si="67"/>
        <v>0.92</v>
      </c>
      <c r="O271" s="5">
        <f t="shared" si="68"/>
        <v>7.999999999999996E-2</v>
      </c>
      <c r="W271" s="32"/>
      <c r="AI271" s="3"/>
      <c r="AJ271" s="3"/>
    </row>
    <row r="272" spans="1:36" ht="12.75" customHeight="1" x14ac:dyDescent="0.2">
      <c r="A272" s="31" t="s">
        <v>36</v>
      </c>
      <c r="G272" s="32">
        <v>326</v>
      </c>
      <c r="H272" s="203">
        <v>266</v>
      </c>
      <c r="I272" s="5"/>
      <c r="J272" s="5"/>
      <c r="L272" s="5">
        <f>G272/F271</f>
        <v>1</v>
      </c>
      <c r="M272" s="20">
        <v>387</v>
      </c>
      <c r="N272" s="3">
        <f t="shared" si="67"/>
        <v>0.98976982097186705</v>
      </c>
      <c r="O272" s="5">
        <f t="shared" si="68"/>
        <v>1.0230179028132946E-2</v>
      </c>
      <c r="W272" s="32"/>
      <c r="AI272" s="3"/>
      <c r="AJ272" s="3"/>
    </row>
    <row r="273" spans="1:36" ht="12.75" customHeight="1" x14ac:dyDescent="0.2">
      <c r="A273" s="31" t="s">
        <v>37</v>
      </c>
      <c r="G273" s="32">
        <v>65</v>
      </c>
      <c r="H273" s="203">
        <v>33</v>
      </c>
      <c r="I273" s="5"/>
      <c r="J273" s="5"/>
      <c r="L273" s="5"/>
      <c r="M273" s="20">
        <v>68</v>
      </c>
      <c r="N273" s="3"/>
      <c r="O273" s="5"/>
      <c r="W273" s="32"/>
      <c r="AI273" s="3"/>
      <c r="AJ273" s="3"/>
    </row>
    <row r="274" spans="1:36" ht="12.75" customHeight="1" x14ac:dyDescent="0.2">
      <c r="A274" s="31" t="s">
        <v>38</v>
      </c>
      <c r="G274" s="32">
        <v>25</v>
      </c>
      <c r="H274" s="203">
        <v>18</v>
      </c>
      <c r="I274" s="5"/>
      <c r="J274" s="5"/>
      <c r="L274" s="5"/>
      <c r="M274" s="20">
        <v>30</v>
      </c>
      <c r="N274" s="3"/>
      <c r="O274" s="5"/>
      <c r="W274" s="32"/>
      <c r="AI274" s="3"/>
      <c r="AJ274" s="3"/>
    </row>
    <row r="275" spans="1:36" ht="12.75" customHeight="1" x14ac:dyDescent="0.2">
      <c r="A275" s="31" t="s">
        <v>39</v>
      </c>
      <c r="G275" s="32">
        <v>10</v>
      </c>
      <c r="H275" s="203">
        <v>6</v>
      </c>
      <c r="I275" s="5"/>
      <c r="J275" s="5"/>
      <c r="L275" s="5"/>
      <c r="M275" s="20">
        <v>12</v>
      </c>
      <c r="N275" s="3"/>
      <c r="O275" s="5"/>
      <c r="W275" s="32"/>
      <c r="AI275" s="3"/>
      <c r="AJ275" s="3"/>
    </row>
    <row r="276" spans="1:36" ht="12.75" customHeight="1" x14ac:dyDescent="0.2">
      <c r="A276" s="31" t="s">
        <v>40</v>
      </c>
      <c r="G276" s="32">
        <v>2</v>
      </c>
      <c r="H276" s="203"/>
      <c r="I276" s="5"/>
      <c r="J276" s="5"/>
      <c r="L276" s="5"/>
      <c r="M276" s="20">
        <v>2</v>
      </c>
      <c r="N276" s="3"/>
      <c r="O276" s="5"/>
      <c r="W276" s="32"/>
      <c r="AI276" s="3"/>
      <c r="AJ276" s="3"/>
    </row>
    <row r="277" spans="1:36" ht="12.75" customHeight="1" x14ac:dyDescent="0.2">
      <c r="A277" s="31" t="s">
        <v>41</v>
      </c>
      <c r="G277" s="32">
        <v>2</v>
      </c>
      <c r="H277" s="203">
        <v>2</v>
      </c>
      <c r="I277" s="5"/>
      <c r="J277" s="5"/>
      <c r="L277" s="5"/>
      <c r="M277" s="20">
        <v>2</v>
      </c>
      <c r="N277" s="3"/>
      <c r="O277" s="5"/>
      <c r="W277" s="32"/>
      <c r="AI277" s="3"/>
      <c r="AJ277" s="3"/>
    </row>
    <row r="278" spans="1:36" ht="12.75" customHeight="1" x14ac:dyDescent="0.2">
      <c r="H278" s="206">
        <f>SUM(H270:H277)</f>
        <v>334</v>
      </c>
      <c r="I278" s="5">
        <f>SUM(H270:H272)/B267</f>
        <v>0.39007092198581561</v>
      </c>
      <c r="J278" s="5">
        <f>H278/B267</f>
        <v>0.47375886524822697</v>
      </c>
      <c r="K278" s="5">
        <f>J278-I278</f>
        <v>8.3687943262411357E-2</v>
      </c>
      <c r="L278" s="5"/>
      <c r="M278" s="6"/>
      <c r="N278" s="6"/>
      <c r="O278" s="5"/>
      <c r="W278" s="32"/>
      <c r="AI278" s="3"/>
      <c r="AJ278" s="3"/>
    </row>
    <row r="279" spans="1:36" ht="12.75" customHeight="1" x14ac:dyDescent="0.3">
      <c r="A279" s="44" t="s">
        <v>57</v>
      </c>
      <c r="I279" s="5"/>
      <c r="J279" s="5"/>
      <c r="L279" s="5"/>
      <c r="M279" s="6"/>
      <c r="N279" s="6"/>
      <c r="O279" s="5"/>
      <c r="W279" s="32"/>
      <c r="AI279" s="3"/>
      <c r="AJ279" s="3"/>
    </row>
    <row r="280" spans="1:36" ht="25.5" customHeight="1" x14ac:dyDescent="0.2">
      <c r="B280" s="228" t="s">
        <v>1</v>
      </c>
      <c r="C280" s="229"/>
      <c r="D280" s="229"/>
      <c r="E280" s="229"/>
      <c r="F280" s="229"/>
      <c r="G280" s="229"/>
      <c r="I280" s="7" t="s">
        <v>2</v>
      </c>
      <c r="J280" s="7" t="s">
        <v>3</v>
      </c>
      <c r="K280" s="8" t="s">
        <v>4</v>
      </c>
      <c r="L280" s="7" t="s">
        <v>5</v>
      </c>
      <c r="M280" s="9" t="s">
        <v>6</v>
      </c>
      <c r="N280" s="9" t="s">
        <v>7</v>
      </c>
      <c r="O280" s="10" t="s">
        <v>8</v>
      </c>
      <c r="W280" s="32"/>
      <c r="AI280" s="3"/>
      <c r="AJ280" s="3"/>
    </row>
    <row r="281" spans="1:36" ht="12.75" customHeight="1" x14ac:dyDescent="0.2">
      <c r="A281" s="12" t="s">
        <v>9</v>
      </c>
      <c r="B281" s="13">
        <v>1</v>
      </c>
      <c r="C281" s="13">
        <v>2</v>
      </c>
      <c r="D281" s="13">
        <v>3</v>
      </c>
      <c r="E281" s="13">
        <v>4</v>
      </c>
      <c r="F281" s="13">
        <v>5</v>
      </c>
      <c r="G281" s="13">
        <v>6</v>
      </c>
      <c r="H281" s="201" t="s">
        <v>10</v>
      </c>
      <c r="I281" s="41"/>
      <c r="J281" s="15"/>
      <c r="K281" s="16"/>
      <c r="L281" s="17"/>
      <c r="M281" s="6"/>
      <c r="N281" s="6"/>
      <c r="O281" s="5"/>
      <c r="W281" s="32"/>
      <c r="AI281" s="3"/>
      <c r="AJ281" s="3"/>
    </row>
    <row r="282" spans="1:36" ht="12.75" customHeight="1" x14ac:dyDescent="0.2">
      <c r="A282" s="31" t="s">
        <v>21</v>
      </c>
      <c r="B282" s="13">
        <v>164</v>
      </c>
      <c r="C282" s="13"/>
      <c r="D282" s="13"/>
      <c r="E282" s="13"/>
      <c r="F282" s="13"/>
      <c r="G282" s="13"/>
      <c r="H282" s="202"/>
      <c r="I282" s="41"/>
      <c r="J282" s="15"/>
      <c r="K282" s="16"/>
      <c r="L282" s="17"/>
      <c r="M282" s="20">
        <f>B282</f>
        <v>164</v>
      </c>
      <c r="N282" s="6"/>
      <c r="O282" s="5"/>
      <c r="W282" s="32"/>
      <c r="AI282" s="3"/>
      <c r="AJ282" s="3"/>
    </row>
    <row r="283" spans="1:36" ht="12.75" customHeight="1" x14ac:dyDescent="0.2">
      <c r="A283" s="31" t="s">
        <v>22</v>
      </c>
      <c r="B283" s="13"/>
      <c r="C283" s="13">
        <v>158</v>
      </c>
      <c r="D283" s="13"/>
      <c r="E283" s="13"/>
      <c r="F283" s="13"/>
      <c r="G283" s="13"/>
      <c r="H283" s="203"/>
      <c r="I283" s="41"/>
      <c r="J283" s="41"/>
      <c r="K283" s="41"/>
      <c r="L283" s="17">
        <f>C283/B282</f>
        <v>0.96341463414634143</v>
      </c>
      <c r="M283" s="20">
        <v>162</v>
      </c>
      <c r="N283" s="3">
        <f t="shared" ref="N283:N287" si="69">M283/M282</f>
        <v>0.98780487804878048</v>
      </c>
      <c r="O283" s="5">
        <f t="shared" ref="O283:O287" si="70">100%-N283</f>
        <v>1.2195121951219523E-2</v>
      </c>
      <c r="W283" s="32"/>
      <c r="AI283" s="3"/>
      <c r="AJ283" s="3"/>
    </row>
    <row r="284" spans="1:36" ht="12.75" customHeight="1" x14ac:dyDescent="0.2">
      <c r="A284" s="31" t="s">
        <v>33</v>
      </c>
      <c r="B284" s="32"/>
      <c r="C284" s="32"/>
      <c r="D284" s="32">
        <v>69</v>
      </c>
      <c r="E284" s="32"/>
      <c r="F284" s="32"/>
      <c r="G284" s="32"/>
      <c r="H284" s="203"/>
      <c r="I284" s="5"/>
      <c r="J284" s="5"/>
      <c r="K284" s="5"/>
      <c r="L284" s="5">
        <f>D284/C283</f>
        <v>0.43670886075949367</v>
      </c>
      <c r="M284" s="20">
        <v>138</v>
      </c>
      <c r="N284" s="3">
        <f t="shared" si="69"/>
        <v>0.85185185185185186</v>
      </c>
      <c r="O284" s="5">
        <f t="shared" si="70"/>
        <v>0.14814814814814814</v>
      </c>
      <c r="W284" s="32"/>
      <c r="AI284" s="3"/>
      <c r="AJ284" s="3"/>
    </row>
    <row r="285" spans="1:36" ht="12.75" customHeight="1" x14ac:dyDescent="0.2">
      <c r="A285" s="31" t="s">
        <v>34</v>
      </c>
      <c r="E285" s="32">
        <v>40</v>
      </c>
      <c r="H285" s="203"/>
      <c r="I285" s="5"/>
      <c r="J285" s="5"/>
      <c r="L285" s="5">
        <f>E285/D284</f>
        <v>0.57971014492753625</v>
      </c>
      <c r="M285" s="20">
        <v>130</v>
      </c>
      <c r="N285" s="3">
        <f t="shared" si="69"/>
        <v>0.94202898550724634</v>
      </c>
      <c r="O285" s="5">
        <f t="shared" si="70"/>
        <v>5.7971014492753659E-2</v>
      </c>
      <c r="W285" s="32"/>
      <c r="AI285" s="3"/>
      <c r="AJ285" s="3"/>
    </row>
    <row r="286" spans="1:36" ht="12.75" customHeight="1" x14ac:dyDescent="0.2">
      <c r="A286" s="31" t="s">
        <v>36</v>
      </c>
      <c r="F286" s="32">
        <v>40</v>
      </c>
      <c r="H286" s="203"/>
      <c r="I286" s="5"/>
      <c r="J286" s="5"/>
      <c r="L286" s="5">
        <f>F286/E285</f>
        <v>1</v>
      </c>
      <c r="M286" s="20">
        <v>128</v>
      </c>
      <c r="N286" s="3">
        <f t="shared" si="69"/>
        <v>0.98461538461538467</v>
      </c>
      <c r="O286" s="5">
        <f t="shared" si="70"/>
        <v>1.538461538461533E-2</v>
      </c>
      <c r="W286" s="32"/>
      <c r="AI286" s="3"/>
      <c r="AJ286" s="3"/>
    </row>
    <row r="287" spans="1:36" ht="12.75" customHeight="1" x14ac:dyDescent="0.2">
      <c r="A287" s="31" t="s">
        <v>37</v>
      </c>
      <c r="G287" s="32">
        <v>37</v>
      </c>
      <c r="H287" s="203">
        <v>18</v>
      </c>
      <c r="I287" s="5"/>
      <c r="J287" s="5"/>
      <c r="L287" s="5">
        <f>G287/F286</f>
        <v>0.92500000000000004</v>
      </c>
      <c r="M287" s="20">
        <v>39</v>
      </c>
      <c r="N287" s="3">
        <f t="shared" si="69"/>
        <v>0.3046875</v>
      </c>
      <c r="O287" s="5">
        <f t="shared" si="70"/>
        <v>0.6953125</v>
      </c>
      <c r="W287" s="32"/>
      <c r="AI287" s="3"/>
      <c r="AJ287" s="3"/>
    </row>
    <row r="288" spans="1:36" ht="12.75" customHeight="1" x14ac:dyDescent="0.2">
      <c r="A288" s="31" t="s">
        <v>38</v>
      </c>
      <c r="G288" s="32">
        <v>16</v>
      </c>
      <c r="H288" s="203">
        <v>10</v>
      </c>
      <c r="I288" s="5"/>
      <c r="J288" s="5"/>
      <c r="L288" s="5"/>
      <c r="M288" s="20">
        <v>16</v>
      </c>
      <c r="N288" s="3"/>
      <c r="O288" s="5"/>
      <c r="W288" s="32"/>
      <c r="AI288" s="3"/>
      <c r="AJ288" s="3"/>
    </row>
    <row r="289" spans="1:36" ht="12.75" customHeight="1" x14ac:dyDescent="0.2">
      <c r="A289" s="31" t="s">
        <v>39</v>
      </c>
      <c r="G289" s="32">
        <v>7</v>
      </c>
      <c r="H289" s="203">
        <v>5</v>
      </c>
      <c r="I289" s="5"/>
      <c r="J289" s="5"/>
      <c r="L289" s="5"/>
      <c r="M289" s="20">
        <v>8</v>
      </c>
      <c r="N289" s="3"/>
      <c r="O289" s="5"/>
      <c r="W289" s="32"/>
      <c r="AI289" s="3"/>
      <c r="AJ289" s="3"/>
    </row>
    <row r="290" spans="1:36" ht="12.75" customHeight="1" x14ac:dyDescent="0.2">
      <c r="A290" s="31" t="s">
        <v>40</v>
      </c>
      <c r="G290" s="32">
        <v>2</v>
      </c>
      <c r="H290" s="203">
        <v>2</v>
      </c>
      <c r="I290" s="5"/>
      <c r="J290" s="5"/>
      <c r="L290" s="5"/>
      <c r="M290" s="20">
        <v>2</v>
      </c>
      <c r="N290" s="3"/>
      <c r="O290" s="5"/>
      <c r="W290" s="32"/>
      <c r="AI290" s="3"/>
      <c r="AJ290" s="3"/>
    </row>
    <row r="291" spans="1:36" ht="12.75" customHeight="1" x14ac:dyDescent="0.2">
      <c r="A291" s="31" t="s">
        <v>41</v>
      </c>
      <c r="H291" s="203"/>
      <c r="I291" s="5"/>
      <c r="J291" s="5"/>
      <c r="L291" s="5"/>
      <c r="M291" s="20"/>
      <c r="N291" s="3"/>
      <c r="O291" s="5"/>
      <c r="W291" s="32"/>
      <c r="AI291" s="3"/>
      <c r="AJ291" s="3"/>
    </row>
    <row r="292" spans="1:36" ht="12.75" customHeight="1" x14ac:dyDescent="0.2">
      <c r="H292" s="206">
        <f>SUM(H287:H290)</f>
        <v>35</v>
      </c>
      <c r="I292" s="5">
        <f>H287/B282</f>
        <v>0.10975609756097561</v>
      </c>
      <c r="J292" s="5">
        <f>H292/B282</f>
        <v>0.21341463414634146</v>
      </c>
      <c r="K292" s="5">
        <f>J292-I292</f>
        <v>0.10365853658536585</v>
      </c>
      <c r="L292" s="5"/>
      <c r="M292" s="6"/>
      <c r="N292" s="6"/>
      <c r="O292" s="5"/>
      <c r="W292" s="32"/>
      <c r="AI292" s="3"/>
      <c r="AJ292" s="3"/>
    </row>
    <row r="293" spans="1:36" ht="12.75" customHeight="1" x14ac:dyDescent="0.3">
      <c r="A293" s="44" t="s">
        <v>58</v>
      </c>
      <c r="I293" s="5"/>
      <c r="J293" s="5"/>
      <c r="L293" s="5"/>
      <c r="M293" s="6"/>
      <c r="N293" s="6"/>
      <c r="O293" s="5"/>
      <c r="W293" s="32"/>
      <c r="AI293" s="3"/>
      <c r="AJ293" s="3"/>
    </row>
    <row r="294" spans="1:36" ht="25.5" customHeight="1" x14ac:dyDescent="0.2">
      <c r="B294" s="228" t="s">
        <v>1</v>
      </c>
      <c r="C294" s="229"/>
      <c r="D294" s="229"/>
      <c r="E294" s="229"/>
      <c r="F294" s="229"/>
      <c r="G294" s="229"/>
      <c r="I294" s="7" t="s">
        <v>2</v>
      </c>
      <c r="J294" s="7" t="s">
        <v>3</v>
      </c>
      <c r="K294" s="8" t="s">
        <v>4</v>
      </c>
      <c r="L294" s="7" t="s">
        <v>5</v>
      </c>
      <c r="M294" s="9" t="s">
        <v>6</v>
      </c>
      <c r="N294" s="9" t="s">
        <v>7</v>
      </c>
      <c r="O294" s="10" t="s">
        <v>8</v>
      </c>
      <c r="W294" s="32"/>
      <c r="AI294" s="3"/>
      <c r="AJ294" s="3"/>
    </row>
    <row r="295" spans="1:36" ht="12.75" customHeight="1" x14ac:dyDescent="0.2">
      <c r="A295" s="12" t="s">
        <v>9</v>
      </c>
      <c r="B295" s="13">
        <v>1</v>
      </c>
      <c r="C295" s="13">
        <v>2</v>
      </c>
      <c r="D295" s="13">
        <v>3</v>
      </c>
      <c r="E295" s="13">
        <v>4</v>
      </c>
      <c r="F295" s="13">
        <v>5</v>
      </c>
      <c r="G295" s="13">
        <v>6</v>
      </c>
      <c r="H295" s="201" t="s">
        <v>10</v>
      </c>
      <c r="I295" s="41"/>
      <c r="J295" s="15"/>
      <c r="K295" s="16"/>
      <c r="L295" s="17"/>
      <c r="M295" s="6"/>
      <c r="N295" s="6"/>
      <c r="O295" s="5"/>
      <c r="W295" s="32"/>
      <c r="AI295" s="3"/>
      <c r="AJ295" s="3"/>
    </row>
    <row r="296" spans="1:36" ht="12.75" customHeight="1" x14ac:dyDescent="0.2">
      <c r="A296" s="31" t="s">
        <v>22</v>
      </c>
      <c r="B296" s="13">
        <v>668</v>
      </c>
      <c r="C296" s="13"/>
      <c r="D296" s="13"/>
      <c r="E296" s="13"/>
      <c r="F296" s="13"/>
      <c r="G296" s="13"/>
      <c r="H296" s="202"/>
      <c r="I296" s="41"/>
      <c r="J296" s="15"/>
      <c r="K296" s="16"/>
      <c r="L296" s="17"/>
      <c r="M296" s="20">
        <f>B296</f>
        <v>668</v>
      </c>
      <c r="N296" s="6"/>
      <c r="O296" s="5"/>
      <c r="W296" s="32"/>
      <c r="AI296" s="3"/>
      <c r="AJ296" s="3"/>
    </row>
    <row r="297" spans="1:36" ht="12.75" customHeight="1" x14ac:dyDescent="0.2">
      <c r="A297" s="31" t="s">
        <v>33</v>
      </c>
      <c r="B297" s="13"/>
      <c r="C297" s="13">
        <v>506</v>
      </c>
      <c r="D297" s="13"/>
      <c r="E297" s="13"/>
      <c r="F297" s="13"/>
      <c r="G297" s="13"/>
      <c r="H297" s="203"/>
      <c r="I297" s="41"/>
      <c r="J297" s="41"/>
      <c r="K297" s="41"/>
      <c r="L297" s="17">
        <f>C297/B296</f>
        <v>0.75748502994011979</v>
      </c>
      <c r="M297" s="20">
        <v>510</v>
      </c>
      <c r="N297" s="3">
        <f t="shared" ref="N297:N301" si="71">M297/M296</f>
        <v>0.76347305389221554</v>
      </c>
      <c r="O297" s="5">
        <f t="shared" ref="O297:O301" si="72">100%-N297</f>
        <v>0.23652694610778446</v>
      </c>
      <c r="W297" s="32"/>
      <c r="AI297" s="3"/>
      <c r="AJ297" s="3"/>
    </row>
    <row r="298" spans="1:36" ht="12.75" customHeight="1" x14ac:dyDescent="0.2">
      <c r="A298" s="31" t="s">
        <v>34</v>
      </c>
      <c r="D298" s="32">
        <v>445</v>
      </c>
      <c r="H298" s="203"/>
      <c r="I298" s="5"/>
      <c r="J298" s="5"/>
      <c r="L298" s="5">
        <f>D298/C297</f>
        <v>0.87944664031620556</v>
      </c>
      <c r="M298" s="20">
        <v>472</v>
      </c>
      <c r="N298" s="3">
        <f t="shared" si="71"/>
        <v>0.92549019607843142</v>
      </c>
      <c r="O298" s="5">
        <f t="shared" si="72"/>
        <v>7.4509803921568585E-2</v>
      </c>
      <c r="W298" s="32"/>
      <c r="AI298" s="3"/>
      <c r="AJ298" s="3"/>
    </row>
    <row r="299" spans="1:36" ht="12.75" customHeight="1" x14ac:dyDescent="0.2">
      <c r="A299" s="31" t="s">
        <v>36</v>
      </c>
      <c r="E299" s="32">
        <v>440</v>
      </c>
      <c r="H299" s="203"/>
      <c r="I299" s="5"/>
      <c r="J299" s="5"/>
      <c r="L299" s="5">
        <f>E299/D298</f>
        <v>0.9887640449438202</v>
      </c>
      <c r="M299" s="20">
        <v>336</v>
      </c>
      <c r="N299" s="3">
        <f t="shared" si="71"/>
        <v>0.71186440677966101</v>
      </c>
      <c r="O299" s="5">
        <f t="shared" si="72"/>
        <v>0.28813559322033899</v>
      </c>
      <c r="W299" s="32"/>
      <c r="AI299" s="3"/>
      <c r="AJ299" s="3"/>
    </row>
    <row r="300" spans="1:36" ht="12.75" customHeight="1" x14ac:dyDescent="0.2">
      <c r="A300" s="31" t="s">
        <v>37</v>
      </c>
      <c r="F300" s="32">
        <v>332</v>
      </c>
      <c r="H300" s="203">
        <v>1</v>
      </c>
      <c r="I300" s="5"/>
      <c r="J300" s="5"/>
      <c r="L300" s="5">
        <f>F300/E299</f>
        <v>0.75454545454545452</v>
      </c>
      <c r="M300" s="20">
        <v>394</v>
      </c>
      <c r="N300" s="3">
        <f t="shared" si="71"/>
        <v>1.1726190476190477</v>
      </c>
      <c r="O300" s="5">
        <f t="shared" si="72"/>
        <v>-0.17261904761904767</v>
      </c>
      <c r="W300" s="32"/>
      <c r="AI300" s="3"/>
      <c r="AJ300" s="3"/>
    </row>
    <row r="301" spans="1:36" ht="12.75" customHeight="1" x14ac:dyDescent="0.2">
      <c r="A301" s="31" t="s">
        <v>38</v>
      </c>
      <c r="G301" s="32">
        <v>330</v>
      </c>
      <c r="H301" s="203">
        <v>291</v>
      </c>
      <c r="I301" s="5"/>
      <c r="J301" s="5"/>
      <c r="L301" s="5">
        <f>G301/F300</f>
        <v>0.99397590361445787</v>
      </c>
      <c r="M301" s="20">
        <v>372</v>
      </c>
      <c r="N301" s="3">
        <f t="shared" si="71"/>
        <v>0.9441624365482234</v>
      </c>
      <c r="O301" s="5">
        <f t="shared" si="72"/>
        <v>5.5837563451776595E-2</v>
      </c>
      <c r="W301" s="32"/>
      <c r="AI301" s="3"/>
      <c r="AJ301" s="3"/>
    </row>
    <row r="302" spans="1:36" ht="12.75" customHeight="1" x14ac:dyDescent="0.2">
      <c r="A302" s="31" t="s">
        <v>39</v>
      </c>
      <c r="G302" s="32">
        <v>71</v>
      </c>
      <c r="H302" s="203">
        <v>35</v>
      </c>
      <c r="I302" s="5"/>
      <c r="J302" s="5"/>
      <c r="L302" s="5"/>
      <c r="M302" s="20">
        <v>91</v>
      </c>
      <c r="N302" s="3"/>
      <c r="O302" s="5"/>
      <c r="W302" s="32"/>
      <c r="AI302" s="3"/>
      <c r="AJ302" s="3"/>
    </row>
    <row r="303" spans="1:36" ht="12.75" customHeight="1" x14ac:dyDescent="0.2">
      <c r="A303" s="31" t="s">
        <v>40</v>
      </c>
      <c r="G303" s="32">
        <v>22</v>
      </c>
      <c r="H303" s="203">
        <v>15</v>
      </c>
      <c r="I303" s="5"/>
      <c r="J303" s="5"/>
      <c r="L303" s="5"/>
      <c r="M303" s="20">
        <v>23</v>
      </c>
      <c r="N303" s="3"/>
      <c r="O303" s="5"/>
      <c r="W303" s="32"/>
      <c r="AI303" s="3"/>
      <c r="AJ303" s="3"/>
    </row>
    <row r="304" spans="1:36" ht="12.75" customHeight="1" x14ac:dyDescent="0.2">
      <c r="A304" s="31" t="s">
        <v>41</v>
      </c>
      <c r="G304" s="32">
        <v>7</v>
      </c>
      <c r="H304" s="203">
        <v>1</v>
      </c>
      <c r="I304" s="5"/>
      <c r="J304" s="5"/>
      <c r="L304" s="5"/>
      <c r="M304" s="20">
        <v>7</v>
      </c>
      <c r="N304" s="3"/>
      <c r="O304" s="5"/>
      <c r="W304" s="32"/>
      <c r="AI304" s="3"/>
      <c r="AJ304" s="3"/>
    </row>
    <row r="305" spans="1:36" ht="12.75" customHeight="1" x14ac:dyDescent="0.2">
      <c r="A305" s="31"/>
      <c r="H305" s="206">
        <f>SUM(H300:H304)</f>
        <v>343</v>
      </c>
      <c r="I305" s="5">
        <f>SUM(H300:H301)/B296</f>
        <v>0.43712574850299402</v>
      </c>
      <c r="J305" s="5">
        <f>H305/B296</f>
        <v>0.51347305389221554</v>
      </c>
      <c r="K305" s="5">
        <f>J305-I305</f>
        <v>7.634730538922152E-2</v>
      </c>
      <c r="L305" s="5"/>
      <c r="M305" s="6"/>
      <c r="N305" s="6"/>
      <c r="O305" s="5"/>
      <c r="W305" s="32"/>
      <c r="AI305" s="3"/>
      <c r="AJ305" s="3"/>
    </row>
    <row r="306" spans="1:36" ht="12.75" customHeight="1" x14ac:dyDescent="0.3">
      <c r="A306" s="44" t="s">
        <v>59</v>
      </c>
      <c r="I306" s="5"/>
      <c r="J306" s="5"/>
      <c r="L306" s="5"/>
      <c r="M306" s="6"/>
      <c r="N306" s="6"/>
      <c r="O306" s="5"/>
      <c r="W306" s="32"/>
      <c r="AI306" s="3"/>
      <c r="AJ306" s="3"/>
    </row>
    <row r="307" spans="1:36" ht="25.5" customHeight="1" x14ac:dyDescent="0.2">
      <c r="B307" s="228" t="s">
        <v>1</v>
      </c>
      <c r="C307" s="229"/>
      <c r="D307" s="229"/>
      <c r="E307" s="229"/>
      <c r="F307" s="229"/>
      <c r="G307" s="229"/>
      <c r="I307" s="7" t="s">
        <v>2</v>
      </c>
      <c r="J307" s="7" t="s">
        <v>3</v>
      </c>
      <c r="K307" s="8" t="s">
        <v>4</v>
      </c>
      <c r="L307" s="7" t="s">
        <v>5</v>
      </c>
      <c r="M307" s="9" t="s">
        <v>6</v>
      </c>
      <c r="N307" s="9" t="s">
        <v>7</v>
      </c>
      <c r="O307" s="10" t="s">
        <v>8</v>
      </c>
      <c r="W307" s="32"/>
      <c r="AI307" s="3"/>
      <c r="AJ307" s="3"/>
    </row>
    <row r="308" spans="1:36" ht="12.75" customHeight="1" x14ac:dyDescent="0.2">
      <c r="A308" s="12" t="s">
        <v>9</v>
      </c>
      <c r="B308" s="13">
        <v>1</v>
      </c>
      <c r="C308" s="13">
        <v>2</v>
      </c>
      <c r="D308" s="13">
        <v>3</v>
      </c>
      <c r="E308" s="13">
        <v>4</v>
      </c>
      <c r="F308" s="13">
        <v>5</v>
      </c>
      <c r="G308" s="13">
        <v>6</v>
      </c>
      <c r="H308" s="201" t="s">
        <v>10</v>
      </c>
      <c r="I308" s="41"/>
      <c r="J308" s="15"/>
      <c r="K308" s="16"/>
      <c r="L308" s="17"/>
      <c r="M308" s="6"/>
      <c r="N308" s="6"/>
      <c r="O308" s="5"/>
      <c r="W308" s="32"/>
      <c r="AI308" s="3"/>
      <c r="AJ308" s="3"/>
    </row>
    <row r="309" spans="1:36" ht="12.75" customHeight="1" x14ac:dyDescent="0.2">
      <c r="A309" s="31" t="s">
        <v>33</v>
      </c>
      <c r="B309" s="13">
        <v>137</v>
      </c>
      <c r="C309" s="13"/>
      <c r="D309" s="13"/>
      <c r="E309" s="13"/>
      <c r="F309" s="13"/>
      <c r="G309" s="13"/>
      <c r="H309" s="202"/>
      <c r="I309" s="41"/>
      <c r="J309" s="15"/>
      <c r="K309" s="16"/>
      <c r="L309" s="17"/>
      <c r="M309" s="20">
        <f>B309</f>
        <v>137</v>
      </c>
      <c r="N309" s="6"/>
      <c r="O309" s="5"/>
      <c r="W309" s="32"/>
      <c r="AI309" s="3"/>
      <c r="AJ309" s="3"/>
    </row>
    <row r="310" spans="1:36" ht="12.75" customHeight="1" x14ac:dyDescent="0.2">
      <c r="A310" s="31" t="s">
        <v>34</v>
      </c>
      <c r="B310" s="13"/>
      <c r="C310" s="13">
        <v>101</v>
      </c>
      <c r="D310" s="13"/>
      <c r="E310" s="13"/>
      <c r="F310" s="13"/>
      <c r="G310" s="13"/>
      <c r="H310" s="203"/>
      <c r="I310" s="41"/>
      <c r="J310" s="41"/>
      <c r="K310" s="41"/>
      <c r="L310" s="17">
        <f>C310/B309</f>
        <v>0.73722627737226276</v>
      </c>
      <c r="M310" s="20">
        <v>102</v>
      </c>
      <c r="N310" s="3">
        <f t="shared" ref="N310:N314" si="73">M310/M309</f>
        <v>0.74452554744525545</v>
      </c>
      <c r="O310" s="5">
        <f t="shared" ref="O310:O314" si="74">100%-N310</f>
        <v>0.25547445255474455</v>
      </c>
      <c r="W310" s="32"/>
      <c r="AI310" s="3"/>
      <c r="AJ310" s="3"/>
    </row>
    <row r="311" spans="1:36" ht="12.75" customHeight="1" x14ac:dyDescent="0.2">
      <c r="A311" s="31" t="s">
        <v>36</v>
      </c>
      <c r="D311" s="32">
        <v>100</v>
      </c>
      <c r="H311" s="203"/>
      <c r="I311" s="5"/>
      <c r="J311" s="5"/>
      <c r="L311" s="5">
        <f>D311/C310</f>
        <v>0.99009900990099009</v>
      </c>
      <c r="M311" s="20">
        <v>100</v>
      </c>
      <c r="N311" s="3">
        <f t="shared" si="73"/>
        <v>0.98039215686274506</v>
      </c>
      <c r="O311" s="5">
        <f t="shared" si="74"/>
        <v>1.9607843137254943E-2</v>
      </c>
      <c r="W311" s="32"/>
      <c r="AI311" s="3"/>
      <c r="AJ311" s="3"/>
    </row>
    <row r="312" spans="1:36" ht="12.75" customHeight="1" x14ac:dyDescent="0.2">
      <c r="A312" s="31" t="s">
        <v>37</v>
      </c>
      <c r="E312" s="32">
        <v>37</v>
      </c>
      <c r="H312" s="203"/>
      <c r="I312" s="5"/>
      <c r="J312" s="5"/>
      <c r="L312" s="5">
        <f>E312/D311</f>
        <v>0.37</v>
      </c>
      <c r="M312" s="20">
        <v>55</v>
      </c>
      <c r="N312" s="3">
        <f t="shared" si="73"/>
        <v>0.55000000000000004</v>
      </c>
      <c r="O312" s="5">
        <f t="shared" si="74"/>
        <v>0.44999999999999996</v>
      </c>
      <c r="W312" s="32"/>
      <c r="AI312" s="3"/>
      <c r="AJ312" s="3"/>
    </row>
    <row r="313" spans="1:36" ht="12.75" customHeight="1" x14ac:dyDescent="0.2">
      <c r="A313" s="31" t="s">
        <v>38</v>
      </c>
      <c r="F313" s="32">
        <v>37</v>
      </c>
      <c r="H313" s="203"/>
      <c r="I313" s="5"/>
      <c r="J313" s="5"/>
      <c r="L313" s="5">
        <f>F313/E312</f>
        <v>1</v>
      </c>
      <c r="M313" s="20">
        <v>43</v>
      </c>
      <c r="N313" s="3">
        <f t="shared" si="73"/>
        <v>0.78181818181818186</v>
      </c>
      <c r="O313" s="5">
        <f t="shared" si="74"/>
        <v>0.21818181818181814</v>
      </c>
      <c r="W313" s="32"/>
      <c r="AI313" s="3"/>
      <c r="AJ313" s="3"/>
    </row>
    <row r="314" spans="1:36" ht="12.75" customHeight="1" x14ac:dyDescent="0.2">
      <c r="A314" s="31" t="s">
        <v>39</v>
      </c>
      <c r="G314" s="32">
        <v>37</v>
      </c>
      <c r="H314" s="203">
        <v>21</v>
      </c>
      <c r="I314" s="5"/>
      <c r="J314" s="5"/>
      <c r="L314" s="5">
        <f>G314/F313</f>
        <v>1</v>
      </c>
      <c r="M314" s="20">
        <v>40</v>
      </c>
      <c r="N314" s="3">
        <f t="shared" si="73"/>
        <v>0.93023255813953487</v>
      </c>
      <c r="O314" s="5">
        <f t="shared" si="74"/>
        <v>6.9767441860465129E-2</v>
      </c>
      <c r="W314" s="32"/>
      <c r="AI314" s="3"/>
      <c r="AJ314" s="3"/>
    </row>
    <row r="315" spans="1:36" ht="12.75" customHeight="1" x14ac:dyDescent="0.2">
      <c r="A315" s="31" t="s">
        <v>40</v>
      </c>
      <c r="G315" s="32">
        <v>11</v>
      </c>
      <c r="H315" s="203">
        <v>9</v>
      </c>
      <c r="I315" s="5"/>
      <c r="J315" s="5"/>
      <c r="L315" s="5"/>
      <c r="M315" s="20">
        <v>11</v>
      </c>
      <c r="N315" s="3"/>
      <c r="O315" s="5"/>
      <c r="W315" s="32"/>
      <c r="AI315" s="3"/>
      <c r="AJ315" s="3"/>
    </row>
    <row r="316" spans="1:36" ht="12.75" customHeight="1" x14ac:dyDescent="0.2">
      <c r="A316" s="31" t="s">
        <v>41</v>
      </c>
      <c r="G316" s="32">
        <v>1</v>
      </c>
      <c r="H316" s="203"/>
      <c r="I316" s="5"/>
      <c r="J316" s="5"/>
      <c r="L316" s="5"/>
      <c r="M316" s="20">
        <v>2</v>
      </c>
      <c r="N316" s="3"/>
      <c r="O316" s="5"/>
      <c r="W316" s="32"/>
      <c r="AI316" s="3"/>
      <c r="AJ316" s="3"/>
    </row>
    <row r="317" spans="1:36" ht="12.75" customHeight="1" x14ac:dyDescent="0.2">
      <c r="A317" s="31" t="s">
        <v>42</v>
      </c>
      <c r="G317" s="32">
        <v>1</v>
      </c>
      <c r="H317" s="203"/>
      <c r="I317" s="5"/>
      <c r="J317" s="5"/>
      <c r="L317" s="5"/>
      <c r="M317" s="20">
        <v>1</v>
      </c>
      <c r="N317" s="3"/>
      <c r="O317" s="5"/>
      <c r="W317" s="32"/>
      <c r="AI317" s="3"/>
      <c r="AJ317" s="3"/>
    </row>
    <row r="318" spans="1:36" ht="12.75" customHeight="1" x14ac:dyDescent="0.2">
      <c r="A318" s="31" t="s">
        <v>43</v>
      </c>
      <c r="G318" s="32">
        <v>1</v>
      </c>
      <c r="H318" s="203"/>
      <c r="I318" s="5"/>
      <c r="J318" s="5"/>
      <c r="L318" s="5"/>
      <c r="M318" s="20">
        <v>1</v>
      </c>
      <c r="N318" s="3"/>
      <c r="O318" s="5"/>
      <c r="W318" s="32"/>
      <c r="AI318" s="3"/>
      <c r="AJ318" s="3"/>
    </row>
    <row r="319" spans="1:36" ht="12.75" customHeight="1" x14ac:dyDescent="0.2">
      <c r="H319" s="206">
        <f>SUM(H314:H315)</f>
        <v>30</v>
      </c>
      <c r="I319" s="5">
        <f>H314/B309</f>
        <v>0.15328467153284672</v>
      </c>
      <c r="J319" s="5">
        <f>H319/B309</f>
        <v>0.21897810218978103</v>
      </c>
      <c r="K319" s="5">
        <f>J319-I319</f>
        <v>6.569343065693431E-2</v>
      </c>
      <c r="L319" s="5"/>
      <c r="M319" s="6"/>
      <c r="N319" s="6"/>
      <c r="O319" s="5"/>
      <c r="W319" s="32"/>
      <c r="AI319" s="3"/>
      <c r="AJ319" s="3"/>
    </row>
    <row r="320" spans="1:36" ht="12.75" customHeight="1" x14ac:dyDescent="0.3">
      <c r="A320" s="44" t="s">
        <v>60</v>
      </c>
      <c r="I320" s="5"/>
      <c r="J320" s="5"/>
      <c r="L320" s="5"/>
      <c r="M320" s="6"/>
      <c r="N320" s="6"/>
      <c r="O320" s="5"/>
      <c r="W320" s="32"/>
      <c r="AI320" s="3"/>
      <c r="AJ320" s="3"/>
    </row>
    <row r="321" spans="1:36" ht="25.5" customHeight="1" x14ac:dyDescent="0.2">
      <c r="B321" s="228" t="s">
        <v>1</v>
      </c>
      <c r="C321" s="229"/>
      <c r="D321" s="229"/>
      <c r="E321" s="229"/>
      <c r="F321" s="229"/>
      <c r="G321" s="229"/>
      <c r="I321" s="7" t="s">
        <v>2</v>
      </c>
      <c r="J321" s="7" t="s">
        <v>3</v>
      </c>
      <c r="K321" s="8" t="s">
        <v>4</v>
      </c>
      <c r="L321" s="7" t="s">
        <v>5</v>
      </c>
      <c r="M321" s="9" t="s">
        <v>6</v>
      </c>
      <c r="N321" s="9" t="s">
        <v>7</v>
      </c>
      <c r="O321" s="10" t="s">
        <v>8</v>
      </c>
      <c r="W321" s="32"/>
      <c r="AI321" s="3"/>
      <c r="AJ321" s="3"/>
    </row>
    <row r="322" spans="1:36" ht="12.75" customHeight="1" x14ac:dyDescent="0.2">
      <c r="A322" s="12" t="s">
        <v>9</v>
      </c>
      <c r="B322" s="13">
        <v>1</v>
      </c>
      <c r="C322" s="13">
        <v>2</v>
      </c>
      <c r="D322" s="13">
        <v>3</v>
      </c>
      <c r="E322" s="13">
        <v>4</v>
      </c>
      <c r="F322" s="13">
        <v>5</v>
      </c>
      <c r="G322" s="13">
        <v>6</v>
      </c>
      <c r="H322" s="201" t="s">
        <v>10</v>
      </c>
      <c r="I322" s="41"/>
      <c r="J322" s="15"/>
      <c r="K322" s="16"/>
      <c r="L322" s="17"/>
      <c r="M322" s="6"/>
      <c r="N322" s="6"/>
      <c r="O322" s="5"/>
      <c r="W322" s="32"/>
      <c r="AI322" s="3"/>
      <c r="AJ322" s="3"/>
    </row>
    <row r="323" spans="1:36" ht="12.75" customHeight="1" x14ac:dyDescent="0.2">
      <c r="A323" s="31" t="s">
        <v>34</v>
      </c>
      <c r="B323" s="13">
        <v>417</v>
      </c>
      <c r="C323" s="13"/>
      <c r="D323" s="13"/>
      <c r="E323" s="13"/>
      <c r="F323" s="13"/>
      <c r="G323" s="13"/>
      <c r="H323" s="202"/>
      <c r="I323" s="41"/>
      <c r="J323" s="15"/>
      <c r="K323" s="16"/>
      <c r="L323" s="17"/>
      <c r="M323" s="20">
        <f>B323</f>
        <v>417</v>
      </c>
      <c r="N323" s="6"/>
      <c r="O323" s="5"/>
      <c r="W323" s="32"/>
      <c r="AI323" s="3"/>
      <c r="AJ323" s="3"/>
    </row>
    <row r="324" spans="1:36" ht="12.75" customHeight="1" x14ac:dyDescent="0.2">
      <c r="A324" s="31" t="s">
        <v>36</v>
      </c>
      <c r="B324" s="13"/>
      <c r="C324" s="13">
        <v>388</v>
      </c>
      <c r="D324" s="13"/>
      <c r="E324" s="13"/>
      <c r="F324" s="13"/>
      <c r="G324" s="13"/>
      <c r="H324" s="203"/>
      <c r="I324" s="41"/>
      <c r="J324" s="41"/>
      <c r="K324" s="41"/>
      <c r="L324" s="17">
        <f>C324/B323</f>
        <v>0.9304556354916067</v>
      </c>
      <c r="M324" s="20">
        <v>410</v>
      </c>
      <c r="N324" s="3">
        <f t="shared" ref="N324:N328" si="75">M324/M323</f>
        <v>0.98321342925659472</v>
      </c>
      <c r="O324" s="5">
        <f t="shared" ref="O324:O328" si="76">100%-N324</f>
        <v>1.6786570743405282E-2</v>
      </c>
      <c r="W324" s="32"/>
      <c r="AI324" s="3"/>
      <c r="AJ324" s="3"/>
    </row>
    <row r="325" spans="1:36" ht="12.75" customHeight="1" x14ac:dyDescent="0.2">
      <c r="A325" s="31" t="s">
        <v>37</v>
      </c>
      <c r="D325" s="32">
        <v>350</v>
      </c>
      <c r="H325" s="203"/>
      <c r="I325" s="5"/>
      <c r="J325" s="5"/>
      <c r="L325" s="5">
        <f>D325/C324</f>
        <v>0.90206185567010311</v>
      </c>
      <c r="M325" s="20">
        <v>356</v>
      </c>
      <c r="N325" s="3">
        <f t="shared" si="75"/>
        <v>0.86829268292682926</v>
      </c>
      <c r="O325" s="5">
        <f t="shared" si="76"/>
        <v>0.13170731707317074</v>
      </c>
      <c r="W325" s="32"/>
      <c r="AI325" s="3"/>
      <c r="AJ325" s="3"/>
    </row>
    <row r="326" spans="1:36" ht="12.75" customHeight="1" x14ac:dyDescent="0.2">
      <c r="A326" s="31" t="s">
        <v>38</v>
      </c>
      <c r="E326" s="32">
        <v>320</v>
      </c>
      <c r="H326" s="203"/>
      <c r="I326" s="5"/>
      <c r="J326" s="5"/>
      <c r="L326" s="5">
        <f>E326/D325</f>
        <v>0.91428571428571426</v>
      </c>
      <c r="M326" s="20">
        <v>335</v>
      </c>
      <c r="N326" s="3">
        <f t="shared" si="75"/>
        <v>0.9410112359550562</v>
      </c>
      <c r="O326" s="5">
        <f t="shared" si="76"/>
        <v>5.8988764044943798E-2</v>
      </c>
      <c r="W326" s="32"/>
      <c r="AI326" s="3"/>
      <c r="AJ326" s="3"/>
    </row>
    <row r="327" spans="1:36" ht="12.75" customHeight="1" x14ac:dyDescent="0.2">
      <c r="A327" s="31" t="s">
        <v>39</v>
      </c>
      <c r="F327" s="32">
        <v>309</v>
      </c>
      <c r="H327" s="203">
        <v>4</v>
      </c>
      <c r="I327" s="5"/>
      <c r="J327" s="5"/>
      <c r="L327" s="5">
        <f>F327/E326</f>
        <v>0.96562499999999996</v>
      </c>
      <c r="M327" s="20">
        <v>320</v>
      </c>
      <c r="N327" s="3">
        <f t="shared" si="75"/>
        <v>0.95522388059701491</v>
      </c>
      <c r="O327" s="5">
        <f t="shared" si="76"/>
        <v>4.4776119402985093E-2</v>
      </c>
      <c r="W327" s="32"/>
      <c r="AI327" s="3"/>
      <c r="AJ327" s="3"/>
    </row>
    <row r="328" spans="1:36" ht="12.75" customHeight="1" x14ac:dyDescent="0.2">
      <c r="A328" s="31" t="s">
        <v>40</v>
      </c>
      <c r="G328" s="32">
        <v>309</v>
      </c>
      <c r="H328" s="203">
        <v>282</v>
      </c>
      <c r="I328" s="63">
        <f>SUM(H327:H328)</f>
        <v>286</v>
      </c>
      <c r="J328" s="5"/>
      <c r="L328" s="5">
        <f>G328/F327</f>
        <v>1</v>
      </c>
      <c r="M328" s="20">
        <v>321</v>
      </c>
      <c r="N328" s="3">
        <f t="shared" si="75"/>
        <v>1.003125</v>
      </c>
      <c r="O328" s="5">
        <f t="shared" si="76"/>
        <v>-3.1250000000000444E-3</v>
      </c>
      <c r="W328" s="32"/>
      <c r="AI328" s="3"/>
      <c r="AJ328" s="3"/>
    </row>
    <row r="329" spans="1:36" ht="12.75" customHeight="1" x14ac:dyDescent="0.2">
      <c r="A329" s="31" t="s">
        <v>41</v>
      </c>
      <c r="G329" s="32">
        <v>32</v>
      </c>
      <c r="H329" s="203">
        <v>13</v>
      </c>
      <c r="I329" s="63"/>
      <c r="J329" s="5"/>
      <c r="L329" s="5"/>
      <c r="M329" s="20">
        <v>32</v>
      </c>
      <c r="N329" s="3"/>
      <c r="O329" s="5"/>
      <c r="W329" s="32"/>
      <c r="AI329" s="3"/>
      <c r="AJ329" s="3"/>
    </row>
    <row r="330" spans="1:36" ht="12.75" customHeight="1" x14ac:dyDescent="0.2">
      <c r="A330" s="31" t="s">
        <v>42</v>
      </c>
      <c r="G330" s="32">
        <v>2</v>
      </c>
      <c r="H330" s="203">
        <v>1</v>
      </c>
      <c r="I330" s="63"/>
      <c r="J330" s="5"/>
      <c r="L330" s="5"/>
      <c r="M330" s="20">
        <v>2</v>
      </c>
      <c r="N330" s="3"/>
      <c r="O330" s="5"/>
      <c r="W330" s="32"/>
      <c r="AI330" s="3"/>
      <c r="AJ330" s="3"/>
    </row>
    <row r="331" spans="1:36" ht="12.75" customHeight="1" x14ac:dyDescent="0.2">
      <c r="A331" s="31" t="s">
        <v>43</v>
      </c>
      <c r="H331" s="203"/>
      <c r="I331" s="63"/>
      <c r="J331" s="5"/>
      <c r="L331" s="5"/>
      <c r="M331" s="20"/>
      <c r="N331" s="3"/>
      <c r="O331" s="5"/>
      <c r="W331" s="32"/>
      <c r="AI331" s="3"/>
      <c r="AJ331" s="3"/>
    </row>
    <row r="332" spans="1:36" ht="12.75" customHeight="1" x14ac:dyDescent="0.2">
      <c r="H332" s="206">
        <f>SUM(H327:H330)</f>
        <v>300</v>
      </c>
      <c r="I332" s="5">
        <f>I328/B323</f>
        <v>0.68585131894484408</v>
      </c>
      <c r="J332" s="5">
        <f>H332/B323</f>
        <v>0.71942446043165464</v>
      </c>
      <c r="L332" s="5"/>
      <c r="M332" s="6"/>
      <c r="N332" s="6"/>
      <c r="O332" s="5"/>
      <c r="W332" s="32"/>
      <c r="AI332" s="3"/>
      <c r="AJ332" s="3"/>
    </row>
    <row r="333" spans="1:36" ht="12.75" customHeight="1" x14ac:dyDescent="0.3">
      <c r="A333" s="44" t="s">
        <v>61</v>
      </c>
      <c r="I333" s="5"/>
      <c r="J333" s="5"/>
      <c r="L333" s="5"/>
      <c r="M333" s="6"/>
      <c r="N333" s="6"/>
      <c r="O333" s="5"/>
      <c r="W333" s="32"/>
      <c r="AI333" s="3"/>
      <c r="AJ333" s="3"/>
    </row>
    <row r="334" spans="1:36" ht="25.5" customHeight="1" x14ac:dyDescent="0.2">
      <c r="B334" s="228" t="s">
        <v>1</v>
      </c>
      <c r="C334" s="229"/>
      <c r="D334" s="229"/>
      <c r="E334" s="229"/>
      <c r="F334" s="229"/>
      <c r="G334" s="229"/>
      <c r="I334" s="7" t="s">
        <v>2</v>
      </c>
      <c r="J334" s="7" t="s">
        <v>3</v>
      </c>
      <c r="K334" s="8" t="s">
        <v>4</v>
      </c>
      <c r="L334" s="7" t="s">
        <v>5</v>
      </c>
      <c r="M334" s="9" t="s">
        <v>6</v>
      </c>
      <c r="N334" s="9" t="s">
        <v>7</v>
      </c>
      <c r="O334" s="10" t="s">
        <v>8</v>
      </c>
      <c r="W334" s="32"/>
      <c r="AI334" s="3"/>
      <c r="AJ334" s="3"/>
    </row>
    <row r="335" spans="1:36" ht="12.75" customHeight="1" x14ac:dyDescent="0.2">
      <c r="A335" s="12" t="s">
        <v>9</v>
      </c>
      <c r="B335" s="13">
        <v>1</v>
      </c>
      <c r="C335" s="13">
        <v>2</v>
      </c>
      <c r="D335" s="13">
        <v>3</v>
      </c>
      <c r="E335" s="13">
        <v>4</v>
      </c>
      <c r="F335" s="13">
        <v>5</v>
      </c>
      <c r="G335" s="13">
        <v>6</v>
      </c>
      <c r="H335" s="201" t="s">
        <v>10</v>
      </c>
      <c r="I335" s="41"/>
      <c r="J335" s="15"/>
      <c r="K335" s="16"/>
      <c r="L335" s="17"/>
      <c r="M335" s="6"/>
      <c r="N335" s="6"/>
      <c r="O335" s="5"/>
      <c r="W335" s="32"/>
      <c r="AI335" s="3"/>
      <c r="AJ335" s="3"/>
    </row>
    <row r="336" spans="1:36" ht="12.75" customHeight="1" x14ac:dyDescent="0.2">
      <c r="A336" s="31" t="s">
        <v>36</v>
      </c>
      <c r="B336" s="13">
        <v>153</v>
      </c>
      <c r="C336" s="13"/>
      <c r="D336" s="13"/>
      <c r="E336" s="13"/>
      <c r="F336" s="13"/>
      <c r="G336" s="13"/>
      <c r="H336" s="202"/>
      <c r="I336" s="41"/>
      <c r="J336" s="15"/>
      <c r="K336" s="16"/>
      <c r="L336" s="17"/>
      <c r="M336" s="20">
        <f>B336</f>
        <v>153</v>
      </c>
      <c r="N336" s="6"/>
      <c r="O336" s="5"/>
      <c r="W336" s="32"/>
      <c r="AI336" s="3"/>
      <c r="AJ336" s="3"/>
    </row>
    <row r="337" spans="1:36" ht="12.75" customHeight="1" x14ac:dyDescent="0.2">
      <c r="A337" s="31" t="s">
        <v>37</v>
      </c>
      <c r="B337" s="13"/>
      <c r="C337" s="13">
        <v>61</v>
      </c>
      <c r="D337" s="13"/>
      <c r="E337" s="13"/>
      <c r="F337" s="13"/>
      <c r="G337" s="13"/>
      <c r="H337" s="203"/>
      <c r="I337" s="41"/>
      <c r="J337" s="41"/>
      <c r="K337" s="41"/>
      <c r="L337" s="17">
        <f>C337/B336</f>
        <v>0.39869281045751637</v>
      </c>
      <c r="M337" s="20">
        <v>64</v>
      </c>
      <c r="N337" s="3">
        <f t="shared" ref="N337:N341" si="77">M337/M336</f>
        <v>0.41830065359477125</v>
      </c>
      <c r="O337" s="5">
        <f t="shared" ref="O337:O341" si="78">100%-N337</f>
        <v>0.58169934640522869</v>
      </c>
      <c r="W337" s="32"/>
      <c r="AI337" s="3"/>
      <c r="AJ337" s="3"/>
    </row>
    <row r="338" spans="1:36" ht="12.75" customHeight="1" x14ac:dyDescent="0.2">
      <c r="A338" s="31" t="s">
        <v>38</v>
      </c>
      <c r="D338" s="32">
        <v>50</v>
      </c>
      <c r="H338" s="203"/>
      <c r="I338" s="5"/>
      <c r="J338" s="5"/>
      <c r="L338" s="5">
        <f>D338/C337</f>
        <v>0.81967213114754101</v>
      </c>
      <c r="M338" s="20">
        <v>56</v>
      </c>
      <c r="N338" s="3">
        <f t="shared" si="77"/>
        <v>0.875</v>
      </c>
      <c r="O338" s="5">
        <f t="shared" si="78"/>
        <v>0.125</v>
      </c>
      <c r="W338" s="32"/>
      <c r="AI338" s="3"/>
      <c r="AJ338" s="3"/>
    </row>
    <row r="339" spans="1:36" ht="12.75" customHeight="1" x14ac:dyDescent="0.2">
      <c r="A339" s="31" t="s">
        <v>39</v>
      </c>
      <c r="E339" s="32">
        <v>50</v>
      </c>
      <c r="H339" s="203"/>
      <c r="I339" s="5"/>
      <c r="J339" s="5"/>
      <c r="L339" s="5">
        <f>E339/D338</f>
        <v>1</v>
      </c>
      <c r="M339" s="20">
        <v>56</v>
      </c>
      <c r="N339" s="3">
        <f t="shared" si="77"/>
        <v>1</v>
      </c>
      <c r="O339" s="5">
        <f t="shared" si="78"/>
        <v>0</v>
      </c>
      <c r="W339" s="32"/>
      <c r="AI339" s="3"/>
      <c r="AJ339" s="3"/>
    </row>
    <row r="340" spans="1:36" ht="12.75" customHeight="1" x14ac:dyDescent="0.2">
      <c r="A340" s="31" t="s">
        <v>40</v>
      </c>
      <c r="F340" s="32">
        <v>39</v>
      </c>
      <c r="H340" s="203"/>
      <c r="I340" s="5"/>
      <c r="J340" s="5"/>
      <c r="L340" s="5">
        <f>F340/E339</f>
        <v>0.78</v>
      </c>
      <c r="M340" s="20">
        <v>45</v>
      </c>
      <c r="N340" s="3">
        <f t="shared" si="77"/>
        <v>0.8035714285714286</v>
      </c>
      <c r="O340" s="5">
        <f t="shared" si="78"/>
        <v>0.1964285714285714</v>
      </c>
      <c r="W340" s="32"/>
      <c r="AI340" s="3"/>
      <c r="AJ340" s="3"/>
    </row>
    <row r="341" spans="1:36" ht="12.75" customHeight="1" x14ac:dyDescent="0.2">
      <c r="A341" s="31" t="s">
        <v>41</v>
      </c>
      <c r="G341" s="32">
        <v>39</v>
      </c>
      <c r="H341" s="203">
        <v>33</v>
      </c>
      <c r="I341" s="5"/>
      <c r="J341" s="5"/>
      <c r="L341" s="5">
        <f>G341/F340</f>
        <v>1</v>
      </c>
      <c r="M341" s="20">
        <v>42</v>
      </c>
      <c r="N341" s="3">
        <f t="shared" si="77"/>
        <v>0.93333333333333335</v>
      </c>
      <c r="O341" s="5">
        <f t="shared" si="78"/>
        <v>6.6666666666666652E-2</v>
      </c>
      <c r="W341" s="32"/>
      <c r="AI341" s="3"/>
      <c r="AJ341" s="3"/>
    </row>
    <row r="342" spans="1:36" ht="12.75" customHeight="1" x14ac:dyDescent="0.2">
      <c r="A342" s="31" t="s">
        <v>42</v>
      </c>
      <c r="G342" s="32">
        <v>5</v>
      </c>
      <c r="H342" s="203">
        <v>5</v>
      </c>
      <c r="I342" s="5"/>
      <c r="J342" s="5"/>
      <c r="L342" s="5"/>
      <c r="M342" s="20">
        <v>8</v>
      </c>
      <c r="N342" s="3"/>
      <c r="O342" s="5"/>
      <c r="W342" s="32"/>
      <c r="AI342" s="3"/>
      <c r="AJ342" s="3"/>
    </row>
    <row r="343" spans="1:36" ht="12.75" customHeight="1" x14ac:dyDescent="0.2">
      <c r="A343" s="31" t="s">
        <v>43</v>
      </c>
      <c r="G343" s="32">
        <v>1</v>
      </c>
      <c r="H343" s="203">
        <v>1</v>
      </c>
      <c r="I343" s="5"/>
      <c r="J343" s="5"/>
      <c r="L343" s="5"/>
      <c r="M343" s="20">
        <v>1</v>
      </c>
      <c r="N343" s="3"/>
      <c r="O343" s="5"/>
      <c r="W343" s="32"/>
      <c r="AI343" s="3"/>
      <c r="AJ343" s="3"/>
    </row>
    <row r="344" spans="1:36" ht="12.75" customHeight="1" x14ac:dyDescent="0.2">
      <c r="H344" s="206">
        <f>SUM(H341:H343)</f>
        <v>39</v>
      </c>
      <c r="I344" s="5">
        <f>H341/B336</f>
        <v>0.21568627450980393</v>
      </c>
      <c r="J344" s="5">
        <f>H344/B336</f>
        <v>0.25490196078431371</v>
      </c>
      <c r="K344" s="5">
        <f>J344-I344</f>
        <v>3.9215686274509776E-2</v>
      </c>
      <c r="L344" s="5"/>
      <c r="M344" s="6"/>
      <c r="N344" s="6"/>
      <c r="O344" s="5"/>
      <c r="W344" s="32"/>
      <c r="AI344" s="3"/>
      <c r="AJ344" s="3"/>
    </row>
    <row r="345" spans="1:36" ht="12.75" customHeight="1" x14ac:dyDescent="0.3">
      <c r="A345" s="44" t="s">
        <v>62</v>
      </c>
      <c r="I345" s="5"/>
      <c r="J345" s="5"/>
      <c r="L345" s="5"/>
      <c r="M345" s="6"/>
      <c r="N345" s="6"/>
      <c r="O345" s="5"/>
      <c r="W345" s="32"/>
      <c r="AI345" s="3"/>
      <c r="AJ345" s="3"/>
    </row>
    <row r="346" spans="1:36" ht="25.5" customHeight="1" x14ac:dyDescent="0.2">
      <c r="B346" s="228" t="s">
        <v>1</v>
      </c>
      <c r="C346" s="229"/>
      <c r="D346" s="229"/>
      <c r="E346" s="229"/>
      <c r="F346" s="229"/>
      <c r="G346" s="229"/>
      <c r="I346" s="7" t="s">
        <v>2</v>
      </c>
      <c r="J346" s="7" t="s">
        <v>3</v>
      </c>
      <c r="K346" s="8" t="s">
        <v>4</v>
      </c>
      <c r="L346" s="7" t="s">
        <v>5</v>
      </c>
      <c r="M346" s="9" t="s">
        <v>6</v>
      </c>
      <c r="N346" s="9" t="s">
        <v>7</v>
      </c>
      <c r="O346" s="10" t="s">
        <v>8</v>
      </c>
      <c r="W346" s="32"/>
      <c r="AI346" s="3"/>
      <c r="AJ346" s="3"/>
    </row>
    <row r="347" spans="1:36" ht="12.75" customHeight="1" x14ac:dyDescent="0.2">
      <c r="A347" s="12" t="s">
        <v>9</v>
      </c>
      <c r="B347" s="13">
        <v>1</v>
      </c>
      <c r="C347" s="13">
        <v>2</v>
      </c>
      <c r="D347" s="13">
        <v>3</v>
      </c>
      <c r="E347" s="13">
        <v>4</v>
      </c>
      <c r="F347" s="13">
        <v>5</v>
      </c>
      <c r="G347" s="13">
        <v>6</v>
      </c>
      <c r="H347" s="201" t="s">
        <v>10</v>
      </c>
      <c r="I347" s="41"/>
      <c r="J347" s="15"/>
      <c r="K347" s="16"/>
      <c r="L347" s="17"/>
      <c r="M347" s="6"/>
      <c r="N347" s="6"/>
      <c r="O347" s="5"/>
      <c r="AI347" s="3"/>
      <c r="AJ347" s="3"/>
    </row>
    <row r="348" spans="1:36" ht="12.75" customHeight="1" x14ac:dyDescent="0.2">
      <c r="A348" s="31" t="s">
        <v>37</v>
      </c>
      <c r="B348" s="13">
        <v>354</v>
      </c>
      <c r="C348" s="13"/>
      <c r="D348" s="13"/>
      <c r="E348" s="13"/>
      <c r="F348" s="13"/>
      <c r="G348" s="13"/>
      <c r="H348" s="202"/>
      <c r="I348" s="41"/>
      <c r="J348" s="15"/>
      <c r="K348" s="16"/>
      <c r="L348" s="17"/>
      <c r="M348" s="20">
        <f>B348</f>
        <v>354</v>
      </c>
      <c r="N348" s="6"/>
      <c r="O348" s="5"/>
      <c r="AI348" s="3"/>
      <c r="AJ348" s="3"/>
    </row>
    <row r="349" spans="1:36" ht="12.75" customHeight="1" x14ac:dyDescent="0.2">
      <c r="A349" s="31" t="s">
        <v>38</v>
      </c>
      <c r="B349" s="13"/>
      <c r="C349" s="13">
        <v>321</v>
      </c>
      <c r="D349" s="13"/>
      <c r="E349" s="13"/>
      <c r="F349" s="13"/>
      <c r="G349" s="13"/>
      <c r="H349" s="203"/>
      <c r="I349" s="41"/>
      <c r="J349" s="41"/>
      <c r="K349" s="41"/>
      <c r="L349" s="17">
        <f>C349/B348</f>
        <v>0.90677966101694918</v>
      </c>
      <c r="M349" s="20">
        <v>326</v>
      </c>
      <c r="N349" s="3">
        <f t="shared" ref="N349:N353" si="79">M349/M348</f>
        <v>0.92090395480225984</v>
      </c>
      <c r="O349" s="5">
        <f t="shared" ref="O349:O353" si="80">100%-N349</f>
        <v>7.9096045197740161E-2</v>
      </c>
      <c r="AI349" s="3"/>
      <c r="AJ349" s="3"/>
    </row>
    <row r="350" spans="1:36" ht="12.75" customHeight="1" x14ac:dyDescent="0.2">
      <c r="A350" s="31" t="s">
        <v>39</v>
      </c>
      <c r="D350" s="32">
        <v>310</v>
      </c>
      <c r="H350" s="203"/>
      <c r="I350" s="5"/>
      <c r="J350" s="5"/>
      <c r="L350" s="5">
        <f>D350/C349</f>
        <v>0.96573208722741433</v>
      </c>
      <c r="M350" s="20">
        <v>320</v>
      </c>
      <c r="N350" s="3">
        <f t="shared" si="79"/>
        <v>0.98159509202453987</v>
      </c>
      <c r="O350" s="5">
        <f t="shared" si="80"/>
        <v>1.8404907975460127E-2</v>
      </c>
      <c r="AI350" s="3"/>
      <c r="AJ350" s="3"/>
    </row>
    <row r="351" spans="1:36" ht="12.75" customHeight="1" x14ac:dyDescent="0.2">
      <c r="A351" s="31" t="s">
        <v>40</v>
      </c>
      <c r="E351" s="32">
        <v>292</v>
      </c>
      <c r="H351" s="203"/>
      <c r="I351" s="5"/>
      <c r="J351" s="5"/>
      <c r="L351" s="5">
        <f>E351/D350</f>
        <v>0.9419354838709677</v>
      </c>
      <c r="M351" s="20">
        <v>323</v>
      </c>
      <c r="N351" s="3">
        <f t="shared" si="79"/>
        <v>1.0093749999999999</v>
      </c>
      <c r="O351" s="5">
        <f t="shared" si="80"/>
        <v>-9.3749999999999112E-3</v>
      </c>
      <c r="AI351" s="3"/>
      <c r="AJ351" s="3"/>
    </row>
    <row r="352" spans="1:36" ht="12.75" customHeight="1" x14ac:dyDescent="0.2">
      <c r="A352" s="31" t="s">
        <v>41</v>
      </c>
      <c r="F352" s="32">
        <v>268</v>
      </c>
      <c r="H352" s="203"/>
      <c r="I352" s="5"/>
      <c r="J352" s="5"/>
      <c r="L352" s="5">
        <f>F352/E351</f>
        <v>0.9178082191780822</v>
      </c>
      <c r="M352" s="20">
        <v>303</v>
      </c>
      <c r="N352" s="3">
        <f t="shared" si="79"/>
        <v>0.9380804953560371</v>
      </c>
      <c r="O352" s="5">
        <f t="shared" si="80"/>
        <v>6.1919504643962897E-2</v>
      </c>
      <c r="AI352" s="3"/>
      <c r="AJ352" s="3"/>
    </row>
    <row r="353" spans="1:36" ht="12.75" customHeight="1" x14ac:dyDescent="0.2">
      <c r="A353" s="31" t="s">
        <v>42</v>
      </c>
      <c r="G353" s="32">
        <v>241</v>
      </c>
      <c r="H353" s="203">
        <v>213</v>
      </c>
      <c r="I353" s="5"/>
      <c r="J353" s="5"/>
      <c r="L353" s="5">
        <f>G353/F352</f>
        <v>0.89925373134328357</v>
      </c>
      <c r="M353" s="20">
        <v>282</v>
      </c>
      <c r="N353" s="3">
        <f t="shared" si="79"/>
        <v>0.93069306930693074</v>
      </c>
      <c r="O353" s="5">
        <f t="shared" si="80"/>
        <v>6.9306930693069257E-2</v>
      </c>
      <c r="AI353" s="3"/>
      <c r="AJ353" s="3"/>
    </row>
    <row r="354" spans="1:36" ht="12.75" customHeight="1" x14ac:dyDescent="0.2">
      <c r="A354" s="31" t="s">
        <v>43</v>
      </c>
      <c r="G354" s="32">
        <v>27</v>
      </c>
      <c r="H354" s="203">
        <v>20</v>
      </c>
      <c r="I354" s="5"/>
      <c r="J354" s="5"/>
      <c r="L354" s="5"/>
      <c r="M354" s="20">
        <v>49</v>
      </c>
      <c r="N354" s="3"/>
      <c r="O354" s="5"/>
      <c r="AI354" s="3"/>
      <c r="AJ354" s="3"/>
    </row>
    <row r="355" spans="1:36" ht="12.75" customHeight="1" x14ac:dyDescent="0.2">
      <c r="A355" s="31" t="s">
        <v>44</v>
      </c>
      <c r="G355" s="32">
        <v>17</v>
      </c>
      <c r="H355" s="203">
        <v>10</v>
      </c>
      <c r="I355" s="5"/>
      <c r="J355" s="5"/>
      <c r="L355" s="5"/>
      <c r="M355" s="20">
        <v>18</v>
      </c>
      <c r="N355" s="3"/>
      <c r="O355" s="5"/>
      <c r="AI355" s="3"/>
      <c r="AJ355" s="3"/>
    </row>
    <row r="356" spans="1:36" ht="12.75" customHeight="1" x14ac:dyDescent="0.2">
      <c r="A356" s="31" t="s">
        <v>63</v>
      </c>
      <c r="G356" s="32">
        <v>3</v>
      </c>
      <c r="H356" s="203">
        <v>2</v>
      </c>
      <c r="I356" s="5"/>
      <c r="J356" s="5"/>
      <c r="L356" s="5"/>
      <c r="M356" s="20">
        <v>4</v>
      </c>
      <c r="N356" s="3"/>
      <c r="O356" s="5"/>
      <c r="AI356" s="3"/>
      <c r="AJ356" s="3"/>
    </row>
    <row r="357" spans="1:36" ht="12.75" customHeight="1" x14ac:dyDescent="0.2">
      <c r="A357" s="31"/>
      <c r="H357" s="203"/>
      <c r="I357" s="5"/>
      <c r="J357" s="5"/>
      <c r="L357" s="5"/>
      <c r="M357" s="20"/>
      <c r="N357" s="3"/>
      <c r="O357" s="5"/>
      <c r="AI357" s="3"/>
      <c r="AJ357" s="3"/>
    </row>
    <row r="358" spans="1:36" ht="12.75" customHeight="1" x14ac:dyDescent="0.2">
      <c r="H358" s="206">
        <f>SUM(H353:H356)</f>
        <v>245</v>
      </c>
      <c r="I358" s="5">
        <f>H353/B348</f>
        <v>0.60169491525423724</v>
      </c>
      <c r="J358" s="5">
        <f>H358/B348</f>
        <v>0.69209039548022599</v>
      </c>
      <c r="K358" s="5">
        <f>J358-I358</f>
        <v>9.0395480225988756E-2</v>
      </c>
      <c r="L358" s="5"/>
      <c r="M358" s="6"/>
      <c r="N358" s="6"/>
      <c r="O358" s="5"/>
      <c r="AI358" s="3"/>
      <c r="AJ358" s="3"/>
    </row>
    <row r="359" spans="1:36" ht="12.75" customHeight="1" x14ac:dyDescent="0.3">
      <c r="A359" s="44" t="s">
        <v>67</v>
      </c>
      <c r="I359" s="5"/>
      <c r="J359" s="5"/>
      <c r="L359" s="5"/>
      <c r="M359" s="6"/>
      <c r="N359" s="6"/>
      <c r="O359" s="5"/>
      <c r="AI359" s="3"/>
      <c r="AJ359" s="3"/>
    </row>
    <row r="360" spans="1:36" ht="25.5" customHeight="1" x14ac:dyDescent="0.2">
      <c r="B360" s="228" t="s">
        <v>1</v>
      </c>
      <c r="C360" s="229"/>
      <c r="D360" s="229"/>
      <c r="E360" s="229"/>
      <c r="F360" s="229"/>
      <c r="G360" s="229"/>
      <c r="I360" s="7" t="s">
        <v>2</v>
      </c>
      <c r="J360" s="7" t="s">
        <v>3</v>
      </c>
      <c r="K360" s="8" t="s">
        <v>4</v>
      </c>
      <c r="L360" s="7" t="s">
        <v>5</v>
      </c>
      <c r="M360" s="9" t="s">
        <v>6</v>
      </c>
      <c r="N360" s="9" t="s">
        <v>7</v>
      </c>
      <c r="O360" s="10" t="s">
        <v>8</v>
      </c>
      <c r="AI360" s="3"/>
      <c r="AJ360" s="3"/>
    </row>
    <row r="361" spans="1:36" ht="12.75" customHeight="1" x14ac:dyDescent="0.2">
      <c r="A361" s="12" t="s">
        <v>9</v>
      </c>
      <c r="B361" s="13">
        <v>1</v>
      </c>
      <c r="C361" s="13">
        <v>2</v>
      </c>
      <c r="D361" s="13">
        <v>3</v>
      </c>
      <c r="E361" s="13">
        <v>4</v>
      </c>
      <c r="F361" s="13">
        <v>5</v>
      </c>
      <c r="G361" s="13">
        <v>6</v>
      </c>
      <c r="H361" s="201" t="s">
        <v>10</v>
      </c>
      <c r="I361" s="41"/>
      <c r="J361" s="15"/>
      <c r="K361" s="16"/>
      <c r="L361" s="17"/>
      <c r="M361" s="6"/>
      <c r="N361" s="6"/>
      <c r="O361" s="5"/>
      <c r="AI361" s="3"/>
      <c r="AJ361" s="3"/>
    </row>
    <row r="362" spans="1:36" ht="12.75" customHeight="1" x14ac:dyDescent="0.2">
      <c r="A362" s="31" t="s">
        <v>38</v>
      </c>
      <c r="B362" s="13">
        <v>116</v>
      </c>
      <c r="C362" s="13"/>
      <c r="D362" s="13"/>
      <c r="E362" s="13"/>
      <c r="F362" s="13"/>
      <c r="G362" s="13"/>
      <c r="H362" s="202"/>
      <c r="I362" s="41"/>
      <c r="J362" s="15"/>
      <c r="K362" s="16"/>
      <c r="L362" s="17"/>
      <c r="M362" s="20">
        <f>B362</f>
        <v>116</v>
      </c>
      <c r="N362" s="6"/>
      <c r="O362" s="5"/>
      <c r="AI362" s="3"/>
      <c r="AJ362" s="3"/>
    </row>
    <row r="363" spans="1:36" ht="12.75" customHeight="1" x14ac:dyDescent="0.2">
      <c r="A363" s="31" t="s">
        <v>39</v>
      </c>
      <c r="B363" s="13"/>
      <c r="C363" s="13">
        <v>107</v>
      </c>
      <c r="D363" s="13"/>
      <c r="E363" s="13"/>
      <c r="F363" s="13"/>
      <c r="G363" s="13"/>
      <c r="H363" s="203"/>
      <c r="I363" s="41"/>
      <c r="J363" s="41"/>
      <c r="K363" s="41"/>
      <c r="L363" s="17">
        <f>C363/B362</f>
        <v>0.92241379310344829</v>
      </c>
      <c r="M363" s="20">
        <v>108</v>
      </c>
      <c r="N363" s="3">
        <f t="shared" ref="N363:N367" si="81">M363/M362</f>
        <v>0.93103448275862066</v>
      </c>
      <c r="O363" s="5">
        <f t="shared" ref="O363:O367" si="82">100%-N363</f>
        <v>6.8965517241379337E-2</v>
      </c>
      <c r="AI363" s="3"/>
      <c r="AJ363" s="3"/>
    </row>
    <row r="364" spans="1:36" ht="12.75" customHeight="1" x14ac:dyDescent="0.2">
      <c r="A364" s="31" t="s">
        <v>40</v>
      </c>
      <c r="D364" s="32">
        <v>76</v>
      </c>
      <c r="H364" s="203"/>
      <c r="I364" s="5"/>
      <c r="J364" s="5"/>
      <c r="L364" s="5">
        <f>D364/C363</f>
        <v>0.71028037383177567</v>
      </c>
      <c r="M364" s="20">
        <v>98</v>
      </c>
      <c r="N364" s="3">
        <f t="shared" si="81"/>
        <v>0.90740740740740744</v>
      </c>
      <c r="O364" s="5">
        <f t="shared" si="82"/>
        <v>9.259259259259256E-2</v>
      </c>
      <c r="AI364" s="3"/>
      <c r="AJ364" s="3"/>
    </row>
    <row r="365" spans="1:36" ht="12.75" customHeight="1" x14ac:dyDescent="0.2">
      <c r="A365" s="31" t="s">
        <v>41</v>
      </c>
      <c r="E365" s="32">
        <v>64</v>
      </c>
      <c r="H365" s="203"/>
      <c r="I365" s="5"/>
      <c r="J365" s="5"/>
      <c r="L365" s="5">
        <f>E365/D364</f>
        <v>0.84210526315789469</v>
      </c>
      <c r="M365" s="20">
        <v>86</v>
      </c>
      <c r="N365" s="3">
        <f t="shared" si="81"/>
        <v>0.87755102040816324</v>
      </c>
      <c r="O365" s="5">
        <f t="shared" si="82"/>
        <v>0.12244897959183676</v>
      </c>
      <c r="AI365" s="3"/>
      <c r="AJ365" s="3"/>
    </row>
    <row r="366" spans="1:36" ht="12.75" customHeight="1" x14ac:dyDescent="0.2">
      <c r="A366" s="31" t="s">
        <v>42</v>
      </c>
      <c r="F366" s="32">
        <v>54</v>
      </c>
      <c r="H366" s="203"/>
      <c r="I366" s="5"/>
      <c r="J366" s="5"/>
      <c r="L366" s="5">
        <f>F366/E365</f>
        <v>0.84375</v>
      </c>
      <c r="M366" s="20">
        <v>75</v>
      </c>
      <c r="N366" s="3">
        <f t="shared" si="81"/>
        <v>0.87209302325581395</v>
      </c>
      <c r="O366" s="5">
        <f t="shared" si="82"/>
        <v>0.12790697674418605</v>
      </c>
      <c r="AI366" s="3"/>
      <c r="AJ366" s="3"/>
    </row>
    <row r="367" spans="1:36" ht="12.75" customHeight="1" x14ac:dyDescent="0.2">
      <c r="A367" s="31" t="s">
        <v>43</v>
      </c>
      <c r="G367" s="32">
        <v>48</v>
      </c>
      <c r="H367" s="203">
        <v>25</v>
      </c>
      <c r="I367" s="5"/>
      <c r="J367" s="5"/>
      <c r="L367" s="5">
        <f>G367/F366</f>
        <v>0.88888888888888884</v>
      </c>
      <c r="M367" s="20">
        <v>67</v>
      </c>
      <c r="N367" s="3">
        <f t="shared" si="81"/>
        <v>0.89333333333333331</v>
      </c>
      <c r="O367" s="5">
        <f t="shared" si="82"/>
        <v>0.10666666666666669</v>
      </c>
      <c r="AI367" s="3"/>
      <c r="AJ367" s="3"/>
    </row>
    <row r="368" spans="1:36" ht="12.75" customHeight="1" x14ac:dyDescent="0.2">
      <c r="A368" s="31" t="s">
        <v>44</v>
      </c>
      <c r="G368" s="32">
        <v>20</v>
      </c>
      <c r="H368" s="203">
        <v>8</v>
      </c>
      <c r="I368" s="5"/>
      <c r="J368" s="5"/>
      <c r="L368" s="5"/>
      <c r="M368" s="20">
        <v>24</v>
      </c>
      <c r="N368" s="3"/>
      <c r="O368" s="5"/>
      <c r="AI368" s="3"/>
      <c r="AJ368" s="3"/>
    </row>
    <row r="369" spans="1:36" ht="12.75" customHeight="1" x14ac:dyDescent="0.2">
      <c r="A369" s="31" t="s">
        <v>63</v>
      </c>
      <c r="G369" s="32">
        <v>4</v>
      </c>
      <c r="H369" s="203">
        <v>3</v>
      </c>
      <c r="I369" s="5"/>
      <c r="J369" s="5"/>
      <c r="L369" s="5"/>
      <c r="M369" s="20">
        <v>8</v>
      </c>
      <c r="N369" s="3"/>
      <c r="O369" s="5"/>
      <c r="AI369" s="3"/>
      <c r="AJ369" s="3"/>
    </row>
    <row r="370" spans="1:36" ht="12.75" customHeight="1" x14ac:dyDescent="0.2">
      <c r="A370" s="31" t="s">
        <v>64</v>
      </c>
      <c r="G370" s="32">
        <v>1</v>
      </c>
      <c r="H370" s="203"/>
      <c r="I370" s="5"/>
      <c r="J370" s="5"/>
      <c r="L370" s="5"/>
      <c r="M370" s="20">
        <v>1</v>
      </c>
      <c r="N370" s="3"/>
      <c r="O370" s="5"/>
      <c r="AI370" s="3"/>
      <c r="AJ370" s="3"/>
    </row>
    <row r="371" spans="1:36" ht="12.75" customHeight="1" x14ac:dyDescent="0.2">
      <c r="H371" s="206">
        <f>SUM(H367:H369)</f>
        <v>36</v>
      </c>
      <c r="I371" s="5">
        <f>H367/B362</f>
        <v>0.21551724137931033</v>
      </c>
      <c r="J371" s="5">
        <f>H371/B362</f>
        <v>0.31034482758620691</v>
      </c>
      <c r="K371" s="5">
        <f>J371-I371</f>
        <v>9.4827586206896575E-2</v>
      </c>
      <c r="L371" s="5"/>
      <c r="M371" s="6"/>
      <c r="N371" s="6"/>
      <c r="O371" s="5"/>
      <c r="AI371" s="3"/>
      <c r="AJ371" s="3"/>
    </row>
    <row r="372" spans="1:36" ht="12.75" customHeight="1" x14ac:dyDescent="0.3">
      <c r="A372" s="44" t="s">
        <v>68</v>
      </c>
      <c r="I372" s="5"/>
      <c r="J372" s="5"/>
      <c r="L372" s="5"/>
      <c r="M372" s="6"/>
      <c r="N372" s="6"/>
      <c r="O372" s="5"/>
      <c r="AI372" s="3"/>
      <c r="AJ372" s="3"/>
    </row>
    <row r="373" spans="1:36" ht="25.5" customHeight="1" x14ac:dyDescent="0.2">
      <c r="B373" s="228" t="s">
        <v>1</v>
      </c>
      <c r="C373" s="229"/>
      <c r="D373" s="229"/>
      <c r="E373" s="229"/>
      <c r="F373" s="229"/>
      <c r="G373" s="229"/>
      <c r="I373" s="7" t="s">
        <v>2</v>
      </c>
      <c r="J373" s="7" t="s">
        <v>3</v>
      </c>
      <c r="K373" s="8" t="s">
        <v>4</v>
      </c>
      <c r="L373" s="7" t="s">
        <v>5</v>
      </c>
      <c r="M373" s="9" t="s">
        <v>6</v>
      </c>
      <c r="N373" s="9" t="s">
        <v>7</v>
      </c>
      <c r="O373" s="10" t="s">
        <v>8</v>
      </c>
      <c r="AI373" s="3"/>
      <c r="AJ373" s="3"/>
    </row>
    <row r="374" spans="1:36" ht="12.75" customHeight="1" x14ac:dyDescent="0.2">
      <c r="A374" s="12" t="s">
        <v>9</v>
      </c>
      <c r="B374" s="13">
        <v>1</v>
      </c>
      <c r="C374" s="13">
        <v>2</v>
      </c>
      <c r="D374" s="13">
        <v>3</v>
      </c>
      <c r="E374" s="13">
        <v>4</v>
      </c>
      <c r="F374" s="13">
        <v>5</v>
      </c>
      <c r="G374" s="13">
        <v>6</v>
      </c>
      <c r="H374" s="201" t="s">
        <v>10</v>
      </c>
      <c r="I374" s="41"/>
      <c r="J374" s="15"/>
      <c r="K374" s="16"/>
      <c r="L374" s="17"/>
      <c r="M374" s="6"/>
      <c r="N374" s="6"/>
      <c r="O374" s="5"/>
      <c r="AI374" s="3"/>
      <c r="AJ374" s="3"/>
    </row>
    <row r="375" spans="1:36" ht="12.75" customHeight="1" x14ac:dyDescent="0.2">
      <c r="A375" s="31" t="s">
        <v>39</v>
      </c>
      <c r="B375" s="13">
        <v>448</v>
      </c>
      <c r="C375" s="13"/>
      <c r="D375" s="13"/>
      <c r="E375" s="13"/>
      <c r="F375" s="13"/>
      <c r="G375" s="13"/>
      <c r="H375" s="203"/>
      <c r="I375" s="41"/>
      <c r="J375" s="15"/>
      <c r="K375" s="16"/>
      <c r="L375" s="17"/>
      <c r="M375" s="20">
        <f>B375</f>
        <v>448</v>
      </c>
      <c r="N375" s="6"/>
      <c r="O375" s="5"/>
      <c r="AI375" s="3"/>
      <c r="AJ375" s="3"/>
    </row>
    <row r="376" spans="1:36" ht="12.75" customHeight="1" x14ac:dyDescent="0.2">
      <c r="A376" s="31" t="s">
        <v>40</v>
      </c>
      <c r="B376" s="13"/>
      <c r="C376" s="13">
        <v>416</v>
      </c>
      <c r="D376" s="13"/>
      <c r="E376" s="13"/>
      <c r="F376" s="13"/>
      <c r="G376" s="13"/>
      <c r="H376" s="203"/>
      <c r="I376" s="41"/>
      <c r="J376" s="41"/>
      <c r="K376" s="41"/>
      <c r="L376" s="17">
        <f>C376/B375</f>
        <v>0.9285714285714286</v>
      </c>
      <c r="M376" s="20">
        <v>434</v>
      </c>
      <c r="N376" s="3">
        <f t="shared" ref="N376:N380" si="83">M376/M375</f>
        <v>0.96875</v>
      </c>
      <c r="O376" s="5">
        <f t="shared" ref="O376:O380" si="84">100%-N376</f>
        <v>3.125E-2</v>
      </c>
      <c r="AI376" s="3"/>
      <c r="AJ376" s="3"/>
    </row>
    <row r="377" spans="1:36" ht="12.75" customHeight="1" x14ac:dyDescent="0.2">
      <c r="A377" s="31" t="s">
        <v>41</v>
      </c>
      <c r="D377" s="32">
        <v>334</v>
      </c>
      <c r="H377" s="203"/>
      <c r="I377" s="5"/>
      <c r="J377" s="5"/>
      <c r="L377" s="5">
        <f>D377/C376</f>
        <v>0.80288461538461542</v>
      </c>
      <c r="M377" s="20">
        <v>380</v>
      </c>
      <c r="N377" s="3">
        <f t="shared" si="83"/>
        <v>0.87557603686635943</v>
      </c>
      <c r="O377" s="5">
        <f t="shared" si="84"/>
        <v>0.12442396313364057</v>
      </c>
      <c r="AI377" s="3"/>
      <c r="AJ377" s="3"/>
    </row>
    <row r="378" spans="1:36" ht="12.75" customHeight="1" x14ac:dyDescent="0.2">
      <c r="A378" s="31" t="s">
        <v>42</v>
      </c>
      <c r="E378" s="32">
        <v>320</v>
      </c>
      <c r="H378" s="203"/>
      <c r="I378" s="5"/>
      <c r="J378" s="5"/>
      <c r="L378" s="5">
        <f>E378/D377</f>
        <v>0.95808383233532934</v>
      </c>
      <c r="M378" s="20">
        <v>363</v>
      </c>
      <c r="N378" s="3">
        <f t="shared" si="83"/>
        <v>0.95526315789473681</v>
      </c>
      <c r="O378" s="5">
        <f t="shared" si="84"/>
        <v>4.4736842105263186E-2</v>
      </c>
      <c r="AI378" s="3"/>
      <c r="AJ378" s="3"/>
    </row>
    <row r="379" spans="1:36" ht="12.75" customHeight="1" x14ac:dyDescent="0.2">
      <c r="A379" s="31" t="s">
        <v>43</v>
      </c>
      <c r="F379" s="32">
        <v>285</v>
      </c>
      <c r="H379" s="203"/>
      <c r="I379" s="5"/>
      <c r="J379" s="5"/>
      <c r="L379" s="5">
        <f>F379/E378</f>
        <v>0.890625</v>
      </c>
      <c r="M379" s="20">
        <v>347</v>
      </c>
      <c r="N379" s="3">
        <f t="shared" si="83"/>
        <v>0.9559228650137741</v>
      </c>
      <c r="O379" s="5">
        <f t="shared" si="84"/>
        <v>4.4077134986225897E-2</v>
      </c>
      <c r="AI379" s="3"/>
      <c r="AJ379" s="3"/>
    </row>
    <row r="380" spans="1:36" ht="12.75" customHeight="1" x14ac:dyDescent="0.2">
      <c r="A380" s="31" t="s">
        <v>44</v>
      </c>
      <c r="G380" s="32">
        <v>270</v>
      </c>
      <c r="H380" s="203">
        <v>234</v>
      </c>
      <c r="I380" s="5"/>
      <c r="J380" s="5"/>
      <c r="L380" s="5">
        <f>G380/F379</f>
        <v>0.94736842105263153</v>
      </c>
      <c r="M380" s="20">
        <v>328</v>
      </c>
      <c r="N380" s="3">
        <f t="shared" si="83"/>
        <v>0.94524495677233433</v>
      </c>
      <c r="O380" s="5">
        <f t="shared" si="84"/>
        <v>5.4755043227665667E-2</v>
      </c>
      <c r="AI380" s="3"/>
      <c r="AJ380" s="3"/>
    </row>
    <row r="381" spans="1:36" ht="12.75" customHeight="1" x14ac:dyDescent="0.2">
      <c r="A381" s="31" t="s">
        <v>63</v>
      </c>
      <c r="G381" s="32">
        <v>60</v>
      </c>
      <c r="H381" s="203">
        <v>24</v>
      </c>
      <c r="I381" s="5"/>
      <c r="J381" s="5"/>
      <c r="L381" s="5"/>
      <c r="M381" s="20">
        <v>77</v>
      </c>
      <c r="N381" s="3"/>
      <c r="O381" s="5"/>
      <c r="AI381" s="3"/>
      <c r="AJ381" s="3"/>
    </row>
    <row r="382" spans="1:36" ht="12.75" customHeight="1" x14ac:dyDescent="0.2">
      <c r="A382" s="31" t="s">
        <v>64</v>
      </c>
      <c r="G382" s="32">
        <v>22</v>
      </c>
      <c r="H382" s="203">
        <v>13</v>
      </c>
      <c r="I382" s="5"/>
      <c r="J382" s="5"/>
      <c r="L382" s="5"/>
      <c r="M382" s="20">
        <v>23</v>
      </c>
      <c r="N382" s="3"/>
      <c r="O382" s="5"/>
      <c r="AI382" s="3"/>
      <c r="AJ382" s="3"/>
    </row>
    <row r="383" spans="1:36" ht="12.75" customHeight="1" x14ac:dyDescent="0.2">
      <c r="A383" s="31" t="s">
        <v>65</v>
      </c>
      <c r="G383" s="32">
        <v>3</v>
      </c>
      <c r="H383" s="203">
        <v>3</v>
      </c>
      <c r="I383" s="5"/>
      <c r="J383" s="5"/>
      <c r="L383" s="5"/>
      <c r="M383" s="20">
        <v>3</v>
      </c>
      <c r="N383" s="3"/>
      <c r="O383" s="5"/>
      <c r="AI383" s="3"/>
      <c r="AJ383" s="3"/>
    </row>
    <row r="384" spans="1:36" ht="12.75" customHeight="1" x14ac:dyDescent="0.2">
      <c r="H384" s="206">
        <f>SUM(H380:H383)</f>
        <v>274</v>
      </c>
      <c r="I384" s="5">
        <f>H380/B375</f>
        <v>0.5223214285714286</v>
      </c>
      <c r="J384" s="5">
        <f>H384/B375</f>
        <v>0.6116071428571429</v>
      </c>
      <c r="K384" s="5">
        <f>J384-I384</f>
        <v>8.9285714285714302E-2</v>
      </c>
      <c r="L384" s="5"/>
      <c r="M384" s="6"/>
      <c r="N384" s="6"/>
      <c r="O384" s="5"/>
      <c r="AI384" s="3"/>
      <c r="AJ384" s="3"/>
    </row>
    <row r="385" spans="1:36" ht="12.75" customHeight="1" x14ac:dyDescent="0.3">
      <c r="A385" s="44" t="s">
        <v>69</v>
      </c>
      <c r="I385" s="5"/>
      <c r="J385" s="5"/>
      <c r="L385" s="5"/>
      <c r="M385" s="6"/>
      <c r="N385" s="6"/>
      <c r="O385" s="5"/>
      <c r="AI385" s="3"/>
      <c r="AJ385" s="3"/>
    </row>
    <row r="386" spans="1:36" ht="25.5" customHeight="1" x14ac:dyDescent="0.2">
      <c r="B386" s="228" t="s">
        <v>1</v>
      </c>
      <c r="C386" s="229"/>
      <c r="D386" s="229"/>
      <c r="E386" s="229"/>
      <c r="F386" s="229"/>
      <c r="G386" s="229"/>
      <c r="I386" s="7" t="s">
        <v>2</v>
      </c>
      <c r="J386" s="7" t="s">
        <v>3</v>
      </c>
      <c r="K386" s="8" t="s">
        <v>4</v>
      </c>
      <c r="L386" s="7" t="s">
        <v>5</v>
      </c>
      <c r="M386" s="9" t="s">
        <v>6</v>
      </c>
      <c r="N386" s="9" t="s">
        <v>7</v>
      </c>
      <c r="O386" s="10" t="s">
        <v>8</v>
      </c>
      <c r="AI386" s="3"/>
      <c r="AJ386" s="3"/>
    </row>
    <row r="387" spans="1:36" ht="12.75" customHeight="1" x14ac:dyDescent="0.2">
      <c r="A387" s="12" t="s">
        <v>9</v>
      </c>
      <c r="B387" s="13">
        <v>1</v>
      </c>
      <c r="C387" s="13">
        <v>2</v>
      </c>
      <c r="D387" s="13">
        <v>3</v>
      </c>
      <c r="E387" s="13">
        <v>4</v>
      </c>
      <c r="F387" s="13">
        <v>5</v>
      </c>
      <c r="G387" s="13">
        <v>6</v>
      </c>
      <c r="H387" s="201" t="s">
        <v>10</v>
      </c>
      <c r="I387" s="41"/>
      <c r="J387" s="15"/>
      <c r="K387" s="16"/>
      <c r="L387" s="17"/>
      <c r="M387" s="6"/>
      <c r="N387" s="6"/>
      <c r="O387" s="5"/>
      <c r="AI387" s="3"/>
      <c r="AJ387" s="3"/>
    </row>
    <row r="388" spans="1:36" ht="12.75" customHeight="1" x14ac:dyDescent="0.2">
      <c r="A388" s="31" t="s">
        <v>40</v>
      </c>
      <c r="B388" s="13">
        <v>119</v>
      </c>
      <c r="C388" s="13"/>
      <c r="D388" s="13"/>
      <c r="E388" s="13"/>
      <c r="F388" s="13"/>
      <c r="G388" s="13"/>
      <c r="H388" s="203"/>
      <c r="I388" s="41"/>
      <c r="J388" s="15"/>
      <c r="K388" s="16"/>
      <c r="L388" s="17"/>
      <c r="M388" s="20">
        <f>B388</f>
        <v>119</v>
      </c>
      <c r="N388" s="6"/>
      <c r="O388" s="5"/>
      <c r="AI388" s="3"/>
      <c r="AJ388" s="3"/>
    </row>
    <row r="389" spans="1:36" ht="12.75" customHeight="1" x14ac:dyDescent="0.2">
      <c r="A389" s="31" t="s">
        <v>41</v>
      </c>
      <c r="B389" s="13"/>
      <c r="C389" s="13">
        <v>82</v>
      </c>
      <c r="D389" s="13"/>
      <c r="E389" s="13"/>
      <c r="F389" s="13"/>
      <c r="G389" s="13"/>
      <c r="H389" s="203"/>
      <c r="I389" s="41"/>
      <c r="J389" s="41"/>
      <c r="K389" s="41"/>
      <c r="L389" s="17">
        <f>C389/B388</f>
        <v>0.68907563025210083</v>
      </c>
      <c r="M389" s="20">
        <v>87</v>
      </c>
      <c r="N389" s="3">
        <f t="shared" ref="N389:N393" si="85">M389/M388</f>
        <v>0.73109243697478987</v>
      </c>
      <c r="O389" s="5">
        <f t="shared" ref="O389:O393" si="86">100%-N389</f>
        <v>0.26890756302521013</v>
      </c>
      <c r="AI389" s="3"/>
      <c r="AJ389" s="3"/>
    </row>
    <row r="390" spans="1:36" ht="12.75" customHeight="1" x14ac:dyDescent="0.2">
      <c r="A390" s="31" t="s">
        <v>42</v>
      </c>
      <c r="D390" s="32">
        <v>69</v>
      </c>
      <c r="H390" s="203"/>
      <c r="I390" s="5"/>
      <c r="J390" s="5"/>
      <c r="L390" s="5">
        <f>D390/C389</f>
        <v>0.84146341463414631</v>
      </c>
      <c r="M390" s="20">
        <v>82</v>
      </c>
      <c r="N390" s="3">
        <f t="shared" si="85"/>
        <v>0.94252873563218387</v>
      </c>
      <c r="O390" s="5">
        <f t="shared" si="86"/>
        <v>5.7471264367816133E-2</v>
      </c>
      <c r="AI390" s="3"/>
      <c r="AJ390" s="3"/>
    </row>
    <row r="391" spans="1:36" ht="12.75" customHeight="1" x14ac:dyDescent="0.2">
      <c r="A391" s="31" t="s">
        <v>43</v>
      </c>
      <c r="E391" s="32">
        <v>62</v>
      </c>
      <c r="H391" s="203"/>
      <c r="I391" s="5"/>
      <c r="J391" s="5"/>
      <c r="L391" s="5">
        <f>E391/D390</f>
        <v>0.89855072463768115</v>
      </c>
      <c r="M391" s="20">
        <v>72</v>
      </c>
      <c r="N391" s="3">
        <f t="shared" si="85"/>
        <v>0.87804878048780488</v>
      </c>
      <c r="O391" s="5">
        <f t="shared" si="86"/>
        <v>0.12195121951219512</v>
      </c>
      <c r="AI391" s="3"/>
      <c r="AJ391" s="3"/>
    </row>
    <row r="392" spans="1:36" ht="12.75" customHeight="1" x14ac:dyDescent="0.2">
      <c r="A392" s="32">
        <v>1001</v>
      </c>
      <c r="F392" s="32">
        <v>50</v>
      </c>
      <c r="H392" s="203"/>
      <c r="I392" s="5"/>
      <c r="J392" s="5"/>
      <c r="L392" s="5">
        <f>F392/E391</f>
        <v>0.80645161290322576</v>
      </c>
      <c r="M392" s="20">
        <v>66</v>
      </c>
      <c r="N392" s="3">
        <f t="shared" si="85"/>
        <v>0.91666666666666663</v>
      </c>
      <c r="O392" s="5">
        <f t="shared" si="86"/>
        <v>8.333333333333337E-2</v>
      </c>
      <c r="AI392" s="3"/>
      <c r="AJ392" s="3"/>
    </row>
    <row r="393" spans="1:36" ht="12.75" customHeight="1" x14ac:dyDescent="0.2">
      <c r="A393" s="32">
        <v>1002</v>
      </c>
      <c r="G393" s="32">
        <v>48</v>
      </c>
      <c r="H393" s="203">
        <v>22</v>
      </c>
      <c r="I393" s="5"/>
      <c r="J393" s="5"/>
      <c r="L393" s="5">
        <f>G393/F392</f>
        <v>0.96</v>
      </c>
      <c r="M393" s="20">
        <v>64</v>
      </c>
      <c r="N393" s="3">
        <f t="shared" si="85"/>
        <v>0.96969696969696972</v>
      </c>
      <c r="O393" s="5">
        <f t="shared" si="86"/>
        <v>3.0303030303030276E-2</v>
      </c>
      <c r="AI393" s="3"/>
      <c r="AJ393" s="3"/>
    </row>
    <row r="394" spans="1:36" ht="12.75" customHeight="1" x14ac:dyDescent="0.2">
      <c r="A394" s="32">
        <v>1101</v>
      </c>
      <c r="G394" s="32">
        <v>16</v>
      </c>
      <c r="H394" s="203">
        <v>8</v>
      </c>
      <c r="I394" s="5"/>
      <c r="J394" s="5"/>
      <c r="L394" s="5"/>
      <c r="M394" s="20">
        <v>19</v>
      </c>
      <c r="N394" s="3"/>
      <c r="O394" s="5"/>
      <c r="AI394" s="3"/>
      <c r="AJ394" s="3"/>
    </row>
    <row r="395" spans="1:36" ht="12.75" customHeight="1" x14ac:dyDescent="0.2">
      <c r="A395" s="32">
        <v>1102</v>
      </c>
      <c r="G395" s="32">
        <v>5</v>
      </c>
      <c r="H395" s="203">
        <v>2</v>
      </c>
      <c r="I395" s="5"/>
      <c r="J395" s="5"/>
      <c r="L395" s="5"/>
      <c r="M395" s="20">
        <v>5</v>
      </c>
      <c r="N395" s="3"/>
      <c r="O395" s="5"/>
      <c r="AI395" s="3"/>
      <c r="AJ395" s="3"/>
    </row>
    <row r="396" spans="1:36" ht="12.75" customHeight="1" x14ac:dyDescent="0.2">
      <c r="H396" s="206">
        <f>SUM(H393:H394)</f>
        <v>30</v>
      </c>
      <c r="I396" s="5">
        <f>H393/B388</f>
        <v>0.18487394957983194</v>
      </c>
      <c r="J396" s="5">
        <f>H396/B388</f>
        <v>0.25210084033613445</v>
      </c>
      <c r="K396" s="5">
        <f>J396-I396</f>
        <v>6.7226890756302504E-2</v>
      </c>
      <c r="L396" s="5"/>
      <c r="M396" s="6"/>
      <c r="N396" s="6"/>
      <c r="O396" s="5"/>
      <c r="AI396" s="3"/>
      <c r="AJ396" s="3"/>
    </row>
    <row r="397" spans="1:36" ht="12.75" customHeight="1" x14ac:dyDescent="0.3">
      <c r="A397" s="44" t="s">
        <v>72</v>
      </c>
      <c r="I397" s="5"/>
      <c r="J397" s="5"/>
      <c r="L397" s="5"/>
      <c r="M397" s="6"/>
      <c r="N397" s="6"/>
      <c r="O397" s="5"/>
      <c r="AI397" s="3"/>
      <c r="AJ397" s="3"/>
    </row>
    <row r="398" spans="1:36" ht="25.5" customHeight="1" x14ac:dyDescent="0.2">
      <c r="B398" s="228" t="s">
        <v>1</v>
      </c>
      <c r="C398" s="229"/>
      <c r="D398" s="229"/>
      <c r="E398" s="229"/>
      <c r="F398" s="229"/>
      <c r="G398" s="229"/>
      <c r="I398" s="7" t="s">
        <v>2</v>
      </c>
      <c r="J398" s="7" t="s">
        <v>3</v>
      </c>
      <c r="K398" s="8" t="s">
        <v>4</v>
      </c>
      <c r="L398" s="7" t="s">
        <v>5</v>
      </c>
      <c r="M398" s="9" t="s">
        <v>6</v>
      </c>
      <c r="N398" s="9" t="s">
        <v>7</v>
      </c>
      <c r="O398" s="10" t="s">
        <v>8</v>
      </c>
      <c r="AI398" s="3"/>
      <c r="AJ398" s="3"/>
    </row>
    <row r="399" spans="1:36" ht="12.75" customHeight="1" x14ac:dyDescent="0.2">
      <c r="A399" s="12" t="s">
        <v>9</v>
      </c>
      <c r="B399" s="13">
        <v>1</v>
      </c>
      <c r="C399" s="13">
        <v>2</v>
      </c>
      <c r="D399" s="13">
        <v>3</v>
      </c>
      <c r="E399" s="13">
        <v>4</v>
      </c>
      <c r="F399" s="13">
        <v>5</v>
      </c>
      <c r="G399" s="13">
        <v>6</v>
      </c>
      <c r="H399" s="201" t="s">
        <v>10</v>
      </c>
      <c r="I399" s="41"/>
      <c r="J399" s="15"/>
      <c r="K399" s="16"/>
      <c r="L399" s="17"/>
      <c r="M399" s="6"/>
      <c r="N399" s="6"/>
      <c r="O399" s="5"/>
      <c r="AI399" s="3"/>
      <c r="AJ399" s="3"/>
    </row>
    <row r="400" spans="1:36" ht="12.75" customHeight="1" x14ac:dyDescent="0.2">
      <c r="A400" s="31" t="s">
        <v>41</v>
      </c>
      <c r="B400" s="13">
        <v>453</v>
      </c>
      <c r="C400" s="13"/>
      <c r="D400" s="13"/>
      <c r="E400" s="13"/>
      <c r="F400" s="13"/>
      <c r="G400" s="13"/>
      <c r="H400" s="203"/>
      <c r="I400" s="41"/>
      <c r="J400" s="15"/>
      <c r="K400" s="16"/>
      <c r="L400" s="17"/>
      <c r="M400" s="20">
        <f>B400</f>
        <v>453</v>
      </c>
      <c r="N400" s="6"/>
      <c r="O400" s="5"/>
      <c r="AI400" s="3"/>
      <c r="AJ400" s="3"/>
    </row>
    <row r="401" spans="1:36" ht="12.75" customHeight="1" x14ac:dyDescent="0.2">
      <c r="A401" s="31" t="s">
        <v>42</v>
      </c>
      <c r="B401" s="13"/>
      <c r="C401" s="13">
        <v>398</v>
      </c>
      <c r="D401" s="13"/>
      <c r="E401" s="13"/>
      <c r="F401" s="13"/>
      <c r="G401" s="13"/>
      <c r="H401" s="203"/>
      <c r="I401" s="41"/>
      <c r="J401" s="41"/>
      <c r="K401" s="41"/>
      <c r="L401" s="17">
        <f>C401/B400</f>
        <v>0.87858719646799122</v>
      </c>
      <c r="M401" s="20">
        <v>410</v>
      </c>
      <c r="N401" s="3">
        <f t="shared" ref="N401:N405" si="87">M401/M400</f>
        <v>0.90507726269315669</v>
      </c>
      <c r="O401" s="5">
        <f t="shared" ref="O401:O405" si="88">100%-N401</f>
        <v>9.4922737306843308E-2</v>
      </c>
      <c r="AI401" s="3"/>
      <c r="AJ401" s="3"/>
    </row>
    <row r="402" spans="1:36" ht="12.75" customHeight="1" x14ac:dyDescent="0.2">
      <c r="A402" s="31" t="s">
        <v>43</v>
      </c>
      <c r="D402" s="32">
        <v>352</v>
      </c>
      <c r="H402" s="203"/>
      <c r="I402" s="5"/>
      <c r="J402" s="5"/>
      <c r="L402" s="5">
        <f>D402/C401</f>
        <v>0.88442211055276387</v>
      </c>
      <c r="M402" s="20">
        <v>384</v>
      </c>
      <c r="N402" s="3">
        <f t="shared" si="87"/>
        <v>0.93658536585365859</v>
      </c>
      <c r="O402" s="5">
        <f t="shared" si="88"/>
        <v>6.3414634146341409E-2</v>
      </c>
      <c r="AI402" s="3"/>
      <c r="AJ402" s="3"/>
    </row>
    <row r="403" spans="1:36" ht="12.75" customHeight="1" x14ac:dyDescent="0.2">
      <c r="A403" s="32">
        <v>1001</v>
      </c>
      <c r="E403" s="32">
        <v>348</v>
      </c>
      <c r="H403" s="203"/>
      <c r="I403" s="5"/>
      <c r="J403" s="5"/>
      <c r="L403" s="5">
        <f>E403/D402</f>
        <v>0.98863636363636365</v>
      </c>
      <c r="M403" s="20">
        <v>380</v>
      </c>
      <c r="N403" s="3">
        <f t="shared" si="87"/>
        <v>0.98958333333333337</v>
      </c>
      <c r="O403" s="5">
        <f t="shared" si="88"/>
        <v>1.041666666666663E-2</v>
      </c>
      <c r="AI403" s="3"/>
      <c r="AJ403" s="3"/>
    </row>
    <row r="404" spans="1:36" ht="12.75" customHeight="1" x14ac:dyDescent="0.2">
      <c r="A404" s="32">
        <v>1002</v>
      </c>
      <c r="F404" s="32">
        <v>341</v>
      </c>
      <c r="H404" s="203"/>
      <c r="I404" s="5"/>
      <c r="J404" s="5"/>
      <c r="L404" s="5">
        <f>F404/E403</f>
        <v>0.97988505747126442</v>
      </c>
      <c r="M404" s="20">
        <v>360</v>
      </c>
      <c r="N404" s="3">
        <f t="shared" si="87"/>
        <v>0.94736842105263153</v>
      </c>
      <c r="O404" s="5">
        <f t="shared" si="88"/>
        <v>5.2631578947368474E-2</v>
      </c>
      <c r="AI404" s="3"/>
      <c r="AJ404" s="3"/>
    </row>
    <row r="405" spans="1:36" ht="12.75" customHeight="1" x14ac:dyDescent="0.2">
      <c r="A405" s="32">
        <v>1101</v>
      </c>
      <c r="G405" s="32">
        <v>335</v>
      </c>
      <c r="H405" s="203">
        <v>287</v>
      </c>
      <c r="I405" s="5"/>
      <c r="J405" s="5"/>
      <c r="L405" s="5">
        <f>G405/F404</f>
        <v>0.98240469208211145</v>
      </c>
      <c r="M405" s="20">
        <v>347</v>
      </c>
      <c r="N405" s="3">
        <f t="shared" si="87"/>
        <v>0.96388888888888891</v>
      </c>
      <c r="O405" s="5">
        <f t="shared" si="88"/>
        <v>3.6111111111111094E-2</v>
      </c>
      <c r="AI405" s="3"/>
      <c r="AJ405" s="3"/>
    </row>
    <row r="406" spans="1:36" ht="12.75" customHeight="1" x14ac:dyDescent="0.2">
      <c r="A406" s="32">
        <v>1102</v>
      </c>
      <c r="G406" s="32">
        <v>30</v>
      </c>
      <c r="H406" s="203">
        <v>14</v>
      </c>
      <c r="I406" s="5"/>
      <c r="J406" s="5"/>
      <c r="L406" s="5"/>
      <c r="M406" s="20">
        <v>38</v>
      </c>
      <c r="N406" s="3"/>
      <c r="O406" s="5"/>
      <c r="AI406" s="3"/>
      <c r="AJ406" s="3"/>
    </row>
    <row r="407" spans="1:36" ht="12.75" customHeight="1" x14ac:dyDescent="0.2">
      <c r="A407" s="32">
        <v>1201</v>
      </c>
      <c r="G407" s="32">
        <v>7</v>
      </c>
      <c r="H407" s="203">
        <v>7</v>
      </c>
      <c r="I407" s="5"/>
      <c r="J407" s="5"/>
      <c r="L407" s="5"/>
      <c r="M407" s="20">
        <v>9</v>
      </c>
      <c r="N407" s="3"/>
      <c r="O407" s="5"/>
      <c r="AI407" s="3"/>
      <c r="AJ407" s="3"/>
    </row>
    <row r="408" spans="1:36" ht="12.75" customHeight="1" x14ac:dyDescent="0.2">
      <c r="A408" s="32">
        <v>1202</v>
      </c>
      <c r="G408" s="32">
        <v>2</v>
      </c>
      <c r="H408" s="203">
        <v>1</v>
      </c>
      <c r="I408" s="5"/>
      <c r="J408" s="5"/>
      <c r="L408" s="5"/>
      <c r="M408" s="20">
        <v>2</v>
      </c>
      <c r="N408" s="3"/>
      <c r="O408" s="5"/>
      <c r="AI408" s="3"/>
      <c r="AJ408" s="3"/>
    </row>
    <row r="409" spans="1:36" ht="12.75" customHeight="1" x14ac:dyDescent="0.2">
      <c r="H409" s="206">
        <f>SUM(H405:H408)</f>
        <v>309</v>
      </c>
      <c r="I409" s="5">
        <f>H405/B400</f>
        <v>0.63355408388520973</v>
      </c>
      <c r="J409" s="5">
        <f>H409/B400</f>
        <v>0.68211920529801329</v>
      </c>
      <c r="K409" s="5">
        <f>J409-I409</f>
        <v>4.8565121412803558E-2</v>
      </c>
      <c r="L409" s="5"/>
      <c r="M409" s="6"/>
      <c r="N409" s="6"/>
      <c r="O409" s="5"/>
      <c r="AI409" s="3"/>
      <c r="AJ409" s="3"/>
    </row>
    <row r="410" spans="1:36" ht="12.75" customHeight="1" x14ac:dyDescent="0.3">
      <c r="A410" s="44" t="s">
        <v>73</v>
      </c>
      <c r="I410" s="5"/>
      <c r="J410" s="5"/>
      <c r="L410" s="5"/>
      <c r="M410" s="6"/>
      <c r="N410" s="6"/>
      <c r="O410" s="5"/>
      <c r="AI410" s="3"/>
      <c r="AJ410" s="3"/>
    </row>
    <row r="411" spans="1:36" ht="25.5" customHeight="1" x14ac:dyDescent="0.2">
      <c r="B411" s="228" t="s">
        <v>1</v>
      </c>
      <c r="C411" s="229"/>
      <c r="D411" s="229"/>
      <c r="E411" s="229"/>
      <c r="F411" s="229"/>
      <c r="G411" s="229"/>
      <c r="I411" s="7" t="s">
        <v>2</v>
      </c>
      <c r="J411" s="7" t="s">
        <v>3</v>
      </c>
      <c r="K411" s="8" t="s">
        <v>4</v>
      </c>
      <c r="L411" s="7" t="s">
        <v>5</v>
      </c>
      <c r="M411" s="9" t="s">
        <v>6</v>
      </c>
      <c r="N411" s="9" t="s">
        <v>7</v>
      </c>
      <c r="O411" s="10" t="s">
        <v>8</v>
      </c>
      <c r="AI411" s="3"/>
      <c r="AJ411" s="3"/>
    </row>
    <row r="412" spans="1:36" ht="12.75" customHeight="1" x14ac:dyDescent="0.2">
      <c r="A412" s="12" t="s">
        <v>9</v>
      </c>
      <c r="B412" s="13">
        <v>1</v>
      </c>
      <c r="C412" s="13">
        <v>2</v>
      </c>
      <c r="D412" s="13">
        <v>3</v>
      </c>
      <c r="E412" s="13">
        <v>4</v>
      </c>
      <c r="F412" s="13">
        <v>5</v>
      </c>
      <c r="G412" s="13">
        <v>6</v>
      </c>
      <c r="H412" s="201" t="s">
        <v>10</v>
      </c>
      <c r="I412" s="41"/>
      <c r="J412" s="15"/>
      <c r="K412" s="16"/>
      <c r="L412" s="17"/>
      <c r="M412" s="6"/>
      <c r="N412" s="6"/>
      <c r="O412" s="5"/>
      <c r="AI412" s="3"/>
      <c r="AJ412" s="3"/>
    </row>
    <row r="413" spans="1:36" ht="12.75" customHeight="1" x14ac:dyDescent="0.2">
      <c r="A413" s="31" t="s">
        <v>42</v>
      </c>
      <c r="B413" s="13">
        <v>85</v>
      </c>
      <c r="C413" s="13"/>
      <c r="D413" s="13"/>
      <c r="E413" s="13"/>
      <c r="F413" s="13"/>
      <c r="G413" s="13"/>
      <c r="H413" s="202"/>
      <c r="I413" s="41"/>
      <c r="J413" s="15"/>
      <c r="K413" s="16"/>
      <c r="L413" s="17"/>
      <c r="M413" s="20">
        <f>B413</f>
        <v>85</v>
      </c>
      <c r="N413" s="6"/>
      <c r="O413" s="5"/>
      <c r="AI413" s="3"/>
      <c r="AJ413" s="3"/>
    </row>
    <row r="414" spans="1:36" ht="12.75" customHeight="1" x14ac:dyDescent="0.2">
      <c r="A414" s="31" t="s">
        <v>43</v>
      </c>
      <c r="B414" s="13"/>
      <c r="C414" s="13">
        <v>46</v>
      </c>
      <c r="D414" s="13"/>
      <c r="E414" s="13"/>
      <c r="F414" s="13"/>
      <c r="G414" s="13"/>
      <c r="H414" s="203"/>
      <c r="I414" s="41"/>
      <c r="J414" s="41"/>
      <c r="K414" s="41"/>
      <c r="L414" s="17">
        <f>C414/B413</f>
        <v>0.54117647058823526</v>
      </c>
      <c r="M414" s="20">
        <v>49</v>
      </c>
      <c r="N414" s="3">
        <f t="shared" ref="N414:N418" si="89">M414/M413</f>
        <v>0.57647058823529407</v>
      </c>
      <c r="O414" s="5">
        <f t="shared" ref="O414:O418" si="90">100%-N414</f>
        <v>0.42352941176470593</v>
      </c>
      <c r="AI414" s="3"/>
      <c r="AJ414" s="3"/>
    </row>
    <row r="415" spans="1:36" ht="12.75" customHeight="1" x14ac:dyDescent="0.2">
      <c r="A415" s="32">
        <v>1001</v>
      </c>
      <c r="D415" s="32">
        <v>41</v>
      </c>
      <c r="H415" s="203"/>
      <c r="I415" s="5"/>
      <c r="J415" s="5"/>
      <c r="L415" s="5">
        <f>D415/C414</f>
        <v>0.89130434782608692</v>
      </c>
      <c r="M415" s="20">
        <v>46</v>
      </c>
      <c r="N415" s="3">
        <f t="shared" si="89"/>
        <v>0.93877551020408168</v>
      </c>
      <c r="O415" s="5">
        <f t="shared" si="90"/>
        <v>6.1224489795918324E-2</v>
      </c>
      <c r="Q415" s="3">
        <f>M415/M413</f>
        <v>0.54117647058823526</v>
      </c>
      <c r="AI415" s="3"/>
      <c r="AJ415" s="3"/>
    </row>
    <row r="416" spans="1:36" ht="12.75" customHeight="1" x14ac:dyDescent="0.2">
      <c r="A416" s="32">
        <v>1002</v>
      </c>
      <c r="E416" s="32">
        <v>38</v>
      </c>
      <c r="H416" s="203"/>
      <c r="I416" s="5"/>
      <c r="J416" s="5"/>
      <c r="L416" s="5">
        <f>E416/D415</f>
        <v>0.92682926829268297</v>
      </c>
      <c r="M416" s="20">
        <v>42</v>
      </c>
      <c r="N416" s="3">
        <f t="shared" si="89"/>
        <v>0.91304347826086951</v>
      </c>
      <c r="O416" s="5">
        <f t="shared" si="90"/>
        <v>8.6956521739130488E-2</v>
      </c>
      <c r="AI416" s="3"/>
      <c r="AJ416" s="3"/>
    </row>
    <row r="417" spans="1:36" ht="12.75" customHeight="1" x14ac:dyDescent="0.2">
      <c r="A417" s="32">
        <v>1101</v>
      </c>
      <c r="F417" s="32">
        <v>34</v>
      </c>
      <c r="H417" s="203"/>
      <c r="I417" s="5"/>
      <c r="J417" s="5"/>
      <c r="L417" s="5">
        <f>F417/E416</f>
        <v>0.89473684210526316</v>
      </c>
      <c r="M417" s="20">
        <v>40</v>
      </c>
      <c r="N417" s="3">
        <f t="shared" si="89"/>
        <v>0.95238095238095233</v>
      </c>
      <c r="O417" s="5">
        <f t="shared" si="90"/>
        <v>4.7619047619047672E-2</v>
      </c>
      <c r="AI417" s="3"/>
      <c r="AJ417" s="3"/>
    </row>
    <row r="418" spans="1:36" ht="12.75" customHeight="1" x14ac:dyDescent="0.2">
      <c r="A418" s="32">
        <v>1102</v>
      </c>
      <c r="G418" s="32">
        <v>31</v>
      </c>
      <c r="H418" s="203">
        <v>21</v>
      </c>
      <c r="I418" s="5"/>
      <c r="J418" s="5"/>
      <c r="L418" s="5">
        <f>G418/F417</f>
        <v>0.91176470588235292</v>
      </c>
      <c r="M418" s="20">
        <v>36</v>
      </c>
      <c r="N418" s="3">
        <f t="shared" si="89"/>
        <v>0.9</v>
      </c>
      <c r="O418" s="5">
        <f t="shared" si="90"/>
        <v>9.9999999999999978E-2</v>
      </c>
      <c r="AI418" s="3"/>
      <c r="AJ418" s="3"/>
    </row>
    <row r="419" spans="1:36" ht="12.75" customHeight="1" x14ac:dyDescent="0.2">
      <c r="A419" s="32">
        <v>1201</v>
      </c>
      <c r="G419" s="32">
        <v>4</v>
      </c>
      <c r="H419" s="203">
        <v>2</v>
      </c>
      <c r="I419" s="5"/>
      <c r="J419" s="5"/>
      <c r="L419" s="5"/>
      <c r="M419" s="20">
        <v>38</v>
      </c>
      <c r="N419" s="3"/>
      <c r="O419" s="5"/>
      <c r="AI419" s="3"/>
      <c r="AJ419" s="3"/>
    </row>
    <row r="420" spans="1:36" ht="12.75" customHeight="1" x14ac:dyDescent="0.2">
      <c r="A420" s="32">
        <v>1202</v>
      </c>
      <c r="G420" s="32">
        <v>29</v>
      </c>
      <c r="H420" s="203"/>
      <c r="I420" s="5"/>
      <c r="J420" s="5"/>
      <c r="L420" s="5"/>
      <c r="M420" s="20">
        <v>37</v>
      </c>
      <c r="N420" s="3"/>
      <c r="O420" s="5"/>
      <c r="AI420" s="3"/>
      <c r="AJ420" s="3"/>
    </row>
    <row r="421" spans="1:36" ht="12.75" customHeight="1" x14ac:dyDescent="0.2">
      <c r="H421" s="206">
        <f>SUM(H418:H419)</f>
        <v>23</v>
      </c>
      <c r="I421" s="5">
        <f>H418/B413</f>
        <v>0.24705882352941178</v>
      </c>
      <c r="J421" s="5">
        <f>H421/B413</f>
        <v>0.27058823529411763</v>
      </c>
      <c r="K421" s="5">
        <f>J421-I421</f>
        <v>2.3529411764705854E-2</v>
      </c>
      <c r="L421" s="5"/>
      <c r="M421" s="6"/>
      <c r="N421" s="6"/>
      <c r="O421" s="5"/>
      <c r="AI421" s="3"/>
      <c r="AJ421" s="3"/>
    </row>
    <row r="422" spans="1:36" ht="12.75" customHeight="1" x14ac:dyDescent="0.3">
      <c r="A422" s="44" t="s">
        <v>74</v>
      </c>
      <c r="I422" s="5"/>
      <c r="J422" s="5"/>
      <c r="L422" s="5"/>
      <c r="M422" s="6"/>
      <c r="N422" s="6"/>
      <c r="O422" s="5"/>
      <c r="AI422" s="3"/>
      <c r="AJ422" s="3"/>
    </row>
    <row r="423" spans="1:36" ht="25.5" customHeight="1" x14ac:dyDescent="0.2">
      <c r="B423" s="228" t="s">
        <v>1</v>
      </c>
      <c r="C423" s="229"/>
      <c r="D423" s="229"/>
      <c r="E423" s="229"/>
      <c r="F423" s="229"/>
      <c r="G423" s="229"/>
      <c r="I423" s="7" t="s">
        <v>2</v>
      </c>
      <c r="J423" s="7" t="s">
        <v>3</v>
      </c>
      <c r="K423" s="8" t="s">
        <v>4</v>
      </c>
      <c r="L423" s="7" t="s">
        <v>5</v>
      </c>
      <c r="M423" s="9" t="s">
        <v>6</v>
      </c>
      <c r="N423" s="9" t="s">
        <v>7</v>
      </c>
      <c r="O423" s="10" t="s">
        <v>8</v>
      </c>
      <c r="AI423" s="3"/>
      <c r="AJ423" s="3"/>
    </row>
    <row r="424" spans="1:36" ht="12.75" customHeight="1" x14ac:dyDescent="0.2">
      <c r="A424" s="12" t="s">
        <v>9</v>
      </c>
      <c r="B424" s="13">
        <v>1</v>
      </c>
      <c r="C424" s="13">
        <v>2</v>
      </c>
      <c r="D424" s="13">
        <v>3</v>
      </c>
      <c r="E424" s="13">
        <v>4</v>
      </c>
      <c r="F424" s="13">
        <v>5</v>
      </c>
      <c r="G424" s="13">
        <v>6</v>
      </c>
      <c r="H424" s="201" t="s">
        <v>10</v>
      </c>
      <c r="I424" s="41"/>
      <c r="J424" s="15"/>
      <c r="K424" s="16"/>
      <c r="L424" s="17"/>
      <c r="M424" s="6"/>
      <c r="N424" s="6"/>
      <c r="O424" s="5"/>
      <c r="AI424" s="3"/>
      <c r="AJ424" s="3"/>
    </row>
    <row r="425" spans="1:36" ht="12.75" customHeight="1" x14ac:dyDescent="0.2">
      <c r="A425" s="31" t="s">
        <v>43</v>
      </c>
      <c r="B425" s="13">
        <v>443</v>
      </c>
      <c r="C425" s="13"/>
      <c r="D425" s="13"/>
      <c r="E425" s="13"/>
      <c r="F425" s="13"/>
      <c r="G425" s="13"/>
      <c r="H425" s="203"/>
      <c r="I425" s="41"/>
      <c r="J425" s="15"/>
      <c r="K425" s="16"/>
      <c r="L425" s="17"/>
      <c r="M425" s="20">
        <f>B425</f>
        <v>443</v>
      </c>
      <c r="N425" s="6"/>
      <c r="O425" s="5"/>
      <c r="AI425" s="3"/>
      <c r="AJ425" s="3"/>
    </row>
    <row r="426" spans="1:36" ht="12.75" customHeight="1" x14ac:dyDescent="0.2">
      <c r="A426" s="32">
        <v>1001</v>
      </c>
      <c r="B426" s="13"/>
      <c r="C426" s="13">
        <v>365</v>
      </c>
      <c r="D426" s="13"/>
      <c r="E426" s="13"/>
      <c r="F426" s="13"/>
      <c r="G426" s="13"/>
      <c r="H426" s="203"/>
      <c r="I426" s="41"/>
      <c r="J426" s="41"/>
      <c r="K426" s="41"/>
      <c r="L426" s="17">
        <f>C426/B425</f>
        <v>0.82392776523702027</v>
      </c>
      <c r="M426" s="20">
        <v>365</v>
      </c>
      <c r="N426" s="3">
        <f t="shared" ref="N426:N430" si="91">M426/M425</f>
        <v>0.82392776523702027</v>
      </c>
      <c r="O426" s="5">
        <f t="shared" ref="O426:O430" si="92">100%-N426</f>
        <v>0.17607223476297973</v>
      </c>
      <c r="AI426" s="3"/>
      <c r="AJ426" s="3"/>
    </row>
    <row r="427" spans="1:36" ht="12.75" customHeight="1" x14ac:dyDescent="0.2">
      <c r="A427" s="32">
        <v>1002</v>
      </c>
      <c r="D427" s="32">
        <v>354</v>
      </c>
      <c r="H427" s="203"/>
      <c r="I427" s="5"/>
      <c r="J427" s="5"/>
      <c r="L427" s="5">
        <f>D427/C426</f>
        <v>0.96986301369863015</v>
      </c>
      <c r="M427" s="20">
        <v>351</v>
      </c>
      <c r="N427" s="3">
        <f t="shared" si="91"/>
        <v>0.9616438356164384</v>
      </c>
      <c r="O427" s="5">
        <f t="shared" si="92"/>
        <v>3.8356164383561597E-2</v>
      </c>
      <c r="Q427" s="3">
        <f>M427/M425</f>
        <v>0.79232505643340856</v>
      </c>
      <c r="AI427" s="3"/>
      <c r="AJ427" s="3"/>
    </row>
    <row r="428" spans="1:36" ht="12.75" customHeight="1" x14ac:dyDescent="0.2">
      <c r="A428" s="32">
        <v>1101</v>
      </c>
      <c r="E428" s="32">
        <v>344</v>
      </c>
      <c r="H428" s="203"/>
      <c r="I428" s="5"/>
      <c r="J428" s="5"/>
      <c r="L428" s="5">
        <f>E428/D427</f>
        <v>0.97175141242937857</v>
      </c>
      <c r="M428" s="20">
        <v>373</v>
      </c>
      <c r="N428" s="3">
        <f t="shared" si="91"/>
        <v>1.0626780626780628</v>
      </c>
      <c r="O428" s="5">
        <f t="shared" si="92"/>
        <v>-6.2678062678062751E-2</v>
      </c>
      <c r="AI428" s="3"/>
      <c r="AJ428" s="3"/>
    </row>
    <row r="429" spans="1:36" ht="12.75" customHeight="1" x14ac:dyDescent="0.2">
      <c r="A429" s="32">
        <v>1102</v>
      </c>
      <c r="F429" s="32">
        <v>312</v>
      </c>
      <c r="H429" s="203">
        <v>1</v>
      </c>
      <c r="I429" s="5"/>
      <c r="J429" s="5"/>
      <c r="L429" s="5">
        <f>F429/E428</f>
        <v>0.90697674418604646</v>
      </c>
      <c r="M429" s="20">
        <v>330</v>
      </c>
      <c r="N429" s="3">
        <f t="shared" si="91"/>
        <v>0.88471849865951746</v>
      </c>
      <c r="O429" s="5">
        <f t="shared" si="92"/>
        <v>0.11528150134048254</v>
      </c>
      <c r="AI429" s="3"/>
      <c r="AJ429" s="3"/>
    </row>
    <row r="430" spans="1:36" ht="12.75" customHeight="1" x14ac:dyDescent="0.2">
      <c r="A430" s="32">
        <v>1201</v>
      </c>
      <c r="G430" s="32">
        <v>310</v>
      </c>
      <c r="H430" s="203">
        <v>256</v>
      </c>
      <c r="I430" s="5"/>
      <c r="J430" s="5"/>
      <c r="L430" s="5">
        <f>G430/F429</f>
        <v>0.99358974358974361</v>
      </c>
      <c r="M430" s="20">
        <v>330</v>
      </c>
      <c r="N430" s="3">
        <f t="shared" si="91"/>
        <v>1</v>
      </c>
      <c r="O430" s="5">
        <f t="shared" si="92"/>
        <v>0</v>
      </c>
      <c r="AI430" s="3"/>
      <c r="AJ430" s="3"/>
    </row>
    <row r="431" spans="1:36" ht="12.75" customHeight="1" x14ac:dyDescent="0.2">
      <c r="A431" s="32">
        <v>1202</v>
      </c>
      <c r="G431" s="32">
        <v>28</v>
      </c>
      <c r="H431" s="203">
        <v>24</v>
      </c>
      <c r="I431" s="5"/>
      <c r="J431" s="5"/>
      <c r="L431" s="5"/>
      <c r="M431" s="20">
        <v>33</v>
      </c>
      <c r="N431" s="3"/>
      <c r="O431" s="5"/>
      <c r="AI431" s="3"/>
      <c r="AJ431" s="3"/>
    </row>
    <row r="432" spans="1:36" ht="12.75" customHeight="1" x14ac:dyDescent="0.2">
      <c r="A432" s="32">
        <v>1301</v>
      </c>
      <c r="G432" s="32">
        <v>7</v>
      </c>
      <c r="H432" s="203">
        <v>1</v>
      </c>
      <c r="I432" s="5"/>
      <c r="J432" s="5"/>
      <c r="L432" s="5"/>
      <c r="M432" s="20">
        <v>9</v>
      </c>
      <c r="N432" s="3"/>
      <c r="O432" s="5"/>
      <c r="AI432" s="3"/>
      <c r="AJ432" s="3"/>
    </row>
    <row r="433" spans="1:36" ht="12.75" customHeight="1" x14ac:dyDescent="0.2">
      <c r="A433" s="32">
        <v>1302</v>
      </c>
      <c r="G433" s="32">
        <v>1</v>
      </c>
      <c r="H433" s="203">
        <v>1</v>
      </c>
      <c r="I433" s="5"/>
      <c r="J433" s="5"/>
      <c r="L433" s="5"/>
      <c r="M433" s="20">
        <v>1</v>
      </c>
      <c r="N433" s="3"/>
      <c r="O433" s="5"/>
      <c r="AI433" s="3"/>
      <c r="AJ433" s="3"/>
    </row>
    <row r="434" spans="1:36" ht="12.75" customHeight="1" x14ac:dyDescent="0.2">
      <c r="H434" s="206">
        <f>SUM(H429:H433)</f>
        <v>283</v>
      </c>
      <c r="I434" s="5">
        <f>SUM(H429:H430)/B425</f>
        <v>0.58013544018058694</v>
      </c>
      <c r="J434" s="5">
        <f>H434/B425</f>
        <v>0.63882618510158018</v>
      </c>
      <c r="K434" s="5">
        <f>J434-I434</f>
        <v>5.8690744920993243E-2</v>
      </c>
      <c r="L434" s="5"/>
      <c r="M434" s="6"/>
      <c r="N434" s="6"/>
      <c r="O434" s="5"/>
      <c r="AI434" s="3"/>
      <c r="AJ434" s="3"/>
    </row>
    <row r="435" spans="1:36" ht="12.75" customHeight="1" x14ac:dyDescent="0.3">
      <c r="A435" s="44" t="s">
        <v>77</v>
      </c>
      <c r="I435" s="5"/>
      <c r="J435" s="5"/>
      <c r="L435" s="5"/>
      <c r="M435" s="6"/>
      <c r="N435" s="6"/>
      <c r="O435" s="5"/>
      <c r="AI435" s="3"/>
      <c r="AJ435" s="3"/>
    </row>
    <row r="436" spans="1:36" ht="25.5" customHeight="1" x14ac:dyDescent="0.2">
      <c r="B436" s="228" t="s">
        <v>1</v>
      </c>
      <c r="C436" s="229"/>
      <c r="D436" s="229"/>
      <c r="E436" s="229"/>
      <c r="F436" s="229"/>
      <c r="G436" s="229"/>
      <c r="I436" s="7" t="s">
        <v>2</v>
      </c>
      <c r="J436" s="7" t="s">
        <v>3</v>
      </c>
      <c r="K436" s="8" t="s">
        <v>4</v>
      </c>
      <c r="L436" s="7" t="s">
        <v>5</v>
      </c>
      <c r="M436" s="9" t="s">
        <v>6</v>
      </c>
      <c r="N436" s="9" t="s">
        <v>7</v>
      </c>
      <c r="O436" s="10" t="s">
        <v>8</v>
      </c>
      <c r="AI436" s="3"/>
      <c r="AJ436" s="3"/>
    </row>
    <row r="437" spans="1:36" ht="12.75" customHeight="1" x14ac:dyDescent="0.2">
      <c r="A437" s="12" t="s">
        <v>9</v>
      </c>
      <c r="B437" s="13">
        <v>1</v>
      </c>
      <c r="C437" s="13">
        <v>2</v>
      </c>
      <c r="D437" s="13">
        <v>3</v>
      </c>
      <c r="E437" s="13">
        <v>4</v>
      </c>
      <c r="F437" s="13">
        <v>5</v>
      </c>
      <c r="G437" s="13">
        <v>6</v>
      </c>
      <c r="H437" s="201" t="s">
        <v>10</v>
      </c>
      <c r="I437" s="41"/>
      <c r="J437" s="15"/>
      <c r="K437" s="16"/>
      <c r="L437" s="17"/>
      <c r="M437" s="6"/>
      <c r="N437" s="6"/>
      <c r="O437" s="5"/>
      <c r="AI437" s="3"/>
      <c r="AJ437" s="3"/>
    </row>
    <row r="438" spans="1:36" ht="12.75" customHeight="1" x14ac:dyDescent="0.2">
      <c r="A438" s="31" t="s">
        <v>44</v>
      </c>
      <c r="B438" s="13">
        <v>82</v>
      </c>
      <c r="C438" s="13"/>
      <c r="D438" s="13"/>
      <c r="E438" s="13"/>
      <c r="F438" s="13"/>
      <c r="G438" s="13"/>
      <c r="H438" s="202"/>
      <c r="I438" s="41"/>
      <c r="J438" s="15"/>
      <c r="K438" s="16"/>
      <c r="L438" s="17"/>
      <c r="M438" s="20">
        <f>B438</f>
        <v>82</v>
      </c>
      <c r="N438" s="6"/>
      <c r="O438" s="5"/>
      <c r="AI438" s="3"/>
      <c r="AJ438" s="3"/>
    </row>
    <row r="439" spans="1:36" ht="12.75" customHeight="1" x14ac:dyDescent="0.2">
      <c r="A439" s="32">
        <v>1002</v>
      </c>
      <c r="B439" s="13"/>
      <c r="C439" s="13">
        <v>54</v>
      </c>
      <c r="D439" s="13"/>
      <c r="E439" s="13"/>
      <c r="F439" s="13"/>
      <c r="G439" s="13"/>
      <c r="H439" s="203"/>
      <c r="I439" s="41"/>
      <c r="J439" s="41"/>
      <c r="K439" s="41"/>
      <c r="L439" s="17">
        <f>C439/B438</f>
        <v>0.65853658536585369</v>
      </c>
      <c r="M439" s="20">
        <v>54</v>
      </c>
      <c r="N439" s="3">
        <f t="shared" ref="N439:N443" si="93">M439/M438</f>
        <v>0.65853658536585369</v>
      </c>
      <c r="O439" s="5">
        <f t="shared" ref="O439:O443" si="94">100%-N439</f>
        <v>0.34146341463414631</v>
      </c>
      <c r="AI439" s="3"/>
      <c r="AJ439" s="3"/>
    </row>
    <row r="440" spans="1:36" ht="12.75" customHeight="1" x14ac:dyDescent="0.2">
      <c r="A440" s="32">
        <v>1101</v>
      </c>
      <c r="D440" s="32">
        <v>47</v>
      </c>
      <c r="H440" s="203"/>
      <c r="I440" s="5"/>
      <c r="J440" s="5"/>
      <c r="L440" s="5">
        <f>D440/C439</f>
        <v>0.87037037037037035</v>
      </c>
      <c r="M440" s="20">
        <v>50</v>
      </c>
      <c r="N440" s="3">
        <f t="shared" si="93"/>
        <v>0.92592592592592593</v>
      </c>
      <c r="O440" s="5">
        <f t="shared" si="94"/>
        <v>7.407407407407407E-2</v>
      </c>
      <c r="Q440" s="3">
        <f>M440/M438</f>
        <v>0.6097560975609756</v>
      </c>
      <c r="AI440" s="3"/>
      <c r="AJ440" s="3"/>
    </row>
    <row r="441" spans="1:36" ht="12.75" customHeight="1" x14ac:dyDescent="0.2">
      <c r="A441" s="32">
        <v>1102</v>
      </c>
      <c r="E441" s="32">
        <v>41</v>
      </c>
      <c r="H441" s="203"/>
      <c r="I441" s="5"/>
      <c r="J441" s="5"/>
      <c r="L441" s="5">
        <f>E441/D440</f>
        <v>0.87234042553191493</v>
      </c>
      <c r="M441" s="20">
        <v>44</v>
      </c>
      <c r="N441" s="3">
        <f t="shared" si="93"/>
        <v>0.88</v>
      </c>
      <c r="O441" s="5">
        <f t="shared" si="94"/>
        <v>0.12</v>
      </c>
      <c r="AI441" s="3"/>
      <c r="AJ441" s="3"/>
    </row>
    <row r="442" spans="1:36" ht="12.75" customHeight="1" x14ac:dyDescent="0.2">
      <c r="A442" s="32">
        <v>1201</v>
      </c>
      <c r="F442" s="32">
        <v>33</v>
      </c>
      <c r="H442" s="203"/>
      <c r="I442" s="5"/>
      <c r="J442" s="5"/>
      <c r="L442" s="5">
        <f>F442/E441</f>
        <v>0.80487804878048785</v>
      </c>
      <c r="M442" s="20">
        <v>41</v>
      </c>
      <c r="N442" s="3">
        <f t="shared" si="93"/>
        <v>0.93181818181818177</v>
      </c>
      <c r="O442" s="5">
        <f t="shared" si="94"/>
        <v>6.8181818181818232E-2</v>
      </c>
      <c r="AI442" s="3"/>
      <c r="AJ442" s="3"/>
    </row>
    <row r="443" spans="1:36" ht="12.75" customHeight="1" x14ac:dyDescent="0.2">
      <c r="A443" s="32">
        <v>1202</v>
      </c>
      <c r="G443" s="32">
        <v>28</v>
      </c>
      <c r="H443" s="203">
        <v>26</v>
      </c>
      <c r="I443" s="5"/>
      <c r="J443" s="5"/>
      <c r="L443" s="5">
        <f>G443/F442</f>
        <v>0.84848484848484851</v>
      </c>
      <c r="M443" s="20">
        <v>33</v>
      </c>
      <c r="N443" s="3">
        <f t="shared" si="93"/>
        <v>0.80487804878048785</v>
      </c>
      <c r="O443" s="5">
        <f t="shared" si="94"/>
        <v>0.19512195121951215</v>
      </c>
      <c r="AI443" s="3"/>
      <c r="AJ443" s="3"/>
    </row>
    <row r="444" spans="1:36" ht="12.75" customHeight="1" x14ac:dyDescent="0.2">
      <c r="A444" s="32">
        <v>1301</v>
      </c>
      <c r="G444" s="32">
        <v>5</v>
      </c>
      <c r="H444" s="203">
        <v>2</v>
      </c>
      <c r="I444" s="5"/>
      <c r="J444" s="5"/>
      <c r="L444" s="5"/>
      <c r="M444" s="20">
        <v>6</v>
      </c>
      <c r="N444" s="3"/>
      <c r="O444" s="5"/>
      <c r="AI444" s="3"/>
      <c r="AJ444" s="3"/>
    </row>
    <row r="445" spans="1:36" ht="12.75" customHeight="1" x14ac:dyDescent="0.2">
      <c r="A445" s="32">
        <v>1302</v>
      </c>
      <c r="H445" s="203"/>
      <c r="I445" s="5"/>
      <c r="J445" s="5"/>
      <c r="L445" s="5"/>
      <c r="M445" s="20"/>
      <c r="N445" s="3"/>
      <c r="O445" s="5"/>
      <c r="AI445" s="3"/>
      <c r="AJ445" s="3"/>
    </row>
    <row r="446" spans="1:36" ht="12.75" customHeight="1" x14ac:dyDescent="0.2">
      <c r="H446" s="203"/>
      <c r="I446" s="5"/>
      <c r="J446" s="5"/>
      <c r="L446" s="5"/>
      <c r="M446" s="20"/>
      <c r="N446" s="3"/>
      <c r="O446" s="5"/>
      <c r="AI446" s="3"/>
      <c r="AJ446" s="3"/>
    </row>
    <row r="447" spans="1:36" ht="12.75" customHeight="1" x14ac:dyDescent="0.2">
      <c r="H447" s="203"/>
      <c r="I447" s="5"/>
      <c r="J447" s="5"/>
      <c r="L447" s="5"/>
      <c r="M447" s="20"/>
      <c r="N447" s="3"/>
      <c r="O447" s="5"/>
      <c r="AI447" s="3"/>
      <c r="AJ447" s="3"/>
    </row>
    <row r="448" spans="1:36" ht="12.75" customHeight="1" x14ac:dyDescent="0.2">
      <c r="H448" s="203"/>
      <c r="I448" s="5"/>
      <c r="J448" s="5"/>
      <c r="L448" s="5"/>
      <c r="M448" s="20"/>
      <c r="N448" s="3"/>
      <c r="O448" s="5"/>
      <c r="AI448" s="3"/>
      <c r="AJ448" s="3"/>
    </row>
    <row r="449" spans="1:36" ht="12.75" customHeight="1" x14ac:dyDescent="0.2">
      <c r="H449" s="203"/>
      <c r="I449" s="5"/>
      <c r="J449" s="5"/>
      <c r="L449" s="5"/>
      <c r="M449" s="20"/>
      <c r="N449" s="3"/>
      <c r="O449" s="5"/>
      <c r="AI449" s="3"/>
      <c r="AJ449" s="3"/>
    </row>
    <row r="450" spans="1:36" ht="12.75" customHeight="1" x14ac:dyDescent="0.2">
      <c r="H450" s="206">
        <f>SUM(H443:H444)</f>
        <v>28</v>
      </c>
      <c r="I450" s="5">
        <f>H443/B438</f>
        <v>0.31707317073170732</v>
      </c>
      <c r="J450" s="5">
        <f>H450/B438</f>
        <v>0.34146341463414637</v>
      </c>
      <c r="K450" s="5">
        <f>J450-I450</f>
        <v>2.4390243902439046E-2</v>
      </c>
      <c r="L450" s="5"/>
      <c r="M450" s="6"/>
      <c r="N450" s="6"/>
      <c r="O450" s="5"/>
      <c r="AI450" s="3"/>
      <c r="AJ450" s="3"/>
    </row>
    <row r="451" spans="1:36" ht="12.75" customHeight="1" x14ac:dyDescent="0.3">
      <c r="A451" s="44" t="s">
        <v>79</v>
      </c>
      <c r="I451" s="5"/>
      <c r="J451" s="5"/>
      <c r="L451" s="5"/>
      <c r="M451" s="6"/>
      <c r="N451" s="6"/>
      <c r="O451" s="5"/>
      <c r="AI451" s="3"/>
      <c r="AJ451" s="3"/>
    </row>
    <row r="452" spans="1:36" ht="25.5" customHeight="1" x14ac:dyDescent="0.2">
      <c r="B452" s="228" t="s">
        <v>1</v>
      </c>
      <c r="C452" s="229"/>
      <c r="D452" s="229"/>
      <c r="E452" s="229"/>
      <c r="F452" s="229"/>
      <c r="G452" s="229"/>
      <c r="I452" s="7" t="s">
        <v>2</v>
      </c>
      <c r="J452" s="7" t="s">
        <v>3</v>
      </c>
      <c r="K452" s="8" t="s">
        <v>4</v>
      </c>
      <c r="L452" s="7" t="s">
        <v>5</v>
      </c>
      <c r="M452" s="9" t="s">
        <v>6</v>
      </c>
      <c r="N452" s="9" t="s">
        <v>7</v>
      </c>
      <c r="O452" s="10" t="s">
        <v>8</v>
      </c>
      <c r="AI452" s="3"/>
      <c r="AJ452" s="3"/>
    </row>
    <row r="453" spans="1:36" ht="12.75" customHeight="1" x14ac:dyDescent="0.2">
      <c r="A453" s="12" t="s">
        <v>9</v>
      </c>
      <c r="B453" s="13">
        <v>1</v>
      </c>
      <c r="C453" s="13">
        <v>2</v>
      </c>
      <c r="D453" s="13">
        <v>3</v>
      </c>
      <c r="E453" s="13">
        <v>4</v>
      </c>
      <c r="F453" s="13">
        <v>5</v>
      </c>
      <c r="G453" s="13">
        <v>6</v>
      </c>
      <c r="H453" s="201" t="s">
        <v>10</v>
      </c>
      <c r="I453" s="41"/>
      <c r="J453" s="15"/>
      <c r="K453" s="16"/>
      <c r="L453" s="17"/>
      <c r="M453" s="6"/>
      <c r="N453" s="6"/>
      <c r="O453" s="5"/>
      <c r="AI453" s="3"/>
      <c r="AJ453" s="3"/>
    </row>
    <row r="454" spans="1:36" ht="12.75" customHeight="1" x14ac:dyDescent="0.2">
      <c r="A454" s="31" t="s">
        <v>63</v>
      </c>
      <c r="B454" s="13">
        <v>456</v>
      </c>
      <c r="C454" s="13"/>
      <c r="D454" s="13"/>
      <c r="E454" s="13"/>
      <c r="F454" s="13"/>
      <c r="G454" s="13"/>
      <c r="H454" s="203"/>
      <c r="I454" s="41"/>
      <c r="J454" s="15"/>
      <c r="K454" s="16"/>
      <c r="L454" s="17"/>
      <c r="M454" s="20">
        <f>B454</f>
        <v>456</v>
      </c>
      <c r="N454" s="6"/>
      <c r="O454" s="5"/>
      <c r="AI454" s="3"/>
      <c r="AJ454" s="3"/>
    </row>
    <row r="455" spans="1:36" ht="12.75" customHeight="1" x14ac:dyDescent="0.2">
      <c r="A455" s="32">
        <v>1101</v>
      </c>
      <c r="B455" s="13"/>
      <c r="C455" s="13">
        <v>377</v>
      </c>
      <c r="D455" s="13"/>
      <c r="E455" s="13"/>
      <c r="F455" s="13"/>
      <c r="G455" s="13"/>
      <c r="H455" s="203"/>
      <c r="I455" s="41"/>
      <c r="J455" s="41"/>
      <c r="K455" s="41"/>
      <c r="L455" s="17">
        <f>C455/B454</f>
        <v>0.82675438596491224</v>
      </c>
      <c r="M455" s="20">
        <v>380</v>
      </c>
      <c r="N455" s="3">
        <f t="shared" ref="N455:N459" si="95">M455/M454</f>
        <v>0.83333333333333337</v>
      </c>
      <c r="O455" s="5">
        <f t="shared" ref="O455:O459" si="96">100%-N455</f>
        <v>0.16666666666666663</v>
      </c>
      <c r="AI455" s="3"/>
      <c r="AJ455" s="3"/>
    </row>
    <row r="456" spans="1:36" ht="12.75" customHeight="1" x14ac:dyDescent="0.2">
      <c r="A456" s="32">
        <v>1102</v>
      </c>
      <c r="D456" s="32">
        <v>329</v>
      </c>
      <c r="H456" s="203"/>
      <c r="I456" s="5"/>
      <c r="J456" s="5"/>
      <c r="L456" s="5">
        <f>D456/C455</f>
        <v>0.87267904509283822</v>
      </c>
      <c r="M456" s="20">
        <v>344</v>
      </c>
      <c r="N456" s="3">
        <f t="shared" si="95"/>
        <v>0.90526315789473688</v>
      </c>
      <c r="O456" s="5">
        <f t="shared" si="96"/>
        <v>9.4736842105263119E-2</v>
      </c>
      <c r="Q456" s="3">
        <f>M456/M454</f>
        <v>0.75438596491228072</v>
      </c>
      <c r="AI456" s="3"/>
      <c r="AJ456" s="3"/>
    </row>
    <row r="457" spans="1:36" ht="12.75" customHeight="1" x14ac:dyDescent="0.2">
      <c r="A457" s="32">
        <v>1201</v>
      </c>
      <c r="E457" s="32">
        <v>327</v>
      </c>
      <c r="H457" s="203"/>
      <c r="I457" s="5"/>
      <c r="J457" s="5"/>
      <c r="L457" s="5">
        <f>E457/D456</f>
        <v>0.99392097264437695</v>
      </c>
      <c r="M457" s="20">
        <v>352</v>
      </c>
      <c r="N457" s="3">
        <f t="shared" si="95"/>
        <v>1.0232558139534884</v>
      </c>
      <c r="O457" s="5">
        <f t="shared" si="96"/>
        <v>-2.3255813953488413E-2</v>
      </c>
      <c r="AI457" s="3"/>
      <c r="AJ457" s="3"/>
    </row>
    <row r="458" spans="1:36" ht="12.75" customHeight="1" x14ac:dyDescent="0.2">
      <c r="A458" s="32">
        <v>1202</v>
      </c>
      <c r="F458" s="32">
        <v>303</v>
      </c>
      <c r="H458" s="203"/>
      <c r="I458" s="5"/>
      <c r="J458" s="5"/>
      <c r="L458" s="5">
        <f>F458/E457</f>
        <v>0.92660550458715596</v>
      </c>
      <c r="M458" s="20">
        <v>307</v>
      </c>
      <c r="N458" s="3">
        <f t="shared" si="95"/>
        <v>0.87215909090909094</v>
      </c>
      <c r="O458" s="5">
        <f t="shared" si="96"/>
        <v>0.12784090909090906</v>
      </c>
      <c r="AI458" s="3"/>
      <c r="AJ458" s="3"/>
    </row>
    <row r="459" spans="1:36" ht="12.75" customHeight="1" x14ac:dyDescent="0.2">
      <c r="A459" s="32">
        <v>1301</v>
      </c>
      <c r="G459" s="32">
        <v>294</v>
      </c>
      <c r="H459" s="203">
        <v>232</v>
      </c>
      <c r="I459" s="5"/>
      <c r="J459" s="5"/>
      <c r="L459" s="5">
        <f>G459/F458</f>
        <v>0.97029702970297027</v>
      </c>
      <c r="M459" s="20">
        <v>316</v>
      </c>
      <c r="N459" s="3">
        <f t="shared" si="95"/>
        <v>1.0293159609120521</v>
      </c>
      <c r="O459" s="5">
        <f t="shared" si="96"/>
        <v>-2.931596091205213E-2</v>
      </c>
      <c r="AI459" s="3"/>
      <c r="AJ459" s="3"/>
    </row>
    <row r="460" spans="1:36" ht="12.75" customHeight="1" x14ac:dyDescent="0.2">
      <c r="A460" s="32">
        <v>1302</v>
      </c>
      <c r="G460" s="32">
        <v>25</v>
      </c>
      <c r="H460" s="203">
        <v>24</v>
      </c>
      <c r="I460" s="5"/>
      <c r="J460" s="5"/>
      <c r="L460" s="5"/>
      <c r="M460" s="20">
        <v>38</v>
      </c>
      <c r="N460" s="3"/>
      <c r="O460" s="5"/>
      <c r="AI460" s="3"/>
      <c r="AJ460" s="3"/>
    </row>
    <row r="461" spans="1:36" ht="12.75" customHeight="1" x14ac:dyDescent="0.2">
      <c r="A461" s="32">
        <v>1401</v>
      </c>
      <c r="G461" s="32">
        <v>5</v>
      </c>
      <c r="H461" s="203">
        <v>6</v>
      </c>
      <c r="I461" s="5"/>
      <c r="J461" s="5"/>
      <c r="L461" s="5"/>
      <c r="M461" s="20">
        <v>8</v>
      </c>
      <c r="N461" s="3"/>
      <c r="O461" s="5"/>
      <c r="AI461" s="3"/>
      <c r="AJ461" s="3"/>
    </row>
    <row r="462" spans="1:36" ht="12.75" customHeight="1" x14ac:dyDescent="0.2">
      <c r="A462" s="32">
        <v>1402</v>
      </c>
      <c r="G462" s="32">
        <v>1</v>
      </c>
      <c r="H462" s="203"/>
      <c r="I462" s="5"/>
      <c r="J462" s="5"/>
      <c r="L462" s="5"/>
      <c r="M462" s="20">
        <v>1</v>
      </c>
      <c r="N462" s="3"/>
      <c r="O462" s="5"/>
      <c r="AI462" s="3"/>
      <c r="AJ462" s="3"/>
    </row>
    <row r="463" spans="1:36" ht="12.75" customHeight="1" x14ac:dyDescent="0.2">
      <c r="A463" s="32">
        <v>1501</v>
      </c>
      <c r="G463" s="32">
        <v>1</v>
      </c>
      <c r="H463" s="203">
        <v>1</v>
      </c>
      <c r="I463" s="5"/>
      <c r="J463" s="5"/>
      <c r="L463" s="5"/>
      <c r="M463" s="20">
        <v>1</v>
      </c>
      <c r="N463" s="3"/>
      <c r="O463" s="5"/>
      <c r="AI463" s="3"/>
      <c r="AJ463" s="3"/>
    </row>
    <row r="464" spans="1:36" ht="12.75" customHeight="1" x14ac:dyDescent="0.2">
      <c r="H464" s="203"/>
      <c r="I464" s="5"/>
      <c r="J464" s="5"/>
      <c r="L464" s="5"/>
      <c r="M464" s="20"/>
      <c r="N464" s="3"/>
      <c r="O464" s="5"/>
      <c r="AI464" s="3"/>
      <c r="AJ464" s="3"/>
    </row>
    <row r="465" spans="1:36" ht="12.75" customHeight="1" x14ac:dyDescent="0.2">
      <c r="H465" s="203"/>
      <c r="I465" s="5"/>
      <c r="J465" s="5"/>
      <c r="L465" s="5"/>
      <c r="M465" s="20"/>
      <c r="N465" s="3"/>
      <c r="O465" s="5"/>
      <c r="AI465" s="3"/>
      <c r="AJ465" s="3"/>
    </row>
    <row r="466" spans="1:36" ht="12.75" customHeight="1" x14ac:dyDescent="0.2">
      <c r="H466" s="203"/>
      <c r="I466" s="5"/>
      <c r="J466" s="5"/>
      <c r="L466" s="5"/>
      <c r="M466" s="20"/>
      <c r="N466" s="3"/>
      <c r="O466" s="5"/>
      <c r="AI466" s="3"/>
      <c r="AJ466" s="3"/>
    </row>
    <row r="467" spans="1:36" ht="12.75" customHeight="1" x14ac:dyDescent="0.2">
      <c r="H467" s="203"/>
      <c r="I467" s="5"/>
      <c r="J467" s="5"/>
      <c r="L467" s="5"/>
      <c r="M467" s="20"/>
      <c r="N467" s="3"/>
      <c r="O467" s="5"/>
      <c r="AI467" s="3"/>
      <c r="AJ467" s="3"/>
    </row>
    <row r="468" spans="1:36" ht="12.75" customHeight="1" x14ac:dyDescent="0.2">
      <c r="H468" s="206">
        <f>SUM(H459:H463)</f>
        <v>263</v>
      </c>
      <c r="I468" s="5">
        <f>H459/B454</f>
        <v>0.50877192982456143</v>
      </c>
      <c r="J468" s="5">
        <f>H468/B454</f>
        <v>0.57675438596491224</v>
      </c>
      <c r="K468" s="5">
        <f>J468-I468</f>
        <v>6.7982456140350811E-2</v>
      </c>
      <c r="L468" s="5"/>
      <c r="M468" s="6"/>
      <c r="N468" s="6"/>
      <c r="O468" s="5"/>
      <c r="AI468" s="3"/>
      <c r="AJ468" s="3"/>
    </row>
    <row r="469" spans="1:36" ht="12.75" customHeight="1" x14ac:dyDescent="0.3">
      <c r="A469" s="44" t="s">
        <v>80</v>
      </c>
      <c r="I469" s="5"/>
      <c r="J469" s="5"/>
      <c r="L469" s="5"/>
      <c r="M469" s="6"/>
      <c r="N469" s="6"/>
      <c r="O469" s="5"/>
      <c r="AI469" s="3"/>
      <c r="AJ469" s="3"/>
    </row>
    <row r="470" spans="1:36" ht="25.5" customHeight="1" x14ac:dyDescent="0.2">
      <c r="B470" s="228" t="s">
        <v>1</v>
      </c>
      <c r="C470" s="229"/>
      <c r="D470" s="229"/>
      <c r="E470" s="229"/>
      <c r="F470" s="229"/>
      <c r="G470" s="229"/>
      <c r="I470" s="7" t="s">
        <v>2</v>
      </c>
      <c r="J470" s="7" t="s">
        <v>3</v>
      </c>
      <c r="K470" s="8" t="s">
        <v>4</v>
      </c>
      <c r="L470" s="7" t="s">
        <v>5</v>
      </c>
      <c r="M470" s="9" t="s">
        <v>6</v>
      </c>
      <c r="N470" s="9" t="s">
        <v>7</v>
      </c>
      <c r="O470" s="10" t="s">
        <v>8</v>
      </c>
      <c r="AI470" s="3"/>
      <c r="AJ470" s="3"/>
    </row>
    <row r="471" spans="1:36" ht="12.75" customHeight="1" x14ac:dyDescent="0.2">
      <c r="A471" s="12" t="s">
        <v>9</v>
      </c>
      <c r="B471" s="13">
        <v>1</v>
      </c>
      <c r="C471" s="13">
        <v>2</v>
      </c>
      <c r="D471" s="13">
        <v>3</v>
      </c>
      <c r="E471" s="13">
        <v>4</v>
      </c>
      <c r="F471" s="13">
        <v>5</v>
      </c>
      <c r="G471" s="13">
        <v>6</v>
      </c>
      <c r="H471" s="201" t="s">
        <v>10</v>
      </c>
      <c r="I471" s="41"/>
      <c r="J471" s="15"/>
      <c r="K471" s="16"/>
      <c r="L471" s="17"/>
      <c r="M471" s="6"/>
      <c r="N471" s="6"/>
      <c r="O471" s="5"/>
      <c r="AI471" s="3"/>
      <c r="AJ471" s="3"/>
    </row>
    <row r="472" spans="1:36" ht="12.75" customHeight="1" x14ac:dyDescent="0.2">
      <c r="A472" s="31" t="s">
        <v>64</v>
      </c>
      <c r="B472" s="13">
        <v>120</v>
      </c>
      <c r="C472" s="13"/>
      <c r="D472" s="13"/>
      <c r="E472" s="13"/>
      <c r="F472" s="13"/>
      <c r="G472" s="13"/>
      <c r="H472" s="202"/>
      <c r="I472" s="41"/>
      <c r="J472" s="15"/>
      <c r="K472" s="16"/>
      <c r="L472" s="17"/>
      <c r="M472" s="20">
        <f>B472</f>
        <v>120</v>
      </c>
      <c r="N472" s="6"/>
      <c r="O472" s="5"/>
      <c r="AI472" s="3"/>
      <c r="AJ472" s="3"/>
    </row>
    <row r="473" spans="1:36" ht="12.75" customHeight="1" x14ac:dyDescent="0.2">
      <c r="A473" s="32">
        <v>1102</v>
      </c>
      <c r="B473" s="13"/>
      <c r="C473" s="13">
        <v>100</v>
      </c>
      <c r="D473" s="13"/>
      <c r="E473" s="13"/>
      <c r="F473" s="13"/>
      <c r="G473" s="13"/>
      <c r="H473" s="203"/>
      <c r="I473" s="41"/>
      <c r="J473" s="41"/>
      <c r="K473" s="41"/>
      <c r="L473" s="17">
        <f>C473/B472</f>
        <v>0.83333333333333337</v>
      </c>
      <c r="M473" s="20">
        <v>102</v>
      </c>
      <c r="N473" s="3">
        <f t="shared" ref="N473:N477" si="97">M473/M472</f>
        <v>0.85</v>
      </c>
      <c r="O473" s="5">
        <f t="shared" ref="O473:O477" si="98">100%-N473</f>
        <v>0.15000000000000002</v>
      </c>
      <c r="AI473" s="3"/>
      <c r="AJ473" s="3"/>
    </row>
    <row r="474" spans="1:36" ht="12.75" customHeight="1" x14ac:dyDescent="0.2">
      <c r="A474" s="32">
        <v>1201</v>
      </c>
      <c r="D474" s="32">
        <v>88</v>
      </c>
      <c r="H474" s="203"/>
      <c r="I474" s="5"/>
      <c r="J474" s="5"/>
      <c r="L474" s="5">
        <f>D474/C473</f>
        <v>0.88</v>
      </c>
      <c r="M474" s="20">
        <v>97</v>
      </c>
      <c r="N474" s="3">
        <f t="shared" si="97"/>
        <v>0.9509803921568627</v>
      </c>
      <c r="O474" s="5">
        <f t="shared" si="98"/>
        <v>4.9019607843137303E-2</v>
      </c>
      <c r="Q474" s="3">
        <f>M474/M472</f>
        <v>0.80833333333333335</v>
      </c>
      <c r="AI474" s="3"/>
      <c r="AJ474" s="3"/>
    </row>
    <row r="475" spans="1:36" ht="12.75" customHeight="1" x14ac:dyDescent="0.2">
      <c r="A475" s="32">
        <v>1202</v>
      </c>
      <c r="E475" s="32">
        <v>77</v>
      </c>
      <c r="H475" s="203"/>
      <c r="I475" s="5"/>
      <c r="J475" s="5"/>
      <c r="L475" s="5">
        <f>E475/D474</f>
        <v>0.875</v>
      </c>
      <c r="M475" s="20">
        <v>82</v>
      </c>
      <c r="N475" s="3">
        <f t="shared" si="97"/>
        <v>0.84536082474226804</v>
      </c>
      <c r="O475" s="5">
        <f t="shared" si="98"/>
        <v>0.15463917525773196</v>
      </c>
      <c r="AI475" s="3"/>
      <c r="AJ475" s="3"/>
    </row>
    <row r="476" spans="1:36" ht="12.75" customHeight="1" x14ac:dyDescent="0.2">
      <c r="A476" s="32">
        <v>1301</v>
      </c>
      <c r="F476" s="32">
        <v>63</v>
      </c>
      <c r="H476" s="203"/>
      <c r="I476" s="5"/>
      <c r="J476" s="5"/>
      <c r="L476" s="5">
        <f>F476/E475</f>
        <v>0.81818181818181823</v>
      </c>
      <c r="M476" s="20">
        <v>74</v>
      </c>
      <c r="N476" s="3">
        <f t="shared" si="97"/>
        <v>0.90243902439024393</v>
      </c>
      <c r="O476" s="5">
        <f t="shared" si="98"/>
        <v>9.7560975609756073E-2</v>
      </c>
      <c r="AI476" s="3"/>
      <c r="AJ476" s="3"/>
    </row>
    <row r="477" spans="1:36" ht="12.75" customHeight="1" x14ac:dyDescent="0.2">
      <c r="A477" s="32">
        <v>1302</v>
      </c>
      <c r="G477" s="32">
        <v>54</v>
      </c>
      <c r="H477" s="203">
        <v>37</v>
      </c>
      <c r="I477" s="5"/>
      <c r="J477" s="5"/>
      <c r="L477" s="5">
        <f>G477/F476</f>
        <v>0.8571428571428571</v>
      </c>
      <c r="M477" s="20">
        <v>58</v>
      </c>
      <c r="N477" s="3">
        <f t="shared" si="97"/>
        <v>0.78378378378378377</v>
      </c>
      <c r="O477" s="5">
        <f t="shared" si="98"/>
        <v>0.21621621621621623</v>
      </c>
      <c r="AI477" s="3"/>
      <c r="AJ477" s="3"/>
    </row>
    <row r="478" spans="1:36" ht="12.75" customHeight="1" x14ac:dyDescent="0.2">
      <c r="A478" s="32">
        <v>1401</v>
      </c>
      <c r="G478" s="32">
        <v>16</v>
      </c>
      <c r="H478" s="203">
        <v>12</v>
      </c>
      <c r="I478" s="5"/>
      <c r="J478" s="5"/>
      <c r="L478" s="5"/>
      <c r="M478" s="20">
        <v>17</v>
      </c>
      <c r="N478" s="3"/>
      <c r="O478" s="5"/>
      <c r="AI478" s="3"/>
      <c r="AJ478" s="3"/>
    </row>
    <row r="479" spans="1:36" ht="12.75" customHeight="1" x14ac:dyDescent="0.2">
      <c r="A479" s="32">
        <v>1402</v>
      </c>
      <c r="G479" s="32">
        <v>2</v>
      </c>
      <c r="H479" s="203">
        <v>1</v>
      </c>
      <c r="I479" s="5"/>
      <c r="J479" s="5"/>
      <c r="L479" s="5"/>
      <c r="M479" s="20">
        <v>2</v>
      </c>
      <c r="N479" s="3"/>
      <c r="O479" s="5"/>
      <c r="AI479" s="3"/>
      <c r="AJ479" s="3"/>
    </row>
    <row r="480" spans="1:36" ht="12.75" customHeight="1" x14ac:dyDescent="0.2">
      <c r="H480" s="203"/>
      <c r="I480" s="5"/>
      <c r="J480" s="5"/>
      <c r="L480" s="5"/>
      <c r="M480" s="20"/>
      <c r="N480" s="3"/>
      <c r="O480" s="5"/>
      <c r="AI480" s="3"/>
      <c r="AJ480" s="3"/>
    </row>
    <row r="481" spans="1:36" ht="12.75" customHeight="1" x14ac:dyDescent="0.2">
      <c r="H481" s="203"/>
      <c r="I481" s="5"/>
      <c r="J481" s="5"/>
      <c r="L481" s="5"/>
      <c r="M481" s="20"/>
      <c r="N481" s="3"/>
      <c r="O481" s="5"/>
      <c r="AI481" s="3"/>
      <c r="AJ481" s="3"/>
    </row>
    <row r="482" spans="1:36" ht="12.75" customHeight="1" x14ac:dyDescent="0.2">
      <c r="H482" s="203"/>
      <c r="I482" s="5"/>
      <c r="J482" s="5"/>
      <c r="L482" s="5"/>
      <c r="M482" s="20"/>
      <c r="N482" s="3"/>
      <c r="O482" s="5"/>
      <c r="AI482" s="3"/>
      <c r="AJ482" s="3"/>
    </row>
    <row r="483" spans="1:36" ht="12.75" customHeight="1" x14ac:dyDescent="0.2">
      <c r="H483" s="203"/>
      <c r="I483" s="5"/>
      <c r="J483" s="5"/>
      <c r="L483" s="5"/>
      <c r="M483" s="20"/>
      <c r="N483" s="3"/>
      <c r="O483" s="5"/>
      <c r="AI483" s="3"/>
      <c r="AJ483" s="3"/>
    </row>
    <row r="484" spans="1:36" ht="12.75" customHeight="1" x14ac:dyDescent="0.2">
      <c r="H484" s="206">
        <f>SUM(H477:H479)</f>
        <v>50</v>
      </c>
      <c r="I484" s="5">
        <f>H477/B472</f>
        <v>0.30833333333333335</v>
      </c>
      <c r="J484" s="5">
        <f>H484/B472</f>
        <v>0.41666666666666669</v>
      </c>
      <c r="K484" s="5">
        <f>J484-I484</f>
        <v>0.10833333333333334</v>
      </c>
      <c r="L484" s="5"/>
      <c r="M484" s="6"/>
      <c r="N484" s="6"/>
      <c r="O484" s="5"/>
      <c r="AI484" s="3"/>
      <c r="AJ484" s="3"/>
    </row>
    <row r="485" spans="1:36" ht="12.75" customHeight="1" x14ac:dyDescent="0.3">
      <c r="A485" s="44" t="s">
        <v>81</v>
      </c>
      <c r="I485" s="5"/>
      <c r="J485" s="5"/>
      <c r="L485" s="5"/>
      <c r="M485" s="6"/>
      <c r="N485" s="6"/>
      <c r="O485" s="5"/>
      <c r="AI485" s="3"/>
      <c r="AJ485" s="3"/>
    </row>
    <row r="486" spans="1:36" ht="25.5" customHeight="1" x14ac:dyDescent="0.2">
      <c r="B486" s="228" t="s">
        <v>1</v>
      </c>
      <c r="C486" s="229"/>
      <c r="D486" s="229"/>
      <c r="E486" s="229"/>
      <c r="F486" s="229"/>
      <c r="G486" s="229"/>
      <c r="I486" s="7" t="s">
        <v>2</v>
      </c>
      <c r="J486" s="7" t="s">
        <v>3</v>
      </c>
      <c r="K486" s="8" t="s">
        <v>4</v>
      </c>
      <c r="L486" s="7" t="s">
        <v>5</v>
      </c>
      <c r="M486" s="9" t="s">
        <v>6</v>
      </c>
      <c r="N486" s="9" t="s">
        <v>7</v>
      </c>
      <c r="O486" s="10" t="s">
        <v>8</v>
      </c>
      <c r="AI486" s="3"/>
      <c r="AJ486" s="3"/>
    </row>
    <row r="487" spans="1:36" ht="12.75" customHeight="1" x14ac:dyDescent="0.2">
      <c r="A487" s="12" t="s">
        <v>9</v>
      </c>
      <c r="B487" s="13">
        <v>1</v>
      </c>
      <c r="C487" s="13">
        <v>2</v>
      </c>
      <c r="D487" s="13">
        <v>3</v>
      </c>
      <c r="E487" s="13">
        <v>4</v>
      </c>
      <c r="F487" s="13">
        <v>5</v>
      </c>
      <c r="G487" s="13">
        <v>6</v>
      </c>
      <c r="H487" s="201" t="s">
        <v>10</v>
      </c>
      <c r="I487" s="41"/>
      <c r="J487" s="15"/>
      <c r="K487" s="16"/>
      <c r="L487" s="17"/>
      <c r="M487" s="6"/>
      <c r="N487" s="6"/>
      <c r="O487" s="5"/>
      <c r="AI487" s="3"/>
      <c r="AJ487" s="3"/>
    </row>
    <row r="488" spans="1:36" ht="12.75" customHeight="1" x14ac:dyDescent="0.2">
      <c r="A488" s="31" t="s">
        <v>65</v>
      </c>
      <c r="B488" s="13">
        <v>491</v>
      </c>
      <c r="C488" s="13"/>
      <c r="D488" s="13"/>
      <c r="E488" s="13"/>
      <c r="F488" s="13"/>
      <c r="G488" s="13"/>
      <c r="H488" s="202"/>
      <c r="I488" s="41"/>
      <c r="J488" s="15"/>
      <c r="K488" s="16"/>
      <c r="L488" s="17"/>
      <c r="M488" s="20">
        <f>B488</f>
        <v>491</v>
      </c>
      <c r="N488" s="6"/>
      <c r="O488" s="5"/>
      <c r="AI488" s="3"/>
      <c r="AJ488" s="3"/>
    </row>
    <row r="489" spans="1:36" ht="12.75" customHeight="1" x14ac:dyDescent="0.2">
      <c r="A489" s="32">
        <v>1201</v>
      </c>
      <c r="B489" s="13"/>
      <c r="C489" s="13">
        <v>398</v>
      </c>
      <c r="D489" s="13"/>
      <c r="E489" s="13"/>
      <c r="F489" s="13"/>
      <c r="G489" s="13"/>
      <c r="H489" s="203"/>
      <c r="I489" s="41"/>
      <c r="J489" s="41"/>
      <c r="K489" s="41"/>
      <c r="L489" s="17">
        <f>C489/B488</f>
        <v>0.81059063136456211</v>
      </c>
      <c r="M489" s="20">
        <v>402</v>
      </c>
      <c r="N489" s="3">
        <f t="shared" ref="N489:N493" si="99">M489/M488</f>
        <v>0.81873727087576376</v>
      </c>
      <c r="O489" s="5">
        <f t="shared" ref="O489:O493" si="100">100%-N489</f>
        <v>0.18126272912423624</v>
      </c>
      <c r="AI489" s="3"/>
      <c r="AJ489" s="3"/>
    </row>
    <row r="490" spans="1:36" ht="12.75" customHeight="1" x14ac:dyDescent="0.2">
      <c r="A490" s="32">
        <v>1202</v>
      </c>
      <c r="D490" s="32">
        <v>354</v>
      </c>
      <c r="H490" s="203"/>
      <c r="I490" s="5"/>
      <c r="J490" s="5"/>
      <c r="L490" s="5">
        <f>D490/C489</f>
        <v>0.88944723618090449</v>
      </c>
      <c r="M490" s="20">
        <v>377</v>
      </c>
      <c r="N490" s="3">
        <f t="shared" si="99"/>
        <v>0.93781094527363185</v>
      </c>
      <c r="O490" s="5">
        <f t="shared" si="100"/>
        <v>6.2189054726368154E-2</v>
      </c>
      <c r="Q490" s="3">
        <f>M490/M488</f>
        <v>0.76782077393075354</v>
      </c>
      <c r="AI490" s="3"/>
      <c r="AJ490" s="3"/>
    </row>
    <row r="491" spans="1:36" ht="12.75" customHeight="1" x14ac:dyDescent="0.2">
      <c r="A491" s="32">
        <v>1301</v>
      </c>
      <c r="E491" s="32">
        <v>343</v>
      </c>
      <c r="H491" s="203"/>
      <c r="I491" s="5"/>
      <c r="J491" s="5"/>
      <c r="L491" s="5">
        <f>E491/D490</f>
        <v>0.96892655367231639</v>
      </c>
      <c r="M491" s="20">
        <v>378</v>
      </c>
      <c r="N491" s="3">
        <f t="shared" si="99"/>
        <v>1.0026525198938991</v>
      </c>
      <c r="O491" s="5">
        <f t="shared" si="100"/>
        <v>-2.6525198938991412E-3</v>
      </c>
      <c r="AI491" s="3"/>
      <c r="AJ491" s="3"/>
    </row>
    <row r="492" spans="1:36" ht="12.75" customHeight="1" x14ac:dyDescent="0.2">
      <c r="A492" s="32">
        <v>1302</v>
      </c>
      <c r="F492" s="32">
        <v>304</v>
      </c>
      <c r="H492" s="203"/>
      <c r="I492" s="5"/>
      <c r="J492" s="5"/>
      <c r="L492" s="5">
        <f>F492/E491</f>
        <v>0.88629737609329451</v>
      </c>
      <c r="M492" s="20">
        <v>334</v>
      </c>
      <c r="N492" s="3">
        <f t="shared" si="99"/>
        <v>0.8835978835978836</v>
      </c>
      <c r="O492" s="5">
        <f t="shared" si="100"/>
        <v>0.1164021164021164</v>
      </c>
      <c r="AI492" s="3"/>
      <c r="AJ492" s="3"/>
    </row>
    <row r="493" spans="1:36" ht="12.75" customHeight="1" x14ac:dyDescent="0.2">
      <c r="A493" s="32">
        <v>1401</v>
      </c>
      <c r="G493" s="32">
        <v>288</v>
      </c>
      <c r="H493" s="203">
        <v>237</v>
      </c>
      <c r="I493" s="5"/>
      <c r="J493" s="5"/>
      <c r="L493" s="5">
        <f>G493/F492</f>
        <v>0.94736842105263153</v>
      </c>
      <c r="M493" s="20">
        <v>307</v>
      </c>
      <c r="N493" s="3">
        <f t="shared" si="99"/>
        <v>0.91916167664670656</v>
      </c>
      <c r="O493" s="5">
        <f t="shared" si="100"/>
        <v>8.083832335329344E-2</v>
      </c>
      <c r="AI493" s="3"/>
      <c r="AJ493" s="3"/>
    </row>
    <row r="494" spans="1:36" ht="12.75" customHeight="1" x14ac:dyDescent="0.2">
      <c r="A494" s="32">
        <v>1402</v>
      </c>
      <c r="G494" s="32">
        <v>32</v>
      </c>
      <c r="H494" s="203">
        <v>27</v>
      </c>
      <c r="I494" s="5"/>
      <c r="J494" s="5"/>
      <c r="L494" s="5"/>
      <c r="M494" s="20">
        <v>48</v>
      </c>
      <c r="N494" s="3"/>
      <c r="O494" s="5"/>
      <c r="AI494" s="3"/>
      <c r="AJ494" s="3"/>
    </row>
    <row r="495" spans="1:36" ht="12.75" customHeight="1" x14ac:dyDescent="0.2">
      <c r="A495" s="32">
        <v>1501</v>
      </c>
      <c r="G495" s="32">
        <v>7</v>
      </c>
      <c r="H495" s="203">
        <v>7</v>
      </c>
      <c r="I495" s="5"/>
      <c r="J495" s="5"/>
      <c r="L495" s="5"/>
      <c r="M495" s="20">
        <v>9</v>
      </c>
      <c r="N495" s="3"/>
      <c r="O495" s="5"/>
      <c r="AI495" s="3"/>
      <c r="AJ495" s="3"/>
    </row>
    <row r="496" spans="1:36" ht="12.75" customHeight="1" x14ac:dyDescent="0.2">
      <c r="A496" s="32">
        <v>1502</v>
      </c>
      <c r="H496" s="203"/>
      <c r="I496" s="5"/>
      <c r="J496" s="5"/>
      <c r="L496" s="5"/>
      <c r="M496" s="20"/>
      <c r="N496" s="3"/>
      <c r="O496" s="5"/>
      <c r="AI496" s="3"/>
      <c r="AJ496" s="3"/>
    </row>
    <row r="497" spans="1:36" ht="12.75" customHeight="1" x14ac:dyDescent="0.2">
      <c r="H497" s="203"/>
      <c r="I497" s="5"/>
      <c r="J497" s="5"/>
      <c r="L497" s="5"/>
      <c r="M497" s="20"/>
      <c r="N497" s="3"/>
      <c r="O497" s="5"/>
      <c r="AI497" s="3"/>
      <c r="AJ497" s="3"/>
    </row>
    <row r="498" spans="1:36" ht="12.75" customHeight="1" x14ac:dyDescent="0.2">
      <c r="H498" s="203"/>
      <c r="I498" s="5"/>
      <c r="J498" s="5"/>
      <c r="L498" s="5"/>
      <c r="M498" s="20"/>
      <c r="N498" s="3"/>
      <c r="O498" s="5"/>
      <c r="AI498" s="3"/>
      <c r="AJ498" s="3"/>
    </row>
    <row r="499" spans="1:36" ht="12.75" customHeight="1" x14ac:dyDescent="0.2">
      <c r="H499" s="203"/>
      <c r="I499" s="5"/>
      <c r="J499" s="5"/>
      <c r="L499" s="5"/>
      <c r="M499" s="20"/>
      <c r="N499" s="3"/>
      <c r="O499" s="5"/>
      <c r="AI499" s="3"/>
      <c r="AJ499" s="3"/>
    </row>
    <row r="500" spans="1:36" ht="12.75" customHeight="1" x14ac:dyDescent="0.2">
      <c r="H500" s="203"/>
      <c r="I500" s="5"/>
      <c r="J500" s="5"/>
      <c r="L500" s="5"/>
      <c r="M500" s="20"/>
      <c r="N500" s="3"/>
      <c r="O500" s="5"/>
      <c r="AI500" s="3"/>
      <c r="AJ500" s="3"/>
    </row>
    <row r="501" spans="1:36" ht="12.75" customHeight="1" x14ac:dyDescent="0.2">
      <c r="H501" s="203"/>
      <c r="I501" s="5"/>
      <c r="J501" s="5"/>
      <c r="L501" s="5"/>
      <c r="M501" s="20"/>
      <c r="N501" s="3"/>
      <c r="O501" s="5"/>
      <c r="AI501" s="3"/>
      <c r="AJ501" s="3"/>
    </row>
    <row r="502" spans="1:36" ht="12.75" customHeight="1" x14ac:dyDescent="0.2">
      <c r="H502" s="206">
        <f>SUM(H493:H496)</f>
        <v>271</v>
      </c>
      <c r="I502" s="5">
        <f>H493/B488</f>
        <v>0.48268839103869654</v>
      </c>
      <c r="J502" s="5">
        <f>H502/B488</f>
        <v>0.55193482688391038</v>
      </c>
      <c r="K502" s="5">
        <f>J502-I502</f>
        <v>6.9246435845213838E-2</v>
      </c>
      <c r="L502" s="5"/>
      <c r="M502" s="6"/>
      <c r="N502" s="6"/>
      <c r="O502" s="5"/>
      <c r="AI502" s="3"/>
      <c r="AJ502" s="3"/>
    </row>
    <row r="503" spans="1:36" ht="12.75" customHeight="1" x14ac:dyDescent="0.2">
      <c r="I503" s="5"/>
      <c r="J503" s="5"/>
      <c r="L503" s="5"/>
      <c r="M503" s="6"/>
      <c r="N503" s="6"/>
      <c r="O503" s="5"/>
      <c r="AI503" s="3"/>
      <c r="AJ503" s="3"/>
    </row>
    <row r="504" spans="1:36" ht="12.75" customHeight="1" x14ac:dyDescent="0.3">
      <c r="A504" s="44" t="s">
        <v>82</v>
      </c>
      <c r="I504" s="5"/>
      <c r="J504" s="5"/>
      <c r="L504" s="5"/>
      <c r="M504" s="6"/>
      <c r="N504" s="6"/>
      <c r="O504" s="5"/>
      <c r="AI504" s="3"/>
      <c r="AJ504" s="3"/>
    </row>
    <row r="505" spans="1:36" ht="25.5" customHeight="1" x14ac:dyDescent="0.2">
      <c r="B505" s="228" t="s">
        <v>1</v>
      </c>
      <c r="C505" s="229"/>
      <c r="D505" s="229"/>
      <c r="E505" s="229"/>
      <c r="F505" s="229"/>
      <c r="G505" s="229"/>
      <c r="I505" s="7" t="s">
        <v>2</v>
      </c>
      <c r="J505" s="7" t="s">
        <v>3</v>
      </c>
      <c r="K505" s="8" t="s">
        <v>4</v>
      </c>
      <c r="L505" s="7" t="s">
        <v>5</v>
      </c>
      <c r="M505" s="9" t="s">
        <v>6</v>
      </c>
      <c r="N505" s="9" t="s">
        <v>7</v>
      </c>
      <c r="O505" s="10" t="s">
        <v>8</v>
      </c>
      <c r="AI505" s="3"/>
      <c r="AJ505" s="3"/>
    </row>
    <row r="506" spans="1:36" ht="12.75" customHeight="1" x14ac:dyDescent="0.2">
      <c r="A506" s="12" t="s">
        <v>9</v>
      </c>
      <c r="B506" s="13">
        <v>1</v>
      </c>
      <c r="C506" s="13">
        <v>2</v>
      </c>
      <c r="D506" s="13">
        <v>3</v>
      </c>
      <c r="E506" s="13">
        <v>4</v>
      </c>
      <c r="F506" s="13">
        <v>5</v>
      </c>
      <c r="G506" s="13">
        <v>6</v>
      </c>
      <c r="H506" s="201" t="s">
        <v>10</v>
      </c>
      <c r="I506" s="41"/>
      <c r="J506" s="15"/>
      <c r="K506" s="16"/>
      <c r="L506" s="17"/>
      <c r="M506" s="6"/>
      <c r="N506" s="6"/>
      <c r="O506" s="5"/>
      <c r="AI506" s="3"/>
      <c r="AJ506" s="3"/>
    </row>
    <row r="507" spans="1:36" ht="12.75" customHeight="1" x14ac:dyDescent="0.2">
      <c r="A507" s="31" t="s">
        <v>66</v>
      </c>
      <c r="B507" s="13">
        <v>124</v>
      </c>
      <c r="C507" s="13"/>
      <c r="D507" s="13"/>
      <c r="E507" s="13"/>
      <c r="F507" s="13"/>
      <c r="G507" s="13"/>
      <c r="H507" s="202"/>
      <c r="I507" s="41"/>
      <c r="J507" s="15"/>
      <c r="K507" s="16"/>
      <c r="L507" s="17"/>
      <c r="M507" s="20">
        <f>B507</f>
        <v>124</v>
      </c>
      <c r="N507" s="6"/>
      <c r="O507" s="5"/>
      <c r="AI507" s="3"/>
      <c r="AJ507" s="3"/>
    </row>
    <row r="508" spans="1:36" ht="12.75" customHeight="1" x14ac:dyDescent="0.2">
      <c r="A508" s="32">
        <v>1202</v>
      </c>
      <c r="B508" s="13"/>
      <c r="C508" s="13">
        <v>77</v>
      </c>
      <c r="D508" s="13"/>
      <c r="E508" s="13"/>
      <c r="F508" s="13"/>
      <c r="G508" s="13"/>
      <c r="H508" s="203"/>
      <c r="I508" s="41"/>
      <c r="J508" s="41"/>
      <c r="K508" s="41"/>
      <c r="L508" s="17">
        <f>C508/B507</f>
        <v>0.62096774193548387</v>
      </c>
      <c r="M508" s="20">
        <v>77</v>
      </c>
      <c r="N508" s="3">
        <f t="shared" ref="N508:N512" si="101">M508/M507</f>
        <v>0.62096774193548387</v>
      </c>
      <c r="O508" s="5">
        <f t="shared" ref="O508:O512" si="102">100%-N508</f>
        <v>0.37903225806451613</v>
      </c>
      <c r="AI508" s="3"/>
      <c r="AJ508" s="3"/>
    </row>
    <row r="509" spans="1:36" ht="12.75" customHeight="1" x14ac:dyDescent="0.2">
      <c r="A509" s="32">
        <v>1301</v>
      </c>
      <c r="D509" s="32">
        <v>63</v>
      </c>
      <c r="H509" s="203"/>
      <c r="I509" s="5"/>
      <c r="J509" s="5"/>
      <c r="L509" s="5">
        <f>D509/C508</f>
        <v>0.81818181818181823</v>
      </c>
      <c r="M509" s="20">
        <v>74</v>
      </c>
      <c r="N509" s="3">
        <f t="shared" si="101"/>
        <v>0.96103896103896103</v>
      </c>
      <c r="O509" s="5">
        <f t="shared" si="102"/>
        <v>3.8961038961038974E-2</v>
      </c>
      <c r="Q509" s="3">
        <f>M509/M507</f>
        <v>0.59677419354838712</v>
      </c>
      <c r="AI509" s="3"/>
      <c r="AJ509" s="3"/>
    </row>
    <row r="510" spans="1:36" ht="12.75" customHeight="1" x14ac:dyDescent="0.2">
      <c r="A510" s="32">
        <v>1302</v>
      </c>
      <c r="E510" s="32">
        <v>55</v>
      </c>
      <c r="H510" s="203"/>
      <c r="I510" s="5"/>
      <c r="J510" s="5"/>
      <c r="L510" s="5">
        <f>E510/D509</f>
        <v>0.87301587301587302</v>
      </c>
      <c r="M510" s="20">
        <v>60</v>
      </c>
      <c r="N510" s="3">
        <f t="shared" si="101"/>
        <v>0.81081081081081086</v>
      </c>
      <c r="O510" s="5">
        <f t="shared" si="102"/>
        <v>0.18918918918918914</v>
      </c>
      <c r="AI510" s="3"/>
      <c r="AJ510" s="3"/>
    </row>
    <row r="511" spans="1:36" ht="12.75" customHeight="1" x14ac:dyDescent="0.2">
      <c r="A511" s="32">
        <v>1401</v>
      </c>
      <c r="F511" s="32">
        <v>43</v>
      </c>
      <c r="H511" s="203"/>
      <c r="I511" s="5"/>
      <c r="J511" s="5"/>
      <c r="L511" s="5">
        <f>F511/E510</f>
        <v>0.78181818181818186</v>
      </c>
      <c r="M511" s="20">
        <v>46</v>
      </c>
      <c r="N511" s="3">
        <f t="shared" si="101"/>
        <v>0.76666666666666672</v>
      </c>
      <c r="O511" s="5">
        <f t="shared" si="102"/>
        <v>0.23333333333333328</v>
      </c>
      <c r="AI511" s="3"/>
      <c r="AJ511" s="3"/>
    </row>
    <row r="512" spans="1:36" ht="12.75" customHeight="1" x14ac:dyDescent="0.2">
      <c r="A512" s="32">
        <v>1402</v>
      </c>
      <c r="G512" s="32">
        <v>35</v>
      </c>
      <c r="H512" s="203">
        <v>25</v>
      </c>
      <c r="I512" s="5"/>
      <c r="J512" s="5"/>
      <c r="L512" s="5">
        <f>G512/F511</f>
        <v>0.81395348837209303</v>
      </c>
      <c r="M512" s="20">
        <v>41</v>
      </c>
      <c r="N512" s="3">
        <f t="shared" si="101"/>
        <v>0.89130434782608692</v>
      </c>
      <c r="O512" s="5">
        <f t="shared" si="102"/>
        <v>0.10869565217391308</v>
      </c>
      <c r="AI512" s="3"/>
      <c r="AJ512" s="3"/>
    </row>
    <row r="513" spans="1:36" ht="12.75" customHeight="1" x14ac:dyDescent="0.2">
      <c r="A513" s="32">
        <v>1501</v>
      </c>
      <c r="G513" s="32">
        <v>7</v>
      </c>
      <c r="H513" s="203">
        <v>5</v>
      </c>
      <c r="I513" s="5"/>
      <c r="J513" s="5"/>
      <c r="L513" s="5"/>
      <c r="M513" s="20">
        <v>7</v>
      </c>
      <c r="N513" s="3"/>
      <c r="O513" s="5"/>
      <c r="AI513" s="3"/>
      <c r="AJ513" s="3"/>
    </row>
    <row r="514" spans="1:36" ht="12.75" customHeight="1" x14ac:dyDescent="0.2">
      <c r="A514" s="32">
        <v>1502</v>
      </c>
      <c r="G514" s="32">
        <v>2</v>
      </c>
      <c r="H514" s="203">
        <v>1</v>
      </c>
      <c r="I514" s="5"/>
      <c r="J514" s="5"/>
      <c r="L514" s="5"/>
      <c r="M514" s="20">
        <v>2</v>
      </c>
      <c r="N514" s="3"/>
      <c r="O514" s="5"/>
      <c r="AI514" s="3"/>
      <c r="AJ514" s="3"/>
    </row>
    <row r="515" spans="1:36" ht="12.75" customHeight="1" x14ac:dyDescent="0.2">
      <c r="H515" s="203"/>
      <c r="I515" s="5"/>
      <c r="J515" s="5"/>
      <c r="L515" s="5"/>
      <c r="M515" s="20"/>
      <c r="N515" s="3"/>
      <c r="O515" s="5"/>
      <c r="AI515" s="3"/>
      <c r="AJ515" s="3"/>
    </row>
    <row r="516" spans="1:36" ht="12.75" customHeight="1" x14ac:dyDescent="0.2">
      <c r="H516" s="203"/>
      <c r="I516" s="5"/>
      <c r="J516" s="5"/>
      <c r="L516" s="5"/>
      <c r="M516" s="20"/>
      <c r="N516" s="3"/>
      <c r="O516" s="5"/>
      <c r="AI516" s="3"/>
      <c r="AJ516" s="3"/>
    </row>
    <row r="517" spans="1:36" ht="12.75" customHeight="1" x14ac:dyDescent="0.2">
      <c r="H517" s="203"/>
      <c r="I517" s="5"/>
      <c r="J517" s="5"/>
      <c r="L517" s="5"/>
      <c r="M517" s="20"/>
      <c r="N517" s="3"/>
      <c r="O517" s="5"/>
      <c r="AI517" s="3"/>
      <c r="AJ517" s="3"/>
    </row>
    <row r="518" spans="1:36" ht="12.75" customHeight="1" x14ac:dyDescent="0.2">
      <c r="H518" s="203"/>
      <c r="I518" s="5"/>
      <c r="J518" s="5"/>
      <c r="L518" s="5"/>
      <c r="M518" s="20"/>
      <c r="N518" s="3"/>
      <c r="O518" s="5"/>
      <c r="AI518" s="3"/>
      <c r="AJ518" s="3"/>
    </row>
    <row r="519" spans="1:36" ht="12.75" customHeight="1" x14ac:dyDescent="0.2">
      <c r="H519" s="203"/>
      <c r="I519" s="5"/>
      <c r="J519" s="5"/>
      <c r="L519" s="5"/>
      <c r="M519" s="20"/>
      <c r="N519" s="3"/>
      <c r="O519" s="5"/>
      <c r="AI519" s="3"/>
      <c r="AJ519" s="3"/>
    </row>
    <row r="520" spans="1:36" ht="12.75" customHeight="1" x14ac:dyDescent="0.2">
      <c r="H520" s="206">
        <f>SUM(H512:H514)</f>
        <v>31</v>
      </c>
      <c r="I520" s="5">
        <f>H512/B507</f>
        <v>0.20161290322580644</v>
      </c>
      <c r="J520" s="5">
        <f>H520/B507</f>
        <v>0.25</v>
      </c>
      <c r="K520" s="5">
        <f>J520-I520</f>
        <v>4.8387096774193561E-2</v>
      </c>
      <c r="L520" s="5"/>
      <c r="M520" s="20"/>
      <c r="N520" s="3"/>
      <c r="O520" s="5"/>
      <c r="AI520" s="3"/>
      <c r="AJ520" s="3"/>
    </row>
    <row r="521" spans="1:36" ht="12.75" customHeight="1" x14ac:dyDescent="0.2">
      <c r="I521" s="5"/>
      <c r="J521" s="5"/>
      <c r="L521" s="5"/>
      <c r="M521" s="6"/>
      <c r="N521" s="6"/>
      <c r="O521" s="5"/>
      <c r="AI521" s="3"/>
      <c r="AJ521" s="3"/>
    </row>
    <row r="522" spans="1:36" ht="12.75" customHeight="1" x14ac:dyDescent="0.3">
      <c r="A522" s="44" t="s">
        <v>84</v>
      </c>
      <c r="I522" s="5"/>
      <c r="J522" s="5"/>
      <c r="L522" s="5"/>
      <c r="M522" s="6"/>
      <c r="N522" s="6"/>
      <c r="O522" s="5"/>
      <c r="AI522" s="3"/>
      <c r="AJ522" s="3"/>
    </row>
    <row r="523" spans="1:36" ht="25.5" customHeight="1" x14ac:dyDescent="0.2">
      <c r="B523" s="228" t="s">
        <v>1</v>
      </c>
      <c r="C523" s="229"/>
      <c r="D523" s="229"/>
      <c r="E523" s="229"/>
      <c r="F523" s="229"/>
      <c r="G523" s="229"/>
      <c r="I523" s="7" t="s">
        <v>2</v>
      </c>
      <c r="J523" s="7" t="s">
        <v>3</v>
      </c>
      <c r="K523" s="8" t="s">
        <v>4</v>
      </c>
      <c r="L523" s="7" t="s">
        <v>5</v>
      </c>
      <c r="M523" s="9" t="s">
        <v>6</v>
      </c>
      <c r="N523" s="9" t="s">
        <v>7</v>
      </c>
      <c r="O523" s="10" t="s">
        <v>8</v>
      </c>
      <c r="AI523" s="3"/>
      <c r="AJ523" s="3"/>
    </row>
    <row r="524" spans="1:36" ht="12.75" customHeight="1" x14ac:dyDescent="0.2">
      <c r="A524" s="12" t="s">
        <v>9</v>
      </c>
      <c r="B524" s="13">
        <v>1</v>
      </c>
      <c r="C524" s="13">
        <v>2</v>
      </c>
      <c r="D524" s="13">
        <v>3</v>
      </c>
      <c r="E524" s="13">
        <v>4</v>
      </c>
      <c r="F524" s="13">
        <v>5</v>
      </c>
      <c r="G524" s="13">
        <v>6</v>
      </c>
      <c r="H524" s="201" t="s">
        <v>10</v>
      </c>
      <c r="I524" s="41"/>
      <c r="J524" s="15"/>
      <c r="K524" s="16"/>
      <c r="L524" s="17"/>
      <c r="M524" s="6"/>
      <c r="N524" s="6"/>
      <c r="O524" s="5"/>
      <c r="AI524" s="3"/>
      <c r="AJ524" s="3"/>
    </row>
    <row r="525" spans="1:36" ht="12.75" customHeight="1" x14ac:dyDescent="0.2">
      <c r="A525" s="31" t="s">
        <v>70</v>
      </c>
      <c r="B525" s="13">
        <v>514</v>
      </c>
      <c r="C525" s="13"/>
      <c r="D525" s="13"/>
      <c r="E525" s="13"/>
      <c r="F525" s="13"/>
      <c r="G525" s="13"/>
      <c r="H525" s="202"/>
      <c r="I525" s="41"/>
      <c r="J525" s="15"/>
      <c r="K525" s="16"/>
      <c r="L525" s="17"/>
      <c r="M525" s="20">
        <f>B525</f>
        <v>514</v>
      </c>
      <c r="N525" s="6"/>
      <c r="O525" s="5"/>
      <c r="AI525" s="3"/>
      <c r="AJ525" s="3"/>
    </row>
    <row r="526" spans="1:36" ht="12.75" customHeight="1" x14ac:dyDescent="0.2">
      <c r="A526" s="32">
        <v>1301</v>
      </c>
      <c r="B526" s="13"/>
      <c r="C526" s="13">
        <v>417</v>
      </c>
      <c r="D526" s="13"/>
      <c r="E526" s="13"/>
      <c r="F526" s="13"/>
      <c r="G526" s="13"/>
      <c r="H526" s="203"/>
      <c r="I526" s="41"/>
      <c r="J526" s="41"/>
      <c r="K526" s="41"/>
      <c r="L526" s="17">
        <f>C526/B525</f>
        <v>0.81128404669260701</v>
      </c>
      <c r="M526" s="20">
        <v>423</v>
      </c>
      <c r="N526" s="3">
        <f t="shared" ref="N526:N530" si="103">M526/M525</f>
        <v>0.82295719844357973</v>
      </c>
      <c r="O526" s="5">
        <f t="shared" ref="O526:O530" si="104">100%-N526</f>
        <v>0.17704280155642027</v>
      </c>
      <c r="AI526" s="3"/>
      <c r="AJ526" s="3"/>
    </row>
    <row r="527" spans="1:36" ht="12.75" customHeight="1" x14ac:dyDescent="0.2">
      <c r="A527" s="32">
        <v>1302</v>
      </c>
      <c r="D527" s="32">
        <v>373</v>
      </c>
      <c r="H527" s="203"/>
      <c r="I527" s="5"/>
      <c r="J527" s="5"/>
      <c r="L527" s="5">
        <f>D527/C526</f>
        <v>0.89448441247002397</v>
      </c>
      <c r="M527" s="20">
        <v>393</v>
      </c>
      <c r="N527" s="3">
        <f t="shared" si="103"/>
        <v>0.92907801418439717</v>
      </c>
      <c r="O527" s="5">
        <f t="shared" si="104"/>
        <v>7.0921985815602828E-2</v>
      </c>
      <c r="Q527" s="3">
        <f>M527/M525</f>
        <v>0.7645914396887159</v>
      </c>
      <c r="AI527" s="3"/>
      <c r="AJ527" s="3"/>
    </row>
    <row r="528" spans="1:36" ht="12.75" customHeight="1" x14ac:dyDescent="0.2">
      <c r="A528" s="32">
        <v>1401</v>
      </c>
      <c r="E528" s="32">
        <v>359</v>
      </c>
      <c r="H528" s="203"/>
      <c r="I528" s="5"/>
      <c r="J528" s="5"/>
      <c r="L528" s="5">
        <f>E528/D527</f>
        <v>0.96246648793565681</v>
      </c>
      <c r="M528" s="20">
        <v>377</v>
      </c>
      <c r="N528" s="3">
        <f t="shared" si="103"/>
        <v>0.95928753180661575</v>
      </c>
      <c r="O528" s="5">
        <f t="shared" si="104"/>
        <v>4.0712468193384255E-2</v>
      </c>
      <c r="AI528" s="3"/>
      <c r="AJ528" s="3"/>
    </row>
    <row r="529" spans="1:36" ht="12.75" customHeight="1" x14ac:dyDescent="0.2">
      <c r="A529" s="32">
        <v>1402</v>
      </c>
      <c r="F529" s="32">
        <v>318</v>
      </c>
      <c r="H529" s="203">
        <v>1</v>
      </c>
      <c r="I529" s="5"/>
      <c r="J529" s="5"/>
      <c r="L529" s="5">
        <f>F529/E528</f>
        <v>0.88579387186629521</v>
      </c>
      <c r="M529" s="20">
        <v>351</v>
      </c>
      <c r="N529" s="3">
        <f t="shared" si="103"/>
        <v>0.93103448275862066</v>
      </c>
      <c r="O529" s="5">
        <f t="shared" si="104"/>
        <v>6.8965517241379337E-2</v>
      </c>
      <c r="AI529" s="3"/>
      <c r="AJ529" s="3"/>
    </row>
    <row r="530" spans="1:36" ht="12.75" customHeight="1" x14ac:dyDescent="0.2">
      <c r="A530" s="32">
        <v>1501</v>
      </c>
      <c r="G530" s="32">
        <v>313</v>
      </c>
      <c r="H530" s="203">
        <v>266</v>
      </c>
      <c r="I530" s="5"/>
      <c r="J530" s="5"/>
      <c r="L530" s="5">
        <f>G530/F529</f>
        <v>0.98427672955974843</v>
      </c>
      <c r="M530" s="20">
        <v>342</v>
      </c>
      <c r="N530" s="3">
        <f t="shared" si="103"/>
        <v>0.97435897435897434</v>
      </c>
      <c r="O530" s="5">
        <f t="shared" si="104"/>
        <v>2.5641025641025661E-2</v>
      </c>
      <c r="AI530" s="3"/>
      <c r="AJ530" s="3"/>
    </row>
    <row r="531" spans="1:36" ht="12.75" customHeight="1" x14ac:dyDescent="0.2">
      <c r="A531" s="32">
        <v>1502</v>
      </c>
      <c r="G531" s="32">
        <v>42</v>
      </c>
      <c r="H531" s="203">
        <v>22</v>
      </c>
      <c r="I531" s="5"/>
      <c r="J531" s="5"/>
      <c r="L531" s="5"/>
      <c r="M531" s="20">
        <v>27</v>
      </c>
      <c r="N531" s="3"/>
      <c r="O531" s="5"/>
      <c r="AI531" s="3"/>
      <c r="AJ531" s="3"/>
    </row>
    <row r="532" spans="1:36" ht="12.75" customHeight="1" x14ac:dyDescent="0.2">
      <c r="A532" s="31" t="s">
        <v>83</v>
      </c>
      <c r="G532" s="32">
        <v>14</v>
      </c>
      <c r="H532" s="203">
        <v>12</v>
      </c>
      <c r="I532" s="5"/>
      <c r="J532" s="5"/>
      <c r="L532" s="5"/>
      <c r="M532" s="20">
        <v>16</v>
      </c>
      <c r="N532" s="3"/>
      <c r="O532" s="5"/>
      <c r="AI532" s="3"/>
      <c r="AJ532" s="3"/>
    </row>
    <row r="533" spans="1:36" ht="12.75" customHeight="1" x14ac:dyDescent="0.2">
      <c r="A533" s="32">
        <v>1602</v>
      </c>
      <c r="H533" s="203"/>
      <c r="I533" s="5"/>
      <c r="J533" s="5"/>
      <c r="L533" s="5"/>
      <c r="M533" s="20"/>
      <c r="N533" s="3"/>
      <c r="O533" s="5"/>
      <c r="AI533" s="3"/>
      <c r="AJ533" s="3"/>
    </row>
    <row r="534" spans="1:36" ht="12.75" customHeight="1" x14ac:dyDescent="0.2">
      <c r="H534" s="203"/>
      <c r="I534" s="5"/>
      <c r="J534" s="5"/>
      <c r="L534" s="5"/>
      <c r="M534" s="20"/>
      <c r="N534" s="3"/>
      <c r="O534" s="5"/>
      <c r="AI534" s="3"/>
      <c r="AJ534" s="3"/>
    </row>
    <row r="535" spans="1:36" ht="12.75" customHeight="1" x14ac:dyDescent="0.2">
      <c r="G535" s="32">
        <v>1</v>
      </c>
      <c r="H535" s="203"/>
      <c r="I535" s="5"/>
      <c r="J535" s="5"/>
      <c r="L535" s="5"/>
      <c r="M535" s="20">
        <v>1</v>
      </c>
      <c r="N535" s="3"/>
      <c r="O535" s="5"/>
      <c r="AI535" s="3"/>
      <c r="AJ535" s="3"/>
    </row>
    <row r="536" spans="1:36" ht="12.75" customHeight="1" x14ac:dyDescent="0.2">
      <c r="H536" s="203"/>
      <c r="I536" s="5"/>
      <c r="J536" s="5"/>
      <c r="L536" s="5"/>
      <c r="M536" s="20"/>
      <c r="N536" s="3"/>
      <c r="O536" s="5"/>
      <c r="AI536" s="3"/>
      <c r="AJ536" s="3"/>
    </row>
    <row r="537" spans="1:36" ht="12.75" customHeight="1" x14ac:dyDescent="0.2">
      <c r="H537" s="203"/>
      <c r="I537" s="5"/>
      <c r="J537" s="5"/>
      <c r="L537" s="5"/>
      <c r="M537" s="20"/>
      <c r="N537" s="3"/>
      <c r="O537" s="5"/>
      <c r="AI537" s="3"/>
      <c r="AJ537" s="3"/>
    </row>
    <row r="538" spans="1:36" ht="12.75" customHeight="1" x14ac:dyDescent="0.2">
      <c r="H538" s="206">
        <f>SUM(H529:H533)</f>
        <v>301</v>
      </c>
      <c r="I538" s="5">
        <f>SUM(H529:H530)/B525</f>
        <v>0.51945525291828798</v>
      </c>
      <c r="J538" s="5">
        <f>H538/B525</f>
        <v>0.58560311284046696</v>
      </c>
      <c r="K538" s="5">
        <f>J538-I538</f>
        <v>6.6147859922178975E-2</v>
      </c>
      <c r="L538" s="5"/>
      <c r="M538" s="20">
        <v>57</v>
      </c>
      <c r="N538" s="6"/>
      <c r="O538" s="5"/>
      <c r="AI538" s="3"/>
      <c r="AJ538" s="3"/>
    </row>
    <row r="539" spans="1:36" ht="12.75" customHeight="1" x14ac:dyDescent="0.3">
      <c r="A539" s="44" t="s">
        <v>85</v>
      </c>
      <c r="I539" s="5"/>
      <c r="J539" s="5"/>
      <c r="L539" s="5"/>
      <c r="M539" s="6"/>
      <c r="N539" s="6"/>
      <c r="O539" s="5"/>
      <c r="AI539" s="3"/>
      <c r="AJ539" s="3"/>
    </row>
    <row r="540" spans="1:36" ht="25.5" customHeight="1" x14ac:dyDescent="0.2">
      <c r="B540" s="228" t="s">
        <v>1</v>
      </c>
      <c r="C540" s="229"/>
      <c r="D540" s="229"/>
      <c r="E540" s="229"/>
      <c r="F540" s="229"/>
      <c r="G540" s="229"/>
      <c r="I540" s="7" t="s">
        <v>2</v>
      </c>
      <c r="J540" s="7" t="s">
        <v>3</v>
      </c>
      <c r="K540" s="8" t="s">
        <v>4</v>
      </c>
      <c r="L540" s="7" t="s">
        <v>5</v>
      </c>
      <c r="M540" s="9" t="s">
        <v>6</v>
      </c>
      <c r="N540" s="9" t="s">
        <v>7</v>
      </c>
      <c r="O540" s="10" t="s">
        <v>8</v>
      </c>
      <c r="AI540" s="3"/>
      <c r="AJ540" s="3"/>
    </row>
    <row r="541" spans="1:36" ht="12.75" customHeight="1" x14ac:dyDescent="0.2">
      <c r="A541" s="12" t="s">
        <v>9</v>
      </c>
      <c r="B541" s="13">
        <v>1</v>
      </c>
      <c r="C541" s="13">
        <v>2</v>
      </c>
      <c r="D541" s="13">
        <v>3</v>
      </c>
      <c r="E541" s="13">
        <v>4</v>
      </c>
      <c r="F541" s="13">
        <v>5</v>
      </c>
      <c r="G541" s="13">
        <v>6</v>
      </c>
      <c r="H541" s="201" t="s">
        <v>10</v>
      </c>
      <c r="I541" s="41"/>
      <c r="J541" s="15"/>
      <c r="K541" s="16"/>
      <c r="L541" s="17"/>
      <c r="M541" s="6"/>
      <c r="N541" s="6"/>
      <c r="O541" s="5"/>
      <c r="AI541" s="3"/>
      <c r="AJ541" s="3"/>
    </row>
    <row r="542" spans="1:36" ht="12.75" customHeight="1" x14ac:dyDescent="0.2">
      <c r="A542" s="31" t="s">
        <v>71</v>
      </c>
      <c r="B542" s="13">
        <v>135</v>
      </c>
      <c r="C542" s="13"/>
      <c r="D542" s="13"/>
      <c r="E542" s="13"/>
      <c r="F542" s="13"/>
      <c r="G542" s="13"/>
      <c r="H542" s="202"/>
      <c r="I542" s="41"/>
      <c r="J542" s="15"/>
      <c r="K542" s="16"/>
      <c r="L542" s="17"/>
      <c r="M542" s="20">
        <f>B542</f>
        <v>135</v>
      </c>
      <c r="N542" s="6"/>
      <c r="O542" s="5"/>
      <c r="AI542" s="3"/>
      <c r="AJ542" s="3"/>
    </row>
    <row r="543" spans="1:36" ht="12.75" customHeight="1" x14ac:dyDescent="0.2">
      <c r="A543" s="32">
        <v>1302</v>
      </c>
      <c r="B543" s="13"/>
      <c r="C543" s="13">
        <v>75</v>
      </c>
      <c r="D543" s="13"/>
      <c r="E543" s="13"/>
      <c r="F543" s="13"/>
      <c r="G543" s="13"/>
      <c r="H543" s="203"/>
      <c r="I543" s="41"/>
      <c r="J543" s="41"/>
      <c r="K543" s="41"/>
      <c r="L543" s="88">
        <f>C543/B542</f>
        <v>0.55555555555555558</v>
      </c>
      <c r="M543" s="20">
        <v>75</v>
      </c>
      <c r="N543" s="3">
        <f t="shared" ref="N543:N547" si="105">M543/M542</f>
        <v>0.55555555555555558</v>
      </c>
      <c r="O543" s="5">
        <f t="shared" ref="O543:O547" si="106">100%-N543</f>
        <v>0.44444444444444442</v>
      </c>
      <c r="AI543" s="3"/>
      <c r="AJ543" s="3"/>
    </row>
    <row r="544" spans="1:36" ht="12.75" customHeight="1" x14ac:dyDescent="0.2">
      <c r="A544" s="32">
        <v>1401</v>
      </c>
      <c r="D544" s="32">
        <v>68</v>
      </c>
      <c r="H544" s="203"/>
      <c r="I544" s="5"/>
      <c r="J544" s="5"/>
      <c r="L544" s="5">
        <f>D544/C543</f>
        <v>0.90666666666666662</v>
      </c>
      <c r="M544" s="20">
        <v>73</v>
      </c>
      <c r="N544" s="3">
        <f t="shared" si="105"/>
        <v>0.97333333333333338</v>
      </c>
      <c r="O544" s="5">
        <f t="shared" si="106"/>
        <v>2.6666666666666616E-2</v>
      </c>
      <c r="Q544" s="3">
        <f>M544/M542</f>
        <v>0.54074074074074074</v>
      </c>
      <c r="AI544" s="3"/>
      <c r="AJ544" s="3"/>
    </row>
    <row r="545" spans="1:36" ht="12.75" customHeight="1" x14ac:dyDescent="0.2">
      <c r="A545" s="32">
        <v>1402</v>
      </c>
      <c r="E545" s="32">
        <v>59</v>
      </c>
      <c r="H545" s="203"/>
      <c r="I545" s="5"/>
      <c r="J545" s="5"/>
      <c r="L545" s="5">
        <f>E545/D544</f>
        <v>0.86764705882352944</v>
      </c>
      <c r="M545" s="20">
        <v>65</v>
      </c>
      <c r="N545" s="3">
        <f t="shared" si="105"/>
        <v>0.8904109589041096</v>
      </c>
      <c r="O545" s="5">
        <f t="shared" si="106"/>
        <v>0.1095890410958904</v>
      </c>
      <c r="AI545" s="3"/>
      <c r="AJ545" s="3"/>
    </row>
    <row r="546" spans="1:36" ht="12.75" customHeight="1" x14ac:dyDescent="0.2">
      <c r="A546" s="32">
        <v>1501</v>
      </c>
      <c r="F546" s="32">
        <v>49</v>
      </c>
      <c r="H546" s="203"/>
      <c r="I546" s="5"/>
      <c r="J546" s="5"/>
      <c r="L546" s="5">
        <f>F546/E545</f>
        <v>0.83050847457627119</v>
      </c>
      <c r="M546" s="20">
        <v>56</v>
      </c>
      <c r="N546" s="3">
        <f t="shared" si="105"/>
        <v>0.86153846153846159</v>
      </c>
      <c r="O546" s="5">
        <f t="shared" si="106"/>
        <v>0.13846153846153841</v>
      </c>
      <c r="AI546" s="3"/>
      <c r="AJ546" s="3"/>
    </row>
    <row r="547" spans="1:36" ht="12.75" customHeight="1" x14ac:dyDescent="0.2">
      <c r="A547" s="32">
        <v>1502</v>
      </c>
      <c r="G547" s="32">
        <v>41</v>
      </c>
      <c r="H547" s="203">
        <v>21</v>
      </c>
      <c r="I547" s="5"/>
      <c r="J547" s="5"/>
      <c r="L547" s="5">
        <f>G547/F546</f>
        <v>0.83673469387755106</v>
      </c>
      <c r="M547" s="20">
        <v>47</v>
      </c>
      <c r="N547" s="3">
        <f t="shared" si="105"/>
        <v>0.8392857142857143</v>
      </c>
      <c r="O547" s="5">
        <f t="shared" si="106"/>
        <v>0.1607142857142857</v>
      </c>
      <c r="AI547" s="3"/>
      <c r="AJ547" s="3"/>
    </row>
    <row r="548" spans="1:36" ht="12.75" customHeight="1" x14ac:dyDescent="0.2">
      <c r="A548" s="31" t="s">
        <v>83</v>
      </c>
      <c r="G548" s="32">
        <v>12</v>
      </c>
      <c r="H548" s="203">
        <v>4</v>
      </c>
      <c r="I548" s="5"/>
      <c r="J548" s="5"/>
      <c r="L548" s="5"/>
      <c r="M548" s="20">
        <v>12</v>
      </c>
      <c r="N548" s="3"/>
      <c r="O548" s="5"/>
      <c r="AI548" s="3"/>
      <c r="AJ548" s="3"/>
    </row>
    <row r="549" spans="1:36" ht="12.75" customHeight="1" x14ac:dyDescent="0.2">
      <c r="A549" s="32">
        <v>1602</v>
      </c>
      <c r="G549" s="32">
        <v>4</v>
      </c>
      <c r="H549" s="203">
        <v>5</v>
      </c>
      <c r="I549" s="5"/>
      <c r="J549" s="5"/>
      <c r="L549" s="5"/>
      <c r="M549" s="20">
        <v>5</v>
      </c>
      <c r="N549" s="3"/>
      <c r="O549" s="5"/>
      <c r="AI549" s="3"/>
      <c r="AJ549" s="3"/>
    </row>
    <row r="550" spans="1:36" ht="12.75" customHeight="1" x14ac:dyDescent="0.2">
      <c r="H550" s="203"/>
      <c r="I550" s="5"/>
      <c r="J550" s="5"/>
      <c r="L550" s="5"/>
      <c r="M550" s="20"/>
      <c r="N550" s="3"/>
      <c r="O550" s="5"/>
      <c r="AI550" s="3"/>
      <c r="AJ550" s="3"/>
    </row>
    <row r="551" spans="1:36" ht="12.75" customHeight="1" x14ac:dyDescent="0.2">
      <c r="H551" s="203"/>
      <c r="I551" s="5"/>
      <c r="J551" s="5"/>
      <c r="L551" s="5"/>
      <c r="M551" s="20"/>
      <c r="N551" s="3"/>
      <c r="O551" s="5"/>
      <c r="AI551" s="3"/>
      <c r="AJ551" s="3"/>
    </row>
    <row r="552" spans="1:36" ht="12.75" customHeight="1" x14ac:dyDescent="0.2">
      <c r="H552" s="203"/>
      <c r="I552" s="5"/>
      <c r="J552" s="5"/>
      <c r="L552" s="5"/>
      <c r="M552" s="20"/>
      <c r="N552" s="3"/>
      <c r="O552" s="5"/>
      <c r="AI552" s="3"/>
      <c r="AJ552" s="3"/>
    </row>
    <row r="553" spans="1:36" ht="12.75" customHeight="1" x14ac:dyDescent="0.2">
      <c r="H553" s="203"/>
      <c r="I553" s="5"/>
      <c r="J553" s="5"/>
      <c r="L553" s="5"/>
      <c r="M553" s="20"/>
      <c r="N553" s="3"/>
      <c r="O553" s="5"/>
      <c r="AI553" s="3"/>
      <c r="AJ553" s="3"/>
    </row>
    <row r="554" spans="1:36" ht="12.75" customHeight="1" x14ac:dyDescent="0.2">
      <c r="H554" s="203"/>
      <c r="I554" s="5"/>
      <c r="J554" s="5"/>
      <c r="L554" s="5"/>
      <c r="M554" s="20"/>
      <c r="N554" s="3"/>
      <c r="O554" s="5"/>
      <c r="AI554" s="3"/>
      <c r="AJ554" s="3"/>
    </row>
    <row r="555" spans="1:36" ht="12.75" customHeight="1" x14ac:dyDescent="0.2">
      <c r="H555" s="206">
        <f>SUM(H547:H549)</f>
        <v>30</v>
      </c>
      <c r="I555" s="5">
        <f>H547/B542</f>
        <v>0.15555555555555556</v>
      </c>
      <c r="J555" s="5">
        <f>H555/B542</f>
        <v>0.22222222222222221</v>
      </c>
      <c r="K555" s="5">
        <f>J555-I555</f>
        <v>6.6666666666666652E-2</v>
      </c>
      <c r="L555" s="5"/>
      <c r="M555" s="6"/>
      <c r="N555" s="6"/>
      <c r="O555" s="5"/>
      <c r="AI555" s="3"/>
      <c r="AJ555" s="3"/>
    </row>
    <row r="556" spans="1:36" ht="12.75" customHeight="1" x14ac:dyDescent="0.2">
      <c r="I556" s="5"/>
      <c r="J556" s="5"/>
      <c r="L556" s="5"/>
      <c r="M556" s="6"/>
      <c r="N556" s="6"/>
      <c r="O556" s="5"/>
      <c r="AI556" s="3"/>
      <c r="AJ556" s="3"/>
    </row>
    <row r="557" spans="1:36" ht="12.75" customHeight="1" x14ac:dyDescent="0.3">
      <c r="A557" s="44" t="s">
        <v>87</v>
      </c>
      <c r="I557" s="5"/>
      <c r="J557" s="5"/>
      <c r="L557" s="5"/>
      <c r="M557" s="6"/>
      <c r="N557" s="6"/>
      <c r="O557" s="5"/>
      <c r="AI557" s="3"/>
      <c r="AJ557" s="3"/>
    </row>
    <row r="558" spans="1:36" ht="25.5" customHeight="1" x14ac:dyDescent="0.2">
      <c r="B558" s="228" t="s">
        <v>1</v>
      </c>
      <c r="C558" s="229"/>
      <c r="D558" s="229"/>
      <c r="E558" s="229"/>
      <c r="F558" s="229"/>
      <c r="G558" s="229"/>
      <c r="I558" s="7" t="s">
        <v>2</v>
      </c>
      <c r="J558" s="7" t="s">
        <v>3</v>
      </c>
      <c r="K558" s="8" t="s">
        <v>4</v>
      </c>
      <c r="L558" s="7" t="s">
        <v>5</v>
      </c>
      <c r="M558" s="9" t="s">
        <v>6</v>
      </c>
      <c r="N558" s="9" t="s">
        <v>7</v>
      </c>
      <c r="O558" s="10" t="s">
        <v>8</v>
      </c>
      <c r="AI558" s="3"/>
      <c r="AJ558" s="3"/>
    </row>
    <row r="559" spans="1:36" ht="12.75" customHeight="1" x14ac:dyDescent="0.2">
      <c r="A559" s="12" t="s">
        <v>9</v>
      </c>
      <c r="B559" s="13">
        <v>1</v>
      </c>
      <c r="C559" s="13">
        <v>2</v>
      </c>
      <c r="D559" s="13">
        <v>3</v>
      </c>
      <c r="E559" s="13">
        <v>4</v>
      </c>
      <c r="F559" s="13">
        <v>5</v>
      </c>
      <c r="G559" s="13">
        <v>6</v>
      </c>
      <c r="H559" s="201" t="s">
        <v>10</v>
      </c>
      <c r="I559" s="41"/>
      <c r="J559" s="15"/>
      <c r="K559" s="16"/>
      <c r="L559" s="17"/>
      <c r="M559" s="6"/>
      <c r="N559" s="6"/>
      <c r="O559" s="5"/>
      <c r="AI559" s="3"/>
      <c r="AJ559" s="3"/>
    </row>
    <row r="560" spans="1:36" ht="12.75" customHeight="1" x14ac:dyDescent="0.2">
      <c r="A560" s="31" t="s">
        <v>75</v>
      </c>
      <c r="B560" s="13">
        <v>542</v>
      </c>
      <c r="C560" s="13"/>
      <c r="D560" s="13"/>
      <c r="E560" s="13"/>
      <c r="F560" s="13"/>
      <c r="G560" s="13"/>
      <c r="H560" s="202"/>
      <c r="I560" s="41"/>
      <c r="J560" s="15"/>
      <c r="K560" s="16"/>
      <c r="L560" s="17"/>
      <c r="M560" s="20">
        <f>B560</f>
        <v>542</v>
      </c>
      <c r="N560" s="6"/>
      <c r="O560" s="5"/>
      <c r="AI560" s="3"/>
      <c r="AJ560" s="3"/>
    </row>
    <row r="561" spans="1:36" ht="12.75" customHeight="1" x14ac:dyDescent="0.2">
      <c r="A561" s="32">
        <v>1401</v>
      </c>
      <c r="B561" s="13"/>
      <c r="C561" s="13">
        <v>426</v>
      </c>
      <c r="D561" s="13"/>
      <c r="E561" s="13"/>
      <c r="F561" s="13"/>
      <c r="G561" s="13"/>
      <c r="H561" s="203"/>
      <c r="I561" s="41"/>
      <c r="J561" s="41"/>
      <c r="K561" s="41"/>
      <c r="L561" s="17">
        <f>C561/B560</f>
        <v>0.7859778597785978</v>
      </c>
      <c r="M561" s="20">
        <v>427</v>
      </c>
      <c r="N561" s="3">
        <f t="shared" ref="N561:N565" si="107">M561/M560</f>
        <v>0.78782287822878228</v>
      </c>
      <c r="O561" s="5">
        <f t="shared" ref="O561:O565" si="108">100%-N561</f>
        <v>0.21217712177121772</v>
      </c>
      <c r="AI561" s="3"/>
      <c r="AJ561" s="3"/>
    </row>
    <row r="562" spans="1:36" ht="12.75" customHeight="1" x14ac:dyDescent="0.2">
      <c r="A562" s="32">
        <v>1402</v>
      </c>
      <c r="D562" s="32">
        <v>401</v>
      </c>
      <c r="H562" s="203"/>
      <c r="I562" s="5"/>
      <c r="J562" s="5"/>
      <c r="L562" s="5">
        <f>D562/C561</f>
        <v>0.94131455399061037</v>
      </c>
      <c r="M562" s="20">
        <v>409</v>
      </c>
      <c r="N562" s="3">
        <f t="shared" si="107"/>
        <v>0.95784543325526927</v>
      </c>
      <c r="O562" s="5">
        <f t="shared" si="108"/>
        <v>4.2154566744730726E-2</v>
      </c>
      <c r="Q562" s="3">
        <f>M562/M560</f>
        <v>0.75461254612546125</v>
      </c>
      <c r="AI562" s="3"/>
      <c r="AJ562" s="3"/>
    </row>
    <row r="563" spans="1:36" ht="12.75" customHeight="1" x14ac:dyDescent="0.2">
      <c r="A563" s="32">
        <v>1501</v>
      </c>
      <c r="E563" s="32">
        <v>389</v>
      </c>
      <c r="H563" s="203"/>
      <c r="I563" s="5"/>
      <c r="J563" s="5"/>
      <c r="L563" s="5">
        <f>E563/D562</f>
        <v>0.97007481296758102</v>
      </c>
      <c r="M563" s="20">
        <v>396</v>
      </c>
      <c r="N563" s="3">
        <f t="shared" si="107"/>
        <v>0.9682151589242054</v>
      </c>
      <c r="O563" s="5">
        <f t="shared" si="108"/>
        <v>3.1784841075794601E-2</v>
      </c>
      <c r="AI563" s="3"/>
      <c r="AJ563" s="3"/>
    </row>
    <row r="564" spans="1:36" ht="12.75" customHeight="1" x14ac:dyDescent="0.2">
      <c r="A564" s="32">
        <v>1502</v>
      </c>
      <c r="F564" s="32">
        <v>368</v>
      </c>
      <c r="H564" s="203">
        <v>3</v>
      </c>
      <c r="I564" s="5"/>
      <c r="J564" s="5"/>
      <c r="L564" s="5">
        <f>F564/E563</f>
        <v>0.94601542416452444</v>
      </c>
      <c r="M564" s="20">
        <v>374</v>
      </c>
      <c r="N564" s="3">
        <f t="shared" si="107"/>
        <v>0.94444444444444442</v>
      </c>
      <c r="O564" s="5">
        <f t="shared" si="108"/>
        <v>5.555555555555558E-2</v>
      </c>
      <c r="AI564" s="3"/>
      <c r="AJ564" s="3"/>
    </row>
    <row r="565" spans="1:36" ht="12.75" customHeight="1" x14ac:dyDescent="0.2">
      <c r="A565" s="31" t="s">
        <v>83</v>
      </c>
      <c r="G565" s="32">
        <v>364</v>
      </c>
      <c r="H565" s="203">
        <v>291</v>
      </c>
      <c r="I565" s="5"/>
      <c r="J565" s="5"/>
      <c r="L565" s="5">
        <f>G565/F564</f>
        <v>0.98913043478260865</v>
      </c>
      <c r="M565" s="20">
        <v>379</v>
      </c>
      <c r="N565" s="3">
        <f t="shared" si="107"/>
        <v>1.0133689839572193</v>
      </c>
      <c r="O565" s="5">
        <f t="shared" si="108"/>
        <v>-1.3368983957219305E-2</v>
      </c>
      <c r="AI565" s="3"/>
      <c r="AJ565" s="3"/>
    </row>
    <row r="566" spans="1:36" ht="12.75" customHeight="1" x14ac:dyDescent="0.2">
      <c r="A566" s="32">
        <v>1602</v>
      </c>
      <c r="G566" s="32">
        <v>70</v>
      </c>
      <c r="H566" s="203">
        <v>28</v>
      </c>
      <c r="I566" s="5"/>
      <c r="J566" s="5"/>
      <c r="L566" s="5"/>
      <c r="M566" s="20">
        <v>79</v>
      </c>
      <c r="N566" s="3"/>
      <c r="O566" s="5"/>
      <c r="AI566" s="3"/>
      <c r="AJ566" s="3"/>
    </row>
    <row r="567" spans="1:36" ht="12.75" customHeight="1" x14ac:dyDescent="0.2">
      <c r="G567" s="32">
        <v>7</v>
      </c>
      <c r="H567" s="203">
        <v>3</v>
      </c>
      <c r="I567" s="5"/>
      <c r="J567" s="5"/>
      <c r="L567" s="5"/>
      <c r="M567" s="20">
        <v>7</v>
      </c>
      <c r="N567" s="3"/>
      <c r="O567" s="5"/>
      <c r="AI567" s="3"/>
      <c r="AJ567" s="3"/>
    </row>
    <row r="568" spans="1:36" ht="12.75" customHeight="1" x14ac:dyDescent="0.2">
      <c r="G568" s="32">
        <v>2</v>
      </c>
      <c r="H568" s="203">
        <v>3</v>
      </c>
      <c r="I568" s="5"/>
      <c r="J568" s="5"/>
      <c r="L568" s="5"/>
      <c r="M568" s="20">
        <v>3</v>
      </c>
      <c r="N568" s="3"/>
      <c r="O568" s="5"/>
      <c r="AI568" s="3"/>
      <c r="AJ568" s="3"/>
    </row>
    <row r="569" spans="1:36" ht="12.75" customHeight="1" x14ac:dyDescent="0.2">
      <c r="H569" s="203"/>
      <c r="I569" s="5"/>
      <c r="J569" s="5"/>
      <c r="L569" s="5"/>
      <c r="M569" s="20"/>
      <c r="N569" s="3"/>
      <c r="O569" s="5"/>
      <c r="AI569" s="3"/>
      <c r="AJ569" s="3"/>
    </row>
    <row r="570" spans="1:36" ht="12.75" customHeight="1" x14ac:dyDescent="0.2">
      <c r="H570" s="203"/>
      <c r="I570" s="5"/>
      <c r="J570" s="5"/>
      <c r="L570" s="5"/>
      <c r="M570" s="20"/>
      <c r="N570" s="3"/>
      <c r="O570" s="5"/>
      <c r="AI570" s="3"/>
      <c r="AJ570" s="3"/>
    </row>
    <row r="571" spans="1:36" ht="12.75" customHeight="1" x14ac:dyDescent="0.2">
      <c r="H571" s="206">
        <f>SUM(H564:H568)</f>
        <v>328</v>
      </c>
      <c r="I571" s="5">
        <f>(H565+H564)/B560</f>
        <v>0.54243542435424352</v>
      </c>
      <c r="J571" s="5">
        <f>H571/B560</f>
        <v>0.60516605166051662</v>
      </c>
      <c r="K571" s="5">
        <f>J571-I571</f>
        <v>6.2730627306273101E-2</v>
      </c>
      <c r="L571" s="5"/>
      <c r="M571" s="6"/>
      <c r="N571" s="6"/>
      <c r="O571" s="5"/>
      <c r="AI571" s="3"/>
      <c r="AJ571" s="3"/>
    </row>
    <row r="572" spans="1:36" ht="12.75" customHeight="1" x14ac:dyDescent="0.3">
      <c r="A572" s="44" t="s">
        <v>88</v>
      </c>
      <c r="I572" s="5"/>
      <c r="J572" s="5"/>
      <c r="L572" s="5"/>
      <c r="M572" s="6"/>
      <c r="N572" s="6"/>
      <c r="O572" s="5"/>
      <c r="AI572" s="3"/>
      <c r="AJ572" s="3"/>
    </row>
    <row r="573" spans="1:36" ht="25.5" customHeight="1" x14ac:dyDescent="0.2">
      <c r="B573" s="228" t="s">
        <v>1</v>
      </c>
      <c r="C573" s="229"/>
      <c r="D573" s="229"/>
      <c r="E573" s="229"/>
      <c r="F573" s="229"/>
      <c r="G573" s="229"/>
      <c r="I573" s="7" t="s">
        <v>2</v>
      </c>
      <c r="J573" s="7" t="s">
        <v>3</v>
      </c>
      <c r="K573" s="8" t="s">
        <v>4</v>
      </c>
      <c r="L573" s="7" t="s">
        <v>5</v>
      </c>
      <c r="M573" s="9" t="s">
        <v>6</v>
      </c>
      <c r="N573" s="9" t="s">
        <v>7</v>
      </c>
      <c r="O573" s="10" t="s">
        <v>8</v>
      </c>
      <c r="AI573" s="3"/>
      <c r="AJ573" s="3"/>
    </row>
    <row r="574" spans="1:36" ht="12.75" customHeight="1" x14ac:dyDescent="0.2">
      <c r="A574" s="12" t="s">
        <v>9</v>
      </c>
      <c r="B574" s="13">
        <v>1</v>
      </c>
      <c r="C574" s="13">
        <v>2</v>
      </c>
      <c r="D574" s="13">
        <v>3</v>
      </c>
      <c r="E574" s="13">
        <v>4</v>
      </c>
      <c r="F574" s="13">
        <v>5</v>
      </c>
      <c r="G574" s="13">
        <v>6</v>
      </c>
      <c r="H574" s="201" t="s">
        <v>10</v>
      </c>
      <c r="I574" s="41"/>
      <c r="J574" s="15"/>
      <c r="K574" s="16"/>
      <c r="L574" s="17"/>
      <c r="M574" s="6"/>
      <c r="N574" s="6"/>
      <c r="O574" s="5"/>
      <c r="AI574" s="3"/>
      <c r="AJ574" s="3"/>
    </row>
    <row r="575" spans="1:36" ht="12.75" customHeight="1" x14ac:dyDescent="0.2">
      <c r="A575" s="31" t="s">
        <v>76</v>
      </c>
      <c r="B575" s="13">
        <v>125</v>
      </c>
      <c r="C575" s="13"/>
      <c r="D575" s="13"/>
      <c r="E575" s="13"/>
      <c r="F575" s="13"/>
      <c r="G575" s="13"/>
      <c r="H575" s="202"/>
      <c r="I575" s="41"/>
      <c r="J575" s="15"/>
      <c r="K575" s="16"/>
      <c r="L575" s="17"/>
      <c r="M575" s="20">
        <f>B575</f>
        <v>125</v>
      </c>
      <c r="N575" s="6"/>
      <c r="O575" s="5"/>
      <c r="AI575" s="3"/>
      <c r="AJ575" s="3"/>
    </row>
    <row r="576" spans="1:36" ht="12.75" customHeight="1" x14ac:dyDescent="0.2">
      <c r="A576" s="32">
        <v>1402</v>
      </c>
      <c r="B576" s="13"/>
      <c r="C576" s="13">
        <v>80</v>
      </c>
      <c r="D576" s="13"/>
      <c r="E576" s="13"/>
      <c r="F576" s="13"/>
      <c r="G576" s="13"/>
      <c r="H576" s="203"/>
      <c r="I576" s="41"/>
      <c r="J576" s="41"/>
      <c r="K576" s="41"/>
      <c r="L576" s="17">
        <f>C576/B575</f>
        <v>0.64</v>
      </c>
      <c r="M576" s="20">
        <v>80</v>
      </c>
      <c r="N576" s="3">
        <f t="shared" ref="N576:N580" si="109">M576/M575</f>
        <v>0.64</v>
      </c>
      <c r="O576" s="5">
        <f t="shared" ref="O576:O580" si="110">100%-N576</f>
        <v>0.36</v>
      </c>
      <c r="AI576" s="3"/>
      <c r="AJ576" s="3"/>
    </row>
    <row r="577" spans="1:36" ht="12.75" customHeight="1" x14ac:dyDescent="0.2">
      <c r="A577" s="32">
        <v>1501</v>
      </c>
      <c r="D577" s="32">
        <v>70</v>
      </c>
      <c r="H577" s="203"/>
      <c r="I577" s="5"/>
      <c r="J577" s="5"/>
      <c r="L577" s="17">
        <f>D577/C576</f>
        <v>0.875</v>
      </c>
      <c r="M577" s="20">
        <v>76</v>
      </c>
      <c r="N577" s="3">
        <f t="shared" si="109"/>
        <v>0.95</v>
      </c>
      <c r="O577" s="5">
        <f t="shared" si="110"/>
        <v>5.0000000000000044E-2</v>
      </c>
      <c r="Q577" s="3">
        <f>M577/M575</f>
        <v>0.60799999999999998</v>
      </c>
      <c r="AI577" s="3"/>
      <c r="AJ577" s="3"/>
    </row>
    <row r="578" spans="1:36" ht="12.75" customHeight="1" x14ac:dyDescent="0.2">
      <c r="A578" s="32">
        <v>1502</v>
      </c>
      <c r="E578" s="32">
        <v>69</v>
      </c>
      <c r="H578" s="203"/>
      <c r="I578" s="5"/>
      <c r="J578" s="5"/>
      <c r="L578" s="17">
        <f>E578/D577</f>
        <v>0.98571428571428577</v>
      </c>
      <c r="M578" s="20">
        <v>66</v>
      </c>
      <c r="N578" s="3">
        <f t="shared" si="109"/>
        <v>0.86842105263157898</v>
      </c>
      <c r="O578" s="5">
        <f t="shared" si="110"/>
        <v>0.13157894736842102</v>
      </c>
      <c r="AI578" s="3"/>
      <c r="AJ578" s="3"/>
    </row>
    <row r="579" spans="1:36" ht="12.75" customHeight="1" x14ac:dyDescent="0.2">
      <c r="A579" s="31" t="s">
        <v>83</v>
      </c>
      <c r="F579" s="32">
        <v>68</v>
      </c>
      <c r="H579" s="203"/>
      <c r="I579" s="5"/>
      <c r="J579" s="5"/>
      <c r="L579" s="5">
        <f>F579/E578</f>
        <v>0.98550724637681164</v>
      </c>
      <c r="M579" s="20">
        <v>58</v>
      </c>
      <c r="N579" s="3">
        <f t="shared" si="109"/>
        <v>0.87878787878787878</v>
      </c>
      <c r="O579" s="5">
        <f t="shared" si="110"/>
        <v>0.12121212121212122</v>
      </c>
      <c r="AI579" s="3"/>
      <c r="AJ579" s="3"/>
    </row>
    <row r="580" spans="1:36" ht="12.75" customHeight="1" x14ac:dyDescent="0.2">
      <c r="A580" s="32">
        <v>1602</v>
      </c>
      <c r="G580" s="32">
        <v>67</v>
      </c>
      <c r="H580" s="203">
        <v>13</v>
      </c>
      <c r="I580" s="5"/>
      <c r="J580" s="5"/>
      <c r="L580" s="5">
        <f>G580/F579</f>
        <v>0.98529411764705888</v>
      </c>
      <c r="M580" s="20">
        <v>76</v>
      </c>
      <c r="N580" s="3">
        <f t="shared" si="109"/>
        <v>1.3103448275862069</v>
      </c>
      <c r="O580" s="5">
        <f t="shared" si="110"/>
        <v>-0.31034482758620685</v>
      </c>
      <c r="AI580" s="3"/>
      <c r="AJ580" s="3"/>
    </row>
    <row r="581" spans="1:36" ht="12.75" customHeight="1" x14ac:dyDescent="0.2">
      <c r="G581" s="32">
        <v>15</v>
      </c>
      <c r="H581" s="203">
        <v>11</v>
      </c>
      <c r="I581" s="5"/>
      <c r="J581" s="5"/>
      <c r="L581" s="5"/>
      <c r="M581" s="20">
        <v>17</v>
      </c>
      <c r="N581" s="3"/>
      <c r="O581" s="5"/>
      <c r="AI581" s="3"/>
      <c r="AJ581" s="3"/>
    </row>
    <row r="582" spans="1:36" ht="12.75" customHeight="1" x14ac:dyDescent="0.2">
      <c r="G582" s="32">
        <v>2</v>
      </c>
      <c r="H582" s="203">
        <v>3</v>
      </c>
      <c r="I582" s="5"/>
      <c r="J582" s="5"/>
      <c r="L582" s="5"/>
      <c r="M582" s="20">
        <v>3</v>
      </c>
      <c r="N582" s="3"/>
      <c r="O582" s="5"/>
      <c r="AI582" s="3"/>
      <c r="AJ582" s="3"/>
    </row>
    <row r="583" spans="1:36" ht="12.75" customHeight="1" x14ac:dyDescent="0.2">
      <c r="H583" s="203"/>
      <c r="I583" s="5"/>
      <c r="J583" s="5"/>
      <c r="L583" s="5"/>
      <c r="M583" s="20"/>
      <c r="N583" s="3"/>
      <c r="O583" s="5"/>
      <c r="AI583" s="3"/>
      <c r="AJ583" s="3"/>
    </row>
    <row r="584" spans="1:36" ht="12.75" customHeight="1" x14ac:dyDescent="0.2">
      <c r="H584" s="206">
        <f>SUM(H580)</f>
        <v>13</v>
      </c>
      <c r="I584" s="5">
        <f>H580/B575</f>
        <v>0.104</v>
      </c>
      <c r="J584" s="5">
        <f>H584/B575</f>
        <v>0.104</v>
      </c>
      <c r="K584" s="5">
        <f>J584-I584</f>
        <v>0</v>
      </c>
      <c r="L584" s="5"/>
      <c r="M584" s="20"/>
      <c r="N584" s="3"/>
      <c r="O584" s="5"/>
      <c r="AI584" s="3"/>
      <c r="AJ584" s="3"/>
    </row>
    <row r="585" spans="1:36" ht="12.75" customHeight="1" x14ac:dyDescent="0.2">
      <c r="I585" s="5"/>
      <c r="J585" s="5"/>
      <c r="L585" s="5"/>
      <c r="M585" s="6"/>
      <c r="N585" s="6"/>
      <c r="O585" s="5"/>
      <c r="AI585" s="3"/>
      <c r="AJ585" s="3"/>
    </row>
    <row r="586" spans="1:36" ht="12.75" customHeight="1" x14ac:dyDescent="0.3">
      <c r="A586" s="44" t="s">
        <v>89</v>
      </c>
      <c r="I586" s="5"/>
      <c r="J586" s="5"/>
      <c r="L586" s="5"/>
      <c r="M586" s="6"/>
      <c r="N586" s="6"/>
      <c r="O586" s="5"/>
      <c r="AI586" s="3"/>
      <c r="AJ586" s="3"/>
    </row>
    <row r="587" spans="1:36" ht="25.5" customHeight="1" x14ac:dyDescent="0.2">
      <c r="B587" s="228" t="s">
        <v>1</v>
      </c>
      <c r="C587" s="229"/>
      <c r="D587" s="229"/>
      <c r="E587" s="229"/>
      <c r="F587" s="229"/>
      <c r="G587" s="229"/>
      <c r="I587" s="7" t="s">
        <v>2</v>
      </c>
      <c r="J587" s="7" t="s">
        <v>3</v>
      </c>
      <c r="K587" s="8" t="s">
        <v>4</v>
      </c>
      <c r="L587" s="7" t="s">
        <v>5</v>
      </c>
      <c r="M587" s="9" t="s">
        <v>6</v>
      </c>
      <c r="N587" s="9" t="s">
        <v>7</v>
      </c>
      <c r="O587" s="10" t="s">
        <v>8</v>
      </c>
      <c r="AI587" s="3"/>
      <c r="AJ587" s="3"/>
    </row>
    <row r="588" spans="1:36" ht="12.75" customHeight="1" x14ac:dyDescent="0.2">
      <c r="A588" s="12" t="s">
        <v>9</v>
      </c>
      <c r="B588" s="13">
        <v>1</v>
      </c>
      <c r="C588" s="13">
        <v>2</v>
      </c>
      <c r="D588" s="13">
        <v>3</v>
      </c>
      <c r="E588" s="13">
        <v>4</v>
      </c>
      <c r="F588" s="13">
        <v>5</v>
      </c>
      <c r="G588" s="13">
        <v>6</v>
      </c>
      <c r="H588" s="201" t="s">
        <v>10</v>
      </c>
      <c r="I588" s="41"/>
      <c r="J588" s="15"/>
      <c r="K588" s="16"/>
      <c r="L588" s="17"/>
      <c r="M588" s="6"/>
      <c r="N588" s="6"/>
      <c r="O588" s="5"/>
      <c r="AI588" s="3"/>
      <c r="AJ588" s="3"/>
    </row>
    <row r="589" spans="1:36" ht="12.75" customHeight="1" x14ac:dyDescent="0.2">
      <c r="A589" s="31" t="s">
        <v>90</v>
      </c>
      <c r="B589" s="13">
        <v>571</v>
      </c>
      <c r="C589" s="13"/>
      <c r="D589" s="13"/>
      <c r="E589" s="13"/>
      <c r="F589" s="13"/>
      <c r="G589" s="13"/>
      <c r="H589" s="202"/>
      <c r="I589" s="41"/>
      <c r="J589" s="15"/>
      <c r="K589" s="16"/>
      <c r="L589" s="17"/>
      <c r="M589" s="20">
        <f>B589</f>
        <v>571</v>
      </c>
      <c r="N589" s="6"/>
      <c r="O589" s="5"/>
      <c r="AI589" s="3"/>
      <c r="AJ589" s="3"/>
    </row>
    <row r="590" spans="1:36" ht="12.75" customHeight="1" x14ac:dyDescent="0.2">
      <c r="A590" s="32">
        <v>1501</v>
      </c>
      <c r="B590" s="13"/>
      <c r="C590" s="13">
        <v>400</v>
      </c>
      <c r="D590" s="13"/>
      <c r="E590" s="13"/>
      <c r="F590" s="13"/>
      <c r="G590" s="13"/>
      <c r="H590" s="203"/>
      <c r="I590" s="41"/>
      <c r="J590" s="41"/>
      <c r="K590" s="41"/>
      <c r="L590" s="17">
        <f>C590/B589</f>
        <v>0.70052539404553416</v>
      </c>
      <c r="M590" s="20">
        <v>404</v>
      </c>
      <c r="N590" s="3">
        <f t="shared" ref="N590:N594" si="111">M590/M589</f>
        <v>0.70753064798598952</v>
      </c>
      <c r="O590" s="5">
        <f t="shared" ref="O590:O594" si="112">100%-N590</f>
        <v>0.29246935201401048</v>
      </c>
      <c r="AI590" s="3"/>
      <c r="AJ590" s="3"/>
    </row>
    <row r="591" spans="1:36" ht="12.75" customHeight="1" x14ac:dyDescent="0.2">
      <c r="A591" s="32">
        <v>1502</v>
      </c>
      <c r="D591" s="32">
        <v>357</v>
      </c>
      <c r="I591" s="5"/>
      <c r="J591" s="5"/>
      <c r="L591" s="5">
        <f>D591/C590</f>
        <v>0.89249999999999996</v>
      </c>
      <c r="M591" s="20">
        <v>382</v>
      </c>
      <c r="N591" s="3">
        <f t="shared" si="111"/>
        <v>0.9455445544554455</v>
      </c>
      <c r="O591" s="5">
        <f t="shared" si="112"/>
        <v>5.4455445544554504E-2</v>
      </c>
      <c r="Q591" s="3">
        <f>M591/M589</f>
        <v>0.66900175131348516</v>
      </c>
      <c r="AI591" s="3"/>
      <c r="AJ591" s="3"/>
    </row>
    <row r="592" spans="1:36" ht="12.75" customHeight="1" x14ac:dyDescent="0.2">
      <c r="A592" s="32">
        <v>1601</v>
      </c>
      <c r="E592" s="32">
        <v>349</v>
      </c>
      <c r="I592" s="5"/>
      <c r="J592" s="5"/>
      <c r="L592" s="5">
        <f>E592/D591</f>
        <v>0.97759103641456579</v>
      </c>
      <c r="M592" s="20">
        <v>382</v>
      </c>
      <c r="N592" s="3">
        <f t="shared" si="111"/>
        <v>1</v>
      </c>
      <c r="O592" s="5">
        <f t="shared" si="112"/>
        <v>0</v>
      </c>
      <c r="Q592" s="3"/>
      <c r="AI592" s="3"/>
      <c r="AJ592" s="3"/>
    </row>
    <row r="593" spans="1:36" ht="12.75" customHeight="1" x14ac:dyDescent="0.2">
      <c r="A593" s="32">
        <v>1602</v>
      </c>
      <c r="F593" s="32">
        <v>307</v>
      </c>
      <c r="I593" s="5"/>
      <c r="J593" s="5"/>
      <c r="L593" s="5">
        <f>F593/E592</f>
        <v>0.87965616045845274</v>
      </c>
      <c r="M593" s="20">
        <v>364</v>
      </c>
      <c r="N593" s="3">
        <f t="shared" si="111"/>
        <v>0.95287958115183247</v>
      </c>
      <c r="O593" s="5">
        <f t="shared" si="112"/>
        <v>4.7120418848167533E-2</v>
      </c>
      <c r="AI593" s="3"/>
      <c r="AJ593" s="3"/>
    </row>
    <row r="594" spans="1:36" ht="12.75" customHeight="1" x14ac:dyDescent="0.2">
      <c r="A594" s="68">
        <v>1701</v>
      </c>
      <c r="B594" s="68"/>
      <c r="C594" s="68"/>
      <c r="D594" s="68"/>
      <c r="E594" s="68"/>
      <c r="F594" s="68"/>
      <c r="G594" s="68">
        <v>299</v>
      </c>
      <c r="H594" s="207">
        <v>232</v>
      </c>
      <c r="I594" s="69"/>
      <c r="J594" s="69"/>
      <c r="K594" s="68"/>
      <c r="L594" s="69">
        <f>G594/F593</f>
        <v>0.97394136807817588</v>
      </c>
      <c r="M594" s="84">
        <v>347</v>
      </c>
      <c r="N594" s="71">
        <f t="shared" si="111"/>
        <v>0.95329670329670335</v>
      </c>
      <c r="O594" s="69">
        <f t="shared" si="112"/>
        <v>4.6703296703296648E-2</v>
      </c>
      <c r="AI594" s="3"/>
      <c r="AJ594" s="3"/>
    </row>
    <row r="595" spans="1:36" ht="12.75" customHeight="1" x14ac:dyDescent="0.2">
      <c r="A595" s="32">
        <v>1702</v>
      </c>
      <c r="G595" s="32">
        <v>67</v>
      </c>
      <c r="H595" s="206">
        <v>49</v>
      </c>
      <c r="I595" s="5"/>
      <c r="J595" s="5"/>
      <c r="L595" s="5"/>
      <c r="M595" s="89">
        <v>86</v>
      </c>
      <c r="N595" s="3"/>
      <c r="O595" s="5"/>
      <c r="AI595" s="3"/>
      <c r="AJ595" s="3"/>
    </row>
    <row r="596" spans="1:36" ht="12.75" customHeight="1" x14ac:dyDescent="0.2">
      <c r="A596" s="32">
        <v>1801</v>
      </c>
      <c r="G596" s="32">
        <v>28</v>
      </c>
      <c r="H596" s="206">
        <v>25</v>
      </c>
      <c r="I596" s="5"/>
      <c r="J596" s="5"/>
      <c r="L596" s="5"/>
      <c r="M596" s="89">
        <v>33</v>
      </c>
      <c r="N596" s="3"/>
      <c r="O596" s="5"/>
      <c r="AI596" s="3"/>
      <c r="AJ596" s="3"/>
    </row>
    <row r="597" spans="1:36" ht="12.75" customHeight="1" x14ac:dyDescent="0.2">
      <c r="A597" s="32">
        <v>1802</v>
      </c>
      <c r="G597" s="32">
        <v>3</v>
      </c>
      <c r="H597" s="206">
        <v>4</v>
      </c>
      <c r="I597" s="5"/>
      <c r="J597" s="5"/>
      <c r="L597" s="5"/>
      <c r="M597" s="20">
        <v>4</v>
      </c>
      <c r="N597" s="3"/>
      <c r="O597" s="5"/>
      <c r="AI597" s="3"/>
      <c r="AJ597" s="3"/>
    </row>
    <row r="598" spans="1:36" ht="12.75" customHeight="1" x14ac:dyDescent="0.2">
      <c r="I598" s="5"/>
      <c r="J598" s="5"/>
      <c r="L598" s="5"/>
      <c r="M598" s="20"/>
      <c r="N598" s="3"/>
      <c r="O598" s="5"/>
      <c r="AI598" s="3"/>
      <c r="AJ598" s="3"/>
    </row>
    <row r="599" spans="1:36" ht="12.75" customHeight="1" x14ac:dyDescent="0.2">
      <c r="I599" s="5"/>
      <c r="J599" s="5"/>
      <c r="L599" s="5"/>
      <c r="M599" s="20"/>
      <c r="N599" s="3"/>
      <c r="O599" s="5"/>
      <c r="AI599" s="3"/>
      <c r="AJ599" s="3"/>
    </row>
    <row r="600" spans="1:36" ht="12.75" customHeight="1" x14ac:dyDescent="0.2">
      <c r="H600" s="206">
        <f>SUM(H594:H597)</f>
        <v>310</v>
      </c>
      <c r="I600" s="5">
        <f>H594/B589</f>
        <v>0.40630472854640981</v>
      </c>
      <c r="J600" s="5">
        <f>H600/B589</f>
        <v>0.54290718038528896</v>
      </c>
      <c r="K600" s="5">
        <f>J600-I600</f>
        <v>0.13660245183887915</v>
      </c>
      <c r="L600" s="5"/>
      <c r="M600" s="20"/>
      <c r="N600" s="3"/>
      <c r="O600" s="5"/>
      <c r="AI600" s="3"/>
      <c r="AJ600" s="3"/>
    </row>
    <row r="601" spans="1:36" ht="12.75" customHeight="1" x14ac:dyDescent="0.2">
      <c r="I601" s="5"/>
      <c r="J601" s="5"/>
      <c r="L601" s="5"/>
      <c r="M601" s="20"/>
      <c r="N601" s="3"/>
      <c r="O601" s="5"/>
      <c r="AI601" s="3"/>
      <c r="AJ601" s="3"/>
    </row>
    <row r="602" spans="1:36" ht="12.75" customHeight="1" x14ac:dyDescent="0.2">
      <c r="I602" s="5"/>
      <c r="J602" s="5"/>
      <c r="L602" s="5"/>
      <c r="M602" s="20"/>
      <c r="N602" s="3"/>
      <c r="O602" s="5"/>
      <c r="AI602" s="3"/>
      <c r="AJ602" s="3"/>
    </row>
    <row r="603" spans="1:36" ht="12.75" customHeight="1" x14ac:dyDescent="0.2">
      <c r="I603" s="5"/>
      <c r="J603" s="5"/>
      <c r="L603" s="5"/>
      <c r="M603" s="20"/>
      <c r="N603" s="3"/>
      <c r="O603" s="5"/>
      <c r="AI603" s="3"/>
      <c r="AJ603" s="3"/>
    </row>
    <row r="604" spans="1:36" ht="12.75" customHeight="1" x14ac:dyDescent="0.2">
      <c r="I604" s="5"/>
      <c r="J604" s="5"/>
      <c r="L604" s="5"/>
      <c r="M604" s="6"/>
      <c r="N604" s="6"/>
      <c r="O604" s="5"/>
      <c r="AI604" s="3"/>
      <c r="AJ604" s="3"/>
    </row>
    <row r="605" spans="1:36" ht="12.75" customHeight="1" x14ac:dyDescent="0.3">
      <c r="A605" s="44" t="s">
        <v>91</v>
      </c>
      <c r="I605" s="5"/>
      <c r="J605" s="5"/>
      <c r="L605" s="5"/>
      <c r="M605" s="6"/>
      <c r="N605" s="6"/>
      <c r="O605" s="5"/>
      <c r="AI605" s="3"/>
      <c r="AJ605" s="3"/>
    </row>
    <row r="606" spans="1:36" ht="25.5" customHeight="1" x14ac:dyDescent="0.2">
      <c r="B606" s="228" t="s">
        <v>1</v>
      </c>
      <c r="C606" s="229"/>
      <c r="D606" s="229"/>
      <c r="E606" s="229"/>
      <c r="F606" s="229"/>
      <c r="G606" s="229"/>
      <c r="I606" s="7" t="s">
        <v>2</v>
      </c>
      <c r="J606" s="7" t="s">
        <v>3</v>
      </c>
      <c r="K606" s="8" t="s">
        <v>4</v>
      </c>
      <c r="L606" s="7" t="s">
        <v>5</v>
      </c>
      <c r="M606" s="9" t="s">
        <v>6</v>
      </c>
      <c r="N606" s="9" t="s">
        <v>7</v>
      </c>
      <c r="O606" s="10" t="s">
        <v>8</v>
      </c>
      <c r="AI606" s="3"/>
      <c r="AJ606" s="3"/>
    </row>
    <row r="607" spans="1:36" ht="12.75" customHeight="1" x14ac:dyDescent="0.2">
      <c r="A607" s="12" t="s">
        <v>9</v>
      </c>
      <c r="B607" s="13">
        <v>1</v>
      </c>
      <c r="C607" s="13">
        <v>2</v>
      </c>
      <c r="D607" s="13">
        <v>3</v>
      </c>
      <c r="E607" s="13">
        <v>4</v>
      </c>
      <c r="F607" s="13">
        <v>5</v>
      </c>
      <c r="G607" s="13">
        <v>6</v>
      </c>
      <c r="H607" s="201" t="s">
        <v>10</v>
      </c>
      <c r="I607" s="41"/>
      <c r="J607" s="15"/>
      <c r="K607" s="16"/>
      <c r="L607" s="17"/>
      <c r="M607" s="6"/>
      <c r="N607" s="6"/>
      <c r="O607" s="5"/>
      <c r="AI607" s="3"/>
      <c r="AJ607" s="3"/>
    </row>
    <row r="608" spans="1:36" ht="12.75" customHeight="1" x14ac:dyDescent="0.2">
      <c r="A608" s="31" t="s">
        <v>92</v>
      </c>
      <c r="B608" s="13">
        <v>57</v>
      </c>
      <c r="C608" s="13"/>
      <c r="D608" s="13"/>
      <c r="E608" s="13"/>
      <c r="F608" s="13"/>
      <c r="G608" s="13"/>
      <c r="H608" s="202"/>
      <c r="I608" s="41"/>
      <c r="J608" s="15"/>
      <c r="K608" s="16"/>
      <c r="L608" s="17"/>
      <c r="M608" s="20">
        <f>B608</f>
        <v>57</v>
      </c>
      <c r="N608" s="6"/>
      <c r="O608" s="5"/>
      <c r="AI608" s="3"/>
      <c r="AJ608" s="3"/>
    </row>
    <row r="609" spans="1:36" ht="12.75" customHeight="1" x14ac:dyDescent="0.2">
      <c r="A609" s="32">
        <v>1502</v>
      </c>
      <c r="B609" s="13"/>
      <c r="C609" s="13">
        <v>30</v>
      </c>
      <c r="D609" s="13"/>
      <c r="E609" s="13"/>
      <c r="F609" s="13"/>
      <c r="G609" s="13"/>
      <c r="H609" s="203"/>
      <c r="I609" s="41"/>
      <c r="J609" s="41"/>
      <c r="K609" s="41"/>
      <c r="L609" s="17">
        <f>C609/B608</f>
        <v>0.52631578947368418</v>
      </c>
      <c r="M609" s="20">
        <v>31</v>
      </c>
      <c r="N609" s="3">
        <f t="shared" ref="N609:N613" si="113">M609/M608</f>
        <v>0.54385964912280704</v>
      </c>
      <c r="O609" s="5">
        <f t="shared" ref="O609:O613" si="114">100%-N609</f>
        <v>0.45614035087719296</v>
      </c>
      <c r="AI609" s="3"/>
      <c r="AJ609" s="3"/>
    </row>
    <row r="610" spans="1:36" ht="12.75" customHeight="1" x14ac:dyDescent="0.2">
      <c r="A610" s="31" t="s">
        <v>83</v>
      </c>
      <c r="B610" s="32"/>
      <c r="C610" s="32"/>
      <c r="D610" s="32">
        <v>25</v>
      </c>
      <c r="E610" s="32"/>
      <c r="F610" s="32"/>
      <c r="G610" s="32"/>
      <c r="H610" s="203"/>
      <c r="I610" s="5"/>
      <c r="J610" s="5"/>
      <c r="K610" s="5"/>
      <c r="L610" s="5">
        <f>D610/C609</f>
        <v>0.83333333333333337</v>
      </c>
      <c r="M610" s="20">
        <v>27</v>
      </c>
      <c r="N610" s="3">
        <f t="shared" si="113"/>
        <v>0.87096774193548387</v>
      </c>
      <c r="O610" s="5">
        <f t="shared" si="114"/>
        <v>0.12903225806451613</v>
      </c>
      <c r="Q610" s="3">
        <f>M610/M608</f>
        <v>0.47368421052631576</v>
      </c>
      <c r="AI610" s="3"/>
      <c r="AJ610" s="3"/>
    </row>
    <row r="611" spans="1:36" ht="12.75" customHeight="1" x14ac:dyDescent="0.2">
      <c r="A611" s="32">
        <v>1602</v>
      </c>
      <c r="E611" s="32">
        <v>20</v>
      </c>
      <c r="H611" s="206">
        <v>1</v>
      </c>
      <c r="I611" s="5"/>
      <c r="J611" s="5"/>
      <c r="L611" s="5">
        <f>E611/D610</f>
        <v>0.8</v>
      </c>
      <c r="M611" s="20">
        <v>25</v>
      </c>
      <c r="N611" s="3">
        <f t="shared" si="113"/>
        <v>0.92592592592592593</v>
      </c>
      <c r="O611" s="5">
        <f t="shared" si="114"/>
        <v>7.407407407407407E-2</v>
      </c>
      <c r="AI611" s="3"/>
      <c r="AJ611" s="3"/>
    </row>
    <row r="612" spans="1:36" ht="12.75" customHeight="1" x14ac:dyDescent="0.2">
      <c r="A612" s="32">
        <v>1701</v>
      </c>
      <c r="B612" s="32"/>
      <c r="C612" s="32"/>
      <c r="D612" s="32"/>
      <c r="E612" s="32"/>
      <c r="F612" s="32">
        <v>17</v>
      </c>
      <c r="G612" s="32"/>
      <c r="H612" s="206">
        <v>2</v>
      </c>
      <c r="I612" s="5"/>
      <c r="J612" s="5"/>
      <c r="K612" s="32"/>
      <c r="L612" s="5">
        <f>F612/E611</f>
        <v>0.85</v>
      </c>
      <c r="M612" s="20">
        <v>24</v>
      </c>
      <c r="N612" s="3">
        <f t="shared" si="113"/>
        <v>0.96</v>
      </c>
      <c r="O612" s="5">
        <f t="shared" si="114"/>
        <v>4.0000000000000036E-2</v>
      </c>
      <c r="AI612" s="3"/>
      <c r="AJ612" s="3"/>
    </row>
    <row r="613" spans="1:36" ht="12.75" customHeight="1" x14ac:dyDescent="0.2">
      <c r="A613" s="68">
        <v>1702</v>
      </c>
      <c r="B613" s="68"/>
      <c r="C613" s="68"/>
      <c r="D613" s="68"/>
      <c r="E613" s="68"/>
      <c r="F613" s="68"/>
      <c r="G613" s="68">
        <v>11</v>
      </c>
      <c r="H613" s="207">
        <v>4</v>
      </c>
      <c r="I613" s="69"/>
      <c r="J613" s="69"/>
      <c r="K613" s="68"/>
      <c r="L613" s="69">
        <f>G613/F612</f>
        <v>0.6470588235294118</v>
      </c>
      <c r="M613" s="84">
        <v>15</v>
      </c>
      <c r="N613" s="71">
        <f t="shared" si="113"/>
        <v>0.625</v>
      </c>
      <c r="O613" s="69">
        <f t="shared" si="114"/>
        <v>0.375</v>
      </c>
      <c r="AI613" s="3"/>
      <c r="AJ613" s="3"/>
    </row>
    <row r="614" spans="1:36" ht="12.75" customHeight="1" x14ac:dyDescent="0.2">
      <c r="A614" s="32">
        <v>1801</v>
      </c>
      <c r="G614" s="32">
        <v>9</v>
      </c>
      <c r="H614" s="206">
        <v>3</v>
      </c>
      <c r="I614" s="5"/>
      <c r="J614" s="5"/>
      <c r="L614" s="5"/>
      <c r="M614" s="89">
        <v>11</v>
      </c>
      <c r="N614" s="3"/>
      <c r="O614" s="5"/>
      <c r="AI614" s="3"/>
      <c r="AJ614" s="3"/>
    </row>
    <row r="615" spans="1:36" ht="12.75" customHeight="1" x14ac:dyDescent="0.2">
      <c r="A615" s="32">
        <v>1802</v>
      </c>
      <c r="G615" s="32">
        <v>5</v>
      </c>
      <c r="H615" s="206">
        <v>2</v>
      </c>
      <c r="I615" s="5"/>
      <c r="J615" s="5"/>
      <c r="L615" s="5"/>
      <c r="M615" s="89">
        <v>5</v>
      </c>
      <c r="N615" s="3"/>
      <c r="O615" s="5"/>
      <c r="AI615" s="3"/>
      <c r="AJ615" s="3"/>
    </row>
    <row r="616" spans="1:36" ht="12.75" customHeight="1" x14ac:dyDescent="0.2">
      <c r="A616" s="32">
        <v>1901</v>
      </c>
      <c r="G616" s="32">
        <v>2</v>
      </c>
      <c r="H616" s="206">
        <v>2</v>
      </c>
      <c r="I616" s="5"/>
      <c r="J616" s="5"/>
      <c r="L616" s="5"/>
      <c r="M616" s="6">
        <v>1</v>
      </c>
      <c r="N616" s="6"/>
      <c r="O616" s="5"/>
      <c r="AI616" s="3"/>
      <c r="AJ616" s="3"/>
    </row>
    <row r="617" spans="1:36" ht="12.75" customHeight="1" x14ac:dyDescent="0.2">
      <c r="H617" s="206">
        <f>SUM(H611:H616)</f>
        <v>14</v>
      </c>
      <c r="I617" s="5">
        <f>SUM(H611:H613)/B608</f>
        <v>0.12280701754385964</v>
      </c>
      <c r="J617" s="5">
        <f>H617/B608</f>
        <v>0.24561403508771928</v>
      </c>
      <c r="K617" s="5">
        <f>J617-I617</f>
        <v>0.12280701754385964</v>
      </c>
      <c r="L617" s="5"/>
      <c r="M617" s="6"/>
      <c r="N617" s="6"/>
      <c r="O617" s="5"/>
      <c r="AI617" s="3"/>
      <c r="AJ617" s="3"/>
    </row>
    <row r="618" spans="1:36" ht="12.75" customHeight="1" x14ac:dyDescent="0.2">
      <c r="I618" s="5"/>
      <c r="J618" s="5"/>
      <c r="L618" s="5"/>
      <c r="M618" s="6"/>
      <c r="N618" s="6"/>
      <c r="O618" s="5"/>
      <c r="AI618" s="3"/>
      <c r="AJ618" s="3"/>
    </row>
    <row r="619" spans="1:36" ht="12.75" customHeight="1" x14ac:dyDescent="0.2">
      <c r="I619" s="5"/>
      <c r="J619" s="5"/>
      <c r="L619" s="5"/>
      <c r="M619" s="6"/>
      <c r="N619" s="6"/>
      <c r="O619" s="5"/>
      <c r="AI619" s="3"/>
      <c r="AJ619" s="3"/>
    </row>
    <row r="620" spans="1:36" ht="12.75" customHeight="1" x14ac:dyDescent="0.3">
      <c r="A620" s="44" t="s">
        <v>93</v>
      </c>
      <c r="I620" s="5"/>
      <c r="J620" s="5"/>
      <c r="L620" s="5"/>
      <c r="M620" s="6"/>
      <c r="N620" s="6"/>
      <c r="O620" s="5"/>
      <c r="AI620" s="3"/>
      <c r="AJ620" s="3"/>
    </row>
    <row r="621" spans="1:36" ht="25.5" customHeight="1" x14ac:dyDescent="0.2">
      <c r="B621" s="228" t="s">
        <v>1</v>
      </c>
      <c r="C621" s="229"/>
      <c r="D621" s="229"/>
      <c r="E621" s="229"/>
      <c r="F621" s="229"/>
      <c r="G621" s="229"/>
      <c r="I621" s="7" t="s">
        <v>2</v>
      </c>
      <c r="J621" s="7" t="s">
        <v>3</v>
      </c>
      <c r="K621" s="8" t="s">
        <v>4</v>
      </c>
      <c r="L621" s="7" t="s">
        <v>5</v>
      </c>
      <c r="M621" s="9" t="s">
        <v>6</v>
      </c>
      <c r="N621" s="9" t="s">
        <v>7</v>
      </c>
      <c r="O621" s="10" t="s">
        <v>8</v>
      </c>
      <c r="AI621" s="3"/>
      <c r="AJ621" s="3"/>
    </row>
    <row r="622" spans="1:36" ht="12.75" customHeight="1" x14ac:dyDescent="0.2">
      <c r="A622" s="12" t="s">
        <v>9</v>
      </c>
      <c r="B622" s="13">
        <v>1</v>
      </c>
      <c r="C622" s="13">
        <v>2</v>
      </c>
      <c r="D622" s="13">
        <v>3</v>
      </c>
      <c r="E622" s="13">
        <v>4</v>
      </c>
      <c r="F622" s="13">
        <v>5</v>
      </c>
      <c r="G622" s="13">
        <v>6</v>
      </c>
      <c r="H622" s="201" t="s">
        <v>10</v>
      </c>
      <c r="I622" s="41"/>
      <c r="J622" s="15"/>
      <c r="K622" s="16"/>
      <c r="L622" s="17"/>
      <c r="M622" s="6"/>
      <c r="N622" s="6"/>
      <c r="O622" s="5"/>
      <c r="AI622" s="3"/>
      <c r="AJ622" s="3"/>
    </row>
    <row r="623" spans="1:36" ht="12.75" customHeight="1" x14ac:dyDescent="0.2">
      <c r="A623" s="31" t="s">
        <v>94</v>
      </c>
      <c r="B623" s="13">
        <v>600</v>
      </c>
      <c r="C623" s="13"/>
      <c r="D623" s="13"/>
      <c r="E623" s="13"/>
      <c r="F623" s="13"/>
      <c r="G623" s="13"/>
      <c r="H623" s="202"/>
      <c r="I623" s="41"/>
      <c r="J623" s="15"/>
      <c r="K623" s="16"/>
      <c r="L623" s="17"/>
      <c r="M623" s="20">
        <f>B623</f>
        <v>600</v>
      </c>
      <c r="N623" s="6"/>
      <c r="O623" s="5"/>
      <c r="AI623" s="3"/>
      <c r="AJ623" s="3"/>
    </row>
    <row r="624" spans="1:36" ht="12.75" customHeight="1" x14ac:dyDescent="0.2">
      <c r="A624" s="31" t="s">
        <v>83</v>
      </c>
      <c r="B624" s="13"/>
      <c r="C624" s="13">
        <v>408</v>
      </c>
      <c r="D624" s="13"/>
      <c r="E624" s="13"/>
      <c r="F624" s="13"/>
      <c r="G624" s="13"/>
      <c r="H624" s="203"/>
      <c r="I624" s="41"/>
      <c r="J624" s="41"/>
      <c r="K624" s="41"/>
      <c r="L624" s="17">
        <f>C624/B623</f>
        <v>0.68</v>
      </c>
      <c r="M624" s="20">
        <v>419</v>
      </c>
      <c r="N624" s="3">
        <f t="shared" ref="N624:N628" si="115">M624/M623</f>
        <v>0.69833333333333336</v>
      </c>
      <c r="O624" s="5">
        <f t="shared" ref="O624:O628" si="116">100%-N624</f>
        <v>0.30166666666666664</v>
      </c>
      <c r="AI624" s="3"/>
      <c r="AJ624" s="3"/>
    </row>
    <row r="625" spans="1:36" ht="12.75" customHeight="1" x14ac:dyDescent="0.2">
      <c r="A625" s="32">
        <v>1602</v>
      </c>
      <c r="D625" s="32">
        <v>368</v>
      </c>
      <c r="I625" s="5"/>
      <c r="J625" s="5"/>
      <c r="L625" s="5">
        <f>D625/C624</f>
        <v>0.90196078431372551</v>
      </c>
      <c r="M625" s="20">
        <v>418</v>
      </c>
      <c r="N625" s="3">
        <f t="shared" si="115"/>
        <v>0.99761336515513122</v>
      </c>
      <c r="O625" s="5">
        <f t="shared" si="116"/>
        <v>2.3866348448687846E-3</v>
      </c>
      <c r="Q625" s="3">
        <f>M625/M623</f>
        <v>0.69666666666666666</v>
      </c>
      <c r="AI625" s="3"/>
      <c r="AJ625" s="3"/>
    </row>
    <row r="626" spans="1:36" ht="12.75" customHeight="1" x14ac:dyDescent="0.2">
      <c r="A626" s="32">
        <v>1701</v>
      </c>
      <c r="E626" s="32">
        <v>330</v>
      </c>
      <c r="I626" s="5"/>
      <c r="J626" s="5"/>
      <c r="L626" s="5">
        <f>E626/D625</f>
        <v>0.89673913043478259</v>
      </c>
      <c r="M626" s="20">
        <v>383</v>
      </c>
      <c r="N626" s="3">
        <f t="shared" si="115"/>
        <v>0.91626794258373201</v>
      </c>
      <c r="O626" s="5">
        <f t="shared" si="116"/>
        <v>8.3732057416267991E-2</v>
      </c>
      <c r="Q626" s="3"/>
      <c r="AI626" s="3"/>
      <c r="AJ626" s="3"/>
    </row>
    <row r="627" spans="1:36" ht="12.75" customHeight="1" x14ac:dyDescent="0.2">
      <c r="A627" s="32">
        <v>1702</v>
      </c>
      <c r="F627" s="32">
        <v>311</v>
      </c>
      <c r="I627" s="5"/>
      <c r="J627" s="5"/>
      <c r="L627" s="5">
        <f>F627/E626</f>
        <v>0.94242424242424239</v>
      </c>
      <c r="M627" s="20">
        <v>344</v>
      </c>
      <c r="N627" s="3">
        <f t="shared" si="115"/>
        <v>0.89817232375979117</v>
      </c>
      <c r="O627" s="5">
        <f t="shared" si="116"/>
        <v>0.10182767624020883</v>
      </c>
      <c r="Q627" s="3"/>
      <c r="AI627" s="3"/>
      <c r="AJ627" s="3"/>
    </row>
    <row r="628" spans="1:36" ht="12.75" customHeight="1" x14ac:dyDescent="0.2">
      <c r="A628" s="68">
        <v>1801</v>
      </c>
      <c r="B628" s="68"/>
      <c r="C628" s="68"/>
      <c r="D628" s="68"/>
      <c r="E628" s="68"/>
      <c r="F628" s="68"/>
      <c r="G628" s="68">
        <v>310</v>
      </c>
      <c r="H628" s="207">
        <v>213</v>
      </c>
      <c r="I628" s="69"/>
      <c r="J628" s="69"/>
      <c r="K628" s="68"/>
      <c r="L628" s="69">
        <f>G628/F627</f>
        <v>0.99678456591639875</v>
      </c>
      <c r="M628" s="84">
        <v>343</v>
      </c>
      <c r="N628" s="3">
        <f t="shared" si="115"/>
        <v>0.99709302325581395</v>
      </c>
      <c r="O628" s="5">
        <f t="shared" si="116"/>
        <v>2.9069767441860517E-3</v>
      </c>
      <c r="Q628" s="3"/>
      <c r="AI628" s="3"/>
      <c r="AJ628" s="3"/>
    </row>
    <row r="629" spans="1:36" ht="12.75" customHeight="1" x14ac:dyDescent="0.2">
      <c r="A629" s="32">
        <v>1802</v>
      </c>
      <c r="G629" s="32">
        <v>73</v>
      </c>
      <c r="H629" s="206">
        <v>36</v>
      </c>
      <c r="I629" s="5"/>
      <c r="J629" s="5"/>
      <c r="L629" s="5"/>
      <c r="M629" s="6">
        <v>100</v>
      </c>
      <c r="N629" s="6"/>
      <c r="O629" s="5"/>
      <c r="AI629" s="3"/>
      <c r="AJ629" s="3"/>
    </row>
    <row r="630" spans="1:36" ht="12.75" customHeight="1" x14ac:dyDescent="0.2">
      <c r="A630" s="32">
        <v>1901</v>
      </c>
      <c r="G630" s="32">
        <v>27</v>
      </c>
      <c r="H630" s="206">
        <v>26</v>
      </c>
      <c r="I630" s="5"/>
      <c r="J630" s="5"/>
      <c r="L630" s="5"/>
      <c r="M630" s="6">
        <v>37</v>
      </c>
      <c r="N630" s="6"/>
      <c r="O630" s="5"/>
      <c r="AI630" s="3"/>
      <c r="AJ630" s="3"/>
    </row>
    <row r="631" spans="1:36" ht="12.75" customHeight="1" x14ac:dyDescent="0.2">
      <c r="A631" s="32">
        <v>1902</v>
      </c>
      <c r="G631" s="32">
        <v>6</v>
      </c>
      <c r="H631" s="206">
        <v>6</v>
      </c>
      <c r="I631" s="5"/>
      <c r="J631" s="5"/>
      <c r="L631" s="5"/>
      <c r="M631" s="6">
        <v>7</v>
      </c>
      <c r="N631" s="6"/>
      <c r="O631" s="5"/>
      <c r="AI631" s="3"/>
      <c r="AJ631" s="3"/>
    </row>
    <row r="632" spans="1:36" ht="12.75" customHeight="1" x14ac:dyDescent="0.2">
      <c r="A632" s="32">
        <v>2001</v>
      </c>
      <c r="G632" s="32">
        <v>1</v>
      </c>
      <c r="H632" s="206">
        <v>1</v>
      </c>
      <c r="I632" s="5"/>
      <c r="J632" s="5"/>
      <c r="L632" s="5"/>
      <c r="M632" s="6">
        <v>1</v>
      </c>
      <c r="N632" s="6"/>
      <c r="O632" s="5"/>
      <c r="AI632" s="3"/>
      <c r="AJ632" s="3"/>
    </row>
    <row r="633" spans="1:36" ht="12.75" customHeight="1" x14ac:dyDescent="0.2">
      <c r="H633" s="206">
        <f>SUM(H626:H632)</f>
        <v>282</v>
      </c>
      <c r="I633" s="5">
        <f>SUM(H626:H628)/B623</f>
        <v>0.35499999999999998</v>
      </c>
      <c r="J633" s="5">
        <f>H633/B623</f>
        <v>0.47</v>
      </c>
      <c r="K633" s="5">
        <f>J633-I633</f>
        <v>0.11499999999999999</v>
      </c>
      <c r="L633" s="5"/>
      <c r="M633" s="6"/>
      <c r="N633" s="6"/>
      <c r="O633" s="5"/>
      <c r="AI633" s="3"/>
      <c r="AJ633" s="3"/>
    </row>
    <row r="634" spans="1:36" ht="12.75" customHeight="1" x14ac:dyDescent="0.2">
      <c r="I634" s="5"/>
      <c r="J634" s="5"/>
      <c r="L634" s="5"/>
      <c r="M634" s="6"/>
      <c r="N634" s="6"/>
      <c r="O634" s="5"/>
      <c r="AI634" s="3"/>
      <c r="AJ634" s="3"/>
    </row>
    <row r="635" spans="1:36" ht="12.75" customHeight="1" x14ac:dyDescent="0.3">
      <c r="A635" s="44" t="s">
        <v>95</v>
      </c>
      <c r="I635" s="5"/>
      <c r="J635" s="5"/>
      <c r="L635" s="5"/>
      <c r="M635" s="6"/>
      <c r="N635" s="6"/>
      <c r="O635" s="5"/>
      <c r="AI635" s="3"/>
      <c r="AJ635" s="3"/>
    </row>
    <row r="636" spans="1:36" ht="25.5" customHeight="1" x14ac:dyDescent="0.2">
      <c r="B636" s="228" t="s">
        <v>1</v>
      </c>
      <c r="C636" s="229"/>
      <c r="D636" s="229"/>
      <c r="E636" s="229"/>
      <c r="F636" s="229"/>
      <c r="G636" s="229"/>
      <c r="I636" s="7" t="s">
        <v>2</v>
      </c>
      <c r="J636" s="7" t="s">
        <v>3</v>
      </c>
      <c r="K636" s="8" t="s">
        <v>4</v>
      </c>
      <c r="L636" s="7" t="s">
        <v>5</v>
      </c>
      <c r="M636" s="9" t="s">
        <v>6</v>
      </c>
      <c r="N636" s="9" t="s">
        <v>7</v>
      </c>
      <c r="O636" s="5"/>
      <c r="AI636" s="3"/>
      <c r="AJ636" s="3"/>
    </row>
    <row r="637" spans="1:36" ht="12.75" customHeight="1" x14ac:dyDescent="0.2">
      <c r="A637" s="12" t="s">
        <v>9</v>
      </c>
      <c r="B637" s="13">
        <v>1</v>
      </c>
      <c r="C637" s="13">
        <v>2</v>
      </c>
      <c r="D637" s="13">
        <v>3</v>
      </c>
      <c r="E637" s="13">
        <v>4</v>
      </c>
      <c r="F637" s="13">
        <v>5</v>
      </c>
      <c r="G637" s="13">
        <v>6</v>
      </c>
      <c r="H637" s="201" t="s">
        <v>10</v>
      </c>
      <c r="I637" s="41"/>
      <c r="J637" s="15"/>
      <c r="K637" s="16"/>
      <c r="L637" s="17"/>
      <c r="M637" s="6"/>
      <c r="N637" s="6"/>
      <c r="O637" s="5"/>
      <c r="AI637" s="3"/>
      <c r="AJ637" s="3"/>
    </row>
    <row r="638" spans="1:36" ht="12.75" customHeight="1" x14ac:dyDescent="0.2">
      <c r="A638" s="31" t="s">
        <v>83</v>
      </c>
      <c r="B638" s="13">
        <v>51</v>
      </c>
      <c r="C638" s="13"/>
      <c r="D638" s="13"/>
      <c r="E638" s="13"/>
      <c r="F638" s="13"/>
      <c r="G638" s="13"/>
      <c r="H638" s="202"/>
      <c r="I638" s="41"/>
      <c r="J638" s="15"/>
      <c r="K638" s="16"/>
      <c r="L638" s="17"/>
      <c r="M638" s="20">
        <f>B638</f>
        <v>51</v>
      </c>
      <c r="N638" s="6"/>
      <c r="O638" s="5"/>
      <c r="AI638" s="3"/>
      <c r="AJ638" s="3"/>
    </row>
    <row r="639" spans="1:36" ht="12.75" customHeight="1" x14ac:dyDescent="0.2">
      <c r="A639" s="32">
        <v>1602</v>
      </c>
      <c r="B639" s="13"/>
      <c r="C639" s="13">
        <v>28</v>
      </c>
      <c r="D639" s="13"/>
      <c r="E639" s="13"/>
      <c r="F639" s="13"/>
      <c r="G639" s="13"/>
      <c r="H639" s="203"/>
      <c r="I639" s="41"/>
      <c r="J639" s="41"/>
      <c r="K639" s="41"/>
      <c r="L639" s="17">
        <f>C639/B638</f>
        <v>0.5490196078431373</v>
      </c>
      <c r="M639" s="20">
        <v>29</v>
      </c>
      <c r="N639" s="3">
        <f t="shared" ref="N639:N643" si="117">M639/M638</f>
        <v>0.56862745098039214</v>
      </c>
      <c r="O639" s="5">
        <f t="shared" ref="O639:O643" si="118">100%-N639</f>
        <v>0.43137254901960786</v>
      </c>
      <c r="AI639" s="3"/>
      <c r="AJ639" s="3"/>
    </row>
    <row r="640" spans="1:36" ht="12.75" customHeight="1" x14ac:dyDescent="0.2">
      <c r="A640" s="32">
        <v>1701</v>
      </c>
      <c r="D640" s="32">
        <v>17</v>
      </c>
      <c r="I640" s="5"/>
      <c r="J640" s="5"/>
      <c r="L640" s="5"/>
      <c r="M640" s="6">
        <v>22</v>
      </c>
      <c r="N640" s="3">
        <f t="shared" si="117"/>
        <v>0.75862068965517238</v>
      </c>
      <c r="O640" s="5">
        <f t="shared" si="118"/>
        <v>0.24137931034482762</v>
      </c>
      <c r="Q640" s="3">
        <f>M640/M638</f>
        <v>0.43137254901960786</v>
      </c>
      <c r="AI640" s="3"/>
      <c r="AJ640" s="3"/>
    </row>
    <row r="641" spans="1:36" ht="12.75" customHeight="1" x14ac:dyDescent="0.2">
      <c r="A641" s="32">
        <v>1702</v>
      </c>
      <c r="E641" s="32">
        <v>15</v>
      </c>
      <c r="I641" s="5"/>
      <c r="J641" s="5"/>
      <c r="L641" s="5"/>
      <c r="M641" s="6">
        <v>19</v>
      </c>
      <c r="N641" s="3">
        <f t="shared" si="117"/>
        <v>0.86363636363636365</v>
      </c>
      <c r="O641" s="5">
        <f t="shared" si="118"/>
        <v>0.13636363636363635</v>
      </c>
      <c r="AI641" s="3"/>
      <c r="AJ641" s="3"/>
    </row>
    <row r="642" spans="1:36" ht="12.75" customHeight="1" x14ac:dyDescent="0.2">
      <c r="A642" s="32">
        <v>1801</v>
      </c>
      <c r="F642" s="32">
        <v>10</v>
      </c>
      <c r="H642" s="206">
        <v>1</v>
      </c>
      <c r="I642" s="5"/>
      <c r="J642" s="5"/>
      <c r="L642" s="5"/>
      <c r="M642" s="6">
        <v>14</v>
      </c>
      <c r="N642" s="3">
        <f t="shared" si="117"/>
        <v>0.73684210526315785</v>
      </c>
      <c r="O642" s="5">
        <f t="shared" si="118"/>
        <v>0.26315789473684215</v>
      </c>
      <c r="AI642" s="3"/>
      <c r="AJ642" s="3"/>
    </row>
    <row r="643" spans="1:36" ht="12.75" customHeight="1" x14ac:dyDescent="0.2">
      <c r="A643" s="68">
        <v>1802</v>
      </c>
      <c r="B643" s="68"/>
      <c r="C643" s="68"/>
      <c r="D643" s="68"/>
      <c r="E643" s="68"/>
      <c r="F643" s="68"/>
      <c r="G643" s="68">
        <v>7</v>
      </c>
      <c r="H643" s="207">
        <v>7</v>
      </c>
      <c r="I643" s="69"/>
      <c r="J643" s="69"/>
      <c r="K643" s="68"/>
      <c r="L643" s="69"/>
      <c r="M643" s="70">
        <v>9</v>
      </c>
      <c r="N643" s="3">
        <f t="shared" si="117"/>
        <v>0.6428571428571429</v>
      </c>
      <c r="O643" s="5">
        <f t="shared" si="118"/>
        <v>0.3571428571428571</v>
      </c>
      <c r="AI643" s="3"/>
      <c r="AJ643" s="3"/>
    </row>
    <row r="644" spans="1:36" ht="12.75" customHeight="1" x14ac:dyDescent="0.2">
      <c r="A644" s="32">
        <v>1901</v>
      </c>
      <c r="B644" s="32"/>
      <c r="C644" s="32"/>
      <c r="D644" s="32"/>
      <c r="E644" s="32"/>
      <c r="F644" s="32"/>
      <c r="G644" s="32">
        <v>1</v>
      </c>
      <c r="H644" s="206">
        <v>1</v>
      </c>
      <c r="I644" s="5"/>
      <c r="J644" s="5"/>
      <c r="K644" s="32"/>
      <c r="L644" s="5"/>
      <c r="M644" s="6">
        <v>1</v>
      </c>
      <c r="N644" s="3"/>
      <c r="O644" s="5"/>
      <c r="AI644" s="3"/>
      <c r="AJ644" s="3"/>
    </row>
    <row r="645" spans="1:36" ht="12.75" customHeight="1" x14ac:dyDescent="0.2">
      <c r="A645" s="32">
        <v>1902</v>
      </c>
      <c r="B645" s="32"/>
      <c r="C645" s="32"/>
      <c r="D645" s="32"/>
      <c r="E645" s="32"/>
      <c r="F645" s="32"/>
      <c r="G645" s="32"/>
      <c r="H645" s="206"/>
      <c r="I645" s="5"/>
      <c r="J645" s="5"/>
      <c r="K645" s="32"/>
      <c r="L645" s="5"/>
      <c r="M645" s="6"/>
      <c r="N645" s="3"/>
      <c r="O645" s="5"/>
      <c r="AI645" s="3"/>
      <c r="AJ645" s="3"/>
    </row>
    <row r="646" spans="1:36" ht="12.75" customHeight="1" x14ac:dyDescent="0.2">
      <c r="A646" s="32">
        <v>2001</v>
      </c>
      <c r="B646" s="32"/>
      <c r="C646" s="32"/>
      <c r="D646" s="32"/>
      <c r="E646" s="32"/>
      <c r="F646" s="32"/>
      <c r="G646" s="32"/>
      <c r="H646" s="206"/>
      <c r="I646" s="5"/>
      <c r="J646" s="5"/>
      <c r="K646" s="32"/>
      <c r="L646" s="5"/>
      <c r="M646" s="6"/>
      <c r="N646" s="3"/>
      <c r="O646" s="5"/>
      <c r="AI646" s="3"/>
      <c r="AJ646" s="3"/>
    </row>
    <row r="647" spans="1:36" ht="12.75" customHeight="1" x14ac:dyDescent="0.2">
      <c r="H647" s="206">
        <f>SUM(H640:H646)</f>
        <v>9</v>
      </c>
      <c r="I647" s="5">
        <f>SUM(H640:H643)/B638</f>
        <v>0.15686274509803921</v>
      </c>
      <c r="J647" s="5">
        <f>H647/B638</f>
        <v>0.17647058823529413</v>
      </c>
      <c r="K647" s="5">
        <f>J647-I647</f>
        <v>1.9607843137254916E-2</v>
      </c>
      <c r="L647" s="5"/>
      <c r="M647" s="6"/>
      <c r="N647" s="6"/>
      <c r="O647" s="5"/>
      <c r="AI647" s="3"/>
      <c r="AJ647" s="3"/>
    </row>
    <row r="648" spans="1:36" ht="12.75" customHeight="1" x14ac:dyDescent="0.2">
      <c r="I648" s="5"/>
      <c r="J648" s="5"/>
      <c r="L648" s="5"/>
      <c r="M648" s="6"/>
      <c r="N648" s="6"/>
      <c r="O648" s="5"/>
      <c r="AI648" s="3"/>
      <c r="AJ648" s="3"/>
    </row>
    <row r="649" spans="1:36" ht="12.75" customHeight="1" x14ac:dyDescent="0.2">
      <c r="I649" s="5"/>
      <c r="J649" s="5"/>
      <c r="L649" s="5"/>
      <c r="M649" s="6"/>
      <c r="N649" s="6"/>
      <c r="O649" s="5"/>
      <c r="AI649" s="3"/>
      <c r="AJ649" s="3"/>
    </row>
    <row r="650" spans="1:36" ht="12.75" customHeight="1" x14ac:dyDescent="0.3">
      <c r="A650" s="44" t="s">
        <v>96</v>
      </c>
      <c r="I650" s="5"/>
      <c r="J650" s="5"/>
      <c r="L650" s="5"/>
      <c r="M650" s="6"/>
      <c r="N650" s="6"/>
      <c r="O650" s="5"/>
      <c r="AI650" s="3"/>
      <c r="AJ650" s="3"/>
    </row>
    <row r="651" spans="1:36" ht="25.5" customHeight="1" x14ac:dyDescent="0.2">
      <c r="B651" s="228" t="s">
        <v>1</v>
      </c>
      <c r="C651" s="229"/>
      <c r="D651" s="229"/>
      <c r="E651" s="229"/>
      <c r="F651" s="229"/>
      <c r="G651" s="229"/>
      <c r="I651" s="7" t="s">
        <v>2</v>
      </c>
      <c r="J651" s="7" t="s">
        <v>3</v>
      </c>
      <c r="K651" s="8" t="s">
        <v>4</v>
      </c>
      <c r="L651" s="7" t="s">
        <v>5</v>
      </c>
      <c r="M651" s="9" t="s">
        <v>6</v>
      </c>
      <c r="N651" s="9" t="s">
        <v>7</v>
      </c>
      <c r="O651" s="5"/>
      <c r="AI651" s="3"/>
      <c r="AJ651" s="3"/>
    </row>
    <row r="652" spans="1:36" ht="12.75" customHeight="1" x14ac:dyDescent="0.2">
      <c r="A652" s="12" t="s">
        <v>9</v>
      </c>
      <c r="B652" s="13">
        <v>1</v>
      </c>
      <c r="C652" s="13">
        <v>2</v>
      </c>
      <c r="D652" s="13">
        <v>3</v>
      </c>
      <c r="E652" s="13">
        <v>4</v>
      </c>
      <c r="F652" s="13">
        <v>5</v>
      </c>
      <c r="G652" s="13">
        <v>6</v>
      </c>
      <c r="H652" s="201" t="s">
        <v>10</v>
      </c>
      <c r="I652" s="41"/>
      <c r="J652" s="15"/>
      <c r="K652" s="16"/>
      <c r="L652" s="17"/>
      <c r="M652" s="6"/>
      <c r="N652" s="6"/>
      <c r="O652" s="5"/>
      <c r="AI652" s="3"/>
      <c r="AJ652" s="3"/>
    </row>
    <row r="653" spans="1:36" ht="12.75" customHeight="1" x14ac:dyDescent="0.2">
      <c r="A653" s="31" t="s">
        <v>97</v>
      </c>
      <c r="B653" s="13">
        <v>515</v>
      </c>
      <c r="C653" s="13"/>
      <c r="D653" s="13"/>
      <c r="E653" s="13"/>
      <c r="F653" s="13"/>
      <c r="G653" s="13"/>
      <c r="H653" s="202"/>
      <c r="I653" s="41"/>
      <c r="J653" s="15"/>
      <c r="K653" s="16"/>
      <c r="L653" s="17"/>
      <c r="M653" s="20">
        <f>B653</f>
        <v>515</v>
      </c>
      <c r="N653" s="6"/>
      <c r="O653" s="5"/>
      <c r="AI653" s="3"/>
      <c r="AJ653" s="3"/>
    </row>
    <row r="654" spans="1:36" ht="12.75" customHeight="1" x14ac:dyDescent="0.2">
      <c r="A654" s="32">
        <v>1701</v>
      </c>
      <c r="B654" s="13"/>
      <c r="C654" s="13">
        <v>364</v>
      </c>
      <c r="D654" s="13"/>
      <c r="E654" s="13"/>
      <c r="F654" s="13"/>
      <c r="G654" s="13"/>
      <c r="H654" s="203"/>
      <c r="I654" s="41"/>
      <c r="J654" s="41"/>
      <c r="K654" s="41"/>
      <c r="L654" s="17">
        <f>C654/B653</f>
        <v>0.70679611650485441</v>
      </c>
      <c r="M654" s="20">
        <v>372</v>
      </c>
      <c r="N654" s="3">
        <f t="shared" ref="N654:N658" si="119">M654/M653</f>
        <v>0.72233009708737861</v>
      </c>
      <c r="O654" s="5">
        <f t="shared" ref="O654:O658" si="120">100%-N654</f>
        <v>0.27766990291262139</v>
      </c>
      <c r="AI654" s="3"/>
      <c r="AJ654" s="3"/>
    </row>
    <row r="655" spans="1:36" ht="12.75" customHeight="1" x14ac:dyDescent="0.2">
      <c r="A655" s="32">
        <v>1702</v>
      </c>
      <c r="D655" s="32">
        <v>314</v>
      </c>
      <c r="I655" s="5"/>
      <c r="J655" s="5"/>
      <c r="L655" s="5">
        <f>D655/C654</f>
        <v>0.86263736263736268</v>
      </c>
      <c r="M655" s="6">
        <v>346</v>
      </c>
      <c r="N655" s="3">
        <f t="shared" si="119"/>
        <v>0.93010752688172038</v>
      </c>
      <c r="O655" s="5">
        <f t="shared" si="120"/>
        <v>6.9892473118279619E-2</v>
      </c>
      <c r="Q655" s="3">
        <f>M655/M653</f>
        <v>0.67184466019417477</v>
      </c>
      <c r="AI655" s="3"/>
      <c r="AJ655" s="3"/>
    </row>
    <row r="656" spans="1:36" ht="12.75" customHeight="1" x14ac:dyDescent="0.2">
      <c r="A656" s="32">
        <v>1801</v>
      </c>
      <c r="E656" s="32">
        <v>313</v>
      </c>
      <c r="H656" s="206">
        <v>1</v>
      </c>
      <c r="I656" s="5"/>
      <c r="J656" s="5"/>
      <c r="L656" s="5">
        <f>E656/D655</f>
        <v>0.99681528662420382</v>
      </c>
      <c r="M656" s="6">
        <v>343</v>
      </c>
      <c r="N656" s="3">
        <f t="shared" si="119"/>
        <v>0.99132947976878616</v>
      </c>
      <c r="O656" s="5">
        <f t="shared" si="120"/>
        <v>8.6705202312138407E-3</v>
      </c>
      <c r="AI656" s="3"/>
      <c r="AJ656" s="3"/>
    </row>
    <row r="657" spans="1:36" ht="12.75" customHeight="1" x14ac:dyDescent="0.2">
      <c r="A657" s="32">
        <v>1802</v>
      </c>
      <c r="F657" s="32">
        <v>261</v>
      </c>
      <c r="I657" s="5"/>
      <c r="J657" s="5"/>
      <c r="L657" s="5">
        <f>F657/E656</f>
        <v>0.83386581469648557</v>
      </c>
      <c r="M657" s="6">
        <v>309</v>
      </c>
      <c r="N657" s="3">
        <f t="shared" si="119"/>
        <v>0.9008746355685131</v>
      </c>
      <c r="O657" s="5">
        <f t="shared" si="120"/>
        <v>9.9125364431486895E-2</v>
      </c>
      <c r="AI657" s="3"/>
      <c r="AJ657" s="3"/>
    </row>
    <row r="658" spans="1:36" ht="12.75" customHeight="1" x14ac:dyDescent="0.2">
      <c r="A658" s="68">
        <v>1901</v>
      </c>
      <c r="B658" s="68"/>
      <c r="C658" s="68"/>
      <c r="D658" s="68"/>
      <c r="E658" s="68"/>
      <c r="F658" s="68"/>
      <c r="G658" s="68">
        <v>261</v>
      </c>
      <c r="H658" s="207">
        <v>188</v>
      </c>
      <c r="I658" s="69"/>
      <c r="J658" s="69"/>
      <c r="K658" s="68"/>
      <c r="L658" s="69">
        <f>G658/F657</f>
        <v>1</v>
      </c>
      <c r="M658" s="70">
        <v>297</v>
      </c>
      <c r="N658" s="3">
        <f t="shared" si="119"/>
        <v>0.96116504854368934</v>
      </c>
      <c r="O658" s="5">
        <f t="shared" si="120"/>
        <v>3.8834951456310662E-2</v>
      </c>
      <c r="AI658" s="3"/>
      <c r="AJ658" s="3"/>
    </row>
    <row r="659" spans="1:36" ht="12.75" customHeight="1" x14ac:dyDescent="0.2">
      <c r="A659" s="32">
        <v>1902</v>
      </c>
      <c r="B659" s="32"/>
      <c r="C659" s="32"/>
      <c r="D659" s="32"/>
      <c r="E659" s="32"/>
      <c r="F659" s="32"/>
      <c r="G659" s="32">
        <v>74</v>
      </c>
      <c r="H659" s="206">
        <v>40</v>
      </c>
      <c r="I659" s="5"/>
      <c r="J659" s="5"/>
      <c r="K659" s="32"/>
      <c r="L659" s="5"/>
      <c r="M659" s="6">
        <v>90</v>
      </c>
      <c r="N659" s="3"/>
      <c r="O659" s="5"/>
      <c r="AI659" s="3"/>
      <c r="AJ659" s="3"/>
    </row>
    <row r="660" spans="1:36" ht="12.75" customHeight="1" x14ac:dyDescent="0.2">
      <c r="A660" s="32">
        <v>2001</v>
      </c>
      <c r="B660" s="32"/>
      <c r="C660" s="32"/>
      <c r="D660" s="32"/>
      <c r="E660" s="32"/>
      <c r="F660" s="32"/>
      <c r="G660" s="32">
        <v>28</v>
      </c>
      <c r="H660" s="206">
        <v>28</v>
      </c>
      <c r="I660" s="5"/>
      <c r="J660" s="5"/>
      <c r="K660" s="32"/>
      <c r="L660" s="5"/>
      <c r="M660" s="6">
        <v>34</v>
      </c>
      <c r="N660" s="3"/>
      <c r="O660" s="5"/>
      <c r="AI660" s="3"/>
      <c r="AJ660" s="3"/>
    </row>
    <row r="661" spans="1:36" ht="12.75" customHeight="1" x14ac:dyDescent="0.2">
      <c r="A661" s="32">
        <v>2002</v>
      </c>
      <c r="B661" s="32"/>
      <c r="C661" s="32"/>
      <c r="D661" s="32"/>
      <c r="E661" s="32"/>
      <c r="F661" s="32"/>
      <c r="G661" s="32">
        <v>8</v>
      </c>
      <c r="H661" s="206">
        <v>8</v>
      </c>
      <c r="I661" s="5"/>
      <c r="J661" s="5"/>
      <c r="K661" s="32"/>
      <c r="L661" s="5"/>
      <c r="M661" s="6">
        <v>6</v>
      </c>
      <c r="N661" s="3"/>
      <c r="O661" s="5"/>
      <c r="AI661" s="3"/>
      <c r="AJ661" s="3"/>
    </row>
    <row r="662" spans="1:36" ht="12.75" customHeight="1" x14ac:dyDescent="0.2">
      <c r="H662" s="206">
        <f>SUM(H655:H661)</f>
        <v>265</v>
      </c>
      <c r="I662" s="5">
        <f>SUM(H655:H658)/B653</f>
        <v>0.36699029126213595</v>
      </c>
      <c r="J662" s="5">
        <f>H662/B653</f>
        <v>0.5145631067961165</v>
      </c>
      <c r="K662" s="5">
        <f>J662-I662</f>
        <v>0.14757281553398055</v>
      </c>
      <c r="L662" s="5"/>
      <c r="M662" s="6"/>
      <c r="N662" s="6"/>
      <c r="O662" s="5"/>
      <c r="AI662" s="3"/>
      <c r="AJ662" s="3"/>
    </row>
    <row r="663" spans="1:36" ht="12.75" customHeight="1" x14ac:dyDescent="0.2">
      <c r="I663" s="5"/>
      <c r="J663" s="5"/>
      <c r="L663" s="5"/>
      <c r="M663" s="6"/>
      <c r="N663" s="6"/>
      <c r="O663" s="5"/>
      <c r="AI663" s="3"/>
      <c r="AJ663" s="3"/>
    </row>
    <row r="664" spans="1:36" ht="12.75" customHeight="1" x14ac:dyDescent="0.2">
      <c r="I664" s="5"/>
      <c r="J664" s="5"/>
      <c r="L664" s="5"/>
      <c r="M664" s="6"/>
      <c r="N664" s="6"/>
      <c r="O664" s="5"/>
      <c r="AI664" s="3"/>
      <c r="AJ664" s="3"/>
    </row>
    <row r="665" spans="1:36" ht="12.75" customHeight="1" x14ac:dyDescent="0.2">
      <c r="I665" s="5"/>
      <c r="J665" s="5"/>
      <c r="L665" s="5"/>
      <c r="M665" s="6"/>
      <c r="N665" s="6"/>
      <c r="O665" s="5"/>
      <c r="AI665" s="3"/>
      <c r="AJ665" s="3"/>
    </row>
    <row r="666" spans="1:36" ht="26.25" customHeight="1" x14ac:dyDescent="0.4">
      <c r="A666" s="122"/>
      <c r="B666" s="238" t="s">
        <v>99</v>
      </c>
      <c r="C666" s="238"/>
      <c r="D666" s="238"/>
      <c r="E666" s="238"/>
      <c r="F666" s="238"/>
      <c r="G666" s="238"/>
      <c r="H666" s="72">
        <v>1701</v>
      </c>
      <c r="I666" s="73"/>
      <c r="J666" s="73"/>
      <c r="K666" s="73"/>
      <c r="L666" s="73"/>
      <c r="M666" s="73"/>
      <c r="N666" s="32"/>
      <c r="O666" s="32"/>
      <c r="P666" s="32"/>
      <c r="AI666" s="3"/>
      <c r="AJ666" s="3"/>
    </row>
    <row r="667" spans="1:36" ht="20.25" x14ac:dyDescent="0.2">
      <c r="A667" s="222" t="s">
        <v>9</v>
      </c>
      <c r="B667" s="223" t="s">
        <v>100</v>
      </c>
      <c r="C667" s="224"/>
      <c r="D667" s="224"/>
      <c r="E667" s="224"/>
      <c r="F667" s="224"/>
      <c r="G667" s="224"/>
      <c r="H667" s="225" t="s">
        <v>10</v>
      </c>
      <c r="I667" s="219" t="s">
        <v>2</v>
      </c>
      <c r="J667" s="219" t="s">
        <v>3</v>
      </c>
      <c r="K667" s="227" t="s">
        <v>4</v>
      </c>
      <c r="L667" s="219" t="s">
        <v>5</v>
      </c>
      <c r="M667" s="217" t="s">
        <v>6</v>
      </c>
      <c r="N667" s="217" t="s">
        <v>7</v>
      </c>
      <c r="O667" s="219" t="s">
        <v>8</v>
      </c>
      <c r="P667" s="32"/>
      <c r="AI667" s="3"/>
      <c r="AJ667" s="3"/>
    </row>
    <row r="668" spans="1:36" ht="15.75" x14ac:dyDescent="0.25">
      <c r="A668" s="218"/>
      <c r="B668" s="74" t="s">
        <v>101</v>
      </c>
      <c r="C668" s="74" t="s">
        <v>102</v>
      </c>
      <c r="D668" s="74" t="s">
        <v>103</v>
      </c>
      <c r="E668" s="74" t="s">
        <v>104</v>
      </c>
      <c r="F668" s="74" t="s">
        <v>105</v>
      </c>
      <c r="G668" s="74" t="s">
        <v>106</v>
      </c>
      <c r="H668" s="226"/>
      <c r="I668" s="218"/>
      <c r="J668" s="218"/>
      <c r="K668" s="218"/>
      <c r="L668" s="218"/>
      <c r="M668" s="218"/>
      <c r="N668" s="218"/>
      <c r="O668" s="218"/>
      <c r="P668" s="32"/>
      <c r="AI668" s="3"/>
      <c r="AJ668" s="3"/>
    </row>
    <row r="669" spans="1:36" ht="15.75" customHeight="1" x14ac:dyDescent="0.25">
      <c r="A669" s="74">
        <v>1701</v>
      </c>
      <c r="B669" s="139">
        <v>85</v>
      </c>
      <c r="C669" s="139"/>
      <c r="D669" s="139"/>
      <c r="E669" s="139"/>
      <c r="F669" s="139"/>
      <c r="G669" s="139"/>
      <c r="H669" s="140"/>
      <c r="I669" s="141"/>
      <c r="J669" s="142"/>
      <c r="K669" s="143"/>
      <c r="L669" s="144"/>
      <c r="M669" s="145">
        <f>B669</f>
        <v>85</v>
      </c>
      <c r="N669" s="146"/>
      <c r="O669" s="144"/>
      <c r="P669" s="32"/>
      <c r="AI669" s="3"/>
      <c r="AJ669" s="3"/>
    </row>
    <row r="670" spans="1:36" ht="15.75" customHeight="1" x14ac:dyDescent="0.25">
      <c r="A670" s="74" t="s">
        <v>107</v>
      </c>
      <c r="B670" s="139"/>
      <c r="C670" s="139">
        <v>38</v>
      </c>
      <c r="D670" s="139"/>
      <c r="E670" s="139"/>
      <c r="F670" s="139"/>
      <c r="G670" s="139"/>
      <c r="H670" s="140"/>
      <c r="I670" s="147"/>
      <c r="J670" s="148"/>
      <c r="K670" s="149"/>
      <c r="L670" s="150">
        <f>IF(C670=0,"",C670/B669)</f>
        <v>0.44705882352941179</v>
      </c>
      <c r="M670" s="151">
        <v>43</v>
      </c>
      <c r="N670" s="152">
        <f t="shared" ref="N670:N674" si="121">IF(M670=0,"",M670/M669)</f>
        <v>0.50588235294117645</v>
      </c>
      <c r="O670" s="152">
        <f t="shared" ref="O670:O674" si="122">IF(M670=0,"",100%-N670)</f>
        <v>0.49411764705882355</v>
      </c>
      <c r="P670" s="32"/>
      <c r="AI670" s="3"/>
      <c r="AJ670" s="3"/>
    </row>
    <row r="671" spans="1:36" ht="15.75" customHeight="1" x14ac:dyDescent="0.25">
      <c r="A671" s="74" t="s">
        <v>108</v>
      </c>
      <c r="B671" s="139"/>
      <c r="C671" s="139"/>
      <c r="D671" s="139">
        <v>31</v>
      </c>
      <c r="E671" s="139"/>
      <c r="F671" s="139"/>
      <c r="G671" s="139"/>
      <c r="H671" s="140"/>
      <c r="I671" s="147"/>
      <c r="J671" s="148"/>
      <c r="K671" s="149"/>
      <c r="L671" s="153">
        <f>IF(D671=0,"",D671/C670)</f>
        <v>0.81578947368421051</v>
      </c>
      <c r="M671" s="151">
        <v>37</v>
      </c>
      <c r="N671" s="154">
        <f t="shared" si="121"/>
        <v>0.86046511627906974</v>
      </c>
      <c r="O671" s="154">
        <f t="shared" si="122"/>
        <v>0.13953488372093026</v>
      </c>
      <c r="P671" s="11">
        <f>M671/M669</f>
        <v>0.43529411764705883</v>
      </c>
      <c r="AI671" s="3"/>
      <c r="AJ671" s="3"/>
    </row>
    <row r="672" spans="1:36" ht="15.75" customHeight="1" x14ac:dyDescent="0.25">
      <c r="A672" s="74" t="s">
        <v>109</v>
      </c>
      <c r="B672" s="139"/>
      <c r="C672" s="139"/>
      <c r="D672" s="139"/>
      <c r="E672" s="139">
        <v>24</v>
      </c>
      <c r="F672" s="139"/>
      <c r="G672" s="139"/>
      <c r="H672" s="140"/>
      <c r="I672" s="147"/>
      <c r="J672" s="148"/>
      <c r="K672" s="149"/>
      <c r="L672" s="153">
        <f>IF(E672=0,"",E672/D671)</f>
        <v>0.77419354838709675</v>
      </c>
      <c r="M672" s="151">
        <v>31</v>
      </c>
      <c r="N672" s="154">
        <f t="shared" si="121"/>
        <v>0.83783783783783783</v>
      </c>
      <c r="O672" s="154">
        <f t="shared" si="122"/>
        <v>0.16216216216216217</v>
      </c>
      <c r="P672" s="32"/>
      <c r="AI672" s="3"/>
      <c r="AJ672" s="3"/>
    </row>
    <row r="673" spans="1:36" ht="15.75" customHeight="1" x14ac:dyDescent="0.25">
      <c r="A673" s="74" t="s">
        <v>110</v>
      </c>
      <c r="B673" s="139"/>
      <c r="C673" s="139"/>
      <c r="D673" s="139"/>
      <c r="E673" s="139"/>
      <c r="F673" s="139">
        <v>16</v>
      </c>
      <c r="G673" s="139"/>
      <c r="H673" s="140"/>
      <c r="I673" s="147"/>
      <c r="J673" s="148"/>
      <c r="K673" s="149"/>
      <c r="L673" s="153">
        <f>IF(F673=0,"",F673/E672)</f>
        <v>0.66666666666666663</v>
      </c>
      <c r="M673" s="151">
        <v>27</v>
      </c>
      <c r="N673" s="154">
        <f t="shared" si="121"/>
        <v>0.87096774193548387</v>
      </c>
      <c r="O673" s="154">
        <f t="shared" si="122"/>
        <v>0.12903225806451613</v>
      </c>
      <c r="P673" s="32"/>
      <c r="AI673" s="3"/>
      <c r="AJ673" s="3"/>
    </row>
    <row r="674" spans="1:36" ht="15.75" customHeight="1" x14ac:dyDescent="0.25">
      <c r="A674" s="74">
        <v>1902</v>
      </c>
      <c r="B674" s="139"/>
      <c r="C674" s="139"/>
      <c r="D674" s="139"/>
      <c r="E674" s="139"/>
      <c r="F674" s="139"/>
      <c r="G674" s="139">
        <v>11</v>
      </c>
      <c r="H674" s="140">
        <v>5</v>
      </c>
      <c r="I674" s="147"/>
      <c r="J674" s="148"/>
      <c r="K674" s="149"/>
      <c r="L674" s="153">
        <f>IF(G674=0,"",G674/F673)</f>
        <v>0.6875</v>
      </c>
      <c r="M674" s="155">
        <v>20</v>
      </c>
      <c r="N674" s="154">
        <f t="shared" si="121"/>
        <v>0.7407407407407407</v>
      </c>
      <c r="O674" s="154">
        <f t="shared" si="122"/>
        <v>0.2592592592592593</v>
      </c>
      <c r="P674" s="32"/>
      <c r="AI674" s="3"/>
      <c r="AJ674" s="3"/>
    </row>
    <row r="675" spans="1:36" ht="15.75" customHeight="1" x14ac:dyDescent="0.25">
      <c r="A675" s="75" t="s">
        <v>111</v>
      </c>
      <c r="B675" s="139"/>
      <c r="C675" s="139"/>
      <c r="D675" s="139"/>
      <c r="E675" s="139"/>
      <c r="F675" s="139"/>
      <c r="G675" s="139">
        <v>8</v>
      </c>
      <c r="H675" s="140">
        <v>7</v>
      </c>
      <c r="I675" s="147"/>
      <c r="J675" s="148"/>
      <c r="K675" s="156"/>
      <c r="L675" s="157"/>
      <c r="M675" s="155">
        <v>10</v>
      </c>
      <c r="N675" s="158"/>
      <c r="O675" s="159"/>
      <c r="P675" s="32"/>
      <c r="AI675" s="3"/>
      <c r="AJ675" s="3"/>
    </row>
    <row r="676" spans="1:36" ht="15.75" customHeight="1" x14ac:dyDescent="0.25">
      <c r="A676" s="75" t="s">
        <v>112</v>
      </c>
      <c r="B676" s="139"/>
      <c r="C676" s="139"/>
      <c r="D676" s="139"/>
      <c r="E676" s="139"/>
      <c r="F676" s="139"/>
      <c r="G676" s="139">
        <v>3</v>
      </c>
      <c r="H676" s="140">
        <v>3</v>
      </c>
      <c r="I676" s="147"/>
      <c r="J676" s="148"/>
      <c r="K676" s="156"/>
      <c r="L676" s="157"/>
      <c r="M676" s="155">
        <v>3</v>
      </c>
      <c r="N676" s="158"/>
      <c r="O676" s="159"/>
      <c r="P676" s="32"/>
      <c r="AI676" s="3"/>
      <c r="AJ676" s="3"/>
    </row>
    <row r="677" spans="1:36" ht="15.75" x14ac:dyDescent="0.25">
      <c r="A677" s="75" t="s">
        <v>113</v>
      </c>
      <c r="B677" s="139"/>
      <c r="C677" s="139"/>
      <c r="D677" s="139"/>
      <c r="E677" s="139"/>
      <c r="F677" s="139"/>
      <c r="G677" s="139">
        <v>1</v>
      </c>
      <c r="H677" s="140"/>
      <c r="I677" s="147"/>
      <c r="J677" s="148"/>
      <c r="K677" s="156"/>
      <c r="L677" s="157"/>
      <c r="M677" s="155">
        <v>1</v>
      </c>
      <c r="N677" s="158"/>
      <c r="O677" s="159"/>
      <c r="P677" s="32"/>
      <c r="AI677" s="3"/>
      <c r="AJ677" s="3"/>
    </row>
    <row r="678" spans="1:36" ht="15.75" x14ac:dyDescent="0.25">
      <c r="A678" s="75" t="s">
        <v>115</v>
      </c>
      <c r="B678" s="160"/>
      <c r="C678" s="160"/>
      <c r="D678" s="160"/>
      <c r="E678" s="160"/>
      <c r="F678" s="160"/>
      <c r="G678" s="160"/>
      <c r="H678" s="140"/>
      <c r="I678" s="161"/>
      <c r="J678" s="162"/>
      <c r="K678" s="163"/>
      <c r="L678" s="164"/>
      <c r="M678" s="155"/>
      <c r="N678" s="165"/>
      <c r="O678" s="166"/>
      <c r="P678" s="32"/>
      <c r="AI678" s="3"/>
      <c r="AJ678" s="3"/>
    </row>
    <row r="679" spans="1:36" ht="18" customHeight="1" x14ac:dyDescent="0.25">
      <c r="A679" s="31"/>
      <c r="B679" s="232" t="s">
        <v>114</v>
      </c>
      <c r="C679" s="232"/>
      <c r="D679" s="232"/>
      <c r="E679" s="232"/>
      <c r="F679" s="232"/>
      <c r="G679" s="232"/>
      <c r="H679" s="138">
        <f>SUM(H669:H678)</f>
        <v>15</v>
      </c>
      <c r="I679" s="77">
        <f>H674/B669</f>
        <v>5.8823529411764705E-2</v>
      </c>
      <c r="J679" s="77">
        <f>IF(H679=0,"",H679/B669)</f>
        <v>0.17647058823529413</v>
      </c>
      <c r="K679" s="77">
        <f>IF(H674=0,"",J679-I679)</f>
        <v>0.11764705882352942</v>
      </c>
      <c r="L679" s="5"/>
      <c r="M679" s="32"/>
      <c r="N679" s="23"/>
      <c r="O679" s="5"/>
      <c r="P679" s="32"/>
      <c r="AI679" s="3"/>
      <c r="AJ679" s="3"/>
    </row>
    <row r="680" spans="1:36" ht="12.75" customHeight="1" x14ac:dyDescent="0.2">
      <c r="I680" s="5"/>
      <c r="J680" s="5"/>
      <c r="L680" s="5"/>
      <c r="M680" s="6"/>
      <c r="N680" s="6"/>
      <c r="O680" s="5"/>
      <c r="AI680" s="3"/>
      <c r="AJ680" s="3"/>
    </row>
    <row r="681" spans="1:36" ht="12.75" customHeight="1" x14ac:dyDescent="0.2">
      <c r="I681" s="5"/>
      <c r="J681" s="5"/>
      <c r="L681" s="5"/>
      <c r="M681" s="6"/>
      <c r="N681" s="6"/>
      <c r="O681" s="5"/>
      <c r="AI681" s="3"/>
      <c r="AJ681" s="3"/>
    </row>
    <row r="682" spans="1:36" ht="26.25" customHeight="1" x14ac:dyDescent="0.4">
      <c r="A682" s="122"/>
      <c r="B682" s="238" t="s">
        <v>99</v>
      </c>
      <c r="C682" s="238"/>
      <c r="D682" s="238"/>
      <c r="E682" s="238"/>
      <c r="F682" s="238"/>
      <c r="G682" s="238"/>
      <c r="H682" s="72">
        <v>1702</v>
      </c>
      <c r="I682" s="73"/>
      <c r="J682" s="73"/>
      <c r="K682" s="73"/>
      <c r="L682" s="73"/>
      <c r="M682" s="73"/>
      <c r="N682" s="32"/>
      <c r="O682" s="32"/>
      <c r="P682" s="32"/>
      <c r="AI682" s="3"/>
      <c r="AJ682" s="3"/>
    </row>
    <row r="683" spans="1:36" ht="20.25" customHeight="1" x14ac:dyDescent="0.2">
      <c r="A683" s="222" t="s">
        <v>9</v>
      </c>
      <c r="B683" s="223" t="s">
        <v>100</v>
      </c>
      <c r="C683" s="224"/>
      <c r="D683" s="224"/>
      <c r="E683" s="224"/>
      <c r="F683" s="224"/>
      <c r="G683" s="224"/>
      <c r="H683" s="225" t="s">
        <v>10</v>
      </c>
      <c r="I683" s="219" t="s">
        <v>2</v>
      </c>
      <c r="J683" s="219" t="s">
        <v>3</v>
      </c>
      <c r="K683" s="227" t="s">
        <v>4</v>
      </c>
      <c r="L683" s="219" t="s">
        <v>5</v>
      </c>
      <c r="M683" s="217" t="s">
        <v>6</v>
      </c>
      <c r="N683" s="217" t="s">
        <v>7</v>
      </c>
      <c r="O683" s="219" t="s">
        <v>8</v>
      </c>
      <c r="P683" s="32"/>
      <c r="AI683" s="3"/>
      <c r="AJ683" s="3"/>
    </row>
    <row r="684" spans="1:36" ht="15.75" customHeight="1" x14ac:dyDescent="0.25">
      <c r="A684" s="218"/>
      <c r="B684" s="74" t="s">
        <v>101</v>
      </c>
      <c r="C684" s="74" t="s">
        <v>102</v>
      </c>
      <c r="D684" s="74" t="s">
        <v>103</v>
      </c>
      <c r="E684" s="74" t="s">
        <v>104</v>
      </c>
      <c r="F684" s="74" t="s">
        <v>105</v>
      </c>
      <c r="G684" s="74" t="s">
        <v>106</v>
      </c>
      <c r="H684" s="226"/>
      <c r="I684" s="218"/>
      <c r="J684" s="218"/>
      <c r="K684" s="218"/>
      <c r="L684" s="218"/>
      <c r="M684" s="218"/>
      <c r="N684" s="218"/>
      <c r="O684" s="218"/>
      <c r="P684" s="32"/>
      <c r="AI684" s="3"/>
      <c r="AJ684" s="3"/>
    </row>
    <row r="685" spans="1:36" ht="15.75" customHeight="1" x14ac:dyDescent="0.25">
      <c r="A685" s="74" t="s">
        <v>107</v>
      </c>
      <c r="B685" s="139">
        <v>653</v>
      </c>
      <c r="C685" s="139"/>
      <c r="D685" s="139"/>
      <c r="E685" s="139"/>
      <c r="F685" s="139"/>
      <c r="G685" s="139"/>
      <c r="H685" s="140"/>
      <c r="I685" s="141"/>
      <c r="J685" s="142"/>
      <c r="K685" s="143"/>
      <c r="L685" s="144"/>
      <c r="M685" s="145">
        <f>B685</f>
        <v>653</v>
      </c>
      <c r="N685" s="146"/>
      <c r="O685" s="144"/>
      <c r="P685" s="32"/>
      <c r="AI685" s="3"/>
      <c r="AJ685" s="3"/>
    </row>
    <row r="686" spans="1:36" ht="15.75" customHeight="1" x14ac:dyDescent="0.25">
      <c r="A686" s="74" t="s">
        <v>108</v>
      </c>
      <c r="B686" s="139"/>
      <c r="C686" s="139">
        <v>440</v>
      </c>
      <c r="D686" s="139"/>
      <c r="E686" s="139"/>
      <c r="F686" s="139"/>
      <c r="G686" s="139"/>
      <c r="H686" s="140"/>
      <c r="I686" s="147"/>
      <c r="J686" s="148"/>
      <c r="K686" s="149"/>
      <c r="L686" s="150">
        <f>IF(C686=0,"",C686/B685)</f>
        <v>0.6738131699846861</v>
      </c>
      <c r="M686" s="151">
        <v>463</v>
      </c>
      <c r="N686" s="152">
        <f t="shared" ref="N686:N690" si="123">IF(M686=0,"",M686/M685)</f>
        <v>0.70903522205206737</v>
      </c>
      <c r="O686" s="152">
        <f t="shared" ref="O686:O690" si="124">IF(M686=0,"",100%-N686)</f>
        <v>0.29096477794793263</v>
      </c>
      <c r="P686" s="32"/>
      <c r="AI686" s="3"/>
      <c r="AJ686" s="3"/>
    </row>
    <row r="687" spans="1:36" ht="15.75" customHeight="1" x14ac:dyDescent="0.25">
      <c r="A687" s="74" t="s">
        <v>109</v>
      </c>
      <c r="B687" s="139"/>
      <c r="C687" s="139"/>
      <c r="D687" s="139">
        <v>387</v>
      </c>
      <c r="E687" s="139"/>
      <c r="F687" s="139"/>
      <c r="G687" s="139"/>
      <c r="H687" s="140"/>
      <c r="I687" s="147"/>
      <c r="J687" s="148"/>
      <c r="K687" s="149"/>
      <c r="L687" s="153">
        <f>IF(D687=0,"",D687/C686)</f>
        <v>0.87954545454545452</v>
      </c>
      <c r="M687" s="151">
        <v>434</v>
      </c>
      <c r="N687" s="154">
        <f t="shared" si="123"/>
        <v>0.93736501079913603</v>
      </c>
      <c r="O687" s="154">
        <f t="shared" si="124"/>
        <v>6.2634989200863966E-2</v>
      </c>
      <c r="P687" s="11">
        <f>M687/M685</f>
        <v>0.66462480857580397</v>
      </c>
      <c r="AI687" s="3"/>
      <c r="AJ687" s="3"/>
    </row>
    <row r="688" spans="1:36" ht="15.75" customHeight="1" x14ac:dyDescent="0.25">
      <c r="A688" s="74" t="s">
        <v>110</v>
      </c>
      <c r="B688" s="139"/>
      <c r="C688" s="139"/>
      <c r="D688" s="139"/>
      <c r="E688" s="139">
        <v>374</v>
      </c>
      <c r="F688" s="139"/>
      <c r="G688" s="139"/>
      <c r="H688" s="140"/>
      <c r="I688" s="147"/>
      <c r="J688" s="148"/>
      <c r="K688" s="149"/>
      <c r="L688" s="153">
        <f>IF(E688=0,"",E688/D687)</f>
        <v>0.96640826873385011</v>
      </c>
      <c r="M688" s="151">
        <v>416</v>
      </c>
      <c r="N688" s="154">
        <f t="shared" si="123"/>
        <v>0.95852534562211977</v>
      </c>
      <c r="O688" s="154">
        <f t="shared" si="124"/>
        <v>4.1474654377880227E-2</v>
      </c>
      <c r="P688" s="32"/>
      <c r="AI688" s="3"/>
      <c r="AJ688" s="3"/>
    </row>
    <row r="689" spans="1:36" ht="15.75" customHeight="1" x14ac:dyDescent="0.25">
      <c r="A689" s="74">
        <v>1902</v>
      </c>
      <c r="B689" s="139"/>
      <c r="C689" s="139"/>
      <c r="D689" s="139"/>
      <c r="E689" s="139"/>
      <c r="F689" s="139">
        <v>331</v>
      </c>
      <c r="G689" s="139"/>
      <c r="H689" s="140"/>
      <c r="I689" s="147"/>
      <c r="J689" s="148"/>
      <c r="K689" s="149"/>
      <c r="L689" s="153">
        <f>IF(F689=0,"",F689/E688)</f>
        <v>0.88502673796791442</v>
      </c>
      <c r="M689" s="151">
        <v>387</v>
      </c>
      <c r="N689" s="154">
        <f t="shared" si="123"/>
        <v>0.93028846153846156</v>
      </c>
      <c r="O689" s="154">
        <f t="shared" si="124"/>
        <v>6.9711538461538436E-2</v>
      </c>
      <c r="P689" s="32"/>
      <c r="AI689" s="3"/>
      <c r="AJ689" s="3"/>
    </row>
    <row r="690" spans="1:36" ht="15.75" customHeight="1" x14ac:dyDescent="0.25">
      <c r="A690" s="74">
        <v>2001</v>
      </c>
      <c r="B690" s="139"/>
      <c r="C690" s="139"/>
      <c r="D690" s="139"/>
      <c r="E690" s="139"/>
      <c r="F690" s="139"/>
      <c r="G690" s="139">
        <v>302</v>
      </c>
      <c r="H690" s="140">
        <v>257</v>
      </c>
      <c r="I690" s="147"/>
      <c r="J690" s="148"/>
      <c r="K690" s="149"/>
      <c r="L690" s="153">
        <f>IF(G690=0,"",G690/F689)</f>
        <v>0.91238670694864044</v>
      </c>
      <c r="M690" s="155">
        <v>366</v>
      </c>
      <c r="N690" s="154">
        <f t="shared" si="123"/>
        <v>0.94573643410852715</v>
      </c>
      <c r="O690" s="154">
        <f t="shared" si="124"/>
        <v>5.4263565891472854E-2</v>
      </c>
      <c r="P690" s="32"/>
      <c r="AI690" s="3"/>
      <c r="AJ690" s="3"/>
    </row>
    <row r="691" spans="1:36" ht="15.75" customHeight="1" x14ac:dyDescent="0.25">
      <c r="A691" s="75" t="s">
        <v>112</v>
      </c>
      <c r="B691" s="139"/>
      <c r="C691" s="139"/>
      <c r="D691" s="139"/>
      <c r="E691" s="139"/>
      <c r="F691" s="139"/>
      <c r="G691" s="139">
        <v>82</v>
      </c>
      <c r="H691" s="140">
        <v>72</v>
      </c>
      <c r="I691" s="147"/>
      <c r="J691" s="148"/>
      <c r="K691" s="156"/>
      <c r="L691" s="157"/>
      <c r="M691" s="155">
        <v>98</v>
      </c>
      <c r="N691" s="158"/>
      <c r="O691" s="159"/>
      <c r="P691" s="32"/>
      <c r="AI691" s="3"/>
      <c r="AJ691" s="3"/>
    </row>
    <row r="692" spans="1:36" ht="15.75" customHeight="1" x14ac:dyDescent="0.25">
      <c r="A692" s="75" t="s">
        <v>113</v>
      </c>
      <c r="B692" s="139"/>
      <c r="C692" s="139"/>
      <c r="D692" s="139"/>
      <c r="E692" s="139"/>
      <c r="F692" s="139"/>
      <c r="G692" s="139">
        <v>29</v>
      </c>
      <c r="H692" s="140">
        <v>23</v>
      </c>
      <c r="I692" s="147"/>
      <c r="J692" s="148"/>
      <c r="K692" s="156"/>
      <c r="L692" s="157"/>
      <c r="M692" s="155">
        <v>32</v>
      </c>
      <c r="N692" s="158"/>
      <c r="O692" s="159"/>
      <c r="P692" s="32"/>
      <c r="AI692" s="3"/>
      <c r="AJ692" s="3"/>
    </row>
    <row r="693" spans="1:36" ht="15.75" customHeight="1" x14ac:dyDescent="0.25">
      <c r="A693" s="75" t="s">
        <v>115</v>
      </c>
      <c r="B693" s="139"/>
      <c r="C693" s="139"/>
      <c r="D693" s="139"/>
      <c r="E693" s="139"/>
      <c r="F693" s="139"/>
      <c r="G693" s="139">
        <v>7</v>
      </c>
      <c r="H693" s="140">
        <v>6</v>
      </c>
      <c r="I693" s="147"/>
      <c r="J693" s="148"/>
      <c r="K693" s="156"/>
      <c r="L693" s="157"/>
      <c r="M693" s="155">
        <v>7</v>
      </c>
      <c r="N693" s="158"/>
      <c r="O693" s="159"/>
      <c r="P693" s="32"/>
      <c r="AI693" s="3"/>
      <c r="AJ693" s="3"/>
    </row>
    <row r="694" spans="1:36" ht="15.75" customHeight="1" x14ac:dyDescent="0.25">
      <c r="A694" s="75" t="s">
        <v>116</v>
      </c>
      <c r="B694" s="160"/>
      <c r="C694" s="160"/>
      <c r="D694" s="160"/>
      <c r="E694" s="160"/>
      <c r="F694" s="160"/>
      <c r="G694" s="160"/>
      <c r="H694" s="140"/>
      <c r="I694" s="161"/>
      <c r="J694" s="162"/>
      <c r="K694" s="163"/>
      <c r="L694" s="164"/>
      <c r="M694" s="155"/>
      <c r="N694" s="165"/>
      <c r="O694" s="166"/>
      <c r="P694" s="32"/>
      <c r="AI694" s="3"/>
      <c r="AJ694" s="3"/>
    </row>
    <row r="695" spans="1:36" ht="18" customHeight="1" x14ac:dyDescent="0.25">
      <c r="A695" s="31"/>
      <c r="B695" s="232" t="s">
        <v>114</v>
      </c>
      <c r="C695" s="232"/>
      <c r="D695" s="232"/>
      <c r="E695" s="232"/>
      <c r="F695" s="232"/>
      <c r="G695" s="232"/>
      <c r="H695" s="138">
        <f>SUM(H685:H694)</f>
        <v>358</v>
      </c>
      <c r="I695" s="77">
        <f>IF(H690=0,"",H690/B685)</f>
        <v>0.39356814701378257</v>
      </c>
      <c r="J695" s="77">
        <f>IF(H695=0,"",H695/B685)</f>
        <v>0.5482388973966309</v>
      </c>
      <c r="K695" s="77">
        <f>IF(H690=0,"",J695-I695)</f>
        <v>0.15467075038284833</v>
      </c>
      <c r="L695" s="5"/>
      <c r="M695" s="32"/>
      <c r="N695" s="23"/>
      <c r="O695" s="5"/>
      <c r="P695" s="32"/>
      <c r="AI695" s="3"/>
      <c r="AJ695" s="3"/>
    </row>
    <row r="696" spans="1:36" ht="12.75" customHeight="1" x14ac:dyDescent="0.2">
      <c r="I696" s="5"/>
      <c r="J696" s="5"/>
      <c r="L696" s="5"/>
      <c r="M696" s="6"/>
      <c r="N696" s="6"/>
      <c r="O696" s="5"/>
      <c r="AI696" s="3"/>
      <c r="AJ696" s="3"/>
    </row>
    <row r="697" spans="1:36" ht="12.75" customHeight="1" x14ac:dyDescent="0.2">
      <c r="I697" s="5"/>
      <c r="J697" s="5"/>
      <c r="L697" s="5"/>
      <c r="M697" s="6"/>
      <c r="N697" s="6"/>
      <c r="O697" s="5"/>
      <c r="AI697" s="3"/>
      <c r="AJ697" s="3"/>
    </row>
    <row r="698" spans="1:36" ht="26.25" customHeight="1" x14ac:dyDescent="0.4">
      <c r="A698" s="122"/>
      <c r="B698" s="238" t="s">
        <v>99</v>
      </c>
      <c r="C698" s="238"/>
      <c r="D698" s="238"/>
      <c r="E698" s="238"/>
      <c r="F698" s="238"/>
      <c r="G698" s="238"/>
      <c r="H698" s="72">
        <v>1801</v>
      </c>
      <c r="I698" s="73"/>
      <c r="J698" s="73"/>
      <c r="K698" s="73"/>
      <c r="L698" s="73"/>
      <c r="M698" s="73"/>
      <c r="N698" s="32"/>
      <c r="O698" s="32"/>
      <c r="P698" s="32"/>
      <c r="AI698" s="3"/>
      <c r="AJ698" s="3"/>
    </row>
    <row r="699" spans="1:36" ht="20.25" customHeight="1" x14ac:dyDescent="0.2">
      <c r="A699" s="222" t="s">
        <v>9</v>
      </c>
      <c r="B699" s="223" t="s">
        <v>100</v>
      </c>
      <c r="C699" s="224"/>
      <c r="D699" s="224"/>
      <c r="E699" s="224"/>
      <c r="F699" s="224"/>
      <c r="G699" s="224"/>
      <c r="H699" s="225" t="s">
        <v>10</v>
      </c>
      <c r="I699" s="219" t="s">
        <v>2</v>
      </c>
      <c r="J699" s="219" t="s">
        <v>3</v>
      </c>
      <c r="K699" s="227" t="s">
        <v>4</v>
      </c>
      <c r="L699" s="219" t="s">
        <v>5</v>
      </c>
      <c r="M699" s="217" t="s">
        <v>6</v>
      </c>
      <c r="N699" s="217" t="s">
        <v>7</v>
      </c>
      <c r="O699" s="219" t="s">
        <v>8</v>
      </c>
      <c r="P699" s="32"/>
      <c r="AI699" s="3"/>
      <c r="AJ699" s="3"/>
    </row>
    <row r="700" spans="1:36" ht="15.75" customHeight="1" x14ac:dyDescent="0.25">
      <c r="A700" s="218"/>
      <c r="B700" s="74" t="s">
        <v>101</v>
      </c>
      <c r="C700" s="74" t="s">
        <v>102</v>
      </c>
      <c r="D700" s="74" t="s">
        <v>103</v>
      </c>
      <c r="E700" s="74" t="s">
        <v>104</v>
      </c>
      <c r="F700" s="74" t="s">
        <v>105</v>
      </c>
      <c r="G700" s="74" t="s">
        <v>106</v>
      </c>
      <c r="H700" s="226"/>
      <c r="I700" s="218"/>
      <c r="J700" s="218"/>
      <c r="K700" s="218"/>
      <c r="L700" s="218"/>
      <c r="M700" s="218"/>
      <c r="N700" s="218"/>
      <c r="O700" s="218"/>
      <c r="P700" s="32"/>
      <c r="AI700" s="3"/>
      <c r="AJ700" s="3"/>
    </row>
    <row r="701" spans="1:36" ht="15.75" customHeight="1" x14ac:dyDescent="0.25">
      <c r="A701" s="74">
        <v>1801</v>
      </c>
      <c r="B701" s="139">
        <v>62</v>
      </c>
      <c r="C701" s="139"/>
      <c r="D701" s="139"/>
      <c r="E701" s="139"/>
      <c r="F701" s="139"/>
      <c r="G701" s="139"/>
      <c r="H701" s="140"/>
      <c r="I701" s="141"/>
      <c r="J701" s="142"/>
      <c r="K701" s="143"/>
      <c r="L701" s="144"/>
      <c r="M701" s="145">
        <f>B701</f>
        <v>62</v>
      </c>
      <c r="N701" s="146"/>
      <c r="O701" s="144"/>
      <c r="P701" s="32"/>
      <c r="AI701" s="3"/>
      <c r="AJ701" s="3"/>
    </row>
    <row r="702" spans="1:36" ht="15.75" customHeight="1" x14ac:dyDescent="0.25">
      <c r="A702" s="74">
        <v>1802</v>
      </c>
      <c r="B702" s="139"/>
      <c r="C702" s="139">
        <v>24</v>
      </c>
      <c r="D702" s="139"/>
      <c r="E702" s="139"/>
      <c r="F702" s="139"/>
      <c r="G702" s="139"/>
      <c r="H702" s="140"/>
      <c r="I702" s="147"/>
      <c r="J702" s="148"/>
      <c r="K702" s="149"/>
      <c r="L702" s="150">
        <f>IF(C702=0,"",C702/B701)</f>
        <v>0.38709677419354838</v>
      </c>
      <c r="M702" s="151">
        <v>25</v>
      </c>
      <c r="N702" s="152">
        <f t="shared" ref="N702:N706" si="125">IF(M702=0,"",M702/M701)</f>
        <v>0.40322580645161288</v>
      </c>
      <c r="O702" s="152">
        <f t="shared" ref="O702:O706" si="126">IF(M702=0,"",100%-N702)</f>
        <v>0.59677419354838712</v>
      </c>
      <c r="P702" s="32"/>
      <c r="AI702" s="3"/>
      <c r="AJ702" s="3"/>
    </row>
    <row r="703" spans="1:36" ht="15.75" customHeight="1" x14ac:dyDescent="0.25">
      <c r="A703" s="74">
        <v>1901</v>
      </c>
      <c r="B703" s="139"/>
      <c r="C703" s="139"/>
      <c r="D703" s="139">
        <v>17</v>
      </c>
      <c r="E703" s="139"/>
      <c r="F703" s="139"/>
      <c r="G703" s="139"/>
      <c r="H703" s="140"/>
      <c r="I703" s="147"/>
      <c r="J703" s="148"/>
      <c r="K703" s="149"/>
      <c r="L703" s="153">
        <f>IF(D703=0,"",D703/C702)</f>
        <v>0.70833333333333337</v>
      </c>
      <c r="M703" s="151">
        <v>20</v>
      </c>
      <c r="N703" s="154">
        <f t="shared" si="125"/>
        <v>0.8</v>
      </c>
      <c r="O703" s="154">
        <f t="shared" si="126"/>
        <v>0.19999999999999996</v>
      </c>
      <c r="P703" s="11">
        <f>M703/M701</f>
        <v>0.32258064516129031</v>
      </c>
      <c r="AI703" s="3"/>
      <c r="AJ703" s="3"/>
    </row>
    <row r="704" spans="1:36" ht="15.75" customHeight="1" x14ac:dyDescent="0.25">
      <c r="A704" s="74">
        <v>1902</v>
      </c>
      <c r="B704" s="139"/>
      <c r="C704" s="139"/>
      <c r="D704" s="139"/>
      <c r="E704" s="139">
        <v>12</v>
      </c>
      <c r="F704" s="139"/>
      <c r="G704" s="139"/>
      <c r="H704" s="140"/>
      <c r="I704" s="147"/>
      <c r="J704" s="148"/>
      <c r="K704" s="149"/>
      <c r="L704" s="153">
        <f>IF(E704=0,"",E704/D703)</f>
        <v>0.70588235294117652</v>
      </c>
      <c r="M704" s="151">
        <v>15</v>
      </c>
      <c r="N704" s="154">
        <f t="shared" si="125"/>
        <v>0.75</v>
      </c>
      <c r="O704" s="154">
        <f t="shared" si="126"/>
        <v>0.25</v>
      </c>
      <c r="P704" s="32"/>
      <c r="AI704" s="3"/>
      <c r="AJ704" s="3"/>
    </row>
    <row r="705" spans="1:36" ht="15.75" customHeight="1" x14ac:dyDescent="0.25">
      <c r="A705" s="74">
        <v>2001</v>
      </c>
      <c r="B705" s="139"/>
      <c r="C705" s="139"/>
      <c r="D705" s="139"/>
      <c r="E705" s="139"/>
      <c r="F705" s="139">
        <v>7</v>
      </c>
      <c r="G705" s="139"/>
      <c r="H705" s="140"/>
      <c r="I705" s="147"/>
      <c r="J705" s="148"/>
      <c r="K705" s="149"/>
      <c r="L705" s="153">
        <f>IF(F705=0,"",F705/E704)</f>
        <v>0.58333333333333337</v>
      </c>
      <c r="M705" s="151">
        <v>15</v>
      </c>
      <c r="N705" s="154">
        <f t="shared" si="125"/>
        <v>1</v>
      </c>
      <c r="O705" s="154">
        <f t="shared" si="126"/>
        <v>0</v>
      </c>
      <c r="P705" s="32"/>
      <c r="AI705" s="3"/>
      <c r="AJ705" s="3"/>
    </row>
    <row r="706" spans="1:36" ht="15.75" customHeight="1" x14ac:dyDescent="0.25">
      <c r="A706" s="74">
        <v>2002</v>
      </c>
      <c r="B706" s="139"/>
      <c r="C706" s="139"/>
      <c r="D706" s="139"/>
      <c r="E706" s="139"/>
      <c r="F706" s="139"/>
      <c r="G706" s="139">
        <v>7</v>
      </c>
      <c r="H706" s="140">
        <v>4</v>
      </c>
      <c r="I706" s="147"/>
      <c r="J706" s="148"/>
      <c r="K706" s="149"/>
      <c r="L706" s="153">
        <f>IF(G706=0,"",G706/F705)</f>
        <v>1</v>
      </c>
      <c r="M706" s="155">
        <v>14</v>
      </c>
      <c r="N706" s="154">
        <f t="shared" si="125"/>
        <v>0.93333333333333335</v>
      </c>
      <c r="O706" s="154">
        <f t="shared" si="126"/>
        <v>6.6666666666666652E-2</v>
      </c>
      <c r="P706" s="32"/>
      <c r="AI706" s="3"/>
      <c r="AJ706" s="3"/>
    </row>
    <row r="707" spans="1:36" ht="15.75" customHeight="1" x14ac:dyDescent="0.25">
      <c r="A707" s="75" t="s">
        <v>113</v>
      </c>
      <c r="B707" s="139"/>
      <c r="C707" s="139"/>
      <c r="D707" s="139"/>
      <c r="E707" s="139"/>
      <c r="F707" s="139"/>
      <c r="G707" s="139">
        <v>6</v>
      </c>
      <c r="H707" s="140">
        <v>5</v>
      </c>
      <c r="I707" s="147"/>
      <c r="J707" s="148"/>
      <c r="K707" s="156"/>
      <c r="L707" s="157"/>
      <c r="M707" s="155">
        <v>10</v>
      </c>
      <c r="N707" s="158"/>
      <c r="O707" s="159"/>
      <c r="P707" s="32"/>
      <c r="AI707" s="3"/>
      <c r="AJ707" s="3"/>
    </row>
    <row r="708" spans="1:36" ht="15.75" customHeight="1" x14ac:dyDescent="0.25">
      <c r="A708" s="75" t="s">
        <v>115</v>
      </c>
      <c r="B708" s="139"/>
      <c r="C708" s="139"/>
      <c r="D708" s="139"/>
      <c r="E708" s="139"/>
      <c r="F708" s="139"/>
      <c r="G708" s="139">
        <v>3</v>
      </c>
      <c r="H708" s="140">
        <v>2</v>
      </c>
      <c r="I708" s="147"/>
      <c r="J708" s="148"/>
      <c r="K708" s="156"/>
      <c r="L708" s="157"/>
      <c r="M708" s="155">
        <v>4</v>
      </c>
      <c r="N708" s="158"/>
      <c r="O708" s="159"/>
      <c r="P708" s="32"/>
      <c r="AI708" s="3"/>
      <c r="AJ708" s="3"/>
    </row>
    <row r="709" spans="1:36" ht="15.75" customHeight="1" x14ac:dyDescent="0.25">
      <c r="A709" s="75" t="s">
        <v>116</v>
      </c>
      <c r="B709" s="139"/>
      <c r="C709" s="139"/>
      <c r="D709" s="139"/>
      <c r="E709" s="139"/>
      <c r="F709" s="139"/>
      <c r="G709" s="139">
        <v>2</v>
      </c>
      <c r="H709" s="140">
        <v>1</v>
      </c>
      <c r="I709" s="147"/>
      <c r="J709" s="148"/>
      <c r="K709" s="156"/>
      <c r="L709" s="157"/>
      <c r="M709" s="155">
        <v>2</v>
      </c>
      <c r="N709" s="158"/>
      <c r="O709" s="159"/>
      <c r="P709" s="32"/>
      <c r="AI709" s="3"/>
      <c r="AJ709" s="3"/>
    </row>
    <row r="710" spans="1:36" ht="15.75" customHeight="1" x14ac:dyDescent="0.25">
      <c r="A710" s="75" t="s">
        <v>117</v>
      </c>
      <c r="B710" s="160"/>
      <c r="C710" s="160"/>
      <c r="D710" s="160"/>
      <c r="E710" s="160"/>
      <c r="F710" s="160"/>
      <c r="G710" s="160">
        <v>1</v>
      </c>
      <c r="H710" s="140">
        <v>1</v>
      </c>
      <c r="I710" s="161"/>
      <c r="J710" s="162"/>
      <c r="K710" s="163"/>
      <c r="L710" s="164"/>
      <c r="M710" s="155">
        <v>1</v>
      </c>
      <c r="N710" s="165"/>
      <c r="O710" s="166"/>
      <c r="P710" s="32"/>
      <c r="AI710" s="3"/>
      <c r="AJ710" s="3"/>
    </row>
    <row r="711" spans="1:36" ht="18" customHeight="1" x14ac:dyDescent="0.25">
      <c r="A711" s="31"/>
      <c r="B711" s="232" t="s">
        <v>114</v>
      </c>
      <c r="C711" s="232"/>
      <c r="D711" s="232"/>
      <c r="E711" s="232"/>
      <c r="F711" s="232"/>
      <c r="G711" s="232"/>
      <c r="H711" s="138">
        <f>SUM(H701:H710)</f>
        <v>13</v>
      </c>
      <c r="I711" s="77">
        <f>IF(H706=0,"",H706/B701)</f>
        <v>6.4516129032258063E-2</v>
      </c>
      <c r="J711" s="77">
        <f>IF(H711=0,"",H711/B701)</f>
        <v>0.20967741935483872</v>
      </c>
      <c r="K711" s="77">
        <f>IF(H709=0,"",J711-I711)</f>
        <v>0.14516129032258066</v>
      </c>
      <c r="L711" s="5"/>
      <c r="M711" s="32"/>
      <c r="N711" s="23"/>
      <c r="O711" s="5"/>
      <c r="P711" s="32"/>
      <c r="AI711" s="3"/>
      <c r="AJ711" s="3"/>
    </row>
    <row r="712" spans="1:36" ht="12.75" customHeight="1" x14ac:dyDescent="0.2">
      <c r="I712" s="5"/>
      <c r="J712" s="5"/>
      <c r="L712" s="5"/>
      <c r="M712" s="6"/>
      <c r="N712" s="6"/>
      <c r="O712" s="5"/>
      <c r="AI712" s="3"/>
      <c r="AJ712" s="3"/>
    </row>
    <row r="713" spans="1:36" ht="12.75" customHeight="1" x14ac:dyDescent="0.2">
      <c r="I713" s="5"/>
      <c r="J713" s="5"/>
      <c r="L713" s="5"/>
      <c r="M713" s="6"/>
      <c r="N713" s="6"/>
      <c r="O713" s="5"/>
      <c r="AI713" s="3"/>
      <c r="AJ713" s="3"/>
    </row>
    <row r="714" spans="1:36" ht="26.25" customHeight="1" x14ac:dyDescent="0.4">
      <c r="A714" s="122"/>
      <c r="B714" s="238" t="s">
        <v>99</v>
      </c>
      <c r="C714" s="238"/>
      <c r="D714" s="238"/>
      <c r="E714" s="238"/>
      <c r="F714" s="238"/>
      <c r="G714" s="238"/>
      <c r="H714" s="72">
        <v>1802</v>
      </c>
      <c r="I714" s="73"/>
      <c r="J714" s="73"/>
      <c r="K714" s="73"/>
      <c r="L714" s="73"/>
      <c r="M714" s="73"/>
      <c r="N714" s="32"/>
      <c r="O714" s="32"/>
      <c r="P714" s="32"/>
      <c r="AI714" s="3"/>
      <c r="AJ714" s="3"/>
    </row>
    <row r="715" spans="1:36" ht="20.25" customHeight="1" x14ac:dyDescent="0.2">
      <c r="A715" s="222" t="s">
        <v>9</v>
      </c>
      <c r="B715" s="223" t="s">
        <v>100</v>
      </c>
      <c r="C715" s="224"/>
      <c r="D715" s="224"/>
      <c r="E715" s="224"/>
      <c r="F715" s="224"/>
      <c r="G715" s="224"/>
      <c r="H715" s="225" t="s">
        <v>10</v>
      </c>
      <c r="I715" s="219" t="s">
        <v>2</v>
      </c>
      <c r="J715" s="219" t="s">
        <v>3</v>
      </c>
      <c r="K715" s="227" t="s">
        <v>4</v>
      </c>
      <c r="L715" s="219" t="s">
        <v>5</v>
      </c>
      <c r="M715" s="217" t="s">
        <v>6</v>
      </c>
      <c r="N715" s="217" t="s">
        <v>7</v>
      </c>
      <c r="O715" s="219" t="s">
        <v>8</v>
      </c>
      <c r="P715" s="32"/>
      <c r="AI715" s="3"/>
      <c r="AJ715" s="3"/>
    </row>
    <row r="716" spans="1:36" ht="15.75" customHeight="1" x14ac:dyDescent="0.25">
      <c r="A716" s="218"/>
      <c r="B716" s="74" t="s">
        <v>101</v>
      </c>
      <c r="C716" s="74" t="s">
        <v>102</v>
      </c>
      <c r="D716" s="74" t="s">
        <v>103</v>
      </c>
      <c r="E716" s="74" t="s">
        <v>104</v>
      </c>
      <c r="F716" s="74" t="s">
        <v>105</v>
      </c>
      <c r="G716" s="74" t="s">
        <v>106</v>
      </c>
      <c r="H716" s="226"/>
      <c r="I716" s="218"/>
      <c r="J716" s="218"/>
      <c r="K716" s="218"/>
      <c r="L716" s="218"/>
      <c r="M716" s="218"/>
      <c r="N716" s="218"/>
      <c r="O716" s="218"/>
      <c r="P716" s="32"/>
      <c r="AI716" s="3"/>
      <c r="AJ716" s="3"/>
    </row>
    <row r="717" spans="1:36" ht="15.75" customHeight="1" x14ac:dyDescent="0.25">
      <c r="A717" s="74">
        <v>1802</v>
      </c>
      <c r="B717" s="139">
        <v>701</v>
      </c>
      <c r="C717" s="139"/>
      <c r="D717" s="139"/>
      <c r="E717" s="139"/>
      <c r="F717" s="139"/>
      <c r="G717" s="139"/>
      <c r="H717" s="140"/>
      <c r="I717" s="141"/>
      <c r="J717" s="142"/>
      <c r="K717" s="143"/>
      <c r="L717" s="144"/>
      <c r="M717" s="145">
        <f>B717</f>
        <v>701</v>
      </c>
      <c r="N717" s="146"/>
      <c r="O717" s="144"/>
      <c r="P717" s="32"/>
      <c r="AI717" s="3"/>
      <c r="AJ717" s="3"/>
    </row>
    <row r="718" spans="1:36" ht="15.75" customHeight="1" x14ac:dyDescent="0.25">
      <c r="A718" s="74">
        <v>1901</v>
      </c>
      <c r="B718" s="139"/>
      <c r="C718" s="139">
        <v>503</v>
      </c>
      <c r="D718" s="139"/>
      <c r="E718" s="139"/>
      <c r="F718" s="139"/>
      <c r="G718" s="139"/>
      <c r="H718" s="140"/>
      <c r="I718" s="147"/>
      <c r="J718" s="148"/>
      <c r="K718" s="149"/>
      <c r="L718" s="150">
        <f>IF(C718=0,"",C718/B717)</f>
        <v>0.71754636233951496</v>
      </c>
      <c r="M718" s="151">
        <v>527</v>
      </c>
      <c r="N718" s="152">
        <f t="shared" ref="N718:N722" si="127">IF(M718=0,"",M718/M717)</f>
        <v>0.75178316690442226</v>
      </c>
      <c r="O718" s="152">
        <f t="shared" ref="O718:O722" si="128">IF(M718=0,"",100%-N718)</f>
        <v>0.24821683309557774</v>
      </c>
      <c r="P718" s="32"/>
      <c r="AI718" s="3"/>
      <c r="AJ718" s="3"/>
    </row>
    <row r="719" spans="1:36" ht="15.75" customHeight="1" x14ac:dyDescent="0.25">
      <c r="A719" s="74">
        <v>1902</v>
      </c>
      <c r="B719" s="139"/>
      <c r="C719" s="139"/>
      <c r="D719" s="139">
        <v>448</v>
      </c>
      <c r="E719" s="139"/>
      <c r="F719" s="139"/>
      <c r="G719" s="139"/>
      <c r="H719" s="140"/>
      <c r="I719" s="147"/>
      <c r="J719" s="148"/>
      <c r="K719" s="149"/>
      <c r="L719" s="153">
        <f>IF(D719=0,"",D719/C718)</f>
        <v>0.89065606361829031</v>
      </c>
      <c r="M719" s="151">
        <v>500</v>
      </c>
      <c r="N719" s="154">
        <f t="shared" si="127"/>
        <v>0.94876660341555974</v>
      </c>
      <c r="O719" s="154">
        <f t="shared" si="128"/>
        <v>5.1233396584440261E-2</v>
      </c>
      <c r="P719" s="11">
        <f>M719/M717</f>
        <v>0.71326676176890158</v>
      </c>
      <c r="AI719" s="3"/>
      <c r="AJ719" s="3"/>
    </row>
    <row r="720" spans="1:36" ht="15.75" customHeight="1" x14ac:dyDescent="0.25">
      <c r="A720" s="74">
        <v>2001</v>
      </c>
      <c r="B720" s="139"/>
      <c r="C720" s="139"/>
      <c r="D720" s="139"/>
      <c r="E720" s="139">
        <v>404</v>
      </c>
      <c r="F720" s="139"/>
      <c r="G720" s="139"/>
      <c r="H720" s="140"/>
      <c r="I720" s="147"/>
      <c r="J720" s="148"/>
      <c r="K720" s="149"/>
      <c r="L720" s="153">
        <f>IF(E720=0,"",E720/D719)</f>
        <v>0.9017857142857143</v>
      </c>
      <c r="M720" s="151">
        <v>479</v>
      </c>
      <c r="N720" s="154">
        <f t="shared" si="127"/>
        <v>0.95799999999999996</v>
      </c>
      <c r="O720" s="154">
        <f t="shared" si="128"/>
        <v>4.2000000000000037E-2</v>
      </c>
      <c r="P720" s="32"/>
      <c r="AI720" s="3"/>
      <c r="AJ720" s="3"/>
    </row>
    <row r="721" spans="1:36" ht="15.75" customHeight="1" x14ac:dyDescent="0.25">
      <c r="A721" s="74">
        <v>2002</v>
      </c>
      <c r="B721" s="139"/>
      <c r="C721" s="139"/>
      <c r="D721" s="139"/>
      <c r="E721" s="139"/>
      <c r="F721" s="139">
        <v>404</v>
      </c>
      <c r="G721" s="139"/>
      <c r="H721" s="140"/>
      <c r="I721" s="147"/>
      <c r="J721" s="148"/>
      <c r="K721" s="149"/>
      <c r="L721" s="153">
        <f>IF(F721=0,"",F721/E720)</f>
        <v>1</v>
      </c>
      <c r="M721" s="151">
        <v>479</v>
      </c>
      <c r="N721" s="154">
        <f t="shared" si="127"/>
        <v>1</v>
      </c>
      <c r="O721" s="154">
        <f t="shared" si="128"/>
        <v>0</v>
      </c>
      <c r="P721" s="32"/>
      <c r="AI721" s="3"/>
      <c r="AJ721" s="3"/>
    </row>
    <row r="722" spans="1:36" ht="15.75" customHeight="1" x14ac:dyDescent="0.25">
      <c r="A722" s="74">
        <v>2101</v>
      </c>
      <c r="B722" s="139"/>
      <c r="C722" s="139"/>
      <c r="D722" s="139"/>
      <c r="E722" s="139"/>
      <c r="F722" s="139"/>
      <c r="G722" s="139">
        <v>387</v>
      </c>
      <c r="H722" s="140">
        <v>300</v>
      </c>
      <c r="I722" s="147"/>
      <c r="J722" s="148"/>
      <c r="K722" s="149"/>
      <c r="L722" s="153">
        <f>IF(G722=0,"",G722/F721)</f>
        <v>0.95792079207920788</v>
      </c>
      <c r="M722" s="155">
        <v>479</v>
      </c>
      <c r="N722" s="154">
        <f t="shared" si="127"/>
        <v>1</v>
      </c>
      <c r="O722" s="154">
        <f t="shared" si="128"/>
        <v>0</v>
      </c>
      <c r="P722" s="32"/>
      <c r="AI722" s="3"/>
      <c r="AJ722" s="3"/>
    </row>
    <row r="723" spans="1:36" ht="15.75" customHeight="1" x14ac:dyDescent="0.25">
      <c r="A723" s="75" t="s">
        <v>115</v>
      </c>
      <c r="B723" s="139"/>
      <c r="C723" s="139"/>
      <c r="D723" s="139"/>
      <c r="E723" s="139"/>
      <c r="F723" s="139"/>
      <c r="G723" s="139">
        <v>105</v>
      </c>
      <c r="H723" s="140">
        <v>61</v>
      </c>
      <c r="I723" s="147"/>
      <c r="J723" s="148"/>
      <c r="K723" s="156"/>
      <c r="L723" s="157"/>
      <c r="M723" s="155">
        <v>113</v>
      </c>
      <c r="N723" s="158"/>
      <c r="O723" s="159"/>
      <c r="P723" s="32"/>
      <c r="AI723" s="3"/>
      <c r="AJ723" s="3"/>
    </row>
    <row r="724" spans="1:36" ht="15.75" customHeight="1" x14ac:dyDescent="0.25">
      <c r="A724" s="75" t="s">
        <v>116</v>
      </c>
      <c r="B724" s="139"/>
      <c r="C724" s="139"/>
      <c r="D724" s="139"/>
      <c r="E724" s="139"/>
      <c r="F724" s="139"/>
      <c r="G724" s="139">
        <v>39</v>
      </c>
      <c r="H724" s="140">
        <v>27</v>
      </c>
      <c r="I724" s="147"/>
      <c r="J724" s="148"/>
      <c r="K724" s="156"/>
      <c r="L724" s="157"/>
      <c r="M724" s="155">
        <v>41</v>
      </c>
      <c r="N724" s="158"/>
      <c r="O724" s="159"/>
      <c r="P724" s="32"/>
      <c r="AI724" s="3"/>
      <c r="AJ724" s="3"/>
    </row>
    <row r="725" spans="1:36" ht="15.75" customHeight="1" x14ac:dyDescent="0.25">
      <c r="A725" s="75" t="s">
        <v>117</v>
      </c>
      <c r="B725" s="139"/>
      <c r="C725" s="139"/>
      <c r="D725" s="139"/>
      <c r="E725" s="139"/>
      <c r="F725" s="139"/>
      <c r="G725" s="139">
        <v>1</v>
      </c>
      <c r="H725" s="140">
        <v>1</v>
      </c>
      <c r="I725" s="147"/>
      <c r="J725" s="148"/>
      <c r="K725" s="156"/>
      <c r="L725" s="157"/>
      <c r="M725" s="155">
        <v>1</v>
      </c>
      <c r="N725" s="158"/>
      <c r="O725" s="159"/>
      <c r="P725" s="32"/>
      <c r="AI725" s="3"/>
      <c r="AJ725" s="3"/>
    </row>
    <row r="726" spans="1:36" ht="15.75" customHeight="1" x14ac:dyDescent="0.25">
      <c r="A726" s="75" t="s">
        <v>132</v>
      </c>
      <c r="B726" s="160"/>
      <c r="C726" s="160"/>
      <c r="D726" s="160"/>
      <c r="E726" s="160"/>
      <c r="F726" s="160"/>
      <c r="G726" s="160"/>
      <c r="H726" s="140"/>
      <c r="I726" s="161"/>
      <c r="J726" s="162"/>
      <c r="K726" s="163"/>
      <c r="L726" s="164"/>
      <c r="M726" s="155"/>
      <c r="N726" s="165"/>
      <c r="O726" s="166"/>
      <c r="P726" s="32"/>
      <c r="AI726" s="3"/>
      <c r="AJ726" s="3"/>
    </row>
    <row r="727" spans="1:36" ht="18" customHeight="1" x14ac:dyDescent="0.25">
      <c r="A727" s="31"/>
      <c r="B727" s="232" t="s">
        <v>114</v>
      </c>
      <c r="C727" s="232"/>
      <c r="D727" s="232"/>
      <c r="E727" s="232"/>
      <c r="F727" s="232"/>
      <c r="G727" s="232"/>
      <c r="H727" s="138">
        <f>SUM(H717:H726)</f>
        <v>389</v>
      </c>
      <c r="I727" s="77">
        <f>IF(H722=0,"",H722/B717)</f>
        <v>0.42796005706134094</v>
      </c>
      <c r="J727" s="77">
        <f>IF(H727=0,"",H727/B717)</f>
        <v>0.55492154065620547</v>
      </c>
      <c r="K727" s="77">
        <f>J727-I727</f>
        <v>0.12696148359486453</v>
      </c>
      <c r="L727" s="5"/>
      <c r="M727" s="32"/>
      <c r="N727" s="23"/>
      <c r="O727" s="5"/>
      <c r="P727" s="32"/>
      <c r="AI727" s="3"/>
      <c r="AJ727" s="3"/>
    </row>
    <row r="728" spans="1:36" ht="12.75" customHeight="1" x14ac:dyDescent="0.2">
      <c r="I728" s="5"/>
      <c r="J728" s="5"/>
      <c r="L728" s="5"/>
      <c r="M728" s="6"/>
      <c r="N728" s="6"/>
      <c r="O728" s="5"/>
      <c r="AI728" s="3"/>
      <c r="AJ728" s="3"/>
    </row>
    <row r="729" spans="1:36" ht="12.75" customHeight="1" x14ac:dyDescent="0.2">
      <c r="I729" s="5"/>
      <c r="J729" s="5"/>
      <c r="L729" s="5"/>
      <c r="M729" s="6"/>
      <c r="N729" s="6"/>
      <c r="O729" s="5"/>
      <c r="AI729" s="3"/>
      <c r="AJ729" s="3"/>
    </row>
    <row r="730" spans="1:36" ht="26.25" customHeight="1" x14ac:dyDescent="0.4">
      <c r="A730" s="122"/>
      <c r="B730" s="238" t="s">
        <v>99</v>
      </c>
      <c r="C730" s="238"/>
      <c r="D730" s="238"/>
      <c r="E730" s="238"/>
      <c r="F730" s="238"/>
      <c r="G730" s="238"/>
      <c r="H730" s="72">
        <v>1901</v>
      </c>
      <c r="I730" s="73"/>
      <c r="J730" s="73"/>
      <c r="K730" s="73"/>
      <c r="L730" s="73"/>
      <c r="M730" s="73"/>
      <c r="N730" s="32"/>
      <c r="O730" s="32"/>
      <c r="P730" s="32"/>
      <c r="AI730" s="3"/>
      <c r="AJ730" s="3"/>
    </row>
    <row r="731" spans="1:36" ht="20.25" customHeight="1" x14ac:dyDescent="0.2">
      <c r="A731" s="222" t="s">
        <v>9</v>
      </c>
      <c r="B731" s="223" t="s">
        <v>100</v>
      </c>
      <c r="C731" s="224"/>
      <c r="D731" s="224"/>
      <c r="E731" s="224"/>
      <c r="F731" s="224"/>
      <c r="G731" s="224"/>
      <c r="H731" s="225" t="s">
        <v>10</v>
      </c>
      <c r="I731" s="219" t="s">
        <v>2</v>
      </c>
      <c r="J731" s="219" t="s">
        <v>3</v>
      </c>
      <c r="K731" s="227" t="s">
        <v>4</v>
      </c>
      <c r="L731" s="219" t="s">
        <v>5</v>
      </c>
      <c r="M731" s="217" t="s">
        <v>6</v>
      </c>
      <c r="N731" s="217" t="s">
        <v>7</v>
      </c>
      <c r="O731" s="219" t="s">
        <v>8</v>
      </c>
      <c r="P731" s="32"/>
      <c r="AI731" s="3"/>
      <c r="AJ731" s="3"/>
    </row>
    <row r="732" spans="1:36" ht="15.75" customHeight="1" x14ac:dyDescent="0.25">
      <c r="A732" s="218"/>
      <c r="B732" s="74" t="s">
        <v>101</v>
      </c>
      <c r="C732" s="74" t="s">
        <v>102</v>
      </c>
      <c r="D732" s="74" t="s">
        <v>103</v>
      </c>
      <c r="E732" s="74" t="s">
        <v>104</v>
      </c>
      <c r="F732" s="74" t="s">
        <v>105</v>
      </c>
      <c r="G732" s="74" t="s">
        <v>106</v>
      </c>
      <c r="H732" s="226"/>
      <c r="I732" s="218"/>
      <c r="J732" s="218"/>
      <c r="K732" s="218"/>
      <c r="L732" s="218"/>
      <c r="M732" s="218"/>
      <c r="N732" s="218"/>
      <c r="O732" s="218"/>
      <c r="P732" s="32"/>
      <c r="AI732" s="3"/>
      <c r="AJ732" s="3"/>
    </row>
    <row r="733" spans="1:36" ht="15.75" customHeight="1" x14ac:dyDescent="0.25">
      <c r="A733" s="74">
        <v>1901</v>
      </c>
      <c r="B733" s="139">
        <v>36</v>
      </c>
      <c r="C733" s="139"/>
      <c r="D733" s="139"/>
      <c r="E733" s="139"/>
      <c r="F733" s="139"/>
      <c r="G733" s="139"/>
      <c r="H733" s="140"/>
      <c r="I733" s="141"/>
      <c r="J733" s="142"/>
      <c r="K733" s="143"/>
      <c r="L733" s="144"/>
      <c r="M733" s="145">
        <f>B733</f>
        <v>36</v>
      </c>
      <c r="N733" s="146"/>
      <c r="O733" s="144"/>
      <c r="P733" s="32"/>
      <c r="AI733" s="3"/>
      <c r="AJ733" s="3"/>
    </row>
    <row r="734" spans="1:36" ht="15.75" customHeight="1" x14ac:dyDescent="0.25">
      <c r="A734" s="74">
        <v>1902</v>
      </c>
      <c r="B734" s="139"/>
      <c r="C734" s="139">
        <v>28</v>
      </c>
      <c r="D734" s="139"/>
      <c r="E734" s="139"/>
      <c r="F734" s="139"/>
      <c r="G734" s="139"/>
      <c r="H734" s="140"/>
      <c r="I734" s="147"/>
      <c r="J734" s="148"/>
      <c r="K734" s="149"/>
      <c r="L734" s="150">
        <f>IF(C734=0,"",C734/B733)</f>
        <v>0.77777777777777779</v>
      </c>
      <c r="M734" s="151">
        <v>30</v>
      </c>
      <c r="N734" s="152">
        <f t="shared" ref="N734:N738" si="129">IF(M734=0,"",M734/M733)</f>
        <v>0.83333333333333337</v>
      </c>
      <c r="O734" s="152">
        <f t="shared" ref="O734:O738" si="130">IF(M734=0,"",100%-N734)</f>
        <v>0.16666666666666663</v>
      </c>
      <c r="P734" s="32"/>
      <c r="AI734" s="3"/>
      <c r="AJ734" s="3"/>
    </row>
    <row r="735" spans="1:36" ht="15.75" customHeight="1" x14ac:dyDescent="0.25">
      <c r="A735" s="74">
        <v>2001</v>
      </c>
      <c r="B735" s="139"/>
      <c r="C735" s="139"/>
      <c r="D735" s="139">
        <v>17</v>
      </c>
      <c r="E735" s="139"/>
      <c r="F735" s="139"/>
      <c r="G735" s="139"/>
      <c r="H735" s="140"/>
      <c r="I735" s="147"/>
      <c r="J735" s="148"/>
      <c r="K735" s="149"/>
      <c r="L735" s="153">
        <f>IF(D735=0,"",D735/C734)</f>
        <v>0.6071428571428571</v>
      </c>
      <c r="M735" s="151">
        <v>30</v>
      </c>
      <c r="N735" s="154">
        <f t="shared" si="129"/>
        <v>1</v>
      </c>
      <c r="O735" s="154">
        <f t="shared" si="130"/>
        <v>0</v>
      </c>
      <c r="P735" s="11">
        <f>M735/M733</f>
        <v>0.83333333333333337</v>
      </c>
      <c r="AI735" s="3"/>
      <c r="AJ735" s="3"/>
    </row>
    <row r="736" spans="1:36" ht="15.75" customHeight="1" x14ac:dyDescent="0.25">
      <c r="A736" s="74">
        <v>2002</v>
      </c>
      <c r="B736" s="139"/>
      <c r="C736" s="139"/>
      <c r="D736" s="139"/>
      <c r="E736" s="139">
        <v>14</v>
      </c>
      <c r="F736" s="139"/>
      <c r="G736" s="139"/>
      <c r="H736" s="140"/>
      <c r="I736" s="147"/>
      <c r="J736" s="148"/>
      <c r="K736" s="149"/>
      <c r="L736" s="153">
        <f>IF(E736=0,"",E736/D735)</f>
        <v>0.82352941176470584</v>
      </c>
      <c r="M736" s="151">
        <v>30</v>
      </c>
      <c r="N736" s="154">
        <f t="shared" si="129"/>
        <v>1</v>
      </c>
      <c r="O736" s="154">
        <f t="shared" si="130"/>
        <v>0</v>
      </c>
      <c r="P736" s="32"/>
      <c r="AI736" s="3"/>
      <c r="AJ736" s="3"/>
    </row>
    <row r="737" spans="1:36" ht="15.75" customHeight="1" x14ac:dyDescent="0.25">
      <c r="A737" s="74">
        <v>2101</v>
      </c>
      <c r="B737" s="139"/>
      <c r="C737" s="139"/>
      <c r="D737" s="139"/>
      <c r="E737" s="139"/>
      <c r="F737" s="139">
        <v>13</v>
      </c>
      <c r="G737" s="139"/>
      <c r="H737" s="140"/>
      <c r="I737" s="147"/>
      <c r="J737" s="148"/>
      <c r="K737" s="149"/>
      <c r="L737" s="153">
        <f>IF(F737=0,"",F737/E736)</f>
        <v>0.9285714285714286</v>
      </c>
      <c r="M737" s="151">
        <v>30</v>
      </c>
      <c r="N737" s="154">
        <f t="shared" si="129"/>
        <v>1</v>
      </c>
      <c r="O737" s="154">
        <f t="shared" si="130"/>
        <v>0</v>
      </c>
      <c r="P737" s="32"/>
      <c r="AI737" s="3"/>
      <c r="AJ737" s="3"/>
    </row>
    <row r="738" spans="1:36" ht="15.75" customHeight="1" x14ac:dyDescent="0.25">
      <c r="A738" s="74">
        <v>2102</v>
      </c>
      <c r="B738" s="139"/>
      <c r="C738" s="139"/>
      <c r="D738" s="139"/>
      <c r="E738" s="139"/>
      <c r="F738" s="139"/>
      <c r="G738" s="139">
        <v>12</v>
      </c>
      <c r="H738" s="140">
        <v>9</v>
      </c>
      <c r="I738" s="147"/>
      <c r="J738" s="148"/>
      <c r="K738" s="149"/>
      <c r="L738" s="153">
        <f>IF(G738=0,"",G738/F737)</f>
        <v>0.92307692307692313</v>
      </c>
      <c r="M738" s="155">
        <v>14</v>
      </c>
      <c r="N738" s="154">
        <f t="shared" si="129"/>
        <v>0.46666666666666667</v>
      </c>
      <c r="O738" s="154">
        <f t="shared" si="130"/>
        <v>0.53333333333333333</v>
      </c>
      <c r="P738" s="32"/>
      <c r="AI738" s="3"/>
      <c r="AJ738" s="3"/>
    </row>
    <row r="739" spans="1:36" ht="15.75" customHeight="1" x14ac:dyDescent="0.25">
      <c r="A739" s="75" t="s">
        <v>116</v>
      </c>
      <c r="B739" s="139"/>
      <c r="C739" s="139"/>
      <c r="D739" s="139"/>
      <c r="E739" s="139"/>
      <c r="F739" s="139"/>
      <c r="G739" s="139">
        <v>5</v>
      </c>
      <c r="H739" s="140">
        <v>3</v>
      </c>
      <c r="I739" s="147"/>
      <c r="J739" s="148"/>
      <c r="K739" s="156"/>
      <c r="L739" s="157"/>
      <c r="M739" s="155">
        <v>5</v>
      </c>
      <c r="N739" s="158"/>
      <c r="O739" s="159"/>
      <c r="P739" s="32"/>
      <c r="AI739" s="3"/>
      <c r="AJ739" s="3"/>
    </row>
    <row r="740" spans="1:36" ht="15.75" customHeight="1" x14ac:dyDescent="0.25">
      <c r="A740" s="75" t="s">
        <v>117</v>
      </c>
      <c r="B740" s="139"/>
      <c r="C740" s="139"/>
      <c r="D740" s="139"/>
      <c r="E740" s="139"/>
      <c r="F740" s="139"/>
      <c r="G740" s="139"/>
      <c r="H740" s="140"/>
      <c r="I740" s="147"/>
      <c r="J740" s="148"/>
      <c r="K740" s="156"/>
      <c r="L740" s="157"/>
      <c r="M740" s="155"/>
      <c r="N740" s="158"/>
      <c r="O740" s="159"/>
      <c r="P740" s="32"/>
      <c r="AI740" s="3"/>
      <c r="AJ740" s="3"/>
    </row>
    <row r="741" spans="1:36" ht="15.75" customHeight="1" x14ac:dyDescent="0.25">
      <c r="A741" s="75" t="s">
        <v>132</v>
      </c>
      <c r="B741" s="139"/>
      <c r="C741" s="139"/>
      <c r="D741" s="139"/>
      <c r="E741" s="139"/>
      <c r="F741" s="139"/>
      <c r="G741" s="139"/>
      <c r="H741" s="140"/>
      <c r="I741" s="147"/>
      <c r="J741" s="148"/>
      <c r="K741" s="156"/>
      <c r="L741" s="157"/>
      <c r="M741" s="155"/>
      <c r="N741" s="158"/>
      <c r="O741" s="159"/>
      <c r="P741" s="32"/>
      <c r="AI741" s="3"/>
      <c r="AJ741" s="3"/>
    </row>
    <row r="742" spans="1:36" ht="15.75" customHeight="1" x14ac:dyDescent="0.25">
      <c r="A742" s="75" t="s">
        <v>120</v>
      </c>
      <c r="B742" s="160"/>
      <c r="C742" s="160"/>
      <c r="D742" s="160"/>
      <c r="E742" s="160"/>
      <c r="F742" s="160"/>
      <c r="G742" s="160"/>
      <c r="H742" s="140"/>
      <c r="I742" s="161"/>
      <c r="J742" s="162"/>
      <c r="K742" s="163"/>
      <c r="L742" s="164"/>
      <c r="M742" s="155"/>
      <c r="N742" s="165"/>
      <c r="O742" s="166"/>
      <c r="P742" s="32"/>
      <c r="AI742" s="3"/>
      <c r="AJ742" s="3"/>
    </row>
    <row r="743" spans="1:36" ht="18" customHeight="1" x14ac:dyDescent="0.25">
      <c r="A743" s="31"/>
      <c r="B743" s="232" t="s">
        <v>114</v>
      </c>
      <c r="C743" s="232"/>
      <c r="D743" s="232"/>
      <c r="E743" s="232"/>
      <c r="F743" s="232"/>
      <c r="G743" s="232"/>
      <c r="H743" s="138">
        <f>SUM(H733:H742)</f>
        <v>12</v>
      </c>
      <c r="I743" s="77">
        <f>IF(H738=0,"",H738/B733)</f>
        <v>0.25</v>
      </c>
      <c r="J743" s="77">
        <f>IF(H743=0,"",H743/B733)</f>
        <v>0.33333333333333331</v>
      </c>
      <c r="K743" s="77">
        <f>J743-I743</f>
        <v>8.3333333333333315E-2</v>
      </c>
      <c r="L743" s="5"/>
      <c r="M743" s="32"/>
      <c r="N743" s="23"/>
      <c r="O743" s="5"/>
      <c r="P743" s="32"/>
      <c r="AI743" s="3"/>
      <c r="AJ743" s="3"/>
    </row>
    <row r="744" spans="1:36" ht="12.75" customHeight="1" x14ac:dyDescent="0.2">
      <c r="I744" s="5"/>
      <c r="J744" s="5"/>
      <c r="L744" s="5"/>
      <c r="M744" s="6"/>
      <c r="N744" s="6"/>
      <c r="O744" s="5"/>
      <c r="AI744" s="3"/>
      <c r="AJ744" s="3"/>
    </row>
    <row r="745" spans="1:36" ht="12.75" customHeight="1" x14ac:dyDescent="0.2">
      <c r="I745" s="5"/>
      <c r="J745" s="5"/>
      <c r="L745" s="5"/>
      <c r="M745" s="6"/>
      <c r="N745" s="6"/>
      <c r="O745" s="5"/>
      <c r="AI745" s="3"/>
      <c r="AJ745" s="3"/>
    </row>
    <row r="746" spans="1:36" ht="26.25" customHeight="1" x14ac:dyDescent="0.4">
      <c r="A746" s="122"/>
      <c r="B746" s="238" t="s">
        <v>99</v>
      </c>
      <c r="C746" s="238"/>
      <c r="D746" s="238"/>
      <c r="E746" s="238"/>
      <c r="F746" s="238"/>
      <c r="G746" s="238"/>
      <c r="H746" s="72">
        <v>1902</v>
      </c>
      <c r="I746" s="73"/>
      <c r="J746" s="73"/>
      <c r="K746" s="73"/>
      <c r="L746" s="73"/>
      <c r="M746" s="73"/>
      <c r="N746" s="32"/>
      <c r="O746" s="32"/>
      <c r="P746" s="32"/>
      <c r="AI746" s="3"/>
      <c r="AJ746" s="3"/>
    </row>
    <row r="747" spans="1:36" ht="20.25" customHeight="1" x14ac:dyDescent="0.2">
      <c r="A747" s="222" t="s">
        <v>9</v>
      </c>
      <c r="B747" s="223" t="s">
        <v>100</v>
      </c>
      <c r="C747" s="224"/>
      <c r="D747" s="224"/>
      <c r="E747" s="224"/>
      <c r="F747" s="224"/>
      <c r="G747" s="224"/>
      <c r="H747" s="225" t="s">
        <v>10</v>
      </c>
      <c r="I747" s="219" t="s">
        <v>2</v>
      </c>
      <c r="J747" s="219" t="s">
        <v>3</v>
      </c>
      <c r="K747" s="227" t="s">
        <v>4</v>
      </c>
      <c r="L747" s="219" t="s">
        <v>5</v>
      </c>
      <c r="M747" s="217" t="s">
        <v>6</v>
      </c>
      <c r="N747" s="217" t="s">
        <v>7</v>
      </c>
      <c r="O747" s="219" t="s">
        <v>8</v>
      </c>
      <c r="P747" s="32"/>
      <c r="AI747" s="3"/>
      <c r="AJ747" s="3"/>
    </row>
    <row r="748" spans="1:36" ht="15.75" customHeight="1" x14ac:dyDescent="0.25">
      <c r="A748" s="218"/>
      <c r="B748" s="74" t="s">
        <v>101</v>
      </c>
      <c r="C748" s="74" t="s">
        <v>102</v>
      </c>
      <c r="D748" s="74" t="s">
        <v>103</v>
      </c>
      <c r="E748" s="74" t="s">
        <v>104</v>
      </c>
      <c r="F748" s="74" t="s">
        <v>105</v>
      </c>
      <c r="G748" s="74" t="s">
        <v>106</v>
      </c>
      <c r="H748" s="226"/>
      <c r="I748" s="218"/>
      <c r="J748" s="218"/>
      <c r="K748" s="218"/>
      <c r="L748" s="218"/>
      <c r="M748" s="218"/>
      <c r="N748" s="218"/>
      <c r="O748" s="218"/>
      <c r="P748" s="32"/>
      <c r="AI748" s="3"/>
      <c r="AJ748" s="3"/>
    </row>
    <row r="749" spans="1:36" ht="15.75" customHeight="1" x14ac:dyDescent="0.25">
      <c r="A749" s="74">
        <v>1902</v>
      </c>
      <c r="B749" s="139">
        <v>697</v>
      </c>
      <c r="C749" s="139"/>
      <c r="D749" s="139"/>
      <c r="E749" s="139"/>
      <c r="F749" s="139"/>
      <c r="G749" s="139"/>
      <c r="H749" s="140"/>
      <c r="I749" s="141"/>
      <c r="J749" s="142"/>
      <c r="K749" s="143"/>
      <c r="L749" s="144"/>
      <c r="M749" s="145">
        <f>B749</f>
        <v>697</v>
      </c>
      <c r="N749" s="146"/>
      <c r="O749" s="144"/>
      <c r="P749" s="32"/>
      <c r="AI749" s="3"/>
      <c r="AJ749" s="3"/>
    </row>
    <row r="750" spans="1:36" ht="15.75" customHeight="1" x14ac:dyDescent="0.25">
      <c r="A750" s="74">
        <v>2001</v>
      </c>
      <c r="B750" s="139"/>
      <c r="C750" s="139">
        <v>558</v>
      </c>
      <c r="D750" s="139"/>
      <c r="E750" s="139"/>
      <c r="F750" s="139"/>
      <c r="G750" s="139"/>
      <c r="H750" s="140"/>
      <c r="I750" s="147"/>
      <c r="J750" s="148"/>
      <c r="K750" s="149"/>
      <c r="L750" s="150">
        <f>IF(C750=0,"",C750/B749)</f>
        <v>0.80057388809182206</v>
      </c>
      <c r="M750" s="151">
        <v>596</v>
      </c>
      <c r="N750" s="152">
        <f t="shared" ref="N750:N754" si="131">IF(M750=0,"",M750/M749)</f>
        <v>0.8550932568149211</v>
      </c>
      <c r="O750" s="152">
        <f t="shared" ref="O750:O754" si="132">IF(M750=0,"",100%-N750)</f>
        <v>0.1449067431850789</v>
      </c>
      <c r="P750" s="32"/>
      <c r="AI750" s="3"/>
      <c r="AJ750" s="3"/>
    </row>
    <row r="751" spans="1:36" ht="15.75" customHeight="1" x14ac:dyDescent="0.25">
      <c r="A751" s="74">
        <v>2002</v>
      </c>
      <c r="B751" s="139"/>
      <c r="C751" s="139"/>
      <c r="D751" s="139">
        <v>499</v>
      </c>
      <c r="E751" s="139"/>
      <c r="F751" s="139"/>
      <c r="G751" s="139"/>
      <c r="H751" s="140"/>
      <c r="I751" s="147"/>
      <c r="J751" s="148"/>
      <c r="K751" s="149"/>
      <c r="L751" s="153">
        <f>IF(D751=0,"",D751/C750)</f>
        <v>0.89426523297491034</v>
      </c>
      <c r="M751" s="151">
        <v>562</v>
      </c>
      <c r="N751" s="154">
        <f t="shared" si="131"/>
        <v>0.94295302013422821</v>
      </c>
      <c r="O751" s="154">
        <f t="shared" si="132"/>
        <v>5.7046979865771785E-2</v>
      </c>
      <c r="P751" s="11">
        <f>M751/M749</f>
        <v>0.80631276901004301</v>
      </c>
      <c r="AI751" s="3"/>
      <c r="AJ751" s="3"/>
    </row>
    <row r="752" spans="1:36" ht="15.75" customHeight="1" x14ac:dyDescent="0.25">
      <c r="A752" s="74">
        <v>2101</v>
      </c>
      <c r="B752" s="139"/>
      <c r="C752" s="139"/>
      <c r="D752" s="139"/>
      <c r="E752" s="139">
        <v>473</v>
      </c>
      <c r="F752" s="139"/>
      <c r="G752" s="139"/>
      <c r="H752" s="140"/>
      <c r="I752" s="147"/>
      <c r="J752" s="148"/>
      <c r="K752" s="149"/>
      <c r="L752" s="153">
        <f>IF(E752=0,"",E752/D751)</f>
        <v>0.94789579158316628</v>
      </c>
      <c r="M752" s="151">
        <v>561</v>
      </c>
      <c r="N752" s="154">
        <f t="shared" si="131"/>
        <v>0.99822064056939497</v>
      </c>
      <c r="O752" s="154">
        <f t="shared" si="132"/>
        <v>1.779359430605032E-3</v>
      </c>
      <c r="P752" s="32"/>
      <c r="AI752" s="3"/>
      <c r="AJ752" s="3"/>
    </row>
    <row r="753" spans="1:36" ht="15.75" customHeight="1" x14ac:dyDescent="0.25">
      <c r="A753" s="74">
        <v>2102</v>
      </c>
      <c r="B753" s="139"/>
      <c r="C753" s="139"/>
      <c r="D753" s="139"/>
      <c r="E753" s="139"/>
      <c r="F753" s="139">
        <v>428</v>
      </c>
      <c r="G753" s="139"/>
      <c r="H753" s="140">
        <v>8</v>
      </c>
      <c r="I753" s="147"/>
      <c r="J753" s="148"/>
      <c r="K753" s="149"/>
      <c r="L753" s="153">
        <f>IF(F753=0,"",F753/E752)</f>
        <v>0.90486257928118397</v>
      </c>
      <c r="M753" s="151">
        <v>554</v>
      </c>
      <c r="N753" s="154">
        <f t="shared" si="131"/>
        <v>0.98752228163992872</v>
      </c>
      <c r="O753" s="154">
        <f t="shared" si="132"/>
        <v>1.2477718360071277E-2</v>
      </c>
      <c r="P753" s="32"/>
      <c r="AI753" s="3"/>
      <c r="AJ753" s="3"/>
    </row>
    <row r="754" spans="1:36" ht="15.75" customHeight="1" x14ac:dyDescent="0.25">
      <c r="A754" s="74">
        <v>2201</v>
      </c>
      <c r="B754" s="139"/>
      <c r="C754" s="139"/>
      <c r="D754" s="139"/>
      <c r="E754" s="139"/>
      <c r="F754" s="139"/>
      <c r="G754" s="139">
        <v>420</v>
      </c>
      <c r="H754" s="140">
        <v>351</v>
      </c>
      <c r="I754" s="147"/>
      <c r="J754" s="148"/>
      <c r="K754" s="149"/>
      <c r="L754" s="153">
        <f>IF(G754=0,"",G754/F753)</f>
        <v>0.98130841121495327</v>
      </c>
      <c r="M754" s="155">
        <v>501</v>
      </c>
      <c r="N754" s="154">
        <f t="shared" si="131"/>
        <v>0.90433212996389889</v>
      </c>
      <c r="O754" s="154">
        <f t="shared" si="132"/>
        <v>9.566787003610111E-2</v>
      </c>
      <c r="P754" s="32"/>
      <c r="AI754" s="3"/>
      <c r="AJ754" s="3"/>
    </row>
    <row r="755" spans="1:36" ht="15.75" customHeight="1" x14ac:dyDescent="0.25">
      <c r="A755" s="74">
        <v>2202</v>
      </c>
      <c r="B755" s="139"/>
      <c r="C755" s="139"/>
      <c r="D755" s="139"/>
      <c r="E755" s="139"/>
      <c r="F755" s="139"/>
      <c r="G755" s="139">
        <v>83</v>
      </c>
      <c r="H755" s="140">
        <v>54</v>
      </c>
      <c r="I755" s="147"/>
      <c r="J755" s="148"/>
      <c r="K755" s="156"/>
      <c r="L755" s="157"/>
      <c r="M755" s="155">
        <v>113</v>
      </c>
      <c r="N755" s="158"/>
      <c r="O755" s="159"/>
      <c r="P755" s="32"/>
      <c r="AI755" s="3"/>
      <c r="AJ755" s="3"/>
    </row>
    <row r="756" spans="1:36" ht="15.75" customHeight="1" x14ac:dyDescent="0.25">
      <c r="A756" s="75" t="s">
        <v>132</v>
      </c>
      <c r="B756" s="139"/>
      <c r="C756" s="139"/>
      <c r="D756" s="139"/>
      <c r="E756" s="139"/>
      <c r="F756" s="139"/>
      <c r="G756" s="139">
        <v>46</v>
      </c>
      <c r="H756" s="140">
        <v>25</v>
      </c>
      <c r="I756" s="147"/>
      <c r="J756" s="148"/>
      <c r="K756" s="156"/>
      <c r="L756" s="157"/>
      <c r="M756" s="155">
        <v>55</v>
      </c>
      <c r="N756" s="158"/>
      <c r="O756" s="159"/>
      <c r="P756" s="32"/>
      <c r="AI756" s="3"/>
      <c r="AJ756" s="3"/>
    </row>
    <row r="757" spans="1:36" ht="15.75" customHeight="1" x14ac:dyDescent="0.25">
      <c r="A757" s="75" t="s">
        <v>120</v>
      </c>
      <c r="B757" s="139"/>
      <c r="C757" s="139"/>
      <c r="D757" s="139"/>
      <c r="E757" s="139"/>
      <c r="F757" s="139"/>
      <c r="G757" s="139">
        <v>15</v>
      </c>
      <c r="H757" s="140">
        <v>10</v>
      </c>
      <c r="I757" s="147"/>
      <c r="J757" s="148"/>
      <c r="K757" s="156"/>
      <c r="L757" s="157"/>
      <c r="M757" s="155">
        <v>18</v>
      </c>
      <c r="N757" s="158"/>
      <c r="O757" s="159"/>
      <c r="P757" s="32"/>
      <c r="AI757" s="3"/>
      <c r="AJ757" s="3"/>
    </row>
    <row r="758" spans="1:36" ht="15.75" customHeight="1" x14ac:dyDescent="0.25">
      <c r="A758" s="75" t="s">
        <v>133</v>
      </c>
      <c r="B758" s="160"/>
      <c r="C758" s="160"/>
      <c r="D758" s="160"/>
      <c r="E758" s="160"/>
      <c r="F758" s="160"/>
      <c r="G758" s="160">
        <v>1</v>
      </c>
      <c r="H758" s="140">
        <v>1</v>
      </c>
      <c r="I758" s="161"/>
      <c r="J758" s="162"/>
      <c r="K758" s="163"/>
      <c r="L758" s="164"/>
      <c r="M758" s="155">
        <v>1</v>
      </c>
      <c r="N758" s="165"/>
      <c r="O758" s="166"/>
      <c r="P758" s="32"/>
      <c r="AI758" s="3"/>
      <c r="AJ758" s="3"/>
    </row>
    <row r="759" spans="1:36" ht="18" customHeight="1" x14ac:dyDescent="0.25">
      <c r="A759" s="31"/>
      <c r="B759" s="232" t="s">
        <v>114</v>
      </c>
      <c r="C759" s="232"/>
      <c r="D759" s="232"/>
      <c r="E759" s="232"/>
      <c r="F759" s="232"/>
      <c r="G759" s="232"/>
      <c r="H759" s="138">
        <f>SUM(H749:H758)</f>
        <v>449</v>
      </c>
      <c r="I759" s="77">
        <f>(H754+H753)/B749</f>
        <v>0.51506456241032994</v>
      </c>
      <c r="J759" s="77">
        <f>IF(H759=0,"",H759/B749)</f>
        <v>0.64418938307030127</v>
      </c>
      <c r="K759" s="77">
        <f>J759-I759</f>
        <v>0.12912482065997133</v>
      </c>
      <c r="L759" s="5"/>
      <c r="M759" s="32"/>
      <c r="N759" s="23"/>
      <c r="O759" s="5"/>
      <c r="P759" s="32"/>
      <c r="AI759" s="3"/>
      <c r="AJ759" s="3"/>
    </row>
    <row r="760" spans="1:36" ht="12.75" customHeight="1" x14ac:dyDescent="0.2">
      <c r="I760" s="5"/>
      <c r="J760" s="5"/>
      <c r="L760" s="5"/>
      <c r="M760" s="6"/>
      <c r="N760" s="6"/>
      <c r="O760" s="5"/>
      <c r="AI760" s="3"/>
      <c r="AJ760" s="3"/>
    </row>
    <row r="761" spans="1:36" ht="12.75" customHeight="1" x14ac:dyDescent="0.2">
      <c r="I761" s="5"/>
      <c r="J761" s="5"/>
      <c r="L761" s="5"/>
      <c r="M761" s="6"/>
      <c r="N761" s="6"/>
      <c r="O761" s="5"/>
      <c r="AI761" s="3"/>
      <c r="AJ761" s="3"/>
    </row>
    <row r="762" spans="1:36" ht="26.25" customHeight="1" x14ac:dyDescent="0.4">
      <c r="A762" s="122"/>
      <c r="B762" s="238" t="s">
        <v>99</v>
      </c>
      <c r="C762" s="238"/>
      <c r="D762" s="238"/>
      <c r="E762" s="238"/>
      <c r="F762" s="238"/>
      <c r="G762" s="238"/>
      <c r="H762" s="72">
        <v>2002</v>
      </c>
      <c r="I762" s="73"/>
      <c r="J762" s="73"/>
      <c r="K762" s="73"/>
      <c r="L762" s="73"/>
      <c r="M762" s="73"/>
      <c r="N762" s="32"/>
      <c r="O762" s="32"/>
      <c r="P762" s="32"/>
      <c r="AI762" s="3"/>
      <c r="AJ762" s="3"/>
    </row>
    <row r="763" spans="1:36" ht="20.25" customHeight="1" x14ac:dyDescent="0.2">
      <c r="A763" s="222" t="s">
        <v>9</v>
      </c>
      <c r="B763" s="223" t="s">
        <v>100</v>
      </c>
      <c r="C763" s="224"/>
      <c r="D763" s="224"/>
      <c r="E763" s="224"/>
      <c r="F763" s="224"/>
      <c r="G763" s="224"/>
      <c r="H763" s="225" t="s">
        <v>10</v>
      </c>
      <c r="I763" s="219" t="s">
        <v>2</v>
      </c>
      <c r="J763" s="219" t="s">
        <v>3</v>
      </c>
      <c r="K763" s="227" t="s">
        <v>4</v>
      </c>
      <c r="L763" s="219" t="s">
        <v>5</v>
      </c>
      <c r="M763" s="217" t="s">
        <v>6</v>
      </c>
      <c r="N763" s="217" t="s">
        <v>7</v>
      </c>
      <c r="O763" s="219" t="s">
        <v>8</v>
      </c>
      <c r="P763" s="32"/>
      <c r="AI763" s="3"/>
      <c r="AJ763" s="3"/>
    </row>
    <row r="764" spans="1:36" ht="15.75" customHeight="1" x14ac:dyDescent="0.25">
      <c r="A764" s="218"/>
      <c r="B764" s="74" t="s">
        <v>101</v>
      </c>
      <c r="C764" s="74" t="s">
        <v>102</v>
      </c>
      <c r="D764" s="74" t="s">
        <v>103</v>
      </c>
      <c r="E764" s="74" t="s">
        <v>104</v>
      </c>
      <c r="F764" s="74" t="s">
        <v>105</v>
      </c>
      <c r="G764" s="74" t="s">
        <v>106</v>
      </c>
      <c r="H764" s="226"/>
      <c r="I764" s="218"/>
      <c r="J764" s="218"/>
      <c r="K764" s="218"/>
      <c r="L764" s="218"/>
      <c r="M764" s="218"/>
      <c r="N764" s="218"/>
      <c r="O764" s="218"/>
      <c r="P764" s="32"/>
      <c r="AI764" s="3"/>
      <c r="AJ764" s="3"/>
    </row>
    <row r="765" spans="1:36" ht="15.75" customHeight="1" x14ac:dyDescent="0.25">
      <c r="A765" s="74">
        <v>2002</v>
      </c>
      <c r="B765" s="139">
        <v>657</v>
      </c>
      <c r="C765" s="139"/>
      <c r="D765" s="139"/>
      <c r="E765" s="139"/>
      <c r="F765" s="139"/>
      <c r="G765" s="139"/>
      <c r="H765" s="140"/>
      <c r="I765" s="141"/>
      <c r="J765" s="142"/>
      <c r="K765" s="143"/>
      <c r="L765" s="144"/>
      <c r="M765" s="145">
        <f>B765</f>
        <v>657</v>
      </c>
      <c r="N765" s="146"/>
      <c r="O765" s="144"/>
      <c r="P765" s="32"/>
      <c r="AI765" s="3"/>
      <c r="AJ765" s="3"/>
    </row>
    <row r="766" spans="1:36" ht="15.75" customHeight="1" x14ac:dyDescent="0.25">
      <c r="A766" s="74">
        <v>2101</v>
      </c>
      <c r="B766" s="139"/>
      <c r="C766" s="139">
        <v>568</v>
      </c>
      <c r="D766" s="139"/>
      <c r="E766" s="139"/>
      <c r="F766" s="139"/>
      <c r="G766" s="139"/>
      <c r="H766" s="140"/>
      <c r="I766" s="147"/>
      <c r="J766" s="148"/>
      <c r="K766" s="149"/>
      <c r="L766" s="150">
        <f>IF(C766=0,"",C766/B765)</f>
        <v>0.86453576864535764</v>
      </c>
      <c r="M766" s="151">
        <v>606</v>
      </c>
      <c r="N766" s="152">
        <f t="shared" ref="N766:N770" si="133">IF(M766=0,"",M766/M765)</f>
        <v>0.92237442922374424</v>
      </c>
      <c r="O766" s="152">
        <f t="shared" ref="O766:O770" si="134">IF(M766=0,"",100%-N766)</f>
        <v>7.7625570776255759E-2</v>
      </c>
      <c r="P766" s="32"/>
      <c r="AI766" s="3"/>
      <c r="AJ766" s="3"/>
    </row>
    <row r="767" spans="1:36" ht="15.75" customHeight="1" x14ac:dyDescent="0.25">
      <c r="A767" s="74">
        <v>2102</v>
      </c>
      <c r="B767" s="139"/>
      <c r="C767" s="139"/>
      <c r="D767" s="139">
        <v>512</v>
      </c>
      <c r="E767" s="139"/>
      <c r="F767" s="139"/>
      <c r="G767" s="139"/>
      <c r="H767" s="140"/>
      <c r="I767" s="147"/>
      <c r="J767" s="148"/>
      <c r="K767" s="149"/>
      <c r="L767" s="153">
        <f>IF(D767=0,"",D767/C766)</f>
        <v>0.90140845070422537</v>
      </c>
      <c r="M767" s="151">
        <v>606</v>
      </c>
      <c r="N767" s="154">
        <f t="shared" si="133"/>
        <v>1</v>
      </c>
      <c r="O767" s="154">
        <f t="shared" si="134"/>
        <v>0</v>
      </c>
      <c r="P767" s="11">
        <f>M767/M765</f>
        <v>0.92237442922374424</v>
      </c>
      <c r="AI767" s="3"/>
      <c r="AJ767" s="3"/>
    </row>
    <row r="768" spans="1:36" ht="15.75" customHeight="1" x14ac:dyDescent="0.25">
      <c r="A768" s="74">
        <v>2201</v>
      </c>
      <c r="B768" s="139"/>
      <c r="C768" s="139"/>
      <c r="D768" s="139"/>
      <c r="E768" s="139">
        <v>428</v>
      </c>
      <c r="F768" s="139"/>
      <c r="G768" s="139"/>
      <c r="H768" s="140"/>
      <c r="I768" s="147"/>
      <c r="J768" s="148"/>
      <c r="K768" s="149"/>
      <c r="L768" s="153">
        <f>IF(E768=0,"",E768/D767)</f>
        <v>0.8359375</v>
      </c>
      <c r="M768" s="151">
        <v>500</v>
      </c>
      <c r="N768" s="154">
        <f t="shared" si="133"/>
        <v>0.82508250825082508</v>
      </c>
      <c r="O768" s="154">
        <f t="shared" si="134"/>
        <v>0.17491749174917492</v>
      </c>
      <c r="P768" s="32"/>
      <c r="AI768" s="3"/>
      <c r="AJ768" s="3"/>
    </row>
    <row r="769" spans="1:36" ht="15.75" customHeight="1" x14ac:dyDescent="0.25">
      <c r="A769" s="74">
        <v>2202</v>
      </c>
      <c r="B769" s="139"/>
      <c r="C769" s="139"/>
      <c r="D769" s="139"/>
      <c r="E769" s="139"/>
      <c r="F769" s="139">
        <v>380</v>
      </c>
      <c r="G769" s="139"/>
      <c r="H769" s="140"/>
      <c r="I769" s="147"/>
      <c r="J769" s="148"/>
      <c r="K769" s="149"/>
      <c r="L769" s="153">
        <f>IF(F769=0,"",F769/E768)</f>
        <v>0.88785046728971961</v>
      </c>
      <c r="M769" s="151">
        <v>450</v>
      </c>
      <c r="N769" s="154">
        <f t="shared" si="133"/>
        <v>0.9</v>
      </c>
      <c r="O769" s="154">
        <f t="shared" si="134"/>
        <v>9.9999999999999978E-2</v>
      </c>
      <c r="P769" s="32"/>
      <c r="AI769" s="3"/>
      <c r="AJ769" s="3"/>
    </row>
    <row r="770" spans="1:36" ht="15.75" customHeight="1" x14ac:dyDescent="0.25">
      <c r="A770" s="74">
        <v>2301</v>
      </c>
      <c r="B770" s="139"/>
      <c r="C770" s="139"/>
      <c r="D770" s="139"/>
      <c r="E770" s="139"/>
      <c r="F770" s="139"/>
      <c r="G770" s="139">
        <v>380</v>
      </c>
      <c r="H770" s="140">
        <v>298</v>
      </c>
      <c r="I770" s="147"/>
      <c r="J770" s="148"/>
      <c r="K770" s="149"/>
      <c r="L770" s="153">
        <f>IF(G770=0,"",G770/F769)</f>
        <v>1</v>
      </c>
      <c r="M770" s="155">
        <v>437</v>
      </c>
      <c r="N770" s="154">
        <f t="shared" si="133"/>
        <v>0.97111111111111115</v>
      </c>
      <c r="O770" s="154">
        <f t="shared" si="134"/>
        <v>2.8888888888888853E-2</v>
      </c>
      <c r="P770" s="32"/>
      <c r="AI770" s="3"/>
      <c r="AJ770" s="3"/>
    </row>
    <row r="771" spans="1:36" ht="15.75" customHeight="1" x14ac:dyDescent="0.25">
      <c r="A771" s="75" t="s">
        <v>120</v>
      </c>
      <c r="B771" s="139"/>
      <c r="C771" s="139"/>
      <c r="D771" s="139"/>
      <c r="E771" s="139"/>
      <c r="F771" s="139"/>
      <c r="G771" s="139">
        <v>92</v>
      </c>
      <c r="H771" s="140">
        <v>58</v>
      </c>
      <c r="I771" s="147"/>
      <c r="J771" s="148"/>
      <c r="K771" s="156"/>
      <c r="L771" s="157"/>
      <c r="M771" s="155">
        <v>117</v>
      </c>
      <c r="N771" s="158"/>
      <c r="O771" s="159"/>
      <c r="P771" s="32"/>
      <c r="AI771" s="3"/>
      <c r="AJ771" s="3"/>
    </row>
    <row r="772" spans="1:36" ht="15.75" customHeight="1" x14ac:dyDescent="0.25">
      <c r="A772" s="75" t="s">
        <v>133</v>
      </c>
      <c r="B772" s="139"/>
      <c r="C772" s="139"/>
      <c r="D772" s="139"/>
      <c r="E772" s="139"/>
      <c r="F772" s="139"/>
      <c r="G772" s="139">
        <v>38</v>
      </c>
      <c r="H772" s="140">
        <v>24</v>
      </c>
      <c r="I772" s="147"/>
      <c r="J772" s="148"/>
      <c r="K772" s="156"/>
      <c r="L772" s="157"/>
      <c r="M772" s="155">
        <v>43</v>
      </c>
      <c r="N772" s="158"/>
      <c r="O772" s="159"/>
      <c r="P772" s="32"/>
      <c r="AI772" s="3"/>
      <c r="AJ772" s="3"/>
    </row>
    <row r="773" spans="1:36" ht="15.75" customHeight="1" x14ac:dyDescent="0.25">
      <c r="A773" s="75" t="s">
        <v>124</v>
      </c>
      <c r="B773" s="139"/>
      <c r="C773" s="139"/>
      <c r="D773" s="139"/>
      <c r="E773" s="139"/>
      <c r="F773" s="139"/>
      <c r="G773" s="139">
        <v>13</v>
      </c>
      <c r="H773" s="140">
        <v>9</v>
      </c>
      <c r="I773" s="147"/>
      <c r="J773" s="148"/>
      <c r="K773" s="156"/>
      <c r="L773" s="157"/>
      <c r="M773" s="155">
        <v>13</v>
      </c>
      <c r="N773" s="158"/>
      <c r="O773" s="159"/>
      <c r="P773" s="32"/>
      <c r="AI773" s="3"/>
      <c r="AJ773" s="3"/>
    </row>
    <row r="774" spans="1:36" ht="15.75" customHeight="1" x14ac:dyDescent="0.25">
      <c r="A774" s="75" t="s">
        <v>135</v>
      </c>
      <c r="B774" s="160"/>
      <c r="C774" s="160"/>
      <c r="D774" s="160"/>
      <c r="E774" s="160"/>
      <c r="F774" s="160"/>
      <c r="G774" s="160"/>
      <c r="H774" s="140"/>
      <c r="I774" s="161"/>
      <c r="J774" s="162"/>
      <c r="K774" s="163"/>
      <c r="L774" s="164"/>
      <c r="M774" s="155"/>
      <c r="N774" s="165"/>
      <c r="O774" s="166"/>
      <c r="P774" s="32"/>
      <c r="AI774" s="3"/>
      <c r="AJ774" s="3"/>
    </row>
    <row r="775" spans="1:36" ht="18" customHeight="1" x14ac:dyDescent="0.25">
      <c r="A775" s="31"/>
      <c r="B775" s="232" t="s">
        <v>114</v>
      </c>
      <c r="C775" s="232"/>
      <c r="D775" s="232"/>
      <c r="E775" s="232"/>
      <c r="F775" s="232"/>
      <c r="G775" s="232"/>
      <c r="H775" s="138">
        <f>SUM(H765:H774)</f>
        <v>389</v>
      </c>
      <c r="I775" s="77">
        <f>IF(H770=0,"",H770/B765)</f>
        <v>0.45357686453576862</v>
      </c>
      <c r="J775" s="77">
        <f>IF(H775=0,"",H775/B765)</f>
        <v>0.59208523592085238</v>
      </c>
      <c r="K775" s="77">
        <f>IF(H773=0,"",J775-I775)</f>
        <v>0.13850837138508376</v>
      </c>
      <c r="L775" s="5"/>
      <c r="M775" s="32"/>
      <c r="N775" s="23"/>
      <c r="O775" s="5"/>
      <c r="P775" s="32"/>
      <c r="AI775" s="3"/>
      <c r="AJ775" s="3"/>
    </row>
    <row r="776" spans="1:36" ht="12.75" customHeight="1" x14ac:dyDescent="0.2">
      <c r="I776" s="5"/>
      <c r="J776" s="5"/>
      <c r="L776" s="5"/>
      <c r="M776" s="6"/>
      <c r="N776" s="6"/>
      <c r="O776" s="5"/>
      <c r="AI776" s="3"/>
      <c r="AJ776" s="3"/>
    </row>
    <row r="777" spans="1:36" ht="12.75" x14ac:dyDescent="0.2">
      <c r="I777" s="5"/>
      <c r="J777" s="5"/>
      <c r="L777" s="5"/>
      <c r="M777" s="6"/>
      <c r="N777" s="6"/>
      <c r="O777" s="5"/>
      <c r="AI777" s="3"/>
      <c r="AJ777" s="3"/>
    </row>
    <row r="778" spans="1:36" ht="26.25" customHeight="1" x14ac:dyDescent="0.4">
      <c r="A778" s="122"/>
      <c r="B778" s="238" t="s">
        <v>99</v>
      </c>
      <c r="C778" s="238"/>
      <c r="D778" s="238"/>
      <c r="E778" s="238"/>
      <c r="F778" s="238"/>
      <c r="G778" s="238"/>
      <c r="H778" s="72">
        <v>2102</v>
      </c>
      <c r="I778" s="73"/>
      <c r="J778" s="73"/>
      <c r="K778" s="73"/>
      <c r="L778" s="73"/>
      <c r="M778" s="73"/>
      <c r="N778" s="32"/>
      <c r="O778" s="32"/>
      <c r="P778" s="32"/>
      <c r="AI778" s="3"/>
      <c r="AJ778" s="3"/>
    </row>
    <row r="779" spans="1:36" ht="20.25" customHeight="1" x14ac:dyDescent="0.2">
      <c r="A779" s="222" t="s">
        <v>9</v>
      </c>
      <c r="B779" s="223" t="s">
        <v>100</v>
      </c>
      <c r="C779" s="224"/>
      <c r="D779" s="224"/>
      <c r="E779" s="224"/>
      <c r="F779" s="224"/>
      <c r="G779" s="224"/>
      <c r="H779" s="225" t="s">
        <v>10</v>
      </c>
      <c r="I779" s="219" t="s">
        <v>2</v>
      </c>
      <c r="J779" s="219" t="s">
        <v>3</v>
      </c>
      <c r="K779" s="227" t="s">
        <v>4</v>
      </c>
      <c r="L779" s="219" t="s">
        <v>5</v>
      </c>
      <c r="M779" s="217" t="s">
        <v>6</v>
      </c>
      <c r="N779" s="217" t="s">
        <v>7</v>
      </c>
      <c r="O779" s="219" t="s">
        <v>8</v>
      </c>
      <c r="P779" s="32"/>
      <c r="AI779" s="3"/>
      <c r="AJ779" s="3"/>
    </row>
    <row r="780" spans="1:36" ht="15.75" customHeight="1" x14ac:dyDescent="0.25">
      <c r="A780" s="218"/>
      <c r="B780" s="74" t="s">
        <v>101</v>
      </c>
      <c r="C780" s="74" t="s">
        <v>102</v>
      </c>
      <c r="D780" s="74" t="s">
        <v>103</v>
      </c>
      <c r="E780" s="74" t="s">
        <v>104</v>
      </c>
      <c r="F780" s="74" t="s">
        <v>105</v>
      </c>
      <c r="G780" s="74" t="s">
        <v>106</v>
      </c>
      <c r="H780" s="226"/>
      <c r="I780" s="218"/>
      <c r="J780" s="218"/>
      <c r="K780" s="218"/>
      <c r="L780" s="218"/>
      <c r="M780" s="218"/>
      <c r="N780" s="218"/>
      <c r="O780" s="218"/>
      <c r="P780" s="32"/>
      <c r="AI780" s="3"/>
      <c r="AJ780" s="3"/>
    </row>
    <row r="781" spans="1:36" ht="15.75" x14ac:dyDescent="0.25">
      <c r="A781" s="74">
        <v>2102</v>
      </c>
      <c r="B781" s="139">
        <v>677</v>
      </c>
      <c r="C781" s="139"/>
      <c r="D781" s="139"/>
      <c r="E781" s="139"/>
      <c r="F781" s="139"/>
      <c r="G781" s="139"/>
      <c r="H781" s="140"/>
      <c r="I781" s="141"/>
      <c r="J781" s="142"/>
      <c r="K781" s="143"/>
      <c r="L781" s="144"/>
      <c r="M781" s="145">
        <f>B781</f>
        <v>677</v>
      </c>
      <c r="N781" s="146"/>
      <c r="O781" s="144"/>
      <c r="P781" s="32"/>
      <c r="AI781" s="3"/>
      <c r="AJ781" s="3"/>
    </row>
    <row r="782" spans="1:36" ht="15.75" x14ac:dyDescent="0.25">
      <c r="A782" s="74">
        <v>2201</v>
      </c>
      <c r="B782" s="139"/>
      <c r="C782" s="139">
        <v>498</v>
      </c>
      <c r="D782" s="139"/>
      <c r="E782" s="139"/>
      <c r="F782" s="139"/>
      <c r="G782" s="139"/>
      <c r="H782" s="140"/>
      <c r="I782" s="147"/>
      <c r="J782" s="148"/>
      <c r="K782" s="149"/>
      <c r="L782" s="150">
        <f>IF(C782=0,"",C782/B781)</f>
        <v>0.73559822747415071</v>
      </c>
      <c r="M782" s="151">
        <v>559</v>
      </c>
      <c r="N782" s="152">
        <f t="shared" ref="N782:N786" si="135">IF(M782=0,"",M782/M781)</f>
        <v>0.82570162481536191</v>
      </c>
      <c r="O782" s="152">
        <f t="shared" ref="O782:O786" si="136">IF(M782=0,"",100%-N782)</f>
        <v>0.17429837518463809</v>
      </c>
      <c r="P782" s="32"/>
      <c r="AI782" s="3"/>
      <c r="AJ782" s="3"/>
    </row>
    <row r="783" spans="1:36" ht="15.75" customHeight="1" x14ac:dyDescent="0.25">
      <c r="A783" s="74">
        <v>2202</v>
      </c>
      <c r="B783" s="139"/>
      <c r="C783" s="139"/>
      <c r="D783" s="139">
        <v>401</v>
      </c>
      <c r="E783" s="139"/>
      <c r="F783" s="139"/>
      <c r="G783" s="139"/>
      <c r="H783" s="140"/>
      <c r="I783" s="147"/>
      <c r="J783" s="148"/>
      <c r="K783" s="149"/>
      <c r="L783" s="153">
        <f>IF(D783=0,"",D783/C782)</f>
        <v>0.80522088353413657</v>
      </c>
      <c r="M783" s="151">
        <v>464</v>
      </c>
      <c r="N783" s="154">
        <f t="shared" si="135"/>
        <v>0.83005366726296959</v>
      </c>
      <c r="O783" s="154">
        <f t="shared" si="136"/>
        <v>0.16994633273703041</v>
      </c>
      <c r="P783" s="11">
        <f>M783/M781</f>
        <v>0.68537666174298373</v>
      </c>
      <c r="AI783" s="3"/>
      <c r="AJ783" s="3"/>
    </row>
    <row r="784" spans="1:36" ht="15.75" customHeight="1" x14ac:dyDescent="0.25">
      <c r="A784" s="74">
        <v>2301</v>
      </c>
      <c r="B784" s="139"/>
      <c r="C784" s="139"/>
      <c r="D784" s="139"/>
      <c r="E784" s="139">
        <v>354</v>
      </c>
      <c r="F784" s="139"/>
      <c r="G784" s="139"/>
      <c r="H784" s="140"/>
      <c r="I784" s="147"/>
      <c r="J784" s="148"/>
      <c r="K784" s="149"/>
      <c r="L784" s="153">
        <f>IF(E784=0,"",E784/D783)</f>
        <v>0.88279301745635907</v>
      </c>
      <c r="M784" s="151">
        <v>440</v>
      </c>
      <c r="N784" s="154">
        <f t="shared" si="135"/>
        <v>0.94827586206896552</v>
      </c>
      <c r="O784" s="154">
        <f t="shared" si="136"/>
        <v>5.1724137931034475E-2</v>
      </c>
      <c r="P784" s="32"/>
      <c r="AI784" s="3"/>
      <c r="AJ784" s="3"/>
    </row>
    <row r="785" spans="1:36" ht="15.75" customHeight="1" x14ac:dyDescent="0.25">
      <c r="A785" s="74">
        <v>2302</v>
      </c>
      <c r="B785" s="139"/>
      <c r="C785" s="139"/>
      <c r="D785" s="139"/>
      <c r="E785" s="139"/>
      <c r="F785" s="139">
        <v>322</v>
      </c>
      <c r="G785" s="139"/>
      <c r="H785" s="140"/>
      <c r="I785" s="147"/>
      <c r="J785" s="148"/>
      <c r="K785" s="149"/>
      <c r="L785" s="153">
        <f>IF(F785=0,"",F785/E784)</f>
        <v>0.90960451977401124</v>
      </c>
      <c r="M785" s="151">
        <v>398</v>
      </c>
      <c r="N785" s="154">
        <f t="shared" si="135"/>
        <v>0.90454545454545454</v>
      </c>
      <c r="O785" s="154">
        <f t="shared" si="136"/>
        <v>9.5454545454545459E-2</v>
      </c>
      <c r="P785" s="32"/>
      <c r="AI785" s="3"/>
      <c r="AJ785" s="3"/>
    </row>
    <row r="786" spans="1:36" ht="15.75" customHeight="1" x14ac:dyDescent="0.25">
      <c r="A786" s="74">
        <v>2401</v>
      </c>
      <c r="B786" s="139"/>
      <c r="C786" s="139"/>
      <c r="D786" s="139"/>
      <c r="E786" s="139"/>
      <c r="F786" s="139"/>
      <c r="G786" s="139">
        <v>316</v>
      </c>
      <c r="H786" s="140">
        <v>248</v>
      </c>
      <c r="I786" s="147"/>
      <c r="J786" s="148"/>
      <c r="K786" s="149"/>
      <c r="L786" s="153">
        <f>IF(G786=0,"",G786/F785)</f>
        <v>0.98136645962732916</v>
      </c>
      <c r="M786" s="155">
        <v>376</v>
      </c>
      <c r="N786" s="154">
        <f t="shared" si="135"/>
        <v>0.94472361809045224</v>
      </c>
      <c r="O786" s="154">
        <f t="shared" si="136"/>
        <v>5.5276381909547756E-2</v>
      </c>
      <c r="P786" s="32"/>
      <c r="AI786" s="3"/>
      <c r="AJ786" s="3"/>
    </row>
    <row r="787" spans="1:36" ht="15.75" customHeight="1" x14ac:dyDescent="0.25">
      <c r="A787" s="75" t="s">
        <v>124</v>
      </c>
      <c r="B787" s="139"/>
      <c r="C787" s="139"/>
      <c r="D787" s="139"/>
      <c r="E787" s="139"/>
      <c r="F787" s="139"/>
      <c r="G787" s="139">
        <v>65</v>
      </c>
      <c r="H787" s="140">
        <v>50</v>
      </c>
      <c r="I787" s="147"/>
      <c r="J787" s="148"/>
      <c r="K787" s="156"/>
      <c r="L787" s="157"/>
      <c r="M787" s="155">
        <v>96</v>
      </c>
      <c r="N787" s="158"/>
      <c r="O787" s="159"/>
      <c r="P787" s="32"/>
      <c r="AI787" s="3"/>
      <c r="AJ787" s="3"/>
    </row>
    <row r="788" spans="1:36" ht="15.75" customHeight="1" x14ac:dyDescent="0.25">
      <c r="A788" s="75" t="s">
        <v>135</v>
      </c>
      <c r="B788" s="139"/>
      <c r="C788" s="139"/>
      <c r="D788" s="139"/>
      <c r="E788" s="139"/>
      <c r="F788" s="139"/>
      <c r="G788" s="139">
        <v>31</v>
      </c>
      <c r="H788" s="140">
        <v>23</v>
      </c>
      <c r="I788" s="147"/>
      <c r="J788" s="148"/>
      <c r="K788" s="156"/>
      <c r="L788" s="157"/>
      <c r="M788" s="155">
        <v>35</v>
      </c>
      <c r="N788" s="158"/>
      <c r="O788" s="159"/>
      <c r="P788" s="32"/>
      <c r="AI788" s="3"/>
      <c r="AJ788" s="3"/>
    </row>
    <row r="789" spans="1:36" ht="15.75" customHeight="1" x14ac:dyDescent="0.25">
      <c r="A789" s="75" t="s">
        <v>118</v>
      </c>
      <c r="B789" s="139"/>
      <c r="C789" s="139"/>
      <c r="D789" s="139"/>
      <c r="E789" s="139"/>
      <c r="F789" s="139"/>
      <c r="G789" s="139">
        <v>10</v>
      </c>
      <c r="H789" s="140">
        <v>12</v>
      </c>
      <c r="I789" s="147"/>
      <c r="J789" s="148"/>
      <c r="K789" s="156"/>
      <c r="L789" s="157"/>
      <c r="M789" s="155">
        <v>11</v>
      </c>
      <c r="N789" s="158"/>
      <c r="O789" s="159"/>
      <c r="P789" s="32"/>
      <c r="AI789" s="3"/>
      <c r="AJ789" s="3"/>
    </row>
    <row r="790" spans="1:36" ht="15.75" customHeight="1" x14ac:dyDescent="0.25">
      <c r="A790" s="75" t="s">
        <v>138</v>
      </c>
      <c r="B790" s="160"/>
      <c r="C790" s="160"/>
      <c r="D790" s="160"/>
      <c r="E790" s="160"/>
      <c r="F790" s="160"/>
      <c r="G790" s="160"/>
      <c r="H790" s="140"/>
      <c r="I790" s="161"/>
      <c r="J790" s="162"/>
      <c r="K790" s="163"/>
      <c r="L790" s="164"/>
      <c r="M790" s="155"/>
      <c r="N790" s="165"/>
      <c r="O790" s="166"/>
      <c r="P790" s="32"/>
      <c r="AI790" s="3"/>
      <c r="AJ790" s="3"/>
    </row>
    <row r="791" spans="1:36" ht="18" customHeight="1" x14ac:dyDescent="0.25">
      <c r="A791" s="31"/>
      <c r="B791" s="232" t="s">
        <v>114</v>
      </c>
      <c r="C791" s="232"/>
      <c r="D791" s="232"/>
      <c r="E791" s="232"/>
      <c r="F791" s="232"/>
      <c r="G791" s="232"/>
      <c r="H791" s="138">
        <f>SUM(H781:H790)</f>
        <v>333</v>
      </c>
      <c r="I791" s="77">
        <f>IF(H786=0,"",H786/B781)</f>
        <v>0.36632200886262922</v>
      </c>
      <c r="J791" s="77">
        <f>IF(H791=0,"",H791/B781)</f>
        <v>0.49187592319054652</v>
      </c>
      <c r="K791" s="77">
        <f>IF(H791=0,"",J791-I791)</f>
        <v>0.12555391432791729</v>
      </c>
      <c r="L791" s="5"/>
      <c r="M791" s="32"/>
      <c r="N791" s="23"/>
      <c r="O791" s="5"/>
      <c r="P791" s="32"/>
      <c r="AI791" s="3"/>
      <c r="AJ791" s="3"/>
    </row>
    <row r="792" spans="1:36" ht="12.75" customHeight="1" x14ac:dyDescent="0.25">
      <c r="A792" s="31"/>
      <c r="B792" s="32"/>
      <c r="C792" s="78"/>
      <c r="D792" s="78"/>
      <c r="E792" s="78"/>
      <c r="F792" s="78"/>
      <c r="G792" s="78"/>
      <c r="H792" s="79"/>
      <c r="I792" s="80"/>
      <c r="J792" s="80"/>
      <c r="K792" s="80"/>
      <c r="L792" s="5"/>
      <c r="M792" s="32"/>
      <c r="N792" s="23"/>
      <c r="O792" s="5"/>
      <c r="P792" s="32"/>
      <c r="AI792" s="3"/>
      <c r="AJ792" s="3"/>
    </row>
    <row r="793" spans="1:36" s="199" customFormat="1" ht="12.75" customHeight="1" x14ac:dyDescent="0.25">
      <c r="A793" s="31"/>
      <c r="B793" s="32"/>
      <c r="C793" s="78"/>
      <c r="D793" s="78"/>
      <c r="E793" s="78"/>
      <c r="F793" s="78"/>
      <c r="G793" s="78"/>
      <c r="H793" s="79"/>
      <c r="I793" s="80"/>
      <c r="J793" s="80"/>
      <c r="K793" s="80"/>
      <c r="L793" s="5"/>
      <c r="M793" s="32"/>
      <c r="N793" s="23"/>
      <c r="O793" s="5"/>
      <c r="P793" s="32"/>
      <c r="AI793" s="3"/>
      <c r="AJ793" s="3"/>
    </row>
    <row r="794" spans="1:36" ht="26.25" x14ac:dyDescent="0.4">
      <c r="A794" s="122"/>
      <c r="B794" s="238" t="s">
        <v>99</v>
      </c>
      <c r="C794" s="238"/>
      <c r="D794" s="238"/>
      <c r="E794" s="238"/>
      <c r="F794" s="238"/>
      <c r="G794" s="238"/>
      <c r="H794" s="72">
        <v>2202</v>
      </c>
      <c r="I794" s="73"/>
      <c r="J794" s="73"/>
      <c r="K794" s="73"/>
      <c r="L794" s="73"/>
      <c r="M794" s="73"/>
      <c r="N794" s="32"/>
      <c r="O794" s="32"/>
      <c r="P794" s="32"/>
      <c r="AI794" s="3"/>
      <c r="AJ794" s="3"/>
    </row>
    <row r="795" spans="1:36" ht="20.25" x14ac:dyDescent="0.2">
      <c r="A795" s="222" t="s">
        <v>9</v>
      </c>
      <c r="B795" s="223" t="s">
        <v>100</v>
      </c>
      <c r="C795" s="224"/>
      <c r="D795" s="224"/>
      <c r="E795" s="224"/>
      <c r="F795" s="224"/>
      <c r="G795" s="224"/>
      <c r="H795" s="225" t="s">
        <v>10</v>
      </c>
      <c r="I795" s="219" t="s">
        <v>2</v>
      </c>
      <c r="J795" s="219" t="s">
        <v>3</v>
      </c>
      <c r="K795" s="227" t="s">
        <v>4</v>
      </c>
      <c r="L795" s="219" t="s">
        <v>5</v>
      </c>
      <c r="M795" s="217" t="s">
        <v>6</v>
      </c>
      <c r="N795" s="217" t="s">
        <v>7</v>
      </c>
      <c r="O795" s="219" t="s">
        <v>8</v>
      </c>
      <c r="P795" s="32"/>
      <c r="AI795" s="3"/>
      <c r="AJ795" s="3"/>
    </row>
    <row r="796" spans="1:36" ht="15.75" x14ac:dyDescent="0.25">
      <c r="A796" s="218"/>
      <c r="B796" s="74" t="s">
        <v>101</v>
      </c>
      <c r="C796" s="74" t="s">
        <v>102</v>
      </c>
      <c r="D796" s="74" t="s">
        <v>103</v>
      </c>
      <c r="E796" s="74" t="s">
        <v>104</v>
      </c>
      <c r="F796" s="74" t="s">
        <v>105</v>
      </c>
      <c r="G796" s="74" t="s">
        <v>106</v>
      </c>
      <c r="H796" s="226"/>
      <c r="I796" s="218"/>
      <c r="J796" s="218"/>
      <c r="K796" s="218"/>
      <c r="L796" s="218"/>
      <c r="M796" s="218"/>
      <c r="N796" s="218"/>
      <c r="O796" s="218"/>
      <c r="P796" s="32"/>
      <c r="AI796" s="3"/>
      <c r="AJ796" s="3"/>
    </row>
    <row r="797" spans="1:36" ht="15.75" x14ac:dyDescent="0.25">
      <c r="A797" s="74">
        <v>2202</v>
      </c>
      <c r="B797" s="139">
        <v>633</v>
      </c>
      <c r="C797" s="139"/>
      <c r="D797" s="139"/>
      <c r="E797" s="139"/>
      <c r="F797" s="139"/>
      <c r="G797" s="139"/>
      <c r="H797" s="140"/>
      <c r="I797" s="141"/>
      <c r="J797" s="142"/>
      <c r="K797" s="143"/>
      <c r="L797" s="144"/>
      <c r="M797" s="145">
        <f>B797</f>
        <v>633</v>
      </c>
      <c r="N797" s="146"/>
      <c r="O797" s="144"/>
      <c r="P797" s="32"/>
      <c r="AI797" s="3"/>
      <c r="AJ797" s="3"/>
    </row>
    <row r="798" spans="1:36" ht="15.75" x14ac:dyDescent="0.25">
      <c r="A798" s="74">
        <v>2301</v>
      </c>
      <c r="B798" s="139"/>
      <c r="C798" s="139">
        <v>531</v>
      </c>
      <c r="D798" s="139"/>
      <c r="E798" s="139"/>
      <c r="F798" s="139"/>
      <c r="G798" s="139"/>
      <c r="H798" s="140"/>
      <c r="I798" s="147"/>
      <c r="J798" s="148"/>
      <c r="K798" s="149"/>
      <c r="L798" s="150">
        <f>IF(C798=0,"",C798/B797)</f>
        <v>0.83886255924170616</v>
      </c>
      <c r="M798" s="151">
        <v>553</v>
      </c>
      <c r="N798" s="152">
        <f t="shared" ref="N798:N802" si="137">IF(M798=0,"",M798/M797)</f>
        <v>0.87361769352290675</v>
      </c>
      <c r="O798" s="152">
        <f t="shared" ref="O798:O802" si="138">IF(M798=0,"",100%-N798)</f>
        <v>0.12638230647709325</v>
      </c>
      <c r="P798" s="32"/>
      <c r="AI798" s="3"/>
      <c r="AJ798" s="3"/>
    </row>
    <row r="799" spans="1:36" ht="15.75" x14ac:dyDescent="0.25">
      <c r="A799" s="74">
        <v>2302</v>
      </c>
      <c r="B799" s="139"/>
      <c r="C799" s="139"/>
      <c r="D799" s="139">
        <v>458</v>
      </c>
      <c r="E799" s="139"/>
      <c r="F799" s="139"/>
      <c r="G799" s="139"/>
      <c r="H799" s="140"/>
      <c r="I799" s="147"/>
      <c r="J799" s="148"/>
      <c r="K799" s="149"/>
      <c r="L799" s="153">
        <f>IF(D799=0,"",D799/C798)</f>
        <v>0.86252354048964219</v>
      </c>
      <c r="M799" s="151">
        <v>508</v>
      </c>
      <c r="N799" s="154">
        <f t="shared" si="137"/>
        <v>0.91862567811934903</v>
      </c>
      <c r="O799" s="154">
        <f t="shared" si="138"/>
        <v>8.1374321880650968E-2</v>
      </c>
      <c r="P799" s="11">
        <f>M799/M797</f>
        <v>0.80252764612954186</v>
      </c>
      <c r="AI799" s="3"/>
      <c r="AJ799" s="3"/>
    </row>
    <row r="800" spans="1:36" ht="15.75" x14ac:dyDescent="0.25">
      <c r="A800" s="74">
        <v>2401</v>
      </c>
      <c r="B800" s="139"/>
      <c r="C800" s="139"/>
      <c r="D800" s="139"/>
      <c r="E800" s="139">
        <v>409</v>
      </c>
      <c r="F800" s="139"/>
      <c r="G800" s="139"/>
      <c r="H800" s="140"/>
      <c r="I800" s="147"/>
      <c r="J800" s="148"/>
      <c r="K800" s="149"/>
      <c r="L800" s="153">
        <f>IF(E800=0,"",E800/D799)</f>
        <v>0.89301310043668125</v>
      </c>
      <c r="M800" s="151">
        <v>485</v>
      </c>
      <c r="N800" s="154">
        <f t="shared" si="137"/>
        <v>0.95472440944881887</v>
      </c>
      <c r="O800" s="154">
        <f t="shared" si="138"/>
        <v>4.5275590551181133E-2</v>
      </c>
      <c r="P800" s="32"/>
      <c r="AI800" s="3"/>
      <c r="AJ800" s="3"/>
    </row>
    <row r="801" spans="1:36" ht="15.75" x14ac:dyDescent="0.25">
      <c r="A801" s="74">
        <v>2402</v>
      </c>
      <c r="B801" s="139"/>
      <c r="C801" s="139"/>
      <c r="D801" s="139"/>
      <c r="E801" s="139"/>
      <c r="F801" s="139">
        <v>378</v>
      </c>
      <c r="G801" s="139"/>
      <c r="H801" s="140">
        <v>1</v>
      </c>
      <c r="I801" s="147"/>
      <c r="J801" s="148"/>
      <c r="K801" s="149"/>
      <c r="L801" s="153">
        <f>IF(F801=0,"",F801/E800)</f>
        <v>0.92420537897310517</v>
      </c>
      <c r="M801" s="151">
        <v>444</v>
      </c>
      <c r="N801" s="154">
        <f t="shared" si="137"/>
        <v>0.91546391752577316</v>
      </c>
      <c r="O801" s="154">
        <f t="shared" si="138"/>
        <v>8.4536082474226837E-2</v>
      </c>
      <c r="P801" s="32"/>
      <c r="AI801" s="3"/>
      <c r="AJ801" s="3"/>
    </row>
    <row r="802" spans="1:36" ht="15.75" x14ac:dyDescent="0.25">
      <c r="A802" s="74">
        <v>2501</v>
      </c>
      <c r="B802" s="139"/>
      <c r="C802" s="139"/>
      <c r="D802" s="139"/>
      <c r="E802" s="139"/>
      <c r="F802" s="139"/>
      <c r="G802" s="139">
        <v>347</v>
      </c>
      <c r="H802" s="140">
        <v>273</v>
      </c>
      <c r="I802" s="147"/>
      <c r="J802" s="148"/>
      <c r="K802" s="149"/>
      <c r="L802" s="153">
        <f>IF(G802=0,"",G802/F801)</f>
        <v>0.91798941798941802</v>
      </c>
      <c r="M802" s="155">
        <v>418</v>
      </c>
      <c r="N802" s="154">
        <f t="shared" si="137"/>
        <v>0.94144144144144148</v>
      </c>
      <c r="O802" s="154">
        <f t="shared" si="138"/>
        <v>5.8558558558558516E-2</v>
      </c>
      <c r="P802" s="32"/>
      <c r="AI802" s="3"/>
      <c r="AJ802" s="3"/>
    </row>
    <row r="803" spans="1:36" ht="15.75" x14ac:dyDescent="0.25">
      <c r="A803" s="75" t="s">
        <v>118</v>
      </c>
      <c r="B803" s="139"/>
      <c r="C803" s="139"/>
      <c r="D803" s="139"/>
      <c r="E803" s="139"/>
      <c r="F803" s="139"/>
      <c r="G803" s="139">
        <v>84</v>
      </c>
      <c r="H803" s="140">
        <v>58</v>
      </c>
      <c r="I803" s="147"/>
      <c r="J803" s="148"/>
      <c r="K803" s="156"/>
      <c r="L803" s="157"/>
      <c r="M803" s="155">
        <v>122</v>
      </c>
      <c r="N803" s="158"/>
      <c r="O803" s="159"/>
      <c r="P803" s="32"/>
      <c r="AI803" s="3"/>
      <c r="AJ803" s="3"/>
    </row>
    <row r="804" spans="1:36" ht="15.75" x14ac:dyDescent="0.25">
      <c r="A804" s="75" t="s">
        <v>138</v>
      </c>
      <c r="B804" s="139"/>
      <c r="C804" s="139"/>
      <c r="D804" s="139"/>
      <c r="E804" s="139"/>
      <c r="F804" s="139"/>
      <c r="G804" s="139"/>
      <c r="H804" s="140"/>
      <c r="I804" s="147"/>
      <c r="J804" s="148"/>
      <c r="K804" s="156"/>
      <c r="L804" s="157"/>
      <c r="M804" s="155"/>
      <c r="N804" s="158"/>
      <c r="O804" s="159"/>
      <c r="P804" s="32"/>
      <c r="AI804" s="3"/>
      <c r="AJ804" s="3"/>
    </row>
    <row r="805" spans="1:36" ht="15.75" x14ac:dyDescent="0.25">
      <c r="A805" s="75" t="s">
        <v>134</v>
      </c>
      <c r="B805" s="139"/>
      <c r="C805" s="139"/>
      <c r="D805" s="139"/>
      <c r="E805" s="139"/>
      <c r="F805" s="139"/>
      <c r="G805" s="139"/>
      <c r="H805" s="140"/>
      <c r="I805" s="147"/>
      <c r="J805" s="148"/>
      <c r="K805" s="156"/>
      <c r="L805" s="157"/>
      <c r="M805" s="155"/>
      <c r="N805" s="158"/>
      <c r="O805" s="159"/>
      <c r="P805" s="32"/>
      <c r="AI805" s="3"/>
      <c r="AJ805" s="3"/>
    </row>
    <row r="806" spans="1:36" ht="15.75" x14ac:dyDescent="0.25">
      <c r="A806" s="75" t="s">
        <v>136</v>
      </c>
      <c r="B806" s="160"/>
      <c r="C806" s="160"/>
      <c r="D806" s="160"/>
      <c r="E806" s="160"/>
      <c r="F806" s="160"/>
      <c r="G806" s="160"/>
      <c r="H806" s="140"/>
      <c r="I806" s="161"/>
      <c r="J806" s="162"/>
      <c r="K806" s="163"/>
      <c r="L806" s="164"/>
      <c r="M806" s="155"/>
      <c r="N806" s="165"/>
      <c r="O806" s="166"/>
      <c r="P806" s="32"/>
      <c r="AI806" s="3"/>
      <c r="AJ806" s="3"/>
    </row>
    <row r="807" spans="1:36" ht="18" customHeight="1" x14ac:dyDescent="0.25">
      <c r="A807" s="31"/>
      <c r="B807" s="232" t="s">
        <v>114</v>
      </c>
      <c r="C807" s="232"/>
      <c r="D807" s="232"/>
      <c r="E807" s="232"/>
      <c r="F807" s="232"/>
      <c r="G807" s="232"/>
      <c r="H807" s="138">
        <f>SUM(H797:H806)</f>
        <v>332</v>
      </c>
      <c r="I807" s="77">
        <f>((SUM(H801:H802))/B797)</f>
        <v>0.43285939968404424</v>
      </c>
      <c r="J807" s="77">
        <f>IF(H807=0,"",H807/B797)</f>
        <v>0.52448657187993686</v>
      </c>
      <c r="K807" s="77">
        <f>IF(H807=0,"",J807-I807)</f>
        <v>9.1627172195892614E-2</v>
      </c>
      <c r="L807" s="5"/>
      <c r="M807" s="32"/>
      <c r="N807" s="23"/>
      <c r="O807" s="5"/>
      <c r="P807" s="32"/>
      <c r="AI807" s="3"/>
      <c r="AJ807" s="3"/>
    </row>
    <row r="808" spans="1:36" ht="12.75" customHeight="1" x14ac:dyDescent="0.25">
      <c r="A808" s="31"/>
      <c r="B808" s="32"/>
      <c r="C808" s="78"/>
      <c r="D808" s="78"/>
      <c r="E808" s="78"/>
      <c r="F808" s="78"/>
      <c r="G808" s="78"/>
      <c r="H808" s="79"/>
      <c r="I808" s="80"/>
      <c r="J808" s="80"/>
      <c r="K808" s="80"/>
      <c r="L808" s="5"/>
      <c r="M808" s="32"/>
      <c r="N808" s="23"/>
      <c r="O808" s="5"/>
      <c r="P808" s="32"/>
      <c r="AI808" s="3"/>
      <c r="AJ808" s="3"/>
    </row>
    <row r="809" spans="1:36" ht="12.75" customHeight="1" x14ac:dyDescent="0.25">
      <c r="A809" s="31"/>
      <c r="B809" s="32"/>
      <c r="C809" s="78"/>
      <c r="D809" s="78"/>
      <c r="E809" s="78"/>
      <c r="F809" s="78"/>
      <c r="G809" s="78"/>
      <c r="H809" s="79"/>
      <c r="I809" s="80"/>
      <c r="J809" s="80"/>
      <c r="K809" s="80"/>
      <c r="L809" s="5"/>
      <c r="M809" s="32"/>
      <c r="N809" s="23"/>
      <c r="O809" s="5"/>
      <c r="P809" s="32"/>
      <c r="AI809" s="3"/>
      <c r="AJ809" s="3"/>
    </row>
    <row r="810" spans="1:36" ht="26.25" x14ac:dyDescent="0.4">
      <c r="A810" s="122"/>
      <c r="B810" s="238" t="s">
        <v>99</v>
      </c>
      <c r="C810" s="238"/>
      <c r="D810" s="238"/>
      <c r="E810" s="238"/>
      <c r="F810" s="238"/>
      <c r="G810" s="238"/>
      <c r="H810" s="72">
        <v>2302</v>
      </c>
      <c r="I810" s="73"/>
      <c r="J810" s="73"/>
      <c r="K810" s="73"/>
      <c r="L810" s="73"/>
      <c r="M810" s="73"/>
      <c r="N810" s="32"/>
      <c r="O810" s="32"/>
      <c r="P810" s="32"/>
      <c r="AI810" s="3"/>
      <c r="AJ810" s="3"/>
    </row>
    <row r="811" spans="1:36" ht="20.25" x14ac:dyDescent="0.2">
      <c r="A811" s="222" t="s">
        <v>9</v>
      </c>
      <c r="B811" s="223" t="s">
        <v>100</v>
      </c>
      <c r="C811" s="224"/>
      <c r="D811" s="224"/>
      <c r="E811" s="224"/>
      <c r="F811" s="224"/>
      <c r="G811" s="224"/>
      <c r="H811" s="225" t="s">
        <v>10</v>
      </c>
      <c r="I811" s="219" t="s">
        <v>2</v>
      </c>
      <c r="J811" s="219" t="s">
        <v>3</v>
      </c>
      <c r="K811" s="227" t="s">
        <v>4</v>
      </c>
      <c r="L811" s="219" t="s">
        <v>5</v>
      </c>
      <c r="M811" s="217" t="s">
        <v>6</v>
      </c>
      <c r="N811" s="217" t="s">
        <v>7</v>
      </c>
      <c r="O811" s="219" t="s">
        <v>8</v>
      </c>
      <c r="P811" s="32"/>
      <c r="AI811" s="3"/>
      <c r="AJ811" s="3"/>
    </row>
    <row r="812" spans="1:36" ht="15.75" x14ac:dyDescent="0.25">
      <c r="A812" s="218"/>
      <c r="B812" s="74" t="s">
        <v>101</v>
      </c>
      <c r="C812" s="74" t="s">
        <v>102</v>
      </c>
      <c r="D812" s="74" t="s">
        <v>103</v>
      </c>
      <c r="E812" s="74" t="s">
        <v>104</v>
      </c>
      <c r="F812" s="74" t="s">
        <v>105</v>
      </c>
      <c r="G812" s="74" t="s">
        <v>106</v>
      </c>
      <c r="H812" s="226"/>
      <c r="I812" s="218"/>
      <c r="J812" s="218"/>
      <c r="K812" s="218"/>
      <c r="L812" s="218"/>
      <c r="M812" s="218"/>
      <c r="N812" s="218"/>
      <c r="O812" s="218"/>
      <c r="P812" s="32"/>
      <c r="AI812" s="3"/>
      <c r="AJ812" s="3"/>
    </row>
    <row r="813" spans="1:36" ht="15.75" x14ac:dyDescent="0.25">
      <c r="A813" s="74">
        <v>2302</v>
      </c>
      <c r="B813" s="139">
        <v>727</v>
      </c>
      <c r="C813" s="139"/>
      <c r="D813" s="139"/>
      <c r="E813" s="139"/>
      <c r="F813" s="139"/>
      <c r="G813" s="139"/>
      <c r="H813" s="140"/>
      <c r="I813" s="141"/>
      <c r="J813" s="142"/>
      <c r="K813" s="143"/>
      <c r="L813" s="144"/>
      <c r="M813" s="145">
        <f>B813</f>
        <v>727</v>
      </c>
      <c r="N813" s="146"/>
      <c r="O813" s="144"/>
      <c r="P813" s="32"/>
      <c r="AI813" s="3"/>
      <c r="AJ813" s="3"/>
    </row>
    <row r="814" spans="1:36" ht="15.75" x14ac:dyDescent="0.25">
      <c r="A814" s="74">
        <v>2401</v>
      </c>
      <c r="B814" s="139"/>
      <c r="C814" s="139">
        <v>568</v>
      </c>
      <c r="D814" s="139"/>
      <c r="E814" s="139"/>
      <c r="F814" s="139"/>
      <c r="G814" s="139"/>
      <c r="H814" s="140"/>
      <c r="I814" s="147"/>
      <c r="J814" s="148"/>
      <c r="K814" s="149"/>
      <c r="L814" s="150">
        <f>IF(C814=0,"",C814/B813)</f>
        <v>0.78129298486932597</v>
      </c>
      <c r="M814" s="151">
        <v>601</v>
      </c>
      <c r="N814" s="152">
        <f t="shared" ref="N814:N818" si="139">IF(M814=0,"",M814/M813)</f>
        <v>0.82668500687757906</v>
      </c>
      <c r="O814" s="152">
        <f t="shared" ref="O814:O818" si="140">IF(M814=0,"",100%-N814)</f>
        <v>0.17331499312242094</v>
      </c>
      <c r="P814" s="32"/>
      <c r="AI814" s="3"/>
      <c r="AJ814" s="3"/>
    </row>
    <row r="815" spans="1:36" ht="15.75" x14ac:dyDescent="0.25">
      <c r="A815" s="74">
        <v>2402</v>
      </c>
      <c r="B815" s="139"/>
      <c r="C815" s="139"/>
      <c r="D815" s="139">
        <v>484</v>
      </c>
      <c r="E815" s="139"/>
      <c r="F815" s="139"/>
      <c r="G815" s="139"/>
      <c r="H815" s="140"/>
      <c r="I815" s="147"/>
      <c r="J815" s="148"/>
      <c r="K815" s="149"/>
      <c r="L815" s="153">
        <f>IF(D815=0,"",D815/C814)</f>
        <v>0.852112676056338</v>
      </c>
      <c r="M815" s="151">
        <v>553</v>
      </c>
      <c r="N815" s="154">
        <f t="shared" si="139"/>
        <v>0.92013311148086518</v>
      </c>
      <c r="O815" s="154">
        <f t="shared" si="140"/>
        <v>7.9866888519134815E-2</v>
      </c>
      <c r="P815" s="11">
        <f>M815/M813</f>
        <v>0.76066024759284734</v>
      </c>
      <c r="AI815" s="3"/>
      <c r="AJ815" s="3"/>
    </row>
    <row r="816" spans="1:36" ht="15.75" x14ac:dyDescent="0.25">
      <c r="A816" s="74">
        <v>2501</v>
      </c>
      <c r="B816" s="139"/>
      <c r="C816" s="139"/>
      <c r="D816" s="139"/>
      <c r="E816" s="139">
        <v>408</v>
      </c>
      <c r="F816" s="139"/>
      <c r="G816" s="139"/>
      <c r="H816" s="140"/>
      <c r="I816" s="147"/>
      <c r="J816" s="148"/>
      <c r="K816" s="149"/>
      <c r="L816" s="153">
        <f>IF(E816=0,"",E816/D815)</f>
        <v>0.84297520661157022</v>
      </c>
      <c r="M816" s="151">
        <v>515</v>
      </c>
      <c r="N816" s="154">
        <f t="shared" si="139"/>
        <v>0.93128390596745025</v>
      </c>
      <c r="O816" s="154">
        <f t="shared" si="140"/>
        <v>6.8716094032549746E-2</v>
      </c>
      <c r="P816" s="32"/>
      <c r="AI816" s="3"/>
      <c r="AJ816" s="3"/>
    </row>
    <row r="817" spans="1:36" ht="15.75" x14ac:dyDescent="0.25">
      <c r="A817" s="74">
        <v>2502</v>
      </c>
      <c r="B817" s="139"/>
      <c r="C817" s="139"/>
      <c r="D817" s="139"/>
      <c r="E817" s="139"/>
      <c r="F817" s="139">
        <v>379</v>
      </c>
      <c r="G817" s="139"/>
      <c r="H817" s="140">
        <v>1</v>
      </c>
      <c r="I817" s="147"/>
      <c r="J817" s="148"/>
      <c r="K817" s="149"/>
      <c r="L817" s="153">
        <f>IF(F817=0,"",F817/E816)</f>
        <v>0.92892156862745101</v>
      </c>
      <c r="M817" s="151">
        <v>480</v>
      </c>
      <c r="N817" s="154">
        <f t="shared" si="139"/>
        <v>0.93203883495145634</v>
      </c>
      <c r="O817" s="154">
        <f t="shared" si="140"/>
        <v>6.7961165048543659E-2</v>
      </c>
      <c r="P817" s="32"/>
      <c r="AI817" s="3"/>
      <c r="AJ817" s="3"/>
    </row>
    <row r="818" spans="1:36" ht="15.75" x14ac:dyDescent="0.25">
      <c r="A818" s="74">
        <v>2601</v>
      </c>
      <c r="B818" s="139"/>
      <c r="C818" s="139"/>
      <c r="D818" s="139"/>
      <c r="E818" s="139"/>
      <c r="F818" s="139"/>
      <c r="G818" s="139"/>
      <c r="H818" s="140"/>
      <c r="I818" s="147"/>
      <c r="J818" s="148"/>
      <c r="K818" s="149"/>
      <c r="L818" s="153" t="str">
        <f>IF(G818=0,"",G818/F817)</f>
        <v/>
      </c>
      <c r="M818" s="155"/>
      <c r="N818" s="154" t="str">
        <f t="shared" si="139"/>
        <v/>
      </c>
      <c r="O818" s="154" t="str">
        <f t="shared" si="140"/>
        <v/>
      </c>
      <c r="P818" s="32"/>
      <c r="AI818" s="3"/>
      <c r="AJ818" s="3"/>
    </row>
    <row r="819" spans="1:36" ht="15.75" x14ac:dyDescent="0.25">
      <c r="A819" s="75" t="s">
        <v>134</v>
      </c>
      <c r="B819" s="139"/>
      <c r="C819" s="139"/>
      <c r="D819" s="139"/>
      <c r="E819" s="139"/>
      <c r="F819" s="139"/>
      <c r="G819" s="139"/>
      <c r="H819" s="140"/>
      <c r="I819" s="147"/>
      <c r="J819" s="148"/>
      <c r="K819" s="156"/>
      <c r="L819" s="157"/>
      <c r="M819" s="155"/>
      <c r="N819" s="158"/>
      <c r="O819" s="159"/>
      <c r="P819" s="32"/>
      <c r="AI819" s="3"/>
      <c r="AJ819" s="3"/>
    </row>
    <row r="820" spans="1:36" ht="15.75" x14ac:dyDescent="0.25">
      <c r="A820" s="75" t="s">
        <v>136</v>
      </c>
      <c r="B820" s="139"/>
      <c r="C820" s="139"/>
      <c r="D820" s="139"/>
      <c r="E820" s="139"/>
      <c r="F820" s="139"/>
      <c r="G820" s="139"/>
      <c r="H820" s="140"/>
      <c r="I820" s="147"/>
      <c r="J820" s="148"/>
      <c r="K820" s="156"/>
      <c r="L820" s="157"/>
      <c r="M820" s="155"/>
      <c r="N820" s="158"/>
      <c r="O820" s="159"/>
      <c r="P820" s="32"/>
      <c r="AI820" s="3"/>
      <c r="AJ820" s="3"/>
    </row>
    <row r="821" spans="1:36" ht="15.75" x14ac:dyDescent="0.25">
      <c r="A821" s="75" t="s">
        <v>137</v>
      </c>
      <c r="B821" s="139"/>
      <c r="C821" s="139"/>
      <c r="D821" s="139"/>
      <c r="E821" s="139"/>
      <c r="F821" s="139"/>
      <c r="G821" s="139"/>
      <c r="H821" s="140"/>
      <c r="I821" s="147"/>
      <c r="J821" s="148"/>
      <c r="K821" s="156"/>
      <c r="L821" s="157"/>
      <c r="M821" s="155"/>
      <c r="N821" s="158"/>
      <c r="O821" s="159"/>
      <c r="P821" s="32"/>
      <c r="AI821" s="3"/>
      <c r="AJ821" s="3"/>
    </row>
    <row r="822" spans="1:36" ht="15.75" x14ac:dyDescent="0.25">
      <c r="A822" s="75" t="s">
        <v>140</v>
      </c>
      <c r="B822" s="160"/>
      <c r="C822" s="160"/>
      <c r="D822" s="160"/>
      <c r="E822" s="160"/>
      <c r="F822" s="160"/>
      <c r="G822" s="160"/>
      <c r="H822" s="140"/>
      <c r="I822" s="161"/>
      <c r="J822" s="162"/>
      <c r="K822" s="163"/>
      <c r="L822" s="164"/>
      <c r="M822" s="155"/>
      <c r="N822" s="165"/>
      <c r="O822" s="166"/>
      <c r="P822" s="32"/>
      <c r="AI822" s="3"/>
      <c r="AJ822" s="3"/>
    </row>
    <row r="823" spans="1:36" ht="18" customHeight="1" x14ac:dyDescent="0.25">
      <c r="A823" s="31"/>
      <c r="B823" s="232" t="s">
        <v>114</v>
      </c>
      <c r="C823" s="232"/>
      <c r="D823" s="232"/>
      <c r="E823" s="232"/>
      <c r="F823" s="232"/>
      <c r="G823" s="232"/>
      <c r="H823" s="138">
        <f>SUM(H813:H822)</f>
        <v>1</v>
      </c>
      <c r="I823" s="77">
        <f>((SUM(H817:H818))/B813)</f>
        <v>1.375515818431912E-3</v>
      </c>
      <c r="J823" s="77">
        <f>IF(H823=0,"",H823/B813)</f>
        <v>1.375515818431912E-3</v>
      </c>
      <c r="K823" s="77">
        <f>IF(H823=0,"",J823-I823)</f>
        <v>0</v>
      </c>
      <c r="L823" s="5"/>
      <c r="M823" s="32"/>
      <c r="N823" s="23"/>
      <c r="O823" s="5"/>
      <c r="P823" s="32"/>
      <c r="AI823" s="3"/>
      <c r="AJ823" s="3"/>
    </row>
    <row r="824" spans="1:36" ht="12.75" customHeight="1" x14ac:dyDescent="0.25">
      <c r="A824" s="31"/>
      <c r="B824" s="32"/>
      <c r="C824" s="78"/>
      <c r="D824" s="78"/>
      <c r="E824" s="78"/>
      <c r="F824" s="78"/>
      <c r="G824" s="78"/>
      <c r="H824" s="79"/>
      <c r="I824" s="80"/>
      <c r="J824" s="80"/>
      <c r="K824" s="80"/>
      <c r="L824" s="5"/>
      <c r="M824" s="32"/>
      <c r="N824" s="23"/>
      <c r="O824" s="5"/>
      <c r="P824" s="32"/>
      <c r="AI824" s="3"/>
      <c r="AJ824" s="3"/>
    </row>
    <row r="825" spans="1:36" ht="12.75" customHeight="1" x14ac:dyDescent="0.25">
      <c r="A825" s="31"/>
      <c r="B825" s="32"/>
      <c r="C825" s="78"/>
      <c r="D825" s="78"/>
      <c r="E825" s="78"/>
      <c r="F825" s="78"/>
      <c r="G825" s="78"/>
      <c r="H825" s="79"/>
      <c r="I825" s="80"/>
      <c r="J825" s="80"/>
      <c r="K825" s="80"/>
      <c r="L825" s="5"/>
      <c r="M825" s="32"/>
      <c r="N825" s="23"/>
      <c r="O825" s="5"/>
      <c r="P825" s="32"/>
      <c r="AI825" s="3"/>
      <c r="AJ825" s="3"/>
    </row>
    <row r="826" spans="1:36" ht="26.25" x14ac:dyDescent="0.4">
      <c r="A826" s="122"/>
      <c r="B826" s="238" t="s">
        <v>99</v>
      </c>
      <c r="C826" s="238"/>
      <c r="D826" s="238"/>
      <c r="E826" s="238"/>
      <c r="F826" s="238"/>
      <c r="G826" s="238"/>
      <c r="H826" s="72">
        <v>2401</v>
      </c>
      <c r="I826" s="73"/>
      <c r="J826" s="73"/>
      <c r="K826" s="73"/>
      <c r="L826" s="73"/>
      <c r="M826" s="73"/>
      <c r="N826" s="32"/>
      <c r="O826" s="32"/>
      <c r="P826" s="32"/>
      <c r="AI826" s="3"/>
      <c r="AJ826" s="3"/>
    </row>
    <row r="827" spans="1:36" ht="20.25" x14ac:dyDescent="0.2">
      <c r="A827" s="222" t="s">
        <v>9</v>
      </c>
      <c r="B827" s="223" t="s">
        <v>100</v>
      </c>
      <c r="C827" s="224"/>
      <c r="D827" s="224"/>
      <c r="E827" s="224"/>
      <c r="F827" s="224"/>
      <c r="G827" s="224"/>
      <c r="H827" s="225" t="s">
        <v>10</v>
      </c>
      <c r="I827" s="219" t="s">
        <v>2</v>
      </c>
      <c r="J827" s="219" t="s">
        <v>3</v>
      </c>
      <c r="K827" s="227" t="s">
        <v>4</v>
      </c>
      <c r="L827" s="219" t="s">
        <v>5</v>
      </c>
      <c r="M827" s="217" t="s">
        <v>6</v>
      </c>
      <c r="N827" s="217" t="s">
        <v>7</v>
      </c>
      <c r="O827" s="219" t="s">
        <v>8</v>
      </c>
      <c r="P827" s="32"/>
      <c r="AI827" s="3"/>
      <c r="AJ827" s="3"/>
    </row>
    <row r="828" spans="1:36" ht="15.75" x14ac:dyDescent="0.25">
      <c r="A828" s="218"/>
      <c r="B828" s="74" t="s">
        <v>101</v>
      </c>
      <c r="C828" s="74" t="s">
        <v>102</v>
      </c>
      <c r="D828" s="74" t="s">
        <v>103</v>
      </c>
      <c r="E828" s="74" t="s">
        <v>104</v>
      </c>
      <c r="F828" s="74" t="s">
        <v>105</v>
      </c>
      <c r="G828" s="74" t="s">
        <v>106</v>
      </c>
      <c r="H828" s="226"/>
      <c r="I828" s="218"/>
      <c r="J828" s="218"/>
      <c r="K828" s="218"/>
      <c r="L828" s="218"/>
      <c r="M828" s="218"/>
      <c r="N828" s="218"/>
      <c r="O828" s="218"/>
      <c r="P828" s="32"/>
      <c r="AI828" s="3"/>
      <c r="AJ828" s="3"/>
    </row>
    <row r="829" spans="1:36" ht="15.75" x14ac:dyDescent="0.25">
      <c r="A829" s="74">
        <v>2401</v>
      </c>
      <c r="B829" s="139">
        <v>72</v>
      </c>
      <c r="C829" s="139"/>
      <c r="D829" s="139"/>
      <c r="E829" s="139"/>
      <c r="F829" s="139"/>
      <c r="G829" s="139"/>
      <c r="H829" s="140"/>
      <c r="I829" s="141"/>
      <c r="J829" s="142"/>
      <c r="K829" s="143"/>
      <c r="L829" s="144"/>
      <c r="M829" s="145">
        <f>B829</f>
        <v>72</v>
      </c>
      <c r="N829" s="146"/>
      <c r="O829" s="144"/>
      <c r="P829" s="32"/>
      <c r="AI829" s="3"/>
      <c r="AJ829" s="3"/>
    </row>
    <row r="830" spans="1:36" ht="15.75" x14ac:dyDescent="0.25">
      <c r="A830" s="74">
        <v>2402</v>
      </c>
      <c r="B830" s="139"/>
      <c r="C830" s="139">
        <v>61</v>
      </c>
      <c r="D830" s="139"/>
      <c r="E830" s="139"/>
      <c r="F830" s="139"/>
      <c r="G830" s="139"/>
      <c r="H830" s="140"/>
      <c r="I830" s="147"/>
      <c r="J830" s="148"/>
      <c r="K830" s="149"/>
      <c r="L830" s="150">
        <f>IF(C830=0,"",C830/B829)</f>
        <v>0.84722222222222221</v>
      </c>
      <c r="M830" s="151">
        <v>64</v>
      </c>
      <c r="N830" s="152">
        <f t="shared" ref="N830:N834" si="141">IF(M830=0,"",M830/M829)</f>
        <v>0.88888888888888884</v>
      </c>
      <c r="O830" s="152">
        <f t="shared" ref="O830:O834" si="142">IF(M830=0,"",100%-N830)</f>
        <v>0.11111111111111116</v>
      </c>
      <c r="P830" s="32"/>
      <c r="AI830" s="3"/>
      <c r="AJ830" s="3"/>
    </row>
    <row r="831" spans="1:36" ht="15.75" x14ac:dyDescent="0.25">
      <c r="A831" s="74">
        <v>2501</v>
      </c>
      <c r="B831" s="139"/>
      <c r="C831" s="139"/>
      <c r="D831" s="139">
        <v>54</v>
      </c>
      <c r="E831" s="139"/>
      <c r="F831" s="139"/>
      <c r="G831" s="139"/>
      <c r="H831" s="140"/>
      <c r="I831" s="147"/>
      <c r="J831" s="148"/>
      <c r="K831" s="149"/>
      <c r="L831" s="153">
        <f>IF(D831=0,"",D831/C830)</f>
        <v>0.88524590163934425</v>
      </c>
      <c r="M831" s="151">
        <v>58</v>
      </c>
      <c r="N831" s="154">
        <f t="shared" si="141"/>
        <v>0.90625</v>
      </c>
      <c r="O831" s="154">
        <f t="shared" si="142"/>
        <v>9.375E-2</v>
      </c>
      <c r="P831" s="11">
        <f>M831/M829</f>
        <v>0.80555555555555558</v>
      </c>
      <c r="AI831" s="3"/>
      <c r="AJ831" s="3"/>
    </row>
    <row r="832" spans="1:36" ht="15.75" x14ac:dyDescent="0.25">
      <c r="A832" s="74">
        <v>2502</v>
      </c>
      <c r="B832" s="139"/>
      <c r="C832" s="139"/>
      <c r="D832" s="139"/>
      <c r="E832" s="139">
        <v>48</v>
      </c>
      <c r="F832" s="139"/>
      <c r="G832" s="139"/>
      <c r="H832" s="140"/>
      <c r="I832" s="147"/>
      <c r="J832" s="148"/>
      <c r="K832" s="149"/>
      <c r="L832" s="153">
        <f>IF(E832=0,"",E832/D831)</f>
        <v>0.88888888888888884</v>
      </c>
      <c r="M832" s="151">
        <v>53</v>
      </c>
      <c r="N832" s="154">
        <f t="shared" si="141"/>
        <v>0.91379310344827591</v>
      </c>
      <c r="O832" s="154">
        <f t="shared" si="142"/>
        <v>8.6206896551724088E-2</v>
      </c>
      <c r="P832" s="32"/>
      <c r="AI832" s="3"/>
      <c r="AJ832" s="3"/>
    </row>
    <row r="833" spans="1:36" ht="15.75" x14ac:dyDescent="0.25">
      <c r="A833" s="74">
        <v>2601</v>
      </c>
      <c r="B833" s="139"/>
      <c r="C833" s="139"/>
      <c r="D833" s="139"/>
      <c r="E833" s="139"/>
      <c r="F833" s="139"/>
      <c r="G833" s="139"/>
      <c r="H833" s="140"/>
      <c r="I833" s="147"/>
      <c r="J833" s="148"/>
      <c r="K833" s="149"/>
      <c r="L833" s="153" t="str">
        <f>IF(F833=0,"",F833/E832)</f>
        <v/>
      </c>
      <c r="M833" s="151"/>
      <c r="N833" s="154" t="str">
        <f t="shared" si="141"/>
        <v/>
      </c>
      <c r="O833" s="154" t="str">
        <f t="shared" si="142"/>
        <v/>
      </c>
      <c r="P833" s="32"/>
      <c r="AI833" s="3"/>
      <c r="AJ833" s="3"/>
    </row>
    <row r="834" spans="1:36" ht="15.75" x14ac:dyDescent="0.25">
      <c r="A834" s="75" t="s">
        <v>134</v>
      </c>
      <c r="B834" s="139"/>
      <c r="C834" s="139"/>
      <c r="D834" s="139"/>
      <c r="E834" s="139"/>
      <c r="F834" s="139"/>
      <c r="G834" s="139"/>
      <c r="H834" s="140"/>
      <c r="I834" s="147"/>
      <c r="J834" s="148"/>
      <c r="K834" s="149"/>
      <c r="L834" s="153" t="str">
        <f>IF(G834=0,"",G834/F833)</f>
        <v/>
      </c>
      <c r="M834" s="155"/>
      <c r="N834" s="154" t="str">
        <f t="shared" si="141"/>
        <v/>
      </c>
      <c r="O834" s="154" t="str">
        <f t="shared" si="142"/>
        <v/>
      </c>
      <c r="P834" s="32"/>
      <c r="AI834" s="3"/>
      <c r="AJ834" s="3"/>
    </row>
    <row r="835" spans="1:36" ht="15.75" x14ac:dyDescent="0.25">
      <c r="A835" s="75" t="s">
        <v>136</v>
      </c>
      <c r="B835" s="139"/>
      <c r="C835" s="139"/>
      <c r="D835" s="139"/>
      <c r="E835" s="139"/>
      <c r="F835" s="139"/>
      <c r="G835" s="139"/>
      <c r="H835" s="140"/>
      <c r="I835" s="147"/>
      <c r="J835" s="148"/>
      <c r="K835" s="156"/>
      <c r="L835" s="157"/>
      <c r="M835" s="155"/>
      <c r="N835" s="158"/>
      <c r="O835" s="159"/>
      <c r="P835" s="32"/>
      <c r="AI835" s="3"/>
      <c r="AJ835" s="3"/>
    </row>
    <row r="836" spans="1:36" ht="15.75" x14ac:dyDescent="0.25">
      <c r="A836" s="75" t="s">
        <v>137</v>
      </c>
      <c r="B836" s="139"/>
      <c r="C836" s="139"/>
      <c r="D836" s="139"/>
      <c r="E836" s="139"/>
      <c r="F836" s="139"/>
      <c r="G836" s="139"/>
      <c r="H836" s="140"/>
      <c r="I836" s="147"/>
      <c r="J836" s="148"/>
      <c r="K836" s="156"/>
      <c r="L836" s="157"/>
      <c r="M836" s="155"/>
      <c r="N836" s="158"/>
      <c r="O836" s="159"/>
      <c r="P836" s="32"/>
      <c r="AI836" s="3"/>
      <c r="AJ836" s="3"/>
    </row>
    <row r="837" spans="1:36" ht="15.75" x14ac:dyDescent="0.25">
      <c r="A837" s="75" t="s">
        <v>139</v>
      </c>
      <c r="B837" s="139"/>
      <c r="C837" s="139"/>
      <c r="D837" s="139"/>
      <c r="E837" s="139"/>
      <c r="F837" s="139"/>
      <c r="G837" s="139"/>
      <c r="H837" s="140"/>
      <c r="I837" s="147"/>
      <c r="J837" s="148"/>
      <c r="K837" s="156"/>
      <c r="L837" s="157"/>
      <c r="M837" s="155"/>
      <c r="N837" s="158"/>
      <c r="O837" s="159"/>
      <c r="P837" s="32"/>
      <c r="AI837" s="3"/>
      <c r="AJ837" s="3"/>
    </row>
    <row r="838" spans="1:36" ht="15.75" x14ac:dyDescent="0.25">
      <c r="A838" s="75" t="s">
        <v>140</v>
      </c>
      <c r="B838" s="160"/>
      <c r="C838" s="160"/>
      <c r="D838" s="160"/>
      <c r="E838" s="160"/>
      <c r="F838" s="160"/>
      <c r="G838" s="160"/>
      <c r="H838" s="140"/>
      <c r="I838" s="161"/>
      <c r="J838" s="162"/>
      <c r="K838" s="163"/>
      <c r="L838" s="164"/>
      <c r="M838" s="155"/>
      <c r="N838" s="165"/>
      <c r="O838" s="166"/>
      <c r="P838" s="32"/>
      <c r="AI838" s="3"/>
      <c r="AJ838" s="3"/>
    </row>
    <row r="839" spans="1:36" ht="18" customHeight="1" x14ac:dyDescent="0.25">
      <c r="A839" s="31"/>
      <c r="B839" s="232" t="s">
        <v>114</v>
      </c>
      <c r="C839" s="232"/>
      <c r="D839" s="232"/>
      <c r="E839" s="232"/>
      <c r="F839" s="232"/>
      <c r="G839" s="232"/>
      <c r="H839" s="138">
        <f>SUM(H829:H838)</f>
        <v>0</v>
      </c>
      <c r="I839" s="77" t="str">
        <f>IF(H837=0,"",H837/B829)</f>
        <v/>
      </c>
      <c r="J839" s="77" t="str">
        <f>IF(H839=0,"",H839/B829)</f>
        <v/>
      </c>
      <c r="K839" s="77" t="str">
        <f>IF(H837=0,"",J839-I839)</f>
        <v/>
      </c>
      <c r="L839" s="5"/>
      <c r="M839" s="32"/>
      <c r="N839" s="23"/>
      <c r="O839" s="5"/>
      <c r="P839" s="32"/>
      <c r="AI839" s="3"/>
      <c r="AJ839" s="3"/>
    </row>
    <row r="840" spans="1:36" ht="12.75" customHeight="1" x14ac:dyDescent="0.25">
      <c r="A840" s="31"/>
      <c r="B840" s="32"/>
      <c r="C840" s="78"/>
      <c r="D840" s="78"/>
      <c r="E840" s="78"/>
      <c r="F840" s="78"/>
      <c r="G840" s="78"/>
      <c r="H840" s="79"/>
      <c r="I840" s="80"/>
      <c r="J840" s="80"/>
      <c r="K840" s="80"/>
      <c r="L840" s="5"/>
      <c r="M840" s="32"/>
      <c r="N840" s="23"/>
      <c r="O840" s="5"/>
      <c r="P840" s="32"/>
      <c r="AI840" s="3"/>
      <c r="AJ840" s="3"/>
    </row>
    <row r="841" spans="1:36" ht="12.75" customHeight="1" x14ac:dyDescent="0.25">
      <c r="A841" s="31"/>
      <c r="B841" s="32"/>
      <c r="C841" s="78"/>
      <c r="D841" s="78"/>
      <c r="E841" s="78"/>
      <c r="F841" s="78"/>
      <c r="G841" s="78"/>
      <c r="H841" s="79"/>
      <c r="I841" s="80"/>
      <c r="J841" s="80"/>
      <c r="K841" s="80"/>
      <c r="L841" s="5"/>
      <c r="M841" s="32"/>
      <c r="N841" s="23"/>
      <c r="O841" s="5"/>
      <c r="P841" s="32"/>
      <c r="Q841" s="128"/>
      <c r="AI841" s="3"/>
      <c r="AJ841" s="3"/>
    </row>
    <row r="842" spans="1:36" ht="26.25" x14ac:dyDescent="0.4">
      <c r="A842" s="122"/>
      <c r="B842" s="238" t="s">
        <v>99</v>
      </c>
      <c r="C842" s="238"/>
      <c r="D842" s="238"/>
      <c r="E842" s="238"/>
      <c r="F842" s="238"/>
      <c r="G842" s="238"/>
      <c r="H842" s="72">
        <v>2402</v>
      </c>
      <c r="I842" s="73"/>
      <c r="J842" s="73"/>
      <c r="K842" s="73"/>
      <c r="L842" s="73"/>
      <c r="M842" s="73"/>
      <c r="N842" s="32"/>
      <c r="O842" s="32"/>
      <c r="P842" s="32"/>
      <c r="Q842" s="128"/>
      <c r="AI842" s="3"/>
      <c r="AJ842" s="3"/>
    </row>
    <row r="843" spans="1:36" ht="20.25" x14ac:dyDescent="0.2">
      <c r="A843" s="222" t="s">
        <v>9</v>
      </c>
      <c r="B843" s="223" t="s">
        <v>100</v>
      </c>
      <c r="C843" s="224"/>
      <c r="D843" s="224"/>
      <c r="E843" s="224"/>
      <c r="F843" s="224"/>
      <c r="G843" s="224"/>
      <c r="H843" s="225" t="s">
        <v>10</v>
      </c>
      <c r="I843" s="219" t="s">
        <v>2</v>
      </c>
      <c r="J843" s="219" t="s">
        <v>3</v>
      </c>
      <c r="K843" s="227" t="s">
        <v>4</v>
      </c>
      <c r="L843" s="219" t="s">
        <v>5</v>
      </c>
      <c r="M843" s="217" t="s">
        <v>6</v>
      </c>
      <c r="N843" s="217" t="s">
        <v>7</v>
      </c>
      <c r="O843" s="219" t="s">
        <v>8</v>
      </c>
      <c r="P843" s="32"/>
      <c r="Q843" s="128"/>
      <c r="AI843" s="3"/>
      <c r="AJ843" s="3"/>
    </row>
    <row r="844" spans="1:36" ht="15.75" x14ac:dyDescent="0.25">
      <c r="A844" s="218"/>
      <c r="B844" s="74" t="s">
        <v>101</v>
      </c>
      <c r="C844" s="74" t="s">
        <v>102</v>
      </c>
      <c r="D844" s="74" t="s">
        <v>103</v>
      </c>
      <c r="E844" s="74" t="s">
        <v>104</v>
      </c>
      <c r="F844" s="74" t="s">
        <v>105</v>
      </c>
      <c r="G844" s="74" t="s">
        <v>106</v>
      </c>
      <c r="H844" s="226"/>
      <c r="I844" s="218"/>
      <c r="J844" s="218"/>
      <c r="K844" s="218"/>
      <c r="L844" s="218"/>
      <c r="M844" s="218"/>
      <c r="N844" s="218"/>
      <c r="O844" s="218"/>
      <c r="P844" s="32"/>
      <c r="Q844" s="128"/>
      <c r="AI844" s="3"/>
      <c r="AJ844" s="3"/>
    </row>
    <row r="845" spans="1:36" ht="15.75" x14ac:dyDescent="0.25">
      <c r="A845" s="74">
        <v>2402</v>
      </c>
      <c r="B845" s="139">
        <v>704</v>
      </c>
      <c r="C845" s="139"/>
      <c r="D845" s="139"/>
      <c r="E845" s="139"/>
      <c r="F845" s="139"/>
      <c r="G845" s="139"/>
      <c r="H845" s="140"/>
      <c r="I845" s="141"/>
      <c r="J845" s="142"/>
      <c r="K845" s="143"/>
      <c r="L845" s="144"/>
      <c r="M845" s="145">
        <f>B845</f>
        <v>704</v>
      </c>
      <c r="N845" s="146"/>
      <c r="O845" s="144"/>
      <c r="P845" s="32"/>
      <c r="Q845" s="128"/>
      <c r="AI845" s="3"/>
      <c r="AJ845" s="3"/>
    </row>
    <row r="846" spans="1:36" ht="15.75" x14ac:dyDescent="0.25">
      <c r="A846" s="74">
        <v>2501</v>
      </c>
      <c r="B846" s="139"/>
      <c r="C846" s="139">
        <v>503</v>
      </c>
      <c r="D846" s="139"/>
      <c r="E846" s="139"/>
      <c r="F846" s="139"/>
      <c r="G846" s="139"/>
      <c r="H846" s="140"/>
      <c r="I846" s="147"/>
      <c r="J846" s="148"/>
      <c r="K846" s="149"/>
      <c r="L846" s="150">
        <f>IF(C846=0,"",C846/B845)</f>
        <v>0.71448863636363635</v>
      </c>
      <c r="M846" s="151">
        <v>534</v>
      </c>
      <c r="N846" s="152">
        <f t="shared" ref="N846:N850" si="143">IF(M846=0,"",M846/M845)</f>
        <v>0.75852272727272729</v>
      </c>
      <c r="O846" s="152">
        <f t="shared" ref="O846:O850" si="144">IF(M846=0,"",100%-N846)</f>
        <v>0.24147727272727271</v>
      </c>
      <c r="P846" s="32"/>
      <c r="Q846" s="128"/>
      <c r="AI846" s="3"/>
      <c r="AJ846" s="3"/>
    </row>
    <row r="847" spans="1:36" ht="15.75" x14ac:dyDescent="0.25">
      <c r="A847" s="74">
        <v>2502</v>
      </c>
      <c r="B847" s="139"/>
      <c r="C847" s="139"/>
      <c r="D847" s="139">
        <v>413</v>
      </c>
      <c r="E847" s="139"/>
      <c r="F847" s="139"/>
      <c r="G847" s="139"/>
      <c r="H847" s="140"/>
      <c r="I847" s="147"/>
      <c r="J847" s="148"/>
      <c r="K847" s="149"/>
      <c r="L847" s="153">
        <f>IF(D847=0,"",D847/C846)</f>
        <v>0.82107355864811138</v>
      </c>
      <c r="M847" s="151">
        <v>463</v>
      </c>
      <c r="N847" s="154">
        <f t="shared" si="143"/>
        <v>0.86704119850187267</v>
      </c>
      <c r="O847" s="154">
        <f t="shared" si="144"/>
        <v>0.13295880149812733</v>
      </c>
      <c r="P847" s="11">
        <f>M847/M845</f>
        <v>0.65767045454545459</v>
      </c>
      <c r="Q847" s="128"/>
      <c r="AI847" s="3"/>
      <c r="AJ847" s="3"/>
    </row>
    <row r="848" spans="1:36" ht="15.75" x14ac:dyDescent="0.25">
      <c r="A848" s="74">
        <v>2601</v>
      </c>
      <c r="B848" s="139"/>
      <c r="C848" s="139"/>
      <c r="D848" s="139"/>
      <c r="E848" s="139"/>
      <c r="F848" s="139"/>
      <c r="G848" s="139"/>
      <c r="H848" s="140"/>
      <c r="I848" s="147"/>
      <c r="J848" s="148"/>
      <c r="K848" s="149"/>
      <c r="L848" s="153" t="str">
        <f>IF(E848=0,"",E848/D847)</f>
        <v/>
      </c>
      <c r="M848" s="151"/>
      <c r="N848" s="154" t="str">
        <f t="shared" si="143"/>
        <v/>
      </c>
      <c r="O848" s="154" t="str">
        <f t="shared" si="144"/>
        <v/>
      </c>
      <c r="P848" s="32"/>
      <c r="Q848" s="128"/>
      <c r="AI848" s="3"/>
      <c r="AJ848" s="3"/>
    </row>
    <row r="849" spans="1:36" ht="15.75" x14ac:dyDescent="0.25">
      <c r="A849" s="75" t="s">
        <v>134</v>
      </c>
      <c r="B849" s="139"/>
      <c r="C849" s="139"/>
      <c r="D849" s="139"/>
      <c r="E849" s="139"/>
      <c r="F849" s="139"/>
      <c r="G849" s="139"/>
      <c r="H849" s="140"/>
      <c r="I849" s="147"/>
      <c r="J849" s="148"/>
      <c r="K849" s="149"/>
      <c r="L849" s="153" t="str">
        <f>IF(F849=0,"",F849/E848)</f>
        <v/>
      </c>
      <c r="M849" s="151"/>
      <c r="N849" s="154" t="str">
        <f t="shared" si="143"/>
        <v/>
      </c>
      <c r="O849" s="154" t="str">
        <f t="shared" si="144"/>
        <v/>
      </c>
      <c r="P849" s="32"/>
      <c r="Q849" s="128"/>
      <c r="AI849" s="3"/>
      <c r="AJ849" s="3"/>
    </row>
    <row r="850" spans="1:36" ht="15.75" x14ac:dyDescent="0.25">
      <c r="A850" s="75" t="s">
        <v>136</v>
      </c>
      <c r="B850" s="139"/>
      <c r="C850" s="139"/>
      <c r="D850" s="139"/>
      <c r="E850" s="139"/>
      <c r="F850" s="139"/>
      <c r="G850" s="139"/>
      <c r="H850" s="140"/>
      <c r="I850" s="147"/>
      <c r="J850" s="148"/>
      <c r="K850" s="149"/>
      <c r="L850" s="153" t="str">
        <f>IF(G850=0,"",G850/F849)</f>
        <v/>
      </c>
      <c r="M850" s="155"/>
      <c r="N850" s="154" t="str">
        <f t="shared" si="143"/>
        <v/>
      </c>
      <c r="O850" s="154" t="str">
        <f t="shared" si="144"/>
        <v/>
      </c>
      <c r="P850" s="32"/>
      <c r="Q850" s="128"/>
      <c r="AI850" s="3"/>
      <c r="AJ850" s="3"/>
    </row>
    <row r="851" spans="1:36" ht="15.75" x14ac:dyDescent="0.25">
      <c r="A851" s="75" t="s">
        <v>137</v>
      </c>
      <c r="B851" s="139"/>
      <c r="C851" s="139"/>
      <c r="D851" s="139"/>
      <c r="E851" s="139"/>
      <c r="F851" s="139"/>
      <c r="G851" s="139"/>
      <c r="H851" s="140"/>
      <c r="I851" s="147"/>
      <c r="J851" s="148"/>
      <c r="K851" s="156"/>
      <c r="L851" s="157"/>
      <c r="M851" s="155"/>
      <c r="N851" s="158"/>
      <c r="O851" s="159"/>
      <c r="P851" s="32"/>
      <c r="Q851" s="128"/>
      <c r="AI851" s="3"/>
      <c r="AJ851" s="3"/>
    </row>
    <row r="852" spans="1:36" ht="15.75" x14ac:dyDescent="0.25">
      <c r="A852" s="75" t="s">
        <v>139</v>
      </c>
      <c r="B852" s="139"/>
      <c r="C852" s="139"/>
      <c r="D852" s="139"/>
      <c r="E852" s="139"/>
      <c r="F852" s="139"/>
      <c r="G852" s="139"/>
      <c r="H852" s="140"/>
      <c r="I852" s="147"/>
      <c r="J852" s="148"/>
      <c r="K852" s="156"/>
      <c r="L852" s="157"/>
      <c r="M852" s="155"/>
      <c r="N852" s="158"/>
      <c r="O852" s="159"/>
      <c r="P852" s="32"/>
      <c r="Q852" s="128"/>
      <c r="AI852" s="3"/>
      <c r="AJ852" s="3"/>
    </row>
    <row r="853" spans="1:36" ht="15.75" x14ac:dyDescent="0.25">
      <c r="A853" s="75" t="s">
        <v>140</v>
      </c>
      <c r="B853" s="139"/>
      <c r="C853" s="139"/>
      <c r="D853" s="139"/>
      <c r="E853" s="139"/>
      <c r="F853" s="139"/>
      <c r="G853" s="139"/>
      <c r="H853" s="140"/>
      <c r="I853" s="147"/>
      <c r="J853" s="148"/>
      <c r="K853" s="156"/>
      <c r="L853" s="157"/>
      <c r="M853" s="155"/>
      <c r="N853" s="158"/>
      <c r="O853" s="159"/>
      <c r="P853" s="32"/>
      <c r="Q853" s="128"/>
      <c r="AI853" s="3"/>
      <c r="AJ853" s="3"/>
    </row>
    <row r="854" spans="1:36" ht="15.75" x14ac:dyDescent="0.25">
      <c r="A854" s="75" t="s">
        <v>141</v>
      </c>
      <c r="B854" s="160"/>
      <c r="C854" s="160"/>
      <c r="D854" s="160"/>
      <c r="E854" s="160"/>
      <c r="F854" s="160"/>
      <c r="G854" s="160"/>
      <c r="H854" s="140"/>
      <c r="I854" s="161"/>
      <c r="J854" s="162"/>
      <c r="K854" s="163"/>
      <c r="L854" s="164"/>
      <c r="M854" s="155"/>
      <c r="N854" s="165"/>
      <c r="O854" s="166"/>
      <c r="P854" s="32"/>
      <c r="Q854" s="128"/>
      <c r="AI854" s="3"/>
      <c r="AJ854" s="3"/>
    </row>
    <row r="855" spans="1:36" ht="18" customHeight="1" x14ac:dyDescent="0.25">
      <c r="A855" s="31"/>
      <c r="B855" s="232" t="s">
        <v>114</v>
      </c>
      <c r="C855" s="232"/>
      <c r="D855" s="232"/>
      <c r="E855" s="232"/>
      <c r="F855" s="232"/>
      <c r="G855" s="232"/>
      <c r="H855" s="138">
        <f>SUM(H845:H854)</f>
        <v>0</v>
      </c>
      <c r="I855" s="77" t="str">
        <f>IF(H853=0,"",H853/B845)</f>
        <v/>
      </c>
      <c r="J855" s="77" t="str">
        <f>IF(H855=0,"",H855/B845)</f>
        <v/>
      </c>
      <c r="K855" s="77" t="str">
        <f>IF(H853=0,"",J855-I855)</f>
        <v/>
      </c>
      <c r="L855" s="5"/>
      <c r="M855" s="32"/>
      <c r="N855" s="23"/>
      <c r="O855" s="5"/>
      <c r="P855" s="32"/>
      <c r="Q855" s="128"/>
      <c r="AI855" s="3"/>
      <c r="AJ855" s="3"/>
    </row>
    <row r="856" spans="1:36" ht="12.75" customHeight="1" x14ac:dyDescent="0.25">
      <c r="A856" s="31"/>
      <c r="B856" s="32"/>
      <c r="C856" s="78"/>
      <c r="D856" s="78"/>
      <c r="E856" s="78"/>
      <c r="F856" s="78"/>
      <c r="G856" s="78"/>
      <c r="H856" s="79"/>
      <c r="I856" s="80"/>
      <c r="J856" s="80"/>
      <c r="K856" s="80"/>
      <c r="L856" s="5"/>
      <c r="M856" s="32"/>
      <c r="N856" s="23"/>
      <c r="O856" s="5"/>
      <c r="P856" s="32"/>
      <c r="AI856" s="3"/>
      <c r="AJ856" s="3"/>
    </row>
    <row r="857" spans="1:36" ht="12.75" customHeight="1" x14ac:dyDescent="0.25">
      <c r="A857" s="31"/>
      <c r="B857" s="32"/>
      <c r="C857" s="78"/>
      <c r="D857" s="78"/>
      <c r="E857" s="78"/>
      <c r="F857" s="78"/>
      <c r="G857" s="78"/>
      <c r="H857" s="79"/>
      <c r="I857" s="80"/>
      <c r="J857" s="80"/>
      <c r="K857" s="80"/>
      <c r="L857" s="5"/>
      <c r="M857" s="32"/>
      <c r="N857" s="23"/>
      <c r="O857" s="5"/>
      <c r="P857" s="32"/>
      <c r="AI857" s="3"/>
      <c r="AJ857" s="3"/>
    </row>
    <row r="858" spans="1:36" s="214" customFormat="1" ht="26.25" x14ac:dyDescent="0.4">
      <c r="A858" s="122"/>
      <c r="B858" s="238" t="s">
        <v>99</v>
      </c>
      <c r="C858" s="238"/>
      <c r="D858" s="238"/>
      <c r="E858" s="238"/>
      <c r="F858" s="238"/>
      <c r="G858" s="238"/>
      <c r="H858" s="72">
        <v>2502</v>
      </c>
      <c r="I858" s="73"/>
      <c r="J858" s="73"/>
      <c r="K858" s="73"/>
      <c r="L858" s="73"/>
      <c r="M858" s="73"/>
      <c r="N858" s="32"/>
      <c r="O858" s="32"/>
      <c r="P858" s="32"/>
      <c r="AI858" s="3"/>
      <c r="AJ858" s="3"/>
    </row>
    <row r="859" spans="1:36" s="214" customFormat="1" ht="20.25" x14ac:dyDescent="0.2">
      <c r="A859" s="222" t="s">
        <v>9</v>
      </c>
      <c r="B859" s="223" t="s">
        <v>100</v>
      </c>
      <c r="C859" s="224"/>
      <c r="D859" s="224"/>
      <c r="E859" s="224"/>
      <c r="F859" s="224"/>
      <c r="G859" s="224"/>
      <c r="H859" s="225" t="s">
        <v>10</v>
      </c>
      <c r="I859" s="219" t="s">
        <v>2</v>
      </c>
      <c r="J859" s="219" t="s">
        <v>3</v>
      </c>
      <c r="K859" s="227" t="s">
        <v>4</v>
      </c>
      <c r="L859" s="219" t="s">
        <v>5</v>
      </c>
      <c r="M859" s="217" t="s">
        <v>6</v>
      </c>
      <c r="N859" s="217" t="s">
        <v>7</v>
      </c>
      <c r="O859" s="219" t="s">
        <v>8</v>
      </c>
      <c r="P859" s="32"/>
      <c r="AI859" s="3"/>
      <c r="AJ859" s="3"/>
    </row>
    <row r="860" spans="1:36" s="214" customFormat="1" ht="15.75" x14ac:dyDescent="0.25">
      <c r="A860" s="218"/>
      <c r="B860" s="74" t="s">
        <v>101</v>
      </c>
      <c r="C860" s="74" t="s">
        <v>102</v>
      </c>
      <c r="D860" s="74" t="s">
        <v>103</v>
      </c>
      <c r="E860" s="74" t="s">
        <v>104</v>
      </c>
      <c r="F860" s="74" t="s">
        <v>105</v>
      </c>
      <c r="G860" s="74" t="s">
        <v>106</v>
      </c>
      <c r="H860" s="226"/>
      <c r="I860" s="218"/>
      <c r="J860" s="218"/>
      <c r="K860" s="218"/>
      <c r="L860" s="218"/>
      <c r="M860" s="218"/>
      <c r="N860" s="218"/>
      <c r="O860" s="218"/>
      <c r="P860" s="32"/>
      <c r="AI860" s="3"/>
      <c r="AJ860" s="3"/>
    </row>
    <row r="861" spans="1:36" s="214" customFormat="1" ht="15.75" x14ac:dyDescent="0.25">
      <c r="A861" s="74">
        <v>2502</v>
      </c>
      <c r="B861" s="139">
        <v>777</v>
      </c>
      <c r="C861" s="139"/>
      <c r="D861" s="139"/>
      <c r="E861" s="139"/>
      <c r="F861" s="139"/>
      <c r="G861" s="139"/>
      <c r="H861" s="140"/>
      <c r="I861" s="141"/>
      <c r="J861" s="142"/>
      <c r="K861" s="143"/>
      <c r="L861" s="144"/>
      <c r="M861" s="145">
        <f>B861</f>
        <v>777</v>
      </c>
      <c r="N861" s="146"/>
      <c r="O861" s="144"/>
      <c r="P861" s="32"/>
      <c r="AI861" s="3"/>
      <c r="AJ861" s="3"/>
    </row>
    <row r="862" spans="1:36" s="214" customFormat="1" ht="15.75" x14ac:dyDescent="0.25">
      <c r="A862" s="74">
        <v>2601</v>
      </c>
      <c r="B862" s="139"/>
      <c r="C862" s="139"/>
      <c r="D862" s="139"/>
      <c r="E862" s="139"/>
      <c r="F862" s="139"/>
      <c r="G862" s="139"/>
      <c r="H862" s="140"/>
      <c r="I862" s="147"/>
      <c r="J862" s="148"/>
      <c r="K862" s="149"/>
      <c r="L862" s="150" t="str">
        <f>IF(C862=0,"",C862/B861)</f>
        <v/>
      </c>
      <c r="M862" s="151"/>
      <c r="N862" s="152" t="str">
        <f t="shared" ref="N862:N866" si="145">IF(M862=0,"",M862/M861)</f>
        <v/>
      </c>
      <c r="O862" s="152" t="str">
        <f t="shared" ref="O862:O866" si="146">IF(M862=0,"",100%-N862)</f>
        <v/>
      </c>
      <c r="P862" s="32"/>
      <c r="AI862" s="3"/>
      <c r="AJ862" s="3"/>
    </row>
    <row r="863" spans="1:36" s="214" customFormat="1" ht="15.75" x14ac:dyDescent="0.25">
      <c r="A863" s="215">
        <v>2602</v>
      </c>
      <c r="B863" s="139"/>
      <c r="C863" s="139"/>
      <c r="D863" s="139"/>
      <c r="E863" s="139"/>
      <c r="F863" s="139"/>
      <c r="G863" s="139"/>
      <c r="H863" s="140"/>
      <c r="I863" s="147"/>
      <c r="J863" s="148"/>
      <c r="K863" s="149"/>
      <c r="L863" s="153" t="str">
        <f>IF(D863=0,"",D863/C862)</f>
        <v/>
      </c>
      <c r="M863" s="151"/>
      <c r="N863" s="154" t="str">
        <f t="shared" si="145"/>
        <v/>
      </c>
      <c r="O863" s="154" t="str">
        <f t="shared" si="146"/>
        <v/>
      </c>
      <c r="P863" s="11">
        <f>M863/M861</f>
        <v>0</v>
      </c>
      <c r="AI863" s="3"/>
      <c r="AJ863" s="3"/>
    </row>
    <row r="864" spans="1:36" s="214" customFormat="1" ht="15.75" x14ac:dyDescent="0.25">
      <c r="A864" s="215">
        <v>2701</v>
      </c>
      <c r="B864" s="139"/>
      <c r="C864" s="139"/>
      <c r="D864" s="139"/>
      <c r="E864" s="139"/>
      <c r="F864" s="139"/>
      <c r="G864" s="139"/>
      <c r="H864" s="140"/>
      <c r="I864" s="147"/>
      <c r="J864" s="148"/>
      <c r="K864" s="149"/>
      <c r="L864" s="153" t="str">
        <f>IF(E864=0,"",E864/D863)</f>
        <v/>
      </c>
      <c r="M864" s="151"/>
      <c r="N864" s="154" t="str">
        <f t="shared" si="145"/>
        <v/>
      </c>
      <c r="O864" s="154" t="str">
        <f t="shared" si="146"/>
        <v/>
      </c>
      <c r="P864" s="32"/>
      <c r="AI864" s="3"/>
      <c r="AJ864" s="3"/>
    </row>
    <row r="865" spans="1:36" s="214" customFormat="1" ht="15.75" x14ac:dyDescent="0.25">
      <c r="A865" s="215">
        <v>2702</v>
      </c>
      <c r="B865" s="139"/>
      <c r="C865" s="139"/>
      <c r="D865" s="139"/>
      <c r="E865" s="139"/>
      <c r="F865" s="139"/>
      <c r="G865" s="139"/>
      <c r="H865" s="140"/>
      <c r="I865" s="147"/>
      <c r="J865" s="148"/>
      <c r="K865" s="149"/>
      <c r="L865" s="153" t="str">
        <f>IF(F865=0,"",F865/E864)</f>
        <v/>
      </c>
      <c r="M865" s="151"/>
      <c r="N865" s="154" t="str">
        <f t="shared" si="145"/>
        <v/>
      </c>
      <c r="O865" s="154" t="str">
        <f t="shared" si="146"/>
        <v/>
      </c>
      <c r="P865" s="32"/>
      <c r="AI865" s="3"/>
      <c r="AJ865" s="3"/>
    </row>
    <row r="866" spans="1:36" s="214" customFormat="1" ht="15.75" x14ac:dyDescent="0.25">
      <c r="A866" s="215">
        <v>2801</v>
      </c>
      <c r="B866" s="139"/>
      <c r="C866" s="139"/>
      <c r="D866" s="139"/>
      <c r="E866" s="139"/>
      <c r="F866" s="139"/>
      <c r="G866" s="139"/>
      <c r="H866" s="140"/>
      <c r="I866" s="147"/>
      <c r="J866" s="148"/>
      <c r="K866" s="149"/>
      <c r="L866" s="153" t="str">
        <f>IF(G866=0,"",G866/F865)</f>
        <v/>
      </c>
      <c r="M866" s="155"/>
      <c r="N866" s="154" t="str">
        <f t="shared" si="145"/>
        <v/>
      </c>
      <c r="O866" s="154" t="str">
        <f t="shared" si="146"/>
        <v/>
      </c>
      <c r="P866" s="32"/>
      <c r="AI866" s="3"/>
      <c r="AJ866" s="3"/>
    </row>
    <row r="867" spans="1:36" s="214" customFormat="1" ht="15.75" x14ac:dyDescent="0.25">
      <c r="A867" s="215">
        <v>2802</v>
      </c>
      <c r="B867" s="139"/>
      <c r="C867" s="139"/>
      <c r="D867" s="139"/>
      <c r="E867" s="139"/>
      <c r="F867" s="139"/>
      <c r="G867" s="139"/>
      <c r="H867" s="140"/>
      <c r="I867" s="147"/>
      <c r="J867" s="148"/>
      <c r="K867" s="156"/>
      <c r="L867" s="157"/>
      <c r="M867" s="155"/>
      <c r="N867" s="158"/>
      <c r="O867" s="159"/>
      <c r="P867" s="32"/>
      <c r="AI867" s="3"/>
      <c r="AJ867" s="3"/>
    </row>
    <row r="868" spans="1:36" s="214" customFormat="1" ht="15.75" x14ac:dyDescent="0.25">
      <c r="A868" s="215">
        <v>2901</v>
      </c>
      <c r="B868" s="139"/>
      <c r="C868" s="139"/>
      <c r="D868" s="139"/>
      <c r="E868" s="139"/>
      <c r="F868" s="139"/>
      <c r="G868" s="139"/>
      <c r="H868" s="140"/>
      <c r="I868" s="147"/>
      <c r="J868" s="148"/>
      <c r="K868" s="156"/>
      <c r="L868" s="157"/>
      <c r="M868" s="155"/>
      <c r="N868" s="158"/>
      <c r="O868" s="159"/>
      <c r="P868" s="32"/>
      <c r="AI868" s="3"/>
      <c r="AJ868" s="3"/>
    </row>
    <row r="869" spans="1:36" s="214" customFormat="1" ht="15.75" x14ac:dyDescent="0.25">
      <c r="A869" s="215">
        <v>2902</v>
      </c>
      <c r="B869" s="139"/>
      <c r="C869" s="139"/>
      <c r="D869" s="139"/>
      <c r="E869" s="139"/>
      <c r="F869" s="139"/>
      <c r="G869" s="139"/>
      <c r="H869" s="140"/>
      <c r="I869" s="147"/>
      <c r="J869" s="148"/>
      <c r="K869" s="156"/>
      <c r="L869" s="157"/>
      <c r="M869" s="155"/>
      <c r="N869" s="158"/>
      <c r="O869" s="159"/>
      <c r="P869" s="32"/>
      <c r="AI869" s="3"/>
      <c r="AJ869" s="3"/>
    </row>
    <row r="870" spans="1:36" s="214" customFormat="1" ht="15.75" x14ac:dyDescent="0.25">
      <c r="A870" s="215">
        <v>3001</v>
      </c>
      <c r="B870" s="160"/>
      <c r="C870" s="160"/>
      <c r="D870" s="160"/>
      <c r="E870" s="160"/>
      <c r="F870" s="160"/>
      <c r="G870" s="160"/>
      <c r="H870" s="140"/>
      <c r="I870" s="161"/>
      <c r="J870" s="162"/>
      <c r="K870" s="163"/>
      <c r="L870" s="164"/>
      <c r="M870" s="155"/>
      <c r="N870" s="165"/>
      <c r="O870" s="166"/>
      <c r="P870" s="32"/>
      <c r="AI870" s="3"/>
      <c r="AJ870" s="3"/>
    </row>
    <row r="871" spans="1:36" s="214" customFormat="1" ht="18" customHeight="1" x14ac:dyDescent="0.25">
      <c r="A871" s="31"/>
      <c r="B871" s="232" t="s">
        <v>114</v>
      </c>
      <c r="C871" s="232"/>
      <c r="D871" s="232"/>
      <c r="E871" s="232"/>
      <c r="F871" s="232"/>
      <c r="G871" s="232"/>
      <c r="H871" s="138">
        <f>SUM(H861:H870)</f>
        <v>0</v>
      </c>
      <c r="I871" s="77" t="str">
        <f>IF(H869=0,"",H869/B861)</f>
        <v/>
      </c>
      <c r="J871" s="77" t="str">
        <f>IF(H871=0,"",H871/B861)</f>
        <v/>
      </c>
      <c r="K871" s="77" t="str">
        <f>IF(H869=0,"",J871-I871)</f>
        <v/>
      </c>
      <c r="L871" s="5"/>
      <c r="M871" s="32"/>
      <c r="N871" s="23"/>
      <c r="O871" s="5"/>
      <c r="P871" s="32"/>
      <c r="AI871" s="3"/>
      <c r="AJ871" s="3"/>
    </row>
    <row r="872" spans="1:36" ht="12.75" customHeight="1" x14ac:dyDescent="0.25">
      <c r="A872" s="31"/>
      <c r="B872" s="32"/>
      <c r="C872" s="78"/>
      <c r="D872" s="78"/>
      <c r="E872" s="78"/>
      <c r="F872" s="78"/>
      <c r="G872" s="78"/>
      <c r="H872" s="79"/>
      <c r="I872" s="80"/>
      <c r="J872" s="80"/>
      <c r="K872" s="80"/>
      <c r="L872" s="5"/>
      <c r="M872" s="32"/>
      <c r="N872" s="23"/>
      <c r="O872" s="5"/>
      <c r="P872" s="32"/>
      <c r="AI872" s="3"/>
      <c r="AJ872" s="3"/>
    </row>
    <row r="873" spans="1:36" ht="12.75" customHeight="1" x14ac:dyDescent="0.25">
      <c r="A873" s="31"/>
      <c r="B873" s="32"/>
      <c r="C873" s="78"/>
      <c r="D873" s="78"/>
      <c r="E873" s="78"/>
      <c r="F873" s="78"/>
      <c r="G873" s="78"/>
      <c r="H873" s="79"/>
      <c r="I873" s="80"/>
      <c r="J873" s="80"/>
      <c r="K873" s="80"/>
      <c r="L873" s="5"/>
      <c r="M873" s="32"/>
      <c r="N873" s="23"/>
      <c r="O873" s="5"/>
      <c r="P873" s="32"/>
      <c r="AI873" s="3"/>
      <c r="AJ873" s="3"/>
    </row>
    <row r="874" spans="1:36" ht="12.75" customHeight="1" x14ac:dyDescent="0.25">
      <c r="A874" s="31"/>
      <c r="B874" s="32"/>
      <c r="C874" s="78"/>
      <c r="D874" s="78"/>
      <c r="E874" s="78"/>
      <c r="F874" s="78"/>
      <c r="G874" s="78"/>
      <c r="H874" s="79"/>
      <c r="I874" s="80"/>
      <c r="J874" s="80"/>
      <c r="K874" s="80"/>
      <c r="L874" s="5"/>
      <c r="M874" s="32"/>
      <c r="N874" s="23"/>
      <c r="O874" s="5"/>
      <c r="P874" s="32"/>
      <c r="AI874" s="3"/>
      <c r="AJ874" s="3"/>
    </row>
    <row r="875" spans="1:36" ht="12.75" customHeight="1" x14ac:dyDescent="0.25">
      <c r="A875" s="31"/>
      <c r="B875" s="32"/>
      <c r="C875" s="78"/>
      <c r="D875" s="78"/>
      <c r="E875" s="78"/>
      <c r="F875" s="78"/>
      <c r="G875" s="78"/>
      <c r="H875" s="79"/>
      <c r="I875" s="80"/>
      <c r="J875" s="80"/>
      <c r="K875" s="80"/>
      <c r="L875" s="5"/>
      <c r="M875" s="32"/>
      <c r="N875" s="23"/>
      <c r="O875" s="5"/>
      <c r="P875" s="32"/>
      <c r="AI875" s="3"/>
      <c r="AJ875" s="3"/>
    </row>
    <row r="876" spans="1:36" ht="12.75" customHeight="1" x14ac:dyDescent="0.25">
      <c r="A876" s="31"/>
      <c r="B876" s="32"/>
      <c r="C876" s="78"/>
      <c r="D876" s="78"/>
      <c r="E876" s="78"/>
      <c r="F876" s="78"/>
      <c r="G876" s="78"/>
      <c r="H876" s="79"/>
      <c r="I876" s="80"/>
      <c r="J876" s="80"/>
      <c r="K876" s="80"/>
      <c r="L876" s="5"/>
      <c r="M876" s="32"/>
      <c r="N876" s="23"/>
      <c r="O876" s="5"/>
      <c r="P876" s="32"/>
      <c r="AI876" s="3"/>
      <c r="AJ876" s="3"/>
    </row>
    <row r="877" spans="1:36" ht="12.75" customHeight="1" x14ac:dyDescent="0.25">
      <c r="A877" s="31"/>
      <c r="B877" s="32"/>
      <c r="C877" s="78"/>
      <c r="D877" s="78"/>
      <c r="E877" s="78"/>
      <c r="F877" s="78"/>
      <c r="G877" s="78"/>
      <c r="H877" s="79"/>
      <c r="I877" s="80"/>
      <c r="J877" s="80"/>
      <c r="K877" s="80"/>
      <c r="L877" s="5"/>
      <c r="M877" s="32"/>
      <c r="N877" s="23"/>
      <c r="O877" s="5"/>
      <c r="P877" s="32"/>
      <c r="AI877" s="3"/>
      <c r="AJ877" s="3"/>
    </row>
    <row r="878" spans="1:36" ht="12.75" customHeight="1" x14ac:dyDescent="0.25">
      <c r="A878" s="31"/>
      <c r="B878" s="32"/>
      <c r="C878" s="78"/>
      <c r="D878" s="78"/>
      <c r="E878" s="78"/>
      <c r="F878" s="78"/>
      <c r="G878" s="78"/>
      <c r="H878" s="79"/>
      <c r="I878" s="80"/>
      <c r="J878" s="80"/>
      <c r="K878" s="80"/>
      <c r="L878" s="5"/>
      <c r="M878" s="32"/>
      <c r="N878" s="23"/>
      <c r="O878" s="5"/>
      <c r="P878" s="32"/>
      <c r="AI878" s="3"/>
      <c r="AJ878" s="3"/>
    </row>
    <row r="879" spans="1:36" ht="12.75" customHeight="1" x14ac:dyDescent="0.25">
      <c r="A879" s="31"/>
      <c r="B879" s="32"/>
      <c r="C879" s="78"/>
      <c r="D879" s="78"/>
      <c r="E879" s="78"/>
      <c r="F879" s="78"/>
      <c r="G879" s="78"/>
      <c r="H879" s="79"/>
      <c r="I879" s="80"/>
      <c r="J879" s="80"/>
      <c r="K879" s="80"/>
      <c r="L879" s="5"/>
      <c r="M879" s="32"/>
      <c r="N879" s="23"/>
      <c r="O879" s="5"/>
      <c r="P879" s="32"/>
      <c r="AI879" s="3"/>
      <c r="AJ879" s="3"/>
    </row>
    <row r="880" spans="1:36" ht="12.75" customHeight="1" x14ac:dyDescent="0.25">
      <c r="A880" s="31"/>
      <c r="B880" s="32"/>
      <c r="C880" s="78"/>
      <c r="D880" s="78"/>
      <c r="E880" s="78"/>
      <c r="F880" s="78"/>
      <c r="G880" s="78"/>
      <c r="H880" s="79"/>
      <c r="I880" s="80"/>
      <c r="J880" s="80"/>
      <c r="K880" s="80"/>
      <c r="L880" s="5"/>
      <c r="M880" s="32"/>
      <c r="N880" s="23"/>
      <c r="O880" s="5"/>
      <c r="P880" s="32"/>
      <c r="AI880" s="3"/>
      <c r="AJ880" s="3"/>
    </row>
    <row r="881" spans="1:36" ht="12.75" customHeight="1" x14ac:dyDescent="0.25">
      <c r="A881" s="31"/>
      <c r="B881" s="32"/>
      <c r="C881" s="78"/>
      <c r="D881" s="78"/>
      <c r="E881" s="78"/>
      <c r="F881" s="78"/>
      <c r="G881" s="78"/>
      <c r="H881" s="79"/>
      <c r="I881" s="80"/>
      <c r="J881" s="80"/>
      <c r="K881" s="80"/>
      <c r="L881" s="5"/>
      <c r="M881" s="32"/>
      <c r="N881" s="23"/>
      <c r="O881" s="5"/>
      <c r="P881" s="32"/>
      <c r="AI881" s="3"/>
      <c r="AJ881" s="3"/>
    </row>
    <row r="882" spans="1:36" ht="12.75" customHeight="1" x14ac:dyDescent="0.25">
      <c r="A882" s="31"/>
      <c r="B882" s="32"/>
      <c r="C882" s="78"/>
      <c r="D882" s="78"/>
      <c r="E882" s="78"/>
      <c r="F882" s="78"/>
      <c r="G882" s="78"/>
      <c r="H882" s="79"/>
      <c r="I882" s="80"/>
      <c r="J882" s="80"/>
      <c r="K882" s="80"/>
      <c r="L882" s="5"/>
      <c r="M882" s="32"/>
      <c r="N882" s="23"/>
      <c r="O882" s="5"/>
      <c r="P882" s="32"/>
      <c r="AI882" s="3"/>
      <c r="AJ882" s="3"/>
    </row>
    <row r="883" spans="1:36" ht="12.75" customHeight="1" x14ac:dyDescent="0.25">
      <c r="A883" s="31"/>
      <c r="B883" s="32"/>
      <c r="C883" s="78"/>
      <c r="D883" s="78"/>
      <c r="E883" s="78"/>
      <c r="F883" s="78"/>
      <c r="G883" s="78"/>
      <c r="H883" s="79"/>
      <c r="I883" s="80"/>
      <c r="J883" s="80"/>
      <c r="K883" s="80"/>
      <c r="L883" s="5"/>
      <c r="M883" s="32"/>
      <c r="N883" s="23"/>
      <c r="O883" s="5"/>
      <c r="P883" s="32"/>
      <c r="AI883" s="3"/>
      <c r="AJ883" s="3"/>
    </row>
    <row r="884" spans="1:36" ht="12.75" customHeight="1" x14ac:dyDescent="0.25">
      <c r="A884" s="31"/>
      <c r="B884" s="32"/>
      <c r="C884" s="78"/>
      <c r="D884" s="78"/>
      <c r="E884" s="78"/>
      <c r="F884" s="78"/>
      <c r="G884" s="78"/>
      <c r="H884" s="79"/>
      <c r="I884" s="80"/>
      <c r="J884" s="80"/>
      <c r="K884" s="80"/>
      <c r="L884" s="5"/>
      <c r="M884" s="32"/>
      <c r="N884" s="23"/>
      <c r="O884" s="5"/>
      <c r="P884" s="32"/>
      <c r="AI884" s="3"/>
      <c r="AJ884" s="3"/>
    </row>
    <row r="885" spans="1:36" ht="12.75" customHeight="1" x14ac:dyDescent="0.25">
      <c r="A885" s="31"/>
      <c r="B885" s="32"/>
      <c r="C885" s="78"/>
      <c r="D885" s="78"/>
      <c r="E885" s="78"/>
      <c r="F885" s="78"/>
      <c r="G885" s="78"/>
      <c r="H885" s="79"/>
      <c r="I885" s="80"/>
      <c r="J885" s="80"/>
      <c r="K885" s="80"/>
      <c r="L885" s="5"/>
      <c r="M885" s="32"/>
      <c r="N885" s="23"/>
      <c r="O885" s="5"/>
      <c r="P885" s="32"/>
      <c r="AI885" s="3"/>
      <c r="AJ885" s="3"/>
    </row>
    <row r="886" spans="1:36" ht="12.75" customHeight="1" x14ac:dyDescent="0.25">
      <c r="A886" s="31"/>
      <c r="B886" s="32"/>
      <c r="C886" s="78"/>
      <c r="D886" s="78"/>
      <c r="E886" s="78"/>
      <c r="F886" s="78"/>
      <c r="G886" s="78"/>
      <c r="H886" s="79"/>
      <c r="I886" s="80"/>
      <c r="J886" s="80"/>
      <c r="K886" s="80"/>
      <c r="L886" s="5"/>
      <c r="M886" s="32"/>
      <c r="N886" s="23"/>
      <c r="O886" s="5"/>
      <c r="P886" s="32"/>
      <c r="AI886" s="3"/>
      <c r="AJ886" s="3"/>
    </row>
    <row r="887" spans="1:36" ht="12.75" customHeight="1" x14ac:dyDescent="0.25">
      <c r="A887" s="31"/>
      <c r="B887" s="32"/>
      <c r="C887" s="78"/>
      <c r="D887" s="78"/>
      <c r="E887" s="78"/>
      <c r="F887" s="78"/>
      <c r="G887" s="78"/>
      <c r="H887" s="79"/>
      <c r="I887" s="80"/>
      <c r="J887" s="80"/>
      <c r="K887" s="80"/>
      <c r="L887" s="5"/>
      <c r="M887" s="32"/>
      <c r="N887" s="23"/>
      <c r="O887" s="5"/>
      <c r="P887" s="32"/>
      <c r="AI887" s="3"/>
      <c r="AJ887" s="3"/>
    </row>
    <row r="888" spans="1:36" ht="12.75" customHeight="1" x14ac:dyDescent="0.25">
      <c r="A888" s="31"/>
      <c r="B888" s="32"/>
      <c r="C888" s="78"/>
      <c r="D888" s="78"/>
      <c r="E888" s="78"/>
      <c r="F888" s="78"/>
      <c r="G888" s="78"/>
      <c r="H888" s="79"/>
      <c r="I888" s="80"/>
      <c r="J888" s="80"/>
      <c r="K888" s="80"/>
      <c r="L888" s="5"/>
      <c r="M888" s="32"/>
      <c r="N888" s="23"/>
      <c r="O888" s="5"/>
      <c r="P888" s="32"/>
      <c r="AI888" s="3"/>
      <c r="AJ888" s="3"/>
    </row>
    <row r="889" spans="1:36" ht="12.75" customHeight="1" x14ac:dyDescent="0.25">
      <c r="A889" s="31"/>
      <c r="B889" s="32"/>
      <c r="C889" s="78"/>
      <c r="D889" s="78"/>
      <c r="E889" s="78"/>
      <c r="F889" s="78"/>
      <c r="G889" s="78"/>
      <c r="H889" s="79"/>
      <c r="I889" s="80"/>
      <c r="J889" s="80"/>
      <c r="K889" s="80"/>
      <c r="L889" s="5"/>
      <c r="M889" s="32"/>
      <c r="N889" s="23"/>
      <c r="O889" s="5"/>
      <c r="P889" s="32"/>
      <c r="AI889" s="3"/>
      <c r="AJ889" s="3"/>
    </row>
    <row r="890" spans="1:36" ht="12.75" customHeight="1" x14ac:dyDescent="0.25">
      <c r="A890" s="31"/>
      <c r="B890" s="32"/>
      <c r="C890" s="78"/>
      <c r="D890" s="78"/>
      <c r="E890" s="78"/>
      <c r="F890" s="78"/>
      <c r="G890" s="78"/>
      <c r="H890" s="79"/>
      <c r="I890" s="80"/>
      <c r="J890" s="80"/>
      <c r="K890" s="80"/>
      <c r="L890" s="5"/>
      <c r="M890" s="32"/>
      <c r="N890" s="23"/>
      <c r="O890" s="5"/>
      <c r="P890" s="32"/>
      <c r="AI890" s="3"/>
      <c r="AJ890" s="3"/>
    </row>
    <row r="891" spans="1:36" ht="12.75" customHeight="1" x14ac:dyDescent="0.25">
      <c r="A891" s="31"/>
      <c r="B891" s="32"/>
      <c r="C891" s="78"/>
      <c r="D891" s="78"/>
      <c r="E891" s="78"/>
      <c r="F891" s="78"/>
      <c r="G891" s="78"/>
      <c r="H891" s="79"/>
      <c r="I891" s="80"/>
      <c r="J891" s="80"/>
      <c r="K891" s="80"/>
      <c r="L891" s="5"/>
      <c r="M891" s="32"/>
      <c r="N891" s="23"/>
      <c r="O891" s="5"/>
      <c r="P891" s="32"/>
      <c r="AI891" s="3"/>
      <c r="AJ891" s="3"/>
    </row>
    <row r="892" spans="1:36" ht="12.75" customHeight="1" x14ac:dyDescent="0.2"/>
    <row r="893" spans="1:36" ht="12.75" customHeight="1" x14ac:dyDescent="0.2"/>
    <row r="894" spans="1:36" ht="12.75" customHeight="1" x14ac:dyDescent="0.2"/>
    <row r="895" spans="1:36" ht="12.75" customHeight="1" x14ac:dyDescent="0.2"/>
    <row r="896" spans="1:3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  <row r="1003" ht="12.75" customHeight="1" x14ac:dyDescent="0.2"/>
    <row r="1004" ht="12.75" customHeight="1" x14ac:dyDescent="0.2"/>
    <row r="1005" ht="12.75" customHeight="1" x14ac:dyDescent="0.2"/>
    <row r="1006" ht="12.75" customHeight="1" x14ac:dyDescent="0.2"/>
    <row r="1007" ht="12.75" customHeight="1" x14ac:dyDescent="0.2"/>
    <row r="1008" ht="12.75" customHeight="1" x14ac:dyDescent="0.2"/>
    <row r="1009" ht="12.75" customHeight="1" x14ac:dyDescent="0.2"/>
    <row r="1010" ht="12.75" customHeight="1" x14ac:dyDescent="0.2"/>
    <row r="1011" ht="12.75" customHeight="1" x14ac:dyDescent="0.2"/>
    <row r="1012" ht="12.75" customHeight="1" x14ac:dyDescent="0.2"/>
    <row r="1013" ht="12.75" customHeight="1" x14ac:dyDescent="0.2"/>
    <row r="1014" ht="12.75" customHeight="1" x14ac:dyDescent="0.2"/>
    <row r="1015" ht="12.75" customHeight="1" x14ac:dyDescent="0.2"/>
    <row r="1016" ht="12.75" customHeight="1" x14ac:dyDescent="0.2"/>
    <row r="1017" ht="12.75" customHeight="1" x14ac:dyDescent="0.2"/>
    <row r="1018" ht="12.75" customHeight="1" x14ac:dyDescent="0.2"/>
    <row r="1019" ht="12.75" customHeight="1" x14ac:dyDescent="0.2"/>
    <row r="1020" ht="12.75" customHeight="1" x14ac:dyDescent="0.2"/>
    <row r="1021" ht="12.75" customHeight="1" x14ac:dyDescent="0.2"/>
    <row r="1022" ht="12.75" customHeight="1" x14ac:dyDescent="0.2"/>
    <row r="1023" ht="12.75" customHeight="1" x14ac:dyDescent="0.2"/>
    <row r="1024" ht="12.75" customHeight="1" x14ac:dyDescent="0.2"/>
    <row r="1025" ht="12.75" customHeight="1" x14ac:dyDescent="0.2"/>
    <row r="1026" ht="12.75" customHeight="1" x14ac:dyDescent="0.2"/>
    <row r="1027" ht="12.75" customHeight="1" x14ac:dyDescent="0.2"/>
    <row r="1028" ht="12.75" customHeight="1" x14ac:dyDescent="0.2"/>
    <row r="1029" ht="12.75" customHeight="1" x14ac:dyDescent="0.2"/>
    <row r="1030" ht="12.75" customHeight="1" x14ac:dyDescent="0.2"/>
    <row r="1031" ht="12.75" customHeight="1" x14ac:dyDescent="0.2"/>
    <row r="1032" ht="12.75" customHeight="1" x14ac:dyDescent="0.2"/>
    <row r="1033" ht="12.75" customHeight="1" x14ac:dyDescent="0.2"/>
    <row r="1034" ht="12.75" customHeight="1" x14ac:dyDescent="0.2"/>
    <row r="1035" ht="12.75" customHeight="1" x14ac:dyDescent="0.2"/>
    <row r="1036" ht="12.75" customHeight="1" x14ac:dyDescent="0.2"/>
    <row r="1037" ht="12.75" customHeight="1" x14ac:dyDescent="0.2"/>
    <row r="1038" ht="12.75" customHeight="1" x14ac:dyDescent="0.2"/>
    <row r="1039" ht="12.75" customHeight="1" x14ac:dyDescent="0.2"/>
    <row r="1040" ht="12.75" customHeight="1" x14ac:dyDescent="0.2"/>
    <row r="1041" ht="12.75" customHeight="1" x14ac:dyDescent="0.2"/>
    <row r="1042" ht="12.75" customHeight="1" x14ac:dyDescent="0.2"/>
    <row r="1043" ht="12.75" customHeight="1" x14ac:dyDescent="0.2"/>
    <row r="1044" ht="12.75" customHeight="1" x14ac:dyDescent="0.2"/>
    <row r="1045" ht="12.75" customHeight="1" x14ac:dyDescent="0.2"/>
    <row r="1046" ht="12.75" customHeight="1" x14ac:dyDescent="0.2"/>
    <row r="1047" ht="12.75" customHeight="1" x14ac:dyDescent="0.2"/>
    <row r="1048" ht="12.75" customHeight="1" x14ac:dyDescent="0.2"/>
    <row r="1049" ht="12.75" customHeight="1" x14ac:dyDescent="0.2"/>
    <row r="1050" ht="12.75" customHeight="1" x14ac:dyDescent="0.2"/>
    <row r="1051" ht="12.75" customHeight="1" x14ac:dyDescent="0.2"/>
    <row r="1052" ht="12.75" customHeight="1" x14ac:dyDescent="0.2"/>
    <row r="1053" ht="12.75" customHeight="1" x14ac:dyDescent="0.2"/>
    <row r="1054" ht="12.75" customHeight="1" x14ac:dyDescent="0.2"/>
    <row r="1055" ht="12.75" customHeight="1" x14ac:dyDescent="0.2"/>
    <row r="1056" ht="12.75" customHeight="1" x14ac:dyDescent="0.2"/>
    <row r="1057" ht="12.75" customHeight="1" x14ac:dyDescent="0.2"/>
    <row r="1058" ht="12.75" customHeight="1" x14ac:dyDescent="0.2"/>
    <row r="1059" ht="12.75" customHeight="1" x14ac:dyDescent="0.2"/>
    <row r="1060" ht="12.75" customHeight="1" x14ac:dyDescent="0.2"/>
    <row r="1061" ht="12.75" customHeight="1" x14ac:dyDescent="0.2"/>
    <row r="1062" ht="12.75" customHeight="1" x14ac:dyDescent="0.2"/>
    <row r="1063" ht="12.75" customHeight="1" x14ac:dyDescent="0.2"/>
    <row r="1064" ht="12.75" customHeight="1" x14ac:dyDescent="0.2"/>
    <row r="1065" ht="12.75" customHeight="1" x14ac:dyDescent="0.2"/>
    <row r="1066" ht="12.75" customHeight="1" x14ac:dyDescent="0.2"/>
    <row r="1067" ht="12.75" customHeight="1" x14ac:dyDescent="0.2"/>
    <row r="1068" ht="12.75" customHeight="1" x14ac:dyDescent="0.2"/>
    <row r="1069" ht="12.75" customHeight="1" x14ac:dyDescent="0.2"/>
    <row r="1070" ht="12.75" customHeight="1" x14ac:dyDescent="0.2"/>
    <row r="1071" ht="12.75" customHeight="1" x14ac:dyDescent="0.2"/>
    <row r="1072" ht="12.75" customHeight="1" x14ac:dyDescent="0.2"/>
    <row r="1073" ht="12.75" customHeight="1" x14ac:dyDescent="0.2"/>
    <row r="1074" ht="12.75" customHeight="1" x14ac:dyDescent="0.2"/>
    <row r="1075" ht="12.75" customHeight="1" x14ac:dyDescent="0.2"/>
    <row r="1076" ht="12.75" customHeight="1" x14ac:dyDescent="0.2"/>
    <row r="1077" ht="12.75" customHeight="1" x14ac:dyDescent="0.2"/>
    <row r="1078" ht="12.75" customHeight="1" x14ac:dyDescent="0.2"/>
    <row r="1079" ht="12.75" customHeight="1" x14ac:dyDescent="0.2"/>
    <row r="1080" ht="12.75" customHeight="1" x14ac:dyDescent="0.2"/>
    <row r="1081" ht="12.75" customHeight="1" x14ac:dyDescent="0.2"/>
    <row r="1082" ht="12.75" customHeight="1" x14ac:dyDescent="0.2"/>
    <row r="1083" ht="12.75" customHeight="1" x14ac:dyDescent="0.2"/>
    <row r="1084" ht="12.75" customHeight="1" x14ac:dyDescent="0.2"/>
    <row r="1085" ht="12.75" customHeight="1" x14ac:dyDescent="0.2"/>
    <row r="1086" ht="12.75" customHeight="1" x14ac:dyDescent="0.2"/>
    <row r="1087" ht="12.75" customHeight="1" x14ac:dyDescent="0.2"/>
    <row r="1088" ht="12.75" customHeight="1" x14ac:dyDescent="0.2"/>
    <row r="1089" ht="12.75" customHeight="1" x14ac:dyDescent="0.2"/>
    <row r="1090" ht="12.75" customHeight="1" x14ac:dyDescent="0.2"/>
    <row r="1091" ht="12.75" customHeight="1" x14ac:dyDescent="0.2"/>
    <row r="1092" ht="12.75" customHeight="1" x14ac:dyDescent="0.2"/>
    <row r="1093" ht="12.75" customHeight="1" x14ac:dyDescent="0.2"/>
    <row r="1094" ht="12.75" customHeight="1" x14ac:dyDescent="0.2"/>
    <row r="1095" ht="12.75" customHeight="1" x14ac:dyDescent="0.2"/>
    <row r="1096" ht="12.75" customHeight="1" x14ac:dyDescent="0.2"/>
    <row r="1097" ht="12.75" customHeight="1" x14ac:dyDescent="0.2"/>
    <row r="1098" ht="12.75" customHeight="1" x14ac:dyDescent="0.2"/>
    <row r="1099" ht="12.75" customHeight="1" x14ac:dyDescent="0.2"/>
    <row r="1100" ht="12.75" customHeight="1" x14ac:dyDescent="0.2"/>
    <row r="1101" ht="12.75" customHeight="1" x14ac:dyDescent="0.2"/>
    <row r="1102" ht="12.75" customHeight="1" x14ac:dyDescent="0.2"/>
    <row r="1103" ht="12.75" customHeight="1" x14ac:dyDescent="0.2"/>
    <row r="1104" ht="12.75" customHeight="1" x14ac:dyDescent="0.2"/>
    <row r="1105" ht="12.75" customHeight="1" x14ac:dyDescent="0.2"/>
    <row r="1106" ht="12.75" customHeight="1" x14ac:dyDescent="0.2"/>
    <row r="1107" ht="12.75" customHeight="1" x14ac:dyDescent="0.2"/>
    <row r="1108" ht="12.75" customHeight="1" x14ac:dyDescent="0.2"/>
    <row r="1109" ht="12.75" customHeight="1" x14ac:dyDescent="0.2"/>
    <row r="1110" ht="12.75" customHeight="1" x14ac:dyDescent="0.2"/>
    <row r="1111" ht="12.75" customHeight="1" x14ac:dyDescent="0.2"/>
    <row r="1112" ht="12.75" customHeight="1" x14ac:dyDescent="0.2"/>
    <row r="1113" ht="12.75" customHeight="1" x14ac:dyDescent="0.2"/>
    <row r="1114" ht="12.75" customHeight="1" x14ac:dyDescent="0.2"/>
    <row r="1115" ht="12.75" customHeight="1" x14ac:dyDescent="0.2"/>
    <row r="1116" ht="12.75" customHeight="1" x14ac:dyDescent="0.2"/>
    <row r="1117" ht="12.75" customHeight="1" x14ac:dyDescent="0.2"/>
    <row r="1118" ht="12.75" customHeight="1" x14ac:dyDescent="0.2"/>
    <row r="1119" ht="12.75" customHeight="1" x14ac:dyDescent="0.2"/>
    <row r="1120" ht="12.75" customHeight="1" x14ac:dyDescent="0.2"/>
    <row r="1121" ht="12.75" customHeight="1" x14ac:dyDescent="0.2"/>
    <row r="1122" ht="12.75" customHeight="1" x14ac:dyDescent="0.2"/>
    <row r="1123" ht="12.75" customHeight="1" x14ac:dyDescent="0.2"/>
    <row r="1124" ht="12.75" customHeight="1" x14ac:dyDescent="0.2"/>
    <row r="1125" ht="12.75" customHeight="1" x14ac:dyDescent="0.2"/>
    <row r="1126" ht="12.75" customHeight="1" x14ac:dyDescent="0.2"/>
    <row r="1127" ht="12.75" customHeight="1" x14ac:dyDescent="0.2"/>
    <row r="1128" ht="12.75" customHeight="1" x14ac:dyDescent="0.2"/>
    <row r="1129" ht="12.75" customHeight="1" x14ac:dyDescent="0.2"/>
    <row r="1130" ht="12.75" customHeight="1" x14ac:dyDescent="0.2"/>
    <row r="1131" ht="12.75" customHeight="1" x14ac:dyDescent="0.2"/>
    <row r="1132" ht="12.75" customHeight="1" x14ac:dyDescent="0.2"/>
    <row r="1133" ht="12.75" customHeight="1" x14ac:dyDescent="0.2"/>
    <row r="1134" ht="12.75" customHeight="1" x14ac:dyDescent="0.2"/>
    <row r="1135" ht="12.75" customHeight="1" x14ac:dyDescent="0.2"/>
    <row r="1136" ht="12.75" customHeight="1" x14ac:dyDescent="0.2"/>
    <row r="1137" ht="12.75" customHeight="1" x14ac:dyDescent="0.2"/>
    <row r="1138" ht="12.75" customHeight="1" x14ac:dyDescent="0.2"/>
    <row r="1139" ht="12.75" customHeight="1" x14ac:dyDescent="0.2"/>
    <row r="1140" ht="12.75" customHeight="1" x14ac:dyDescent="0.2"/>
    <row r="1141" ht="12.75" customHeight="1" x14ac:dyDescent="0.2"/>
    <row r="1142" ht="12.75" customHeight="1" x14ac:dyDescent="0.2"/>
    <row r="1143" ht="12.75" customHeight="1" x14ac:dyDescent="0.2"/>
    <row r="1144" ht="12.75" customHeight="1" x14ac:dyDescent="0.2"/>
    <row r="1145" ht="12.75" customHeight="1" x14ac:dyDescent="0.2"/>
    <row r="1146" ht="12.75" customHeight="1" x14ac:dyDescent="0.2"/>
    <row r="1147" ht="12.75" customHeight="1" x14ac:dyDescent="0.2"/>
    <row r="1148" ht="12.75" customHeight="1" x14ac:dyDescent="0.2"/>
    <row r="1149" ht="12.75" customHeight="1" x14ac:dyDescent="0.2"/>
    <row r="1150" ht="12.75" customHeight="1" x14ac:dyDescent="0.2"/>
    <row r="1151" ht="12.75" customHeight="1" x14ac:dyDescent="0.2"/>
    <row r="1152" ht="12.75" customHeight="1" x14ac:dyDescent="0.2"/>
    <row r="1153" ht="12.75" customHeight="1" x14ac:dyDescent="0.2"/>
    <row r="1154" ht="12.75" customHeight="1" x14ac:dyDescent="0.2"/>
    <row r="1155" ht="12.75" customHeight="1" x14ac:dyDescent="0.2"/>
    <row r="1156" ht="12.75" customHeight="1" x14ac:dyDescent="0.2"/>
    <row r="1157" ht="12.75" customHeight="1" x14ac:dyDescent="0.2"/>
    <row r="1158" ht="12.75" customHeight="1" x14ac:dyDescent="0.2"/>
    <row r="1159" ht="12.75" customHeight="1" x14ac:dyDescent="0.2"/>
    <row r="1160" ht="12.75" customHeight="1" x14ac:dyDescent="0.2"/>
    <row r="1161" ht="12.75" customHeight="1" x14ac:dyDescent="0.2"/>
    <row r="1162" ht="12.75" customHeight="1" x14ac:dyDescent="0.2"/>
    <row r="1163" ht="12.75" customHeight="1" x14ac:dyDescent="0.2"/>
    <row r="1164" ht="12.75" customHeight="1" x14ac:dyDescent="0.2"/>
    <row r="1165" ht="12.75" customHeight="1" x14ac:dyDescent="0.2"/>
    <row r="1166" ht="12.75" customHeight="1" x14ac:dyDescent="0.2"/>
    <row r="1167" ht="12.75" customHeight="1" x14ac:dyDescent="0.2"/>
    <row r="1168" ht="12.75" customHeight="1" x14ac:dyDescent="0.2"/>
    <row r="1169" ht="12.75" customHeight="1" x14ac:dyDescent="0.2"/>
    <row r="1170" ht="12.75" customHeight="1" x14ac:dyDescent="0.2"/>
    <row r="1171" ht="12.75" customHeight="1" x14ac:dyDescent="0.2"/>
    <row r="1172" ht="12.75" customHeight="1" x14ac:dyDescent="0.2"/>
    <row r="1173" ht="12.75" customHeight="1" x14ac:dyDescent="0.2"/>
    <row r="1174" ht="12.75" customHeight="1" x14ac:dyDescent="0.2"/>
    <row r="1175" ht="12.75" customHeight="1" x14ac:dyDescent="0.2"/>
    <row r="1176" ht="12.75" customHeight="1" x14ac:dyDescent="0.2"/>
    <row r="1177" ht="12.75" customHeight="1" x14ac:dyDescent="0.2"/>
    <row r="1178" ht="12.75" customHeight="1" x14ac:dyDescent="0.2"/>
    <row r="1179" ht="12.75" customHeight="1" x14ac:dyDescent="0.2"/>
    <row r="1180" ht="12.75" customHeight="1" x14ac:dyDescent="0.2"/>
    <row r="1181" ht="12.75" customHeight="1" x14ac:dyDescent="0.2"/>
    <row r="1182" ht="12.75" customHeight="1" x14ac:dyDescent="0.2"/>
    <row r="1183" ht="12.75" customHeight="1" x14ac:dyDescent="0.2"/>
    <row r="1184" ht="12.75" customHeight="1" x14ac:dyDescent="0.2"/>
    <row r="1185" ht="12.75" customHeight="1" x14ac:dyDescent="0.2"/>
    <row r="1186" ht="12.75" customHeight="1" x14ac:dyDescent="0.2"/>
    <row r="1187" ht="12.75" customHeight="1" x14ac:dyDescent="0.2"/>
    <row r="1188" ht="12.75" customHeight="1" x14ac:dyDescent="0.2"/>
    <row r="1189" ht="12.75" customHeight="1" x14ac:dyDescent="0.2"/>
    <row r="1190" ht="12.75" customHeight="1" x14ac:dyDescent="0.2"/>
    <row r="1191" ht="12.75" customHeight="1" x14ac:dyDescent="0.2"/>
    <row r="1192" ht="12.75" customHeight="1" x14ac:dyDescent="0.2"/>
    <row r="1193" ht="12.75" customHeight="1" x14ac:dyDescent="0.2"/>
    <row r="1194" ht="12.75" customHeight="1" x14ac:dyDescent="0.2"/>
    <row r="1195" ht="12.75" customHeight="1" x14ac:dyDescent="0.2"/>
    <row r="1196" ht="12.75" customHeight="1" x14ac:dyDescent="0.2"/>
    <row r="1197" ht="12.75" customHeight="1" x14ac:dyDescent="0.2"/>
    <row r="1198" ht="12.75" customHeight="1" x14ac:dyDescent="0.2"/>
    <row r="1199" ht="12.75" customHeight="1" x14ac:dyDescent="0.2"/>
    <row r="1200" ht="12.75" customHeight="1" x14ac:dyDescent="0.2"/>
    <row r="1201" ht="12.75" customHeight="1" x14ac:dyDescent="0.2"/>
    <row r="1202" ht="12.75" customHeight="1" x14ac:dyDescent="0.2"/>
    <row r="1203" ht="12.75" customHeight="1" x14ac:dyDescent="0.2"/>
    <row r="1204" ht="12.75" customHeight="1" x14ac:dyDescent="0.2"/>
    <row r="1205" ht="12.75" customHeight="1" x14ac:dyDescent="0.2"/>
    <row r="1206" ht="12.75" customHeight="1" x14ac:dyDescent="0.2"/>
    <row r="1207" ht="12.75" customHeight="1" x14ac:dyDescent="0.2"/>
    <row r="1208" ht="12.75" customHeight="1" x14ac:dyDescent="0.2"/>
    <row r="1209" ht="12.75" customHeight="1" x14ac:dyDescent="0.2"/>
    <row r="1210" ht="12.75" customHeight="1" x14ac:dyDescent="0.2"/>
    <row r="1211" ht="12.75" customHeight="1" x14ac:dyDescent="0.2"/>
    <row r="1212" ht="12.75" customHeight="1" x14ac:dyDescent="0.2"/>
    <row r="1213" ht="12.75" customHeight="1" x14ac:dyDescent="0.2"/>
    <row r="1214" ht="12.75" customHeight="1" x14ac:dyDescent="0.2"/>
    <row r="1215" ht="12.75" customHeight="1" x14ac:dyDescent="0.2"/>
    <row r="1216" ht="12.75" customHeight="1" x14ac:dyDescent="0.2"/>
    <row r="1217" ht="12.75" customHeight="1" x14ac:dyDescent="0.2"/>
    <row r="1218" ht="12.75" customHeight="1" x14ac:dyDescent="0.2"/>
    <row r="1219" ht="12.75" customHeight="1" x14ac:dyDescent="0.2"/>
    <row r="1220" ht="12.75" customHeight="1" x14ac:dyDescent="0.2"/>
    <row r="1221" ht="12.75" customHeight="1" x14ac:dyDescent="0.2"/>
    <row r="1222" ht="12.75" customHeight="1" x14ac:dyDescent="0.2"/>
    <row r="1223" ht="12.75" customHeight="1" x14ac:dyDescent="0.2"/>
    <row r="1224" ht="12.75" customHeight="1" x14ac:dyDescent="0.2"/>
    <row r="1225" ht="12.75" customHeight="1" x14ac:dyDescent="0.2"/>
    <row r="1226" ht="12.75" customHeight="1" x14ac:dyDescent="0.2"/>
    <row r="1227" ht="12.75" customHeight="1" x14ac:dyDescent="0.2"/>
    <row r="1228" ht="12.75" customHeight="1" x14ac:dyDescent="0.2"/>
    <row r="1229" ht="12.75" customHeight="1" x14ac:dyDescent="0.2"/>
    <row r="1230" ht="12.75" customHeight="1" x14ac:dyDescent="0.2"/>
    <row r="1231" ht="12.75" customHeight="1" x14ac:dyDescent="0.2"/>
    <row r="1232" ht="12.75" customHeight="1" x14ac:dyDescent="0.2"/>
    <row r="1233" ht="12.75" customHeight="1" x14ac:dyDescent="0.2"/>
    <row r="1234" ht="12.75" customHeight="1" x14ac:dyDescent="0.2"/>
    <row r="1235" ht="12.75" customHeight="1" x14ac:dyDescent="0.2"/>
    <row r="1236" ht="12.75" customHeight="1" x14ac:dyDescent="0.2"/>
    <row r="1237" ht="12.75" customHeight="1" x14ac:dyDescent="0.2"/>
    <row r="1238" ht="12.75" customHeight="1" x14ac:dyDescent="0.2"/>
    <row r="1239" ht="12.75" customHeight="1" x14ac:dyDescent="0.2"/>
    <row r="1240" ht="12.75" customHeight="1" x14ac:dyDescent="0.2"/>
    <row r="1241" ht="12.75" customHeight="1" x14ac:dyDescent="0.2"/>
    <row r="1242" ht="12.75" customHeight="1" x14ac:dyDescent="0.2"/>
    <row r="1243" ht="12.75" customHeight="1" x14ac:dyDescent="0.2"/>
    <row r="1244" ht="12.75" customHeight="1" x14ac:dyDescent="0.2"/>
    <row r="1245" ht="12.75" customHeight="1" x14ac:dyDescent="0.2"/>
    <row r="1246" ht="12.75" customHeight="1" x14ac:dyDescent="0.2"/>
    <row r="1247" ht="12.75" customHeight="1" x14ac:dyDescent="0.2"/>
    <row r="1248" ht="12.75" customHeight="1" x14ac:dyDescent="0.2"/>
    <row r="1249" ht="12.75" customHeight="1" x14ac:dyDescent="0.2"/>
    <row r="1250" ht="12.75" customHeight="1" x14ac:dyDescent="0.2"/>
    <row r="1251" ht="12.75" customHeight="1" x14ac:dyDescent="0.2"/>
    <row r="1252" ht="12.75" customHeight="1" x14ac:dyDescent="0.2"/>
    <row r="1253" ht="12.75" customHeight="1" x14ac:dyDescent="0.2"/>
    <row r="1254" ht="12.75" customHeight="1" x14ac:dyDescent="0.2"/>
    <row r="1255" ht="12.75" customHeight="1" x14ac:dyDescent="0.2"/>
    <row r="1256" ht="12.75" customHeight="1" x14ac:dyDescent="0.2"/>
    <row r="1257" ht="12.75" customHeight="1" x14ac:dyDescent="0.2"/>
    <row r="1258" ht="12.75" customHeight="1" x14ac:dyDescent="0.2"/>
    <row r="1259" ht="12.75" customHeight="1" x14ac:dyDescent="0.2"/>
    <row r="1260" ht="12.75" customHeight="1" x14ac:dyDescent="0.2"/>
    <row r="1261" ht="12.75" customHeight="1" x14ac:dyDescent="0.2"/>
    <row r="1262" ht="12.75" customHeight="1" x14ac:dyDescent="0.2"/>
    <row r="1263" ht="12.75" customHeight="1" x14ac:dyDescent="0.2"/>
    <row r="1264" ht="12.75" customHeight="1" x14ac:dyDescent="0.2"/>
    <row r="1265" ht="12.75" customHeight="1" x14ac:dyDescent="0.2"/>
    <row r="1266" ht="12.75" customHeight="1" x14ac:dyDescent="0.2"/>
    <row r="1267" ht="12.75" customHeight="1" x14ac:dyDescent="0.2"/>
    <row r="1268" ht="12.75" customHeight="1" x14ac:dyDescent="0.2"/>
    <row r="1269" ht="12.75" customHeight="1" x14ac:dyDescent="0.2"/>
    <row r="1270" ht="12.75" customHeight="1" x14ac:dyDescent="0.2"/>
    <row r="1271" ht="12.75" customHeight="1" x14ac:dyDescent="0.2"/>
    <row r="1272" ht="12.75" customHeight="1" x14ac:dyDescent="0.2"/>
    <row r="1273" ht="12.75" customHeight="1" x14ac:dyDescent="0.2"/>
    <row r="1274" ht="12.75" customHeight="1" x14ac:dyDescent="0.2"/>
    <row r="1275" ht="12.75" customHeight="1" x14ac:dyDescent="0.2"/>
    <row r="1276" ht="12.75" customHeight="1" x14ac:dyDescent="0.2"/>
    <row r="1277" ht="12.75" customHeight="1" x14ac:dyDescent="0.2"/>
    <row r="1278" ht="12.75" customHeight="1" x14ac:dyDescent="0.2"/>
    <row r="1279" ht="12.75" customHeight="1" x14ac:dyDescent="0.2"/>
    <row r="1280" ht="12.75" customHeight="1" x14ac:dyDescent="0.2"/>
    <row r="1281" ht="12.75" customHeight="1" x14ac:dyDescent="0.2"/>
    <row r="1282" ht="12.75" customHeight="1" x14ac:dyDescent="0.2"/>
    <row r="1283" ht="12.75" customHeight="1" x14ac:dyDescent="0.2"/>
    <row r="1284" ht="12.75" customHeight="1" x14ac:dyDescent="0.2"/>
    <row r="1285" ht="12.75" customHeight="1" x14ac:dyDescent="0.2"/>
    <row r="1286" ht="12.75" customHeight="1" x14ac:dyDescent="0.2"/>
    <row r="1287" ht="12.75" customHeight="1" x14ac:dyDescent="0.2"/>
    <row r="1288" ht="12.75" customHeight="1" x14ac:dyDescent="0.2"/>
    <row r="1289" ht="12.75" customHeight="1" x14ac:dyDescent="0.2"/>
    <row r="1290" ht="12.75" customHeight="1" x14ac:dyDescent="0.2"/>
    <row r="1291" ht="12.75" customHeight="1" x14ac:dyDescent="0.2"/>
    <row r="1292" ht="12.75" customHeight="1" x14ac:dyDescent="0.2"/>
    <row r="1293" ht="12.75" customHeight="1" x14ac:dyDescent="0.2"/>
    <row r="1294" ht="12.75" customHeight="1" x14ac:dyDescent="0.2"/>
    <row r="1295" ht="12.75" customHeight="1" x14ac:dyDescent="0.2"/>
    <row r="1296" ht="12.75" customHeight="1" x14ac:dyDescent="0.2"/>
    <row r="1297" ht="12.75" customHeight="1" x14ac:dyDescent="0.2"/>
    <row r="1298" ht="12.75" customHeight="1" x14ac:dyDescent="0.2"/>
    <row r="1299" ht="12.75" customHeight="1" x14ac:dyDescent="0.2"/>
    <row r="1300" ht="12.75" customHeight="1" x14ac:dyDescent="0.2"/>
    <row r="1301" ht="12.75" customHeight="1" x14ac:dyDescent="0.2"/>
    <row r="1302" ht="12.75" customHeight="1" x14ac:dyDescent="0.2"/>
    <row r="1303" ht="12.75" customHeight="1" x14ac:dyDescent="0.2"/>
    <row r="1304" ht="12.75" customHeight="1" x14ac:dyDescent="0.2"/>
    <row r="1305" ht="12.75" customHeight="1" x14ac:dyDescent="0.2"/>
    <row r="1306" ht="12.75" customHeight="1" x14ac:dyDescent="0.2"/>
    <row r="1307" ht="12.75" customHeight="1" x14ac:dyDescent="0.2"/>
    <row r="1308" ht="12.75" customHeight="1" x14ac:dyDescent="0.2"/>
    <row r="1309" ht="12.75" customHeight="1" x14ac:dyDescent="0.2"/>
    <row r="1310" ht="12.75" customHeight="1" x14ac:dyDescent="0.2"/>
    <row r="1311" ht="12.75" customHeight="1" x14ac:dyDescent="0.2"/>
    <row r="1312" ht="12.75" customHeight="1" x14ac:dyDescent="0.2"/>
    <row r="1313" ht="12.75" customHeight="1" x14ac:dyDescent="0.2"/>
    <row r="1314" ht="12.75" customHeight="1" x14ac:dyDescent="0.2"/>
    <row r="1315" ht="12.75" customHeight="1" x14ac:dyDescent="0.2"/>
    <row r="1316" ht="12.75" customHeight="1" x14ac:dyDescent="0.2"/>
    <row r="1317" ht="12.75" customHeight="1" x14ac:dyDescent="0.2"/>
    <row r="1318" ht="12.75" customHeight="1" x14ac:dyDescent="0.2"/>
    <row r="1319" ht="12.75" customHeight="1" x14ac:dyDescent="0.2"/>
    <row r="1320" ht="12.75" customHeight="1" x14ac:dyDescent="0.2"/>
    <row r="1321" ht="12.75" customHeight="1" x14ac:dyDescent="0.2"/>
    <row r="1322" ht="12.75" customHeight="1" x14ac:dyDescent="0.2"/>
    <row r="1323" ht="12.75" customHeight="1" x14ac:dyDescent="0.2"/>
    <row r="1324" ht="12.75" customHeight="1" x14ac:dyDescent="0.2"/>
    <row r="1325" ht="12.75" customHeight="1" x14ac:dyDescent="0.2"/>
    <row r="1326" ht="12.75" customHeight="1" x14ac:dyDescent="0.2"/>
    <row r="1327" ht="12.75" customHeight="1" x14ac:dyDescent="0.2"/>
    <row r="1328" ht="12.75" customHeight="1" x14ac:dyDescent="0.2"/>
    <row r="1329" ht="12.75" customHeight="1" x14ac:dyDescent="0.2"/>
    <row r="1330" ht="12.75" customHeight="1" x14ac:dyDescent="0.2"/>
    <row r="1331" ht="12.75" customHeight="1" x14ac:dyDescent="0.2"/>
    <row r="1332" ht="12.75" customHeight="1" x14ac:dyDescent="0.2"/>
    <row r="1333" ht="12.75" customHeight="1" x14ac:dyDescent="0.2"/>
    <row r="1334" ht="12.75" customHeight="1" x14ac:dyDescent="0.2"/>
    <row r="1335" ht="12.75" customHeight="1" x14ac:dyDescent="0.2"/>
    <row r="1336" ht="12.75" customHeight="1" x14ac:dyDescent="0.2"/>
    <row r="1337" ht="12.75" customHeight="1" x14ac:dyDescent="0.2"/>
    <row r="1338" ht="12.75" customHeight="1" x14ac:dyDescent="0.2"/>
    <row r="1339" ht="12.75" customHeight="1" x14ac:dyDescent="0.2"/>
    <row r="1340" ht="12.75" customHeight="1" x14ac:dyDescent="0.2"/>
    <row r="1341" ht="12.75" customHeight="1" x14ac:dyDescent="0.2"/>
    <row r="1342" ht="12.75" customHeight="1" x14ac:dyDescent="0.2"/>
    <row r="1343" ht="12.75" customHeight="1" x14ac:dyDescent="0.2"/>
    <row r="1344" ht="12.75" customHeight="1" x14ac:dyDescent="0.2"/>
    <row r="1345" ht="12.75" customHeight="1" x14ac:dyDescent="0.2"/>
    <row r="1346" ht="12.75" customHeight="1" x14ac:dyDescent="0.2"/>
    <row r="1347" ht="12.75" customHeight="1" x14ac:dyDescent="0.2"/>
    <row r="1348" ht="12.75" customHeight="1" x14ac:dyDescent="0.2"/>
    <row r="1349" ht="12.75" customHeight="1" x14ac:dyDescent="0.2"/>
    <row r="1350" ht="12.75" customHeight="1" x14ac:dyDescent="0.2"/>
    <row r="1351" ht="12.75" customHeight="1" x14ac:dyDescent="0.2"/>
    <row r="1352" ht="12.75" customHeight="1" x14ac:dyDescent="0.2"/>
    <row r="1353" ht="12.75" customHeight="1" x14ac:dyDescent="0.2"/>
    <row r="1354" ht="12.75" customHeight="1" x14ac:dyDescent="0.2"/>
    <row r="1355" ht="12.75" customHeight="1" x14ac:dyDescent="0.2"/>
    <row r="1356" ht="12.75" customHeight="1" x14ac:dyDescent="0.2"/>
    <row r="1357" ht="12.75" customHeight="1" x14ac:dyDescent="0.2"/>
    <row r="1358" ht="12.75" customHeight="1" x14ac:dyDescent="0.2"/>
    <row r="1359" ht="12.75" customHeight="1" x14ac:dyDescent="0.2"/>
    <row r="1360" ht="12.75" customHeight="1" x14ac:dyDescent="0.2"/>
    <row r="1361" ht="12.75" customHeight="1" x14ac:dyDescent="0.2"/>
    <row r="1362" ht="12.75" customHeight="1" x14ac:dyDescent="0.2"/>
    <row r="1363" ht="12.75" customHeight="1" x14ac:dyDescent="0.2"/>
    <row r="1364" ht="12.75" customHeight="1" x14ac:dyDescent="0.2"/>
    <row r="1365" ht="12.75" customHeight="1" x14ac:dyDescent="0.2"/>
    <row r="1366" ht="12.75" customHeight="1" x14ac:dyDescent="0.2"/>
    <row r="1367" ht="12.75" customHeight="1" x14ac:dyDescent="0.2"/>
    <row r="1368" ht="12.75" customHeight="1" x14ac:dyDescent="0.2"/>
    <row r="1369" ht="12.75" customHeight="1" x14ac:dyDescent="0.2"/>
    <row r="1370" ht="12.75" customHeight="1" x14ac:dyDescent="0.2"/>
    <row r="1371" ht="12.75" customHeight="1" x14ac:dyDescent="0.2"/>
    <row r="1372" ht="12.75" customHeight="1" x14ac:dyDescent="0.2"/>
    <row r="1373" ht="12.75" customHeight="1" x14ac:dyDescent="0.2"/>
    <row r="1374" ht="12.75" customHeight="1" x14ac:dyDescent="0.2"/>
    <row r="1375" ht="12.75" customHeight="1" x14ac:dyDescent="0.2"/>
    <row r="1376" ht="12.75" customHeight="1" x14ac:dyDescent="0.2"/>
    <row r="1377" ht="12.75" customHeight="1" x14ac:dyDescent="0.2"/>
    <row r="1378" ht="12.75" customHeight="1" x14ac:dyDescent="0.2"/>
    <row r="1379" ht="12.75" customHeight="1" x14ac:dyDescent="0.2"/>
    <row r="1380" ht="12.75" customHeight="1" x14ac:dyDescent="0.2"/>
    <row r="1381" ht="12.75" customHeight="1" x14ac:dyDescent="0.2"/>
    <row r="1382" ht="12.75" customHeight="1" x14ac:dyDescent="0.2"/>
    <row r="1383" ht="12.75" customHeight="1" x14ac:dyDescent="0.2"/>
    <row r="1384" ht="12.75" customHeight="1" x14ac:dyDescent="0.2"/>
    <row r="1385" ht="12.75" customHeight="1" x14ac:dyDescent="0.2"/>
    <row r="1386" ht="12.75" customHeight="1" x14ac:dyDescent="0.2"/>
    <row r="1387" ht="12.75" customHeight="1" x14ac:dyDescent="0.2"/>
    <row r="1388" ht="12.75" customHeight="1" x14ac:dyDescent="0.2"/>
    <row r="1389" ht="12.75" customHeight="1" x14ac:dyDescent="0.2"/>
    <row r="1390" ht="12.75" customHeight="1" x14ac:dyDescent="0.2"/>
    <row r="1391" ht="12.75" customHeight="1" x14ac:dyDescent="0.2"/>
    <row r="1392" ht="12.75" customHeight="1" x14ac:dyDescent="0.2"/>
    <row r="1393" ht="12.75" customHeight="1" x14ac:dyDescent="0.2"/>
    <row r="1394" ht="12.75" customHeight="1" x14ac:dyDescent="0.2"/>
    <row r="1395" ht="12.75" customHeight="1" x14ac:dyDescent="0.2"/>
    <row r="1396" ht="12.75" customHeight="1" x14ac:dyDescent="0.2"/>
    <row r="1397" ht="12.75" customHeight="1" x14ac:dyDescent="0.2"/>
    <row r="1398" ht="12.75" customHeight="1" x14ac:dyDescent="0.2"/>
    <row r="1399" ht="12.75" customHeight="1" x14ac:dyDescent="0.2"/>
    <row r="1400" ht="12.75" customHeight="1" x14ac:dyDescent="0.2"/>
    <row r="1401" ht="12.75" customHeight="1" x14ac:dyDescent="0.2"/>
    <row r="1402" ht="12.75" customHeight="1" x14ac:dyDescent="0.2"/>
    <row r="1403" ht="12.75" customHeight="1" x14ac:dyDescent="0.2"/>
    <row r="1404" ht="12.75" customHeight="1" x14ac:dyDescent="0.2"/>
    <row r="1405" ht="12.75" customHeight="1" x14ac:dyDescent="0.2"/>
    <row r="1406" ht="12.75" customHeight="1" x14ac:dyDescent="0.2"/>
    <row r="1407" ht="12.75" customHeight="1" x14ac:dyDescent="0.2"/>
    <row r="1408" ht="12.75" customHeight="1" x14ac:dyDescent="0.2"/>
    <row r="1409" ht="12.75" customHeight="1" x14ac:dyDescent="0.2"/>
    <row r="1410" ht="12.75" customHeight="1" x14ac:dyDescent="0.2"/>
    <row r="1411" ht="12.75" customHeight="1" x14ac:dyDescent="0.2"/>
    <row r="1412" ht="12.75" customHeight="1" x14ac:dyDescent="0.2"/>
    <row r="1413" ht="12.75" customHeight="1" x14ac:dyDescent="0.2"/>
    <row r="1414" ht="12.75" customHeight="1" x14ac:dyDescent="0.2"/>
    <row r="1415" ht="12.75" customHeight="1" x14ac:dyDescent="0.2"/>
    <row r="1416" ht="12.75" customHeight="1" x14ac:dyDescent="0.2"/>
    <row r="1417" ht="12.75" customHeight="1" x14ac:dyDescent="0.2"/>
    <row r="1418" ht="12.75" customHeight="1" x14ac:dyDescent="0.2"/>
    <row r="1419" ht="12.75" customHeight="1" x14ac:dyDescent="0.2"/>
    <row r="1420" ht="12.75" customHeight="1" x14ac:dyDescent="0.2"/>
    <row r="1421" ht="12.75" customHeight="1" x14ac:dyDescent="0.2"/>
    <row r="1422" ht="12.75" customHeight="1" x14ac:dyDescent="0.2"/>
    <row r="1423" ht="12.75" customHeight="1" x14ac:dyDescent="0.2"/>
    <row r="1424" ht="12.75" customHeight="1" x14ac:dyDescent="0.2"/>
    <row r="1425" ht="12.75" customHeight="1" x14ac:dyDescent="0.2"/>
    <row r="1426" ht="12.75" customHeight="1" x14ac:dyDescent="0.2"/>
    <row r="1427" ht="12.75" customHeight="1" x14ac:dyDescent="0.2"/>
    <row r="1428" ht="12.75" customHeight="1" x14ac:dyDescent="0.2"/>
    <row r="1429" ht="12.75" customHeight="1" x14ac:dyDescent="0.2"/>
    <row r="1430" ht="12.75" customHeight="1" x14ac:dyDescent="0.2"/>
    <row r="1431" ht="12.75" customHeight="1" x14ac:dyDescent="0.2"/>
    <row r="1432" ht="12.75" customHeight="1" x14ac:dyDescent="0.2"/>
    <row r="1433" ht="12.75" customHeight="1" x14ac:dyDescent="0.2"/>
    <row r="1434" ht="12.75" customHeight="1" x14ac:dyDescent="0.2"/>
    <row r="1435" ht="12.75" customHeight="1" x14ac:dyDescent="0.2"/>
    <row r="1436" ht="12.75" customHeight="1" x14ac:dyDescent="0.2"/>
    <row r="1437" ht="12.75" customHeight="1" x14ac:dyDescent="0.2"/>
    <row r="1438" ht="12.75" customHeight="1" x14ac:dyDescent="0.2"/>
    <row r="1439" ht="12.75" customHeight="1" x14ac:dyDescent="0.2"/>
    <row r="1440" ht="12.75" customHeight="1" x14ac:dyDescent="0.2"/>
    <row r="1441" ht="12.75" customHeight="1" x14ac:dyDescent="0.2"/>
    <row r="1442" ht="12.75" customHeight="1" x14ac:dyDescent="0.2"/>
    <row r="1443" ht="12.75" customHeight="1" x14ac:dyDescent="0.2"/>
    <row r="1444" ht="12.75" customHeight="1" x14ac:dyDescent="0.2"/>
    <row r="1445" ht="12.75" customHeight="1" x14ac:dyDescent="0.2"/>
    <row r="1446" ht="12.75" customHeight="1" x14ac:dyDescent="0.2"/>
    <row r="1447" ht="12.75" customHeight="1" x14ac:dyDescent="0.2"/>
    <row r="1448" ht="12.75" customHeight="1" x14ac:dyDescent="0.2"/>
    <row r="1449" ht="12.75" customHeight="1" x14ac:dyDescent="0.2"/>
    <row r="1450" ht="12.75" customHeight="1" x14ac:dyDescent="0.2"/>
    <row r="1451" ht="12.75" customHeight="1" x14ac:dyDescent="0.2"/>
    <row r="1452" ht="12.75" customHeight="1" x14ac:dyDescent="0.2"/>
    <row r="1453" ht="12.75" customHeight="1" x14ac:dyDescent="0.2"/>
    <row r="1454" ht="12.75" customHeight="1" x14ac:dyDescent="0.2"/>
    <row r="1455" ht="12.75" customHeight="1" x14ac:dyDescent="0.2"/>
    <row r="1456" ht="12.75" customHeight="1" x14ac:dyDescent="0.2"/>
    <row r="1457" ht="12.75" customHeight="1" x14ac:dyDescent="0.2"/>
    <row r="1458" ht="12.75" customHeight="1" x14ac:dyDescent="0.2"/>
    <row r="1459" ht="12.75" customHeight="1" x14ac:dyDescent="0.2"/>
    <row r="1460" ht="12.75" customHeight="1" x14ac:dyDescent="0.2"/>
    <row r="1461" ht="12.75" customHeight="1" x14ac:dyDescent="0.2"/>
    <row r="1462" ht="12.75" customHeight="1" x14ac:dyDescent="0.2"/>
    <row r="1463" ht="12.75" customHeight="1" x14ac:dyDescent="0.2"/>
    <row r="1464" ht="12.75" customHeight="1" x14ac:dyDescent="0.2"/>
    <row r="1465" ht="12.75" customHeight="1" x14ac:dyDescent="0.2"/>
    <row r="1466" ht="12.75" customHeight="1" x14ac:dyDescent="0.2"/>
    <row r="1467" ht="12.75" customHeight="1" x14ac:dyDescent="0.2"/>
    <row r="1468" ht="12.75" customHeight="1" x14ac:dyDescent="0.2"/>
    <row r="1469" ht="12.75" customHeight="1" x14ac:dyDescent="0.2"/>
    <row r="1470" ht="12.75" customHeight="1" x14ac:dyDescent="0.2"/>
    <row r="1471" ht="12.75" customHeight="1" x14ac:dyDescent="0.2"/>
    <row r="1472" ht="12.75" customHeight="1" x14ac:dyDescent="0.2"/>
    <row r="1473" ht="12.75" customHeight="1" x14ac:dyDescent="0.2"/>
    <row r="1474" ht="12.75" customHeight="1" x14ac:dyDescent="0.2"/>
    <row r="1475" ht="12.75" customHeight="1" x14ac:dyDescent="0.2"/>
    <row r="1476" ht="12.75" customHeight="1" x14ac:dyDescent="0.2"/>
    <row r="1477" ht="12.75" customHeight="1" x14ac:dyDescent="0.2"/>
    <row r="1478" ht="12.75" customHeight="1" x14ac:dyDescent="0.2"/>
    <row r="1479" ht="12.75" customHeight="1" x14ac:dyDescent="0.2"/>
    <row r="1480" ht="12.75" customHeight="1" x14ac:dyDescent="0.2"/>
    <row r="1481" ht="12.75" customHeight="1" x14ac:dyDescent="0.2"/>
    <row r="1482" ht="12.75" customHeight="1" x14ac:dyDescent="0.2"/>
    <row r="1483" ht="12.75" customHeight="1" x14ac:dyDescent="0.2"/>
    <row r="1484" ht="12.75" customHeight="1" x14ac:dyDescent="0.2"/>
    <row r="1485" ht="12.75" customHeight="1" x14ac:dyDescent="0.2"/>
    <row r="1486" ht="12.75" customHeight="1" x14ac:dyDescent="0.2"/>
    <row r="1487" ht="12.75" customHeight="1" x14ac:dyDescent="0.2"/>
    <row r="1488" ht="12.75" customHeight="1" x14ac:dyDescent="0.2"/>
    <row r="1489" ht="12.75" customHeight="1" x14ac:dyDescent="0.2"/>
    <row r="1490" ht="12.75" customHeight="1" x14ac:dyDescent="0.2"/>
    <row r="1491" ht="12.75" customHeight="1" x14ac:dyDescent="0.2"/>
    <row r="1492" ht="12.75" customHeight="1" x14ac:dyDescent="0.2"/>
    <row r="1493" ht="12.75" customHeight="1" x14ac:dyDescent="0.2"/>
    <row r="1494" ht="12.75" customHeight="1" x14ac:dyDescent="0.2"/>
    <row r="1495" ht="12.75" customHeight="1" x14ac:dyDescent="0.2"/>
    <row r="1496" ht="12.75" customHeight="1" x14ac:dyDescent="0.2"/>
    <row r="1497" ht="12.75" customHeight="1" x14ac:dyDescent="0.2"/>
    <row r="1498" ht="12.75" customHeight="1" x14ac:dyDescent="0.2"/>
    <row r="1499" ht="12.75" customHeight="1" x14ac:dyDescent="0.2"/>
    <row r="1500" ht="12.75" customHeight="1" x14ac:dyDescent="0.2"/>
    <row r="1501" ht="12.75" customHeight="1" x14ac:dyDescent="0.2"/>
    <row r="1502" ht="12.75" customHeight="1" x14ac:dyDescent="0.2"/>
    <row r="1503" ht="12.75" customHeight="1" x14ac:dyDescent="0.2"/>
    <row r="1504" ht="12.75" customHeight="1" x14ac:dyDescent="0.2"/>
    <row r="1505" ht="12.75" customHeight="1" x14ac:dyDescent="0.2"/>
    <row r="1506" ht="12.75" customHeight="1" x14ac:dyDescent="0.2"/>
    <row r="1507" ht="12.75" customHeight="1" x14ac:dyDescent="0.2"/>
    <row r="1508" ht="12.75" customHeight="1" x14ac:dyDescent="0.2"/>
    <row r="1509" ht="12.75" customHeight="1" x14ac:dyDescent="0.2"/>
    <row r="1510" ht="12.75" customHeight="1" x14ac:dyDescent="0.2"/>
    <row r="1511" ht="12.75" customHeight="1" x14ac:dyDescent="0.2"/>
    <row r="1512" ht="12.75" customHeight="1" x14ac:dyDescent="0.2"/>
    <row r="1513" ht="12.75" customHeight="1" x14ac:dyDescent="0.2"/>
    <row r="1514" ht="12.75" customHeight="1" x14ac:dyDescent="0.2"/>
    <row r="1515" ht="12.75" customHeight="1" x14ac:dyDescent="0.2"/>
    <row r="1516" ht="12.75" customHeight="1" x14ac:dyDescent="0.2"/>
    <row r="1517" ht="12.75" customHeight="1" x14ac:dyDescent="0.2"/>
    <row r="1518" ht="12.75" customHeight="1" x14ac:dyDescent="0.2"/>
    <row r="1519" ht="12.75" customHeight="1" x14ac:dyDescent="0.2"/>
    <row r="1520" ht="12.75" customHeight="1" x14ac:dyDescent="0.2"/>
    <row r="1521" ht="12.75" customHeight="1" x14ac:dyDescent="0.2"/>
    <row r="1522" ht="12.75" customHeight="1" x14ac:dyDescent="0.2"/>
    <row r="1523" ht="12.75" customHeight="1" x14ac:dyDescent="0.2"/>
    <row r="1524" ht="12.75" customHeight="1" x14ac:dyDescent="0.2"/>
    <row r="1525" ht="12.75" customHeight="1" x14ac:dyDescent="0.2"/>
    <row r="1526" ht="12.75" customHeight="1" x14ac:dyDescent="0.2"/>
    <row r="1527" ht="12.75" customHeight="1" x14ac:dyDescent="0.2"/>
    <row r="1528" ht="12.75" customHeight="1" x14ac:dyDescent="0.2"/>
    <row r="1529" ht="12.75" customHeight="1" x14ac:dyDescent="0.2"/>
    <row r="1530" ht="12.75" customHeight="1" x14ac:dyDescent="0.2"/>
    <row r="1531" ht="12.75" customHeight="1" x14ac:dyDescent="0.2"/>
    <row r="1532" ht="12.75" customHeight="1" x14ac:dyDescent="0.2"/>
    <row r="1533" ht="12.75" customHeight="1" x14ac:dyDescent="0.2"/>
    <row r="1534" ht="12.75" customHeight="1" x14ac:dyDescent="0.2"/>
    <row r="1535" ht="12.75" customHeight="1" x14ac:dyDescent="0.2"/>
    <row r="1536" ht="12.75" customHeight="1" x14ac:dyDescent="0.2"/>
    <row r="1537" ht="12.75" customHeight="1" x14ac:dyDescent="0.2"/>
    <row r="1538" ht="12.75" customHeight="1" x14ac:dyDescent="0.2"/>
    <row r="1539" ht="12.75" customHeight="1" x14ac:dyDescent="0.2"/>
    <row r="1540" ht="12.75" customHeight="1" x14ac:dyDescent="0.2"/>
    <row r="1541" ht="12.75" customHeight="1" x14ac:dyDescent="0.2"/>
    <row r="1542" ht="12.75" customHeight="1" x14ac:dyDescent="0.2"/>
    <row r="1543" ht="12.75" customHeight="1" x14ac:dyDescent="0.2"/>
    <row r="1544" ht="12.75" customHeight="1" x14ac:dyDescent="0.2"/>
    <row r="1545" ht="12.75" customHeight="1" x14ac:dyDescent="0.2"/>
    <row r="1546" ht="12.75" customHeight="1" x14ac:dyDescent="0.2"/>
    <row r="1547" ht="12.75" customHeight="1" x14ac:dyDescent="0.2"/>
    <row r="1548" ht="12.75" customHeight="1" x14ac:dyDescent="0.2"/>
    <row r="1549" ht="12.75" customHeight="1" x14ac:dyDescent="0.2"/>
    <row r="1550" ht="12.75" customHeight="1" x14ac:dyDescent="0.2"/>
    <row r="1551" ht="12.75" customHeight="1" x14ac:dyDescent="0.2"/>
    <row r="1552" ht="12.75" customHeight="1" x14ac:dyDescent="0.2"/>
    <row r="1553" ht="12.75" customHeight="1" x14ac:dyDescent="0.2"/>
    <row r="1554" ht="12.75" customHeight="1" x14ac:dyDescent="0.2"/>
    <row r="1555" ht="12.75" customHeight="1" x14ac:dyDescent="0.2"/>
    <row r="1556" ht="12.75" customHeight="1" x14ac:dyDescent="0.2"/>
    <row r="1557" ht="12.75" customHeight="1" x14ac:dyDescent="0.2"/>
    <row r="1558" ht="12.75" customHeight="1" x14ac:dyDescent="0.2"/>
    <row r="1559" ht="12.75" customHeight="1" x14ac:dyDescent="0.2"/>
    <row r="1560" ht="12.75" customHeight="1" x14ac:dyDescent="0.2"/>
    <row r="1561" ht="12.75" customHeight="1" x14ac:dyDescent="0.2"/>
    <row r="1562" ht="12.75" customHeight="1" x14ac:dyDescent="0.2"/>
    <row r="1563" ht="12.75" customHeight="1" x14ac:dyDescent="0.2"/>
    <row r="1564" ht="12.75" customHeight="1" x14ac:dyDescent="0.2"/>
    <row r="1565" ht="12.75" customHeight="1" x14ac:dyDescent="0.2"/>
    <row r="1566" ht="12.75" customHeight="1" x14ac:dyDescent="0.2"/>
    <row r="1567" ht="12.75" customHeight="1" x14ac:dyDescent="0.2"/>
    <row r="1568" ht="12.75" customHeight="1" x14ac:dyDescent="0.2"/>
    <row r="1569" ht="12.75" customHeight="1" x14ac:dyDescent="0.2"/>
    <row r="1570" ht="12.75" customHeight="1" x14ac:dyDescent="0.2"/>
    <row r="1571" ht="12.75" customHeight="1" x14ac:dyDescent="0.2"/>
    <row r="1572" ht="12.75" customHeight="1" x14ac:dyDescent="0.2"/>
    <row r="1573" ht="12.75" customHeight="1" x14ac:dyDescent="0.2"/>
    <row r="1574" ht="12.75" customHeight="1" x14ac:dyDescent="0.2"/>
    <row r="1575" ht="12.75" customHeight="1" x14ac:dyDescent="0.2"/>
    <row r="1576" ht="12.75" customHeight="1" x14ac:dyDescent="0.2"/>
    <row r="1577" ht="12.75" customHeight="1" x14ac:dyDescent="0.2"/>
    <row r="1578" ht="12.75" customHeight="1" x14ac:dyDescent="0.2"/>
    <row r="1579" ht="12.75" customHeight="1" x14ac:dyDescent="0.2"/>
    <row r="1580" ht="12.75" customHeight="1" x14ac:dyDescent="0.2"/>
    <row r="1581" ht="12.75" customHeight="1" x14ac:dyDescent="0.2"/>
    <row r="1582" ht="12.75" customHeight="1" x14ac:dyDescent="0.2"/>
    <row r="1583" ht="12.75" customHeight="1" x14ac:dyDescent="0.2"/>
    <row r="1584" ht="12.75" customHeight="1" x14ac:dyDescent="0.2"/>
    <row r="1585" ht="12.75" customHeight="1" x14ac:dyDescent="0.2"/>
    <row r="1586" ht="12.75" customHeight="1" x14ac:dyDescent="0.2"/>
    <row r="1587" ht="12.75" customHeight="1" x14ac:dyDescent="0.2"/>
    <row r="1588" ht="12.75" customHeight="1" x14ac:dyDescent="0.2"/>
    <row r="1589" ht="12.75" customHeight="1" x14ac:dyDescent="0.2"/>
    <row r="1590" ht="12.75" customHeight="1" x14ac:dyDescent="0.2"/>
    <row r="1591" ht="12.75" customHeight="1" x14ac:dyDescent="0.2"/>
    <row r="1592" ht="12.75" customHeight="1" x14ac:dyDescent="0.2"/>
    <row r="1593" ht="12.75" customHeight="1" x14ac:dyDescent="0.2"/>
    <row r="1594" ht="12.75" customHeight="1" x14ac:dyDescent="0.2"/>
    <row r="1595" ht="12.75" customHeight="1" x14ac:dyDescent="0.2"/>
    <row r="1596" ht="12.75" customHeight="1" x14ac:dyDescent="0.2"/>
    <row r="1597" ht="12.75" customHeight="1" x14ac:dyDescent="0.2"/>
    <row r="1598" ht="12.75" customHeight="1" x14ac:dyDescent="0.2"/>
    <row r="1599" ht="12.75" customHeight="1" x14ac:dyDescent="0.2"/>
    <row r="1600" ht="12.75" customHeight="1" x14ac:dyDescent="0.2"/>
    <row r="1601" ht="12.75" customHeight="1" x14ac:dyDescent="0.2"/>
    <row r="1602" ht="12.75" customHeight="1" x14ac:dyDescent="0.2"/>
    <row r="1603" ht="12.75" customHeight="1" x14ac:dyDescent="0.2"/>
    <row r="1604" ht="12.75" customHeight="1" x14ac:dyDescent="0.2"/>
    <row r="1605" ht="12.75" customHeight="1" x14ac:dyDescent="0.2"/>
    <row r="1606" ht="12.75" customHeight="1" x14ac:dyDescent="0.2"/>
    <row r="1607" ht="12.75" customHeight="1" x14ac:dyDescent="0.2"/>
    <row r="1608" ht="12.75" customHeight="1" x14ac:dyDescent="0.2"/>
    <row r="1609" ht="12.75" customHeight="1" x14ac:dyDescent="0.2"/>
    <row r="1610" ht="12.75" customHeight="1" x14ac:dyDescent="0.2"/>
    <row r="1611" ht="12.75" customHeight="1" x14ac:dyDescent="0.2"/>
    <row r="1612" ht="12.75" customHeight="1" x14ac:dyDescent="0.2"/>
    <row r="1613" ht="12.75" customHeight="1" x14ac:dyDescent="0.2"/>
    <row r="1614" ht="12.75" customHeight="1" x14ac:dyDescent="0.2"/>
    <row r="1615" ht="12.75" customHeight="1" x14ac:dyDescent="0.2"/>
    <row r="1616" ht="12.75" customHeight="1" x14ac:dyDescent="0.2"/>
    <row r="1617" ht="12.75" customHeight="1" x14ac:dyDescent="0.2"/>
    <row r="1618" ht="12.75" customHeight="1" x14ac:dyDescent="0.2"/>
    <row r="1619" ht="12.75" customHeight="1" x14ac:dyDescent="0.2"/>
    <row r="1620" ht="12.75" customHeight="1" x14ac:dyDescent="0.2"/>
    <row r="1621" ht="12.75" customHeight="1" x14ac:dyDescent="0.2"/>
    <row r="1622" ht="12.75" customHeight="1" x14ac:dyDescent="0.2"/>
    <row r="1623" ht="12.75" customHeight="1" x14ac:dyDescent="0.2"/>
    <row r="1624" ht="12.75" customHeight="1" x14ac:dyDescent="0.2"/>
    <row r="1625" ht="12.75" customHeight="1" x14ac:dyDescent="0.2"/>
    <row r="1626" ht="12.75" customHeight="1" x14ac:dyDescent="0.2"/>
    <row r="1627" ht="12.75" customHeight="1" x14ac:dyDescent="0.2"/>
    <row r="1628" ht="12.75" customHeight="1" x14ac:dyDescent="0.2"/>
    <row r="1629" ht="12.75" customHeight="1" x14ac:dyDescent="0.2"/>
    <row r="1630" ht="12.75" customHeight="1" x14ac:dyDescent="0.2"/>
    <row r="1631" ht="12.75" customHeight="1" x14ac:dyDescent="0.2"/>
    <row r="1632" ht="12.75" customHeight="1" x14ac:dyDescent="0.2"/>
    <row r="1633" ht="12.75" customHeight="1" x14ac:dyDescent="0.2"/>
    <row r="1634" ht="12.75" customHeight="1" x14ac:dyDescent="0.2"/>
    <row r="1635" ht="12.75" customHeight="1" x14ac:dyDescent="0.2"/>
    <row r="1636" ht="12.75" customHeight="1" x14ac:dyDescent="0.2"/>
    <row r="1637" ht="12.75" customHeight="1" x14ac:dyDescent="0.2"/>
    <row r="1638" ht="12.75" customHeight="1" x14ac:dyDescent="0.2"/>
    <row r="1639" ht="12.75" customHeight="1" x14ac:dyDescent="0.2"/>
    <row r="1640" ht="12.75" customHeight="1" x14ac:dyDescent="0.2"/>
    <row r="1641" ht="12.75" customHeight="1" x14ac:dyDescent="0.2"/>
    <row r="1642" ht="12.75" customHeight="1" x14ac:dyDescent="0.2"/>
    <row r="1643" ht="12.75" customHeight="1" x14ac:dyDescent="0.2"/>
    <row r="1644" ht="12.75" customHeight="1" x14ac:dyDescent="0.2"/>
    <row r="1645" ht="12.75" customHeight="1" x14ac:dyDescent="0.2"/>
    <row r="1646" ht="12.75" customHeight="1" x14ac:dyDescent="0.2"/>
    <row r="1647" ht="12.75" customHeight="1" x14ac:dyDescent="0.2"/>
    <row r="1648" ht="12.75" customHeight="1" x14ac:dyDescent="0.2"/>
    <row r="1649" ht="12.75" customHeight="1" x14ac:dyDescent="0.2"/>
    <row r="1650" ht="12.75" customHeight="1" x14ac:dyDescent="0.2"/>
    <row r="1651" ht="12.75" customHeight="1" x14ac:dyDescent="0.2"/>
    <row r="1652" ht="12.75" customHeight="1" x14ac:dyDescent="0.2"/>
    <row r="1653" ht="12.75" customHeight="1" x14ac:dyDescent="0.2"/>
    <row r="1654" ht="12.75" customHeight="1" x14ac:dyDescent="0.2"/>
    <row r="1655" ht="12.75" customHeight="1" x14ac:dyDescent="0.2"/>
    <row r="1656" ht="12.75" customHeight="1" x14ac:dyDescent="0.2"/>
    <row r="1657" ht="12.75" customHeight="1" x14ac:dyDescent="0.2"/>
    <row r="1658" ht="12.75" customHeight="1" x14ac:dyDescent="0.2"/>
    <row r="1659" ht="12.75" customHeight="1" x14ac:dyDescent="0.2"/>
    <row r="1660" ht="12.75" customHeight="1" x14ac:dyDescent="0.2"/>
    <row r="1661" ht="12.75" customHeight="1" x14ac:dyDescent="0.2"/>
    <row r="1662" ht="12.75" customHeight="1" x14ac:dyDescent="0.2"/>
    <row r="1663" ht="12.75" customHeight="1" x14ac:dyDescent="0.2"/>
    <row r="1664" ht="12.75" customHeight="1" x14ac:dyDescent="0.2"/>
    <row r="1665" ht="12.75" customHeight="1" x14ac:dyDescent="0.2"/>
    <row r="1666" ht="12.75" customHeight="1" x14ac:dyDescent="0.2"/>
    <row r="1667" ht="12.75" customHeight="1" x14ac:dyDescent="0.2"/>
    <row r="1668" ht="12.75" customHeight="1" x14ac:dyDescent="0.2"/>
    <row r="1669" ht="12.75" customHeight="1" x14ac:dyDescent="0.2"/>
    <row r="1670" ht="12.75" customHeight="1" x14ac:dyDescent="0.2"/>
    <row r="1671" ht="12.75" customHeight="1" x14ac:dyDescent="0.2"/>
    <row r="1672" ht="12.75" customHeight="1" x14ac:dyDescent="0.2"/>
    <row r="1673" ht="12.75" customHeight="1" x14ac:dyDescent="0.2"/>
    <row r="1674" ht="12.75" customHeight="1" x14ac:dyDescent="0.2"/>
    <row r="1675" ht="12.75" customHeight="1" x14ac:dyDescent="0.2"/>
    <row r="1676" ht="12.75" customHeight="1" x14ac:dyDescent="0.2"/>
    <row r="1677" ht="12.75" customHeight="1" x14ac:dyDescent="0.2"/>
    <row r="1678" ht="12.75" customHeight="1" x14ac:dyDescent="0.2"/>
    <row r="1679" ht="12.75" customHeight="1" x14ac:dyDescent="0.2"/>
    <row r="1680" ht="12.75" customHeight="1" x14ac:dyDescent="0.2"/>
    <row r="1681" ht="12.75" customHeight="1" x14ac:dyDescent="0.2"/>
    <row r="1682" ht="12.75" customHeight="1" x14ac:dyDescent="0.2"/>
    <row r="1683" ht="12.75" customHeight="1" x14ac:dyDescent="0.2"/>
    <row r="1684" ht="12.75" customHeight="1" x14ac:dyDescent="0.2"/>
    <row r="1685" ht="12.75" customHeight="1" x14ac:dyDescent="0.2"/>
    <row r="1686" ht="12.75" customHeight="1" x14ac:dyDescent="0.2"/>
    <row r="1687" ht="12.75" customHeight="1" x14ac:dyDescent="0.2"/>
    <row r="1688" ht="12.75" customHeight="1" x14ac:dyDescent="0.2"/>
    <row r="1689" ht="12.75" customHeight="1" x14ac:dyDescent="0.2"/>
    <row r="1690" ht="12.75" customHeight="1" x14ac:dyDescent="0.2"/>
    <row r="1691" ht="12.75" customHeight="1" x14ac:dyDescent="0.2"/>
    <row r="1692" ht="12.75" customHeight="1" x14ac:dyDescent="0.2"/>
    <row r="1693" ht="12.75" customHeight="1" x14ac:dyDescent="0.2"/>
    <row r="1694" ht="12.75" customHeight="1" x14ac:dyDescent="0.2"/>
    <row r="1695" ht="12.75" customHeight="1" x14ac:dyDescent="0.2"/>
    <row r="1696" ht="12.75" customHeight="1" x14ac:dyDescent="0.2"/>
    <row r="1697" ht="12.75" customHeight="1" x14ac:dyDescent="0.2"/>
    <row r="1698" ht="12.75" customHeight="1" x14ac:dyDescent="0.2"/>
    <row r="1699" ht="12.75" customHeight="1" x14ac:dyDescent="0.2"/>
    <row r="1700" ht="12.75" customHeight="1" x14ac:dyDescent="0.2"/>
    <row r="1701" ht="12.75" customHeight="1" x14ac:dyDescent="0.2"/>
    <row r="1702" ht="12.75" customHeight="1" x14ac:dyDescent="0.2"/>
    <row r="1703" ht="12.75" customHeight="1" x14ac:dyDescent="0.2"/>
    <row r="1704" ht="12.75" customHeight="1" x14ac:dyDescent="0.2"/>
    <row r="1705" ht="12.75" customHeight="1" x14ac:dyDescent="0.2"/>
    <row r="1706" ht="12.75" customHeight="1" x14ac:dyDescent="0.2"/>
    <row r="1707" ht="12.75" customHeight="1" x14ac:dyDescent="0.2"/>
    <row r="1708" ht="12.75" customHeight="1" x14ac:dyDescent="0.2"/>
    <row r="1709" ht="12.75" customHeight="1" x14ac:dyDescent="0.2"/>
    <row r="1710" ht="12.75" customHeight="1" x14ac:dyDescent="0.2"/>
    <row r="1711" ht="12.75" customHeight="1" x14ac:dyDescent="0.2"/>
    <row r="1712" ht="12.75" customHeight="1" x14ac:dyDescent="0.2"/>
    <row r="1713" ht="12.75" customHeight="1" x14ac:dyDescent="0.2"/>
    <row r="1714" ht="12.75" customHeight="1" x14ac:dyDescent="0.2"/>
    <row r="1715" ht="12.75" customHeight="1" x14ac:dyDescent="0.2"/>
    <row r="1716" ht="12.75" customHeight="1" x14ac:dyDescent="0.2"/>
    <row r="1717" ht="12.75" customHeight="1" x14ac:dyDescent="0.2"/>
    <row r="1718" ht="12.75" customHeight="1" x14ac:dyDescent="0.2"/>
    <row r="1719" ht="12.75" customHeight="1" x14ac:dyDescent="0.2"/>
    <row r="1720" ht="12.75" customHeight="1" x14ac:dyDescent="0.2"/>
    <row r="1721" ht="12.75" customHeight="1" x14ac:dyDescent="0.2"/>
    <row r="1722" ht="12.75" customHeight="1" x14ac:dyDescent="0.2"/>
    <row r="1723" ht="12.75" customHeight="1" x14ac:dyDescent="0.2"/>
    <row r="1724" ht="12.75" customHeight="1" x14ac:dyDescent="0.2"/>
    <row r="1725" ht="12.75" customHeight="1" x14ac:dyDescent="0.2"/>
    <row r="1726" ht="12.75" customHeight="1" x14ac:dyDescent="0.2"/>
    <row r="1727" ht="12.75" customHeight="1" x14ac:dyDescent="0.2"/>
    <row r="1728" ht="12.75" customHeight="1" x14ac:dyDescent="0.2"/>
    <row r="1729" ht="12.75" customHeight="1" x14ac:dyDescent="0.2"/>
    <row r="1730" ht="12.75" customHeight="1" x14ac:dyDescent="0.2"/>
    <row r="1731" ht="12.75" customHeight="1" x14ac:dyDescent="0.2"/>
    <row r="1732" ht="12.75" customHeight="1" x14ac:dyDescent="0.2"/>
    <row r="1733" ht="12.75" customHeight="1" x14ac:dyDescent="0.2"/>
    <row r="1734" ht="12.75" customHeight="1" x14ac:dyDescent="0.2"/>
    <row r="1735" ht="12.75" customHeight="1" x14ac:dyDescent="0.2"/>
    <row r="1736" ht="12.75" customHeight="1" x14ac:dyDescent="0.2"/>
    <row r="1737" ht="12.75" customHeight="1" x14ac:dyDescent="0.2"/>
    <row r="1738" ht="12.75" customHeight="1" x14ac:dyDescent="0.2"/>
    <row r="1739" ht="12.75" customHeight="1" x14ac:dyDescent="0.2"/>
    <row r="1740" ht="12.75" customHeight="1" x14ac:dyDescent="0.2"/>
    <row r="1741" ht="12.75" customHeight="1" x14ac:dyDescent="0.2"/>
    <row r="1742" ht="12.75" customHeight="1" x14ac:dyDescent="0.2"/>
    <row r="1743" ht="12.75" customHeight="1" x14ac:dyDescent="0.2"/>
    <row r="1744" ht="12.75" customHeight="1" x14ac:dyDescent="0.2"/>
    <row r="1745" ht="12.75" customHeight="1" x14ac:dyDescent="0.2"/>
    <row r="1746" ht="12.75" customHeight="1" x14ac:dyDescent="0.2"/>
    <row r="1747" ht="12.75" customHeight="1" x14ac:dyDescent="0.2"/>
    <row r="1748" ht="12.75" customHeight="1" x14ac:dyDescent="0.2"/>
    <row r="1749" ht="12.75" customHeight="1" x14ac:dyDescent="0.2"/>
    <row r="1750" ht="12.75" customHeight="1" x14ac:dyDescent="0.2"/>
    <row r="1751" ht="12.75" customHeight="1" x14ac:dyDescent="0.2"/>
    <row r="1752" ht="12.75" customHeight="1" x14ac:dyDescent="0.2"/>
    <row r="1753" ht="12.75" customHeight="1" x14ac:dyDescent="0.2"/>
    <row r="1754" ht="12.75" customHeight="1" x14ac:dyDescent="0.2"/>
    <row r="1755" ht="12.75" customHeight="1" x14ac:dyDescent="0.2"/>
    <row r="1756" ht="12.75" customHeight="1" x14ac:dyDescent="0.2"/>
    <row r="1757" ht="12.75" customHeight="1" x14ac:dyDescent="0.2"/>
    <row r="1758" ht="12.75" customHeight="1" x14ac:dyDescent="0.2"/>
    <row r="1759" ht="12.75" customHeight="1" x14ac:dyDescent="0.2"/>
    <row r="1760" ht="12.75" customHeight="1" x14ac:dyDescent="0.2"/>
    <row r="1761" ht="12.75" customHeight="1" x14ac:dyDescent="0.2"/>
    <row r="1762" ht="12.75" customHeight="1" x14ac:dyDescent="0.2"/>
    <row r="1763" ht="12.75" customHeight="1" x14ac:dyDescent="0.2"/>
    <row r="1764" ht="12.75" customHeight="1" x14ac:dyDescent="0.2"/>
    <row r="1765" ht="12.75" customHeight="1" x14ac:dyDescent="0.2"/>
    <row r="1766" ht="12.75" customHeight="1" x14ac:dyDescent="0.2"/>
    <row r="1767" ht="12.75" customHeight="1" x14ac:dyDescent="0.2"/>
    <row r="1768" ht="12.75" customHeight="1" x14ac:dyDescent="0.2"/>
    <row r="1769" ht="12.75" customHeight="1" x14ac:dyDescent="0.2"/>
    <row r="1770" ht="12.75" customHeight="1" x14ac:dyDescent="0.2"/>
    <row r="1771" ht="12.75" customHeight="1" x14ac:dyDescent="0.2"/>
    <row r="1772" ht="12.75" customHeight="1" x14ac:dyDescent="0.2"/>
    <row r="1773" ht="12.75" customHeight="1" x14ac:dyDescent="0.2"/>
    <row r="1774" ht="12.75" customHeight="1" x14ac:dyDescent="0.2"/>
    <row r="1775" ht="12.75" customHeight="1" x14ac:dyDescent="0.2"/>
    <row r="1776" ht="12.75" customHeight="1" x14ac:dyDescent="0.2"/>
    <row r="1777" ht="12.75" customHeight="1" x14ac:dyDescent="0.2"/>
    <row r="1778" ht="12.75" customHeight="1" x14ac:dyDescent="0.2"/>
    <row r="1779" ht="12.75" customHeight="1" x14ac:dyDescent="0.2"/>
    <row r="1780" ht="12.75" customHeight="1" x14ac:dyDescent="0.2"/>
    <row r="1781" ht="12.75" customHeight="1" x14ac:dyDescent="0.2"/>
    <row r="1782" ht="12.75" customHeight="1" x14ac:dyDescent="0.2"/>
    <row r="1783" ht="12.75" customHeight="1" x14ac:dyDescent="0.2"/>
    <row r="1784" ht="12.75" customHeight="1" x14ac:dyDescent="0.2"/>
    <row r="1785" ht="12.75" customHeight="1" x14ac:dyDescent="0.2"/>
    <row r="1786" ht="12.75" customHeight="1" x14ac:dyDescent="0.2"/>
    <row r="1787" ht="12.75" customHeight="1" x14ac:dyDescent="0.2"/>
    <row r="1788" ht="12.75" customHeight="1" x14ac:dyDescent="0.2"/>
    <row r="1789" ht="12.75" customHeight="1" x14ac:dyDescent="0.2"/>
    <row r="1790" ht="12.75" customHeight="1" x14ac:dyDescent="0.2"/>
    <row r="1791" ht="12.75" customHeight="1" x14ac:dyDescent="0.2"/>
    <row r="1792" ht="12.75" customHeight="1" x14ac:dyDescent="0.2"/>
    <row r="1793" ht="12.75" customHeight="1" x14ac:dyDescent="0.2"/>
    <row r="1794" ht="12.75" customHeight="1" x14ac:dyDescent="0.2"/>
    <row r="1795" ht="12.75" customHeight="1" x14ac:dyDescent="0.2"/>
    <row r="1796" ht="12.75" customHeight="1" x14ac:dyDescent="0.2"/>
    <row r="1797" ht="12.75" customHeight="1" x14ac:dyDescent="0.2"/>
    <row r="1798" ht="12.75" customHeight="1" x14ac:dyDescent="0.2"/>
    <row r="1799" ht="12.75" customHeight="1" x14ac:dyDescent="0.2"/>
    <row r="1800" ht="12.75" customHeight="1" x14ac:dyDescent="0.2"/>
    <row r="1801" ht="12.75" customHeight="1" x14ac:dyDescent="0.2"/>
    <row r="1802" ht="12.75" customHeight="1" x14ac:dyDescent="0.2"/>
    <row r="1803" ht="12.75" customHeight="1" x14ac:dyDescent="0.2"/>
    <row r="1804" ht="12.75" customHeight="1" x14ac:dyDescent="0.2"/>
    <row r="1805" ht="12.75" customHeight="1" x14ac:dyDescent="0.2"/>
    <row r="1806" ht="12.75" customHeight="1" x14ac:dyDescent="0.2"/>
    <row r="1807" ht="12.75" customHeight="1" x14ac:dyDescent="0.2"/>
    <row r="1808" ht="12.75" customHeight="1" x14ac:dyDescent="0.2"/>
    <row r="1809" ht="12.75" customHeight="1" x14ac:dyDescent="0.2"/>
    <row r="1810" ht="12.75" customHeight="1" x14ac:dyDescent="0.2"/>
    <row r="1811" ht="12.75" customHeight="1" x14ac:dyDescent="0.2"/>
    <row r="1812" ht="12.75" customHeight="1" x14ac:dyDescent="0.2"/>
    <row r="1813" ht="12.75" customHeight="1" x14ac:dyDescent="0.2"/>
    <row r="1814" ht="12.75" customHeight="1" x14ac:dyDescent="0.2"/>
    <row r="1815" ht="12.75" customHeight="1" x14ac:dyDescent="0.2"/>
    <row r="1816" ht="12.75" customHeight="1" x14ac:dyDescent="0.2"/>
    <row r="1817" ht="12.75" customHeight="1" x14ac:dyDescent="0.2"/>
    <row r="1818" ht="12.75" customHeight="1" x14ac:dyDescent="0.2"/>
    <row r="1819" ht="12.75" customHeight="1" x14ac:dyDescent="0.2"/>
    <row r="1820" ht="12.75" customHeight="1" x14ac:dyDescent="0.2"/>
    <row r="1821" ht="12.75" customHeight="1" x14ac:dyDescent="0.2"/>
    <row r="1822" ht="12.75" customHeight="1" x14ac:dyDescent="0.2"/>
    <row r="1823" ht="12.75" customHeight="1" x14ac:dyDescent="0.2"/>
    <row r="1824" ht="12.75" customHeight="1" x14ac:dyDescent="0.2"/>
    <row r="1825" ht="12.75" customHeight="1" x14ac:dyDescent="0.2"/>
    <row r="1826" ht="12.75" customHeight="1" x14ac:dyDescent="0.2"/>
    <row r="1827" ht="12.75" customHeight="1" x14ac:dyDescent="0.2"/>
    <row r="1828" ht="12.75" customHeight="1" x14ac:dyDescent="0.2"/>
    <row r="1829" ht="12.75" customHeight="1" x14ac:dyDescent="0.2"/>
    <row r="1830" ht="12.75" customHeight="1" x14ac:dyDescent="0.2"/>
    <row r="1831" ht="12.75" customHeight="1" x14ac:dyDescent="0.2"/>
    <row r="1832" ht="12.75" customHeight="1" x14ac:dyDescent="0.2"/>
    <row r="1833" ht="12.75" customHeight="1" x14ac:dyDescent="0.2"/>
    <row r="1834" ht="12.75" customHeight="1" x14ac:dyDescent="0.2"/>
    <row r="1835" ht="12.75" customHeight="1" x14ac:dyDescent="0.2"/>
    <row r="1836" ht="12.75" customHeight="1" x14ac:dyDescent="0.2"/>
    <row r="1837" ht="12.75" customHeight="1" x14ac:dyDescent="0.2"/>
    <row r="1838" ht="12.75" customHeight="1" x14ac:dyDescent="0.2"/>
    <row r="1839" ht="12.75" customHeight="1" x14ac:dyDescent="0.2"/>
    <row r="1840" ht="12.75" customHeight="1" x14ac:dyDescent="0.2"/>
    <row r="1841" ht="12.75" customHeight="1" x14ac:dyDescent="0.2"/>
    <row r="1842" ht="12.75" customHeight="1" x14ac:dyDescent="0.2"/>
    <row r="1843" ht="12.75" customHeight="1" x14ac:dyDescent="0.2"/>
    <row r="1844" ht="12.75" customHeight="1" x14ac:dyDescent="0.2"/>
    <row r="1845" ht="12.75" customHeight="1" x14ac:dyDescent="0.2"/>
    <row r="1846" ht="12.75" customHeight="1" x14ac:dyDescent="0.2"/>
    <row r="1847" ht="12.75" customHeight="1" x14ac:dyDescent="0.2"/>
    <row r="1848" ht="12.75" customHeight="1" x14ac:dyDescent="0.2"/>
    <row r="1849" ht="12.75" customHeight="1" x14ac:dyDescent="0.2"/>
    <row r="1850" ht="12.75" customHeight="1" x14ac:dyDescent="0.2"/>
    <row r="1851" ht="12.75" customHeight="1" x14ac:dyDescent="0.2"/>
    <row r="1852" ht="12.75" customHeight="1" x14ac:dyDescent="0.2"/>
    <row r="1853" ht="12.75" customHeight="1" x14ac:dyDescent="0.2"/>
    <row r="1854" ht="12.75" customHeight="1" x14ac:dyDescent="0.2"/>
    <row r="1855" ht="12.75" customHeight="1" x14ac:dyDescent="0.2"/>
    <row r="1856" ht="12.75" customHeight="1" x14ac:dyDescent="0.2"/>
    <row r="1857" ht="12.75" customHeight="1" x14ac:dyDescent="0.2"/>
    <row r="1858" ht="12.75" customHeight="1" x14ac:dyDescent="0.2"/>
    <row r="1859" ht="12.75" customHeight="1" x14ac:dyDescent="0.2"/>
    <row r="1860" ht="12.75" customHeight="1" x14ac:dyDescent="0.2"/>
    <row r="1861" ht="12.75" customHeight="1" x14ac:dyDescent="0.2"/>
    <row r="1862" ht="12.75" customHeight="1" x14ac:dyDescent="0.2"/>
    <row r="1863" ht="12.75" customHeight="1" x14ac:dyDescent="0.2"/>
    <row r="1864" ht="12.75" customHeight="1" x14ac:dyDescent="0.2"/>
    <row r="1865" ht="12.75" customHeight="1" x14ac:dyDescent="0.2"/>
    <row r="1866" ht="12.75" customHeight="1" x14ac:dyDescent="0.2"/>
    <row r="1867" ht="12.75" customHeight="1" x14ac:dyDescent="0.2"/>
    <row r="1868" ht="12.75" customHeight="1" x14ac:dyDescent="0.2"/>
    <row r="1869" ht="12.75" customHeight="1" x14ac:dyDescent="0.2"/>
    <row r="1870" ht="12.75" customHeight="1" x14ac:dyDescent="0.2"/>
    <row r="1871" ht="12.75" customHeight="1" x14ac:dyDescent="0.2"/>
    <row r="1872" ht="12.75" customHeight="1" x14ac:dyDescent="0.2"/>
    <row r="1873" ht="12.75" customHeight="1" x14ac:dyDescent="0.2"/>
    <row r="1874" ht="12.75" customHeight="1" x14ac:dyDescent="0.2"/>
    <row r="1875" ht="12.75" customHeight="1" x14ac:dyDescent="0.2"/>
    <row r="1876" ht="12.75" customHeight="1" x14ac:dyDescent="0.2"/>
    <row r="1877" ht="12.75" customHeight="1" x14ac:dyDescent="0.2"/>
    <row r="1878" ht="12.75" customHeight="1" x14ac:dyDescent="0.2"/>
    <row r="1879" ht="12.75" customHeight="1" x14ac:dyDescent="0.2"/>
    <row r="1880" ht="12.75" customHeight="1" x14ac:dyDescent="0.2"/>
    <row r="1881" ht="12.75" customHeight="1" x14ac:dyDescent="0.2"/>
    <row r="1882" ht="12.75" customHeight="1" x14ac:dyDescent="0.2"/>
    <row r="1883" ht="12.75" customHeight="1" x14ac:dyDescent="0.2"/>
    <row r="1884" ht="12.75" customHeight="1" x14ac:dyDescent="0.2"/>
    <row r="1885" ht="12.75" customHeight="1" x14ac:dyDescent="0.2"/>
    <row r="1886" ht="12.75" customHeight="1" x14ac:dyDescent="0.2"/>
    <row r="1887" ht="12.75" customHeight="1" x14ac:dyDescent="0.2"/>
    <row r="1888" ht="12.75" customHeight="1" x14ac:dyDescent="0.2"/>
    <row r="1889" ht="12.75" customHeight="1" x14ac:dyDescent="0.2"/>
    <row r="1890" ht="12.75" customHeight="1" x14ac:dyDescent="0.2"/>
    <row r="1891" ht="12.75" customHeight="1" x14ac:dyDescent="0.2"/>
    <row r="1892" ht="12.75" customHeight="1" x14ac:dyDescent="0.2"/>
    <row r="1893" ht="12.75" customHeight="1" x14ac:dyDescent="0.2"/>
    <row r="1894" ht="12.75" customHeight="1" x14ac:dyDescent="0.2"/>
    <row r="1895" ht="12.75" customHeight="1" x14ac:dyDescent="0.2"/>
    <row r="1896" ht="12.75" customHeight="1" x14ac:dyDescent="0.2"/>
    <row r="1897" ht="12.75" customHeight="1" x14ac:dyDescent="0.2"/>
    <row r="1898" ht="12.75" customHeight="1" x14ac:dyDescent="0.2"/>
    <row r="1899" ht="12.75" customHeight="1" x14ac:dyDescent="0.2"/>
    <row r="1900" ht="12.75" customHeight="1" x14ac:dyDescent="0.2"/>
    <row r="1901" ht="12.75" customHeight="1" x14ac:dyDescent="0.2"/>
    <row r="1902" ht="12.75" customHeight="1" x14ac:dyDescent="0.2"/>
    <row r="1903" ht="12.75" customHeight="1" x14ac:dyDescent="0.2"/>
    <row r="1904" ht="12.75" customHeight="1" x14ac:dyDescent="0.2"/>
    <row r="1905" ht="12.75" customHeight="1" x14ac:dyDescent="0.2"/>
    <row r="1906" ht="12.75" customHeight="1" x14ac:dyDescent="0.2"/>
    <row r="1907" ht="12.75" customHeight="1" x14ac:dyDescent="0.2"/>
    <row r="1908" ht="12.75" customHeight="1" x14ac:dyDescent="0.2"/>
    <row r="1909" ht="12.75" customHeight="1" x14ac:dyDescent="0.2"/>
    <row r="1910" ht="12.75" customHeight="1" x14ac:dyDescent="0.2"/>
    <row r="1911" ht="12.75" customHeight="1" x14ac:dyDescent="0.2"/>
    <row r="1912" ht="12.75" customHeight="1" x14ac:dyDescent="0.2"/>
    <row r="1913" ht="12.75" customHeight="1" x14ac:dyDescent="0.2"/>
    <row r="1914" ht="12.75" customHeight="1" x14ac:dyDescent="0.2"/>
    <row r="1915" ht="12.75" customHeight="1" x14ac:dyDescent="0.2"/>
    <row r="1916" ht="12.75" customHeight="1" x14ac:dyDescent="0.2"/>
    <row r="1917" ht="12.75" customHeight="1" x14ac:dyDescent="0.2"/>
    <row r="1918" ht="12.75" customHeight="1" x14ac:dyDescent="0.2"/>
    <row r="1919" ht="12.75" customHeight="1" x14ac:dyDescent="0.2"/>
    <row r="1920" ht="12.75" customHeight="1" x14ac:dyDescent="0.2"/>
    <row r="1921" ht="12.75" customHeight="1" x14ac:dyDescent="0.2"/>
    <row r="1922" ht="12.75" customHeight="1" x14ac:dyDescent="0.2"/>
    <row r="1923" ht="12.75" customHeight="1" x14ac:dyDescent="0.2"/>
    <row r="1924" ht="12.75" customHeight="1" x14ac:dyDescent="0.2"/>
    <row r="1925" ht="12.75" customHeight="1" x14ac:dyDescent="0.2"/>
    <row r="1926" ht="12.75" customHeight="1" x14ac:dyDescent="0.2"/>
    <row r="1927" ht="12.75" customHeight="1" x14ac:dyDescent="0.2"/>
    <row r="1928" ht="12.75" customHeight="1" x14ac:dyDescent="0.2"/>
    <row r="1929" ht="12.75" customHeight="1" x14ac:dyDescent="0.2"/>
    <row r="1930" ht="12.75" customHeight="1" x14ac:dyDescent="0.2"/>
    <row r="1931" ht="12.75" customHeight="1" x14ac:dyDescent="0.2"/>
    <row r="1932" ht="12.75" customHeight="1" x14ac:dyDescent="0.2"/>
    <row r="1933" ht="12.75" customHeight="1" x14ac:dyDescent="0.2"/>
    <row r="1934" ht="12.75" customHeight="1" x14ac:dyDescent="0.2"/>
    <row r="1935" ht="12.75" customHeight="1" x14ac:dyDescent="0.2"/>
    <row r="1936" ht="12.75" customHeight="1" x14ac:dyDescent="0.2"/>
    <row r="1937" ht="12.75" customHeight="1" x14ac:dyDescent="0.2"/>
    <row r="1938" ht="12.75" customHeight="1" x14ac:dyDescent="0.2"/>
    <row r="1939" ht="12.75" customHeight="1" x14ac:dyDescent="0.2"/>
    <row r="1940" ht="12.75" customHeight="1" x14ac:dyDescent="0.2"/>
    <row r="1941" ht="12.75" customHeight="1" x14ac:dyDescent="0.2"/>
    <row r="1942" ht="12.75" customHeight="1" x14ac:dyDescent="0.2"/>
    <row r="1943" ht="12.75" customHeight="1" x14ac:dyDescent="0.2"/>
    <row r="1944" ht="12.75" customHeight="1" x14ac:dyDescent="0.2"/>
    <row r="1945" ht="12.75" customHeight="1" x14ac:dyDescent="0.2"/>
    <row r="1946" ht="12.75" customHeight="1" x14ac:dyDescent="0.2"/>
    <row r="1947" ht="12.75" customHeight="1" x14ac:dyDescent="0.2"/>
    <row r="1948" ht="12.75" customHeight="1" x14ac:dyDescent="0.2"/>
    <row r="1949" ht="12.75" customHeight="1" x14ac:dyDescent="0.2"/>
    <row r="1950" ht="12.75" customHeight="1" x14ac:dyDescent="0.2"/>
    <row r="1951" ht="12.75" customHeight="1" x14ac:dyDescent="0.2"/>
    <row r="1952" ht="12.75" customHeight="1" x14ac:dyDescent="0.2"/>
    <row r="1953" ht="12.75" customHeight="1" x14ac:dyDescent="0.2"/>
    <row r="1954" ht="12.75" customHeight="1" x14ac:dyDescent="0.2"/>
    <row r="1955" ht="12.75" customHeight="1" x14ac:dyDescent="0.2"/>
    <row r="1956" ht="12.75" customHeight="1" x14ac:dyDescent="0.2"/>
    <row r="1957" ht="12.75" customHeight="1" x14ac:dyDescent="0.2"/>
    <row r="1958" ht="12.75" customHeight="1" x14ac:dyDescent="0.2"/>
    <row r="1959" ht="12.75" customHeight="1" x14ac:dyDescent="0.2"/>
    <row r="1960" ht="12.75" customHeight="1" x14ac:dyDescent="0.2"/>
    <row r="1961" ht="12.75" customHeight="1" x14ac:dyDescent="0.2"/>
    <row r="1962" ht="12.75" customHeight="1" x14ac:dyDescent="0.2"/>
    <row r="1963" ht="12.75" customHeight="1" x14ac:dyDescent="0.2"/>
    <row r="1964" ht="12.75" customHeight="1" x14ac:dyDescent="0.2"/>
    <row r="1965" ht="12.75" customHeight="1" x14ac:dyDescent="0.2"/>
    <row r="1966" ht="12.75" customHeight="1" x14ac:dyDescent="0.2"/>
    <row r="1967" ht="12.75" customHeight="1" x14ac:dyDescent="0.2"/>
    <row r="1968" ht="12.75" customHeight="1" x14ac:dyDescent="0.2"/>
    <row r="1969" ht="12.75" customHeight="1" x14ac:dyDescent="0.2"/>
    <row r="1970" ht="12.75" customHeight="1" x14ac:dyDescent="0.2"/>
    <row r="1971" ht="12.75" customHeight="1" x14ac:dyDescent="0.2"/>
    <row r="1972" ht="12.75" customHeight="1" x14ac:dyDescent="0.2"/>
    <row r="1973" ht="12.75" customHeight="1" x14ac:dyDescent="0.2"/>
    <row r="1974" ht="12.75" customHeight="1" x14ac:dyDescent="0.2"/>
    <row r="1975" ht="12.75" customHeight="1" x14ac:dyDescent="0.2"/>
    <row r="1976" ht="12.75" customHeight="1" x14ac:dyDescent="0.2"/>
    <row r="1977" ht="12.75" customHeight="1" x14ac:dyDescent="0.2"/>
    <row r="1978" ht="12.75" customHeight="1" x14ac:dyDescent="0.2"/>
    <row r="1979" ht="12.75" customHeight="1" x14ac:dyDescent="0.2"/>
    <row r="1980" ht="12.75" customHeight="1" x14ac:dyDescent="0.2"/>
    <row r="1981" ht="12.75" customHeight="1" x14ac:dyDescent="0.2"/>
    <row r="1982" ht="12.75" customHeight="1" x14ac:dyDescent="0.2"/>
    <row r="1983" ht="12.75" customHeight="1" x14ac:dyDescent="0.2"/>
    <row r="1984" ht="12.75" customHeight="1" x14ac:dyDescent="0.2"/>
    <row r="1985" ht="12.75" customHeight="1" x14ac:dyDescent="0.2"/>
    <row r="1986" ht="12.75" customHeight="1" x14ac:dyDescent="0.2"/>
    <row r="1987" ht="12.75" customHeight="1" x14ac:dyDescent="0.2"/>
    <row r="1988" ht="12.75" customHeight="1" x14ac:dyDescent="0.2"/>
    <row r="1989" ht="12.75" customHeight="1" x14ac:dyDescent="0.2"/>
    <row r="1990" ht="12.75" customHeight="1" x14ac:dyDescent="0.2"/>
    <row r="1991" ht="12.75" customHeight="1" x14ac:dyDescent="0.2"/>
    <row r="1992" ht="12.75" customHeight="1" x14ac:dyDescent="0.2"/>
    <row r="1993" ht="12.75" customHeight="1" x14ac:dyDescent="0.2"/>
    <row r="1994" ht="12.75" customHeight="1" x14ac:dyDescent="0.2"/>
    <row r="1995" ht="12.75" customHeight="1" x14ac:dyDescent="0.2"/>
    <row r="1996" ht="12.75" customHeight="1" x14ac:dyDescent="0.2"/>
    <row r="1997" ht="12.75" customHeight="1" x14ac:dyDescent="0.2"/>
    <row r="1998" ht="12.75" customHeight="1" x14ac:dyDescent="0.2"/>
    <row r="1999" ht="12.75" customHeight="1" x14ac:dyDescent="0.2"/>
    <row r="2000" ht="12.75" customHeight="1" x14ac:dyDescent="0.2"/>
    <row r="2001" ht="12.75" customHeight="1" x14ac:dyDescent="0.2"/>
    <row r="2002" ht="12.75" customHeight="1" x14ac:dyDescent="0.2"/>
    <row r="2003" ht="12.75" customHeight="1" x14ac:dyDescent="0.2"/>
    <row r="2004" ht="12.75" customHeight="1" x14ac:dyDescent="0.2"/>
    <row r="2005" ht="12.75" customHeight="1" x14ac:dyDescent="0.2"/>
    <row r="2006" ht="12.75" customHeight="1" x14ac:dyDescent="0.2"/>
    <row r="2007" ht="12.75" customHeight="1" x14ac:dyDescent="0.2"/>
    <row r="2008" ht="12.75" customHeight="1" x14ac:dyDescent="0.2"/>
    <row r="2009" ht="12.75" customHeight="1" x14ac:dyDescent="0.2"/>
    <row r="2010" ht="12.75" customHeight="1" x14ac:dyDescent="0.2"/>
    <row r="2011" ht="12.75" customHeight="1" x14ac:dyDescent="0.2"/>
    <row r="2012" ht="12.75" customHeight="1" x14ac:dyDescent="0.2"/>
    <row r="2013" ht="12.75" customHeight="1" x14ac:dyDescent="0.2"/>
    <row r="2014" ht="12.75" customHeight="1" x14ac:dyDescent="0.2"/>
    <row r="2015" ht="12.75" customHeight="1" x14ac:dyDescent="0.2"/>
    <row r="2016" ht="12.75" customHeight="1" x14ac:dyDescent="0.2"/>
    <row r="2017" ht="12.75" customHeight="1" x14ac:dyDescent="0.2"/>
    <row r="2018" ht="12.75" customHeight="1" x14ac:dyDescent="0.2"/>
    <row r="2019" ht="12.75" customHeight="1" x14ac:dyDescent="0.2"/>
    <row r="2020" ht="12.75" customHeight="1" x14ac:dyDescent="0.2"/>
    <row r="2021" ht="12.75" customHeight="1" x14ac:dyDescent="0.2"/>
    <row r="2022" ht="12.75" customHeight="1" x14ac:dyDescent="0.2"/>
    <row r="2023" ht="12.75" customHeight="1" x14ac:dyDescent="0.2"/>
    <row r="2024" ht="12.75" customHeight="1" x14ac:dyDescent="0.2"/>
    <row r="2025" ht="12.75" customHeight="1" x14ac:dyDescent="0.2"/>
    <row r="2026" ht="12.75" customHeight="1" x14ac:dyDescent="0.2"/>
    <row r="2027" ht="12.75" customHeight="1" x14ac:dyDescent="0.2"/>
    <row r="2028" ht="12.75" customHeight="1" x14ac:dyDescent="0.2"/>
    <row r="2029" ht="12.75" customHeight="1" x14ac:dyDescent="0.2"/>
    <row r="2030" ht="12.75" customHeight="1" x14ac:dyDescent="0.2"/>
    <row r="2031" ht="12.75" customHeight="1" x14ac:dyDescent="0.2"/>
    <row r="2032" ht="12.75" customHeight="1" x14ac:dyDescent="0.2"/>
    <row r="2033" ht="12.75" customHeight="1" x14ac:dyDescent="0.2"/>
    <row r="2034" ht="12.75" customHeight="1" x14ac:dyDescent="0.2"/>
    <row r="2035" ht="12.75" customHeight="1" x14ac:dyDescent="0.2"/>
    <row r="2036" ht="12.75" customHeight="1" x14ac:dyDescent="0.2"/>
    <row r="2037" ht="12.75" customHeight="1" x14ac:dyDescent="0.2"/>
    <row r="2038" ht="12.75" customHeight="1" x14ac:dyDescent="0.2"/>
    <row r="2039" ht="12.75" customHeight="1" x14ac:dyDescent="0.2"/>
    <row r="2040" ht="12.75" customHeight="1" x14ac:dyDescent="0.2"/>
    <row r="2041" ht="12.75" customHeight="1" x14ac:dyDescent="0.2"/>
    <row r="2042" ht="12.75" customHeight="1" x14ac:dyDescent="0.2"/>
    <row r="2043" ht="12.75" customHeight="1" x14ac:dyDescent="0.2"/>
    <row r="2044" ht="12.75" customHeight="1" x14ac:dyDescent="0.2"/>
    <row r="2045" ht="12.75" customHeight="1" x14ac:dyDescent="0.2"/>
    <row r="2046" ht="12.75" customHeight="1" x14ac:dyDescent="0.2"/>
    <row r="2047" ht="12.75" customHeight="1" x14ac:dyDescent="0.2"/>
    <row r="2048" ht="12.75" customHeight="1" x14ac:dyDescent="0.2"/>
    <row r="2049" ht="12.75" customHeight="1" x14ac:dyDescent="0.2"/>
    <row r="2050" ht="12.75" customHeight="1" x14ac:dyDescent="0.2"/>
    <row r="2051" ht="12.75" customHeight="1" x14ac:dyDescent="0.2"/>
    <row r="2052" ht="12.75" customHeight="1" x14ac:dyDescent="0.2"/>
    <row r="2053" ht="12.75" customHeight="1" x14ac:dyDescent="0.2"/>
    <row r="2054" ht="12.75" customHeight="1" x14ac:dyDescent="0.2"/>
    <row r="2055" ht="12.75" customHeight="1" x14ac:dyDescent="0.2"/>
    <row r="2056" ht="12.75" customHeight="1" x14ac:dyDescent="0.2"/>
    <row r="2057" ht="12.75" customHeight="1" x14ac:dyDescent="0.2"/>
    <row r="2058" ht="12.75" customHeight="1" x14ac:dyDescent="0.2"/>
    <row r="2059" ht="12.75" customHeight="1" x14ac:dyDescent="0.2"/>
    <row r="2060" ht="12.75" customHeight="1" x14ac:dyDescent="0.2"/>
    <row r="2061" ht="12.75" customHeight="1" x14ac:dyDescent="0.2"/>
    <row r="2062" ht="12.75" customHeight="1" x14ac:dyDescent="0.2"/>
    <row r="2063" ht="12.75" customHeight="1" x14ac:dyDescent="0.2"/>
    <row r="2064" ht="12.75" customHeight="1" x14ac:dyDescent="0.2"/>
    <row r="2065" ht="12.75" customHeight="1" x14ac:dyDescent="0.2"/>
    <row r="2066" ht="12.75" customHeight="1" x14ac:dyDescent="0.2"/>
    <row r="2067" ht="12.75" customHeight="1" x14ac:dyDescent="0.2"/>
    <row r="2068" ht="12.75" customHeight="1" x14ac:dyDescent="0.2"/>
    <row r="2069" ht="12.75" customHeight="1" x14ac:dyDescent="0.2"/>
    <row r="2070" ht="12.75" customHeight="1" x14ac:dyDescent="0.2"/>
    <row r="2071" ht="12.75" customHeight="1" x14ac:dyDescent="0.2"/>
    <row r="2072" ht="12.75" customHeight="1" x14ac:dyDescent="0.2"/>
    <row r="2073" ht="12.75" customHeight="1" x14ac:dyDescent="0.2"/>
    <row r="2074" ht="12.75" customHeight="1" x14ac:dyDescent="0.2"/>
    <row r="2075" ht="12.75" customHeight="1" x14ac:dyDescent="0.2"/>
    <row r="2076" ht="12.75" customHeight="1" x14ac:dyDescent="0.2"/>
    <row r="2077" ht="12.75" customHeight="1" x14ac:dyDescent="0.2"/>
    <row r="2078" ht="12.75" customHeight="1" x14ac:dyDescent="0.2"/>
    <row r="2079" ht="12.75" customHeight="1" x14ac:dyDescent="0.2"/>
    <row r="2080" ht="12.75" customHeight="1" x14ac:dyDescent="0.2"/>
    <row r="2081" ht="12.75" customHeight="1" x14ac:dyDescent="0.2"/>
    <row r="2082" ht="12.75" customHeight="1" x14ac:dyDescent="0.2"/>
    <row r="2083" ht="12.75" customHeight="1" x14ac:dyDescent="0.2"/>
    <row r="2084" ht="12.75" customHeight="1" x14ac:dyDescent="0.2"/>
    <row r="2085" ht="12.75" customHeight="1" x14ac:dyDescent="0.2"/>
    <row r="2086" ht="12.75" customHeight="1" x14ac:dyDescent="0.2"/>
    <row r="2087" ht="12.75" customHeight="1" x14ac:dyDescent="0.2"/>
    <row r="2088" ht="12.75" customHeight="1" x14ac:dyDescent="0.2"/>
    <row r="2089" ht="12.75" customHeight="1" x14ac:dyDescent="0.2"/>
    <row r="2090" ht="12.75" customHeight="1" x14ac:dyDescent="0.2"/>
    <row r="2091" ht="12.75" customHeight="1" x14ac:dyDescent="0.2"/>
    <row r="2092" ht="12.75" customHeight="1" x14ac:dyDescent="0.2"/>
    <row r="2093" ht="12.75" customHeight="1" x14ac:dyDescent="0.2"/>
    <row r="2094" ht="12.75" customHeight="1" x14ac:dyDescent="0.2"/>
    <row r="2095" ht="12.75" customHeight="1" x14ac:dyDescent="0.2"/>
    <row r="2096" ht="12.75" customHeight="1" x14ac:dyDescent="0.2"/>
    <row r="2097" ht="12.75" customHeight="1" x14ac:dyDescent="0.2"/>
    <row r="2098" ht="12.75" customHeight="1" x14ac:dyDescent="0.2"/>
    <row r="2099" ht="12.75" customHeight="1" x14ac:dyDescent="0.2"/>
    <row r="2100" ht="12.75" customHeight="1" x14ac:dyDescent="0.2"/>
    <row r="2101" ht="12.75" customHeight="1" x14ac:dyDescent="0.2"/>
    <row r="2102" ht="12.75" customHeight="1" x14ac:dyDescent="0.2"/>
    <row r="2103" ht="12.75" customHeight="1" x14ac:dyDescent="0.2"/>
    <row r="2104" ht="12.75" customHeight="1" x14ac:dyDescent="0.2"/>
    <row r="2105" ht="12.75" customHeight="1" x14ac:dyDescent="0.2"/>
    <row r="2106" ht="12.75" customHeight="1" x14ac:dyDescent="0.2"/>
    <row r="2107" ht="12.75" customHeight="1" x14ac:dyDescent="0.2"/>
    <row r="2108" ht="12.75" customHeight="1" x14ac:dyDescent="0.2"/>
    <row r="2109" ht="12.75" customHeight="1" x14ac:dyDescent="0.2"/>
    <row r="2110" ht="12.75" customHeight="1" x14ac:dyDescent="0.2"/>
    <row r="2111" ht="12.75" customHeight="1" x14ac:dyDescent="0.2"/>
    <row r="2112" ht="12.75" customHeight="1" x14ac:dyDescent="0.2"/>
    <row r="2113" ht="12.75" customHeight="1" x14ac:dyDescent="0.2"/>
    <row r="2114" ht="12.75" customHeight="1" x14ac:dyDescent="0.2"/>
    <row r="2115" ht="12.75" customHeight="1" x14ac:dyDescent="0.2"/>
    <row r="2116" ht="12.75" customHeight="1" x14ac:dyDescent="0.2"/>
    <row r="2117" ht="12.75" customHeight="1" x14ac:dyDescent="0.2"/>
    <row r="2118" ht="12.75" customHeight="1" x14ac:dyDescent="0.2"/>
    <row r="2119" ht="12.75" customHeight="1" x14ac:dyDescent="0.2"/>
    <row r="2120" ht="12.75" customHeight="1" x14ac:dyDescent="0.2"/>
    <row r="2121" ht="12.75" customHeight="1" x14ac:dyDescent="0.2"/>
    <row r="2122" ht="12.75" customHeight="1" x14ac:dyDescent="0.2"/>
    <row r="2123" ht="12.75" customHeight="1" x14ac:dyDescent="0.2"/>
    <row r="2124" ht="12.75" customHeight="1" x14ac:dyDescent="0.2"/>
    <row r="2125" ht="12.75" customHeight="1" x14ac:dyDescent="0.2"/>
    <row r="2126" ht="12.75" customHeight="1" x14ac:dyDescent="0.2"/>
    <row r="2127" ht="12.75" customHeight="1" x14ac:dyDescent="0.2"/>
    <row r="2128" ht="12.75" customHeight="1" x14ac:dyDescent="0.2"/>
    <row r="2129" ht="12.75" customHeight="1" x14ac:dyDescent="0.2"/>
    <row r="2130" ht="12.75" customHeight="1" x14ac:dyDescent="0.2"/>
    <row r="2131" ht="12.75" customHeight="1" x14ac:dyDescent="0.2"/>
    <row r="2132" ht="12.75" customHeight="1" x14ac:dyDescent="0.2"/>
    <row r="2133" ht="12.75" customHeight="1" x14ac:dyDescent="0.2"/>
    <row r="2134" ht="12.75" customHeight="1" x14ac:dyDescent="0.2"/>
    <row r="2135" ht="12.75" customHeight="1" x14ac:dyDescent="0.2"/>
    <row r="2136" ht="12.75" customHeight="1" x14ac:dyDescent="0.2"/>
    <row r="2137" ht="12.75" customHeight="1" x14ac:dyDescent="0.2"/>
    <row r="2138" ht="12.75" customHeight="1" x14ac:dyDescent="0.2"/>
    <row r="2139" ht="12.75" customHeight="1" x14ac:dyDescent="0.2"/>
    <row r="2140" ht="12.75" customHeight="1" x14ac:dyDescent="0.2"/>
    <row r="2141" ht="12.75" customHeight="1" x14ac:dyDescent="0.2"/>
    <row r="2142" ht="12.75" customHeight="1" x14ac:dyDescent="0.2"/>
    <row r="2143" ht="12.75" customHeight="1" x14ac:dyDescent="0.2"/>
    <row r="2144" ht="12.75" customHeight="1" x14ac:dyDescent="0.2"/>
    <row r="2145" ht="12.75" customHeight="1" x14ac:dyDescent="0.2"/>
    <row r="2146" ht="12.75" customHeight="1" x14ac:dyDescent="0.2"/>
    <row r="2147" ht="12.75" customHeight="1" x14ac:dyDescent="0.2"/>
    <row r="2148" ht="12.75" customHeight="1" x14ac:dyDescent="0.2"/>
    <row r="2149" ht="12.75" customHeight="1" x14ac:dyDescent="0.2"/>
    <row r="2150" ht="12.75" customHeight="1" x14ac:dyDescent="0.2"/>
    <row r="2151" ht="12.75" customHeight="1" x14ac:dyDescent="0.2"/>
    <row r="2152" ht="12.75" customHeight="1" x14ac:dyDescent="0.2"/>
    <row r="2153" ht="12.75" customHeight="1" x14ac:dyDescent="0.2"/>
    <row r="2154" ht="12.75" customHeight="1" x14ac:dyDescent="0.2"/>
    <row r="2155" ht="12.75" customHeight="1" x14ac:dyDescent="0.2"/>
    <row r="2156" ht="12.75" customHeight="1" x14ac:dyDescent="0.2"/>
    <row r="2157" ht="12.75" customHeight="1" x14ac:dyDescent="0.2"/>
    <row r="2158" ht="12.75" customHeight="1" x14ac:dyDescent="0.2"/>
    <row r="2159" ht="12.75" customHeight="1" x14ac:dyDescent="0.2"/>
    <row r="2160" ht="12.75" customHeight="1" x14ac:dyDescent="0.2"/>
    <row r="2161" ht="12.75" customHeight="1" x14ac:dyDescent="0.2"/>
    <row r="2162" ht="12.75" customHeight="1" x14ac:dyDescent="0.2"/>
    <row r="2163" ht="12.75" customHeight="1" x14ac:dyDescent="0.2"/>
    <row r="2164" ht="12.75" customHeight="1" x14ac:dyDescent="0.2"/>
    <row r="2165" ht="12.75" customHeight="1" x14ac:dyDescent="0.2"/>
    <row r="2166" ht="12.75" customHeight="1" x14ac:dyDescent="0.2"/>
    <row r="2167" ht="12.75" customHeight="1" x14ac:dyDescent="0.2"/>
    <row r="2168" ht="12.75" customHeight="1" x14ac:dyDescent="0.2"/>
    <row r="2169" ht="12.75" customHeight="1" x14ac:dyDescent="0.2"/>
    <row r="2170" ht="12.75" customHeight="1" x14ac:dyDescent="0.2"/>
    <row r="2171" ht="12.75" customHeight="1" x14ac:dyDescent="0.2"/>
    <row r="2172" ht="12.75" customHeight="1" x14ac:dyDescent="0.2"/>
    <row r="2173" ht="12.75" customHeight="1" x14ac:dyDescent="0.2"/>
    <row r="2174" ht="12.75" customHeight="1" x14ac:dyDescent="0.2"/>
    <row r="2175" ht="12.75" customHeight="1" x14ac:dyDescent="0.2"/>
    <row r="2176" ht="12.75" customHeight="1" x14ac:dyDescent="0.2"/>
    <row r="2177" ht="12.75" customHeight="1" x14ac:dyDescent="0.2"/>
    <row r="2178" ht="12.75" customHeight="1" x14ac:dyDescent="0.2"/>
    <row r="2179" ht="12.75" customHeight="1" x14ac:dyDescent="0.2"/>
    <row r="2180" ht="12.75" customHeight="1" x14ac:dyDescent="0.2"/>
    <row r="2181" ht="12.75" customHeight="1" x14ac:dyDescent="0.2"/>
    <row r="2182" ht="12.75" customHeight="1" x14ac:dyDescent="0.2"/>
    <row r="2183" ht="12.75" customHeight="1" x14ac:dyDescent="0.2"/>
    <row r="2184" ht="12.75" customHeight="1" x14ac:dyDescent="0.2"/>
    <row r="2185" ht="12.75" customHeight="1" x14ac:dyDescent="0.2"/>
    <row r="2186" ht="12.75" customHeight="1" x14ac:dyDescent="0.2"/>
    <row r="2187" ht="12.75" customHeight="1" x14ac:dyDescent="0.2"/>
    <row r="2188" ht="12.75" customHeight="1" x14ac:dyDescent="0.2"/>
    <row r="2189" ht="12.75" customHeight="1" x14ac:dyDescent="0.2"/>
    <row r="2190" ht="12.75" customHeight="1" x14ac:dyDescent="0.2"/>
    <row r="2191" ht="12.75" customHeight="1" x14ac:dyDescent="0.2"/>
    <row r="2192" ht="12.75" customHeight="1" x14ac:dyDescent="0.2"/>
    <row r="2193" ht="12.75" customHeight="1" x14ac:dyDescent="0.2"/>
    <row r="2194" ht="12.75" customHeight="1" x14ac:dyDescent="0.2"/>
    <row r="2195" ht="12.75" customHeight="1" x14ac:dyDescent="0.2"/>
    <row r="2196" ht="12.75" customHeight="1" x14ac:dyDescent="0.2"/>
    <row r="2197" ht="12.75" customHeight="1" x14ac:dyDescent="0.2"/>
    <row r="2198" ht="12.75" customHeight="1" x14ac:dyDescent="0.2"/>
    <row r="2199" ht="12.75" customHeight="1" x14ac:dyDescent="0.2"/>
    <row r="2200" ht="12.75" customHeight="1" x14ac:dyDescent="0.2"/>
    <row r="2201" ht="12.75" customHeight="1" x14ac:dyDescent="0.2"/>
    <row r="2202" ht="12.75" customHeight="1" x14ac:dyDescent="0.2"/>
    <row r="2203" ht="12.75" customHeight="1" x14ac:dyDescent="0.2"/>
    <row r="2204" ht="12.75" customHeight="1" x14ac:dyDescent="0.2"/>
    <row r="2205" ht="12.75" customHeight="1" x14ac:dyDescent="0.2"/>
    <row r="2206" ht="12.75" customHeight="1" x14ac:dyDescent="0.2"/>
    <row r="2207" ht="12.75" customHeight="1" x14ac:dyDescent="0.2"/>
    <row r="2208" ht="12.75" customHeight="1" x14ac:dyDescent="0.2"/>
    <row r="2209" ht="12.75" customHeight="1" x14ac:dyDescent="0.2"/>
    <row r="2210" ht="12.75" customHeight="1" x14ac:dyDescent="0.2"/>
    <row r="2211" ht="12.75" customHeight="1" x14ac:dyDescent="0.2"/>
    <row r="2212" ht="12.75" customHeight="1" x14ac:dyDescent="0.2"/>
    <row r="2213" ht="12.75" customHeight="1" x14ac:dyDescent="0.2"/>
    <row r="2214" ht="12.75" customHeight="1" x14ac:dyDescent="0.2"/>
    <row r="2215" ht="12.75" customHeight="1" x14ac:dyDescent="0.2"/>
    <row r="2216" ht="12.75" customHeight="1" x14ac:dyDescent="0.2"/>
    <row r="2217" ht="12.75" customHeight="1" x14ac:dyDescent="0.2"/>
    <row r="2218" ht="12.75" customHeight="1" x14ac:dyDescent="0.2"/>
    <row r="2219" ht="12.75" customHeight="1" x14ac:dyDescent="0.2"/>
    <row r="2220" ht="12.75" customHeight="1" x14ac:dyDescent="0.2"/>
    <row r="2221" ht="12.75" customHeight="1" x14ac:dyDescent="0.2"/>
    <row r="2222" ht="12.75" customHeight="1" x14ac:dyDescent="0.2"/>
    <row r="2223" ht="12.75" customHeight="1" x14ac:dyDescent="0.2"/>
    <row r="2224" ht="12.75" customHeight="1" x14ac:dyDescent="0.2"/>
    <row r="2225" ht="12.75" customHeight="1" x14ac:dyDescent="0.2"/>
    <row r="2226" ht="12.75" customHeight="1" x14ac:dyDescent="0.2"/>
    <row r="2227" ht="12.75" customHeight="1" x14ac:dyDescent="0.2"/>
    <row r="2228" ht="12.75" customHeight="1" x14ac:dyDescent="0.2"/>
    <row r="2229" ht="12.75" customHeight="1" x14ac:dyDescent="0.2"/>
    <row r="2230" ht="12.75" customHeight="1" x14ac:dyDescent="0.2"/>
    <row r="2231" ht="12.75" customHeight="1" x14ac:dyDescent="0.2"/>
    <row r="2232" ht="12.75" customHeight="1" x14ac:dyDescent="0.2"/>
    <row r="2233" ht="12.75" customHeight="1" x14ac:dyDescent="0.2"/>
    <row r="2234" ht="12.75" customHeight="1" x14ac:dyDescent="0.2"/>
    <row r="2235" ht="12.75" customHeight="1" x14ac:dyDescent="0.2"/>
    <row r="2236" ht="12.75" customHeight="1" x14ac:dyDescent="0.2"/>
    <row r="2237" ht="12.75" customHeight="1" x14ac:dyDescent="0.2"/>
    <row r="2238" ht="12.75" customHeight="1" x14ac:dyDescent="0.2"/>
    <row r="2239" ht="12.75" customHeight="1" x14ac:dyDescent="0.2"/>
    <row r="2240" ht="12.75" customHeight="1" x14ac:dyDescent="0.2"/>
    <row r="2241" ht="12.75" customHeight="1" x14ac:dyDescent="0.2"/>
    <row r="2242" ht="12.75" customHeight="1" x14ac:dyDescent="0.2"/>
    <row r="2243" ht="12.75" customHeight="1" x14ac:dyDescent="0.2"/>
    <row r="2244" ht="12.75" customHeight="1" x14ac:dyDescent="0.2"/>
    <row r="2245" ht="12.75" customHeight="1" x14ac:dyDescent="0.2"/>
    <row r="2246" ht="12.75" customHeight="1" x14ac:dyDescent="0.2"/>
    <row r="2247" ht="12.75" customHeight="1" x14ac:dyDescent="0.2"/>
    <row r="2248" ht="12.75" customHeight="1" x14ac:dyDescent="0.2"/>
    <row r="2249" ht="12.75" customHeight="1" x14ac:dyDescent="0.2"/>
    <row r="2250" ht="12.75" customHeight="1" x14ac:dyDescent="0.2"/>
    <row r="2251" ht="12.75" customHeight="1" x14ac:dyDescent="0.2"/>
    <row r="2252" ht="12.75" customHeight="1" x14ac:dyDescent="0.2"/>
    <row r="2253" ht="12.75" customHeight="1" x14ac:dyDescent="0.2"/>
    <row r="2254" ht="12.75" customHeight="1" x14ac:dyDescent="0.2"/>
    <row r="2255" ht="12.75" customHeight="1" x14ac:dyDescent="0.2"/>
    <row r="2256" ht="12.75" customHeight="1" x14ac:dyDescent="0.2"/>
    <row r="2257" ht="12.75" customHeight="1" x14ac:dyDescent="0.2"/>
    <row r="2258" ht="12.75" customHeight="1" x14ac:dyDescent="0.2"/>
    <row r="2259" ht="12.75" customHeight="1" x14ac:dyDescent="0.2"/>
    <row r="2260" ht="12.75" customHeight="1" x14ac:dyDescent="0.2"/>
    <row r="2261" ht="12.75" customHeight="1" x14ac:dyDescent="0.2"/>
    <row r="2262" ht="12.75" customHeight="1" x14ac:dyDescent="0.2"/>
    <row r="2263" ht="12.75" customHeight="1" x14ac:dyDescent="0.2"/>
    <row r="2264" ht="12.75" customHeight="1" x14ac:dyDescent="0.2"/>
    <row r="2265" ht="12.75" customHeight="1" x14ac:dyDescent="0.2"/>
    <row r="2266" ht="12.75" customHeight="1" x14ac:dyDescent="0.2"/>
    <row r="2267" ht="12.75" customHeight="1" x14ac:dyDescent="0.2"/>
    <row r="2268" ht="12.75" customHeight="1" x14ac:dyDescent="0.2"/>
    <row r="2269" ht="12.75" customHeight="1" x14ac:dyDescent="0.2"/>
    <row r="2270" ht="12.75" customHeight="1" x14ac:dyDescent="0.2"/>
    <row r="2271" ht="12.75" customHeight="1" x14ac:dyDescent="0.2"/>
    <row r="2272" ht="12.75" customHeight="1" x14ac:dyDescent="0.2"/>
    <row r="2273" ht="12.75" customHeight="1" x14ac:dyDescent="0.2"/>
    <row r="2274" ht="12.75" customHeight="1" x14ac:dyDescent="0.2"/>
    <row r="2275" ht="12.75" customHeight="1" x14ac:dyDescent="0.2"/>
    <row r="2276" ht="12.75" customHeight="1" x14ac:dyDescent="0.2"/>
    <row r="2277" ht="12.75" customHeight="1" x14ac:dyDescent="0.2"/>
    <row r="2278" ht="12.75" customHeight="1" x14ac:dyDescent="0.2"/>
    <row r="2279" ht="12.75" customHeight="1" x14ac:dyDescent="0.2"/>
    <row r="2280" ht="12.75" customHeight="1" x14ac:dyDescent="0.2"/>
    <row r="2281" ht="12.75" customHeight="1" x14ac:dyDescent="0.2"/>
    <row r="2282" ht="12.75" customHeight="1" x14ac:dyDescent="0.2"/>
    <row r="2283" ht="12.75" customHeight="1" x14ac:dyDescent="0.2"/>
    <row r="2284" ht="12.75" customHeight="1" x14ac:dyDescent="0.2"/>
    <row r="2285" ht="12.75" customHeight="1" x14ac:dyDescent="0.2"/>
    <row r="2286" ht="12.75" customHeight="1" x14ac:dyDescent="0.2"/>
    <row r="2287" ht="12.75" customHeight="1" x14ac:dyDescent="0.2"/>
    <row r="2288" ht="12.75" customHeight="1" x14ac:dyDescent="0.2"/>
    <row r="2289" ht="12.75" customHeight="1" x14ac:dyDescent="0.2"/>
    <row r="2290" ht="12.75" customHeight="1" x14ac:dyDescent="0.2"/>
    <row r="2291" ht="12.75" customHeight="1" x14ac:dyDescent="0.2"/>
    <row r="2292" ht="12.75" customHeight="1" x14ac:dyDescent="0.2"/>
    <row r="2293" ht="12.75" customHeight="1" x14ac:dyDescent="0.2"/>
    <row r="2294" ht="12.75" customHeight="1" x14ac:dyDescent="0.2"/>
    <row r="2295" ht="12.75" customHeight="1" x14ac:dyDescent="0.2"/>
    <row r="2296" ht="12.75" customHeight="1" x14ac:dyDescent="0.2"/>
    <row r="2297" ht="12.75" customHeight="1" x14ac:dyDescent="0.2"/>
    <row r="2298" ht="12.75" customHeight="1" x14ac:dyDescent="0.2"/>
    <row r="2299" ht="12.75" customHeight="1" x14ac:dyDescent="0.2"/>
    <row r="2300" ht="12.75" customHeight="1" x14ac:dyDescent="0.2"/>
    <row r="2301" ht="12.75" customHeight="1" x14ac:dyDescent="0.2"/>
    <row r="2302" ht="12.75" customHeight="1" x14ac:dyDescent="0.2"/>
    <row r="2303" ht="12.75" customHeight="1" x14ac:dyDescent="0.2"/>
    <row r="2304" ht="12.75" customHeight="1" x14ac:dyDescent="0.2"/>
    <row r="2305" ht="12.75" customHeight="1" x14ac:dyDescent="0.2"/>
    <row r="2306" ht="12.75" customHeight="1" x14ac:dyDescent="0.2"/>
    <row r="2307" ht="12.75" customHeight="1" x14ac:dyDescent="0.2"/>
    <row r="2308" ht="12.75" customHeight="1" x14ac:dyDescent="0.2"/>
    <row r="2309" ht="12.75" customHeight="1" x14ac:dyDescent="0.2"/>
    <row r="2310" ht="12.75" customHeight="1" x14ac:dyDescent="0.2"/>
    <row r="2311" ht="12.75" customHeight="1" x14ac:dyDescent="0.2"/>
    <row r="2312" ht="12.75" customHeight="1" x14ac:dyDescent="0.2"/>
    <row r="2313" ht="12.75" customHeight="1" x14ac:dyDescent="0.2"/>
    <row r="2314" ht="12.75" customHeight="1" x14ac:dyDescent="0.2"/>
    <row r="2315" ht="12.75" customHeight="1" x14ac:dyDescent="0.2"/>
    <row r="2316" ht="12.75" customHeight="1" x14ac:dyDescent="0.2"/>
    <row r="2317" ht="12.75" customHeight="1" x14ac:dyDescent="0.2"/>
    <row r="2318" ht="12.75" customHeight="1" x14ac:dyDescent="0.2"/>
    <row r="2319" ht="12.75" customHeight="1" x14ac:dyDescent="0.2"/>
    <row r="2320" ht="12.75" customHeight="1" x14ac:dyDescent="0.2"/>
    <row r="2321" ht="12.75" customHeight="1" x14ac:dyDescent="0.2"/>
    <row r="2322" ht="12.75" customHeight="1" x14ac:dyDescent="0.2"/>
    <row r="2323" ht="12.75" customHeight="1" x14ac:dyDescent="0.2"/>
    <row r="2324" ht="12.75" customHeight="1" x14ac:dyDescent="0.2"/>
    <row r="2325" ht="12.75" customHeight="1" x14ac:dyDescent="0.2"/>
    <row r="2326" ht="12.75" customHeight="1" x14ac:dyDescent="0.2"/>
    <row r="2327" ht="12.75" customHeight="1" x14ac:dyDescent="0.2"/>
    <row r="2328" ht="12.75" customHeight="1" x14ac:dyDescent="0.2"/>
    <row r="2329" ht="12.75" customHeight="1" x14ac:dyDescent="0.2"/>
    <row r="2330" ht="12.75" customHeight="1" x14ac:dyDescent="0.2"/>
    <row r="2331" ht="12.75" customHeight="1" x14ac:dyDescent="0.2"/>
    <row r="2332" ht="12.75" customHeight="1" x14ac:dyDescent="0.2"/>
    <row r="2333" ht="12.75" customHeight="1" x14ac:dyDescent="0.2"/>
    <row r="2334" ht="12.75" customHeight="1" x14ac:dyDescent="0.2"/>
    <row r="2335" ht="12.75" customHeight="1" x14ac:dyDescent="0.2"/>
    <row r="2336" ht="12.75" customHeight="1" x14ac:dyDescent="0.2"/>
    <row r="2337" ht="12.75" customHeight="1" x14ac:dyDescent="0.2"/>
    <row r="2338" ht="12.75" customHeight="1" x14ac:dyDescent="0.2"/>
    <row r="2339" ht="12.75" customHeight="1" x14ac:dyDescent="0.2"/>
    <row r="2340" ht="12.75" customHeight="1" x14ac:dyDescent="0.2"/>
    <row r="2341" ht="12.75" customHeight="1" x14ac:dyDescent="0.2"/>
    <row r="2342" ht="12.75" customHeight="1" x14ac:dyDescent="0.2"/>
    <row r="2343" ht="12.75" customHeight="1" x14ac:dyDescent="0.2"/>
    <row r="2344" ht="12.75" customHeight="1" x14ac:dyDescent="0.2"/>
    <row r="2345" ht="12.75" customHeight="1" x14ac:dyDescent="0.2"/>
    <row r="2346" ht="12.75" customHeight="1" x14ac:dyDescent="0.2"/>
    <row r="2347" ht="12.75" customHeight="1" x14ac:dyDescent="0.2"/>
    <row r="2348" ht="12.75" customHeight="1" x14ac:dyDescent="0.2"/>
    <row r="2349" ht="12.75" customHeight="1" x14ac:dyDescent="0.2"/>
    <row r="2350" ht="12.75" customHeight="1" x14ac:dyDescent="0.2"/>
    <row r="2351" ht="12.75" customHeight="1" x14ac:dyDescent="0.2"/>
    <row r="2352" ht="12.75" customHeight="1" x14ac:dyDescent="0.2"/>
    <row r="2353" ht="12.75" customHeight="1" x14ac:dyDescent="0.2"/>
    <row r="2354" ht="12.75" customHeight="1" x14ac:dyDescent="0.2"/>
    <row r="2355" ht="12.75" customHeight="1" x14ac:dyDescent="0.2"/>
    <row r="2356" ht="12.75" customHeight="1" x14ac:dyDescent="0.2"/>
    <row r="2357" ht="12.75" customHeight="1" x14ac:dyDescent="0.2"/>
    <row r="2358" ht="12.75" customHeight="1" x14ac:dyDescent="0.2"/>
    <row r="2359" ht="12.75" customHeight="1" x14ac:dyDescent="0.2"/>
    <row r="2360" ht="12.75" customHeight="1" x14ac:dyDescent="0.2"/>
    <row r="2361" ht="12.75" customHeight="1" x14ac:dyDescent="0.2"/>
    <row r="2362" ht="12.75" customHeight="1" x14ac:dyDescent="0.2"/>
    <row r="2363" ht="12.75" customHeight="1" x14ac:dyDescent="0.2"/>
    <row r="2364" ht="12.75" customHeight="1" x14ac:dyDescent="0.2"/>
    <row r="2365" ht="12.75" customHeight="1" x14ac:dyDescent="0.2"/>
    <row r="2366" ht="12.75" customHeight="1" x14ac:dyDescent="0.2"/>
    <row r="2367" ht="12.75" customHeight="1" x14ac:dyDescent="0.2"/>
    <row r="2368" ht="12.75" customHeight="1" x14ac:dyDescent="0.2"/>
    <row r="2369" ht="12.75" customHeight="1" x14ac:dyDescent="0.2"/>
    <row r="2370" ht="12.75" customHeight="1" x14ac:dyDescent="0.2"/>
    <row r="2371" ht="12.75" customHeight="1" x14ac:dyDescent="0.2"/>
    <row r="2372" ht="12.75" customHeight="1" x14ac:dyDescent="0.2"/>
    <row r="2373" ht="12.75" customHeight="1" x14ac:dyDescent="0.2"/>
    <row r="2374" ht="12.75" customHeight="1" x14ac:dyDescent="0.2"/>
    <row r="2375" ht="12.75" customHeight="1" x14ac:dyDescent="0.2"/>
    <row r="2376" ht="12.75" customHeight="1" x14ac:dyDescent="0.2"/>
    <row r="2377" ht="12.75" customHeight="1" x14ac:dyDescent="0.2"/>
    <row r="2378" ht="12.75" customHeight="1" x14ac:dyDescent="0.2"/>
    <row r="2379" ht="12.75" customHeight="1" x14ac:dyDescent="0.2"/>
    <row r="2380" ht="12.75" customHeight="1" x14ac:dyDescent="0.2"/>
    <row r="2381" ht="12.75" customHeight="1" x14ac:dyDescent="0.2"/>
    <row r="2382" ht="12.75" customHeight="1" x14ac:dyDescent="0.2"/>
    <row r="2383" ht="12.75" customHeight="1" x14ac:dyDescent="0.2"/>
    <row r="2384" ht="12.75" customHeight="1" x14ac:dyDescent="0.2"/>
    <row r="2385" ht="12.75" customHeight="1" x14ac:dyDescent="0.2"/>
    <row r="2386" ht="12.75" customHeight="1" x14ac:dyDescent="0.2"/>
    <row r="2387" ht="12.75" customHeight="1" x14ac:dyDescent="0.2"/>
    <row r="2388" ht="12.75" customHeight="1" x14ac:dyDescent="0.2"/>
    <row r="2389" ht="12.75" customHeight="1" x14ac:dyDescent="0.2"/>
    <row r="2390" ht="12.75" customHeight="1" x14ac:dyDescent="0.2"/>
    <row r="2391" ht="12.75" customHeight="1" x14ac:dyDescent="0.2"/>
    <row r="2392" ht="12.75" customHeight="1" x14ac:dyDescent="0.2"/>
    <row r="2393" ht="12.75" customHeight="1" x14ac:dyDescent="0.2"/>
    <row r="2394" ht="12.75" customHeight="1" x14ac:dyDescent="0.2"/>
    <row r="2395" ht="12.75" customHeight="1" x14ac:dyDescent="0.2"/>
    <row r="2396" ht="12.75" customHeight="1" x14ac:dyDescent="0.2"/>
    <row r="2397" ht="12.75" customHeight="1" x14ac:dyDescent="0.2"/>
    <row r="2398" ht="12.75" customHeight="1" x14ac:dyDescent="0.2"/>
    <row r="2399" ht="12.75" customHeight="1" x14ac:dyDescent="0.2"/>
    <row r="2400" ht="12.75" customHeight="1" x14ac:dyDescent="0.2"/>
    <row r="2401" ht="12.75" customHeight="1" x14ac:dyDescent="0.2"/>
    <row r="2402" ht="12.75" customHeight="1" x14ac:dyDescent="0.2"/>
    <row r="2403" ht="12.75" customHeight="1" x14ac:dyDescent="0.2"/>
    <row r="2404" ht="12.75" customHeight="1" x14ac:dyDescent="0.2"/>
    <row r="2405" ht="12.75" customHeight="1" x14ac:dyDescent="0.2"/>
    <row r="2406" ht="12.75" customHeight="1" x14ac:dyDescent="0.2"/>
    <row r="2407" ht="12.75" customHeight="1" x14ac:dyDescent="0.2"/>
    <row r="2408" ht="12.75" customHeight="1" x14ac:dyDescent="0.2"/>
    <row r="2409" ht="12.75" customHeight="1" x14ac:dyDescent="0.2"/>
    <row r="2410" ht="12.75" customHeight="1" x14ac:dyDescent="0.2"/>
    <row r="2411" ht="12.75" customHeight="1" x14ac:dyDescent="0.2"/>
    <row r="2412" ht="12.75" customHeight="1" x14ac:dyDescent="0.2"/>
    <row r="2413" ht="12.75" customHeight="1" x14ac:dyDescent="0.2"/>
    <row r="2414" ht="12.75" customHeight="1" x14ac:dyDescent="0.2"/>
    <row r="2415" ht="12.75" customHeight="1" x14ac:dyDescent="0.2"/>
    <row r="2416" ht="12.75" customHeight="1" x14ac:dyDescent="0.2"/>
    <row r="2417" ht="12.75" customHeight="1" x14ac:dyDescent="0.2"/>
    <row r="2418" ht="12.75" customHeight="1" x14ac:dyDescent="0.2"/>
    <row r="2419" ht="12.75" customHeight="1" x14ac:dyDescent="0.2"/>
    <row r="2420" ht="12.75" customHeight="1" x14ac:dyDescent="0.2"/>
    <row r="2421" ht="12.75" customHeight="1" x14ac:dyDescent="0.2"/>
    <row r="2422" ht="12.75" customHeight="1" x14ac:dyDescent="0.2"/>
    <row r="2423" ht="12.75" customHeight="1" x14ac:dyDescent="0.2"/>
    <row r="2424" ht="12.75" customHeight="1" x14ac:dyDescent="0.2"/>
    <row r="2425" ht="12.75" customHeight="1" x14ac:dyDescent="0.2"/>
    <row r="2426" ht="12.75" customHeight="1" x14ac:dyDescent="0.2"/>
    <row r="2427" ht="12.75" customHeight="1" x14ac:dyDescent="0.2"/>
    <row r="2428" ht="12.75" customHeight="1" x14ac:dyDescent="0.2"/>
    <row r="2429" ht="12.75" customHeight="1" x14ac:dyDescent="0.2"/>
    <row r="2430" ht="12.75" customHeight="1" x14ac:dyDescent="0.2"/>
    <row r="2431" ht="12.75" customHeight="1" x14ac:dyDescent="0.2"/>
    <row r="2432" ht="12.75" customHeight="1" x14ac:dyDescent="0.2"/>
    <row r="2433" ht="12.75" customHeight="1" x14ac:dyDescent="0.2"/>
    <row r="2434" ht="12.75" customHeight="1" x14ac:dyDescent="0.2"/>
    <row r="2435" ht="12.75" customHeight="1" x14ac:dyDescent="0.2"/>
    <row r="2436" ht="12.75" customHeight="1" x14ac:dyDescent="0.2"/>
    <row r="2437" ht="12.75" customHeight="1" x14ac:dyDescent="0.2"/>
    <row r="2438" ht="12.75" customHeight="1" x14ac:dyDescent="0.2"/>
    <row r="2439" ht="12.75" customHeight="1" x14ac:dyDescent="0.2"/>
    <row r="2440" ht="12.75" customHeight="1" x14ac:dyDescent="0.2"/>
    <row r="2441" ht="12.75" customHeight="1" x14ac:dyDescent="0.2"/>
    <row r="2442" ht="12.75" customHeight="1" x14ac:dyDescent="0.2"/>
    <row r="2443" ht="12.75" customHeight="1" x14ac:dyDescent="0.2"/>
    <row r="2444" ht="12.75" customHeight="1" x14ac:dyDescent="0.2"/>
    <row r="2445" ht="12.75" customHeight="1" x14ac:dyDescent="0.2"/>
    <row r="2446" ht="12.75" customHeight="1" x14ac:dyDescent="0.2"/>
    <row r="2447" ht="12.75" customHeight="1" x14ac:dyDescent="0.2"/>
    <row r="2448" ht="12.75" customHeight="1" x14ac:dyDescent="0.2"/>
    <row r="2449" ht="12.75" customHeight="1" x14ac:dyDescent="0.2"/>
    <row r="2450" ht="12.75" customHeight="1" x14ac:dyDescent="0.2"/>
    <row r="2451" ht="12.75" customHeight="1" x14ac:dyDescent="0.2"/>
    <row r="2452" ht="12.75" customHeight="1" x14ac:dyDescent="0.2"/>
    <row r="2453" ht="12.75" customHeight="1" x14ac:dyDescent="0.2"/>
    <row r="2454" ht="12.75" customHeight="1" x14ac:dyDescent="0.2"/>
    <row r="2455" ht="12.75" customHeight="1" x14ac:dyDescent="0.2"/>
    <row r="2456" ht="12.75" customHeight="1" x14ac:dyDescent="0.2"/>
    <row r="2457" ht="12.75" customHeight="1" x14ac:dyDescent="0.2"/>
    <row r="2458" ht="12.75" customHeight="1" x14ac:dyDescent="0.2"/>
    <row r="2459" ht="12.75" customHeight="1" x14ac:dyDescent="0.2"/>
    <row r="2460" ht="12.75" customHeight="1" x14ac:dyDescent="0.2"/>
    <row r="2461" ht="12.75" customHeight="1" x14ac:dyDescent="0.2"/>
    <row r="2462" ht="12.75" customHeight="1" x14ac:dyDescent="0.2"/>
    <row r="2463" ht="12.75" customHeight="1" x14ac:dyDescent="0.2"/>
    <row r="2464" ht="12.75" customHeight="1" x14ac:dyDescent="0.2"/>
    <row r="2465" ht="12.75" customHeight="1" x14ac:dyDescent="0.2"/>
    <row r="2466" ht="12.75" customHeight="1" x14ac:dyDescent="0.2"/>
    <row r="2467" ht="12.75" customHeight="1" x14ac:dyDescent="0.2"/>
    <row r="2468" ht="12.75" customHeight="1" x14ac:dyDescent="0.2"/>
    <row r="2469" ht="12.75" customHeight="1" x14ac:dyDescent="0.2"/>
    <row r="2470" ht="12.75" customHeight="1" x14ac:dyDescent="0.2"/>
    <row r="2471" ht="12.75" customHeight="1" x14ac:dyDescent="0.2"/>
    <row r="2472" ht="12.75" customHeight="1" x14ac:dyDescent="0.2"/>
    <row r="2473" ht="12.75" customHeight="1" x14ac:dyDescent="0.2"/>
    <row r="2474" ht="12.75" customHeight="1" x14ac:dyDescent="0.2"/>
    <row r="2475" ht="12.75" customHeight="1" x14ac:dyDescent="0.2"/>
    <row r="2476" ht="12.75" customHeight="1" x14ac:dyDescent="0.2"/>
    <row r="2477" ht="12.75" customHeight="1" x14ac:dyDescent="0.2"/>
    <row r="2478" ht="12.75" customHeight="1" x14ac:dyDescent="0.2"/>
    <row r="2479" ht="12.75" customHeight="1" x14ac:dyDescent="0.2"/>
    <row r="2480" ht="12.75" customHeight="1" x14ac:dyDescent="0.2"/>
    <row r="2481" ht="12.75" customHeight="1" x14ac:dyDescent="0.2"/>
    <row r="2482" ht="12.75" customHeight="1" x14ac:dyDescent="0.2"/>
    <row r="2483" ht="12.75" customHeight="1" x14ac:dyDescent="0.2"/>
    <row r="2484" ht="12.75" customHeight="1" x14ac:dyDescent="0.2"/>
    <row r="2485" ht="12.75" customHeight="1" x14ac:dyDescent="0.2"/>
    <row r="2486" ht="12.75" customHeight="1" x14ac:dyDescent="0.2"/>
    <row r="2487" ht="12.75" customHeight="1" x14ac:dyDescent="0.2"/>
    <row r="2488" ht="12.75" customHeight="1" x14ac:dyDescent="0.2"/>
    <row r="2489" ht="12.75" customHeight="1" x14ac:dyDescent="0.2"/>
    <row r="2490" ht="12.75" customHeight="1" x14ac:dyDescent="0.2"/>
    <row r="2491" ht="12.75" customHeight="1" x14ac:dyDescent="0.2"/>
    <row r="2492" ht="12.75" customHeight="1" x14ac:dyDescent="0.2"/>
    <row r="2493" ht="12.75" customHeight="1" x14ac:dyDescent="0.2"/>
    <row r="2494" ht="12.75" customHeight="1" x14ac:dyDescent="0.2"/>
    <row r="2495" ht="12.75" customHeight="1" x14ac:dyDescent="0.2"/>
    <row r="2496" ht="12.75" customHeight="1" x14ac:dyDescent="0.2"/>
    <row r="2497" ht="12.75" customHeight="1" x14ac:dyDescent="0.2"/>
    <row r="2498" ht="12.75" customHeight="1" x14ac:dyDescent="0.2"/>
    <row r="2499" ht="12.75" customHeight="1" x14ac:dyDescent="0.2"/>
    <row r="2500" ht="12.75" customHeight="1" x14ac:dyDescent="0.2"/>
    <row r="2501" ht="12.75" customHeight="1" x14ac:dyDescent="0.2"/>
    <row r="2502" ht="12.75" customHeight="1" x14ac:dyDescent="0.2"/>
    <row r="2503" ht="12.75" customHeight="1" x14ac:dyDescent="0.2"/>
    <row r="2504" ht="12.75" customHeight="1" x14ac:dyDescent="0.2"/>
    <row r="2505" ht="12.75" customHeight="1" x14ac:dyDescent="0.2"/>
    <row r="2506" ht="12.75" customHeight="1" x14ac:dyDescent="0.2"/>
    <row r="2507" ht="12.75" customHeight="1" x14ac:dyDescent="0.2"/>
    <row r="2508" ht="12.75" customHeight="1" x14ac:dyDescent="0.2"/>
    <row r="2509" ht="12.75" customHeight="1" x14ac:dyDescent="0.2"/>
    <row r="2510" ht="12.75" customHeight="1" x14ac:dyDescent="0.2"/>
    <row r="2511" ht="12.75" customHeight="1" x14ac:dyDescent="0.2"/>
    <row r="2512" ht="12.75" customHeight="1" x14ac:dyDescent="0.2"/>
    <row r="2513" ht="12.75" customHeight="1" x14ac:dyDescent="0.2"/>
    <row r="2514" ht="12.75" customHeight="1" x14ac:dyDescent="0.2"/>
    <row r="2515" ht="12.75" customHeight="1" x14ac:dyDescent="0.2"/>
    <row r="2516" ht="12.75" customHeight="1" x14ac:dyDescent="0.2"/>
    <row r="2517" ht="12.75" customHeight="1" x14ac:dyDescent="0.2"/>
    <row r="2518" ht="12.75" customHeight="1" x14ac:dyDescent="0.2"/>
    <row r="2519" ht="12.75" customHeight="1" x14ac:dyDescent="0.2"/>
    <row r="2520" ht="12.75" customHeight="1" x14ac:dyDescent="0.2"/>
    <row r="2521" ht="12.75" customHeight="1" x14ac:dyDescent="0.2"/>
    <row r="2522" ht="12.75" customHeight="1" x14ac:dyDescent="0.2"/>
    <row r="2523" ht="12.75" customHeight="1" x14ac:dyDescent="0.2"/>
    <row r="2524" ht="12.75" customHeight="1" x14ac:dyDescent="0.2"/>
    <row r="2525" ht="12.75" customHeight="1" x14ac:dyDescent="0.2"/>
    <row r="2526" ht="12.75" customHeight="1" x14ac:dyDescent="0.2"/>
    <row r="2527" ht="12.75" customHeight="1" x14ac:dyDescent="0.2"/>
    <row r="2528" ht="12.75" customHeight="1" x14ac:dyDescent="0.2"/>
    <row r="2529" ht="12.75" customHeight="1" x14ac:dyDescent="0.2"/>
    <row r="2530" ht="12.75" customHeight="1" x14ac:dyDescent="0.2"/>
    <row r="2531" ht="12.75" customHeight="1" x14ac:dyDescent="0.2"/>
    <row r="2532" ht="12.75" customHeight="1" x14ac:dyDescent="0.2"/>
    <row r="2533" ht="12.75" customHeight="1" x14ac:dyDescent="0.2"/>
    <row r="2534" ht="12.75" customHeight="1" x14ac:dyDescent="0.2"/>
    <row r="2535" ht="12.75" customHeight="1" x14ac:dyDescent="0.2"/>
    <row r="2536" ht="12.75" customHeight="1" x14ac:dyDescent="0.2"/>
    <row r="2537" ht="12.75" customHeight="1" x14ac:dyDescent="0.2"/>
    <row r="2538" ht="12.75" customHeight="1" x14ac:dyDescent="0.2"/>
    <row r="2539" ht="12.75" customHeight="1" x14ac:dyDescent="0.2"/>
    <row r="2540" ht="12.75" customHeight="1" x14ac:dyDescent="0.2"/>
    <row r="2541" ht="12.75" customHeight="1" x14ac:dyDescent="0.2"/>
    <row r="2542" ht="12.75" customHeight="1" x14ac:dyDescent="0.2"/>
    <row r="2543" ht="12.75" customHeight="1" x14ac:dyDescent="0.2"/>
    <row r="2544" ht="12.75" customHeight="1" x14ac:dyDescent="0.2"/>
    <row r="2545" ht="12.75" customHeight="1" x14ac:dyDescent="0.2"/>
    <row r="2546" ht="12.75" customHeight="1" x14ac:dyDescent="0.2"/>
    <row r="2547" ht="12.75" customHeight="1" x14ac:dyDescent="0.2"/>
    <row r="2548" ht="12.75" customHeight="1" x14ac:dyDescent="0.2"/>
    <row r="2549" ht="12.75" customHeight="1" x14ac:dyDescent="0.2"/>
    <row r="2550" ht="12.75" customHeight="1" x14ac:dyDescent="0.2"/>
    <row r="2551" ht="12.75" customHeight="1" x14ac:dyDescent="0.2"/>
    <row r="2552" ht="12.75" customHeight="1" x14ac:dyDescent="0.2"/>
    <row r="2553" ht="12.75" customHeight="1" x14ac:dyDescent="0.2"/>
    <row r="2554" ht="12.75" customHeight="1" x14ac:dyDescent="0.2"/>
    <row r="2555" ht="12.75" customHeight="1" x14ac:dyDescent="0.2"/>
    <row r="2556" ht="12.75" customHeight="1" x14ac:dyDescent="0.2"/>
    <row r="2557" ht="12.75" customHeight="1" x14ac:dyDescent="0.2"/>
    <row r="2558" ht="12.75" customHeight="1" x14ac:dyDescent="0.2"/>
    <row r="2559" ht="12.75" customHeight="1" x14ac:dyDescent="0.2"/>
    <row r="2560" ht="12.75" customHeight="1" x14ac:dyDescent="0.2"/>
    <row r="2561" ht="12.75" customHeight="1" x14ac:dyDescent="0.2"/>
    <row r="2562" ht="12.75" customHeight="1" x14ac:dyDescent="0.2"/>
    <row r="2563" ht="12.75" customHeight="1" x14ac:dyDescent="0.2"/>
    <row r="2564" ht="12.75" customHeight="1" x14ac:dyDescent="0.2"/>
    <row r="2565" ht="12.75" customHeight="1" x14ac:dyDescent="0.2"/>
    <row r="2566" ht="12.75" customHeight="1" x14ac:dyDescent="0.2"/>
    <row r="2567" ht="12.75" customHeight="1" x14ac:dyDescent="0.2"/>
    <row r="2568" ht="12.75" customHeight="1" x14ac:dyDescent="0.2"/>
    <row r="2569" ht="12.75" customHeight="1" x14ac:dyDescent="0.2"/>
    <row r="2570" ht="12.75" customHeight="1" x14ac:dyDescent="0.2"/>
    <row r="2571" ht="12.75" customHeight="1" x14ac:dyDescent="0.2"/>
    <row r="2572" ht="12.75" customHeight="1" x14ac:dyDescent="0.2"/>
    <row r="2573" ht="12.75" customHeight="1" x14ac:dyDescent="0.2"/>
    <row r="2574" ht="12.75" customHeight="1" x14ac:dyDescent="0.2"/>
    <row r="2575" ht="12.75" customHeight="1" x14ac:dyDescent="0.2"/>
    <row r="2576" ht="12.75" customHeight="1" x14ac:dyDescent="0.2"/>
    <row r="2577" ht="12.75" customHeight="1" x14ac:dyDescent="0.2"/>
    <row r="2578" ht="12.75" customHeight="1" x14ac:dyDescent="0.2"/>
    <row r="2579" ht="12.75" customHeight="1" x14ac:dyDescent="0.2"/>
    <row r="2580" ht="12.75" customHeight="1" x14ac:dyDescent="0.2"/>
    <row r="2581" ht="12.75" customHeight="1" x14ac:dyDescent="0.2"/>
    <row r="2582" ht="12.75" customHeight="1" x14ac:dyDescent="0.2"/>
    <row r="2583" ht="12.75" customHeight="1" x14ac:dyDescent="0.2"/>
    <row r="2584" ht="12.75" customHeight="1" x14ac:dyDescent="0.2"/>
    <row r="2585" ht="12.75" customHeight="1" x14ac:dyDescent="0.2"/>
    <row r="2586" ht="12.75" customHeight="1" x14ac:dyDescent="0.2"/>
    <row r="2587" ht="12.75" customHeight="1" x14ac:dyDescent="0.2"/>
    <row r="2588" ht="12.75" customHeight="1" x14ac:dyDescent="0.2"/>
    <row r="2589" ht="12.75" customHeight="1" x14ac:dyDescent="0.2"/>
    <row r="2590" ht="12.75" customHeight="1" x14ac:dyDescent="0.2"/>
    <row r="2591" ht="12.75" customHeight="1" x14ac:dyDescent="0.2"/>
    <row r="2592" ht="12.75" customHeight="1" x14ac:dyDescent="0.2"/>
    <row r="2593" ht="12.75" customHeight="1" x14ac:dyDescent="0.2"/>
    <row r="2594" ht="12.75" customHeight="1" x14ac:dyDescent="0.2"/>
    <row r="2595" ht="12.75" customHeight="1" x14ac:dyDescent="0.2"/>
    <row r="2596" ht="12.75" customHeight="1" x14ac:dyDescent="0.2"/>
    <row r="2597" ht="12.75" customHeight="1" x14ac:dyDescent="0.2"/>
    <row r="2598" ht="12.75" customHeight="1" x14ac:dyDescent="0.2"/>
    <row r="2599" ht="12.75" customHeight="1" x14ac:dyDescent="0.2"/>
    <row r="2600" ht="12.75" customHeight="1" x14ac:dyDescent="0.2"/>
    <row r="2601" ht="12.75" customHeight="1" x14ac:dyDescent="0.2"/>
    <row r="2602" ht="12.75" customHeight="1" x14ac:dyDescent="0.2"/>
    <row r="2603" ht="12.75" customHeight="1" x14ac:dyDescent="0.2"/>
    <row r="2604" ht="12.75" customHeight="1" x14ac:dyDescent="0.2"/>
    <row r="2605" ht="12.75" customHeight="1" x14ac:dyDescent="0.2"/>
    <row r="2606" ht="12.75" customHeight="1" x14ac:dyDescent="0.2"/>
    <row r="2607" ht="12.75" customHeight="1" x14ac:dyDescent="0.2"/>
    <row r="2608" ht="12.75" customHeight="1" x14ac:dyDescent="0.2"/>
    <row r="2609" ht="12.75" customHeight="1" x14ac:dyDescent="0.2"/>
    <row r="2610" ht="12.75" customHeight="1" x14ac:dyDescent="0.2"/>
    <row r="2611" ht="12.75" customHeight="1" x14ac:dyDescent="0.2"/>
    <row r="2612" ht="12.75" customHeight="1" x14ac:dyDescent="0.2"/>
    <row r="2613" ht="12.75" customHeight="1" x14ac:dyDescent="0.2"/>
    <row r="2614" ht="12.75" customHeight="1" x14ac:dyDescent="0.2"/>
    <row r="2615" ht="12.75" customHeight="1" x14ac:dyDescent="0.2"/>
    <row r="2616" ht="12.75" customHeight="1" x14ac:dyDescent="0.2"/>
    <row r="2617" ht="12.75" customHeight="1" x14ac:dyDescent="0.2"/>
    <row r="2618" ht="12.75" customHeight="1" x14ac:dyDescent="0.2"/>
    <row r="2619" ht="12.75" customHeight="1" x14ac:dyDescent="0.2"/>
    <row r="2620" ht="12.75" customHeight="1" x14ac:dyDescent="0.2"/>
    <row r="2621" ht="12.75" customHeight="1" x14ac:dyDescent="0.2"/>
    <row r="2622" ht="12.75" customHeight="1" x14ac:dyDescent="0.2"/>
    <row r="2623" ht="12.75" customHeight="1" x14ac:dyDescent="0.2"/>
    <row r="2624" ht="12.75" customHeight="1" x14ac:dyDescent="0.2"/>
    <row r="2625" ht="12.75" customHeight="1" x14ac:dyDescent="0.2"/>
    <row r="2626" ht="12.75" customHeight="1" x14ac:dyDescent="0.2"/>
    <row r="2627" ht="12.75" customHeight="1" x14ac:dyDescent="0.2"/>
    <row r="2628" ht="12.75" customHeight="1" x14ac:dyDescent="0.2"/>
    <row r="2629" ht="12.75" customHeight="1" x14ac:dyDescent="0.2"/>
    <row r="2630" ht="12.75" customHeight="1" x14ac:dyDescent="0.2"/>
    <row r="2631" ht="12.75" customHeight="1" x14ac:dyDescent="0.2"/>
    <row r="2632" ht="12.75" customHeight="1" x14ac:dyDescent="0.2"/>
    <row r="2633" ht="12.75" customHeight="1" x14ac:dyDescent="0.2"/>
    <row r="2634" ht="12.75" customHeight="1" x14ac:dyDescent="0.2"/>
    <row r="2635" ht="12.75" customHeight="1" x14ac:dyDescent="0.2"/>
    <row r="2636" ht="12.75" customHeight="1" x14ac:dyDescent="0.2"/>
    <row r="2637" ht="12.75" customHeight="1" x14ac:dyDescent="0.2"/>
    <row r="2638" ht="12.75" customHeight="1" x14ac:dyDescent="0.2"/>
    <row r="2639" ht="12.75" customHeight="1" x14ac:dyDescent="0.2"/>
    <row r="2640" ht="12.75" customHeight="1" x14ac:dyDescent="0.2"/>
    <row r="2641" ht="12.75" customHeight="1" x14ac:dyDescent="0.2"/>
    <row r="2642" ht="12.75" customHeight="1" x14ac:dyDescent="0.2"/>
    <row r="2643" ht="12.75" customHeight="1" x14ac:dyDescent="0.2"/>
    <row r="2644" ht="12.75" customHeight="1" x14ac:dyDescent="0.2"/>
    <row r="2645" ht="12.75" customHeight="1" x14ac:dyDescent="0.2"/>
    <row r="2646" ht="12.75" customHeight="1" x14ac:dyDescent="0.2"/>
    <row r="2647" ht="12.75" customHeight="1" x14ac:dyDescent="0.2"/>
    <row r="2648" ht="12.75" customHeight="1" x14ac:dyDescent="0.2"/>
    <row r="2649" ht="12.75" customHeight="1" x14ac:dyDescent="0.2"/>
    <row r="2650" ht="12.75" customHeight="1" x14ac:dyDescent="0.2"/>
    <row r="2651" ht="12.75" customHeight="1" x14ac:dyDescent="0.2"/>
    <row r="2652" ht="12.75" customHeight="1" x14ac:dyDescent="0.2"/>
    <row r="2653" ht="12.75" customHeight="1" x14ac:dyDescent="0.2"/>
    <row r="2654" ht="12.75" customHeight="1" x14ac:dyDescent="0.2"/>
    <row r="2655" ht="12.75" customHeight="1" x14ac:dyDescent="0.2"/>
    <row r="2656" ht="12.75" customHeight="1" x14ac:dyDescent="0.2"/>
    <row r="2657" ht="12.75" customHeight="1" x14ac:dyDescent="0.2"/>
    <row r="2658" ht="12.75" customHeight="1" x14ac:dyDescent="0.2"/>
    <row r="2659" ht="12.75" customHeight="1" x14ac:dyDescent="0.2"/>
    <row r="2660" ht="12.75" customHeight="1" x14ac:dyDescent="0.2"/>
    <row r="2661" ht="12.75" customHeight="1" x14ac:dyDescent="0.2"/>
    <row r="2662" ht="12.75" customHeight="1" x14ac:dyDescent="0.2"/>
    <row r="2663" ht="12.75" customHeight="1" x14ac:dyDescent="0.2"/>
    <row r="2664" ht="12.75" customHeight="1" x14ac:dyDescent="0.2"/>
    <row r="2665" ht="12.75" customHeight="1" x14ac:dyDescent="0.2"/>
    <row r="2666" ht="12.75" customHeight="1" x14ac:dyDescent="0.2"/>
    <row r="2667" ht="12.75" customHeight="1" x14ac:dyDescent="0.2"/>
    <row r="2668" ht="12.75" customHeight="1" x14ac:dyDescent="0.2"/>
    <row r="2669" ht="12.75" customHeight="1" x14ac:dyDescent="0.2"/>
    <row r="2670" ht="12.75" customHeight="1" x14ac:dyDescent="0.2"/>
    <row r="2671" ht="12.75" customHeight="1" x14ac:dyDescent="0.2"/>
    <row r="2672" ht="12.75" customHeight="1" x14ac:dyDescent="0.2"/>
    <row r="2673" ht="12.75" customHeight="1" x14ac:dyDescent="0.2"/>
    <row r="2674" ht="12.75" customHeight="1" x14ac:dyDescent="0.2"/>
    <row r="2675" ht="12.75" customHeight="1" x14ac:dyDescent="0.2"/>
    <row r="2676" ht="12.75" customHeight="1" x14ac:dyDescent="0.2"/>
    <row r="2677" ht="12.75" customHeight="1" x14ac:dyDescent="0.2"/>
    <row r="2678" ht="12.75" customHeight="1" x14ac:dyDescent="0.2"/>
    <row r="2679" ht="12.75" customHeight="1" x14ac:dyDescent="0.2"/>
    <row r="2680" ht="12.75" customHeight="1" x14ac:dyDescent="0.2"/>
    <row r="2681" ht="12.75" customHeight="1" x14ac:dyDescent="0.2"/>
    <row r="2682" ht="12.75" customHeight="1" x14ac:dyDescent="0.2"/>
    <row r="2683" ht="12.75" customHeight="1" x14ac:dyDescent="0.2"/>
    <row r="2684" ht="12.75" customHeight="1" x14ac:dyDescent="0.2"/>
    <row r="2685" ht="12.75" customHeight="1" x14ac:dyDescent="0.2"/>
    <row r="2686" ht="12.75" customHeight="1" x14ac:dyDescent="0.2"/>
    <row r="2687" ht="12.75" customHeight="1" x14ac:dyDescent="0.2"/>
    <row r="2688" ht="12.75" customHeight="1" x14ac:dyDescent="0.2"/>
    <row r="2689" ht="12.75" customHeight="1" x14ac:dyDescent="0.2"/>
    <row r="2690" ht="12.75" customHeight="1" x14ac:dyDescent="0.2"/>
    <row r="2691" ht="12.75" customHeight="1" x14ac:dyDescent="0.2"/>
    <row r="2692" ht="12.75" customHeight="1" x14ac:dyDescent="0.2"/>
    <row r="2693" ht="12.75" customHeight="1" x14ac:dyDescent="0.2"/>
    <row r="2694" ht="12.75" customHeight="1" x14ac:dyDescent="0.2"/>
    <row r="2695" ht="12.75" customHeight="1" x14ac:dyDescent="0.2"/>
    <row r="2696" ht="12.75" customHeight="1" x14ac:dyDescent="0.2"/>
    <row r="2697" ht="12.75" customHeight="1" x14ac:dyDescent="0.2"/>
    <row r="2698" ht="12.75" customHeight="1" x14ac:dyDescent="0.2"/>
    <row r="2699" ht="12.75" customHeight="1" x14ac:dyDescent="0.2"/>
    <row r="2700" ht="12.75" customHeight="1" x14ac:dyDescent="0.2"/>
    <row r="2701" ht="12.75" customHeight="1" x14ac:dyDescent="0.2"/>
    <row r="2702" ht="12.75" customHeight="1" x14ac:dyDescent="0.2"/>
    <row r="2703" ht="12.75" customHeight="1" x14ac:dyDescent="0.2"/>
    <row r="2704" ht="12.75" customHeight="1" x14ac:dyDescent="0.2"/>
    <row r="2705" ht="12.75" customHeight="1" x14ac:dyDescent="0.2"/>
    <row r="2706" ht="12.75" customHeight="1" x14ac:dyDescent="0.2"/>
    <row r="2707" ht="12.75" customHeight="1" x14ac:dyDescent="0.2"/>
    <row r="2708" ht="12.75" customHeight="1" x14ac:dyDescent="0.2"/>
    <row r="2709" ht="12.75" customHeight="1" x14ac:dyDescent="0.2"/>
    <row r="2710" ht="12.75" customHeight="1" x14ac:dyDescent="0.2"/>
    <row r="2711" ht="12.75" customHeight="1" x14ac:dyDescent="0.2"/>
    <row r="2712" ht="12.75" customHeight="1" x14ac:dyDescent="0.2"/>
    <row r="2713" ht="12.75" customHeight="1" x14ac:dyDescent="0.2"/>
    <row r="2714" ht="12.75" customHeight="1" x14ac:dyDescent="0.2"/>
    <row r="2715" ht="12.75" customHeight="1" x14ac:dyDescent="0.2"/>
    <row r="2716" ht="12.75" customHeight="1" x14ac:dyDescent="0.2"/>
    <row r="2717" ht="12.75" customHeight="1" x14ac:dyDescent="0.2"/>
    <row r="2718" ht="12.75" customHeight="1" x14ac:dyDescent="0.2"/>
    <row r="2719" ht="12.75" customHeight="1" x14ac:dyDescent="0.2"/>
    <row r="2720" ht="12.75" customHeight="1" x14ac:dyDescent="0.2"/>
    <row r="2721" ht="12.75" customHeight="1" x14ac:dyDescent="0.2"/>
    <row r="2722" ht="12.75" customHeight="1" x14ac:dyDescent="0.2"/>
    <row r="2723" ht="12.75" customHeight="1" x14ac:dyDescent="0.2"/>
    <row r="2724" ht="12.75" customHeight="1" x14ac:dyDescent="0.2"/>
    <row r="2725" ht="12.75" customHeight="1" x14ac:dyDescent="0.2"/>
    <row r="2726" ht="12.75" customHeight="1" x14ac:dyDescent="0.2"/>
    <row r="2727" ht="12.75" customHeight="1" x14ac:dyDescent="0.2"/>
    <row r="2728" ht="12.75" customHeight="1" x14ac:dyDescent="0.2"/>
    <row r="2729" ht="12.75" customHeight="1" x14ac:dyDescent="0.2"/>
    <row r="2730" ht="12.75" customHeight="1" x14ac:dyDescent="0.2"/>
    <row r="2731" ht="12.75" customHeight="1" x14ac:dyDescent="0.2"/>
    <row r="2732" ht="12.75" customHeight="1" x14ac:dyDescent="0.2"/>
    <row r="2733" ht="12.75" customHeight="1" x14ac:dyDescent="0.2"/>
    <row r="2734" ht="12.75" customHeight="1" x14ac:dyDescent="0.2"/>
    <row r="2735" ht="12.75" customHeight="1" x14ac:dyDescent="0.2"/>
    <row r="2736" ht="12.75" customHeight="1" x14ac:dyDescent="0.2"/>
    <row r="2737" ht="12.75" customHeight="1" x14ac:dyDescent="0.2"/>
    <row r="2738" ht="12.75" customHeight="1" x14ac:dyDescent="0.2"/>
    <row r="2739" ht="12.75" customHeight="1" x14ac:dyDescent="0.2"/>
    <row r="2740" ht="12.75" customHeight="1" x14ac:dyDescent="0.2"/>
    <row r="2741" ht="12.75" customHeight="1" x14ac:dyDescent="0.2"/>
    <row r="2742" ht="12.75" customHeight="1" x14ac:dyDescent="0.2"/>
    <row r="2743" ht="12.75" customHeight="1" x14ac:dyDescent="0.2"/>
    <row r="2744" ht="12.75" customHeight="1" x14ac:dyDescent="0.2"/>
    <row r="2745" ht="12.75" customHeight="1" x14ac:dyDescent="0.2"/>
    <row r="2746" ht="12.75" customHeight="1" x14ac:dyDescent="0.2"/>
    <row r="2747" ht="12.75" customHeight="1" x14ac:dyDescent="0.2"/>
    <row r="2748" ht="12.75" customHeight="1" x14ac:dyDescent="0.2"/>
    <row r="2749" ht="12.75" customHeight="1" x14ac:dyDescent="0.2"/>
    <row r="2750" ht="12.75" customHeight="1" x14ac:dyDescent="0.2"/>
    <row r="2751" ht="12.75" customHeight="1" x14ac:dyDescent="0.2"/>
    <row r="2752" ht="12.75" customHeight="1" x14ac:dyDescent="0.2"/>
    <row r="2753" ht="12.75" customHeight="1" x14ac:dyDescent="0.2"/>
    <row r="2754" ht="12.75" customHeight="1" x14ac:dyDescent="0.2"/>
    <row r="2755" ht="12.75" customHeight="1" x14ac:dyDescent="0.2"/>
    <row r="2756" ht="12.75" customHeight="1" x14ac:dyDescent="0.2"/>
    <row r="2757" ht="12.75" customHeight="1" x14ac:dyDescent="0.2"/>
    <row r="2758" ht="12.75" customHeight="1" x14ac:dyDescent="0.2"/>
    <row r="2759" ht="12.75" customHeight="1" x14ac:dyDescent="0.2"/>
    <row r="2760" ht="12.75" customHeight="1" x14ac:dyDescent="0.2"/>
    <row r="2761" ht="12.75" customHeight="1" x14ac:dyDescent="0.2"/>
    <row r="2762" ht="12.75" customHeight="1" x14ac:dyDescent="0.2"/>
    <row r="2763" ht="12.75" customHeight="1" x14ac:dyDescent="0.2"/>
    <row r="2764" ht="12.75" customHeight="1" x14ac:dyDescent="0.2"/>
    <row r="2765" ht="12.75" customHeight="1" x14ac:dyDescent="0.2"/>
    <row r="2766" ht="12.75" customHeight="1" x14ac:dyDescent="0.2"/>
    <row r="2767" ht="12.75" customHeight="1" x14ac:dyDescent="0.2"/>
    <row r="2768" ht="12.75" customHeight="1" x14ac:dyDescent="0.2"/>
    <row r="2769" ht="12.75" customHeight="1" x14ac:dyDescent="0.2"/>
    <row r="2770" ht="12.75" customHeight="1" x14ac:dyDescent="0.2"/>
    <row r="2771" ht="12.75" customHeight="1" x14ac:dyDescent="0.2"/>
    <row r="2772" ht="12.75" customHeight="1" x14ac:dyDescent="0.2"/>
    <row r="2773" ht="12.75" customHeight="1" x14ac:dyDescent="0.2"/>
    <row r="2774" ht="12.75" customHeight="1" x14ac:dyDescent="0.2"/>
    <row r="2775" ht="12.75" customHeight="1" x14ac:dyDescent="0.2"/>
    <row r="2776" ht="12.75" customHeight="1" x14ac:dyDescent="0.2"/>
    <row r="2777" ht="12.75" customHeight="1" x14ac:dyDescent="0.2"/>
    <row r="2778" ht="12.75" customHeight="1" x14ac:dyDescent="0.2"/>
    <row r="2779" ht="12.75" customHeight="1" x14ac:dyDescent="0.2"/>
    <row r="2780" ht="12.75" customHeight="1" x14ac:dyDescent="0.2"/>
    <row r="2781" ht="12.75" customHeight="1" x14ac:dyDescent="0.2"/>
    <row r="2782" ht="12.75" customHeight="1" x14ac:dyDescent="0.2"/>
    <row r="2783" ht="12.75" customHeight="1" x14ac:dyDescent="0.2"/>
    <row r="2784" ht="12.75" customHeight="1" x14ac:dyDescent="0.2"/>
    <row r="2785" ht="12.75" customHeight="1" x14ac:dyDescent="0.2"/>
    <row r="2786" ht="12.75" customHeight="1" x14ac:dyDescent="0.2"/>
    <row r="2787" ht="12.75" customHeight="1" x14ac:dyDescent="0.2"/>
    <row r="2788" ht="12.75" customHeight="1" x14ac:dyDescent="0.2"/>
    <row r="2789" ht="12.75" customHeight="1" x14ac:dyDescent="0.2"/>
    <row r="2790" ht="12.75" customHeight="1" x14ac:dyDescent="0.2"/>
    <row r="2791" ht="12.75" customHeight="1" x14ac:dyDescent="0.2"/>
    <row r="2792" ht="12.75" customHeight="1" x14ac:dyDescent="0.2"/>
    <row r="2793" ht="12.75" customHeight="1" x14ac:dyDescent="0.2"/>
    <row r="2794" ht="12.75" customHeight="1" x14ac:dyDescent="0.2"/>
    <row r="2795" ht="12.75" customHeight="1" x14ac:dyDescent="0.2"/>
    <row r="2796" ht="12.75" customHeight="1" x14ac:dyDescent="0.2"/>
    <row r="2797" ht="12.75" customHeight="1" x14ac:dyDescent="0.2"/>
    <row r="2798" ht="12.75" customHeight="1" x14ac:dyDescent="0.2"/>
    <row r="2799" ht="12.75" customHeight="1" x14ac:dyDescent="0.2"/>
    <row r="2800" ht="12.75" customHeight="1" x14ac:dyDescent="0.2"/>
    <row r="2801" ht="12.75" customHeight="1" x14ac:dyDescent="0.2"/>
    <row r="2802" ht="12.75" customHeight="1" x14ac:dyDescent="0.2"/>
    <row r="2803" ht="12.75" customHeight="1" x14ac:dyDescent="0.2"/>
    <row r="2804" ht="12.75" customHeight="1" x14ac:dyDescent="0.2"/>
    <row r="2805" ht="12.75" customHeight="1" x14ac:dyDescent="0.2"/>
    <row r="2806" ht="12.75" customHeight="1" x14ac:dyDescent="0.2"/>
    <row r="2807" ht="12.75" customHeight="1" x14ac:dyDescent="0.2"/>
    <row r="2808" ht="12.75" customHeight="1" x14ac:dyDescent="0.2"/>
    <row r="2809" ht="12.75" customHeight="1" x14ac:dyDescent="0.2"/>
    <row r="2810" ht="12.75" customHeight="1" x14ac:dyDescent="0.2"/>
    <row r="2811" ht="12.75" customHeight="1" x14ac:dyDescent="0.2"/>
    <row r="2812" ht="12.75" customHeight="1" x14ac:dyDescent="0.2"/>
    <row r="2813" ht="12.75" customHeight="1" x14ac:dyDescent="0.2"/>
    <row r="2814" ht="12.75" customHeight="1" x14ac:dyDescent="0.2"/>
    <row r="2815" ht="12.75" customHeight="1" x14ac:dyDescent="0.2"/>
    <row r="2816" ht="12.75" customHeight="1" x14ac:dyDescent="0.2"/>
    <row r="2817" ht="12.75" customHeight="1" x14ac:dyDescent="0.2"/>
    <row r="2818" ht="12.75" customHeight="1" x14ac:dyDescent="0.2"/>
    <row r="2819" ht="12.75" customHeight="1" x14ac:dyDescent="0.2"/>
    <row r="2820" ht="12.75" customHeight="1" x14ac:dyDescent="0.2"/>
    <row r="2821" ht="12.75" customHeight="1" x14ac:dyDescent="0.2"/>
    <row r="2822" ht="12.75" customHeight="1" x14ac:dyDescent="0.2"/>
    <row r="2823" ht="12.75" customHeight="1" x14ac:dyDescent="0.2"/>
    <row r="2824" ht="12.75" customHeight="1" x14ac:dyDescent="0.2"/>
    <row r="2825" ht="12.75" customHeight="1" x14ac:dyDescent="0.2"/>
    <row r="2826" ht="12.75" customHeight="1" x14ac:dyDescent="0.2"/>
    <row r="2827" ht="12.75" customHeight="1" x14ac:dyDescent="0.2"/>
    <row r="2828" ht="12.75" customHeight="1" x14ac:dyDescent="0.2"/>
    <row r="2829" ht="12.75" customHeight="1" x14ac:dyDescent="0.2"/>
    <row r="2830" ht="12.75" customHeight="1" x14ac:dyDescent="0.2"/>
    <row r="2831" ht="12.75" customHeight="1" x14ac:dyDescent="0.2"/>
    <row r="2832" ht="12.75" customHeight="1" x14ac:dyDescent="0.2"/>
    <row r="2833" ht="12.75" customHeight="1" x14ac:dyDescent="0.2"/>
    <row r="2834" ht="12.75" customHeight="1" x14ac:dyDescent="0.2"/>
    <row r="2835" ht="12.75" customHeight="1" x14ac:dyDescent="0.2"/>
    <row r="2836" ht="12.75" customHeight="1" x14ac:dyDescent="0.2"/>
    <row r="2837" ht="12.75" customHeight="1" x14ac:dyDescent="0.2"/>
    <row r="2838" ht="12.75" customHeight="1" x14ac:dyDescent="0.2"/>
    <row r="2839" ht="12.75" customHeight="1" x14ac:dyDescent="0.2"/>
    <row r="2840" ht="12.75" customHeight="1" x14ac:dyDescent="0.2"/>
    <row r="2841" ht="12.75" customHeight="1" x14ac:dyDescent="0.2"/>
    <row r="2842" ht="12.75" customHeight="1" x14ac:dyDescent="0.2"/>
    <row r="2843" ht="12.75" customHeight="1" x14ac:dyDescent="0.2"/>
    <row r="2844" ht="12.75" customHeight="1" x14ac:dyDescent="0.2"/>
    <row r="2845" ht="12.75" customHeight="1" x14ac:dyDescent="0.2"/>
    <row r="2846" ht="12.75" customHeight="1" x14ac:dyDescent="0.2"/>
    <row r="2847" ht="12.75" customHeight="1" x14ac:dyDescent="0.2"/>
    <row r="2848" ht="12.75" customHeight="1" x14ac:dyDescent="0.2"/>
    <row r="2849" ht="12.75" customHeight="1" x14ac:dyDescent="0.2"/>
    <row r="2850" ht="12.75" customHeight="1" x14ac:dyDescent="0.2"/>
    <row r="2851" ht="12.75" customHeight="1" x14ac:dyDescent="0.2"/>
    <row r="2852" ht="12.75" customHeight="1" x14ac:dyDescent="0.2"/>
    <row r="2853" ht="12.75" customHeight="1" x14ac:dyDescent="0.2"/>
    <row r="2854" ht="12.75" customHeight="1" x14ac:dyDescent="0.2"/>
    <row r="2855" ht="12.75" customHeight="1" x14ac:dyDescent="0.2"/>
    <row r="2856" ht="12.75" customHeight="1" x14ac:dyDescent="0.2"/>
    <row r="2857" ht="12.75" customHeight="1" x14ac:dyDescent="0.2"/>
    <row r="2858" ht="12.75" customHeight="1" x14ac:dyDescent="0.2"/>
    <row r="2859" ht="12.75" customHeight="1" x14ac:dyDescent="0.2"/>
    <row r="2860" ht="12.75" customHeight="1" x14ac:dyDescent="0.2"/>
    <row r="2861" ht="12.75" customHeight="1" x14ac:dyDescent="0.2"/>
    <row r="2862" ht="12.75" customHeight="1" x14ac:dyDescent="0.2"/>
    <row r="2863" ht="12.75" customHeight="1" x14ac:dyDescent="0.2"/>
    <row r="2864" ht="12.75" customHeight="1" x14ac:dyDescent="0.2"/>
    <row r="2865" ht="12.75" customHeight="1" x14ac:dyDescent="0.2"/>
    <row r="2866" ht="12.75" customHeight="1" x14ac:dyDescent="0.2"/>
    <row r="2867" ht="12.75" customHeight="1" x14ac:dyDescent="0.2"/>
    <row r="2868" ht="12.75" customHeight="1" x14ac:dyDescent="0.2"/>
    <row r="2869" ht="12.75" customHeight="1" x14ac:dyDescent="0.2"/>
    <row r="2870" ht="12.75" customHeight="1" x14ac:dyDescent="0.2"/>
    <row r="2871" ht="12.75" customHeight="1" x14ac:dyDescent="0.2"/>
    <row r="2872" ht="12.75" customHeight="1" x14ac:dyDescent="0.2"/>
    <row r="2873" ht="12.75" customHeight="1" x14ac:dyDescent="0.2"/>
    <row r="2874" ht="12.75" customHeight="1" x14ac:dyDescent="0.2"/>
    <row r="2875" ht="12.75" customHeight="1" x14ac:dyDescent="0.2"/>
    <row r="2876" ht="12.75" customHeight="1" x14ac:dyDescent="0.2"/>
    <row r="2877" ht="12.75" customHeight="1" x14ac:dyDescent="0.2"/>
    <row r="2878" ht="12.75" customHeight="1" x14ac:dyDescent="0.2"/>
    <row r="2879" ht="12.75" customHeight="1" x14ac:dyDescent="0.2"/>
    <row r="2880" ht="12.75" customHeight="1" x14ac:dyDescent="0.2"/>
    <row r="2881" ht="12.75" customHeight="1" x14ac:dyDescent="0.2"/>
    <row r="2882" ht="12.75" customHeight="1" x14ac:dyDescent="0.2"/>
    <row r="2883" ht="12.75" customHeight="1" x14ac:dyDescent="0.2"/>
    <row r="2884" ht="12.75" customHeight="1" x14ac:dyDescent="0.2"/>
    <row r="2885" ht="12.75" customHeight="1" x14ac:dyDescent="0.2"/>
    <row r="2886" ht="12.75" customHeight="1" x14ac:dyDescent="0.2"/>
    <row r="2887" ht="12.75" customHeight="1" x14ac:dyDescent="0.2"/>
    <row r="2888" ht="12.75" customHeight="1" x14ac:dyDescent="0.2"/>
    <row r="2889" ht="12.75" customHeight="1" x14ac:dyDescent="0.2"/>
    <row r="2890" ht="12.75" customHeight="1" x14ac:dyDescent="0.2"/>
    <row r="2891" ht="12.75" customHeight="1" x14ac:dyDescent="0.2"/>
    <row r="2892" ht="12.75" customHeight="1" x14ac:dyDescent="0.2"/>
    <row r="2893" ht="12.75" customHeight="1" x14ac:dyDescent="0.2"/>
    <row r="2894" ht="12.75" customHeight="1" x14ac:dyDescent="0.2"/>
    <row r="2895" ht="12.75" customHeight="1" x14ac:dyDescent="0.2"/>
    <row r="2896" ht="12.75" customHeight="1" x14ac:dyDescent="0.2"/>
    <row r="2897" ht="12.75" customHeight="1" x14ac:dyDescent="0.2"/>
    <row r="2898" ht="12.75" customHeight="1" x14ac:dyDescent="0.2"/>
    <row r="2899" ht="12.75" customHeight="1" x14ac:dyDescent="0.2"/>
    <row r="2900" ht="12.75" customHeight="1" x14ac:dyDescent="0.2"/>
    <row r="2901" ht="12.75" customHeight="1" x14ac:dyDescent="0.2"/>
    <row r="2902" ht="12.75" customHeight="1" x14ac:dyDescent="0.2"/>
    <row r="2903" ht="12.75" customHeight="1" x14ac:dyDescent="0.2"/>
    <row r="2904" ht="12.75" customHeight="1" x14ac:dyDescent="0.2"/>
    <row r="2905" ht="12.75" customHeight="1" x14ac:dyDescent="0.2"/>
    <row r="2906" ht="12.75" customHeight="1" x14ac:dyDescent="0.2"/>
    <row r="2907" ht="12.75" customHeight="1" x14ac:dyDescent="0.2"/>
    <row r="2908" ht="12.75" customHeight="1" x14ac:dyDescent="0.2"/>
    <row r="2909" ht="12.75" customHeight="1" x14ac:dyDescent="0.2"/>
    <row r="2910" ht="12.75" customHeight="1" x14ac:dyDescent="0.2"/>
    <row r="2911" ht="12.75" customHeight="1" x14ac:dyDescent="0.2"/>
    <row r="2912" ht="12.75" customHeight="1" x14ac:dyDescent="0.2"/>
    <row r="2913" ht="12.75" customHeight="1" x14ac:dyDescent="0.2"/>
    <row r="2914" ht="12.75" customHeight="1" x14ac:dyDescent="0.2"/>
    <row r="2915" ht="12.75" customHeight="1" x14ac:dyDescent="0.2"/>
    <row r="2916" ht="12.75" customHeight="1" x14ac:dyDescent="0.2"/>
    <row r="2917" ht="12.75" customHeight="1" x14ac:dyDescent="0.2"/>
    <row r="2918" ht="12.75" customHeight="1" x14ac:dyDescent="0.2"/>
    <row r="2919" ht="12.75" customHeight="1" x14ac:dyDescent="0.2"/>
    <row r="2920" ht="12.75" customHeight="1" x14ac:dyDescent="0.2"/>
    <row r="2921" ht="12.75" customHeight="1" x14ac:dyDescent="0.2"/>
    <row r="2922" ht="12.75" customHeight="1" x14ac:dyDescent="0.2"/>
    <row r="2923" ht="12.75" customHeight="1" x14ac:dyDescent="0.2"/>
    <row r="2924" ht="12.75" customHeight="1" x14ac:dyDescent="0.2"/>
    <row r="2925" ht="12.75" customHeight="1" x14ac:dyDescent="0.2"/>
    <row r="2926" ht="12.75" customHeight="1" x14ac:dyDescent="0.2"/>
    <row r="2927" ht="12.75" customHeight="1" x14ac:dyDescent="0.2"/>
    <row r="2928" ht="12.75" customHeight="1" x14ac:dyDescent="0.2"/>
    <row r="2929" ht="12.75" customHeight="1" x14ac:dyDescent="0.2"/>
    <row r="2930" ht="12.75" customHeight="1" x14ac:dyDescent="0.2"/>
    <row r="2931" ht="12.75" customHeight="1" x14ac:dyDescent="0.2"/>
    <row r="2932" ht="12.75" customHeight="1" x14ac:dyDescent="0.2"/>
    <row r="2933" ht="12.75" customHeight="1" x14ac:dyDescent="0.2"/>
    <row r="2934" ht="12.75" customHeight="1" x14ac:dyDescent="0.2"/>
    <row r="2935" ht="12.75" customHeight="1" x14ac:dyDescent="0.2"/>
    <row r="2936" ht="12.75" customHeight="1" x14ac:dyDescent="0.2"/>
    <row r="2937" ht="12.75" customHeight="1" x14ac:dyDescent="0.2"/>
    <row r="2938" ht="12.75" customHeight="1" x14ac:dyDescent="0.2"/>
    <row r="2939" ht="12.75" customHeight="1" x14ac:dyDescent="0.2"/>
    <row r="2940" ht="12.75" customHeight="1" x14ac:dyDescent="0.2"/>
    <row r="2941" ht="12.75" customHeight="1" x14ac:dyDescent="0.2"/>
    <row r="2942" ht="12.75" customHeight="1" x14ac:dyDescent="0.2"/>
    <row r="2943" ht="12.75" customHeight="1" x14ac:dyDescent="0.2"/>
    <row r="2944" ht="12.75" customHeight="1" x14ac:dyDescent="0.2"/>
    <row r="2945" ht="12.75" customHeight="1" x14ac:dyDescent="0.2"/>
    <row r="2946" ht="12.75" customHeight="1" x14ac:dyDescent="0.2"/>
    <row r="2947" ht="12.75" customHeight="1" x14ac:dyDescent="0.2"/>
    <row r="2948" ht="12.75" customHeight="1" x14ac:dyDescent="0.2"/>
    <row r="2949" ht="12.75" customHeight="1" x14ac:dyDescent="0.2"/>
    <row r="2950" ht="12.75" customHeight="1" x14ac:dyDescent="0.2"/>
    <row r="2951" ht="12.75" customHeight="1" x14ac:dyDescent="0.2"/>
    <row r="2952" ht="12.75" customHeight="1" x14ac:dyDescent="0.2"/>
    <row r="2953" ht="12.75" customHeight="1" x14ac:dyDescent="0.2"/>
    <row r="2954" ht="12.75" customHeight="1" x14ac:dyDescent="0.2"/>
    <row r="2955" ht="12.75" customHeight="1" x14ac:dyDescent="0.2"/>
    <row r="2956" ht="12.75" customHeight="1" x14ac:dyDescent="0.2"/>
    <row r="2957" ht="12.75" customHeight="1" x14ac:dyDescent="0.2"/>
    <row r="2958" ht="12.75" customHeight="1" x14ac:dyDescent="0.2"/>
    <row r="2959" ht="12.75" customHeight="1" x14ac:dyDescent="0.2"/>
    <row r="2960" ht="12.75" customHeight="1" x14ac:dyDescent="0.2"/>
    <row r="2961" ht="12.75" customHeight="1" x14ac:dyDescent="0.2"/>
    <row r="2962" ht="12.75" customHeight="1" x14ac:dyDescent="0.2"/>
    <row r="2963" ht="12.75" customHeight="1" x14ac:dyDescent="0.2"/>
    <row r="2964" ht="12.75" customHeight="1" x14ac:dyDescent="0.2"/>
    <row r="2965" ht="12.75" customHeight="1" x14ac:dyDescent="0.2"/>
    <row r="2966" ht="12.75" customHeight="1" x14ac:dyDescent="0.2"/>
    <row r="2967" ht="12.75" customHeight="1" x14ac:dyDescent="0.2"/>
    <row r="2968" ht="12.75" customHeight="1" x14ac:dyDescent="0.2"/>
    <row r="2969" ht="12.75" customHeight="1" x14ac:dyDescent="0.2"/>
    <row r="2970" ht="12.75" customHeight="1" x14ac:dyDescent="0.2"/>
    <row r="2971" ht="12.75" customHeight="1" x14ac:dyDescent="0.2"/>
    <row r="2972" ht="12.75" customHeight="1" x14ac:dyDescent="0.2"/>
    <row r="2973" ht="12.75" customHeight="1" x14ac:dyDescent="0.2"/>
    <row r="2974" ht="12.75" customHeight="1" x14ac:dyDescent="0.2"/>
    <row r="2975" ht="12.75" customHeight="1" x14ac:dyDescent="0.2"/>
    <row r="2976" ht="12.75" customHeight="1" x14ac:dyDescent="0.2"/>
    <row r="2977" ht="12.75" customHeight="1" x14ac:dyDescent="0.2"/>
    <row r="2978" ht="12.75" customHeight="1" x14ac:dyDescent="0.2"/>
    <row r="2979" ht="12.75" customHeight="1" x14ac:dyDescent="0.2"/>
    <row r="2980" ht="12.75" customHeight="1" x14ac:dyDescent="0.2"/>
    <row r="2981" ht="12.75" customHeight="1" x14ac:dyDescent="0.2"/>
    <row r="2982" ht="12.75" customHeight="1" x14ac:dyDescent="0.2"/>
    <row r="2983" ht="12.75" customHeight="1" x14ac:dyDescent="0.2"/>
    <row r="2984" ht="12.75" customHeight="1" x14ac:dyDescent="0.2"/>
    <row r="2985" ht="12.75" customHeight="1" x14ac:dyDescent="0.2"/>
    <row r="2986" ht="12.75" customHeight="1" x14ac:dyDescent="0.2"/>
    <row r="2987" ht="12.75" customHeight="1" x14ac:dyDescent="0.2"/>
    <row r="2988" ht="12.75" customHeight="1" x14ac:dyDescent="0.2"/>
    <row r="2989" ht="12.75" customHeight="1" x14ac:dyDescent="0.2"/>
    <row r="2990" ht="12.75" customHeight="1" x14ac:dyDescent="0.2"/>
    <row r="2991" ht="12.75" customHeight="1" x14ac:dyDescent="0.2"/>
    <row r="2992" ht="12.75" customHeight="1" x14ac:dyDescent="0.2"/>
    <row r="2993" ht="12.75" customHeight="1" x14ac:dyDescent="0.2"/>
    <row r="2994" ht="12.75" customHeight="1" x14ac:dyDescent="0.2"/>
    <row r="2995" ht="12.75" customHeight="1" x14ac:dyDescent="0.2"/>
    <row r="2996" ht="12.75" customHeight="1" x14ac:dyDescent="0.2"/>
    <row r="2997" ht="12.75" customHeight="1" x14ac:dyDescent="0.2"/>
    <row r="2998" ht="12.75" customHeight="1" x14ac:dyDescent="0.2"/>
    <row r="2999" ht="12.75" customHeight="1" x14ac:dyDescent="0.2"/>
    <row r="3000" ht="12.75" customHeight="1" x14ac:dyDescent="0.2"/>
    <row r="3001" ht="12.75" customHeight="1" x14ac:dyDescent="0.2"/>
    <row r="3002" ht="12.75" customHeight="1" x14ac:dyDescent="0.2"/>
    <row r="3003" ht="12.75" customHeight="1" x14ac:dyDescent="0.2"/>
    <row r="3004" ht="12.75" customHeight="1" x14ac:dyDescent="0.2"/>
    <row r="3005" ht="12.75" customHeight="1" x14ac:dyDescent="0.2"/>
    <row r="3006" ht="12.75" customHeight="1" x14ac:dyDescent="0.2"/>
    <row r="3007" ht="12.75" customHeight="1" x14ac:dyDescent="0.2"/>
    <row r="3008" ht="12.75" customHeight="1" x14ac:dyDescent="0.2"/>
    <row r="3009" ht="12.75" customHeight="1" x14ac:dyDescent="0.2"/>
    <row r="3010" ht="12.75" customHeight="1" x14ac:dyDescent="0.2"/>
    <row r="3011" ht="12.75" customHeight="1" x14ac:dyDescent="0.2"/>
    <row r="3012" ht="12.75" customHeight="1" x14ac:dyDescent="0.2"/>
    <row r="3013" ht="12.75" customHeight="1" x14ac:dyDescent="0.2"/>
    <row r="3014" ht="12.75" customHeight="1" x14ac:dyDescent="0.2"/>
    <row r="3015" ht="12.75" customHeight="1" x14ac:dyDescent="0.2"/>
    <row r="3016" ht="12.75" customHeight="1" x14ac:dyDescent="0.2"/>
    <row r="3017" ht="12.75" customHeight="1" x14ac:dyDescent="0.2"/>
    <row r="3018" ht="12.75" customHeight="1" x14ac:dyDescent="0.2"/>
    <row r="3019" ht="12.75" customHeight="1" x14ac:dyDescent="0.2"/>
    <row r="3020" ht="12.75" customHeight="1" x14ac:dyDescent="0.2"/>
    <row r="3021" ht="12.75" customHeight="1" x14ac:dyDescent="0.2"/>
    <row r="3022" ht="12.75" customHeight="1" x14ac:dyDescent="0.2"/>
    <row r="3023" ht="12.75" customHeight="1" x14ac:dyDescent="0.2"/>
    <row r="3024" ht="12.75" customHeight="1" x14ac:dyDescent="0.2"/>
    <row r="3025" ht="12.75" customHeight="1" x14ac:dyDescent="0.2"/>
    <row r="3026" ht="12.75" customHeight="1" x14ac:dyDescent="0.2"/>
    <row r="3027" ht="12.75" customHeight="1" x14ac:dyDescent="0.2"/>
    <row r="3028" ht="12.75" customHeight="1" x14ac:dyDescent="0.2"/>
    <row r="3029" ht="12.75" customHeight="1" x14ac:dyDescent="0.2"/>
    <row r="3030" ht="12.75" customHeight="1" x14ac:dyDescent="0.2"/>
    <row r="3031" ht="12.75" customHeight="1" x14ac:dyDescent="0.2"/>
    <row r="3032" ht="12.75" customHeight="1" x14ac:dyDescent="0.2"/>
    <row r="3033" ht="12.75" customHeight="1" x14ac:dyDescent="0.2"/>
    <row r="3034" ht="12.75" customHeight="1" x14ac:dyDescent="0.2"/>
    <row r="3035" ht="12.75" customHeight="1" x14ac:dyDescent="0.2"/>
    <row r="3036" ht="12.75" customHeight="1" x14ac:dyDescent="0.2"/>
    <row r="3037" ht="12.75" customHeight="1" x14ac:dyDescent="0.2"/>
    <row r="3038" ht="12.75" customHeight="1" x14ac:dyDescent="0.2"/>
    <row r="3039" ht="12.75" customHeight="1" x14ac:dyDescent="0.2"/>
    <row r="3040" ht="12.75" customHeight="1" x14ac:dyDescent="0.2"/>
    <row r="3041" ht="12.75" customHeight="1" x14ac:dyDescent="0.2"/>
    <row r="3042" ht="12.75" customHeight="1" x14ac:dyDescent="0.2"/>
    <row r="3043" ht="12.75" customHeight="1" x14ac:dyDescent="0.2"/>
    <row r="3044" ht="12.75" customHeight="1" x14ac:dyDescent="0.2"/>
    <row r="3045" ht="12.75" customHeight="1" x14ac:dyDescent="0.2"/>
    <row r="3046" ht="12.75" customHeight="1" x14ac:dyDescent="0.2"/>
    <row r="3047" ht="12.75" customHeight="1" x14ac:dyDescent="0.2"/>
    <row r="3048" ht="12.75" customHeight="1" x14ac:dyDescent="0.2"/>
    <row r="3049" ht="12.75" customHeight="1" x14ac:dyDescent="0.2"/>
    <row r="3050" ht="12.75" customHeight="1" x14ac:dyDescent="0.2"/>
    <row r="3051" ht="12.75" customHeight="1" x14ac:dyDescent="0.2"/>
    <row r="3052" ht="12.75" customHeight="1" x14ac:dyDescent="0.2"/>
    <row r="3053" ht="12.75" customHeight="1" x14ac:dyDescent="0.2"/>
    <row r="3054" ht="12.75" customHeight="1" x14ac:dyDescent="0.2"/>
    <row r="3055" ht="12.75" customHeight="1" x14ac:dyDescent="0.2"/>
    <row r="3056" ht="12.75" customHeight="1" x14ac:dyDescent="0.2"/>
    <row r="3057" ht="12.75" customHeight="1" x14ac:dyDescent="0.2"/>
    <row r="3058" ht="12.75" customHeight="1" x14ac:dyDescent="0.2"/>
    <row r="3059" ht="12.75" customHeight="1" x14ac:dyDescent="0.2"/>
    <row r="3060" ht="12.75" customHeight="1" x14ac:dyDescent="0.2"/>
    <row r="3061" ht="12.75" customHeight="1" x14ac:dyDescent="0.2"/>
    <row r="3062" ht="12.75" customHeight="1" x14ac:dyDescent="0.2"/>
    <row r="3063" ht="12.75" customHeight="1" x14ac:dyDescent="0.2"/>
    <row r="3064" ht="12.75" customHeight="1" x14ac:dyDescent="0.2"/>
    <row r="3065" ht="12.75" customHeight="1" x14ac:dyDescent="0.2"/>
    <row r="3066" ht="12.75" customHeight="1" x14ac:dyDescent="0.2"/>
    <row r="3067" ht="12.75" customHeight="1" x14ac:dyDescent="0.2"/>
    <row r="3068" ht="12.75" customHeight="1" x14ac:dyDescent="0.2"/>
    <row r="3069" ht="12.75" customHeight="1" x14ac:dyDescent="0.2"/>
    <row r="3070" ht="12.75" customHeight="1" x14ac:dyDescent="0.2"/>
    <row r="3071" ht="12.75" customHeight="1" x14ac:dyDescent="0.2"/>
    <row r="3072" ht="12.75" customHeight="1" x14ac:dyDescent="0.2"/>
    <row r="3073" ht="12.75" customHeight="1" x14ac:dyDescent="0.2"/>
    <row r="3074" ht="12.75" customHeight="1" x14ac:dyDescent="0.2"/>
    <row r="3075" ht="12.75" customHeight="1" x14ac:dyDescent="0.2"/>
    <row r="3076" ht="12.75" customHeight="1" x14ac:dyDescent="0.2"/>
    <row r="3077" ht="12.75" customHeight="1" x14ac:dyDescent="0.2"/>
    <row r="3078" ht="12.75" customHeight="1" x14ac:dyDescent="0.2"/>
    <row r="3079" ht="12.75" customHeight="1" x14ac:dyDescent="0.2"/>
    <row r="3080" ht="12.75" customHeight="1" x14ac:dyDescent="0.2"/>
    <row r="3081" ht="12.75" customHeight="1" x14ac:dyDescent="0.2"/>
    <row r="3082" ht="12.75" customHeight="1" x14ac:dyDescent="0.2"/>
    <row r="3083" ht="12.75" customHeight="1" x14ac:dyDescent="0.2"/>
    <row r="3084" ht="12.75" customHeight="1" x14ac:dyDescent="0.2"/>
    <row r="3085" ht="12.75" customHeight="1" x14ac:dyDescent="0.2"/>
    <row r="3086" ht="12.75" customHeight="1" x14ac:dyDescent="0.2"/>
    <row r="3087" ht="12.75" customHeight="1" x14ac:dyDescent="0.2"/>
    <row r="3088" ht="12.75" customHeight="1" x14ac:dyDescent="0.2"/>
    <row r="3089" ht="12.75" customHeight="1" x14ac:dyDescent="0.2"/>
    <row r="3090" ht="12.75" customHeight="1" x14ac:dyDescent="0.2"/>
    <row r="3091" ht="12.75" customHeight="1" x14ac:dyDescent="0.2"/>
    <row r="3092" ht="12.75" customHeight="1" x14ac:dyDescent="0.2"/>
    <row r="3093" ht="12.75" customHeight="1" x14ac:dyDescent="0.2"/>
    <row r="3094" ht="12.75" customHeight="1" x14ac:dyDescent="0.2"/>
    <row r="3095" ht="12.75" customHeight="1" x14ac:dyDescent="0.2"/>
    <row r="3096" ht="12.75" customHeight="1" x14ac:dyDescent="0.2"/>
    <row r="3097" ht="12.75" customHeight="1" x14ac:dyDescent="0.2"/>
    <row r="3098" ht="12.75" customHeight="1" x14ac:dyDescent="0.2"/>
    <row r="3099" ht="12.75" customHeight="1" x14ac:dyDescent="0.2"/>
    <row r="3100" ht="12.75" customHeight="1" x14ac:dyDescent="0.2"/>
    <row r="3101" ht="12.75" customHeight="1" x14ac:dyDescent="0.2"/>
    <row r="3102" ht="12.75" customHeight="1" x14ac:dyDescent="0.2"/>
    <row r="3103" ht="12.75" customHeight="1" x14ac:dyDescent="0.2"/>
    <row r="3104" ht="12.75" customHeight="1" x14ac:dyDescent="0.2"/>
    <row r="3105" ht="12.75" customHeight="1" x14ac:dyDescent="0.2"/>
    <row r="3106" ht="12.75" customHeight="1" x14ac:dyDescent="0.2"/>
    <row r="3107" ht="12.75" customHeight="1" x14ac:dyDescent="0.2"/>
    <row r="3108" ht="12.75" customHeight="1" x14ac:dyDescent="0.2"/>
    <row r="3109" ht="12.75" customHeight="1" x14ac:dyDescent="0.2"/>
    <row r="3110" ht="12.75" customHeight="1" x14ac:dyDescent="0.2"/>
    <row r="3111" ht="12.75" customHeight="1" x14ac:dyDescent="0.2"/>
    <row r="3112" ht="12.75" customHeight="1" x14ac:dyDescent="0.2"/>
    <row r="3113" ht="12.75" customHeight="1" x14ac:dyDescent="0.2"/>
    <row r="3114" ht="12.75" customHeight="1" x14ac:dyDescent="0.2"/>
    <row r="3115" ht="12.75" customHeight="1" x14ac:dyDescent="0.2"/>
    <row r="3116" ht="12.75" customHeight="1" x14ac:dyDescent="0.2"/>
    <row r="3117" ht="12.75" customHeight="1" x14ac:dyDescent="0.2"/>
    <row r="3118" ht="12.75" customHeight="1" x14ac:dyDescent="0.2"/>
    <row r="3119" ht="12.75" customHeight="1" x14ac:dyDescent="0.2"/>
    <row r="3120" ht="12.75" customHeight="1" x14ac:dyDescent="0.2"/>
    <row r="3121" ht="12.75" customHeight="1" x14ac:dyDescent="0.2"/>
    <row r="3122" ht="12.75" customHeight="1" x14ac:dyDescent="0.2"/>
    <row r="3123" ht="12.75" customHeight="1" x14ac:dyDescent="0.2"/>
    <row r="3124" ht="12.75" customHeight="1" x14ac:dyDescent="0.2"/>
    <row r="3125" ht="12.75" customHeight="1" x14ac:dyDescent="0.2"/>
    <row r="3126" ht="12.75" customHeight="1" x14ac:dyDescent="0.2"/>
    <row r="3127" ht="12.75" customHeight="1" x14ac:dyDescent="0.2"/>
    <row r="3128" ht="12.75" customHeight="1" x14ac:dyDescent="0.2"/>
    <row r="3129" ht="12.75" customHeight="1" x14ac:dyDescent="0.2"/>
    <row r="3130" ht="12.75" customHeight="1" x14ac:dyDescent="0.2"/>
    <row r="3131" ht="12.75" customHeight="1" x14ac:dyDescent="0.2"/>
    <row r="3132" ht="12.75" customHeight="1" x14ac:dyDescent="0.2"/>
    <row r="3133" ht="12.75" customHeight="1" x14ac:dyDescent="0.2"/>
    <row r="3134" ht="12.75" customHeight="1" x14ac:dyDescent="0.2"/>
    <row r="3135" ht="12.75" customHeight="1" x14ac:dyDescent="0.2"/>
    <row r="3136" ht="12.75" customHeight="1" x14ac:dyDescent="0.2"/>
    <row r="3137" ht="12.75" customHeight="1" x14ac:dyDescent="0.2"/>
    <row r="3138" ht="12.75" customHeight="1" x14ac:dyDescent="0.2"/>
    <row r="3139" ht="12.75" customHeight="1" x14ac:dyDescent="0.2"/>
    <row r="3140" ht="12.75" customHeight="1" x14ac:dyDescent="0.2"/>
    <row r="3141" ht="12.75" customHeight="1" x14ac:dyDescent="0.2"/>
    <row r="3142" ht="12.75" customHeight="1" x14ac:dyDescent="0.2"/>
    <row r="3143" ht="12.75" customHeight="1" x14ac:dyDescent="0.2"/>
    <row r="3144" ht="12.75" customHeight="1" x14ac:dyDescent="0.2"/>
    <row r="3145" ht="12.75" customHeight="1" x14ac:dyDescent="0.2"/>
    <row r="3146" ht="12.75" customHeight="1" x14ac:dyDescent="0.2"/>
    <row r="3147" ht="12.75" customHeight="1" x14ac:dyDescent="0.2"/>
    <row r="3148" ht="12.75" customHeight="1" x14ac:dyDescent="0.2"/>
    <row r="3149" ht="12.75" customHeight="1" x14ac:dyDescent="0.2"/>
    <row r="3150" ht="12.75" customHeight="1" x14ac:dyDescent="0.2"/>
    <row r="3151" ht="12.75" customHeight="1" x14ac:dyDescent="0.2"/>
    <row r="3152" ht="12.75" customHeight="1" x14ac:dyDescent="0.2"/>
    <row r="3153" ht="12.75" customHeight="1" x14ac:dyDescent="0.2"/>
    <row r="3154" ht="12.75" customHeight="1" x14ac:dyDescent="0.2"/>
    <row r="3155" ht="12.75" customHeight="1" x14ac:dyDescent="0.2"/>
    <row r="3156" ht="12.75" customHeight="1" x14ac:dyDescent="0.2"/>
    <row r="3157" ht="12.75" customHeight="1" x14ac:dyDescent="0.2"/>
    <row r="3158" ht="12.75" customHeight="1" x14ac:dyDescent="0.2"/>
    <row r="3159" ht="12.75" customHeight="1" x14ac:dyDescent="0.2"/>
    <row r="3160" ht="12.75" customHeight="1" x14ac:dyDescent="0.2"/>
    <row r="3161" ht="12.75" customHeight="1" x14ac:dyDescent="0.2"/>
    <row r="3162" ht="12.75" customHeight="1" x14ac:dyDescent="0.2"/>
    <row r="3163" ht="12.75" customHeight="1" x14ac:dyDescent="0.2"/>
    <row r="3164" ht="12.75" customHeight="1" x14ac:dyDescent="0.2"/>
    <row r="3165" ht="12.75" customHeight="1" x14ac:dyDescent="0.2"/>
    <row r="3166" ht="12.75" customHeight="1" x14ac:dyDescent="0.2"/>
    <row r="3167" ht="12.75" customHeight="1" x14ac:dyDescent="0.2"/>
    <row r="3168" ht="12.75" customHeight="1" x14ac:dyDescent="0.2"/>
    <row r="3169" ht="12.75" customHeight="1" x14ac:dyDescent="0.2"/>
    <row r="3170" ht="12.75" customHeight="1" x14ac:dyDescent="0.2"/>
    <row r="3171" ht="12.75" customHeight="1" x14ac:dyDescent="0.2"/>
    <row r="3172" ht="12.75" customHeight="1" x14ac:dyDescent="0.2"/>
    <row r="3173" ht="12.75" customHeight="1" x14ac:dyDescent="0.2"/>
    <row r="3174" ht="12.75" customHeight="1" x14ac:dyDescent="0.2"/>
    <row r="3175" ht="12.75" customHeight="1" x14ac:dyDescent="0.2"/>
    <row r="3176" ht="12.75" customHeight="1" x14ac:dyDescent="0.2"/>
    <row r="3177" ht="12.75" customHeight="1" x14ac:dyDescent="0.2"/>
    <row r="3178" ht="12.75" customHeight="1" x14ac:dyDescent="0.2"/>
    <row r="3179" ht="12.75" customHeight="1" x14ac:dyDescent="0.2"/>
    <row r="3180" ht="12.75" customHeight="1" x14ac:dyDescent="0.2"/>
    <row r="3181" ht="12.75" customHeight="1" x14ac:dyDescent="0.2"/>
    <row r="3182" ht="12.75" customHeight="1" x14ac:dyDescent="0.2"/>
    <row r="3183" ht="12.75" customHeight="1" x14ac:dyDescent="0.2"/>
    <row r="3184" ht="12.75" customHeight="1" x14ac:dyDescent="0.2"/>
    <row r="3185" ht="12.75" customHeight="1" x14ac:dyDescent="0.2"/>
    <row r="3186" ht="12.75" customHeight="1" x14ac:dyDescent="0.2"/>
    <row r="3187" ht="12.75" customHeight="1" x14ac:dyDescent="0.2"/>
    <row r="3188" ht="12.75" customHeight="1" x14ac:dyDescent="0.2"/>
    <row r="3189" ht="12.75" customHeight="1" x14ac:dyDescent="0.2"/>
    <row r="3190" ht="12.75" customHeight="1" x14ac:dyDescent="0.2"/>
    <row r="3191" ht="12.75" customHeight="1" x14ac:dyDescent="0.2"/>
    <row r="3192" ht="12.75" customHeight="1" x14ac:dyDescent="0.2"/>
    <row r="3193" ht="12.75" customHeight="1" x14ac:dyDescent="0.2"/>
    <row r="3194" ht="12.75" customHeight="1" x14ac:dyDescent="0.2"/>
    <row r="3195" ht="12.75" customHeight="1" x14ac:dyDescent="0.2"/>
    <row r="3196" ht="12.75" customHeight="1" x14ac:dyDescent="0.2"/>
    <row r="3197" ht="12.75" customHeight="1" x14ac:dyDescent="0.2"/>
    <row r="3198" ht="12.75" customHeight="1" x14ac:dyDescent="0.2"/>
    <row r="3199" ht="12.75" customHeight="1" x14ac:dyDescent="0.2"/>
    <row r="3200" ht="12.75" customHeight="1" x14ac:dyDescent="0.2"/>
    <row r="3201" ht="12.75" customHeight="1" x14ac:dyDescent="0.2"/>
    <row r="3202" ht="12.75" customHeight="1" x14ac:dyDescent="0.2"/>
    <row r="3203" ht="12.75" customHeight="1" x14ac:dyDescent="0.2"/>
    <row r="3204" ht="12.75" customHeight="1" x14ac:dyDescent="0.2"/>
    <row r="3205" ht="12.75" customHeight="1" x14ac:dyDescent="0.2"/>
    <row r="3206" ht="12.75" customHeight="1" x14ac:dyDescent="0.2"/>
    <row r="3207" ht="12.75" customHeight="1" x14ac:dyDescent="0.2"/>
    <row r="3208" ht="12.75" customHeight="1" x14ac:dyDescent="0.2"/>
    <row r="3209" ht="12.75" customHeight="1" x14ac:dyDescent="0.2"/>
    <row r="3210" ht="12.75" customHeight="1" x14ac:dyDescent="0.2"/>
    <row r="3211" ht="12.75" customHeight="1" x14ac:dyDescent="0.2"/>
    <row r="3212" ht="12.75" customHeight="1" x14ac:dyDescent="0.2"/>
    <row r="3213" ht="12.75" customHeight="1" x14ac:dyDescent="0.2"/>
    <row r="3214" ht="12.75" customHeight="1" x14ac:dyDescent="0.2"/>
    <row r="3215" ht="12.75" customHeight="1" x14ac:dyDescent="0.2"/>
    <row r="3216" ht="12.75" customHeight="1" x14ac:dyDescent="0.2"/>
    <row r="3217" ht="12.75" customHeight="1" x14ac:dyDescent="0.2"/>
    <row r="3218" ht="12.75" customHeight="1" x14ac:dyDescent="0.2"/>
    <row r="3219" ht="12.75" customHeight="1" x14ac:dyDescent="0.2"/>
    <row r="3220" ht="12.75" customHeight="1" x14ac:dyDescent="0.2"/>
    <row r="3221" ht="12.75" customHeight="1" x14ac:dyDescent="0.2"/>
    <row r="3222" ht="12.75" customHeight="1" x14ac:dyDescent="0.2"/>
    <row r="3223" ht="12.75" customHeight="1" x14ac:dyDescent="0.2"/>
    <row r="3224" ht="12.75" customHeight="1" x14ac:dyDescent="0.2"/>
    <row r="3225" ht="12.75" customHeight="1" x14ac:dyDescent="0.2"/>
    <row r="3226" ht="12.75" customHeight="1" x14ac:dyDescent="0.2"/>
    <row r="3227" ht="12.75" customHeight="1" x14ac:dyDescent="0.2"/>
    <row r="3228" ht="12.75" customHeight="1" x14ac:dyDescent="0.2"/>
    <row r="3229" ht="12.75" customHeight="1" x14ac:dyDescent="0.2"/>
    <row r="3230" ht="12.75" customHeight="1" x14ac:dyDescent="0.2"/>
    <row r="3231" ht="12.75" customHeight="1" x14ac:dyDescent="0.2"/>
    <row r="3232" ht="12.75" customHeight="1" x14ac:dyDescent="0.2"/>
    <row r="3233" ht="12.75" customHeight="1" x14ac:dyDescent="0.2"/>
    <row r="3234" ht="12.75" customHeight="1" x14ac:dyDescent="0.2"/>
    <row r="3235" ht="12.75" customHeight="1" x14ac:dyDescent="0.2"/>
    <row r="3236" ht="12.75" customHeight="1" x14ac:dyDescent="0.2"/>
    <row r="3237" ht="12.75" customHeight="1" x14ac:dyDescent="0.2"/>
    <row r="3238" ht="12.75" customHeight="1" x14ac:dyDescent="0.2"/>
    <row r="3239" ht="12.75" customHeight="1" x14ac:dyDescent="0.2"/>
    <row r="3240" ht="12.75" customHeight="1" x14ac:dyDescent="0.2"/>
    <row r="3241" ht="12.75" customHeight="1" x14ac:dyDescent="0.2"/>
    <row r="3242" ht="12.75" customHeight="1" x14ac:dyDescent="0.2"/>
    <row r="3243" ht="12.75" customHeight="1" x14ac:dyDescent="0.2"/>
    <row r="3244" ht="12.75" customHeight="1" x14ac:dyDescent="0.2"/>
    <row r="3245" ht="12.75" customHeight="1" x14ac:dyDescent="0.2"/>
    <row r="3246" ht="12.75" customHeight="1" x14ac:dyDescent="0.2"/>
    <row r="3247" ht="12.75" customHeight="1" x14ac:dyDescent="0.2"/>
    <row r="3248" ht="12.75" customHeight="1" x14ac:dyDescent="0.2"/>
    <row r="3249" ht="12.75" customHeight="1" x14ac:dyDescent="0.2"/>
    <row r="3250" ht="12.75" customHeight="1" x14ac:dyDescent="0.2"/>
    <row r="3251" ht="12.75" customHeight="1" x14ac:dyDescent="0.2"/>
    <row r="3252" ht="12.75" customHeight="1" x14ac:dyDescent="0.2"/>
    <row r="3253" ht="12.75" customHeight="1" x14ac:dyDescent="0.2"/>
    <row r="3254" ht="12.75" customHeight="1" x14ac:dyDescent="0.2"/>
    <row r="3255" ht="12.75" customHeight="1" x14ac:dyDescent="0.2"/>
    <row r="3256" ht="12.75" customHeight="1" x14ac:dyDescent="0.2"/>
    <row r="3257" ht="12.75" customHeight="1" x14ac:dyDescent="0.2"/>
    <row r="3258" ht="12.75" customHeight="1" x14ac:dyDescent="0.2"/>
    <row r="3259" ht="12.75" customHeight="1" x14ac:dyDescent="0.2"/>
    <row r="3260" ht="12.75" customHeight="1" x14ac:dyDescent="0.2"/>
    <row r="3261" ht="12.75" customHeight="1" x14ac:dyDescent="0.2"/>
    <row r="3262" ht="12.75" customHeight="1" x14ac:dyDescent="0.2"/>
    <row r="3263" ht="12.75" customHeight="1" x14ac:dyDescent="0.2"/>
    <row r="3264" ht="12.75" customHeight="1" x14ac:dyDescent="0.2"/>
    <row r="3265" ht="12.75" customHeight="1" x14ac:dyDescent="0.2"/>
    <row r="3266" ht="12.75" customHeight="1" x14ac:dyDescent="0.2"/>
    <row r="3267" ht="12.75" customHeight="1" x14ac:dyDescent="0.2"/>
    <row r="3268" ht="12.75" customHeight="1" x14ac:dyDescent="0.2"/>
    <row r="3269" ht="12.75" customHeight="1" x14ac:dyDescent="0.2"/>
    <row r="3270" ht="12.75" customHeight="1" x14ac:dyDescent="0.2"/>
    <row r="3271" ht="12.75" customHeight="1" x14ac:dyDescent="0.2"/>
    <row r="3272" ht="12.75" customHeight="1" x14ac:dyDescent="0.2"/>
    <row r="3273" ht="12.75" customHeight="1" x14ac:dyDescent="0.2"/>
    <row r="3274" ht="12.75" customHeight="1" x14ac:dyDescent="0.2"/>
    <row r="3275" ht="12.75" customHeight="1" x14ac:dyDescent="0.2"/>
    <row r="3276" ht="12.75" customHeight="1" x14ac:dyDescent="0.2"/>
    <row r="3277" ht="12.75" customHeight="1" x14ac:dyDescent="0.2"/>
    <row r="3278" ht="12.75" customHeight="1" x14ac:dyDescent="0.2"/>
    <row r="3279" ht="12.75" customHeight="1" x14ac:dyDescent="0.2"/>
    <row r="3280" ht="12.75" customHeight="1" x14ac:dyDescent="0.2"/>
    <row r="3281" ht="12.75" customHeight="1" x14ac:dyDescent="0.2"/>
    <row r="3282" ht="12.75" customHeight="1" x14ac:dyDescent="0.2"/>
    <row r="3283" ht="12.75" customHeight="1" x14ac:dyDescent="0.2"/>
    <row r="3284" ht="12.75" customHeight="1" x14ac:dyDescent="0.2"/>
    <row r="3285" ht="12.75" customHeight="1" x14ac:dyDescent="0.2"/>
    <row r="3286" ht="12.75" customHeight="1" x14ac:dyDescent="0.2"/>
    <row r="3287" ht="12.75" customHeight="1" x14ac:dyDescent="0.2"/>
    <row r="3288" ht="12.75" customHeight="1" x14ac:dyDescent="0.2"/>
    <row r="3289" ht="12.75" customHeight="1" x14ac:dyDescent="0.2"/>
    <row r="3290" ht="12.75" customHeight="1" x14ac:dyDescent="0.2"/>
    <row r="3291" ht="12.75" customHeight="1" x14ac:dyDescent="0.2"/>
    <row r="3292" ht="12.75" customHeight="1" x14ac:dyDescent="0.2"/>
    <row r="3293" ht="12.75" customHeight="1" x14ac:dyDescent="0.2"/>
    <row r="3294" ht="12.75" customHeight="1" x14ac:dyDescent="0.2"/>
    <row r="3295" ht="12.75" customHeight="1" x14ac:dyDescent="0.2"/>
    <row r="3296" ht="12.75" customHeight="1" x14ac:dyDescent="0.2"/>
    <row r="3297" ht="12.75" customHeight="1" x14ac:dyDescent="0.2"/>
    <row r="3298" ht="12.75" customHeight="1" x14ac:dyDescent="0.2"/>
    <row r="3299" ht="12.75" customHeight="1" x14ac:dyDescent="0.2"/>
    <row r="3300" ht="12.75" customHeight="1" x14ac:dyDescent="0.2"/>
    <row r="3301" ht="12.75" customHeight="1" x14ac:dyDescent="0.2"/>
    <row r="3302" ht="12.75" customHeight="1" x14ac:dyDescent="0.2"/>
    <row r="3303" ht="12.75" customHeight="1" x14ac:dyDescent="0.2"/>
    <row r="3304" ht="12.75" customHeight="1" x14ac:dyDescent="0.2"/>
    <row r="3305" ht="12.75" customHeight="1" x14ac:dyDescent="0.2"/>
    <row r="3306" ht="12.75" customHeight="1" x14ac:dyDescent="0.2"/>
    <row r="3307" ht="12.75" customHeight="1" x14ac:dyDescent="0.2"/>
    <row r="3308" ht="12.75" customHeight="1" x14ac:dyDescent="0.2"/>
    <row r="3309" ht="12.75" customHeight="1" x14ac:dyDescent="0.2"/>
    <row r="3310" ht="12.75" customHeight="1" x14ac:dyDescent="0.2"/>
    <row r="3311" ht="12.75" customHeight="1" x14ac:dyDescent="0.2"/>
    <row r="3312" ht="12.75" customHeight="1" x14ac:dyDescent="0.2"/>
    <row r="3313" ht="12.75" customHeight="1" x14ac:dyDescent="0.2"/>
    <row r="3314" ht="12.75" customHeight="1" x14ac:dyDescent="0.2"/>
    <row r="3315" ht="12.75" customHeight="1" x14ac:dyDescent="0.2"/>
    <row r="3316" ht="12.75" customHeight="1" x14ac:dyDescent="0.2"/>
    <row r="3317" ht="12.75" customHeight="1" x14ac:dyDescent="0.2"/>
    <row r="3318" ht="12.75" customHeight="1" x14ac:dyDescent="0.2"/>
    <row r="3319" ht="12.75" customHeight="1" x14ac:dyDescent="0.2"/>
    <row r="3320" ht="12.75" customHeight="1" x14ac:dyDescent="0.2"/>
    <row r="3321" ht="12.75" customHeight="1" x14ac:dyDescent="0.2"/>
    <row r="3322" ht="12.75" customHeight="1" x14ac:dyDescent="0.2"/>
    <row r="3323" ht="12.75" customHeight="1" x14ac:dyDescent="0.2"/>
    <row r="3324" ht="12.75" customHeight="1" x14ac:dyDescent="0.2"/>
    <row r="3325" ht="12.75" customHeight="1" x14ac:dyDescent="0.2"/>
    <row r="3326" ht="12.75" customHeight="1" x14ac:dyDescent="0.2"/>
    <row r="3327" ht="12.75" customHeight="1" x14ac:dyDescent="0.2"/>
    <row r="3328" ht="12.75" customHeight="1" x14ac:dyDescent="0.2"/>
    <row r="3329" ht="12.75" customHeight="1" x14ac:dyDescent="0.2"/>
    <row r="3330" ht="12.75" customHeight="1" x14ac:dyDescent="0.2"/>
    <row r="3331" ht="12.75" customHeight="1" x14ac:dyDescent="0.2"/>
    <row r="3332" ht="12.75" customHeight="1" x14ac:dyDescent="0.2"/>
    <row r="3333" ht="12.75" customHeight="1" x14ac:dyDescent="0.2"/>
    <row r="3334" ht="12.75" customHeight="1" x14ac:dyDescent="0.2"/>
    <row r="3335" ht="12.75" customHeight="1" x14ac:dyDescent="0.2"/>
    <row r="3336" ht="12.75" customHeight="1" x14ac:dyDescent="0.2"/>
    <row r="3337" ht="12.75" customHeight="1" x14ac:dyDescent="0.2"/>
    <row r="3338" ht="12.75" customHeight="1" x14ac:dyDescent="0.2"/>
    <row r="3339" ht="12.75" customHeight="1" x14ac:dyDescent="0.2"/>
    <row r="3340" ht="12.75" customHeight="1" x14ac:dyDescent="0.2"/>
    <row r="3341" ht="12.75" customHeight="1" x14ac:dyDescent="0.2"/>
    <row r="3342" ht="12.75" customHeight="1" x14ac:dyDescent="0.2"/>
    <row r="3343" ht="12.75" customHeight="1" x14ac:dyDescent="0.2"/>
    <row r="3344" ht="12.75" customHeight="1" x14ac:dyDescent="0.2"/>
    <row r="3345" ht="12.75" customHeight="1" x14ac:dyDescent="0.2"/>
    <row r="3346" ht="12.75" customHeight="1" x14ac:dyDescent="0.2"/>
    <row r="3347" ht="12.75" customHeight="1" x14ac:dyDescent="0.2"/>
    <row r="3348" ht="12.75" customHeight="1" x14ac:dyDescent="0.2"/>
    <row r="3349" ht="12.75" customHeight="1" x14ac:dyDescent="0.2"/>
    <row r="3350" ht="12.75" customHeight="1" x14ac:dyDescent="0.2"/>
    <row r="3351" ht="12.75" customHeight="1" x14ac:dyDescent="0.2"/>
    <row r="3352" ht="12.75" customHeight="1" x14ac:dyDescent="0.2"/>
    <row r="3353" ht="12.75" customHeight="1" x14ac:dyDescent="0.2"/>
    <row r="3354" ht="12.75" customHeight="1" x14ac:dyDescent="0.2"/>
    <row r="3355" ht="12.75" customHeight="1" x14ac:dyDescent="0.2"/>
    <row r="3356" ht="12.75" customHeight="1" x14ac:dyDescent="0.2"/>
    <row r="3357" ht="12.75" customHeight="1" x14ac:dyDescent="0.2"/>
    <row r="3358" ht="12.75" customHeight="1" x14ac:dyDescent="0.2"/>
    <row r="3359" ht="12.75" customHeight="1" x14ac:dyDescent="0.2"/>
    <row r="3360" ht="12.75" customHeight="1" x14ac:dyDescent="0.2"/>
    <row r="3361" ht="12.75" customHeight="1" x14ac:dyDescent="0.2"/>
    <row r="3362" ht="12.75" customHeight="1" x14ac:dyDescent="0.2"/>
    <row r="3363" ht="12.75" customHeight="1" x14ac:dyDescent="0.2"/>
    <row r="3364" ht="12.75" customHeight="1" x14ac:dyDescent="0.2"/>
    <row r="3365" ht="12.75" customHeight="1" x14ac:dyDescent="0.2"/>
    <row r="3366" ht="12.75" customHeight="1" x14ac:dyDescent="0.2"/>
    <row r="3367" ht="12.75" customHeight="1" x14ac:dyDescent="0.2"/>
    <row r="3368" ht="12.75" customHeight="1" x14ac:dyDescent="0.2"/>
    <row r="3369" ht="12.75" customHeight="1" x14ac:dyDescent="0.2"/>
    <row r="3370" ht="12.75" customHeight="1" x14ac:dyDescent="0.2"/>
    <row r="3371" ht="12.75" customHeight="1" x14ac:dyDescent="0.2"/>
    <row r="3372" ht="12.75" customHeight="1" x14ac:dyDescent="0.2"/>
    <row r="3373" ht="12.75" customHeight="1" x14ac:dyDescent="0.2"/>
    <row r="3374" ht="12.75" customHeight="1" x14ac:dyDescent="0.2"/>
    <row r="3375" ht="12.75" customHeight="1" x14ac:dyDescent="0.2"/>
    <row r="3376" ht="12.75" customHeight="1" x14ac:dyDescent="0.2"/>
    <row r="3377" ht="12.75" customHeight="1" x14ac:dyDescent="0.2"/>
    <row r="3378" ht="12.75" customHeight="1" x14ac:dyDescent="0.2"/>
    <row r="3379" ht="12.75" customHeight="1" x14ac:dyDescent="0.2"/>
    <row r="3380" ht="12.75" customHeight="1" x14ac:dyDescent="0.2"/>
    <row r="3381" ht="12.75" customHeight="1" x14ac:dyDescent="0.2"/>
    <row r="3382" ht="12.75" customHeight="1" x14ac:dyDescent="0.2"/>
    <row r="3383" ht="12.75" customHeight="1" x14ac:dyDescent="0.2"/>
    <row r="3384" ht="12.75" customHeight="1" x14ac:dyDescent="0.2"/>
    <row r="3385" ht="12.75" customHeight="1" x14ac:dyDescent="0.2"/>
    <row r="3386" ht="12.75" customHeight="1" x14ac:dyDescent="0.2"/>
    <row r="3387" ht="12.75" customHeight="1" x14ac:dyDescent="0.2"/>
    <row r="3388" ht="12.75" customHeight="1" x14ac:dyDescent="0.2"/>
    <row r="3389" ht="12.75" customHeight="1" x14ac:dyDescent="0.2"/>
    <row r="3390" ht="12.75" customHeight="1" x14ac:dyDescent="0.2"/>
    <row r="3391" ht="12.75" customHeight="1" x14ac:dyDescent="0.2"/>
    <row r="3392" ht="12.75" customHeight="1" x14ac:dyDescent="0.2"/>
    <row r="3393" ht="12.75" customHeight="1" x14ac:dyDescent="0.2"/>
    <row r="3394" ht="12.75" customHeight="1" x14ac:dyDescent="0.2"/>
    <row r="3395" ht="12.75" customHeight="1" x14ac:dyDescent="0.2"/>
    <row r="3396" ht="12.75" customHeight="1" x14ac:dyDescent="0.2"/>
    <row r="3397" ht="12.75" customHeight="1" x14ac:dyDescent="0.2"/>
    <row r="3398" ht="12.75" customHeight="1" x14ac:dyDescent="0.2"/>
    <row r="3399" ht="12.75" customHeight="1" x14ac:dyDescent="0.2"/>
    <row r="3400" ht="12.75" customHeight="1" x14ac:dyDescent="0.2"/>
    <row r="3401" ht="12.75" customHeight="1" x14ac:dyDescent="0.2"/>
    <row r="3402" ht="12.75" customHeight="1" x14ac:dyDescent="0.2"/>
    <row r="3403" ht="12.75" customHeight="1" x14ac:dyDescent="0.2"/>
    <row r="3404" ht="12.75" customHeight="1" x14ac:dyDescent="0.2"/>
    <row r="3405" ht="12.75" customHeight="1" x14ac:dyDescent="0.2"/>
    <row r="3406" ht="12.75" customHeight="1" x14ac:dyDescent="0.2"/>
    <row r="3407" ht="12.75" customHeight="1" x14ac:dyDescent="0.2"/>
    <row r="3408" ht="12.75" customHeight="1" x14ac:dyDescent="0.2"/>
    <row r="3409" ht="12.75" customHeight="1" x14ac:dyDescent="0.2"/>
    <row r="3410" ht="12.75" customHeight="1" x14ac:dyDescent="0.2"/>
    <row r="3411" ht="12.75" customHeight="1" x14ac:dyDescent="0.2"/>
    <row r="3412" ht="12.75" customHeight="1" x14ac:dyDescent="0.2"/>
    <row r="3413" ht="12.75" customHeight="1" x14ac:dyDescent="0.2"/>
    <row r="3414" ht="12.75" customHeight="1" x14ac:dyDescent="0.2"/>
    <row r="3415" ht="12.75" customHeight="1" x14ac:dyDescent="0.2"/>
    <row r="3416" ht="12.75" customHeight="1" x14ac:dyDescent="0.2"/>
    <row r="3417" ht="12.75" customHeight="1" x14ac:dyDescent="0.2"/>
    <row r="3418" ht="12.75" customHeight="1" x14ac:dyDescent="0.2"/>
    <row r="3419" ht="12.75" customHeight="1" x14ac:dyDescent="0.2"/>
    <row r="3420" ht="12.75" customHeight="1" x14ac:dyDescent="0.2"/>
    <row r="3421" ht="12.75" customHeight="1" x14ac:dyDescent="0.2"/>
    <row r="3422" ht="12.75" customHeight="1" x14ac:dyDescent="0.2"/>
    <row r="3423" ht="12.75" customHeight="1" x14ac:dyDescent="0.2"/>
    <row r="3424" ht="12.75" customHeight="1" x14ac:dyDescent="0.2"/>
    <row r="3425" ht="12.75" customHeight="1" x14ac:dyDescent="0.2"/>
    <row r="3426" ht="12.75" customHeight="1" x14ac:dyDescent="0.2"/>
    <row r="3427" ht="12.75" customHeight="1" x14ac:dyDescent="0.2"/>
    <row r="3428" ht="12.75" customHeight="1" x14ac:dyDescent="0.2"/>
    <row r="3429" ht="12.75" customHeight="1" x14ac:dyDescent="0.2"/>
    <row r="3430" ht="12.75" customHeight="1" x14ac:dyDescent="0.2"/>
    <row r="3431" ht="12.75" customHeight="1" x14ac:dyDescent="0.2"/>
    <row r="3432" ht="12.75" customHeight="1" x14ac:dyDescent="0.2"/>
    <row r="3433" ht="12.75" customHeight="1" x14ac:dyDescent="0.2"/>
    <row r="3434" ht="12.75" customHeight="1" x14ac:dyDescent="0.2"/>
    <row r="3435" ht="12.75" customHeight="1" x14ac:dyDescent="0.2"/>
    <row r="3436" ht="12.75" customHeight="1" x14ac:dyDescent="0.2"/>
    <row r="3437" ht="12.75" customHeight="1" x14ac:dyDescent="0.2"/>
    <row r="3438" ht="12.75" customHeight="1" x14ac:dyDescent="0.2"/>
    <row r="3439" ht="12.75" customHeight="1" x14ac:dyDescent="0.2"/>
    <row r="3440" ht="12.75" customHeight="1" x14ac:dyDescent="0.2"/>
    <row r="3441" ht="12.75" customHeight="1" x14ac:dyDescent="0.2"/>
    <row r="3442" ht="12.75" customHeight="1" x14ac:dyDescent="0.2"/>
    <row r="3443" ht="12.75" customHeight="1" x14ac:dyDescent="0.2"/>
    <row r="3444" ht="12.75" customHeight="1" x14ac:dyDescent="0.2"/>
    <row r="3445" ht="12.75" customHeight="1" x14ac:dyDescent="0.2"/>
    <row r="3446" ht="12.75" customHeight="1" x14ac:dyDescent="0.2"/>
    <row r="3447" ht="12.75" customHeight="1" x14ac:dyDescent="0.2"/>
    <row r="3448" ht="12.75" customHeight="1" x14ac:dyDescent="0.2"/>
    <row r="3449" ht="12.75" customHeight="1" x14ac:dyDescent="0.2"/>
    <row r="3450" ht="12.75" customHeight="1" x14ac:dyDescent="0.2"/>
    <row r="3451" ht="12.75" customHeight="1" x14ac:dyDescent="0.2"/>
    <row r="3452" ht="12.75" customHeight="1" x14ac:dyDescent="0.2"/>
    <row r="3453" ht="12.75" customHeight="1" x14ac:dyDescent="0.2"/>
    <row r="3454" ht="12.75" customHeight="1" x14ac:dyDescent="0.2"/>
    <row r="3455" ht="12.75" customHeight="1" x14ac:dyDescent="0.2"/>
    <row r="3456" ht="12.75" customHeight="1" x14ac:dyDescent="0.2"/>
    <row r="3457" ht="12.75" customHeight="1" x14ac:dyDescent="0.2"/>
    <row r="3458" ht="12.75" customHeight="1" x14ac:dyDescent="0.2"/>
    <row r="3459" ht="12.75" customHeight="1" x14ac:dyDescent="0.2"/>
    <row r="3460" ht="12.75" customHeight="1" x14ac:dyDescent="0.2"/>
    <row r="3461" ht="12.75" customHeight="1" x14ac:dyDescent="0.2"/>
    <row r="3462" ht="12.75" customHeight="1" x14ac:dyDescent="0.2"/>
    <row r="3463" ht="12.75" customHeight="1" x14ac:dyDescent="0.2"/>
    <row r="3464" ht="12.75" customHeight="1" x14ac:dyDescent="0.2"/>
    <row r="3465" ht="12.75" customHeight="1" x14ac:dyDescent="0.2"/>
    <row r="3466" ht="12.75" customHeight="1" x14ac:dyDescent="0.2"/>
    <row r="3467" ht="12.75" customHeight="1" x14ac:dyDescent="0.2"/>
    <row r="3468" ht="12.75" customHeight="1" x14ac:dyDescent="0.2"/>
    <row r="3469" ht="12.75" customHeight="1" x14ac:dyDescent="0.2"/>
    <row r="3470" ht="12.75" customHeight="1" x14ac:dyDescent="0.2"/>
    <row r="3471" ht="12.75" customHeight="1" x14ac:dyDescent="0.2"/>
    <row r="3472" ht="12.75" customHeight="1" x14ac:dyDescent="0.2"/>
    <row r="3473" ht="12.75" customHeight="1" x14ac:dyDescent="0.2"/>
    <row r="3474" ht="12.75" customHeight="1" x14ac:dyDescent="0.2"/>
    <row r="3475" ht="12.75" customHeight="1" x14ac:dyDescent="0.2"/>
    <row r="3476" ht="12.75" customHeight="1" x14ac:dyDescent="0.2"/>
    <row r="3477" ht="12.75" customHeight="1" x14ac:dyDescent="0.2"/>
    <row r="3478" ht="12.75" customHeight="1" x14ac:dyDescent="0.2"/>
    <row r="3479" ht="12.75" customHeight="1" x14ac:dyDescent="0.2"/>
    <row r="3480" ht="12.75" customHeight="1" x14ac:dyDescent="0.2"/>
    <row r="3481" ht="12.75" customHeight="1" x14ac:dyDescent="0.2"/>
    <row r="3482" ht="12.75" customHeight="1" x14ac:dyDescent="0.2"/>
    <row r="3483" ht="12.75" customHeight="1" x14ac:dyDescent="0.2"/>
    <row r="3484" ht="12.75" customHeight="1" x14ac:dyDescent="0.2"/>
    <row r="3485" ht="12.75" customHeight="1" x14ac:dyDescent="0.2"/>
    <row r="3486" ht="12.75" customHeight="1" x14ac:dyDescent="0.2"/>
    <row r="3487" ht="12.75" customHeight="1" x14ac:dyDescent="0.2"/>
    <row r="3488" ht="12.75" customHeight="1" x14ac:dyDescent="0.2"/>
    <row r="3489" ht="12.75" customHeight="1" x14ac:dyDescent="0.2"/>
    <row r="3490" ht="12.75" customHeight="1" x14ac:dyDescent="0.2"/>
    <row r="3491" ht="12.75" customHeight="1" x14ac:dyDescent="0.2"/>
    <row r="3492" ht="12.75" customHeight="1" x14ac:dyDescent="0.2"/>
    <row r="3493" ht="12.75" customHeight="1" x14ac:dyDescent="0.2"/>
    <row r="3494" ht="12.75" customHeight="1" x14ac:dyDescent="0.2"/>
    <row r="3495" ht="12.75" customHeight="1" x14ac:dyDescent="0.2"/>
    <row r="3496" ht="12.75" customHeight="1" x14ac:dyDescent="0.2"/>
    <row r="3497" ht="12.75" customHeight="1" x14ac:dyDescent="0.2"/>
    <row r="3498" ht="12.75" customHeight="1" x14ac:dyDescent="0.2"/>
    <row r="3499" ht="12.75" customHeight="1" x14ac:dyDescent="0.2"/>
    <row r="3500" ht="12.75" customHeight="1" x14ac:dyDescent="0.2"/>
    <row r="3501" ht="12.75" customHeight="1" x14ac:dyDescent="0.2"/>
    <row r="3502" ht="12.75" customHeight="1" x14ac:dyDescent="0.2"/>
    <row r="3503" ht="12.75" customHeight="1" x14ac:dyDescent="0.2"/>
    <row r="3504" ht="12.75" customHeight="1" x14ac:dyDescent="0.2"/>
    <row r="3505" ht="12.75" customHeight="1" x14ac:dyDescent="0.2"/>
    <row r="3506" ht="12.75" customHeight="1" x14ac:dyDescent="0.2"/>
    <row r="3507" ht="12.75" customHeight="1" x14ac:dyDescent="0.2"/>
    <row r="3508" ht="12.75" customHeight="1" x14ac:dyDescent="0.2"/>
    <row r="3509" ht="12.75" customHeight="1" x14ac:dyDescent="0.2"/>
    <row r="3510" ht="12.75" customHeight="1" x14ac:dyDescent="0.2"/>
    <row r="3511" ht="12.75" customHeight="1" x14ac:dyDescent="0.2"/>
    <row r="3512" ht="12.75" customHeight="1" x14ac:dyDescent="0.2"/>
    <row r="3513" ht="12.75" customHeight="1" x14ac:dyDescent="0.2"/>
    <row r="3514" ht="12.75" customHeight="1" x14ac:dyDescent="0.2"/>
    <row r="3515" ht="12.75" customHeight="1" x14ac:dyDescent="0.2"/>
    <row r="3516" ht="12.75" customHeight="1" x14ac:dyDescent="0.2"/>
    <row r="3517" ht="12.75" customHeight="1" x14ac:dyDescent="0.2"/>
    <row r="3518" ht="12.75" customHeight="1" x14ac:dyDescent="0.2"/>
    <row r="3519" ht="12.75" customHeight="1" x14ac:dyDescent="0.2"/>
    <row r="3520" ht="12.75" customHeight="1" x14ac:dyDescent="0.2"/>
    <row r="3521" ht="12.75" customHeight="1" x14ac:dyDescent="0.2"/>
    <row r="3522" ht="12.75" customHeight="1" x14ac:dyDescent="0.2"/>
    <row r="3523" ht="12.75" customHeight="1" x14ac:dyDescent="0.2"/>
    <row r="3524" ht="12.75" customHeight="1" x14ac:dyDescent="0.2"/>
    <row r="3525" ht="12.75" customHeight="1" x14ac:dyDescent="0.2"/>
    <row r="3526" ht="12.75" customHeight="1" x14ac:dyDescent="0.2"/>
    <row r="3527" ht="12.75" customHeight="1" x14ac:dyDescent="0.2"/>
    <row r="3528" ht="12.75" customHeight="1" x14ac:dyDescent="0.2"/>
    <row r="3529" ht="12.75" customHeight="1" x14ac:dyDescent="0.2"/>
    <row r="3530" ht="12.75" customHeight="1" x14ac:dyDescent="0.2"/>
    <row r="3531" ht="12.75" customHeight="1" x14ac:dyDescent="0.2"/>
    <row r="3532" ht="12.75" customHeight="1" x14ac:dyDescent="0.2"/>
    <row r="3533" ht="12.75" customHeight="1" x14ac:dyDescent="0.2"/>
    <row r="3534" ht="12.75" customHeight="1" x14ac:dyDescent="0.2"/>
    <row r="3535" ht="12.75" customHeight="1" x14ac:dyDescent="0.2"/>
    <row r="3536" ht="12.75" customHeight="1" x14ac:dyDescent="0.2"/>
    <row r="3537" ht="12.75" customHeight="1" x14ac:dyDescent="0.2"/>
    <row r="3538" ht="12.75" customHeight="1" x14ac:dyDescent="0.2"/>
    <row r="3539" ht="12.75" customHeight="1" x14ac:dyDescent="0.2"/>
    <row r="3540" ht="12.75" customHeight="1" x14ac:dyDescent="0.2"/>
    <row r="3541" ht="12.75" customHeight="1" x14ac:dyDescent="0.2"/>
    <row r="3542" ht="12.75" customHeight="1" x14ac:dyDescent="0.2"/>
    <row r="3543" ht="12.75" customHeight="1" x14ac:dyDescent="0.2"/>
    <row r="3544" ht="12.75" customHeight="1" x14ac:dyDescent="0.2"/>
    <row r="3545" ht="12.75" customHeight="1" x14ac:dyDescent="0.2"/>
    <row r="3546" ht="12.75" customHeight="1" x14ac:dyDescent="0.2"/>
    <row r="3547" ht="12.75" customHeight="1" x14ac:dyDescent="0.2"/>
    <row r="3548" ht="12.75" customHeight="1" x14ac:dyDescent="0.2"/>
    <row r="3549" ht="12.75" customHeight="1" x14ac:dyDescent="0.2"/>
    <row r="3550" ht="12.75" customHeight="1" x14ac:dyDescent="0.2"/>
    <row r="3551" ht="12.75" customHeight="1" x14ac:dyDescent="0.2"/>
    <row r="3552" ht="12.75" customHeight="1" x14ac:dyDescent="0.2"/>
    <row r="3553" ht="12.75" customHeight="1" x14ac:dyDescent="0.2"/>
    <row r="3554" ht="12.75" customHeight="1" x14ac:dyDescent="0.2"/>
    <row r="3555" ht="12.75" customHeight="1" x14ac:dyDescent="0.2"/>
    <row r="3556" ht="12.75" customHeight="1" x14ac:dyDescent="0.2"/>
    <row r="3557" ht="12.75" customHeight="1" x14ac:dyDescent="0.2"/>
    <row r="3558" ht="12.75" customHeight="1" x14ac:dyDescent="0.2"/>
    <row r="3559" ht="12.75" customHeight="1" x14ac:dyDescent="0.2"/>
    <row r="3560" ht="12.75" customHeight="1" x14ac:dyDescent="0.2"/>
    <row r="3561" ht="12.75" customHeight="1" x14ac:dyDescent="0.2"/>
    <row r="3562" ht="12.75" customHeight="1" x14ac:dyDescent="0.2"/>
    <row r="3563" ht="12.75" customHeight="1" x14ac:dyDescent="0.2"/>
    <row r="3564" ht="12.75" customHeight="1" x14ac:dyDescent="0.2"/>
    <row r="3565" ht="12.75" customHeight="1" x14ac:dyDescent="0.2"/>
    <row r="3566" ht="12.75" customHeight="1" x14ac:dyDescent="0.2"/>
    <row r="3567" ht="12.75" customHeight="1" x14ac:dyDescent="0.2"/>
    <row r="3568" ht="12.75" customHeight="1" x14ac:dyDescent="0.2"/>
    <row r="3569" ht="12.75" customHeight="1" x14ac:dyDescent="0.2"/>
    <row r="3570" ht="12.75" customHeight="1" x14ac:dyDescent="0.2"/>
    <row r="3571" ht="12.75" customHeight="1" x14ac:dyDescent="0.2"/>
    <row r="3572" ht="12.75" customHeight="1" x14ac:dyDescent="0.2"/>
    <row r="3573" ht="12.75" customHeight="1" x14ac:dyDescent="0.2"/>
    <row r="3574" ht="12.75" customHeight="1" x14ac:dyDescent="0.2"/>
    <row r="3575" ht="12.75" customHeight="1" x14ac:dyDescent="0.2"/>
    <row r="3576" ht="12.75" customHeight="1" x14ac:dyDescent="0.2"/>
    <row r="3577" ht="12.75" customHeight="1" x14ac:dyDescent="0.2"/>
    <row r="3578" ht="12.75" customHeight="1" x14ac:dyDescent="0.2"/>
    <row r="3579" ht="12.75" customHeight="1" x14ac:dyDescent="0.2"/>
    <row r="3580" ht="12.75" customHeight="1" x14ac:dyDescent="0.2"/>
    <row r="3581" ht="12.75" customHeight="1" x14ac:dyDescent="0.2"/>
    <row r="3582" ht="12.75" customHeight="1" x14ac:dyDescent="0.2"/>
    <row r="3583" ht="12.75" customHeight="1" x14ac:dyDescent="0.2"/>
    <row r="3584" ht="12.75" customHeight="1" x14ac:dyDescent="0.2"/>
    <row r="3585" ht="12.75" customHeight="1" x14ac:dyDescent="0.2"/>
    <row r="3586" ht="12.75" customHeight="1" x14ac:dyDescent="0.2"/>
    <row r="3587" ht="12.75" customHeight="1" x14ac:dyDescent="0.2"/>
    <row r="3588" ht="12.75" customHeight="1" x14ac:dyDescent="0.2"/>
    <row r="3589" ht="12.75" customHeight="1" x14ac:dyDescent="0.2"/>
    <row r="3590" ht="12.75" customHeight="1" x14ac:dyDescent="0.2"/>
    <row r="3591" ht="12.75" customHeight="1" x14ac:dyDescent="0.2"/>
    <row r="3592" ht="12.75" customHeight="1" x14ac:dyDescent="0.2"/>
    <row r="3593" ht="12.75" customHeight="1" x14ac:dyDescent="0.2"/>
    <row r="3594" ht="12.75" customHeight="1" x14ac:dyDescent="0.2"/>
    <row r="3595" ht="12.75" customHeight="1" x14ac:dyDescent="0.2"/>
    <row r="3596" ht="12.75" customHeight="1" x14ac:dyDescent="0.2"/>
    <row r="3597" ht="12.75" customHeight="1" x14ac:dyDescent="0.2"/>
    <row r="3598" ht="12.75" customHeight="1" x14ac:dyDescent="0.2"/>
    <row r="3599" ht="12.75" customHeight="1" x14ac:dyDescent="0.2"/>
    <row r="3600" ht="12.75" customHeight="1" x14ac:dyDescent="0.2"/>
    <row r="3601" ht="12.75" customHeight="1" x14ac:dyDescent="0.2"/>
    <row r="3602" ht="12.75" customHeight="1" x14ac:dyDescent="0.2"/>
    <row r="3603" ht="12.75" customHeight="1" x14ac:dyDescent="0.2"/>
    <row r="3604" ht="12.75" customHeight="1" x14ac:dyDescent="0.2"/>
    <row r="3605" ht="12.75" customHeight="1" x14ac:dyDescent="0.2"/>
    <row r="3606" ht="12.75" customHeight="1" x14ac:dyDescent="0.2"/>
    <row r="3607" ht="12.75" customHeight="1" x14ac:dyDescent="0.2"/>
    <row r="3608" ht="12.75" customHeight="1" x14ac:dyDescent="0.2"/>
    <row r="3609" ht="12.75" customHeight="1" x14ac:dyDescent="0.2"/>
    <row r="3610" ht="12.75" customHeight="1" x14ac:dyDescent="0.2"/>
    <row r="3611" ht="12.75" customHeight="1" x14ac:dyDescent="0.2"/>
    <row r="3612" ht="12.75" customHeight="1" x14ac:dyDescent="0.2"/>
    <row r="3613" ht="12.75" customHeight="1" x14ac:dyDescent="0.2"/>
    <row r="3614" ht="12.75" customHeight="1" x14ac:dyDescent="0.2"/>
    <row r="3615" ht="12.75" customHeight="1" x14ac:dyDescent="0.2"/>
    <row r="3616" ht="12.75" customHeight="1" x14ac:dyDescent="0.2"/>
    <row r="3617" ht="12.75" customHeight="1" x14ac:dyDescent="0.2"/>
    <row r="3618" ht="12.75" customHeight="1" x14ac:dyDescent="0.2"/>
    <row r="3619" ht="12.75" customHeight="1" x14ac:dyDescent="0.2"/>
    <row r="3620" ht="12.75" customHeight="1" x14ac:dyDescent="0.2"/>
    <row r="3621" ht="12.75" customHeight="1" x14ac:dyDescent="0.2"/>
    <row r="3622" ht="12.75" customHeight="1" x14ac:dyDescent="0.2"/>
    <row r="3623" ht="12.75" customHeight="1" x14ac:dyDescent="0.2"/>
    <row r="3624" ht="12.75" customHeight="1" x14ac:dyDescent="0.2"/>
    <row r="3625" ht="12.75" customHeight="1" x14ac:dyDescent="0.2"/>
    <row r="3626" ht="12.75" customHeight="1" x14ac:dyDescent="0.2"/>
    <row r="3627" ht="12.75" customHeight="1" x14ac:dyDescent="0.2"/>
    <row r="3628" ht="12.75" customHeight="1" x14ac:dyDescent="0.2"/>
    <row r="3629" ht="12.75" customHeight="1" x14ac:dyDescent="0.2"/>
    <row r="3630" ht="12.75" customHeight="1" x14ac:dyDescent="0.2"/>
    <row r="3631" ht="12.75" customHeight="1" x14ac:dyDescent="0.2"/>
    <row r="3632" ht="12.75" customHeight="1" x14ac:dyDescent="0.2"/>
    <row r="3633" ht="12.75" customHeight="1" x14ac:dyDescent="0.2"/>
    <row r="3634" ht="12.75" customHeight="1" x14ac:dyDescent="0.2"/>
    <row r="3635" ht="12.75" customHeight="1" x14ac:dyDescent="0.2"/>
    <row r="3636" ht="12.75" customHeight="1" x14ac:dyDescent="0.2"/>
    <row r="3637" ht="12.75" customHeight="1" x14ac:dyDescent="0.2"/>
    <row r="3638" ht="12.75" customHeight="1" x14ac:dyDescent="0.2"/>
    <row r="3639" ht="12.75" customHeight="1" x14ac:dyDescent="0.2"/>
    <row r="3640" ht="12.75" customHeight="1" x14ac:dyDescent="0.2"/>
    <row r="3641" ht="12.75" customHeight="1" x14ac:dyDescent="0.2"/>
    <row r="3642" ht="12.75" customHeight="1" x14ac:dyDescent="0.2"/>
    <row r="3643" ht="12.75" customHeight="1" x14ac:dyDescent="0.2"/>
    <row r="3644" ht="12.75" customHeight="1" x14ac:dyDescent="0.2"/>
    <row r="3645" ht="12.75" customHeight="1" x14ac:dyDescent="0.2"/>
    <row r="3646" ht="12.75" customHeight="1" x14ac:dyDescent="0.2"/>
    <row r="3647" ht="12.75" customHeight="1" x14ac:dyDescent="0.2"/>
    <row r="3648" ht="12.75" customHeight="1" x14ac:dyDescent="0.2"/>
    <row r="3649" ht="12.75" customHeight="1" x14ac:dyDescent="0.2"/>
    <row r="3650" ht="12.75" customHeight="1" x14ac:dyDescent="0.2"/>
    <row r="3651" ht="12.75" customHeight="1" x14ac:dyDescent="0.2"/>
    <row r="3652" ht="12.75" customHeight="1" x14ac:dyDescent="0.2"/>
    <row r="3653" ht="12.75" customHeight="1" x14ac:dyDescent="0.2"/>
    <row r="3654" ht="12.75" customHeight="1" x14ac:dyDescent="0.2"/>
    <row r="3655" ht="12.75" customHeight="1" x14ac:dyDescent="0.2"/>
    <row r="3656" ht="12.75" customHeight="1" x14ac:dyDescent="0.2"/>
    <row r="3657" ht="12.75" customHeight="1" x14ac:dyDescent="0.2"/>
    <row r="3658" ht="12.75" customHeight="1" x14ac:dyDescent="0.2"/>
    <row r="3659" ht="12.75" customHeight="1" x14ac:dyDescent="0.2"/>
    <row r="3660" ht="12.75" customHeight="1" x14ac:dyDescent="0.2"/>
    <row r="3661" ht="12.75" customHeight="1" x14ac:dyDescent="0.2"/>
    <row r="3662" ht="12.75" customHeight="1" x14ac:dyDescent="0.2"/>
    <row r="3663" ht="12.75" customHeight="1" x14ac:dyDescent="0.2"/>
    <row r="3664" ht="12.75" customHeight="1" x14ac:dyDescent="0.2"/>
    <row r="3665" ht="12.75" customHeight="1" x14ac:dyDescent="0.2"/>
    <row r="3666" ht="12.75" customHeight="1" x14ac:dyDescent="0.2"/>
    <row r="3667" ht="12.75" customHeight="1" x14ac:dyDescent="0.2"/>
    <row r="3668" ht="12.75" customHeight="1" x14ac:dyDescent="0.2"/>
    <row r="3669" ht="12.75" customHeight="1" x14ac:dyDescent="0.2"/>
    <row r="3670" ht="12.75" customHeight="1" x14ac:dyDescent="0.2"/>
    <row r="3671" ht="12.75" customHeight="1" x14ac:dyDescent="0.2"/>
    <row r="3672" ht="12.75" customHeight="1" x14ac:dyDescent="0.2"/>
    <row r="3673" ht="12.75" customHeight="1" x14ac:dyDescent="0.2"/>
    <row r="3674" ht="12.75" customHeight="1" x14ac:dyDescent="0.2"/>
    <row r="3675" ht="12.75" customHeight="1" x14ac:dyDescent="0.2"/>
    <row r="3676" ht="12.75" customHeight="1" x14ac:dyDescent="0.2"/>
    <row r="3677" ht="12.75" customHeight="1" x14ac:dyDescent="0.2"/>
    <row r="3678" ht="12.75" customHeight="1" x14ac:dyDescent="0.2"/>
    <row r="3679" ht="12.75" customHeight="1" x14ac:dyDescent="0.2"/>
    <row r="3680" ht="12.75" customHeight="1" x14ac:dyDescent="0.2"/>
    <row r="3681" ht="12.75" customHeight="1" x14ac:dyDescent="0.2"/>
    <row r="3682" ht="12.75" customHeight="1" x14ac:dyDescent="0.2"/>
    <row r="3683" ht="12.75" customHeight="1" x14ac:dyDescent="0.2"/>
    <row r="3684" ht="12.75" customHeight="1" x14ac:dyDescent="0.2"/>
    <row r="3685" ht="12.75" customHeight="1" x14ac:dyDescent="0.2"/>
    <row r="3686" ht="12.75" customHeight="1" x14ac:dyDescent="0.2"/>
    <row r="3687" ht="12.75" customHeight="1" x14ac:dyDescent="0.2"/>
    <row r="3688" ht="12.75" customHeight="1" x14ac:dyDescent="0.2"/>
    <row r="3689" ht="12.75" customHeight="1" x14ac:dyDescent="0.2"/>
    <row r="3690" ht="12.75" customHeight="1" x14ac:dyDescent="0.2"/>
    <row r="3691" ht="12.75" customHeight="1" x14ac:dyDescent="0.2"/>
    <row r="3692" ht="12.75" customHeight="1" x14ac:dyDescent="0.2"/>
    <row r="3693" ht="12.75" customHeight="1" x14ac:dyDescent="0.2"/>
    <row r="3694" ht="12.75" customHeight="1" x14ac:dyDescent="0.2"/>
    <row r="3695" ht="12.75" customHeight="1" x14ac:dyDescent="0.2"/>
    <row r="3696" ht="12.75" customHeight="1" x14ac:dyDescent="0.2"/>
    <row r="3697" ht="12.75" customHeight="1" x14ac:dyDescent="0.2"/>
    <row r="3698" ht="12.75" customHeight="1" x14ac:dyDescent="0.2"/>
    <row r="3699" ht="12.75" customHeight="1" x14ac:dyDescent="0.2"/>
    <row r="3700" ht="12.75" customHeight="1" x14ac:dyDescent="0.2"/>
    <row r="3701" ht="12.75" customHeight="1" x14ac:dyDescent="0.2"/>
    <row r="3702" ht="12.75" customHeight="1" x14ac:dyDescent="0.2"/>
    <row r="3703" ht="12.75" customHeight="1" x14ac:dyDescent="0.2"/>
    <row r="3704" ht="12.75" customHeight="1" x14ac:dyDescent="0.2"/>
    <row r="3705" ht="12.75" customHeight="1" x14ac:dyDescent="0.2"/>
    <row r="3706" ht="12.75" customHeight="1" x14ac:dyDescent="0.2"/>
    <row r="3707" ht="12.75" customHeight="1" x14ac:dyDescent="0.2"/>
    <row r="3708" ht="12.75" customHeight="1" x14ac:dyDescent="0.2"/>
    <row r="3709" ht="12.75" customHeight="1" x14ac:dyDescent="0.2"/>
    <row r="3710" ht="12.75" customHeight="1" x14ac:dyDescent="0.2"/>
    <row r="3711" ht="12.75" customHeight="1" x14ac:dyDescent="0.2"/>
    <row r="3712" ht="12.75" customHeight="1" x14ac:dyDescent="0.2"/>
    <row r="3713" ht="12.75" customHeight="1" x14ac:dyDescent="0.2"/>
    <row r="3714" ht="12.75" customHeight="1" x14ac:dyDescent="0.2"/>
    <row r="3715" ht="12.75" customHeight="1" x14ac:dyDescent="0.2"/>
    <row r="3716" ht="12.75" customHeight="1" x14ac:dyDescent="0.2"/>
    <row r="3717" ht="12.75" customHeight="1" x14ac:dyDescent="0.2"/>
    <row r="3718" ht="12.75" customHeight="1" x14ac:dyDescent="0.2"/>
    <row r="3719" ht="12.75" customHeight="1" x14ac:dyDescent="0.2"/>
    <row r="3720" ht="12.75" customHeight="1" x14ac:dyDescent="0.2"/>
    <row r="3721" ht="12.75" customHeight="1" x14ac:dyDescent="0.2"/>
    <row r="3722" ht="12.75" customHeight="1" x14ac:dyDescent="0.2"/>
    <row r="3723" ht="12.75" customHeight="1" x14ac:dyDescent="0.2"/>
    <row r="3724" ht="12.75" customHeight="1" x14ac:dyDescent="0.2"/>
    <row r="3725" ht="12.75" customHeight="1" x14ac:dyDescent="0.2"/>
    <row r="3726" ht="12.75" customHeight="1" x14ac:dyDescent="0.2"/>
    <row r="3727" ht="12.75" customHeight="1" x14ac:dyDescent="0.2"/>
    <row r="3728" ht="12.75" customHeight="1" x14ac:dyDescent="0.2"/>
    <row r="3729" ht="12.75" customHeight="1" x14ac:dyDescent="0.2"/>
    <row r="3730" ht="12.75" customHeight="1" x14ac:dyDescent="0.2"/>
    <row r="3731" ht="12.75" customHeight="1" x14ac:dyDescent="0.2"/>
    <row r="3732" ht="12.75" customHeight="1" x14ac:dyDescent="0.2"/>
    <row r="3733" ht="12.75" customHeight="1" x14ac:dyDescent="0.2"/>
    <row r="3734" ht="12.75" customHeight="1" x14ac:dyDescent="0.2"/>
    <row r="3735" ht="12.75" customHeight="1" x14ac:dyDescent="0.2"/>
    <row r="3736" ht="12.75" customHeight="1" x14ac:dyDescent="0.2"/>
    <row r="3737" ht="12.75" customHeight="1" x14ac:dyDescent="0.2"/>
    <row r="3738" ht="12.75" customHeight="1" x14ac:dyDescent="0.2"/>
    <row r="3739" ht="12.75" customHeight="1" x14ac:dyDescent="0.2"/>
    <row r="3740" ht="12.75" customHeight="1" x14ac:dyDescent="0.2"/>
    <row r="3741" ht="12.75" customHeight="1" x14ac:dyDescent="0.2"/>
    <row r="3742" ht="12.75" customHeight="1" x14ac:dyDescent="0.2"/>
    <row r="3743" ht="12.75" customHeight="1" x14ac:dyDescent="0.2"/>
    <row r="3744" ht="12.75" customHeight="1" x14ac:dyDescent="0.2"/>
    <row r="3745" ht="12.75" customHeight="1" x14ac:dyDescent="0.2"/>
    <row r="3746" ht="12.75" customHeight="1" x14ac:dyDescent="0.2"/>
    <row r="3747" ht="12.75" customHeight="1" x14ac:dyDescent="0.2"/>
    <row r="3748" ht="12.75" customHeight="1" x14ac:dyDescent="0.2"/>
    <row r="3749" ht="12.75" customHeight="1" x14ac:dyDescent="0.2"/>
    <row r="3750" ht="12.75" customHeight="1" x14ac:dyDescent="0.2"/>
    <row r="3751" ht="12.75" customHeight="1" x14ac:dyDescent="0.2"/>
    <row r="3752" ht="12.75" customHeight="1" x14ac:dyDescent="0.2"/>
    <row r="3753" ht="12.75" customHeight="1" x14ac:dyDescent="0.2"/>
    <row r="3754" ht="12.75" customHeight="1" x14ac:dyDescent="0.2"/>
    <row r="3755" ht="12.75" customHeight="1" x14ac:dyDescent="0.2"/>
    <row r="3756" ht="12.75" customHeight="1" x14ac:dyDescent="0.2"/>
    <row r="3757" ht="12.75" customHeight="1" x14ac:dyDescent="0.2"/>
    <row r="3758" ht="12.75" customHeight="1" x14ac:dyDescent="0.2"/>
    <row r="3759" ht="12.75" customHeight="1" x14ac:dyDescent="0.2"/>
    <row r="3760" ht="12.75" customHeight="1" x14ac:dyDescent="0.2"/>
    <row r="3761" ht="12.75" customHeight="1" x14ac:dyDescent="0.2"/>
    <row r="3762" ht="12.75" customHeight="1" x14ac:dyDescent="0.2"/>
    <row r="3763" ht="12.75" customHeight="1" x14ac:dyDescent="0.2"/>
    <row r="3764" ht="12.75" customHeight="1" x14ac:dyDescent="0.2"/>
    <row r="3765" ht="12.75" customHeight="1" x14ac:dyDescent="0.2"/>
    <row r="3766" ht="12.75" customHeight="1" x14ac:dyDescent="0.2"/>
    <row r="3767" ht="12.75" customHeight="1" x14ac:dyDescent="0.2"/>
    <row r="3768" ht="12.75" customHeight="1" x14ac:dyDescent="0.2"/>
    <row r="3769" ht="12.75" customHeight="1" x14ac:dyDescent="0.2"/>
    <row r="3770" ht="12.75" customHeight="1" x14ac:dyDescent="0.2"/>
    <row r="3771" ht="12.75" customHeight="1" x14ac:dyDescent="0.2"/>
    <row r="3772" ht="12.75" customHeight="1" x14ac:dyDescent="0.2"/>
    <row r="3773" ht="12.75" customHeight="1" x14ac:dyDescent="0.2"/>
    <row r="3774" ht="12.75" customHeight="1" x14ac:dyDescent="0.2"/>
    <row r="3775" ht="12.75" customHeight="1" x14ac:dyDescent="0.2"/>
    <row r="3776" ht="12.75" customHeight="1" x14ac:dyDescent="0.2"/>
    <row r="3777" ht="12.75" customHeight="1" x14ac:dyDescent="0.2"/>
    <row r="3778" ht="12.75" customHeight="1" x14ac:dyDescent="0.2"/>
    <row r="3779" ht="12.75" customHeight="1" x14ac:dyDescent="0.2"/>
    <row r="3780" ht="12.75" customHeight="1" x14ac:dyDescent="0.2"/>
    <row r="3781" ht="12.75" customHeight="1" x14ac:dyDescent="0.2"/>
    <row r="3782" ht="12.75" customHeight="1" x14ac:dyDescent="0.2"/>
    <row r="3783" ht="12.75" customHeight="1" x14ac:dyDescent="0.2"/>
    <row r="3784" ht="12.75" customHeight="1" x14ac:dyDescent="0.2"/>
    <row r="3785" ht="12.75" customHeight="1" x14ac:dyDescent="0.2"/>
    <row r="3786" ht="12.75" customHeight="1" x14ac:dyDescent="0.2"/>
    <row r="3787" ht="12.75" customHeight="1" x14ac:dyDescent="0.2"/>
    <row r="3788" ht="12.75" customHeight="1" x14ac:dyDescent="0.2"/>
    <row r="3789" ht="12.75" customHeight="1" x14ac:dyDescent="0.2"/>
    <row r="3790" ht="12.75" customHeight="1" x14ac:dyDescent="0.2"/>
    <row r="3791" ht="12.75" customHeight="1" x14ac:dyDescent="0.2"/>
    <row r="3792" ht="12.75" customHeight="1" x14ac:dyDescent="0.2"/>
    <row r="3793" ht="12.75" customHeight="1" x14ac:dyDescent="0.2"/>
    <row r="3794" ht="12.75" customHeight="1" x14ac:dyDescent="0.2"/>
    <row r="3795" ht="12.75" customHeight="1" x14ac:dyDescent="0.2"/>
    <row r="3796" ht="12.75" customHeight="1" x14ac:dyDescent="0.2"/>
    <row r="3797" ht="12.75" customHeight="1" x14ac:dyDescent="0.2"/>
    <row r="3798" ht="12.75" customHeight="1" x14ac:dyDescent="0.2"/>
    <row r="3799" ht="12.75" customHeight="1" x14ac:dyDescent="0.2"/>
    <row r="3800" ht="12.75" customHeight="1" x14ac:dyDescent="0.2"/>
    <row r="3801" ht="12.75" customHeight="1" x14ac:dyDescent="0.2"/>
    <row r="3802" ht="12.75" customHeight="1" x14ac:dyDescent="0.2"/>
    <row r="3803" ht="12.75" customHeight="1" x14ac:dyDescent="0.2"/>
    <row r="3804" ht="12.75" customHeight="1" x14ac:dyDescent="0.2"/>
    <row r="3805" ht="12.75" customHeight="1" x14ac:dyDescent="0.2"/>
    <row r="3806" ht="12.75" customHeight="1" x14ac:dyDescent="0.2"/>
    <row r="3807" ht="12.75" customHeight="1" x14ac:dyDescent="0.2"/>
    <row r="3808" ht="12.75" customHeight="1" x14ac:dyDescent="0.2"/>
    <row r="3809" ht="12.75" customHeight="1" x14ac:dyDescent="0.2"/>
    <row r="3810" ht="12.75" customHeight="1" x14ac:dyDescent="0.2"/>
    <row r="3811" ht="12.75" customHeight="1" x14ac:dyDescent="0.2"/>
    <row r="3812" ht="12.75" customHeight="1" x14ac:dyDescent="0.2"/>
    <row r="3813" ht="12.75" customHeight="1" x14ac:dyDescent="0.2"/>
    <row r="3814" ht="12.75" customHeight="1" x14ac:dyDescent="0.2"/>
    <row r="3815" ht="12.75" customHeight="1" x14ac:dyDescent="0.2"/>
    <row r="3816" ht="12.75" customHeight="1" x14ac:dyDescent="0.2"/>
    <row r="3817" ht="12.75" customHeight="1" x14ac:dyDescent="0.2"/>
    <row r="3818" ht="12.75" customHeight="1" x14ac:dyDescent="0.2"/>
    <row r="3819" ht="12.75" customHeight="1" x14ac:dyDescent="0.2"/>
    <row r="3820" ht="12.75" customHeight="1" x14ac:dyDescent="0.2"/>
    <row r="3821" ht="12.75" customHeight="1" x14ac:dyDescent="0.2"/>
    <row r="3822" ht="12.75" customHeight="1" x14ac:dyDescent="0.2"/>
    <row r="3823" ht="12.75" customHeight="1" x14ac:dyDescent="0.2"/>
    <row r="3824" ht="12.75" customHeight="1" x14ac:dyDescent="0.2"/>
    <row r="3825" ht="12.75" customHeight="1" x14ac:dyDescent="0.2"/>
    <row r="3826" ht="12.75" customHeight="1" x14ac:dyDescent="0.2"/>
    <row r="3827" ht="12.75" customHeight="1" x14ac:dyDescent="0.2"/>
    <row r="3828" ht="12.75" customHeight="1" x14ac:dyDescent="0.2"/>
    <row r="3829" ht="12.75" customHeight="1" x14ac:dyDescent="0.2"/>
    <row r="3830" ht="12.75" customHeight="1" x14ac:dyDescent="0.2"/>
    <row r="3831" ht="12.75" customHeight="1" x14ac:dyDescent="0.2"/>
    <row r="3832" ht="12.75" customHeight="1" x14ac:dyDescent="0.2"/>
    <row r="3833" ht="12.75" customHeight="1" x14ac:dyDescent="0.2"/>
    <row r="3834" ht="12.75" customHeight="1" x14ac:dyDescent="0.2"/>
    <row r="3835" ht="12.75" customHeight="1" x14ac:dyDescent="0.2"/>
    <row r="3836" ht="12.75" customHeight="1" x14ac:dyDescent="0.2"/>
    <row r="3837" ht="12.75" customHeight="1" x14ac:dyDescent="0.2"/>
    <row r="3838" ht="12.75" customHeight="1" x14ac:dyDescent="0.2"/>
    <row r="3839" ht="12.75" customHeight="1" x14ac:dyDescent="0.2"/>
    <row r="3840" ht="12.75" customHeight="1" x14ac:dyDescent="0.2"/>
    <row r="3841" ht="12.75" customHeight="1" x14ac:dyDescent="0.2"/>
    <row r="3842" ht="12.75" customHeight="1" x14ac:dyDescent="0.2"/>
    <row r="3843" ht="12.75" customHeight="1" x14ac:dyDescent="0.2"/>
    <row r="3844" ht="12.75" customHeight="1" x14ac:dyDescent="0.2"/>
    <row r="3845" ht="12.75" customHeight="1" x14ac:dyDescent="0.2"/>
    <row r="3846" ht="12.75" customHeight="1" x14ac:dyDescent="0.2"/>
    <row r="3847" ht="12.75" customHeight="1" x14ac:dyDescent="0.2"/>
    <row r="3848" ht="12.75" customHeight="1" x14ac:dyDescent="0.2"/>
    <row r="3849" ht="12.75" customHeight="1" x14ac:dyDescent="0.2"/>
    <row r="3850" ht="12.75" customHeight="1" x14ac:dyDescent="0.2"/>
    <row r="3851" ht="12.75" customHeight="1" x14ac:dyDescent="0.2"/>
    <row r="3852" ht="12.75" customHeight="1" x14ac:dyDescent="0.2"/>
    <row r="3853" ht="12.75" customHeight="1" x14ac:dyDescent="0.2"/>
    <row r="3854" ht="12.75" customHeight="1" x14ac:dyDescent="0.2"/>
    <row r="3855" ht="12.75" customHeight="1" x14ac:dyDescent="0.2"/>
    <row r="3856" ht="12.75" customHeight="1" x14ac:dyDescent="0.2"/>
    <row r="3857" ht="12.75" customHeight="1" x14ac:dyDescent="0.2"/>
    <row r="3858" ht="12.75" customHeight="1" x14ac:dyDescent="0.2"/>
    <row r="3859" ht="12.75" customHeight="1" x14ac:dyDescent="0.2"/>
    <row r="3860" ht="12.75" customHeight="1" x14ac:dyDescent="0.2"/>
    <row r="3861" ht="12.75" customHeight="1" x14ac:dyDescent="0.2"/>
    <row r="3862" ht="12.75" customHeight="1" x14ac:dyDescent="0.2"/>
    <row r="3863" ht="12.75" customHeight="1" x14ac:dyDescent="0.2"/>
    <row r="3864" ht="12.75" customHeight="1" x14ac:dyDescent="0.2"/>
    <row r="3865" ht="12.75" customHeight="1" x14ac:dyDescent="0.2"/>
    <row r="3866" ht="12.75" customHeight="1" x14ac:dyDescent="0.2"/>
    <row r="3867" ht="12.75" customHeight="1" x14ac:dyDescent="0.2"/>
    <row r="3868" ht="12.75" customHeight="1" x14ac:dyDescent="0.2"/>
    <row r="3869" ht="12.75" customHeight="1" x14ac:dyDescent="0.2"/>
    <row r="3870" ht="12.75" customHeight="1" x14ac:dyDescent="0.2"/>
    <row r="3871" ht="12.75" customHeight="1" x14ac:dyDescent="0.2"/>
    <row r="3872" ht="12.75" customHeight="1" x14ac:dyDescent="0.2"/>
    <row r="3873" ht="12.75" customHeight="1" x14ac:dyDescent="0.2"/>
    <row r="3874" ht="12.75" customHeight="1" x14ac:dyDescent="0.2"/>
    <row r="3875" ht="12.75" customHeight="1" x14ac:dyDescent="0.2"/>
    <row r="3876" ht="12.75" customHeight="1" x14ac:dyDescent="0.2"/>
    <row r="3877" ht="12.75" customHeight="1" x14ac:dyDescent="0.2"/>
    <row r="3878" ht="12.75" customHeight="1" x14ac:dyDescent="0.2"/>
    <row r="3879" ht="12.75" customHeight="1" x14ac:dyDescent="0.2"/>
    <row r="3880" ht="12.75" customHeight="1" x14ac:dyDescent="0.2"/>
    <row r="3881" ht="12.75" customHeight="1" x14ac:dyDescent="0.2"/>
    <row r="3882" ht="12.75" customHeight="1" x14ac:dyDescent="0.2"/>
    <row r="3883" ht="12.75" customHeight="1" x14ac:dyDescent="0.2"/>
    <row r="3884" ht="12.75" customHeight="1" x14ac:dyDescent="0.2"/>
    <row r="3885" ht="12.75" customHeight="1" x14ac:dyDescent="0.2"/>
    <row r="3886" ht="12.75" customHeight="1" x14ac:dyDescent="0.2"/>
    <row r="3887" ht="12.75" customHeight="1" x14ac:dyDescent="0.2"/>
    <row r="3888" ht="12.75" customHeight="1" x14ac:dyDescent="0.2"/>
    <row r="3889" ht="12.75" customHeight="1" x14ac:dyDescent="0.2"/>
    <row r="3890" ht="12.75" customHeight="1" x14ac:dyDescent="0.2"/>
    <row r="3891" ht="12.75" customHeight="1" x14ac:dyDescent="0.2"/>
    <row r="3892" ht="12.75" customHeight="1" x14ac:dyDescent="0.2"/>
    <row r="3893" ht="12.75" customHeight="1" x14ac:dyDescent="0.2"/>
    <row r="3894" ht="12.75" customHeight="1" x14ac:dyDescent="0.2"/>
    <row r="3895" ht="12.75" customHeight="1" x14ac:dyDescent="0.2"/>
    <row r="3896" ht="12.75" customHeight="1" x14ac:dyDescent="0.2"/>
    <row r="3897" ht="12.75" customHeight="1" x14ac:dyDescent="0.2"/>
    <row r="3898" ht="12.75" customHeight="1" x14ac:dyDescent="0.2"/>
    <row r="3899" ht="12.75" customHeight="1" x14ac:dyDescent="0.2"/>
    <row r="3900" ht="12.75" customHeight="1" x14ac:dyDescent="0.2"/>
    <row r="3901" ht="12.75" customHeight="1" x14ac:dyDescent="0.2"/>
    <row r="3902" ht="12.75" customHeight="1" x14ac:dyDescent="0.2"/>
    <row r="3903" ht="12.75" customHeight="1" x14ac:dyDescent="0.2"/>
    <row r="3904" ht="12.75" customHeight="1" x14ac:dyDescent="0.2"/>
    <row r="3905" ht="12.75" customHeight="1" x14ac:dyDescent="0.2"/>
    <row r="3906" ht="12.75" customHeight="1" x14ac:dyDescent="0.2"/>
    <row r="3907" ht="12.75" customHeight="1" x14ac:dyDescent="0.2"/>
    <row r="3908" ht="12.75" customHeight="1" x14ac:dyDescent="0.2"/>
    <row r="3909" ht="12.75" customHeight="1" x14ac:dyDescent="0.2"/>
    <row r="3910" ht="12.75" customHeight="1" x14ac:dyDescent="0.2"/>
    <row r="3911" ht="12.75" customHeight="1" x14ac:dyDescent="0.2"/>
    <row r="3912" ht="12.75" customHeight="1" x14ac:dyDescent="0.2"/>
    <row r="3913" ht="12.75" customHeight="1" x14ac:dyDescent="0.2"/>
    <row r="3914" ht="12.75" customHeight="1" x14ac:dyDescent="0.2"/>
    <row r="3915" ht="12.75" customHeight="1" x14ac:dyDescent="0.2"/>
    <row r="3916" ht="12.75" customHeight="1" x14ac:dyDescent="0.2"/>
    <row r="3917" ht="12.75" customHeight="1" x14ac:dyDescent="0.2"/>
    <row r="3918" ht="12.75" customHeight="1" x14ac:dyDescent="0.2"/>
    <row r="3919" ht="12.75" customHeight="1" x14ac:dyDescent="0.2"/>
    <row r="3920" ht="12.75" customHeight="1" x14ac:dyDescent="0.2"/>
    <row r="3921" ht="12.75" customHeight="1" x14ac:dyDescent="0.2"/>
    <row r="3922" ht="12.75" customHeight="1" x14ac:dyDescent="0.2"/>
    <row r="3923" ht="12.75" customHeight="1" x14ac:dyDescent="0.2"/>
    <row r="3924" ht="12.75" customHeight="1" x14ac:dyDescent="0.2"/>
    <row r="3925" ht="12.75" customHeight="1" x14ac:dyDescent="0.2"/>
    <row r="3926" ht="12.75" customHeight="1" x14ac:dyDescent="0.2"/>
    <row r="3927" ht="12.75" customHeight="1" x14ac:dyDescent="0.2"/>
    <row r="3928" ht="12.75" customHeight="1" x14ac:dyDescent="0.2"/>
    <row r="3929" ht="12.75" customHeight="1" x14ac:dyDescent="0.2"/>
    <row r="3930" ht="12.75" customHeight="1" x14ac:dyDescent="0.2"/>
    <row r="3931" ht="12.75" customHeight="1" x14ac:dyDescent="0.2"/>
    <row r="3932" ht="12.75" customHeight="1" x14ac:dyDescent="0.2"/>
    <row r="3933" ht="12.75" customHeight="1" x14ac:dyDescent="0.2"/>
    <row r="3934" ht="12.75" customHeight="1" x14ac:dyDescent="0.2"/>
    <row r="3935" ht="12.75" customHeight="1" x14ac:dyDescent="0.2"/>
    <row r="3936" ht="12.75" customHeight="1" x14ac:dyDescent="0.2"/>
    <row r="3937" ht="12.75" customHeight="1" x14ac:dyDescent="0.2"/>
    <row r="3938" ht="12.75" customHeight="1" x14ac:dyDescent="0.2"/>
    <row r="3939" ht="12.75" customHeight="1" x14ac:dyDescent="0.2"/>
    <row r="3940" ht="12.75" customHeight="1" x14ac:dyDescent="0.2"/>
    <row r="3941" ht="12.75" customHeight="1" x14ac:dyDescent="0.2"/>
    <row r="3942" ht="12.75" customHeight="1" x14ac:dyDescent="0.2"/>
    <row r="3943" ht="12.75" customHeight="1" x14ac:dyDescent="0.2"/>
    <row r="3944" ht="12.75" customHeight="1" x14ac:dyDescent="0.2"/>
    <row r="3945" ht="12.75" customHeight="1" x14ac:dyDescent="0.2"/>
    <row r="3946" ht="12.75" customHeight="1" x14ac:dyDescent="0.2"/>
    <row r="3947" ht="12.75" customHeight="1" x14ac:dyDescent="0.2"/>
    <row r="3948" ht="12.75" customHeight="1" x14ac:dyDescent="0.2"/>
    <row r="3949" ht="12.75" customHeight="1" x14ac:dyDescent="0.2"/>
    <row r="3950" ht="12.75" customHeight="1" x14ac:dyDescent="0.2"/>
    <row r="3951" ht="12.75" customHeight="1" x14ac:dyDescent="0.2"/>
    <row r="3952" ht="12.75" customHeight="1" x14ac:dyDescent="0.2"/>
    <row r="3953" ht="12.75" customHeight="1" x14ac:dyDescent="0.2"/>
    <row r="3954" ht="12.75" customHeight="1" x14ac:dyDescent="0.2"/>
    <row r="3955" ht="12.75" customHeight="1" x14ac:dyDescent="0.2"/>
    <row r="3956" ht="12.75" customHeight="1" x14ac:dyDescent="0.2"/>
    <row r="3957" ht="12.75" customHeight="1" x14ac:dyDescent="0.2"/>
    <row r="3958" ht="12.75" customHeight="1" x14ac:dyDescent="0.2"/>
    <row r="3959" ht="12.75" customHeight="1" x14ac:dyDescent="0.2"/>
    <row r="3960" ht="12.75" customHeight="1" x14ac:dyDescent="0.2"/>
    <row r="3961" ht="12.75" customHeight="1" x14ac:dyDescent="0.2"/>
    <row r="3962" ht="12.75" customHeight="1" x14ac:dyDescent="0.2"/>
    <row r="3963" ht="12.75" customHeight="1" x14ac:dyDescent="0.2"/>
    <row r="3964" ht="12.75" customHeight="1" x14ac:dyDescent="0.2"/>
    <row r="3965" ht="12.75" customHeight="1" x14ac:dyDescent="0.2"/>
    <row r="3966" ht="12.75" customHeight="1" x14ac:dyDescent="0.2"/>
    <row r="3967" ht="12.75" customHeight="1" x14ac:dyDescent="0.2"/>
    <row r="3968" ht="12.75" customHeight="1" x14ac:dyDescent="0.2"/>
    <row r="3969" ht="12.75" customHeight="1" x14ac:dyDescent="0.2"/>
    <row r="3970" ht="12.75" customHeight="1" x14ac:dyDescent="0.2"/>
    <row r="3971" ht="12.75" customHeight="1" x14ac:dyDescent="0.2"/>
    <row r="3972" ht="12.75" customHeight="1" x14ac:dyDescent="0.2"/>
    <row r="3973" ht="12.75" customHeight="1" x14ac:dyDescent="0.2"/>
    <row r="3974" ht="12.75" customHeight="1" x14ac:dyDescent="0.2"/>
    <row r="3975" ht="12.75" customHeight="1" x14ac:dyDescent="0.2"/>
    <row r="3976" ht="12.75" customHeight="1" x14ac:dyDescent="0.2"/>
    <row r="3977" ht="12.75" customHeight="1" x14ac:dyDescent="0.2"/>
    <row r="3978" ht="12.75" customHeight="1" x14ac:dyDescent="0.2"/>
    <row r="3979" ht="12.75" customHeight="1" x14ac:dyDescent="0.2"/>
    <row r="3980" ht="12.75" customHeight="1" x14ac:dyDescent="0.2"/>
    <row r="3981" ht="12.75" customHeight="1" x14ac:dyDescent="0.2"/>
    <row r="3982" ht="12.75" customHeight="1" x14ac:dyDescent="0.2"/>
    <row r="3983" ht="12.75" customHeight="1" x14ac:dyDescent="0.2"/>
    <row r="3984" ht="12.75" customHeight="1" x14ac:dyDescent="0.2"/>
    <row r="3985" ht="12.75" customHeight="1" x14ac:dyDescent="0.2"/>
    <row r="3986" ht="12.75" customHeight="1" x14ac:dyDescent="0.2"/>
    <row r="3987" ht="12.75" customHeight="1" x14ac:dyDescent="0.2"/>
    <row r="3988" ht="12.75" customHeight="1" x14ac:dyDescent="0.2"/>
    <row r="3989" ht="12.75" customHeight="1" x14ac:dyDescent="0.2"/>
    <row r="3990" ht="12.75" customHeight="1" x14ac:dyDescent="0.2"/>
    <row r="3991" ht="12.75" customHeight="1" x14ac:dyDescent="0.2"/>
    <row r="3992" ht="12.75" customHeight="1" x14ac:dyDescent="0.2"/>
    <row r="3993" ht="12.75" customHeight="1" x14ac:dyDescent="0.2"/>
    <row r="3994" ht="12.75" customHeight="1" x14ac:dyDescent="0.2"/>
    <row r="3995" ht="12.75" customHeight="1" x14ac:dyDescent="0.2"/>
    <row r="3996" ht="12.75" customHeight="1" x14ac:dyDescent="0.2"/>
    <row r="3997" ht="12.75" customHeight="1" x14ac:dyDescent="0.2"/>
    <row r="3998" ht="12.75" customHeight="1" x14ac:dyDescent="0.2"/>
    <row r="3999" ht="12.75" customHeight="1" x14ac:dyDescent="0.2"/>
    <row r="4000" ht="12.75" customHeight="1" x14ac:dyDescent="0.2"/>
    <row r="4001" ht="12.75" customHeight="1" x14ac:dyDescent="0.2"/>
    <row r="4002" ht="12.75" customHeight="1" x14ac:dyDescent="0.2"/>
    <row r="4003" ht="12.75" customHeight="1" x14ac:dyDescent="0.2"/>
    <row r="4004" ht="12.75" customHeight="1" x14ac:dyDescent="0.2"/>
    <row r="4005" ht="12.75" customHeight="1" x14ac:dyDescent="0.2"/>
    <row r="4006" ht="12.75" customHeight="1" x14ac:dyDescent="0.2"/>
    <row r="4007" ht="12.75" customHeight="1" x14ac:dyDescent="0.2"/>
    <row r="4008" ht="12.75" customHeight="1" x14ac:dyDescent="0.2"/>
    <row r="4009" ht="12.75" customHeight="1" x14ac:dyDescent="0.2"/>
    <row r="4010" ht="12.75" customHeight="1" x14ac:dyDescent="0.2"/>
    <row r="4011" ht="12.75" customHeight="1" x14ac:dyDescent="0.2"/>
    <row r="4012" ht="12.75" customHeight="1" x14ac:dyDescent="0.2"/>
    <row r="4013" ht="12.75" customHeight="1" x14ac:dyDescent="0.2"/>
    <row r="4014" ht="12.75" customHeight="1" x14ac:dyDescent="0.2"/>
    <row r="4015" ht="12.75" customHeight="1" x14ac:dyDescent="0.2"/>
    <row r="4016" ht="12.75" customHeight="1" x14ac:dyDescent="0.2"/>
    <row r="4017" ht="12.75" customHeight="1" x14ac:dyDescent="0.2"/>
    <row r="4018" ht="12.75" customHeight="1" x14ac:dyDescent="0.2"/>
    <row r="4019" ht="12.75" customHeight="1" x14ac:dyDescent="0.2"/>
    <row r="4020" ht="12.75" customHeight="1" x14ac:dyDescent="0.2"/>
    <row r="4021" ht="12.75" customHeight="1" x14ac:dyDescent="0.2"/>
    <row r="4022" ht="12.75" customHeight="1" x14ac:dyDescent="0.2"/>
    <row r="4023" ht="12.75" customHeight="1" x14ac:dyDescent="0.2"/>
    <row r="4024" ht="12.75" customHeight="1" x14ac:dyDescent="0.2"/>
    <row r="4025" ht="12.75" customHeight="1" x14ac:dyDescent="0.2"/>
    <row r="4026" ht="12.75" customHeight="1" x14ac:dyDescent="0.2"/>
    <row r="4027" ht="12.75" customHeight="1" x14ac:dyDescent="0.2"/>
    <row r="4028" ht="12.75" customHeight="1" x14ac:dyDescent="0.2"/>
    <row r="4029" ht="12.75" customHeight="1" x14ac:dyDescent="0.2"/>
    <row r="4030" ht="12.75" customHeight="1" x14ac:dyDescent="0.2"/>
    <row r="4031" ht="12.75" customHeight="1" x14ac:dyDescent="0.2"/>
    <row r="4032" ht="12.75" customHeight="1" x14ac:dyDescent="0.2"/>
    <row r="4033" ht="12.75" customHeight="1" x14ac:dyDescent="0.2"/>
    <row r="4034" ht="12.75" customHeight="1" x14ac:dyDescent="0.2"/>
    <row r="4035" ht="12.75" customHeight="1" x14ac:dyDescent="0.2"/>
    <row r="4036" ht="12.75" customHeight="1" x14ac:dyDescent="0.2"/>
    <row r="4037" ht="12.75" customHeight="1" x14ac:dyDescent="0.2"/>
    <row r="4038" ht="12.75" customHeight="1" x14ac:dyDescent="0.2"/>
    <row r="4039" ht="12.75" customHeight="1" x14ac:dyDescent="0.2"/>
    <row r="4040" ht="12.75" customHeight="1" x14ac:dyDescent="0.2"/>
    <row r="4041" ht="12.75" customHeight="1" x14ac:dyDescent="0.2"/>
    <row r="4042" ht="12.75" customHeight="1" x14ac:dyDescent="0.2"/>
    <row r="4043" ht="12.75" customHeight="1" x14ac:dyDescent="0.2"/>
    <row r="4044" ht="12.75" customHeight="1" x14ac:dyDescent="0.2"/>
    <row r="4045" ht="12.75" customHeight="1" x14ac:dyDescent="0.2"/>
    <row r="4046" ht="12.75" customHeight="1" x14ac:dyDescent="0.2"/>
    <row r="4047" ht="12.75" customHeight="1" x14ac:dyDescent="0.2"/>
    <row r="4048" ht="12.75" customHeight="1" x14ac:dyDescent="0.2"/>
    <row r="4049" ht="12.75" customHeight="1" x14ac:dyDescent="0.2"/>
    <row r="4050" ht="12.75" customHeight="1" x14ac:dyDescent="0.2"/>
    <row r="4051" ht="12.75" customHeight="1" x14ac:dyDescent="0.2"/>
    <row r="4052" ht="12.75" customHeight="1" x14ac:dyDescent="0.2"/>
    <row r="4053" ht="12.75" customHeight="1" x14ac:dyDescent="0.2"/>
    <row r="4054" ht="12.75" customHeight="1" x14ac:dyDescent="0.2"/>
    <row r="4055" ht="12.75" customHeight="1" x14ac:dyDescent="0.2"/>
    <row r="4056" ht="12.75" customHeight="1" x14ac:dyDescent="0.2"/>
    <row r="4057" ht="12.75" customHeight="1" x14ac:dyDescent="0.2"/>
    <row r="4058" ht="12.75" customHeight="1" x14ac:dyDescent="0.2"/>
    <row r="4059" ht="12.75" customHeight="1" x14ac:dyDescent="0.2"/>
    <row r="4060" ht="12.75" customHeight="1" x14ac:dyDescent="0.2"/>
    <row r="4061" ht="12.75" customHeight="1" x14ac:dyDescent="0.2"/>
    <row r="4062" ht="12.75" customHeight="1" x14ac:dyDescent="0.2"/>
    <row r="4063" ht="12.75" customHeight="1" x14ac:dyDescent="0.2"/>
    <row r="4064" ht="12.75" customHeight="1" x14ac:dyDescent="0.2"/>
    <row r="4065" ht="12.75" customHeight="1" x14ac:dyDescent="0.2"/>
    <row r="4066" ht="12.75" customHeight="1" x14ac:dyDescent="0.2"/>
    <row r="4067" ht="12.75" customHeight="1" x14ac:dyDescent="0.2"/>
    <row r="4068" ht="12.75" customHeight="1" x14ac:dyDescent="0.2"/>
    <row r="4069" ht="12.75" customHeight="1" x14ac:dyDescent="0.2"/>
    <row r="4070" ht="12.75" customHeight="1" x14ac:dyDescent="0.2"/>
    <row r="4071" ht="12.75" customHeight="1" x14ac:dyDescent="0.2"/>
    <row r="4072" ht="12.75" customHeight="1" x14ac:dyDescent="0.2"/>
    <row r="4073" ht="12.75" customHeight="1" x14ac:dyDescent="0.2"/>
    <row r="4074" ht="12.75" customHeight="1" x14ac:dyDescent="0.2"/>
    <row r="4075" ht="12.75" customHeight="1" x14ac:dyDescent="0.2"/>
    <row r="4076" ht="12.75" customHeight="1" x14ac:dyDescent="0.2"/>
    <row r="4077" ht="12.75" customHeight="1" x14ac:dyDescent="0.2"/>
    <row r="4078" ht="12.75" customHeight="1" x14ac:dyDescent="0.2"/>
    <row r="4079" ht="12.75" customHeight="1" x14ac:dyDescent="0.2"/>
    <row r="4080" ht="12.75" customHeight="1" x14ac:dyDescent="0.2"/>
    <row r="4081" ht="12.75" customHeight="1" x14ac:dyDescent="0.2"/>
    <row r="4082" ht="12.75" customHeight="1" x14ac:dyDescent="0.2"/>
    <row r="4083" ht="12.75" customHeight="1" x14ac:dyDescent="0.2"/>
    <row r="4084" ht="12.75" customHeight="1" x14ac:dyDescent="0.2"/>
    <row r="4085" ht="12.75" customHeight="1" x14ac:dyDescent="0.2"/>
    <row r="4086" ht="12.75" customHeight="1" x14ac:dyDescent="0.2"/>
    <row r="4087" ht="12.75" customHeight="1" x14ac:dyDescent="0.2"/>
    <row r="4088" ht="12.75" customHeight="1" x14ac:dyDescent="0.2"/>
    <row r="4089" ht="12.75" customHeight="1" x14ac:dyDescent="0.2"/>
    <row r="4090" ht="12.75" customHeight="1" x14ac:dyDescent="0.2"/>
    <row r="4091" ht="12.75" customHeight="1" x14ac:dyDescent="0.2"/>
    <row r="4092" ht="12.75" customHeight="1" x14ac:dyDescent="0.2"/>
    <row r="4093" ht="12.75" customHeight="1" x14ac:dyDescent="0.2"/>
    <row r="4094" ht="12.75" customHeight="1" x14ac:dyDescent="0.2"/>
    <row r="4095" ht="12.75" customHeight="1" x14ac:dyDescent="0.2"/>
    <row r="4096" ht="12.75" customHeight="1" x14ac:dyDescent="0.2"/>
    <row r="4097" ht="12.75" customHeight="1" x14ac:dyDescent="0.2"/>
    <row r="4098" ht="12.75" customHeight="1" x14ac:dyDescent="0.2"/>
    <row r="4099" ht="12.75" customHeight="1" x14ac:dyDescent="0.2"/>
    <row r="4100" ht="12.75" customHeight="1" x14ac:dyDescent="0.2"/>
    <row r="4101" ht="12.75" customHeight="1" x14ac:dyDescent="0.2"/>
    <row r="4102" ht="12.75" customHeight="1" x14ac:dyDescent="0.2"/>
    <row r="4103" ht="12.75" customHeight="1" x14ac:dyDescent="0.2"/>
    <row r="4104" ht="12.75" customHeight="1" x14ac:dyDescent="0.2"/>
    <row r="4105" ht="12.75" customHeight="1" x14ac:dyDescent="0.2"/>
    <row r="4106" ht="12.75" customHeight="1" x14ac:dyDescent="0.2"/>
    <row r="4107" ht="12.75" customHeight="1" x14ac:dyDescent="0.2"/>
    <row r="4108" ht="12.75" customHeight="1" x14ac:dyDescent="0.2"/>
    <row r="4109" ht="12.75" customHeight="1" x14ac:dyDescent="0.2"/>
    <row r="4110" ht="12.75" customHeight="1" x14ac:dyDescent="0.2"/>
    <row r="4111" ht="12.75" customHeight="1" x14ac:dyDescent="0.2"/>
    <row r="4112" ht="12.75" customHeight="1" x14ac:dyDescent="0.2"/>
    <row r="4113" ht="12.75" customHeight="1" x14ac:dyDescent="0.2"/>
    <row r="4114" ht="12.75" customHeight="1" x14ac:dyDescent="0.2"/>
    <row r="4115" ht="12.75" customHeight="1" x14ac:dyDescent="0.2"/>
    <row r="4116" ht="12.75" customHeight="1" x14ac:dyDescent="0.2"/>
    <row r="4117" ht="12.75" customHeight="1" x14ac:dyDescent="0.2"/>
    <row r="4118" ht="12.75" customHeight="1" x14ac:dyDescent="0.2"/>
    <row r="4119" ht="12.75" customHeight="1" x14ac:dyDescent="0.2"/>
    <row r="4120" ht="12.75" customHeight="1" x14ac:dyDescent="0.2"/>
    <row r="4121" ht="12.75" customHeight="1" x14ac:dyDescent="0.2"/>
    <row r="4122" ht="12.75" customHeight="1" x14ac:dyDescent="0.2"/>
    <row r="4123" ht="12.75" customHeight="1" x14ac:dyDescent="0.2"/>
    <row r="4124" ht="12.75" customHeight="1" x14ac:dyDescent="0.2"/>
    <row r="4125" ht="12.75" customHeight="1" x14ac:dyDescent="0.2"/>
    <row r="4126" ht="12.75" customHeight="1" x14ac:dyDescent="0.2"/>
    <row r="4127" ht="12.75" customHeight="1" x14ac:dyDescent="0.2"/>
    <row r="4128" ht="12.75" customHeight="1" x14ac:dyDescent="0.2"/>
    <row r="4129" ht="12.75" customHeight="1" x14ac:dyDescent="0.2"/>
    <row r="4130" ht="12.75" customHeight="1" x14ac:dyDescent="0.2"/>
    <row r="4131" ht="12.75" customHeight="1" x14ac:dyDescent="0.2"/>
    <row r="4132" ht="12.75" customHeight="1" x14ac:dyDescent="0.2"/>
    <row r="4133" ht="12.75" customHeight="1" x14ac:dyDescent="0.2"/>
    <row r="4134" ht="12.75" customHeight="1" x14ac:dyDescent="0.2"/>
    <row r="4135" ht="12.75" customHeight="1" x14ac:dyDescent="0.2"/>
    <row r="4136" ht="12.75" customHeight="1" x14ac:dyDescent="0.2"/>
    <row r="4137" ht="12.75" customHeight="1" x14ac:dyDescent="0.2"/>
    <row r="4138" ht="12.75" customHeight="1" x14ac:dyDescent="0.2"/>
    <row r="4139" ht="12.75" customHeight="1" x14ac:dyDescent="0.2"/>
    <row r="4140" ht="12.75" customHeight="1" x14ac:dyDescent="0.2"/>
    <row r="4141" ht="12.75" customHeight="1" x14ac:dyDescent="0.2"/>
    <row r="4142" ht="12.75" customHeight="1" x14ac:dyDescent="0.2"/>
    <row r="4143" ht="12.75" customHeight="1" x14ac:dyDescent="0.2"/>
    <row r="4144" ht="12.75" customHeight="1" x14ac:dyDescent="0.2"/>
    <row r="4145" ht="12.75" customHeight="1" x14ac:dyDescent="0.2"/>
    <row r="4146" ht="12.75" customHeight="1" x14ac:dyDescent="0.2"/>
    <row r="4147" ht="12.75" customHeight="1" x14ac:dyDescent="0.2"/>
    <row r="4148" ht="12.75" customHeight="1" x14ac:dyDescent="0.2"/>
    <row r="4149" ht="12.75" customHeight="1" x14ac:dyDescent="0.2"/>
    <row r="4150" ht="12.75" customHeight="1" x14ac:dyDescent="0.2"/>
    <row r="4151" ht="12.75" customHeight="1" x14ac:dyDescent="0.2"/>
    <row r="4152" ht="12.75" customHeight="1" x14ac:dyDescent="0.2"/>
    <row r="4153" ht="12.75" customHeight="1" x14ac:dyDescent="0.2"/>
    <row r="4154" ht="12.75" customHeight="1" x14ac:dyDescent="0.2"/>
    <row r="4155" ht="12.75" customHeight="1" x14ac:dyDescent="0.2"/>
    <row r="4156" ht="12.75" customHeight="1" x14ac:dyDescent="0.2"/>
    <row r="4157" ht="12.75" customHeight="1" x14ac:dyDescent="0.2"/>
    <row r="4158" ht="12.75" customHeight="1" x14ac:dyDescent="0.2"/>
    <row r="4159" ht="12.75" customHeight="1" x14ac:dyDescent="0.2"/>
    <row r="4160" ht="12.75" customHeight="1" x14ac:dyDescent="0.2"/>
    <row r="4161" ht="12.75" customHeight="1" x14ac:dyDescent="0.2"/>
    <row r="4162" ht="12.75" customHeight="1" x14ac:dyDescent="0.2"/>
    <row r="4163" ht="12.75" customHeight="1" x14ac:dyDescent="0.2"/>
    <row r="4164" ht="12.75" customHeight="1" x14ac:dyDescent="0.2"/>
    <row r="4165" ht="12.75" customHeight="1" x14ac:dyDescent="0.2"/>
    <row r="4166" ht="12.75" customHeight="1" x14ac:dyDescent="0.2"/>
    <row r="4167" ht="12.75" customHeight="1" x14ac:dyDescent="0.2"/>
    <row r="4168" ht="12.75" customHeight="1" x14ac:dyDescent="0.2"/>
    <row r="4169" ht="12.75" customHeight="1" x14ac:dyDescent="0.2"/>
    <row r="4170" ht="12.75" customHeight="1" x14ac:dyDescent="0.2"/>
    <row r="4171" ht="12.75" customHeight="1" x14ac:dyDescent="0.2"/>
    <row r="4172" ht="12.75" customHeight="1" x14ac:dyDescent="0.2"/>
    <row r="4173" ht="12.75" customHeight="1" x14ac:dyDescent="0.2"/>
    <row r="4174" ht="12.75" customHeight="1" x14ac:dyDescent="0.2"/>
    <row r="4175" ht="12.75" customHeight="1" x14ac:dyDescent="0.2"/>
    <row r="4176" ht="12.75" customHeight="1" x14ac:dyDescent="0.2"/>
    <row r="4177" ht="12.75" customHeight="1" x14ac:dyDescent="0.2"/>
    <row r="4178" ht="12.75" customHeight="1" x14ac:dyDescent="0.2"/>
    <row r="4179" ht="12.75" customHeight="1" x14ac:dyDescent="0.2"/>
    <row r="4180" ht="12.75" customHeight="1" x14ac:dyDescent="0.2"/>
    <row r="4181" ht="12.75" customHeight="1" x14ac:dyDescent="0.2"/>
    <row r="4182" ht="12.75" customHeight="1" x14ac:dyDescent="0.2"/>
    <row r="4183" ht="12.75" customHeight="1" x14ac:dyDescent="0.2"/>
    <row r="4184" ht="12.75" customHeight="1" x14ac:dyDescent="0.2"/>
    <row r="4185" ht="12.75" customHeight="1" x14ac:dyDescent="0.2"/>
    <row r="4186" ht="12.75" customHeight="1" x14ac:dyDescent="0.2"/>
    <row r="4187" ht="12.75" customHeight="1" x14ac:dyDescent="0.2"/>
    <row r="4188" ht="12.75" customHeight="1" x14ac:dyDescent="0.2"/>
    <row r="4189" ht="12.75" customHeight="1" x14ac:dyDescent="0.2"/>
    <row r="4190" ht="12.75" customHeight="1" x14ac:dyDescent="0.2"/>
    <row r="4191" ht="12.75" customHeight="1" x14ac:dyDescent="0.2"/>
    <row r="4192" ht="12.75" customHeight="1" x14ac:dyDescent="0.2"/>
    <row r="4193" ht="12.75" customHeight="1" x14ac:dyDescent="0.2"/>
    <row r="4194" ht="12.75" customHeight="1" x14ac:dyDescent="0.2"/>
    <row r="4195" ht="12.75" customHeight="1" x14ac:dyDescent="0.2"/>
    <row r="4196" ht="12.75" customHeight="1" x14ac:dyDescent="0.2"/>
    <row r="4197" ht="12.75" customHeight="1" x14ac:dyDescent="0.2"/>
    <row r="4198" ht="12.75" customHeight="1" x14ac:dyDescent="0.2"/>
    <row r="4199" ht="12.75" customHeight="1" x14ac:dyDescent="0.2"/>
    <row r="4200" ht="12.75" customHeight="1" x14ac:dyDescent="0.2"/>
    <row r="4201" ht="12.75" customHeight="1" x14ac:dyDescent="0.2"/>
    <row r="4202" ht="12.75" customHeight="1" x14ac:dyDescent="0.2"/>
    <row r="4203" ht="12.75" customHeight="1" x14ac:dyDescent="0.2"/>
    <row r="4204" ht="12.75" customHeight="1" x14ac:dyDescent="0.2"/>
    <row r="4205" ht="12.75" customHeight="1" x14ac:dyDescent="0.2"/>
    <row r="4206" ht="12.75" customHeight="1" x14ac:dyDescent="0.2"/>
    <row r="4207" ht="12.75" customHeight="1" x14ac:dyDescent="0.2"/>
    <row r="4208" ht="12.75" customHeight="1" x14ac:dyDescent="0.2"/>
    <row r="4209" ht="12.75" customHeight="1" x14ac:dyDescent="0.2"/>
    <row r="4210" ht="12.75" customHeight="1" x14ac:dyDescent="0.2"/>
    <row r="4211" ht="12.75" customHeight="1" x14ac:dyDescent="0.2"/>
    <row r="4212" ht="12.75" customHeight="1" x14ac:dyDescent="0.2"/>
    <row r="4213" ht="12.75" customHeight="1" x14ac:dyDescent="0.2"/>
    <row r="4214" ht="12.75" customHeight="1" x14ac:dyDescent="0.2"/>
    <row r="4215" ht="12.75" customHeight="1" x14ac:dyDescent="0.2"/>
    <row r="4216" ht="12.75" customHeight="1" x14ac:dyDescent="0.2"/>
    <row r="4217" ht="12.75" customHeight="1" x14ac:dyDescent="0.2"/>
    <row r="4218" ht="12.75" customHeight="1" x14ac:dyDescent="0.2"/>
    <row r="4219" ht="12.75" customHeight="1" x14ac:dyDescent="0.2"/>
    <row r="4220" ht="12.75" customHeight="1" x14ac:dyDescent="0.2"/>
    <row r="4221" ht="12.75" customHeight="1" x14ac:dyDescent="0.2"/>
    <row r="4222" ht="12.75" customHeight="1" x14ac:dyDescent="0.2"/>
    <row r="4223" ht="12.75" customHeight="1" x14ac:dyDescent="0.2"/>
    <row r="4224" ht="12.75" customHeight="1" x14ac:dyDescent="0.2"/>
    <row r="4225" ht="12.75" customHeight="1" x14ac:dyDescent="0.2"/>
    <row r="4226" ht="12.75" customHeight="1" x14ac:dyDescent="0.2"/>
    <row r="4227" ht="12.75" customHeight="1" x14ac:dyDescent="0.2"/>
    <row r="4228" ht="12.75" customHeight="1" x14ac:dyDescent="0.2"/>
    <row r="4229" ht="12.75" customHeight="1" x14ac:dyDescent="0.2"/>
    <row r="4230" ht="12.75" customHeight="1" x14ac:dyDescent="0.2"/>
    <row r="4231" ht="12.75" customHeight="1" x14ac:dyDescent="0.2"/>
    <row r="4232" ht="12.75" customHeight="1" x14ac:dyDescent="0.2"/>
    <row r="4233" ht="12.75" customHeight="1" x14ac:dyDescent="0.2"/>
    <row r="4234" ht="12.75" customHeight="1" x14ac:dyDescent="0.2"/>
    <row r="4235" ht="12.75" customHeight="1" x14ac:dyDescent="0.2"/>
    <row r="4236" ht="12.75" customHeight="1" x14ac:dyDescent="0.2"/>
    <row r="4237" ht="12.75" customHeight="1" x14ac:dyDescent="0.2"/>
    <row r="4238" ht="12.75" customHeight="1" x14ac:dyDescent="0.2"/>
    <row r="4239" ht="12.75" customHeight="1" x14ac:dyDescent="0.2"/>
    <row r="4240" ht="12.75" customHeight="1" x14ac:dyDescent="0.2"/>
    <row r="4241" ht="12.75" customHeight="1" x14ac:dyDescent="0.2"/>
    <row r="4242" ht="12.75" customHeight="1" x14ac:dyDescent="0.2"/>
    <row r="4243" ht="12.75" customHeight="1" x14ac:dyDescent="0.2"/>
    <row r="4244" ht="12.75" customHeight="1" x14ac:dyDescent="0.2"/>
    <row r="4245" ht="12.75" customHeight="1" x14ac:dyDescent="0.2"/>
    <row r="4246" ht="12.75" customHeight="1" x14ac:dyDescent="0.2"/>
    <row r="4247" ht="12.75" customHeight="1" x14ac:dyDescent="0.2"/>
    <row r="4248" ht="12.75" customHeight="1" x14ac:dyDescent="0.2"/>
    <row r="4249" ht="12.75" customHeight="1" x14ac:dyDescent="0.2"/>
    <row r="4250" ht="12.75" customHeight="1" x14ac:dyDescent="0.2"/>
    <row r="4251" ht="12.75" customHeight="1" x14ac:dyDescent="0.2"/>
    <row r="4252" ht="12.75" customHeight="1" x14ac:dyDescent="0.2"/>
    <row r="4253" ht="12.75" customHeight="1" x14ac:dyDescent="0.2"/>
    <row r="4254" ht="12.75" customHeight="1" x14ac:dyDescent="0.2"/>
    <row r="4255" ht="12.75" customHeight="1" x14ac:dyDescent="0.2"/>
    <row r="4256" ht="12.75" customHeight="1" x14ac:dyDescent="0.2"/>
    <row r="4257" ht="12.75" customHeight="1" x14ac:dyDescent="0.2"/>
    <row r="4258" ht="12.75" customHeight="1" x14ac:dyDescent="0.2"/>
    <row r="4259" ht="12.75" customHeight="1" x14ac:dyDescent="0.2"/>
    <row r="4260" ht="12.75" customHeight="1" x14ac:dyDescent="0.2"/>
    <row r="4261" ht="12.75" customHeight="1" x14ac:dyDescent="0.2"/>
    <row r="4262" ht="12.75" customHeight="1" x14ac:dyDescent="0.2"/>
    <row r="4263" ht="12.75" customHeight="1" x14ac:dyDescent="0.2"/>
    <row r="4264" ht="12.75" customHeight="1" x14ac:dyDescent="0.2"/>
    <row r="4265" ht="12.75" customHeight="1" x14ac:dyDescent="0.2"/>
    <row r="4266" ht="12.75" customHeight="1" x14ac:dyDescent="0.2"/>
    <row r="4267" ht="12.75" customHeight="1" x14ac:dyDescent="0.2"/>
    <row r="4268" ht="12.75" customHeight="1" x14ac:dyDescent="0.2"/>
    <row r="4269" ht="12.75" customHeight="1" x14ac:dyDescent="0.2"/>
    <row r="4270" ht="12.75" customHeight="1" x14ac:dyDescent="0.2"/>
    <row r="4271" ht="12.75" customHeight="1" x14ac:dyDescent="0.2"/>
    <row r="4272" ht="12.75" customHeight="1" x14ac:dyDescent="0.2"/>
    <row r="4273" ht="12.75" customHeight="1" x14ac:dyDescent="0.2"/>
    <row r="4274" ht="12.75" customHeight="1" x14ac:dyDescent="0.2"/>
    <row r="4275" ht="12.75" customHeight="1" x14ac:dyDescent="0.2"/>
    <row r="4276" ht="12.75" customHeight="1" x14ac:dyDescent="0.2"/>
    <row r="4277" ht="12.75" customHeight="1" x14ac:dyDescent="0.2"/>
    <row r="4278" ht="12.75" customHeight="1" x14ac:dyDescent="0.2"/>
    <row r="4279" ht="12.75" customHeight="1" x14ac:dyDescent="0.2"/>
    <row r="4280" ht="12.75" customHeight="1" x14ac:dyDescent="0.2"/>
    <row r="4281" ht="12.75" customHeight="1" x14ac:dyDescent="0.2"/>
    <row r="4282" ht="12.75" customHeight="1" x14ac:dyDescent="0.2"/>
    <row r="4283" ht="12.75" customHeight="1" x14ac:dyDescent="0.2"/>
    <row r="4284" ht="12.75" customHeight="1" x14ac:dyDescent="0.2"/>
    <row r="4285" ht="12.75" customHeight="1" x14ac:dyDescent="0.2"/>
    <row r="4286" ht="12.75" customHeight="1" x14ac:dyDescent="0.2"/>
    <row r="4287" ht="12.75" customHeight="1" x14ac:dyDescent="0.2"/>
    <row r="4288" ht="12.75" customHeight="1" x14ac:dyDescent="0.2"/>
    <row r="4289" ht="12.75" customHeight="1" x14ac:dyDescent="0.2"/>
    <row r="4290" ht="12.75" customHeight="1" x14ac:dyDescent="0.2"/>
    <row r="4291" ht="12.75" customHeight="1" x14ac:dyDescent="0.2"/>
    <row r="4292" ht="12.75" customHeight="1" x14ac:dyDescent="0.2"/>
    <row r="4293" ht="12.75" customHeight="1" x14ac:dyDescent="0.2"/>
    <row r="4294" ht="12.75" customHeight="1" x14ac:dyDescent="0.2"/>
    <row r="4295" ht="12.75" customHeight="1" x14ac:dyDescent="0.2"/>
    <row r="4296" ht="12.75" customHeight="1" x14ac:dyDescent="0.2"/>
    <row r="4297" ht="12.75" customHeight="1" x14ac:dyDescent="0.2"/>
    <row r="4298" ht="12.75" customHeight="1" x14ac:dyDescent="0.2"/>
    <row r="4299" ht="12.75" customHeight="1" x14ac:dyDescent="0.2"/>
    <row r="4300" ht="12.75" customHeight="1" x14ac:dyDescent="0.2"/>
    <row r="4301" ht="12.75" customHeight="1" x14ac:dyDescent="0.2"/>
    <row r="4302" ht="12.75" customHeight="1" x14ac:dyDescent="0.2"/>
    <row r="4303" ht="12.75" customHeight="1" x14ac:dyDescent="0.2"/>
    <row r="4304" ht="12.75" customHeight="1" x14ac:dyDescent="0.2"/>
    <row r="4305" ht="12.75" customHeight="1" x14ac:dyDescent="0.2"/>
    <row r="4306" ht="12.75" customHeight="1" x14ac:dyDescent="0.2"/>
    <row r="4307" ht="12.75" customHeight="1" x14ac:dyDescent="0.2"/>
    <row r="4308" ht="12.75" customHeight="1" x14ac:dyDescent="0.2"/>
    <row r="4309" ht="12.75" customHeight="1" x14ac:dyDescent="0.2"/>
    <row r="4310" ht="12.75" customHeight="1" x14ac:dyDescent="0.2"/>
    <row r="4311" ht="12.75" customHeight="1" x14ac:dyDescent="0.2"/>
    <row r="4312" ht="12.75" customHeight="1" x14ac:dyDescent="0.2"/>
    <row r="4313" ht="12.75" customHeight="1" x14ac:dyDescent="0.2"/>
    <row r="4314" ht="12.75" customHeight="1" x14ac:dyDescent="0.2"/>
    <row r="4315" ht="12.75" customHeight="1" x14ac:dyDescent="0.2"/>
    <row r="4316" ht="12.75" customHeight="1" x14ac:dyDescent="0.2"/>
    <row r="4317" ht="12.75" customHeight="1" x14ac:dyDescent="0.2"/>
    <row r="4318" ht="12.75" customHeight="1" x14ac:dyDescent="0.2"/>
    <row r="4319" ht="12.75" customHeight="1" x14ac:dyDescent="0.2"/>
    <row r="4320" ht="12.75" customHeight="1" x14ac:dyDescent="0.2"/>
    <row r="4321" ht="12.75" customHeight="1" x14ac:dyDescent="0.2"/>
    <row r="4322" ht="12.75" customHeight="1" x14ac:dyDescent="0.2"/>
    <row r="4323" ht="12.75" customHeight="1" x14ac:dyDescent="0.2"/>
    <row r="4324" ht="12.75" customHeight="1" x14ac:dyDescent="0.2"/>
    <row r="4325" ht="12.75" customHeight="1" x14ac:dyDescent="0.2"/>
    <row r="4326" ht="12.75" customHeight="1" x14ac:dyDescent="0.2"/>
    <row r="4327" ht="12.75" customHeight="1" x14ac:dyDescent="0.2"/>
    <row r="4328" ht="12.75" customHeight="1" x14ac:dyDescent="0.2"/>
    <row r="4329" ht="12.75" customHeight="1" x14ac:dyDescent="0.2"/>
    <row r="4330" ht="12.75" customHeight="1" x14ac:dyDescent="0.2"/>
    <row r="4331" ht="12.75" customHeight="1" x14ac:dyDescent="0.2"/>
    <row r="4332" ht="12.75" customHeight="1" x14ac:dyDescent="0.2"/>
    <row r="4333" ht="12.75" customHeight="1" x14ac:dyDescent="0.2"/>
    <row r="4334" ht="12.75" customHeight="1" x14ac:dyDescent="0.2"/>
    <row r="4335" ht="12.75" customHeight="1" x14ac:dyDescent="0.2"/>
    <row r="4336" ht="12.75" customHeight="1" x14ac:dyDescent="0.2"/>
    <row r="4337" ht="12.75" customHeight="1" x14ac:dyDescent="0.2"/>
    <row r="4338" ht="12.75" customHeight="1" x14ac:dyDescent="0.2"/>
    <row r="4339" ht="12.75" customHeight="1" x14ac:dyDescent="0.2"/>
    <row r="4340" ht="12.75" customHeight="1" x14ac:dyDescent="0.2"/>
    <row r="4341" ht="12.75" customHeight="1" x14ac:dyDescent="0.2"/>
    <row r="4342" ht="12.75" customHeight="1" x14ac:dyDescent="0.2"/>
    <row r="4343" ht="12.75" customHeight="1" x14ac:dyDescent="0.2"/>
    <row r="4344" ht="12.75" customHeight="1" x14ac:dyDescent="0.2"/>
    <row r="4345" ht="12.75" customHeight="1" x14ac:dyDescent="0.2"/>
    <row r="4346" ht="12.75" customHeight="1" x14ac:dyDescent="0.2"/>
    <row r="4347" ht="12.75" customHeight="1" x14ac:dyDescent="0.2"/>
    <row r="4348" ht="12.75" customHeight="1" x14ac:dyDescent="0.2"/>
    <row r="4349" ht="12.75" customHeight="1" x14ac:dyDescent="0.2"/>
    <row r="4350" ht="12.75" customHeight="1" x14ac:dyDescent="0.2"/>
    <row r="4351" ht="12.75" customHeight="1" x14ac:dyDescent="0.2"/>
    <row r="4352" ht="12.75" customHeight="1" x14ac:dyDescent="0.2"/>
    <row r="4353" ht="12.75" customHeight="1" x14ac:dyDescent="0.2"/>
    <row r="4354" ht="12.75" customHeight="1" x14ac:dyDescent="0.2"/>
    <row r="4355" ht="12.75" customHeight="1" x14ac:dyDescent="0.2"/>
    <row r="4356" ht="12.75" customHeight="1" x14ac:dyDescent="0.2"/>
    <row r="4357" ht="12.75" customHeight="1" x14ac:dyDescent="0.2"/>
    <row r="4358" ht="12.75" customHeight="1" x14ac:dyDescent="0.2"/>
    <row r="4359" ht="12.75" customHeight="1" x14ac:dyDescent="0.2"/>
    <row r="4360" ht="12.75" customHeight="1" x14ac:dyDescent="0.2"/>
    <row r="4361" ht="12.75" customHeight="1" x14ac:dyDescent="0.2"/>
    <row r="4362" ht="12.75" customHeight="1" x14ac:dyDescent="0.2"/>
    <row r="4363" ht="12.75" customHeight="1" x14ac:dyDescent="0.2"/>
    <row r="4364" ht="12.75" customHeight="1" x14ac:dyDescent="0.2"/>
    <row r="4365" ht="12.75" customHeight="1" x14ac:dyDescent="0.2"/>
    <row r="4366" ht="12.75" customHeight="1" x14ac:dyDescent="0.2"/>
    <row r="4367" ht="12.75" customHeight="1" x14ac:dyDescent="0.2"/>
    <row r="4368" ht="12.75" customHeight="1" x14ac:dyDescent="0.2"/>
    <row r="4369" ht="12.75" customHeight="1" x14ac:dyDescent="0.2"/>
    <row r="4370" ht="12.75" customHeight="1" x14ac:dyDescent="0.2"/>
    <row r="4371" ht="12.75" customHeight="1" x14ac:dyDescent="0.2"/>
    <row r="4372" ht="12.75" customHeight="1" x14ac:dyDescent="0.2"/>
    <row r="4373" ht="12.75" customHeight="1" x14ac:dyDescent="0.2"/>
    <row r="4374" ht="12.75" customHeight="1" x14ac:dyDescent="0.2"/>
    <row r="4375" ht="12.75" customHeight="1" x14ac:dyDescent="0.2"/>
    <row r="4376" ht="12.75" customHeight="1" x14ac:dyDescent="0.2"/>
    <row r="4377" ht="12.75" customHeight="1" x14ac:dyDescent="0.2"/>
    <row r="4378" ht="12.75" customHeight="1" x14ac:dyDescent="0.2"/>
    <row r="4379" ht="12.75" customHeight="1" x14ac:dyDescent="0.2"/>
    <row r="4380" ht="12.75" customHeight="1" x14ac:dyDescent="0.2"/>
    <row r="4381" ht="12.75" customHeight="1" x14ac:dyDescent="0.2"/>
    <row r="4382" ht="12.75" customHeight="1" x14ac:dyDescent="0.2"/>
    <row r="4383" ht="12.75" customHeight="1" x14ac:dyDescent="0.2"/>
    <row r="4384" ht="12.75" customHeight="1" x14ac:dyDescent="0.2"/>
    <row r="4385" ht="12.75" customHeight="1" x14ac:dyDescent="0.2"/>
    <row r="4386" ht="12.75" customHeight="1" x14ac:dyDescent="0.2"/>
    <row r="4387" ht="12.75" customHeight="1" x14ac:dyDescent="0.2"/>
    <row r="4388" ht="12.75" customHeight="1" x14ac:dyDescent="0.2"/>
    <row r="4389" ht="12.75" customHeight="1" x14ac:dyDescent="0.2"/>
    <row r="4390" ht="12.75" customHeight="1" x14ac:dyDescent="0.2"/>
    <row r="4391" ht="12.75" customHeight="1" x14ac:dyDescent="0.2"/>
    <row r="4392" ht="12.75" customHeight="1" x14ac:dyDescent="0.2"/>
    <row r="4393" ht="12.75" customHeight="1" x14ac:dyDescent="0.2"/>
    <row r="4394" ht="12.75" customHeight="1" x14ac:dyDescent="0.2"/>
    <row r="4395" ht="12.75" customHeight="1" x14ac:dyDescent="0.2"/>
    <row r="4396" ht="12.75" customHeight="1" x14ac:dyDescent="0.2"/>
    <row r="4397" ht="12.75" customHeight="1" x14ac:dyDescent="0.2"/>
    <row r="4398" ht="12.75" customHeight="1" x14ac:dyDescent="0.2"/>
    <row r="4399" ht="12.75" customHeight="1" x14ac:dyDescent="0.2"/>
    <row r="4400" ht="12.75" customHeight="1" x14ac:dyDescent="0.2"/>
    <row r="4401" ht="12.75" customHeight="1" x14ac:dyDescent="0.2"/>
    <row r="4402" ht="12.75" customHeight="1" x14ac:dyDescent="0.2"/>
    <row r="4403" ht="12.75" customHeight="1" x14ac:dyDescent="0.2"/>
    <row r="4404" ht="12.75" customHeight="1" x14ac:dyDescent="0.2"/>
    <row r="4405" ht="12.75" customHeight="1" x14ac:dyDescent="0.2"/>
    <row r="4406" ht="12.75" customHeight="1" x14ac:dyDescent="0.2"/>
    <row r="4407" ht="12.75" customHeight="1" x14ac:dyDescent="0.2"/>
    <row r="4408" ht="12.75" customHeight="1" x14ac:dyDescent="0.2"/>
    <row r="4409" ht="12.75" customHeight="1" x14ac:dyDescent="0.2"/>
    <row r="4410" ht="12.75" customHeight="1" x14ac:dyDescent="0.2"/>
    <row r="4411" ht="12.75" customHeight="1" x14ac:dyDescent="0.2"/>
    <row r="4412" ht="12.75" customHeight="1" x14ac:dyDescent="0.2"/>
    <row r="4413" ht="12.75" customHeight="1" x14ac:dyDescent="0.2"/>
    <row r="4414" ht="12.75" customHeight="1" x14ac:dyDescent="0.2"/>
    <row r="4415" ht="12.75" customHeight="1" x14ac:dyDescent="0.2"/>
    <row r="4416" ht="12.75" customHeight="1" x14ac:dyDescent="0.2"/>
    <row r="4417" ht="12.75" customHeight="1" x14ac:dyDescent="0.2"/>
    <row r="4418" ht="12.75" customHeight="1" x14ac:dyDescent="0.2"/>
    <row r="4419" ht="12.75" customHeight="1" x14ac:dyDescent="0.2"/>
    <row r="4420" ht="12.75" customHeight="1" x14ac:dyDescent="0.2"/>
    <row r="4421" ht="12.75" customHeight="1" x14ac:dyDescent="0.2"/>
    <row r="4422" ht="12.75" customHeight="1" x14ac:dyDescent="0.2"/>
    <row r="4423" ht="12.75" customHeight="1" x14ac:dyDescent="0.2"/>
    <row r="4424" ht="12.75" customHeight="1" x14ac:dyDescent="0.2"/>
    <row r="4425" ht="12.75" customHeight="1" x14ac:dyDescent="0.2"/>
    <row r="4426" ht="12.75" customHeight="1" x14ac:dyDescent="0.2"/>
    <row r="4427" ht="12.75" customHeight="1" x14ac:dyDescent="0.2"/>
    <row r="4428" ht="12.75" customHeight="1" x14ac:dyDescent="0.2"/>
    <row r="4429" ht="12.75" customHeight="1" x14ac:dyDescent="0.2"/>
    <row r="4430" ht="12.75" customHeight="1" x14ac:dyDescent="0.2"/>
    <row r="4431" ht="12.75" customHeight="1" x14ac:dyDescent="0.2"/>
    <row r="4432" ht="12.75" customHeight="1" x14ac:dyDescent="0.2"/>
    <row r="4433" ht="12.75" customHeight="1" x14ac:dyDescent="0.2"/>
    <row r="4434" ht="12.75" customHeight="1" x14ac:dyDescent="0.2"/>
    <row r="4435" ht="12.75" customHeight="1" x14ac:dyDescent="0.2"/>
    <row r="4436" ht="12.75" customHeight="1" x14ac:dyDescent="0.2"/>
    <row r="4437" ht="12.75" customHeight="1" x14ac:dyDescent="0.2"/>
    <row r="4438" ht="12.75" customHeight="1" x14ac:dyDescent="0.2"/>
    <row r="4439" ht="12.75" customHeight="1" x14ac:dyDescent="0.2"/>
    <row r="4440" ht="12.75" customHeight="1" x14ac:dyDescent="0.2"/>
    <row r="4441" ht="12.75" customHeight="1" x14ac:dyDescent="0.2"/>
    <row r="4442" ht="12.75" customHeight="1" x14ac:dyDescent="0.2"/>
    <row r="4443" ht="12.75" customHeight="1" x14ac:dyDescent="0.2"/>
    <row r="4444" ht="12.75" customHeight="1" x14ac:dyDescent="0.2"/>
    <row r="4445" ht="12.75" customHeight="1" x14ac:dyDescent="0.2"/>
    <row r="4446" ht="12.75" customHeight="1" x14ac:dyDescent="0.2"/>
    <row r="4447" ht="12.75" customHeight="1" x14ac:dyDescent="0.2"/>
    <row r="4448" ht="12.75" customHeight="1" x14ac:dyDescent="0.2"/>
    <row r="4449" ht="12.75" customHeight="1" x14ac:dyDescent="0.2"/>
    <row r="4450" ht="12.75" customHeight="1" x14ac:dyDescent="0.2"/>
    <row r="4451" ht="12.75" customHeight="1" x14ac:dyDescent="0.2"/>
    <row r="4452" ht="12.75" customHeight="1" x14ac:dyDescent="0.2"/>
    <row r="4453" ht="12.75" customHeight="1" x14ac:dyDescent="0.2"/>
    <row r="4454" ht="12.75" customHeight="1" x14ac:dyDescent="0.2"/>
    <row r="4455" ht="12.75" customHeight="1" x14ac:dyDescent="0.2"/>
    <row r="4456" ht="12.75" customHeight="1" x14ac:dyDescent="0.2"/>
    <row r="4457" ht="12.75" customHeight="1" x14ac:dyDescent="0.2"/>
    <row r="4458" ht="12.75" customHeight="1" x14ac:dyDescent="0.2"/>
    <row r="4459" ht="12.75" customHeight="1" x14ac:dyDescent="0.2"/>
    <row r="4460" ht="12.75" customHeight="1" x14ac:dyDescent="0.2"/>
    <row r="4461" ht="12.75" customHeight="1" x14ac:dyDescent="0.2"/>
    <row r="4462" ht="12.75" customHeight="1" x14ac:dyDescent="0.2"/>
    <row r="4463" ht="12.75" customHeight="1" x14ac:dyDescent="0.2"/>
    <row r="4464" ht="12.75" customHeight="1" x14ac:dyDescent="0.2"/>
    <row r="4465" ht="12.75" customHeight="1" x14ac:dyDescent="0.2"/>
    <row r="4466" ht="12.75" customHeight="1" x14ac:dyDescent="0.2"/>
    <row r="4467" ht="12.75" customHeight="1" x14ac:dyDescent="0.2"/>
    <row r="4468" ht="12.75" customHeight="1" x14ac:dyDescent="0.2"/>
    <row r="4469" ht="12.75" customHeight="1" x14ac:dyDescent="0.2"/>
    <row r="4470" ht="12.75" customHeight="1" x14ac:dyDescent="0.2"/>
    <row r="4471" ht="12.75" customHeight="1" x14ac:dyDescent="0.2"/>
    <row r="4472" ht="12.75" customHeight="1" x14ac:dyDescent="0.2"/>
    <row r="4473" ht="12.75" customHeight="1" x14ac:dyDescent="0.2"/>
    <row r="4474" ht="12.75" customHeight="1" x14ac:dyDescent="0.2"/>
    <row r="4475" ht="12.75" customHeight="1" x14ac:dyDescent="0.2"/>
    <row r="4476" ht="12.75" customHeight="1" x14ac:dyDescent="0.2"/>
    <row r="4477" ht="12.75" customHeight="1" x14ac:dyDescent="0.2"/>
    <row r="4478" ht="12.75" customHeight="1" x14ac:dyDescent="0.2"/>
    <row r="4479" ht="12.75" customHeight="1" x14ac:dyDescent="0.2"/>
    <row r="4480" ht="12.75" customHeight="1" x14ac:dyDescent="0.2"/>
    <row r="4481" ht="12.75" customHeight="1" x14ac:dyDescent="0.2"/>
    <row r="4482" ht="12.75" customHeight="1" x14ac:dyDescent="0.2"/>
    <row r="4483" ht="12.75" customHeight="1" x14ac:dyDescent="0.2"/>
    <row r="4484" ht="12.75" customHeight="1" x14ac:dyDescent="0.2"/>
    <row r="4485" ht="12.75" customHeight="1" x14ac:dyDescent="0.2"/>
    <row r="4486" ht="12.75" customHeight="1" x14ac:dyDescent="0.2"/>
    <row r="4487" ht="12.75" customHeight="1" x14ac:dyDescent="0.2"/>
    <row r="4488" ht="12.75" customHeight="1" x14ac:dyDescent="0.2"/>
    <row r="4489" ht="12.75" customHeight="1" x14ac:dyDescent="0.2"/>
    <row r="4490" ht="12.75" customHeight="1" x14ac:dyDescent="0.2"/>
    <row r="4491" ht="12.75" customHeight="1" x14ac:dyDescent="0.2"/>
    <row r="4492" ht="12.75" customHeight="1" x14ac:dyDescent="0.2"/>
    <row r="4493" ht="12.75" customHeight="1" x14ac:dyDescent="0.2"/>
    <row r="4494" ht="12.75" customHeight="1" x14ac:dyDescent="0.2"/>
    <row r="4495" ht="12.75" customHeight="1" x14ac:dyDescent="0.2"/>
    <row r="4496" ht="12.75" customHeight="1" x14ac:dyDescent="0.2"/>
    <row r="4497" ht="12.75" customHeight="1" x14ac:dyDescent="0.2"/>
    <row r="4498" ht="12.75" customHeight="1" x14ac:dyDescent="0.2"/>
    <row r="4499" ht="12.75" customHeight="1" x14ac:dyDescent="0.2"/>
    <row r="4500" ht="12.75" customHeight="1" x14ac:dyDescent="0.2"/>
    <row r="4501" ht="12.75" customHeight="1" x14ac:dyDescent="0.2"/>
    <row r="4502" ht="12.75" customHeight="1" x14ac:dyDescent="0.2"/>
    <row r="4503" ht="12.75" customHeight="1" x14ac:dyDescent="0.2"/>
    <row r="4504" ht="12.75" customHeight="1" x14ac:dyDescent="0.2"/>
    <row r="4505" ht="12.75" customHeight="1" x14ac:dyDescent="0.2"/>
    <row r="4506" ht="12.75" customHeight="1" x14ac:dyDescent="0.2"/>
    <row r="4507" ht="12.75" customHeight="1" x14ac:dyDescent="0.2"/>
    <row r="4508" ht="12.75" customHeight="1" x14ac:dyDescent="0.2"/>
    <row r="4509" ht="12.75" customHeight="1" x14ac:dyDescent="0.2"/>
    <row r="4510" ht="12.75" customHeight="1" x14ac:dyDescent="0.2"/>
    <row r="4511" ht="12.75" customHeight="1" x14ac:dyDescent="0.2"/>
    <row r="4512" ht="12.75" customHeight="1" x14ac:dyDescent="0.2"/>
    <row r="4513" ht="12.75" customHeight="1" x14ac:dyDescent="0.2"/>
    <row r="4514" ht="12.75" customHeight="1" x14ac:dyDescent="0.2"/>
    <row r="4515" ht="12.75" customHeight="1" x14ac:dyDescent="0.2"/>
    <row r="4516" ht="12.75" customHeight="1" x14ac:dyDescent="0.2"/>
    <row r="4517" ht="12.75" customHeight="1" x14ac:dyDescent="0.2"/>
    <row r="4518" ht="12.75" customHeight="1" x14ac:dyDescent="0.2"/>
    <row r="4519" ht="12.75" customHeight="1" x14ac:dyDescent="0.2"/>
    <row r="4520" ht="12.75" customHeight="1" x14ac:dyDescent="0.2"/>
    <row r="4521" ht="12.75" customHeight="1" x14ac:dyDescent="0.2"/>
    <row r="4522" ht="12.75" customHeight="1" x14ac:dyDescent="0.2"/>
    <row r="4523" ht="12.75" customHeight="1" x14ac:dyDescent="0.2"/>
    <row r="4524" ht="12.75" customHeight="1" x14ac:dyDescent="0.2"/>
    <row r="4525" ht="12.75" customHeight="1" x14ac:dyDescent="0.2"/>
    <row r="4526" ht="12.75" customHeight="1" x14ac:dyDescent="0.2"/>
    <row r="4527" ht="12.75" customHeight="1" x14ac:dyDescent="0.2"/>
    <row r="4528" ht="12.75" customHeight="1" x14ac:dyDescent="0.2"/>
    <row r="4529" ht="12.75" customHeight="1" x14ac:dyDescent="0.2"/>
    <row r="4530" ht="12.75" customHeight="1" x14ac:dyDescent="0.2"/>
    <row r="4531" ht="12.75" customHeight="1" x14ac:dyDescent="0.2"/>
    <row r="4532" ht="12.75" customHeight="1" x14ac:dyDescent="0.2"/>
    <row r="4533" ht="12.75" customHeight="1" x14ac:dyDescent="0.2"/>
    <row r="4534" ht="12.75" customHeight="1" x14ac:dyDescent="0.2"/>
    <row r="4535" ht="12.75" customHeight="1" x14ac:dyDescent="0.2"/>
    <row r="4536" ht="12.75" customHeight="1" x14ac:dyDescent="0.2"/>
    <row r="4537" ht="12.75" customHeight="1" x14ac:dyDescent="0.2"/>
    <row r="4538" ht="12.75" customHeight="1" x14ac:dyDescent="0.2"/>
    <row r="4539" ht="12.75" customHeight="1" x14ac:dyDescent="0.2"/>
    <row r="4540" ht="12.75" customHeight="1" x14ac:dyDescent="0.2"/>
    <row r="4541" ht="12.75" customHeight="1" x14ac:dyDescent="0.2"/>
    <row r="4542" ht="12.75" customHeight="1" x14ac:dyDescent="0.2"/>
    <row r="4543" ht="12.75" customHeight="1" x14ac:dyDescent="0.2"/>
    <row r="4544" ht="12.75" customHeight="1" x14ac:dyDescent="0.2"/>
    <row r="4545" ht="12.75" customHeight="1" x14ac:dyDescent="0.2"/>
    <row r="4546" ht="12.75" customHeight="1" x14ac:dyDescent="0.2"/>
    <row r="4547" ht="12.75" customHeight="1" x14ac:dyDescent="0.2"/>
    <row r="4548" ht="12.75" customHeight="1" x14ac:dyDescent="0.2"/>
    <row r="4549" ht="12.75" customHeight="1" x14ac:dyDescent="0.2"/>
    <row r="4550" ht="12.75" customHeight="1" x14ac:dyDescent="0.2"/>
    <row r="4551" ht="12.75" customHeight="1" x14ac:dyDescent="0.2"/>
    <row r="4552" ht="12.75" customHeight="1" x14ac:dyDescent="0.2"/>
    <row r="4553" ht="12.75" customHeight="1" x14ac:dyDescent="0.2"/>
    <row r="4554" ht="12.75" customHeight="1" x14ac:dyDescent="0.2"/>
    <row r="4555" ht="12.75" customHeight="1" x14ac:dyDescent="0.2"/>
    <row r="4556" ht="12.75" customHeight="1" x14ac:dyDescent="0.2"/>
    <row r="4557" ht="12.75" customHeight="1" x14ac:dyDescent="0.2"/>
    <row r="4558" ht="12.75" customHeight="1" x14ac:dyDescent="0.2"/>
    <row r="4559" ht="12.75" customHeight="1" x14ac:dyDescent="0.2"/>
    <row r="4560" ht="12.75" customHeight="1" x14ac:dyDescent="0.2"/>
    <row r="4561" ht="12.75" customHeight="1" x14ac:dyDescent="0.2"/>
    <row r="4562" ht="12.75" customHeight="1" x14ac:dyDescent="0.2"/>
    <row r="4563" ht="12.75" customHeight="1" x14ac:dyDescent="0.2"/>
    <row r="4564" ht="12.75" customHeight="1" x14ac:dyDescent="0.2"/>
    <row r="4565" ht="12.75" customHeight="1" x14ac:dyDescent="0.2"/>
    <row r="4566" ht="12.75" customHeight="1" x14ac:dyDescent="0.2"/>
    <row r="4567" ht="12.75" customHeight="1" x14ac:dyDescent="0.2"/>
    <row r="4568" ht="12.75" customHeight="1" x14ac:dyDescent="0.2"/>
    <row r="4569" ht="12.75" customHeight="1" x14ac:dyDescent="0.2"/>
    <row r="4570" ht="12.75" customHeight="1" x14ac:dyDescent="0.2"/>
    <row r="4571" ht="12.75" customHeight="1" x14ac:dyDescent="0.2"/>
    <row r="4572" ht="12.75" customHeight="1" x14ac:dyDescent="0.2"/>
    <row r="4573" ht="12.75" customHeight="1" x14ac:dyDescent="0.2"/>
    <row r="4574" ht="12.75" customHeight="1" x14ac:dyDescent="0.2"/>
    <row r="4575" ht="12.75" customHeight="1" x14ac:dyDescent="0.2"/>
    <row r="4576" ht="12.75" customHeight="1" x14ac:dyDescent="0.2"/>
    <row r="4577" ht="12.75" customHeight="1" x14ac:dyDescent="0.2"/>
    <row r="4578" ht="12.75" customHeight="1" x14ac:dyDescent="0.2"/>
    <row r="4579" ht="12.75" customHeight="1" x14ac:dyDescent="0.2"/>
    <row r="4580" ht="12.75" customHeight="1" x14ac:dyDescent="0.2"/>
    <row r="4581" ht="12.75" customHeight="1" x14ac:dyDescent="0.2"/>
    <row r="4582" ht="12.75" customHeight="1" x14ac:dyDescent="0.2"/>
    <row r="4583" ht="12.75" customHeight="1" x14ac:dyDescent="0.2"/>
    <row r="4584" ht="12.75" customHeight="1" x14ac:dyDescent="0.2"/>
    <row r="4585" ht="12.75" customHeight="1" x14ac:dyDescent="0.2"/>
    <row r="4586" ht="12.75" customHeight="1" x14ac:dyDescent="0.2"/>
    <row r="4587" ht="12.75" customHeight="1" x14ac:dyDescent="0.2"/>
    <row r="4588" ht="12.75" customHeight="1" x14ac:dyDescent="0.2"/>
    <row r="4589" ht="12.75" customHeight="1" x14ac:dyDescent="0.2"/>
    <row r="4590" ht="12.75" customHeight="1" x14ac:dyDescent="0.2"/>
    <row r="4591" ht="12.75" customHeight="1" x14ac:dyDescent="0.2"/>
    <row r="4592" ht="12.75" customHeight="1" x14ac:dyDescent="0.2"/>
    <row r="4593" ht="12.75" customHeight="1" x14ac:dyDescent="0.2"/>
    <row r="4594" ht="12.75" customHeight="1" x14ac:dyDescent="0.2"/>
    <row r="4595" ht="12.75" customHeight="1" x14ac:dyDescent="0.2"/>
    <row r="4596" ht="12.75" customHeight="1" x14ac:dyDescent="0.2"/>
    <row r="4597" ht="12.75" customHeight="1" x14ac:dyDescent="0.2"/>
    <row r="4598" ht="12.75" customHeight="1" x14ac:dyDescent="0.2"/>
    <row r="4599" ht="12.75" customHeight="1" x14ac:dyDescent="0.2"/>
    <row r="4600" ht="12.75" customHeight="1" x14ac:dyDescent="0.2"/>
    <row r="4601" ht="12.75" customHeight="1" x14ac:dyDescent="0.2"/>
    <row r="4602" ht="12.75" customHeight="1" x14ac:dyDescent="0.2"/>
    <row r="4603" ht="12.75" customHeight="1" x14ac:dyDescent="0.2"/>
    <row r="4604" ht="12.75" customHeight="1" x14ac:dyDescent="0.2"/>
    <row r="4605" ht="12.75" customHeight="1" x14ac:dyDescent="0.2"/>
    <row r="4606" ht="12.75" customHeight="1" x14ac:dyDescent="0.2"/>
    <row r="4607" ht="12.75" customHeight="1" x14ac:dyDescent="0.2"/>
    <row r="4608" ht="12.75" customHeight="1" x14ac:dyDescent="0.2"/>
    <row r="4609" ht="12.75" customHeight="1" x14ac:dyDescent="0.2"/>
    <row r="4610" ht="12.75" customHeight="1" x14ac:dyDescent="0.2"/>
    <row r="4611" ht="12.75" customHeight="1" x14ac:dyDescent="0.2"/>
    <row r="4612" ht="12.75" customHeight="1" x14ac:dyDescent="0.2"/>
    <row r="4613" ht="12.75" customHeight="1" x14ac:dyDescent="0.2"/>
    <row r="4614" ht="12.75" customHeight="1" x14ac:dyDescent="0.2"/>
    <row r="4615" ht="12.75" customHeight="1" x14ac:dyDescent="0.2"/>
    <row r="4616" ht="12.75" customHeight="1" x14ac:dyDescent="0.2"/>
    <row r="4617" ht="12.75" customHeight="1" x14ac:dyDescent="0.2"/>
    <row r="4618" ht="12.75" customHeight="1" x14ac:dyDescent="0.2"/>
    <row r="4619" ht="12.75" customHeight="1" x14ac:dyDescent="0.2"/>
    <row r="4620" ht="12.75" customHeight="1" x14ac:dyDescent="0.2"/>
    <row r="4621" ht="12.75" customHeight="1" x14ac:dyDescent="0.2"/>
    <row r="4622" ht="12.75" customHeight="1" x14ac:dyDescent="0.2"/>
    <row r="4623" ht="12.75" customHeight="1" x14ac:dyDescent="0.2"/>
    <row r="4624" ht="12.75" customHeight="1" x14ac:dyDescent="0.2"/>
    <row r="4625" ht="12.75" customHeight="1" x14ac:dyDescent="0.2"/>
    <row r="4626" ht="12.75" customHeight="1" x14ac:dyDescent="0.2"/>
    <row r="4627" ht="12.75" customHeight="1" x14ac:dyDescent="0.2"/>
    <row r="4628" ht="12.75" customHeight="1" x14ac:dyDescent="0.2"/>
    <row r="4629" ht="12.75" customHeight="1" x14ac:dyDescent="0.2"/>
    <row r="4630" ht="12.75" customHeight="1" x14ac:dyDescent="0.2"/>
    <row r="4631" ht="12.75" customHeight="1" x14ac:dyDescent="0.2"/>
    <row r="4632" ht="12.75" customHeight="1" x14ac:dyDescent="0.2"/>
    <row r="4633" ht="12.75" customHeight="1" x14ac:dyDescent="0.2"/>
    <row r="4634" ht="12.75" customHeight="1" x14ac:dyDescent="0.2"/>
    <row r="4635" ht="12.75" customHeight="1" x14ac:dyDescent="0.2"/>
    <row r="4636" ht="12.75" customHeight="1" x14ac:dyDescent="0.2"/>
    <row r="4637" ht="12.75" customHeight="1" x14ac:dyDescent="0.2"/>
    <row r="4638" ht="12.75" customHeight="1" x14ac:dyDescent="0.2"/>
    <row r="4639" ht="12.75" customHeight="1" x14ac:dyDescent="0.2"/>
    <row r="4640" ht="12.75" customHeight="1" x14ac:dyDescent="0.2"/>
    <row r="4641" ht="12.75" customHeight="1" x14ac:dyDescent="0.2"/>
    <row r="4642" ht="12.75" customHeight="1" x14ac:dyDescent="0.2"/>
    <row r="4643" ht="12.75" customHeight="1" x14ac:dyDescent="0.2"/>
    <row r="4644" ht="12.75" customHeight="1" x14ac:dyDescent="0.2"/>
    <row r="4645" ht="12.75" customHeight="1" x14ac:dyDescent="0.2"/>
    <row r="4646" ht="12.75" customHeight="1" x14ac:dyDescent="0.2"/>
    <row r="4647" ht="12.75" customHeight="1" x14ac:dyDescent="0.2"/>
    <row r="4648" ht="12.75" customHeight="1" x14ac:dyDescent="0.2"/>
    <row r="4649" ht="12.75" customHeight="1" x14ac:dyDescent="0.2"/>
    <row r="4650" ht="12.75" customHeight="1" x14ac:dyDescent="0.2"/>
    <row r="4651" ht="12.75" customHeight="1" x14ac:dyDescent="0.2"/>
    <row r="4652" ht="12.75" customHeight="1" x14ac:dyDescent="0.2"/>
    <row r="4653" ht="12.75" customHeight="1" x14ac:dyDescent="0.2"/>
    <row r="4654" ht="12.75" customHeight="1" x14ac:dyDescent="0.2"/>
    <row r="4655" ht="12.75" customHeight="1" x14ac:dyDescent="0.2"/>
    <row r="4656" ht="12.75" customHeight="1" x14ac:dyDescent="0.2"/>
    <row r="4657" ht="12.75" customHeight="1" x14ac:dyDescent="0.2"/>
    <row r="4658" ht="12.75" customHeight="1" x14ac:dyDescent="0.2"/>
    <row r="4659" ht="12.75" customHeight="1" x14ac:dyDescent="0.2"/>
    <row r="4660" ht="12.75" customHeight="1" x14ac:dyDescent="0.2"/>
    <row r="4661" ht="12.75" customHeight="1" x14ac:dyDescent="0.2"/>
    <row r="4662" ht="12.75" customHeight="1" x14ac:dyDescent="0.2"/>
    <row r="4663" ht="12.75" customHeight="1" x14ac:dyDescent="0.2"/>
    <row r="4664" ht="12.75" customHeight="1" x14ac:dyDescent="0.2"/>
    <row r="4665" ht="12.75" customHeight="1" x14ac:dyDescent="0.2"/>
    <row r="4666" ht="12.75" customHeight="1" x14ac:dyDescent="0.2"/>
    <row r="4667" ht="12.75" customHeight="1" x14ac:dyDescent="0.2"/>
    <row r="4668" ht="12.75" customHeight="1" x14ac:dyDescent="0.2"/>
    <row r="4669" ht="12.75" customHeight="1" x14ac:dyDescent="0.2"/>
    <row r="4670" ht="12.75" customHeight="1" x14ac:dyDescent="0.2"/>
    <row r="4671" ht="12.75" customHeight="1" x14ac:dyDescent="0.2"/>
    <row r="4672" ht="12.75" customHeight="1" x14ac:dyDescent="0.2"/>
    <row r="4673" ht="12.75" customHeight="1" x14ac:dyDescent="0.2"/>
    <row r="4674" ht="12.75" customHeight="1" x14ac:dyDescent="0.2"/>
    <row r="4675" ht="12.75" customHeight="1" x14ac:dyDescent="0.2"/>
    <row r="4676" ht="12.75" customHeight="1" x14ac:dyDescent="0.2"/>
    <row r="4677" ht="12.75" customHeight="1" x14ac:dyDescent="0.2"/>
    <row r="4678" ht="12.75" customHeight="1" x14ac:dyDescent="0.2"/>
    <row r="4679" ht="12.75" customHeight="1" x14ac:dyDescent="0.2"/>
    <row r="4680" ht="12.75" customHeight="1" x14ac:dyDescent="0.2"/>
    <row r="4681" ht="12.75" customHeight="1" x14ac:dyDescent="0.2"/>
    <row r="4682" ht="12.75" customHeight="1" x14ac:dyDescent="0.2"/>
    <row r="4683" ht="12.75" customHeight="1" x14ac:dyDescent="0.2"/>
    <row r="4684" ht="12.75" customHeight="1" x14ac:dyDescent="0.2"/>
    <row r="4685" ht="12.75" customHeight="1" x14ac:dyDescent="0.2"/>
    <row r="4686" ht="12.75" customHeight="1" x14ac:dyDescent="0.2"/>
    <row r="4687" ht="12.75" customHeight="1" x14ac:dyDescent="0.2"/>
    <row r="4688" ht="12.75" customHeight="1" x14ac:dyDescent="0.2"/>
    <row r="4689" ht="12.75" customHeight="1" x14ac:dyDescent="0.2"/>
    <row r="4690" ht="12.75" customHeight="1" x14ac:dyDescent="0.2"/>
    <row r="4691" ht="12.75" customHeight="1" x14ac:dyDescent="0.2"/>
    <row r="4692" ht="12.75" customHeight="1" x14ac:dyDescent="0.2"/>
    <row r="4693" ht="12.75" customHeight="1" x14ac:dyDescent="0.2"/>
    <row r="4694" ht="12.75" customHeight="1" x14ac:dyDescent="0.2"/>
    <row r="4695" ht="12.75" customHeight="1" x14ac:dyDescent="0.2"/>
    <row r="4696" ht="12.75" customHeight="1" x14ac:dyDescent="0.2"/>
    <row r="4697" ht="12.75" customHeight="1" x14ac:dyDescent="0.2"/>
    <row r="4698" ht="12.75" customHeight="1" x14ac:dyDescent="0.2"/>
    <row r="4699" ht="12.75" customHeight="1" x14ac:dyDescent="0.2"/>
    <row r="4700" ht="12.75" customHeight="1" x14ac:dyDescent="0.2"/>
    <row r="4701" ht="12.75" customHeight="1" x14ac:dyDescent="0.2"/>
    <row r="4702" ht="12.75" customHeight="1" x14ac:dyDescent="0.2"/>
    <row r="4703" ht="12.75" customHeight="1" x14ac:dyDescent="0.2"/>
    <row r="4704" ht="12.75" customHeight="1" x14ac:dyDescent="0.2"/>
    <row r="4705" ht="12.75" customHeight="1" x14ac:dyDescent="0.2"/>
    <row r="4706" ht="12.75" customHeight="1" x14ac:dyDescent="0.2"/>
    <row r="4707" ht="12.75" customHeight="1" x14ac:dyDescent="0.2"/>
    <row r="4708" ht="12.75" customHeight="1" x14ac:dyDescent="0.2"/>
    <row r="4709" ht="12.75" customHeight="1" x14ac:dyDescent="0.2"/>
    <row r="4710" ht="12.75" customHeight="1" x14ac:dyDescent="0.2"/>
    <row r="4711" ht="12.75" customHeight="1" x14ac:dyDescent="0.2"/>
    <row r="4712" ht="12.75" customHeight="1" x14ac:dyDescent="0.2"/>
    <row r="4713" ht="12.75" customHeight="1" x14ac:dyDescent="0.2"/>
    <row r="4714" ht="12.75" customHeight="1" x14ac:dyDescent="0.2"/>
    <row r="4715" ht="12.75" customHeight="1" x14ac:dyDescent="0.2"/>
    <row r="4716" ht="12.75" customHeight="1" x14ac:dyDescent="0.2"/>
    <row r="4717" ht="12.75" customHeight="1" x14ac:dyDescent="0.2"/>
    <row r="4718" ht="12.75" customHeight="1" x14ac:dyDescent="0.2"/>
    <row r="4719" ht="12.75" customHeight="1" x14ac:dyDescent="0.2"/>
    <row r="4720" ht="12.75" customHeight="1" x14ac:dyDescent="0.2"/>
    <row r="4721" ht="12.75" customHeight="1" x14ac:dyDescent="0.2"/>
    <row r="4722" ht="12.75" customHeight="1" x14ac:dyDescent="0.2"/>
    <row r="4723" ht="12.75" customHeight="1" x14ac:dyDescent="0.2"/>
    <row r="4724" ht="12.75" customHeight="1" x14ac:dyDescent="0.2"/>
    <row r="4725" ht="12.75" customHeight="1" x14ac:dyDescent="0.2"/>
    <row r="4726" ht="12.75" customHeight="1" x14ac:dyDescent="0.2"/>
    <row r="4727" ht="12.75" customHeight="1" x14ac:dyDescent="0.2"/>
    <row r="4728" ht="12.75" customHeight="1" x14ac:dyDescent="0.2"/>
    <row r="4729" ht="12.75" customHeight="1" x14ac:dyDescent="0.2"/>
    <row r="4730" ht="12.75" customHeight="1" x14ac:dyDescent="0.2"/>
    <row r="4731" ht="12.75" customHeight="1" x14ac:dyDescent="0.2"/>
    <row r="4732" ht="12.75" customHeight="1" x14ac:dyDescent="0.2"/>
    <row r="4733" ht="12.75" customHeight="1" x14ac:dyDescent="0.2"/>
    <row r="4734" ht="12.75" customHeight="1" x14ac:dyDescent="0.2"/>
    <row r="4735" ht="12.75" customHeight="1" x14ac:dyDescent="0.2"/>
    <row r="4736" ht="12.75" customHeight="1" x14ac:dyDescent="0.2"/>
    <row r="4737" ht="12.75" customHeight="1" x14ac:dyDescent="0.2"/>
    <row r="4738" ht="12.75" customHeight="1" x14ac:dyDescent="0.2"/>
    <row r="4739" ht="12.75" customHeight="1" x14ac:dyDescent="0.2"/>
    <row r="4740" ht="12.75" customHeight="1" x14ac:dyDescent="0.2"/>
    <row r="4741" ht="12.75" customHeight="1" x14ac:dyDescent="0.2"/>
    <row r="4742" ht="12.75" customHeight="1" x14ac:dyDescent="0.2"/>
    <row r="4743" ht="12.75" customHeight="1" x14ac:dyDescent="0.2"/>
    <row r="4744" ht="12.75" customHeight="1" x14ac:dyDescent="0.2"/>
    <row r="4745" ht="12.75" customHeight="1" x14ac:dyDescent="0.2"/>
    <row r="4746" ht="12.75" customHeight="1" x14ac:dyDescent="0.2"/>
    <row r="4747" ht="12.75" customHeight="1" x14ac:dyDescent="0.2"/>
    <row r="4748" ht="12.75" customHeight="1" x14ac:dyDescent="0.2"/>
    <row r="4749" ht="12.75" customHeight="1" x14ac:dyDescent="0.2"/>
    <row r="4750" ht="12.75" customHeight="1" x14ac:dyDescent="0.2"/>
    <row r="4751" ht="12.75" customHeight="1" x14ac:dyDescent="0.2"/>
    <row r="4752" ht="12.75" customHeight="1" x14ac:dyDescent="0.2"/>
    <row r="4753" ht="12.75" customHeight="1" x14ac:dyDescent="0.2"/>
    <row r="4754" ht="12.75" customHeight="1" x14ac:dyDescent="0.2"/>
    <row r="4755" ht="12.75" customHeight="1" x14ac:dyDescent="0.2"/>
    <row r="4756" ht="12.75" customHeight="1" x14ac:dyDescent="0.2"/>
    <row r="4757" ht="12.75" customHeight="1" x14ac:dyDescent="0.2"/>
    <row r="4758" ht="12.75" customHeight="1" x14ac:dyDescent="0.2"/>
    <row r="4759" ht="12.75" customHeight="1" x14ac:dyDescent="0.2"/>
    <row r="4760" ht="12.75" customHeight="1" x14ac:dyDescent="0.2"/>
    <row r="4761" ht="12.75" customHeight="1" x14ac:dyDescent="0.2"/>
    <row r="4762" ht="12.75" customHeight="1" x14ac:dyDescent="0.2"/>
    <row r="4763" ht="12.75" customHeight="1" x14ac:dyDescent="0.2"/>
    <row r="4764" ht="12.75" customHeight="1" x14ac:dyDescent="0.2"/>
    <row r="4765" ht="12.75" customHeight="1" x14ac:dyDescent="0.2"/>
    <row r="4766" ht="12.75" customHeight="1" x14ac:dyDescent="0.2"/>
    <row r="4767" ht="12.75" customHeight="1" x14ac:dyDescent="0.2"/>
    <row r="4768" ht="12.75" customHeight="1" x14ac:dyDescent="0.2"/>
    <row r="4769" ht="12.75" customHeight="1" x14ac:dyDescent="0.2"/>
    <row r="4770" ht="12.75" customHeight="1" x14ac:dyDescent="0.2"/>
    <row r="4771" ht="12.75" customHeight="1" x14ac:dyDescent="0.2"/>
    <row r="4772" ht="12.75" customHeight="1" x14ac:dyDescent="0.2"/>
    <row r="4773" ht="12.75" customHeight="1" x14ac:dyDescent="0.2"/>
    <row r="4774" ht="12.75" customHeight="1" x14ac:dyDescent="0.2"/>
    <row r="4775" ht="12.75" customHeight="1" x14ac:dyDescent="0.2"/>
    <row r="4776" ht="12.75" customHeight="1" x14ac:dyDescent="0.2"/>
    <row r="4777" ht="12.75" customHeight="1" x14ac:dyDescent="0.2"/>
    <row r="4778" ht="12.75" customHeight="1" x14ac:dyDescent="0.2"/>
    <row r="4779" ht="12.75" customHeight="1" x14ac:dyDescent="0.2"/>
    <row r="4780" ht="12.75" customHeight="1" x14ac:dyDescent="0.2"/>
    <row r="4781" ht="12.75" customHeight="1" x14ac:dyDescent="0.2"/>
    <row r="4782" ht="12.75" customHeight="1" x14ac:dyDescent="0.2"/>
    <row r="4783" ht="12.75" customHeight="1" x14ac:dyDescent="0.2"/>
    <row r="4784" ht="12.75" customHeight="1" x14ac:dyDescent="0.2"/>
    <row r="4785" ht="12.75" customHeight="1" x14ac:dyDescent="0.2"/>
    <row r="4786" ht="12.75" customHeight="1" x14ac:dyDescent="0.2"/>
    <row r="4787" ht="12.75" customHeight="1" x14ac:dyDescent="0.2"/>
    <row r="4788" ht="12.75" customHeight="1" x14ac:dyDescent="0.2"/>
    <row r="4789" ht="12.75" customHeight="1" x14ac:dyDescent="0.2"/>
    <row r="4790" ht="12.75" customHeight="1" x14ac:dyDescent="0.2"/>
    <row r="4791" ht="12.75" customHeight="1" x14ac:dyDescent="0.2"/>
    <row r="4792" ht="12.75" customHeight="1" x14ac:dyDescent="0.2"/>
    <row r="4793" ht="12.75" customHeight="1" x14ac:dyDescent="0.2"/>
    <row r="4794" ht="12.75" customHeight="1" x14ac:dyDescent="0.2"/>
    <row r="4795" ht="12.75" customHeight="1" x14ac:dyDescent="0.2"/>
    <row r="4796" ht="12.75" customHeight="1" x14ac:dyDescent="0.2"/>
    <row r="4797" ht="12.75" customHeight="1" x14ac:dyDescent="0.2"/>
    <row r="4798" ht="12.75" customHeight="1" x14ac:dyDescent="0.2"/>
    <row r="4799" ht="12.75" customHeight="1" x14ac:dyDescent="0.2"/>
    <row r="4800" ht="12.75" customHeight="1" x14ac:dyDescent="0.2"/>
    <row r="4801" ht="12.75" customHeight="1" x14ac:dyDescent="0.2"/>
    <row r="4802" ht="12.75" customHeight="1" x14ac:dyDescent="0.2"/>
    <row r="4803" ht="12.75" customHeight="1" x14ac:dyDescent="0.2"/>
    <row r="4804" ht="12.75" customHeight="1" x14ac:dyDescent="0.2"/>
    <row r="4805" ht="12.75" customHeight="1" x14ac:dyDescent="0.2"/>
    <row r="4806" ht="12.75" customHeight="1" x14ac:dyDescent="0.2"/>
    <row r="4807" ht="12.75" customHeight="1" x14ac:dyDescent="0.2"/>
    <row r="4808" ht="12.75" customHeight="1" x14ac:dyDescent="0.2"/>
    <row r="4809" ht="12.75" customHeight="1" x14ac:dyDescent="0.2"/>
    <row r="4810" ht="12.75" customHeight="1" x14ac:dyDescent="0.2"/>
    <row r="4811" ht="12.75" customHeight="1" x14ac:dyDescent="0.2"/>
    <row r="4812" ht="12.75" customHeight="1" x14ac:dyDescent="0.2"/>
    <row r="4813" ht="12.75" customHeight="1" x14ac:dyDescent="0.2"/>
    <row r="4814" ht="12.75" customHeight="1" x14ac:dyDescent="0.2"/>
    <row r="4815" ht="12.75" customHeight="1" x14ac:dyDescent="0.2"/>
    <row r="4816" ht="12.75" customHeight="1" x14ac:dyDescent="0.2"/>
    <row r="4817" ht="12.75" customHeight="1" x14ac:dyDescent="0.2"/>
    <row r="4818" ht="12.75" customHeight="1" x14ac:dyDescent="0.2"/>
    <row r="4819" ht="12.75" customHeight="1" x14ac:dyDescent="0.2"/>
    <row r="4820" ht="12.75" customHeight="1" x14ac:dyDescent="0.2"/>
    <row r="4821" ht="12.75" customHeight="1" x14ac:dyDescent="0.2"/>
    <row r="4822" ht="12.75" customHeight="1" x14ac:dyDescent="0.2"/>
    <row r="4823" ht="12.75" customHeight="1" x14ac:dyDescent="0.2"/>
    <row r="4824" ht="12.75" customHeight="1" x14ac:dyDescent="0.2"/>
    <row r="4825" ht="12.75" customHeight="1" x14ac:dyDescent="0.2"/>
    <row r="4826" ht="12.75" customHeight="1" x14ac:dyDescent="0.2"/>
    <row r="4827" ht="12.75" customHeight="1" x14ac:dyDescent="0.2"/>
    <row r="4828" ht="12.75" customHeight="1" x14ac:dyDescent="0.2"/>
    <row r="4829" ht="12.75" customHeight="1" x14ac:dyDescent="0.2"/>
    <row r="4830" ht="12.75" customHeight="1" x14ac:dyDescent="0.2"/>
    <row r="4831" ht="12.75" customHeight="1" x14ac:dyDescent="0.2"/>
    <row r="4832" ht="12.75" customHeight="1" x14ac:dyDescent="0.2"/>
    <row r="4833" ht="12.75" customHeight="1" x14ac:dyDescent="0.2"/>
    <row r="4834" ht="12.75" customHeight="1" x14ac:dyDescent="0.2"/>
    <row r="4835" ht="12.75" customHeight="1" x14ac:dyDescent="0.2"/>
    <row r="4836" ht="12.75" customHeight="1" x14ac:dyDescent="0.2"/>
    <row r="4837" ht="12.75" customHeight="1" x14ac:dyDescent="0.2"/>
    <row r="4838" ht="12.75" customHeight="1" x14ac:dyDescent="0.2"/>
    <row r="4839" ht="12.75" customHeight="1" x14ac:dyDescent="0.2"/>
    <row r="4840" ht="12.75" customHeight="1" x14ac:dyDescent="0.2"/>
    <row r="4841" ht="12.75" customHeight="1" x14ac:dyDescent="0.2"/>
    <row r="4842" ht="12.75" customHeight="1" x14ac:dyDescent="0.2"/>
    <row r="4843" ht="12.75" customHeight="1" x14ac:dyDescent="0.2"/>
    <row r="4844" ht="12.75" customHeight="1" x14ac:dyDescent="0.2"/>
    <row r="4845" ht="12.75" customHeight="1" x14ac:dyDescent="0.2"/>
    <row r="4846" ht="12.75" customHeight="1" x14ac:dyDescent="0.2"/>
    <row r="4847" ht="12.75" customHeight="1" x14ac:dyDescent="0.2"/>
    <row r="4848" ht="12.75" customHeight="1" x14ac:dyDescent="0.2"/>
    <row r="4849" ht="12.75" customHeight="1" x14ac:dyDescent="0.2"/>
    <row r="4850" ht="12.75" customHeight="1" x14ac:dyDescent="0.2"/>
    <row r="4851" ht="12.75" customHeight="1" x14ac:dyDescent="0.2"/>
    <row r="4852" ht="12.75" customHeight="1" x14ac:dyDescent="0.2"/>
    <row r="4853" ht="12.75" customHeight="1" x14ac:dyDescent="0.2"/>
    <row r="4854" ht="12.75" customHeight="1" x14ac:dyDescent="0.2"/>
    <row r="4855" ht="12.75" customHeight="1" x14ac:dyDescent="0.2"/>
    <row r="4856" ht="12.75" customHeight="1" x14ac:dyDescent="0.2"/>
    <row r="4857" ht="12.75" customHeight="1" x14ac:dyDescent="0.2"/>
    <row r="4858" ht="12.75" customHeight="1" x14ac:dyDescent="0.2"/>
    <row r="4859" ht="12.75" customHeight="1" x14ac:dyDescent="0.2"/>
    <row r="4860" ht="12.75" customHeight="1" x14ac:dyDescent="0.2"/>
    <row r="4861" ht="12.75" customHeight="1" x14ac:dyDescent="0.2"/>
    <row r="4862" ht="12.75" customHeight="1" x14ac:dyDescent="0.2"/>
    <row r="4863" ht="12.75" customHeight="1" x14ac:dyDescent="0.2"/>
    <row r="4864" ht="12.75" customHeight="1" x14ac:dyDescent="0.2"/>
    <row r="4865" ht="12.75" customHeight="1" x14ac:dyDescent="0.2"/>
    <row r="4866" ht="12.75" customHeight="1" x14ac:dyDescent="0.2"/>
    <row r="4867" ht="12.75" customHeight="1" x14ac:dyDescent="0.2"/>
    <row r="4868" ht="12.75" customHeight="1" x14ac:dyDescent="0.2"/>
    <row r="4869" ht="12.75" customHeight="1" x14ac:dyDescent="0.2"/>
    <row r="4870" ht="12.75" customHeight="1" x14ac:dyDescent="0.2"/>
    <row r="4871" ht="12.75" customHeight="1" x14ac:dyDescent="0.2"/>
    <row r="4872" ht="12.75" customHeight="1" x14ac:dyDescent="0.2"/>
    <row r="4873" ht="12.75" customHeight="1" x14ac:dyDescent="0.2"/>
    <row r="4874" ht="12.75" customHeight="1" x14ac:dyDescent="0.2"/>
    <row r="4875" ht="12.75" customHeight="1" x14ac:dyDescent="0.2"/>
    <row r="4876" ht="12.75" customHeight="1" x14ac:dyDescent="0.2"/>
    <row r="4877" ht="12.75" customHeight="1" x14ac:dyDescent="0.2"/>
    <row r="4878" ht="12.75" customHeight="1" x14ac:dyDescent="0.2"/>
    <row r="4879" ht="12.75" customHeight="1" x14ac:dyDescent="0.2"/>
    <row r="4880" ht="12.75" customHeight="1" x14ac:dyDescent="0.2"/>
    <row r="4881" ht="12.75" customHeight="1" x14ac:dyDescent="0.2"/>
    <row r="4882" ht="12.75" customHeight="1" x14ac:dyDescent="0.2"/>
    <row r="4883" ht="12.75" customHeight="1" x14ac:dyDescent="0.2"/>
    <row r="4884" ht="12.75" customHeight="1" x14ac:dyDescent="0.2"/>
    <row r="4885" ht="12.75" customHeight="1" x14ac:dyDescent="0.2"/>
    <row r="4886" ht="12.75" customHeight="1" x14ac:dyDescent="0.2"/>
    <row r="4887" ht="12.75" customHeight="1" x14ac:dyDescent="0.2"/>
    <row r="4888" ht="12.75" customHeight="1" x14ac:dyDescent="0.2"/>
    <row r="4889" ht="12.75" customHeight="1" x14ac:dyDescent="0.2"/>
    <row r="4890" ht="12.75" customHeight="1" x14ac:dyDescent="0.2"/>
    <row r="4891" ht="12.75" customHeight="1" x14ac:dyDescent="0.2"/>
    <row r="4892" ht="12.75" customHeight="1" x14ac:dyDescent="0.2"/>
    <row r="4893" ht="12.75" customHeight="1" x14ac:dyDescent="0.2"/>
    <row r="4894" ht="12.75" customHeight="1" x14ac:dyDescent="0.2"/>
    <row r="4895" ht="12.75" customHeight="1" x14ac:dyDescent="0.2"/>
    <row r="4896" ht="12.75" customHeight="1" x14ac:dyDescent="0.2"/>
    <row r="4897" ht="12.75" customHeight="1" x14ac:dyDescent="0.2"/>
    <row r="4898" ht="12.75" customHeight="1" x14ac:dyDescent="0.2"/>
    <row r="4899" ht="12.75" customHeight="1" x14ac:dyDescent="0.2"/>
    <row r="4900" ht="12.75" customHeight="1" x14ac:dyDescent="0.2"/>
    <row r="4901" ht="12.75" customHeight="1" x14ac:dyDescent="0.2"/>
    <row r="4902" ht="12.75" customHeight="1" x14ac:dyDescent="0.2"/>
    <row r="4903" ht="12.75" customHeight="1" x14ac:dyDescent="0.2"/>
    <row r="4904" ht="12.75" customHeight="1" x14ac:dyDescent="0.2"/>
    <row r="4905" ht="12.75" customHeight="1" x14ac:dyDescent="0.2"/>
    <row r="4906" ht="12.75" customHeight="1" x14ac:dyDescent="0.2"/>
    <row r="4907" ht="12.75" customHeight="1" x14ac:dyDescent="0.2"/>
    <row r="4908" ht="12.75" customHeight="1" x14ac:dyDescent="0.2"/>
    <row r="4909" ht="12.75" customHeight="1" x14ac:dyDescent="0.2"/>
    <row r="4910" ht="12.75" customHeight="1" x14ac:dyDescent="0.2"/>
    <row r="4911" ht="12.75" customHeight="1" x14ac:dyDescent="0.2"/>
    <row r="4912" ht="12.75" customHeight="1" x14ac:dyDescent="0.2"/>
    <row r="4913" ht="12.75" customHeight="1" x14ac:dyDescent="0.2"/>
    <row r="4914" ht="12.75" customHeight="1" x14ac:dyDescent="0.2"/>
    <row r="4915" ht="12.75" customHeight="1" x14ac:dyDescent="0.2"/>
    <row r="4916" ht="12.75" customHeight="1" x14ac:dyDescent="0.2"/>
    <row r="4917" ht="12.75" customHeight="1" x14ac:dyDescent="0.2"/>
    <row r="4918" ht="12.75" customHeight="1" x14ac:dyDescent="0.2"/>
    <row r="4919" ht="12.75" customHeight="1" x14ac:dyDescent="0.2"/>
    <row r="4920" ht="12.75" customHeight="1" x14ac:dyDescent="0.2"/>
    <row r="4921" ht="12.75" customHeight="1" x14ac:dyDescent="0.2"/>
    <row r="4922" ht="12.75" customHeight="1" x14ac:dyDescent="0.2"/>
    <row r="4923" ht="12.75" customHeight="1" x14ac:dyDescent="0.2"/>
    <row r="4924" ht="12.75" customHeight="1" x14ac:dyDescent="0.2"/>
    <row r="4925" ht="12.75" customHeight="1" x14ac:dyDescent="0.2"/>
    <row r="4926" ht="12.75" customHeight="1" x14ac:dyDescent="0.2"/>
    <row r="4927" ht="12.75" customHeight="1" x14ac:dyDescent="0.2"/>
    <row r="4928" ht="12.75" customHeight="1" x14ac:dyDescent="0.2"/>
    <row r="4929" ht="12.75" customHeight="1" x14ac:dyDescent="0.2"/>
    <row r="4930" ht="12.75" customHeight="1" x14ac:dyDescent="0.2"/>
    <row r="4931" ht="12.75" customHeight="1" x14ac:dyDescent="0.2"/>
    <row r="4932" ht="12.75" customHeight="1" x14ac:dyDescent="0.2"/>
    <row r="4933" ht="12.75" customHeight="1" x14ac:dyDescent="0.2"/>
    <row r="4934" ht="12.75" customHeight="1" x14ac:dyDescent="0.2"/>
    <row r="4935" ht="12.75" customHeight="1" x14ac:dyDescent="0.2"/>
    <row r="4936" ht="12.75" customHeight="1" x14ac:dyDescent="0.2"/>
    <row r="4937" ht="12.75" customHeight="1" x14ac:dyDescent="0.2"/>
    <row r="4938" ht="12.75" customHeight="1" x14ac:dyDescent="0.2"/>
    <row r="4939" ht="12.75" customHeight="1" x14ac:dyDescent="0.2"/>
    <row r="4940" ht="12.75" customHeight="1" x14ac:dyDescent="0.2"/>
    <row r="4941" ht="12.75" customHeight="1" x14ac:dyDescent="0.2"/>
    <row r="4942" ht="12.75" customHeight="1" x14ac:dyDescent="0.2"/>
    <row r="4943" ht="12.75" customHeight="1" x14ac:dyDescent="0.2"/>
    <row r="4944" ht="12.75" customHeight="1" x14ac:dyDescent="0.2"/>
    <row r="4945" ht="12.75" customHeight="1" x14ac:dyDescent="0.2"/>
    <row r="4946" ht="12.75" customHeight="1" x14ac:dyDescent="0.2"/>
    <row r="4947" ht="12.75" customHeight="1" x14ac:dyDescent="0.2"/>
    <row r="4948" ht="12.75" customHeight="1" x14ac:dyDescent="0.2"/>
    <row r="4949" ht="12.75" customHeight="1" x14ac:dyDescent="0.2"/>
    <row r="4950" ht="12.75" customHeight="1" x14ac:dyDescent="0.2"/>
    <row r="4951" ht="12.75" customHeight="1" x14ac:dyDescent="0.2"/>
    <row r="4952" ht="12.75" customHeight="1" x14ac:dyDescent="0.2"/>
    <row r="4953" ht="12.75" customHeight="1" x14ac:dyDescent="0.2"/>
    <row r="4954" ht="12.75" customHeight="1" x14ac:dyDescent="0.2"/>
    <row r="4955" ht="12.75" customHeight="1" x14ac:dyDescent="0.2"/>
    <row r="4956" ht="12.75" customHeight="1" x14ac:dyDescent="0.2"/>
    <row r="4957" ht="12.75" customHeight="1" x14ac:dyDescent="0.2"/>
    <row r="4958" ht="12.75" customHeight="1" x14ac:dyDescent="0.2"/>
    <row r="4959" ht="12.75" customHeight="1" x14ac:dyDescent="0.2"/>
    <row r="4960" ht="12.75" customHeight="1" x14ac:dyDescent="0.2"/>
    <row r="4961" ht="12.75" customHeight="1" x14ac:dyDescent="0.2"/>
    <row r="4962" ht="12.75" customHeight="1" x14ac:dyDescent="0.2"/>
    <row r="4963" ht="12.75" customHeight="1" x14ac:dyDescent="0.2"/>
    <row r="4964" ht="12.75" customHeight="1" x14ac:dyDescent="0.2"/>
    <row r="4965" ht="12.75" customHeight="1" x14ac:dyDescent="0.2"/>
    <row r="4966" ht="12.75" customHeight="1" x14ac:dyDescent="0.2"/>
    <row r="4967" ht="12.75" customHeight="1" x14ac:dyDescent="0.2"/>
    <row r="4968" ht="12.75" customHeight="1" x14ac:dyDescent="0.2"/>
    <row r="4969" ht="12.75" customHeight="1" x14ac:dyDescent="0.2"/>
    <row r="4970" ht="12.75" customHeight="1" x14ac:dyDescent="0.2"/>
    <row r="4971" ht="12.75" customHeight="1" x14ac:dyDescent="0.2"/>
    <row r="4972" ht="12.75" customHeight="1" x14ac:dyDescent="0.2"/>
    <row r="4973" ht="12.75" customHeight="1" x14ac:dyDescent="0.2"/>
    <row r="4974" ht="12.75" customHeight="1" x14ac:dyDescent="0.2"/>
    <row r="4975" ht="12.75" customHeight="1" x14ac:dyDescent="0.2"/>
    <row r="4976" ht="12.75" customHeight="1" x14ac:dyDescent="0.2"/>
    <row r="4977" ht="12.75" customHeight="1" x14ac:dyDescent="0.2"/>
    <row r="4978" ht="12.75" customHeight="1" x14ac:dyDescent="0.2"/>
    <row r="4979" ht="12.75" customHeight="1" x14ac:dyDescent="0.2"/>
    <row r="4980" ht="12.75" customHeight="1" x14ac:dyDescent="0.2"/>
    <row r="4981" ht="12.75" customHeight="1" x14ac:dyDescent="0.2"/>
    <row r="4982" ht="12.75" customHeight="1" x14ac:dyDescent="0.2"/>
    <row r="4983" ht="12.75" customHeight="1" x14ac:dyDescent="0.2"/>
    <row r="4984" ht="12.75" customHeight="1" x14ac:dyDescent="0.2"/>
    <row r="4985" ht="12.75" customHeight="1" x14ac:dyDescent="0.2"/>
    <row r="4986" ht="12.75" customHeight="1" x14ac:dyDescent="0.2"/>
    <row r="4987" ht="12.75" customHeight="1" x14ac:dyDescent="0.2"/>
    <row r="4988" ht="12.75" customHeight="1" x14ac:dyDescent="0.2"/>
    <row r="4989" ht="12.75" customHeight="1" x14ac:dyDescent="0.2"/>
    <row r="4990" ht="12.75" customHeight="1" x14ac:dyDescent="0.2"/>
    <row r="4991" ht="12.75" customHeight="1" x14ac:dyDescent="0.2"/>
    <row r="4992" ht="12.75" customHeight="1" x14ac:dyDescent="0.2"/>
    <row r="4993" ht="12.75" customHeight="1" x14ac:dyDescent="0.2"/>
    <row r="4994" ht="12.75" customHeight="1" x14ac:dyDescent="0.2"/>
    <row r="4995" ht="12.75" customHeight="1" x14ac:dyDescent="0.2"/>
    <row r="4996" ht="12.75" customHeight="1" x14ac:dyDescent="0.2"/>
    <row r="4997" ht="12.75" customHeight="1" x14ac:dyDescent="0.2"/>
    <row r="4998" ht="12.75" customHeight="1" x14ac:dyDescent="0.2"/>
    <row r="4999" ht="12.75" customHeight="1" x14ac:dyDescent="0.2"/>
    <row r="5000" ht="12.75" customHeight="1" x14ac:dyDescent="0.2"/>
    <row r="5001" ht="12.75" customHeight="1" x14ac:dyDescent="0.2"/>
    <row r="5002" ht="12.75" customHeight="1" x14ac:dyDescent="0.2"/>
    <row r="5003" ht="12.75" customHeight="1" x14ac:dyDescent="0.2"/>
    <row r="5004" ht="12.75" customHeight="1" x14ac:dyDescent="0.2"/>
    <row r="5005" ht="12.75" customHeight="1" x14ac:dyDescent="0.2"/>
    <row r="5006" ht="12.75" customHeight="1" x14ac:dyDescent="0.2"/>
    <row r="5007" ht="12.75" customHeight="1" x14ac:dyDescent="0.2"/>
    <row r="5008" ht="12.75" customHeight="1" x14ac:dyDescent="0.2"/>
    <row r="5009" ht="12.75" customHeight="1" x14ac:dyDescent="0.2"/>
    <row r="5010" ht="12.75" customHeight="1" x14ac:dyDescent="0.2"/>
    <row r="5011" ht="12.75" customHeight="1" x14ac:dyDescent="0.2"/>
    <row r="5012" ht="12.75" customHeight="1" x14ac:dyDescent="0.2"/>
    <row r="5013" ht="12.75" customHeight="1" x14ac:dyDescent="0.2"/>
    <row r="5014" ht="12.75" customHeight="1" x14ac:dyDescent="0.2"/>
    <row r="5015" ht="12.75" customHeight="1" x14ac:dyDescent="0.2"/>
    <row r="5016" ht="12.75" customHeight="1" x14ac:dyDescent="0.2"/>
    <row r="5017" ht="12.75" customHeight="1" x14ac:dyDescent="0.2"/>
    <row r="5018" ht="12.75" customHeight="1" x14ac:dyDescent="0.2"/>
    <row r="5019" ht="12.75" customHeight="1" x14ac:dyDescent="0.2"/>
    <row r="5020" ht="12.75" customHeight="1" x14ac:dyDescent="0.2"/>
    <row r="5021" ht="12.75" customHeight="1" x14ac:dyDescent="0.2"/>
    <row r="5022" ht="12.75" customHeight="1" x14ac:dyDescent="0.2"/>
    <row r="5023" ht="12.75" customHeight="1" x14ac:dyDescent="0.2"/>
    <row r="5024" ht="12.75" customHeight="1" x14ac:dyDescent="0.2"/>
    <row r="5025" ht="12.75" customHeight="1" x14ac:dyDescent="0.2"/>
    <row r="5026" ht="12.75" customHeight="1" x14ac:dyDescent="0.2"/>
    <row r="5027" ht="12.75" customHeight="1" x14ac:dyDescent="0.2"/>
    <row r="5028" ht="12.75" customHeight="1" x14ac:dyDescent="0.2"/>
    <row r="5029" ht="12.75" customHeight="1" x14ac:dyDescent="0.2"/>
    <row r="5030" ht="12.75" customHeight="1" x14ac:dyDescent="0.2"/>
    <row r="5031" ht="12.75" customHeight="1" x14ac:dyDescent="0.2"/>
    <row r="5032" ht="12.75" customHeight="1" x14ac:dyDescent="0.2"/>
    <row r="5033" ht="12.75" customHeight="1" x14ac:dyDescent="0.2"/>
    <row r="5034" ht="12.75" customHeight="1" x14ac:dyDescent="0.2"/>
    <row r="5035" ht="12.75" customHeight="1" x14ac:dyDescent="0.2"/>
    <row r="5036" ht="12.75" customHeight="1" x14ac:dyDescent="0.2"/>
    <row r="5037" ht="12.75" customHeight="1" x14ac:dyDescent="0.2"/>
    <row r="5038" ht="12.75" customHeight="1" x14ac:dyDescent="0.2"/>
    <row r="5039" ht="12.75" customHeight="1" x14ac:dyDescent="0.2"/>
    <row r="5040" ht="12.75" customHeight="1" x14ac:dyDescent="0.2"/>
    <row r="5041" ht="12.75" customHeight="1" x14ac:dyDescent="0.2"/>
    <row r="5042" ht="12.75" customHeight="1" x14ac:dyDescent="0.2"/>
    <row r="5043" ht="12.75" customHeight="1" x14ac:dyDescent="0.2"/>
    <row r="5044" ht="12.75" customHeight="1" x14ac:dyDescent="0.2"/>
    <row r="5045" ht="12.75" customHeight="1" x14ac:dyDescent="0.2"/>
    <row r="5046" ht="12.75" customHeight="1" x14ac:dyDescent="0.2"/>
    <row r="5047" ht="12.75" customHeight="1" x14ac:dyDescent="0.2"/>
    <row r="5048" ht="12.75" customHeight="1" x14ac:dyDescent="0.2"/>
    <row r="5049" ht="12.75" customHeight="1" x14ac:dyDescent="0.2"/>
    <row r="5050" ht="12.75" customHeight="1" x14ac:dyDescent="0.2"/>
    <row r="5051" ht="12.75" customHeight="1" x14ac:dyDescent="0.2"/>
    <row r="5052" ht="12.75" customHeight="1" x14ac:dyDescent="0.2"/>
    <row r="5053" ht="12.75" customHeight="1" x14ac:dyDescent="0.2"/>
    <row r="5054" ht="12.75" customHeight="1" x14ac:dyDescent="0.2"/>
    <row r="5055" ht="12.75" customHeight="1" x14ac:dyDescent="0.2"/>
    <row r="5056" ht="12.75" customHeight="1" x14ac:dyDescent="0.2"/>
    <row r="5057" ht="12.75" customHeight="1" x14ac:dyDescent="0.2"/>
    <row r="5058" ht="12.75" customHeight="1" x14ac:dyDescent="0.2"/>
    <row r="5059" ht="12.75" customHeight="1" x14ac:dyDescent="0.2"/>
    <row r="5060" ht="12.75" customHeight="1" x14ac:dyDescent="0.2"/>
    <row r="5061" ht="12.75" customHeight="1" x14ac:dyDescent="0.2"/>
    <row r="5062" ht="12.75" customHeight="1" x14ac:dyDescent="0.2"/>
    <row r="5063" ht="12.75" customHeight="1" x14ac:dyDescent="0.2"/>
    <row r="5064" ht="12.75" customHeight="1" x14ac:dyDescent="0.2"/>
    <row r="5065" ht="12.75" customHeight="1" x14ac:dyDescent="0.2"/>
    <row r="5066" ht="12.75" customHeight="1" x14ac:dyDescent="0.2"/>
    <row r="5067" ht="12.75" customHeight="1" x14ac:dyDescent="0.2"/>
    <row r="5068" ht="12.75" customHeight="1" x14ac:dyDescent="0.2"/>
    <row r="5069" ht="12.75" customHeight="1" x14ac:dyDescent="0.2"/>
    <row r="5070" ht="12.75" customHeight="1" x14ac:dyDescent="0.2"/>
    <row r="5071" ht="12.75" customHeight="1" x14ac:dyDescent="0.2"/>
    <row r="5072" ht="12.75" customHeight="1" x14ac:dyDescent="0.2"/>
    <row r="5073" ht="12.75" customHeight="1" x14ac:dyDescent="0.2"/>
    <row r="5074" ht="12.75" customHeight="1" x14ac:dyDescent="0.2"/>
    <row r="5075" ht="12.75" customHeight="1" x14ac:dyDescent="0.2"/>
    <row r="5076" ht="12.75" customHeight="1" x14ac:dyDescent="0.2"/>
    <row r="5077" ht="12.75" customHeight="1" x14ac:dyDescent="0.2"/>
    <row r="5078" ht="12.75" customHeight="1" x14ac:dyDescent="0.2"/>
    <row r="5079" ht="12.75" customHeight="1" x14ac:dyDescent="0.2"/>
    <row r="5080" ht="12.75" customHeight="1" x14ac:dyDescent="0.2"/>
    <row r="5081" ht="12.75" customHeight="1" x14ac:dyDescent="0.2"/>
    <row r="5082" ht="12.75" customHeight="1" x14ac:dyDescent="0.2"/>
    <row r="5083" ht="12.75" customHeight="1" x14ac:dyDescent="0.2"/>
    <row r="5084" ht="12.75" customHeight="1" x14ac:dyDescent="0.2"/>
    <row r="5085" ht="12.75" customHeight="1" x14ac:dyDescent="0.2"/>
    <row r="5086" ht="12.75" customHeight="1" x14ac:dyDescent="0.2"/>
    <row r="5087" ht="12.75" customHeight="1" x14ac:dyDescent="0.2"/>
    <row r="5088" ht="12.75" customHeight="1" x14ac:dyDescent="0.2"/>
    <row r="5089" ht="12.75" customHeight="1" x14ac:dyDescent="0.2"/>
    <row r="5090" ht="12.75" customHeight="1" x14ac:dyDescent="0.2"/>
    <row r="5091" ht="12.75" customHeight="1" x14ac:dyDescent="0.2"/>
    <row r="5092" ht="12.75" customHeight="1" x14ac:dyDescent="0.2"/>
    <row r="5093" ht="12.75" customHeight="1" x14ac:dyDescent="0.2"/>
    <row r="5094" ht="12.75" customHeight="1" x14ac:dyDescent="0.2"/>
    <row r="5095" ht="12.75" customHeight="1" x14ac:dyDescent="0.2"/>
    <row r="5096" ht="12.75" customHeight="1" x14ac:dyDescent="0.2"/>
    <row r="5097" ht="12.75" customHeight="1" x14ac:dyDescent="0.2"/>
    <row r="5098" ht="12.75" customHeight="1" x14ac:dyDescent="0.2"/>
    <row r="5099" ht="12.75" customHeight="1" x14ac:dyDescent="0.2"/>
    <row r="5100" ht="12.75" customHeight="1" x14ac:dyDescent="0.2"/>
    <row r="5101" ht="12.75" customHeight="1" x14ac:dyDescent="0.2"/>
    <row r="5102" ht="12.75" customHeight="1" x14ac:dyDescent="0.2"/>
    <row r="5103" ht="12.75" customHeight="1" x14ac:dyDescent="0.2"/>
    <row r="5104" ht="12.75" customHeight="1" x14ac:dyDescent="0.2"/>
    <row r="5105" ht="12.75" customHeight="1" x14ac:dyDescent="0.2"/>
    <row r="5106" ht="12.75" customHeight="1" x14ac:dyDescent="0.2"/>
    <row r="5107" ht="12.75" customHeight="1" x14ac:dyDescent="0.2"/>
    <row r="5108" ht="12.75" customHeight="1" x14ac:dyDescent="0.2"/>
    <row r="5109" ht="12.75" customHeight="1" x14ac:dyDescent="0.2"/>
    <row r="5110" ht="12.75" customHeight="1" x14ac:dyDescent="0.2"/>
    <row r="5111" ht="12.75" customHeight="1" x14ac:dyDescent="0.2"/>
    <row r="5112" ht="12.75" customHeight="1" x14ac:dyDescent="0.2"/>
    <row r="5113" ht="12.75" customHeight="1" x14ac:dyDescent="0.2"/>
    <row r="5114" ht="12.75" customHeight="1" x14ac:dyDescent="0.2"/>
    <row r="5115" ht="12.75" customHeight="1" x14ac:dyDescent="0.2"/>
    <row r="5116" ht="12.75" customHeight="1" x14ac:dyDescent="0.2"/>
    <row r="5117" ht="12.75" customHeight="1" x14ac:dyDescent="0.2"/>
    <row r="5118" ht="12.75" customHeight="1" x14ac:dyDescent="0.2"/>
    <row r="5119" ht="12.75" customHeight="1" x14ac:dyDescent="0.2"/>
    <row r="5120" ht="12.75" customHeight="1" x14ac:dyDescent="0.2"/>
    <row r="5121" ht="12.75" customHeight="1" x14ac:dyDescent="0.2"/>
    <row r="5122" ht="12.75" customHeight="1" x14ac:dyDescent="0.2"/>
    <row r="5123" ht="12.75" customHeight="1" x14ac:dyDescent="0.2"/>
    <row r="5124" ht="12.75" customHeight="1" x14ac:dyDescent="0.2"/>
    <row r="5125" ht="12.75" customHeight="1" x14ac:dyDescent="0.2"/>
    <row r="5126" ht="12.75" customHeight="1" x14ac:dyDescent="0.2"/>
    <row r="5127" ht="12.75" customHeight="1" x14ac:dyDescent="0.2"/>
    <row r="5128" ht="12.75" customHeight="1" x14ac:dyDescent="0.2"/>
    <row r="5129" ht="12.75" customHeight="1" x14ac:dyDescent="0.2"/>
    <row r="5130" ht="12.75" customHeight="1" x14ac:dyDescent="0.2"/>
    <row r="5131" ht="12.75" customHeight="1" x14ac:dyDescent="0.2"/>
    <row r="5132" ht="12.75" customHeight="1" x14ac:dyDescent="0.2"/>
    <row r="5133" ht="12.75" customHeight="1" x14ac:dyDescent="0.2"/>
    <row r="5134" ht="12.75" customHeight="1" x14ac:dyDescent="0.2"/>
    <row r="5135" ht="12.75" customHeight="1" x14ac:dyDescent="0.2"/>
    <row r="5136" ht="12.75" customHeight="1" x14ac:dyDescent="0.2"/>
    <row r="5137" ht="12.75" customHeight="1" x14ac:dyDescent="0.2"/>
    <row r="5138" ht="12.75" customHeight="1" x14ac:dyDescent="0.2"/>
    <row r="5139" ht="12.75" customHeight="1" x14ac:dyDescent="0.2"/>
    <row r="5140" ht="12.75" customHeight="1" x14ac:dyDescent="0.2"/>
    <row r="5141" ht="12.75" customHeight="1" x14ac:dyDescent="0.2"/>
    <row r="5142" ht="12.75" customHeight="1" x14ac:dyDescent="0.2"/>
    <row r="5143" ht="12.75" customHeight="1" x14ac:dyDescent="0.2"/>
    <row r="5144" ht="12.75" customHeight="1" x14ac:dyDescent="0.2"/>
    <row r="5145" ht="12.75" customHeight="1" x14ac:dyDescent="0.2"/>
    <row r="5146" ht="12.75" customHeight="1" x14ac:dyDescent="0.2"/>
    <row r="5147" ht="12.75" customHeight="1" x14ac:dyDescent="0.2"/>
    <row r="5148" ht="12.75" customHeight="1" x14ac:dyDescent="0.2"/>
    <row r="5149" ht="12.75" customHeight="1" x14ac:dyDescent="0.2"/>
    <row r="5150" ht="12.75" customHeight="1" x14ac:dyDescent="0.2"/>
    <row r="5151" ht="12.75" customHeight="1" x14ac:dyDescent="0.2"/>
    <row r="5152" ht="12.75" customHeight="1" x14ac:dyDescent="0.2"/>
    <row r="5153" ht="12.75" customHeight="1" x14ac:dyDescent="0.2"/>
    <row r="5154" ht="12.75" customHeight="1" x14ac:dyDescent="0.2"/>
    <row r="5155" ht="12.75" customHeight="1" x14ac:dyDescent="0.2"/>
    <row r="5156" ht="12.75" customHeight="1" x14ac:dyDescent="0.2"/>
    <row r="5157" ht="12.75" customHeight="1" x14ac:dyDescent="0.2"/>
    <row r="5158" ht="12.75" customHeight="1" x14ac:dyDescent="0.2"/>
    <row r="5159" ht="12.75" customHeight="1" x14ac:dyDescent="0.2"/>
    <row r="5160" ht="12.75" customHeight="1" x14ac:dyDescent="0.2"/>
    <row r="5161" ht="12.75" customHeight="1" x14ac:dyDescent="0.2"/>
    <row r="5162" ht="12.75" customHeight="1" x14ac:dyDescent="0.2"/>
    <row r="5163" ht="12.75" customHeight="1" x14ac:dyDescent="0.2"/>
    <row r="5164" ht="12.75" customHeight="1" x14ac:dyDescent="0.2"/>
    <row r="5165" ht="12.75" customHeight="1" x14ac:dyDescent="0.2"/>
    <row r="5166" ht="12.75" customHeight="1" x14ac:dyDescent="0.2"/>
    <row r="5167" ht="12.75" customHeight="1" x14ac:dyDescent="0.2"/>
    <row r="5168" ht="12.75" customHeight="1" x14ac:dyDescent="0.2"/>
    <row r="5169" ht="12.75" customHeight="1" x14ac:dyDescent="0.2"/>
    <row r="5170" ht="12.75" customHeight="1" x14ac:dyDescent="0.2"/>
    <row r="5171" ht="12.75" customHeight="1" x14ac:dyDescent="0.2"/>
    <row r="5172" ht="12.75" customHeight="1" x14ac:dyDescent="0.2"/>
    <row r="5173" ht="12.75" customHeight="1" x14ac:dyDescent="0.2"/>
    <row r="5174" ht="12.75" customHeight="1" x14ac:dyDescent="0.2"/>
    <row r="5175" ht="12.75" customHeight="1" x14ac:dyDescent="0.2"/>
    <row r="5176" ht="12.75" customHeight="1" x14ac:dyDescent="0.2"/>
    <row r="5177" ht="12.75" customHeight="1" x14ac:dyDescent="0.2"/>
    <row r="5178" ht="12.75" customHeight="1" x14ac:dyDescent="0.2"/>
    <row r="5179" ht="12.75" customHeight="1" x14ac:dyDescent="0.2"/>
    <row r="5180" ht="12.75" customHeight="1" x14ac:dyDescent="0.2"/>
    <row r="5181" ht="12.75" customHeight="1" x14ac:dyDescent="0.2"/>
    <row r="5182" ht="12.75" customHeight="1" x14ac:dyDescent="0.2"/>
    <row r="5183" ht="12.75" customHeight="1" x14ac:dyDescent="0.2"/>
    <row r="5184" ht="12.75" customHeight="1" x14ac:dyDescent="0.2"/>
    <row r="5185" ht="12.75" customHeight="1" x14ac:dyDescent="0.2"/>
    <row r="5186" ht="12.75" customHeight="1" x14ac:dyDescent="0.2"/>
    <row r="5187" ht="12.75" customHeight="1" x14ac:dyDescent="0.2"/>
    <row r="5188" ht="12.75" customHeight="1" x14ac:dyDescent="0.2"/>
    <row r="5189" ht="12.75" customHeight="1" x14ac:dyDescent="0.2"/>
    <row r="5190" ht="12.75" customHeight="1" x14ac:dyDescent="0.2"/>
    <row r="5191" ht="12.75" customHeight="1" x14ac:dyDescent="0.2"/>
    <row r="5192" ht="12.75" customHeight="1" x14ac:dyDescent="0.2"/>
    <row r="5193" ht="12.75" customHeight="1" x14ac:dyDescent="0.2"/>
    <row r="5194" ht="12.75" customHeight="1" x14ac:dyDescent="0.2"/>
    <row r="5195" ht="12.75" customHeight="1" x14ac:dyDescent="0.2"/>
    <row r="5196" ht="12.75" customHeight="1" x14ac:dyDescent="0.2"/>
    <row r="5197" ht="12.75" customHeight="1" x14ac:dyDescent="0.2"/>
    <row r="5198" ht="12.75" customHeight="1" x14ac:dyDescent="0.2"/>
    <row r="5199" ht="12.75" customHeight="1" x14ac:dyDescent="0.2"/>
    <row r="5200" ht="12.75" customHeight="1" x14ac:dyDescent="0.2"/>
    <row r="5201" ht="12.75" customHeight="1" x14ac:dyDescent="0.2"/>
    <row r="5202" ht="12.75" customHeight="1" x14ac:dyDescent="0.2"/>
    <row r="5203" ht="12.75" customHeight="1" x14ac:dyDescent="0.2"/>
    <row r="5204" ht="12.75" customHeight="1" x14ac:dyDescent="0.2"/>
    <row r="5205" ht="12.75" customHeight="1" x14ac:dyDescent="0.2"/>
    <row r="5206" ht="12.75" customHeight="1" x14ac:dyDescent="0.2"/>
    <row r="5207" ht="12.75" customHeight="1" x14ac:dyDescent="0.2"/>
    <row r="5208" ht="12.75" customHeight="1" x14ac:dyDescent="0.2"/>
    <row r="5209" ht="12.75" customHeight="1" x14ac:dyDescent="0.2"/>
    <row r="5210" ht="12.75" customHeight="1" x14ac:dyDescent="0.2"/>
    <row r="5211" ht="12.75" customHeight="1" x14ac:dyDescent="0.2"/>
    <row r="5212" ht="12.75" customHeight="1" x14ac:dyDescent="0.2"/>
    <row r="5213" ht="12.75" customHeight="1" x14ac:dyDescent="0.2"/>
    <row r="5214" ht="12.75" customHeight="1" x14ac:dyDescent="0.2"/>
    <row r="5215" ht="12.75" customHeight="1" x14ac:dyDescent="0.2"/>
    <row r="5216" ht="12.75" customHeight="1" x14ac:dyDescent="0.2"/>
    <row r="5217" ht="12.75" customHeight="1" x14ac:dyDescent="0.2"/>
    <row r="5218" ht="12.75" customHeight="1" x14ac:dyDescent="0.2"/>
    <row r="5219" ht="12.75" customHeight="1" x14ac:dyDescent="0.2"/>
    <row r="5220" ht="12.75" customHeight="1" x14ac:dyDescent="0.2"/>
    <row r="5221" ht="12.75" customHeight="1" x14ac:dyDescent="0.2"/>
    <row r="5222" ht="12.75" customHeight="1" x14ac:dyDescent="0.2"/>
    <row r="5223" ht="12.75" customHeight="1" x14ac:dyDescent="0.2"/>
    <row r="5224" ht="12.75" customHeight="1" x14ac:dyDescent="0.2"/>
    <row r="5225" ht="12.75" customHeight="1" x14ac:dyDescent="0.2"/>
    <row r="5226" ht="12.75" customHeight="1" x14ac:dyDescent="0.2"/>
    <row r="5227" ht="12.75" customHeight="1" x14ac:dyDescent="0.2"/>
    <row r="5228" ht="12.75" customHeight="1" x14ac:dyDescent="0.2"/>
    <row r="5229" ht="12.75" customHeight="1" x14ac:dyDescent="0.2"/>
    <row r="5230" ht="12.75" customHeight="1" x14ac:dyDescent="0.2"/>
    <row r="5231" ht="12.75" customHeight="1" x14ac:dyDescent="0.2"/>
    <row r="5232" ht="12.75" customHeight="1" x14ac:dyDescent="0.2"/>
    <row r="5233" ht="12.75" customHeight="1" x14ac:dyDescent="0.2"/>
    <row r="5234" ht="12.75" customHeight="1" x14ac:dyDescent="0.2"/>
    <row r="5235" ht="12.75" customHeight="1" x14ac:dyDescent="0.2"/>
    <row r="5236" ht="12.75" customHeight="1" x14ac:dyDescent="0.2"/>
    <row r="5237" ht="12.75" customHeight="1" x14ac:dyDescent="0.2"/>
    <row r="5238" ht="12.75" customHeight="1" x14ac:dyDescent="0.2"/>
    <row r="5239" ht="12.75" customHeight="1" x14ac:dyDescent="0.2"/>
    <row r="5240" ht="12.75" customHeight="1" x14ac:dyDescent="0.2"/>
    <row r="5241" ht="12.75" customHeight="1" x14ac:dyDescent="0.2"/>
    <row r="5242" ht="12.75" customHeight="1" x14ac:dyDescent="0.2"/>
    <row r="5243" ht="12.75" customHeight="1" x14ac:dyDescent="0.2"/>
    <row r="5244" ht="12.75" customHeight="1" x14ac:dyDescent="0.2"/>
    <row r="5245" ht="12.75" customHeight="1" x14ac:dyDescent="0.2"/>
    <row r="5246" ht="12.75" customHeight="1" x14ac:dyDescent="0.2"/>
    <row r="5247" ht="12.75" customHeight="1" x14ac:dyDescent="0.2"/>
    <row r="5248" ht="12.75" customHeight="1" x14ac:dyDescent="0.2"/>
    <row r="5249" ht="12.75" customHeight="1" x14ac:dyDescent="0.2"/>
    <row r="5250" ht="12.75" customHeight="1" x14ac:dyDescent="0.2"/>
    <row r="5251" ht="12.75" customHeight="1" x14ac:dyDescent="0.2"/>
    <row r="5252" ht="12.75" customHeight="1" x14ac:dyDescent="0.2"/>
    <row r="5253" ht="12.75" customHeight="1" x14ac:dyDescent="0.2"/>
    <row r="5254" ht="12.75" customHeight="1" x14ac:dyDescent="0.2"/>
    <row r="5255" ht="12.75" customHeight="1" x14ac:dyDescent="0.2"/>
    <row r="5256" ht="12.75" customHeight="1" x14ac:dyDescent="0.2"/>
    <row r="5257" ht="12.75" customHeight="1" x14ac:dyDescent="0.2"/>
    <row r="5258" ht="12.75" customHeight="1" x14ac:dyDescent="0.2"/>
    <row r="5259" ht="12.75" customHeight="1" x14ac:dyDescent="0.2"/>
    <row r="5260" ht="12.75" customHeight="1" x14ac:dyDescent="0.2"/>
    <row r="5261" ht="12.75" customHeight="1" x14ac:dyDescent="0.2"/>
    <row r="5262" ht="12.75" customHeight="1" x14ac:dyDescent="0.2"/>
    <row r="5263" ht="12.75" customHeight="1" x14ac:dyDescent="0.2"/>
    <row r="5264" ht="12.75" customHeight="1" x14ac:dyDescent="0.2"/>
    <row r="5265" ht="12.75" customHeight="1" x14ac:dyDescent="0.2"/>
    <row r="5266" ht="12.75" customHeight="1" x14ac:dyDescent="0.2"/>
    <row r="5267" ht="12.75" customHeight="1" x14ac:dyDescent="0.2"/>
    <row r="5268" ht="12.75" customHeight="1" x14ac:dyDescent="0.2"/>
    <row r="5269" ht="12.75" customHeight="1" x14ac:dyDescent="0.2"/>
    <row r="5270" ht="12.75" customHeight="1" x14ac:dyDescent="0.2"/>
    <row r="5271" ht="12.75" customHeight="1" x14ac:dyDescent="0.2"/>
    <row r="5272" ht="12.75" customHeight="1" x14ac:dyDescent="0.2"/>
    <row r="5273" ht="12.75" customHeight="1" x14ac:dyDescent="0.2"/>
    <row r="5274" ht="12.75" customHeight="1" x14ac:dyDescent="0.2"/>
    <row r="5275" ht="12.75" customHeight="1" x14ac:dyDescent="0.2"/>
    <row r="5276" ht="12.75" customHeight="1" x14ac:dyDescent="0.2"/>
    <row r="5277" ht="12.75" customHeight="1" x14ac:dyDescent="0.2"/>
    <row r="5278" ht="12.75" customHeight="1" x14ac:dyDescent="0.2"/>
    <row r="5279" ht="12.75" customHeight="1" x14ac:dyDescent="0.2"/>
    <row r="5280" ht="12.75" customHeight="1" x14ac:dyDescent="0.2"/>
    <row r="5281" ht="12.75" customHeight="1" x14ac:dyDescent="0.2"/>
    <row r="5282" ht="12.75" customHeight="1" x14ac:dyDescent="0.2"/>
    <row r="5283" ht="12.75" customHeight="1" x14ac:dyDescent="0.2"/>
    <row r="5284" ht="12.75" customHeight="1" x14ac:dyDescent="0.2"/>
    <row r="5285" ht="12.75" customHeight="1" x14ac:dyDescent="0.2"/>
    <row r="5286" ht="12.75" customHeight="1" x14ac:dyDescent="0.2"/>
    <row r="5287" ht="12.75" customHeight="1" x14ac:dyDescent="0.2"/>
    <row r="5288" ht="12.75" customHeight="1" x14ac:dyDescent="0.2"/>
    <row r="5289" ht="12.75" customHeight="1" x14ac:dyDescent="0.2"/>
    <row r="5290" ht="12.75" customHeight="1" x14ac:dyDescent="0.2"/>
    <row r="5291" ht="12.75" customHeight="1" x14ac:dyDescent="0.2"/>
    <row r="5292" ht="12.75" customHeight="1" x14ac:dyDescent="0.2"/>
    <row r="5293" ht="12.75" customHeight="1" x14ac:dyDescent="0.2"/>
    <row r="5294" ht="12.75" customHeight="1" x14ac:dyDescent="0.2"/>
    <row r="5295" ht="12.75" customHeight="1" x14ac:dyDescent="0.2"/>
    <row r="5296" ht="12.75" customHeight="1" x14ac:dyDescent="0.2"/>
    <row r="5297" ht="12.75" customHeight="1" x14ac:dyDescent="0.2"/>
    <row r="5298" ht="12.75" customHeight="1" x14ac:dyDescent="0.2"/>
    <row r="5299" ht="12.75" customHeight="1" x14ac:dyDescent="0.2"/>
    <row r="5300" ht="12.75" customHeight="1" x14ac:dyDescent="0.2"/>
    <row r="5301" ht="12.75" customHeight="1" x14ac:dyDescent="0.2"/>
    <row r="5302" ht="12.75" customHeight="1" x14ac:dyDescent="0.2"/>
    <row r="5303" ht="12.75" customHeight="1" x14ac:dyDescent="0.2"/>
    <row r="5304" ht="12.75" customHeight="1" x14ac:dyDescent="0.2"/>
    <row r="5305" ht="12.75" customHeight="1" x14ac:dyDescent="0.2"/>
    <row r="5306" ht="12.75" customHeight="1" x14ac:dyDescent="0.2"/>
    <row r="5307" ht="12.75" customHeight="1" x14ac:dyDescent="0.2"/>
    <row r="5308" ht="12.75" customHeight="1" x14ac:dyDescent="0.2"/>
    <row r="5309" ht="12.75" customHeight="1" x14ac:dyDescent="0.2"/>
    <row r="5310" ht="12.75" customHeight="1" x14ac:dyDescent="0.2"/>
    <row r="5311" ht="12.75" customHeight="1" x14ac:dyDescent="0.2"/>
    <row r="5312" ht="12.75" customHeight="1" x14ac:dyDescent="0.2"/>
    <row r="5313" ht="12.75" customHeight="1" x14ac:dyDescent="0.2"/>
    <row r="5314" ht="12.75" customHeight="1" x14ac:dyDescent="0.2"/>
    <row r="5315" ht="12.75" customHeight="1" x14ac:dyDescent="0.2"/>
    <row r="5316" ht="12.75" customHeight="1" x14ac:dyDescent="0.2"/>
    <row r="5317" ht="12.75" customHeight="1" x14ac:dyDescent="0.2"/>
    <row r="5318" ht="12.75" customHeight="1" x14ac:dyDescent="0.2"/>
    <row r="5319" ht="12.75" customHeight="1" x14ac:dyDescent="0.2"/>
    <row r="5320" ht="12.75" customHeight="1" x14ac:dyDescent="0.2"/>
    <row r="5321" ht="12.75" customHeight="1" x14ac:dyDescent="0.2"/>
    <row r="5322" ht="12.75" customHeight="1" x14ac:dyDescent="0.2"/>
    <row r="5323" ht="12.75" customHeight="1" x14ac:dyDescent="0.2"/>
    <row r="5324" ht="12.75" customHeight="1" x14ac:dyDescent="0.2"/>
    <row r="5325" ht="12.75" customHeight="1" x14ac:dyDescent="0.2"/>
    <row r="5326" ht="12.75" customHeight="1" x14ac:dyDescent="0.2"/>
    <row r="5327" ht="12.75" customHeight="1" x14ac:dyDescent="0.2"/>
    <row r="5328" ht="12.75" customHeight="1" x14ac:dyDescent="0.2"/>
    <row r="5329" ht="12.75" customHeight="1" x14ac:dyDescent="0.2"/>
    <row r="5330" ht="12.75" customHeight="1" x14ac:dyDescent="0.2"/>
    <row r="5331" ht="12.75" customHeight="1" x14ac:dyDescent="0.2"/>
    <row r="5332" ht="12.75" customHeight="1" x14ac:dyDescent="0.2"/>
    <row r="5333" ht="12.75" customHeight="1" x14ac:dyDescent="0.2"/>
    <row r="5334" ht="12.75" customHeight="1" x14ac:dyDescent="0.2"/>
    <row r="5335" ht="12.75" customHeight="1" x14ac:dyDescent="0.2"/>
    <row r="5336" ht="12.75" customHeight="1" x14ac:dyDescent="0.2"/>
    <row r="5337" ht="12.75" customHeight="1" x14ac:dyDescent="0.2"/>
    <row r="5338" ht="12.75" customHeight="1" x14ac:dyDescent="0.2"/>
    <row r="5339" ht="12.75" customHeight="1" x14ac:dyDescent="0.2"/>
    <row r="5340" ht="12.75" customHeight="1" x14ac:dyDescent="0.2"/>
    <row r="5341" ht="12.75" customHeight="1" x14ac:dyDescent="0.2"/>
    <row r="5342" ht="12.75" customHeight="1" x14ac:dyDescent="0.2"/>
    <row r="5343" ht="12.75" customHeight="1" x14ac:dyDescent="0.2"/>
    <row r="5344" ht="12.75" customHeight="1" x14ac:dyDescent="0.2"/>
    <row r="5345" ht="12.75" customHeight="1" x14ac:dyDescent="0.2"/>
    <row r="5346" ht="12.75" customHeight="1" x14ac:dyDescent="0.2"/>
    <row r="5347" ht="12.75" customHeight="1" x14ac:dyDescent="0.2"/>
    <row r="5348" ht="12.75" customHeight="1" x14ac:dyDescent="0.2"/>
    <row r="5349" ht="12.75" customHeight="1" x14ac:dyDescent="0.2"/>
    <row r="5350" ht="12.75" customHeight="1" x14ac:dyDescent="0.2"/>
    <row r="5351" ht="12.75" customHeight="1" x14ac:dyDescent="0.2"/>
    <row r="5352" ht="12.75" customHeight="1" x14ac:dyDescent="0.2"/>
    <row r="5353" ht="12.75" customHeight="1" x14ac:dyDescent="0.2"/>
    <row r="5354" ht="12.75" customHeight="1" x14ac:dyDescent="0.2"/>
    <row r="5355" ht="12.75" customHeight="1" x14ac:dyDescent="0.2"/>
    <row r="5356" ht="12.75" customHeight="1" x14ac:dyDescent="0.2"/>
    <row r="5357" ht="12.75" customHeight="1" x14ac:dyDescent="0.2"/>
    <row r="5358" ht="12.75" customHeight="1" x14ac:dyDescent="0.2"/>
    <row r="5359" ht="12.75" customHeight="1" x14ac:dyDescent="0.2"/>
    <row r="5360" ht="12.75" customHeight="1" x14ac:dyDescent="0.2"/>
    <row r="5361" ht="12.75" customHeight="1" x14ac:dyDescent="0.2"/>
    <row r="5362" ht="12.75" customHeight="1" x14ac:dyDescent="0.2"/>
    <row r="5363" ht="12.75" customHeight="1" x14ac:dyDescent="0.2"/>
    <row r="5364" ht="12.75" customHeight="1" x14ac:dyDescent="0.2"/>
    <row r="5365" ht="12.75" customHeight="1" x14ac:dyDescent="0.2"/>
    <row r="5366" ht="12.75" customHeight="1" x14ac:dyDescent="0.2"/>
    <row r="5367" ht="12.75" customHeight="1" x14ac:dyDescent="0.2"/>
    <row r="5368" ht="12.75" customHeight="1" x14ac:dyDescent="0.2"/>
    <row r="5369" ht="12.75" customHeight="1" x14ac:dyDescent="0.2"/>
    <row r="5370" ht="12.75" customHeight="1" x14ac:dyDescent="0.2"/>
    <row r="5371" ht="12.75" customHeight="1" x14ac:dyDescent="0.2"/>
    <row r="5372" ht="12.75" customHeight="1" x14ac:dyDescent="0.2"/>
    <row r="5373" ht="12.75" customHeight="1" x14ac:dyDescent="0.2"/>
    <row r="5374" ht="12.75" customHeight="1" x14ac:dyDescent="0.2"/>
    <row r="5375" ht="12.75" customHeight="1" x14ac:dyDescent="0.2"/>
    <row r="5376" ht="12.75" customHeight="1" x14ac:dyDescent="0.2"/>
    <row r="5377" ht="12.75" customHeight="1" x14ac:dyDescent="0.2"/>
    <row r="5378" ht="12.75" customHeight="1" x14ac:dyDescent="0.2"/>
    <row r="5379" ht="12.75" customHeight="1" x14ac:dyDescent="0.2"/>
    <row r="5380" ht="12.75" customHeight="1" x14ac:dyDescent="0.2"/>
    <row r="5381" ht="12.75" customHeight="1" x14ac:dyDescent="0.2"/>
    <row r="5382" ht="12.75" customHeight="1" x14ac:dyDescent="0.2"/>
    <row r="5383" ht="12.75" customHeight="1" x14ac:dyDescent="0.2"/>
    <row r="5384" ht="12.75" customHeight="1" x14ac:dyDescent="0.2"/>
    <row r="5385" ht="12.75" customHeight="1" x14ac:dyDescent="0.2"/>
    <row r="5386" ht="12.75" customHeight="1" x14ac:dyDescent="0.2"/>
    <row r="5387" ht="12.75" customHeight="1" x14ac:dyDescent="0.2"/>
    <row r="5388" ht="12.75" customHeight="1" x14ac:dyDescent="0.2"/>
    <row r="5389" ht="12.75" customHeight="1" x14ac:dyDescent="0.2"/>
    <row r="5390" ht="12.75" customHeight="1" x14ac:dyDescent="0.2"/>
    <row r="5391" ht="12.75" customHeight="1" x14ac:dyDescent="0.2"/>
    <row r="5392" ht="12.75" customHeight="1" x14ac:dyDescent="0.2"/>
    <row r="5393" ht="12.75" customHeight="1" x14ac:dyDescent="0.2"/>
    <row r="5394" ht="12.75" customHeight="1" x14ac:dyDescent="0.2"/>
    <row r="5395" ht="12.75" customHeight="1" x14ac:dyDescent="0.2"/>
    <row r="5396" ht="12.75" customHeight="1" x14ac:dyDescent="0.2"/>
    <row r="5397" ht="12.75" customHeight="1" x14ac:dyDescent="0.2"/>
    <row r="5398" ht="12.75" customHeight="1" x14ac:dyDescent="0.2"/>
    <row r="5399" ht="12.75" customHeight="1" x14ac:dyDescent="0.2"/>
    <row r="5400" ht="12.75" customHeight="1" x14ac:dyDescent="0.2"/>
    <row r="5401" ht="12.75" customHeight="1" x14ac:dyDescent="0.2"/>
    <row r="5402" ht="12.75" customHeight="1" x14ac:dyDescent="0.2"/>
    <row r="5403" ht="12.75" customHeight="1" x14ac:dyDescent="0.2"/>
    <row r="5404" ht="12.75" customHeight="1" x14ac:dyDescent="0.2"/>
    <row r="5405" ht="12.75" customHeight="1" x14ac:dyDescent="0.2"/>
    <row r="5406" ht="12.75" customHeight="1" x14ac:dyDescent="0.2"/>
    <row r="5407" ht="12.75" customHeight="1" x14ac:dyDescent="0.2"/>
    <row r="5408" ht="12.75" customHeight="1" x14ac:dyDescent="0.2"/>
    <row r="5409" ht="12.75" customHeight="1" x14ac:dyDescent="0.2"/>
    <row r="5410" ht="12.75" customHeight="1" x14ac:dyDescent="0.2"/>
    <row r="5411" ht="12.75" customHeight="1" x14ac:dyDescent="0.2"/>
    <row r="5412" ht="12.75" customHeight="1" x14ac:dyDescent="0.2"/>
    <row r="5413" ht="12.75" customHeight="1" x14ac:dyDescent="0.2"/>
    <row r="5414" ht="12.75" customHeight="1" x14ac:dyDescent="0.2"/>
    <row r="5415" ht="12.75" customHeight="1" x14ac:dyDescent="0.2"/>
    <row r="5416" ht="12.75" customHeight="1" x14ac:dyDescent="0.2"/>
    <row r="5417" ht="12.75" customHeight="1" x14ac:dyDescent="0.2"/>
    <row r="5418" ht="12.75" customHeight="1" x14ac:dyDescent="0.2"/>
    <row r="5419" ht="12.75" customHeight="1" x14ac:dyDescent="0.2"/>
    <row r="5420" ht="12.75" customHeight="1" x14ac:dyDescent="0.2"/>
    <row r="5421" ht="12.75" customHeight="1" x14ac:dyDescent="0.2"/>
    <row r="5422" ht="12.75" customHeight="1" x14ac:dyDescent="0.2"/>
    <row r="5423" ht="12.75" customHeight="1" x14ac:dyDescent="0.2"/>
    <row r="5424" ht="12.75" customHeight="1" x14ac:dyDescent="0.2"/>
    <row r="5425" ht="12.75" customHeight="1" x14ac:dyDescent="0.2"/>
    <row r="5426" ht="12.75" customHeight="1" x14ac:dyDescent="0.2"/>
    <row r="5427" ht="12.75" customHeight="1" x14ac:dyDescent="0.2"/>
    <row r="5428" ht="12.75" customHeight="1" x14ac:dyDescent="0.2"/>
    <row r="5429" ht="12.75" customHeight="1" x14ac:dyDescent="0.2"/>
    <row r="5430" ht="12.75" customHeight="1" x14ac:dyDescent="0.2"/>
    <row r="5431" ht="12.75" customHeight="1" x14ac:dyDescent="0.2"/>
    <row r="5432" ht="12.75" customHeight="1" x14ac:dyDescent="0.2"/>
    <row r="5433" ht="12.75" customHeight="1" x14ac:dyDescent="0.2"/>
    <row r="5434" ht="12.75" customHeight="1" x14ac:dyDescent="0.2"/>
    <row r="5435" ht="12.75" customHeight="1" x14ac:dyDescent="0.2"/>
    <row r="5436" ht="12.75" customHeight="1" x14ac:dyDescent="0.2"/>
    <row r="5437" ht="12.75" customHeight="1" x14ac:dyDescent="0.2"/>
    <row r="5438" ht="12.75" customHeight="1" x14ac:dyDescent="0.2"/>
    <row r="5439" ht="12.75" customHeight="1" x14ac:dyDescent="0.2"/>
    <row r="5440" ht="12.75" customHeight="1" x14ac:dyDescent="0.2"/>
    <row r="5441" ht="12.75" customHeight="1" x14ac:dyDescent="0.2"/>
    <row r="5442" ht="12.75" customHeight="1" x14ac:dyDescent="0.2"/>
    <row r="5443" ht="12.75" customHeight="1" x14ac:dyDescent="0.2"/>
    <row r="5444" ht="12.75" customHeight="1" x14ac:dyDescent="0.2"/>
    <row r="5445" ht="12.75" customHeight="1" x14ac:dyDescent="0.2"/>
    <row r="5446" ht="12.75" customHeight="1" x14ac:dyDescent="0.2"/>
    <row r="5447" ht="12.75" customHeight="1" x14ac:dyDescent="0.2"/>
    <row r="5448" ht="12.75" customHeight="1" x14ac:dyDescent="0.2"/>
    <row r="5449" ht="12.75" customHeight="1" x14ac:dyDescent="0.2"/>
    <row r="5450" ht="12.75" customHeight="1" x14ac:dyDescent="0.2"/>
    <row r="5451" ht="12.75" customHeight="1" x14ac:dyDescent="0.2"/>
    <row r="5452" ht="12.75" customHeight="1" x14ac:dyDescent="0.2"/>
    <row r="5453" ht="12.75" customHeight="1" x14ac:dyDescent="0.2"/>
    <row r="5454" ht="12.75" customHeight="1" x14ac:dyDescent="0.2"/>
    <row r="5455" ht="12.75" customHeight="1" x14ac:dyDescent="0.2"/>
    <row r="5456" ht="12.75" customHeight="1" x14ac:dyDescent="0.2"/>
    <row r="5457" ht="12.75" customHeight="1" x14ac:dyDescent="0.2"/>
    <row r="5458" ht="12.75" customHeight="1" x14ac:dyDescent="0.2"/>
    <row r="5459" ht="12.75" customHeight="1" x14ac:dyDescent="0.2"/>
    <row r="5460" ht="12.75" customHeight="1" x14ac:dyDescent="0.2"/>
    <row r="5461" ht="12.75" customHeight="1" x14ac:dyDescent="0.2"/>
    <row r="5462" ht="12.75" customHeight="1" x14ac:dyDescent="0.2"/>
    <row r="5463" ht="12.75" customHeight="1" x14ac:dyDescent="0.2"/>
    <row r="5464" ht="12.75" customHeight="1" x14ac:dyDescent="0.2"/>
    <row r="5465" ht="12.75" customHeight="1" x14ac:dyDescent="0.2"/>
    <row r="5466" ht="12.75" customHeight="1" x14ac:dyDescent="0.2"/>
    <row r="5467" ht="12.75" customHeight="1" x14ac:dyDescent="0.2"/>
    <row r="5468" ht="12.75" customHeight="1" x14ac:dyDescent="0.2"/>
    <row r="5469" ht="12.75" customHeight="1" x14ac:dyDescent="0.2"/>
    <row r="5470" ht="12.75" customHeight="1" x14ac:dyDescent="0.2"/>
    <row r="5471" ht="12.75" customHeight="1" x14ac:dyDescent="0.2"/>
    <row r="5472" ht="12.75" customHeight="1" x14ac:dyDescent="0.2"/>
    <row r="5473" ht="12.75" customHeight="1" x14ac:dyDescent="0.2"/>
    <row r="5474" ht="12.75" customHeight="1" x14ac:dyDescent="0.2"/>
    <row r="5475" ht="12.75" customHeight="1" x14ac:dyDescent="0.2"/>
    <row r="5476" ht="12.75" customHeight="1" x14ac:dyDescent="0.2"/>
    <row r="5477" ht="12.75" customHeight="1" x14ac:dyDescent="0.2"/>
    <row r="5478" ht="12.75" customHeight="1" x14ac:dyDescent="0.2"/>
    <row r="5479" ht="12.75" customHeight="1" x14ac:dyDescent="0.2"/>
    <row r="5480" ht="12.75" customHeight="1" x14ac:dyDescent="0.2"/>
    <row r="5481" ht="12.75" customHeight="1" x14ac:dyDescent="0.2"/>
    <row r="5482" ht="12.75" customHeight="1" x14ac:dyDescent="0.2"/>
    <row r="5483" ht="12.75" customHeight="1" x14ac:dyDescent="0.2"/>
    <row r="5484" ht="12.75" customHeight="1" x14ac:dyDescent="0.2"/>
    <row r="5485" ht="12.75" customHeight="1" x14ac:dyDescent="0.2"/>
    <row r="5486" ht="12.75" customHeight="1" x14ac:dyDescent="0.2"/>
    <row r="5487" ht="12.75" customHeight="1" x14ac:dyDescent="0.2"/>
    <row r="5488" ht="12.75" customHeight="1" x14ac:dyDescent="0.2"/>
    <row r="5489" ht="12.75" customHeight="1" x14ac:dyDescent="0.2"/>
    <row r="5490" ht="12.75" customHeight="1" x14ac:dyDescent="0.2"/>
    <row r="5491" ht="12.75" customHeight="1" x14ac:dyDescent="0.2"/>
    <row r="5492" ht="12.75" customHeight="1" x14ac:dyDescent="0.2"/>
    <row r="5493" ht="12.75" customHeight="1" x14ac:dyDescent="0.2"/>
    <row r="5494" ht="12.75" customHeight="1" x14ac:dyDescent="0.2"/>
    <row r="5495" ht="12.75" customHeight="1" x14ac:dyDescent="0.2"/>
    <row r="5496" ht="12.75" customHeight="1" x14ac:dyDescent="0.2"/>
    <row r="5497" ht="12.75" customHeight="1" x14ac:dyDescent="0.2"/>
    <row r="5498" ht="12.75" customHeight="1" x14ac:dyDescent="0.2"/>
    <row r="5499" ht="12.75" customHeight="1" x14ac:dyDescent="0.2"/>
    <row r="5500" ht="12.75" customHeight="1" x14ac:dyDescent="0.2"/>
    <row r="5501" ht="12.75" customHeight="1" x14ac:dyDescent="0.2"/>
    <row r="5502" ht="12.75" customHeight="1" x14ac:dyDescent="0.2"/>
    <row r="5503" ht="12.75" customHeight="1" x14ac:dyDescent="0.2"/>
    <row r="5504" ht="12.75" customHeight="1" x14ac:dyDescent="0.2"/>
    <row r="5505" ht="12.75" customHeight="1" x14ac:dyDescent="0.2"/>
    <row r="5506" ht="12.75" customHeight="1" x14ac:dyDescent="0.2"/>
    <row r="5507" ht="12.75" customHeight="1" x14ac:dyDescent="0.2"/>
    <row r="5508" ht="12.75" customHeight="1" x14ac:dyDescent="0.2"/>
    <row r="5509" ht="12.75" customHeight="1" x14ac:dyDescent="0.2"/>
    <row r="5510" ht="12.75" customHeight="1" x14ac:dyDescent="0.2"/>
    <row r="5511" ht="12.75" customHeight="1" x14ac:dyDescent="0.2"/>
    <row r="5512" ht="12.75" customHeight="1" x14ac:dyDescent="0.2"/>
    <row r="5513" ht="12.75" customHeight="1" x14ac:dyDescent="0.2"/>
    <row r="5514" ht="12.75" customHeight="1" x14ac:dyDescent="0.2"/>
    <row r="5515" ht="12.75" customHeight="1" x14ac:dyDescent="0.2"/>
    <row r="5516" ht="12.75" customHeight="1" x14ac:dyDescent="0.2"/>
    <row r="5517" ht="12.75" customHeight="1" x14ac:dyDescent="0.2"/>
    <row r="5518" ht="12.75" customHeight="1" x14ac:dyDescent="0.2"/>
    <row r="5519" ht="12.75" customHeight="1" x14ac:dyDescent="0.2"/>
    <row r="5520" ht="12.75" customHeight="1" x14ac:dyDescent="0.2"/>
    <row r="5521" ht="12.75" customHeight="1" x14ac:dyDescent="0.2"/>
    <row r="5522" ht="12.75" customHeight="1" x14ac:dyDescent="0.2"/>
    <row r="5523" ht="12.75" customHeight="1" x14ac:dyDescent="0.2"/>
    <row r="5524" ht="12.75" customHeight="1" x14ac:dyDescent="0.2"/>
    <row r="5525" ht="12.75" customHeight="1" x14ac:dyDescent="0.2"/>
    <row r="5526" ht="12.75" customHeight="1" x14ac:dyDescent="0.2"/>
    <row r="5527" ht="12.75" customHeight="1" x14ac:dyDescent="0.2"/>
    <row r="5528" ht="12.75" customHeight="1" x14ac:dyDescent="0.2"/>
    <row r="5529" ht="12.75" customHeight="1" x14ac:dyDescent="0.2"/>
    <row r="5530" ht="12.75" customHeight="1" x14ac:dyDescent="0.2"/>
    <row r="5531" ht="12.75" customHeight="1" x14ac:dyDescent="0.2"/>
    <row r="5532" ht="12.75" customHeight="1" x14ac:dyDescent="0.2"/>
    <row r="5533" ht="12.75" customHeight="1" x14ac:dyDescent="0.2"/>
    <row r="5534" ht="12.75" customHeight="1" x14ac:dyDescent="0.2"/>
    <row r="5535" ht="12.75" customHeight="1" x14ac:dyDescent="0.2"/>
    <row r="5536" ht="12.75" customHeight="1" x14ac:dyDescent="0.2"/>
    <row r="5537" ht="12.75" customHeight="1" x14ac:dyDescent="0.2"/>
    <row r="5538" ht="12.75" customHeight="1" x14ac:dyDescent="0.2"/>
    <row r="5539" ht="12.75" customHeight="1" x14ac:dyDescent="0.2"/>
    <row r="5540" ht="12.75" customHeight="1" x14ac:dyDescent="0.2"/>
    <row r="5541" ht="12.75" customHeight="1" x14ac:dyDescent="0.2"/>
    <row r="5542" ht="12.75" customHeight="1" x14ac:dyDescent="0.2"/>
    <row r="5543" ht="12.75" customHeight="1" x14ac:dyDescent="0.2"/>
    <row r="5544" ht="12.75" customHeight="1" x14ac:dyDescent="0.2"/>
    <row r="5545" ht="12.75" customHeight="1" x14ac:dyDescent="0.2"/>
    <row r="5546" ht="12.75" customHeight="1" x14ac:dyDescent="0.2"/>
    <row r="5547" ht="12.75" customHeight="1" x14ac:dyDescent="0.2"/>
    <row r="5548" ht="12.75" customHeight="1" x14ac:dyDescent="0.2"/>
    <row r="5549" ht="12.75" customHeight="1" x14ac:dyDescent="0.2"/>
    <row r="5550" ht="12.75" customHeight="1" x14ac:dyDescent="0.2"/>
    <row r="5551" ht="12.75" customHeight="1" x14ac:dyDescent="0.2"/>
    <row r="5552" ht="12.75" customHeight="1" x14ac:dyDescent="0.2"/>
    <row r="5553" ht="12.75" customHeight="1" x14ac:dyDescent="0.2"/>
    <row r="5554" ht="12.75" customHeight="1" x14ac:dyDescent="0.2"/>
    <row r="5555" ht="12.75" customHeight="1" x14ac:dyDescent="0.2"/>
    <row r="5556" ht="12.75" customHeight="1" x14ac:dyDescent="0.2"/>
    <row r="5557" ht="12.75" customHeight="1" x14ac:dyDescent="0.2"/>
    <row r="5558" ht="12.75" customHeight="1" x14ac:dyDescent="0.2"/>
    <row r="5559" ht="12.75" customHeight="1" x14ac:dyDescent="0.2"/>
    <row r="5560" ht="12.75" customHeight="1" x14ac:dyDescent="0.2"/>
    <row r="5561" ht="12.75" customHeight="1" x14ac:dyDescent="0.2"/>
    <row r="5562" ht="12.75" customHeight="1" x14ac:dyDescent="0.2"/>
    <row r="5563" ht="12.75" customHeight="1" x14ac:dyDescent="0.2"/>
    <row r="5564" ht="12.75" customHeight="1" x14ac:dyDescent="0.2"/>
    <row r="5565" ht="12.75" customHeight="1" x14ac:dyDescent="0.2"/>
    <row r="5566" ht="12.75" customHeight="1" x14ac:dyDescent="0.2"/>
    <row r="5567" ht="12.75" customHeight="1" x14ac:dyDescent="0.2"/>
    <row r="5568" ht="12.75" customHeight="1" x14ac:dyDescent="0.2"/>
    <row r="5569" ht="12.75" customHeight="1" x14ac:dyDescent="0.2"/>
    <row r="5570" ht="12.75" customHeight="1" x14ac:dyDescent="0.2"/>
    <row r="5571" ht="12.75" customHeight="1" x14ac:dyDescent="0.2"/>
    <row r="5572" ht="12.75" customHeight="1" x14ac:dyDescent="0.2"/>
    <row r="5573" ht="12.75" customHeight="1" x14ac:dyDescent="0.2"/>
    <row r="5574" ht="12.75" customHeight="1" x14ac:dyDescent="0.2"/>
    <row r="5575" ht="12.75" customHeight="1" x14ac:dyDescent="0.2"/>
    <row r="5576" ht="12.75" customHeight="1" x14ac:dyDescent="0.2"/>
    <row r="5577" ht="12.75" customHeight="1" x14ac:dyDescent="0.2"/>
    <row r="5578" ht="12.75" customHeight="1" x14ac:dyDescent="0.2"/>
    <row r="5579" ht="12.75" customHeight="1" x14ac:dyDescent="0.2"/>
    <row r="5580" ht="12.75" customHeight="1" x14ac:dyDescent="0.2"/>
    <row r="5581" ht="12.75" customHeight="1" x14ac:dyDescent="0.2"/>
    <row r="5582" ht="12.75" customHeight="1" x14ac:dyDescent="0.2"/>
    <row r="5583" ht="12.75" customHeight="1" x14ac:dyDescent="0.2"/>
    <row r="5584" ht="12.75" customHeight="1" x14ac:dyDescent="0.2"/>
    <row r="5585" ht="12.75" customHeight="1" x14ac:dyDescent="0.2"/>
    <row r="5586" ht="12.75" customHeight="1" x14ac:dyDescent="0.2"/>
    <row r="5587" ht="12.75" customHeight="1" x14ac:dyDescent="0.2"/>
    <row r="5588" ht="12.75" customHeight="1" x14ac:dyDescent="0.2"/>
    <row r="5589" ht="12.75" customHeight="1" x14ac:dyDescent="0.2"/>
    <row r="5590" ht="12.75" customHeight="1" x14ac:dyDescent="0.2"/>
    <row r="5591" ht="12.75" customHeight="1" x14ac:dyDescent="0.2"/>
    <row r="5592" ht="12.75" customHeight="1" x14ac:dyDescent="0.2"/>
    <row r="5593" ht="12.75" customHeight="1" x14ac:dyDescent="0.2"/>
    <row r="5594" ht="12.75" customHeight="1" x14ac:dyDescent="0.2"/>
    <row r="5595" ht="12.75" customHeight="1" x14ac:dyDescent="0.2"/>
    <row r="5596" ht="12.75" customHeight="1" x14ac:dyDescent="0.2"/>
    <row r="5597" ht="12.75" customHeight="1" x14ac:dyDescent="0.2"/>
    <row r="5598" ht="12.75" customHeight="1" x14ac:dyDescent="0.2"/>
    <row r="5599" ht="12.75" customHeight="1" x14ac:dyDescent="0.2"/>
    <row r="5600" ht="12.75" customHeight="1" x14ac:dyDescent="0.2"/>
    <row r="5601" ht="12.75" customHeight="1" x14ac:dyDescent="0.2"/>
    <row r="5602" ht="12.75" customHeight="1" x14ac:dyDescent="0.2"/>
    <row r="5603" ht="12.75" customHeight="1" x14ac:dyDescent="0.2"/>
    <row r="5604" ht="12.75" customHeight="1" x14ac:dyDescent="0.2"/>
    <row r="5605" ht="12.75" customHeight="1" x14ac:dyDescent="0.2"/>
    <row r="5606" ht="12.75" customHeight="1" x14ac:dyDescent="0.2"/>
    <row r="5607" ht="12.75" customHeight="1" x14ac:dyDescent="0.2"/>
    <row r="5608" ht="12.75" customHeight="1" x14ac:dyDescent="0.2"/>
    <row r="5609" ht="12.75" customHeight="1" x14ac:dyDescent="0.2"/>
    <row r="5610" ht="12.75" customHeight="1" x14ac:dyDescent="0.2"/>
    <row r="5611" ht="12.75" customHeight="1" x14ac:dyDescent="0.2"/>
    <row r="5612" ht="12.75" customHeight="1" x14ac:dyDescent="0.2"/>
    <row r="5613" ht="12.75" customHeight="1" x14ac:dyDescent="0.2"/>
    <row r="5614" ht="12.75" customHeight="1" x14ac:dyDescent="0.2"/>
    <row r="5615" ht="12.75" customHeight="1" x14ac:dyDescent="0.2"/>
    <row r="5616" ht="12.75" customHeight="1" x14ac:dyDescent="0.2"/>
    <row r="5617" ht="12.75" customHeight="1" x14ac:dyDescent="0.2"/>
    <row r="5618" ht="12.75" customHeight="1" x14ac:dyDescent="0.2"/>
    <row r="5619" ht="12.75" customHeight="1" x14ac:dyDescent="0.2"/>
    <row r="5620" ht="12.75" customHeight="1" x14ac:dyDescent="0.2"/>
    <row r="5621" ht="12.75" customHeight="1" x14ac:dyDescent="0.2"/>
    <row r="5622" ht="12.75" customHeight="1" x14ac:dyDescent="0.2"/>
    <row r="5623" ht="12.75" customHeight="1" x14ac:dyDescent="0.2"/>
    <row r="5624" ht="12.75" customHeight="1" x14ac:dyDescent="0.2"/>
    <row r="5625" ht="12.75" customHeight="1" x14ac:dyDescent="0.2"/>
    <row r="5626" ht="12.75" customHeight="1" x14ac:dyDescent="0.2"/>
    <row r="5627" ht="12.75" customHeight="1" x14ac:dyDescent="0.2"/>
    <row r="5628" ht="12.75" customHeight="1" x14ac:dyDescent="0.2"/>
    <row r="5629" ht="12.75" customHeight="1" x14ac:dyDescent="0.2"/>
    <row r="5630" ht="12.75" customHeight="1" x14ac:dyDescent="0.2"/>
    <row r="5631" ht="12.75" customHeight="1" x14ac:dyDescent="0.2"/>
    <row r="5632" ht="12.75" customHeight="1" x14ac:dyDescent="0.2"/>
    <row r="5633" ht="12.75" customHeight="1" x14ac:dyDescent="0.2"/>
    <row r="5634" ht="12.75" customHeight="1" x14ac:dyDescent="0.2"/>
    <row r="5635" ht="12.75" customHeight="1" x14ac:dyDescent="0.2"/>
    <row r="5636" ht="12.75" customHeight="1" x14ac:dyDescent="0.2"/>
    <row r="5637" ht="12.75" customHeight="1" x14ac:dyDescent="0.2"/>
    <row r="5638" ht="12.75" customHeight="1" x14ac:dyDescent="0.2"/>
    <row r="5639" ht="12.75" customHeight="1" x14ac:dyDescent="0.2"/>
    <row r="5640" ht="12.75" customHeight="1" x14ac:dyDescent="0.2"/>
    <row r="5641" ht="12.75" customHeight="1" x14ac:dyDescent="0.2"/>
    <row r="5642" ht="12.75" customHeight="1" x14ac:dyDescent="0.2"/>
    <row r="5643" ht="12.75" customHeight="1" x14ac:dyDescent="0.2"/>
    <row r="5644" ht="12.75" customHeight="1" x14ac:dyDescent="0.2"/>
    <row r="5645" ht="12.75" customHeight="1" x14ac:dyDescent="0.2"/>
    <row r="5646" ht="12.75" customHeight="1" x14ac:dyDescent="0.2"/>
    <row r="5647" ht="12.75" customHeight="1" x14ac:dyDescent="0.2"/>
    <row r="5648" ht="12.75" customHeight="1" x14ac:dyDescent="0.2"/>
    <row r="5649" ht="12.75" customHeight="1" x14ac:dyDescent="0.2"/>
    <row r="5650" ht="12.75" customHeight="1" x14ac:dyDescent="0.2"/>
    <row r="5651" ht="12.75" customHeight="1" x14ac:dyDescent="0.2"/>
    <row r="5652" ht="12.75" customHeight="1" x14ac:dyDescent="0.2"/>
    <row r="5653" ht="12.75" customHeight="1" x14ac:dyDescent="0.2"/>
    <row r="5654" ht="12.75" customHeight="1" x14ac:dyDescent="0.2"/>
    <row r="5655" ht="12.75" customHeight="1" x14ac:dyDescent="0.2"/>
    <row r="5656" ht="12.75" customHeight="1" x14ac:dyDescent="0.2"/>
    <row r="5657" ht="12.75" customHeight="1" x14ac:dyDescent="0.2"/>
    <row r="5658" ht="12.75" customHeight="1" x14ac:dyDescent="0.2"/>
    <row r="5659" ht="12.75" customHeight="1" x14ac:dyDescent="0.2"/>
    <row r="5660" ht="12.75" customHeight="1" x14ac:dyDescent="0.2"/>
    <row r="5661" ht="12.75" customHeight="1" x14ac:dyDescent="0.2"/>
    <row r="5662" ht="12.75" customHeight="1" x14ac:dyDescent="0.2"/>
    <row r="5663" ht="12.75" customHeight="1" x14ac:dyDescent="0.2"/>
    <row r="5664" ht="12.75" customHeight="1" x14ac:dyDescent="0.2"/>
    <row r="5665" ht="12.75" customHeight="1" x14ac:dyDescent="0.2"/>
    <row r="5666" ht="12.75" customHeight="1" x14ac:dyDescent="0.2"/>
    <row r="5667" ht="12.75" customHeight="1" x14ac:dyDescent="0.2"/>
    <row r="5668" ht="12.75" customHeight="1" x14ac:dyDescent="0.2"/>
    <row r="5669" ht="12.75" customHeight="1" x14ac:dyDescent="0.2"/>
    <row r="5670" ht="12.75" customHeight="1" x14ac:dyDescent="0.2"/>
    <row r="5671" ht="12.75" customHeight="1" x14ac:dyDescent="0.2"/>
    <row r="5672" ht="12.75" customHeight="1" x14ac:dyDescent="0.2"/>
    <row r="5673" ht="12.75" customHeight="1" x14ac:dyDescent="0.2"/>
    <row r="5674" ht="12.75" customHeight="1" x14ac:dyDescent="0.2"/>
    <row r="5675" ht="12.75" customHeight="1" x14ac:dyDescent="0.2"/>
    <row r="5676" ht="12.75" customHeight="1" x14ac:dyDescent="0.2"/>
    <row r="5677" ht="12.75" customHeight="1" x14ac:dyDescent="0.2"/>
    <row r="5678" ht="12.75" customHeight="1" x14ac:dyDescent="0.2"/>
    <row r="5679" ht="12.75" customHeight="1" x14ac:dyDescent="0.2"/>
    <row r="5680" ht="12.75" customHeight="1" x14ac:dyDescent="0.2"/>
    <row r="5681" ht="12.75" customHeight="1" x14ac:dyDescent="0.2"/>
    <row r="5682" ht="12.75" customHeight="1" x14ac:dyDescent="0.2"/>
    <row r="5683" ht="12.75" customHeight="1" x14ac:dyDescent="0.2"/>
    <row r="5684" ht="12.75" customHeight="1" x14ac:dyDescent="0.2"/>
    <row r="5685" ht="12.75" customHeight="1" x14ac:dyDescent="0.2"/>
    <row r="5686" ht="12.75" customHeight="1" x14ac:dyDescent="0.2"/>
    <row r="5687" ht="12.75" customHeight="1" x14ac:dyDescent="0.2"/>
    <row r="5688" ht="12.75" customHeight="1" x14ac:dyDescent="0.2"/>
    <row r="5689" ht="12.75" customHeight="1" x14ac:dyDescent="0.2"/>
    <row r="5690" ht="12.75" customHeight="1" x14ac:dyDescent="0.2"/>
    <row r="5691" ht="12.75" customHeight="1" x14ac:dyDescent="0.2"/>
    <row r="5692" ht="12.75" customHeight="1" x14ac:dyDescent="0.2"/>
    <row r="5693" ht="12.75" customHeight="1" x14ac:dyDescent="0.2"/>
    <row r="5694" ht="12.75" customHeight="1" x14ac:dyDescent="0.2"/>
    <row r="5695" ht="12.75" customHeight="1" x14ac:dyDescent="0.2"/>
    <row r="5696" ht="12.75" customHeight="1" x14ac:dyDescent="0.2"/>
    <row r="5697" ht="12.75" customHeight="1" x14ac:dyDescent="0.2"/>
    <row r="5698" ht="12.75" customHeight="1" x14ac:dyDescent="0.2"/>
    <row r="5699" ht="12.75" customHeight="1" x14ac:dyDescent="0.2"/>
    <row r="5700" ht="12.75" customHeight="1" x14ac:dyDescent="0.2"/>
    <row r="5701" ht="12.75" customHeight="1" x14ac:dyDescent="0.2"/>
    <row r="5702" ht="12.75" customHeight="1" x14ac:dyDescent="0.2"/>
    <row r="5703" ht="12.75" customHeight="1" x14ac:dyDescent="0.2"/>
    <row r="5704" ht="12.75" customHeight="1" x14ac:dyDescent="0.2"/>
    <row r="5705" ht="12.75" customHeight="1" x14ac:dyDescent="0.2"/>
    <row r="5706" ht="12.75" customHeight="1" x14ac:dyDescent="0.2"/>
    <row r="5707" ht="12.75" customHeight="1" x14ac:dyDescent="0.2"/>
    <row r="5708" ht="12.75" customHeight="1" x14ac:dyDescent="0.2"/>
    <row r="5709" ht="12.75" customHeight="1" x14ac:dyDescent="0.2"/>
    <row r="5710" ht="12.75" customHeight="1" x14ac:dyDescent="0.2"/>
    <row r="5711" ht="12.75" customHeight="1" x14ac:dyDescent="0.2"/>
    <row r="5712" ht="12.75" customHeight="1" x14ac:dyDescent="0.2"/>
    <row r="5713" ht="12.75" customHeight="1" x14ac:dyDescent="0.2"/>
    <row r="5714" ht="12.75" customHeight="1" x14ac:dyDescent="0.2"/>
    <row r="5715" ht="12.75" customHeight="1" x14ac:dyDescent="0.2"/>
    <row r="5716" ht="12.75" customHeight="1" x14ac:dyDescent="0.2"/>
    <row r="5717" ht="12.75" customHeight="1" x14ac:dyDescent="0.2"/>
    <row r="5718" ht="12.75" customHeight="1" x14ac:dyDescent="0.2"/>
    <row r="5719" ht="12.75" customHeight="1" x14ac:dyDescent="0.2"/>
    <row r="5720" ht="12.75" customHeight="1" x14ac:dyDescent="0.2"/>
    <row r="5721" ht="12.75" customHeight="1" x14ac:dyDescent="0.2"/>
    <row r="5722" ht="12.75" customHeight="1" x14ac:dyDescent="0.2"/>
    <row r="5723" ht="12.75" customHeight="1" x14ac:dyDescent="0.2"/>
    <row r="5724" ht="12.75" customHeight="1" x14ac:dyDescent="0.2"/>
    <row r="5725" ht="12.75" customHeight="1" x14ac:dyDescent="0.2"/>
    <row r="5726" ht="12.75" customHeight="1" x14ac:dyDescent="0.2"/>
    <row r="5727" ht="12.75" customHeight="1" x14ac:dyDescent="0.2"/>
    <row r="5728" ht="12.75" customHeight="1" x14ac:dyDescent="0.2"/>
    <row r="5729" ht="12.75" customHeight="1" x14ac:dyDescent="0.2"/>
    <row r="5730" ht="12.75" customHeight="1" x14ac:dyDescent="0.2"/>
    <row r="5731" ht="12.75" customHeight="1" x14ac:dyDescent="0.2"/>
    <row r="5732" ht="12.75" customHeight="1" x14ac:dyDescent="0.2"/>
    <row r="5733" ht="12.75" customHeight="1" x14ac:dyDescent="0.2"/>
    <row r="5734" ht="12.75" customHeight="1" x14ac:dyDescent="0.2"/>
    <row r="5735" ht="12.75" customHeight="1" x14ac:dyDescent="0.2"/>
    <row r="5736" ht="12.75" customHeight="1" x14ac:dyDescent="0.2"/>
    <row r="5737" ht="12.75" customHeight="1" x14ac:dyDescent="0.2"/>
    <row r="5738" ht="12.75" customHeight="1" x14ac:dyDescent="0.2"/>
    <row r="5739" ht="12.75" customHeight="1" x14ac:dyDescent="0.2"/>
    <row r="5740" ht="12.75" customHeight="1" x14ac:dyDescent="0.2"/>
    <row r="5741" ht="12.75" customHeight="1" x14ac:dyDescent="0.2"/>
    <row r="5742" ht="12.75" customHeight="1" x14ac:dyDescent="0.2"/>
    <row r="5743" ht="12.75" customHeight="1" x14ac:dyDescent="0.2"/>
    <row r="5744" ht="12.75" customHeight="1" x14ac:dyDescent="0.2"/>
    <row r="5745" ht="12.75" customHeight="1" x14ac:dyDescent="0.2"/>
    <row r="5746" ht="12.75" customHeight="1" x14ac:dyDescent="0.2"/>
    <row r="5747" ht="12.75" customHeight="1" x14ac:dyDescent="0.2"/>
    <row r="5748" ht="12.75" customHeight="1" x14ac:dyDescent="0.2"/>
    <row r="5749" ht="12.75" customHeight="1" x14ac:dyDescent="0.2"/>
    <row r="5750" ht="12.75" customHeight="1" x14ac:dyDescent="0.2"/>
    <row r="5751" ht="12.75" customHeight="1" x14ac:dyDescent="0.2"/>
    <row r="5752" ht="12.75" customHeight="1" x14ac:dyDescent="0.2"/>
    <row r="5753" ht="12.75" customHeight="1" x14ac:dyDescent="0.2"/>
    <row r="5754" ht="12.75" customHeight="1" x14ac:dyDescent="0.2"/>
    <row r="5755" ht="12.75" customHeight="1" x14ac:dyDescent="0.2"/>
    <row r="5756" ht="12.75" customHeight="1" x14ac:dyDescent="0.2"/>
    <row r="5757" ht="12.75" customHeight="1" x14ac:dyDescent="0.2"/>
    <row r="5758" ht="12.75" customHeight="1" x14ac:dyDescent="0.2"/>
    <row r="5759" ht="12.75" customHeight="1" x14ac:dyDescent="0.2"/>
    <row r="5760" ht="12.75" customHeight="1" x14ac:dyDescent="0.2"/>
    <row r="5761" ht="12.75" customHeight="1" x14ac:dyDescent="0.2"/>
    <row r="5762" ht="12.75" customHeight="1" x14ac:dyDescent="0.2"/>
    <row r="5763" ht="12.75" customHeight="1" x14ac:dyDescent="0.2"/>
    <row r="5764" ht="12.75" customHeight="1" x14ac:dyDescent="0.2"/>
    <row r="5765" ht="12.75" customHeight="1" x14ac:dyDescent="0.2"/>
    <row r="5766" ht="12.75" customHeight="1" x14ac:dyDescent="0.2"/>
    <row r="5767" ht="12.75" customHeight="1" x14ac:dyDescent="0.2"/>
    <row r="5768" ht="12.75" customHeight="1" x14ac:dyDescent="0.2"/>
    <row r="5769" ht="12.75" customHeight="1" x14ac:dyDescent="0.2"/>
    <row r="5770" ht="12.75" customHeight="1" x14ac:dyDescent="0.2"/>
    <row r="5771" ht="12.75" customHeight="1" x14ac:dyDescent="0.2"/>
    <row r="5772" ht="12.75" customHeight="1" x14ac:dyDescent="0.2"/>
    <row r="5773" ht="12.75" customHeight="1" x14ac:dyDescent="0.2"/>
    <row r="5774" ht="12.75" customHeight="1" x14ac:dyDescent="0.2"/>
    <row r="5775" ht="12.75" customHeight="1" x14ac:dyDescent="0.2"/>
    <row r="5776" ht="12.75" customHeight="1" x14ac:dyDescent="0.2"/>
    <row r="5777" ht="12.75" customHeight="1" x14ac:dyDescent="0.2"/>
    <row r="5778" ht="12.75" customHeight="1" x14ac:dyDescent="0.2"/>
    <row r="5779" ht="12.75" customHeight="1" x14ac:dyDescent="0.2"/>
    <row r="5780" ht="12.75" customHeight="1" x14ac:dyDescent="0.2"/>
    <row r="5781" ht="12.75" customHeight="1" x14ac:dyDescent="0.2"/>
    <row r="5782" ht="12.75" customHeight="1" x14ac:dyDescent="0.2"/>
    <row r="5783" ht="12.75" customHeight="1" x14ac:dyDescent="0.2"/>
    <row r="5784" ht="12.75" customHeight="1" x14ac:dyDescent="0.2"/>
    <row r="5785" ht="12.75" customHeight="1" x14ac:dyDescent="0.2"/>
    <row r="5786" ht="12.75" customHeight="1" x14ac:dyDescent="0.2"/>
    <row r="5787" ht="12.75" customHeight="1" x14ac:dyDescent="0.2"/>
    <row r="5788" ht="12.75" customHeight="1" x14ac:dyDescent="0.2"/>
    <row r="5789" ht="12.75" customHeight="1" x14ac:dyDescent="0.2"/>
    <row r="5790" ht="12.75" customHeight="1" x14ac:dyDescent="0.2"/>
    <row r="5791" ht="12.75" customHeight="1" x14ac:dyDescent="0.2"/>
    <row r="5792" ht="12.75" customHeight="1" x14ac:dyDescent="0.2"/>
    <row r="5793" ht="12.75" customHeight="1" x14ac:dyDescent="0.2"/>
    <row r="5794" ht="12.75" customHeight="1" x14ac:dyDescent="0.2"/>
    <row r="5795" ht="12.75" customHeight="1" x14ac:dyDescent="0.2"/>
    <row r="5796" ht="12.75" customHeight="1" x14ac:dyDescent="0.2"/>
    <row r="5797" ht="12.75" customHeight="1" x14ac:dyDescent="0.2"/>
    <row r="5798" ht="12.75" customHeight="1" x14ac:dyDescent="0.2"/>
    <row r="5799" ht="12.75" customHeight="1" x14ac:dyDescent="0.2"/>
    <row r="5800" ht="12.75" customHeight="1" x14ac:dyDescent="0.2"/>
    <row r="5801" ht="12.75" customHeight="1" x14ac:dyDescent="0.2"/>
    <row r="5802" ht="12.75" customHeight="1" x14ac:dyDescent="0.2"/>
    <row r="5803" ht="12.75" customHeight="1" x14ac:dyDescent="0.2"/>
    <row r="5804" ht="12.75" customHeight="1" x14ac:dyDescent="0.2"/>
    <row r="5805" ht="12.75" customHeight="1" x14ac:dyDescent="0.2"/>
    <row r="5806" ht="12.75" customHeight="1" x14ac:dyDescent="0.2"/>
    <row r="5807" ht="12.75" customHeight="1" x14ac:dyDescent="0.2"/>
    <row r="5808" ht="12.75" customHeight="1" x14ac:dyDescent="0.2"/>
    <row r="5809" ht="12.75" customHeight="1" x14ac:dyDescent="0.2"/>
    <row r="5810" ht="12.75" customHeight="1" x14ac:dyDescent="0.2"/>
    <row r="5811" ht="12.75" customHeight="1" x14ac:dyDescent="0.2"/>
    <row r="5812" ht="12.75" customHeight="1" x14ac:dyDescent="0.2"/>
    <row r="5813" ht="12.75" customHeight="1" x14ac:dyDescent="0.2"/>
    <row r="5814" ht="12.75" customHeight="1" x14ac:dyDescent="0.2"/>
    <row r="5815" ht="12.75" customHeight="1" x14ac:dyDescent="0.2"/>
    <row r="5816" ht="12.75" customHeight="1" x14ac:dyDescent="0.2"/>
    <row r="5817" ht="12.75" customHeight="1" x14ac:dyDescent="0.2"/>
    <row r="5818" ht="12.75" customHeight="1" x14ac:dyDescent="0.2"/>
    <row r="5819" ht="12.75" customHeight="1" x14ac:dyDescent="0.2"/>
    <row r="5820" ht="12.75" customHeight="1" x14ac:dyDescent="0.2"/>
    <row r="5821" ht="12.75" customHeight="1" x14ac:dyDescent="0.2"/>
    <row r="5822" ht="12.75" customHeight="1" x14ac:dyDescent="0.2"/>
    <row r="5823" ht="12.75" customHeight="1" x14ac:dyDescent="0.2"/>
    <row r="5824" ht="12.75" customHeight="1" x14ac:dyDescent="0.2"/>
    <row r="5825" ht="12.75" customHeight="1" x14ac:dyDescent="0.2"/>
    <row r="5826" ht="12.75" customHeight="1" x14ac:dyDescent="0.2"/>
    <row r="5827" ht="12.75" customHeight="1" x14ac:dyDescent="0.2"/>
    <row r="5828" ht="12.75" customHeight="1" x14ac:dyDescent="0.2"/>
    <row r="5829" ht="12.75" customHeight="1" x14ac:dyDescent="0.2"/>
    <row r="5830" ht="12.75" customHeight="1" x14ac:dyDescent="0.2"/>
    <row r="5831" ht="12.75" customHeight="1" x14ac:dyDescent="0.2"/>
    <row r="5832" ht="12.75" customHeight="1" x14ac:dyDescent="0.2"/>
    <row r="5833" ht="12.75" customHeight="1" x14ac:dyDescent="0.2"/>
    <row r="5834" ht="12.75" customHeight="1" x14ac:dyDescent="0.2"/>
    <row r="5835" ht="12.75" customHeight="1" x14ac:dyDescent="0.2"/>
    <row r="5836" ht="12.75" customHeight="1" x14ac:dyDescent="0.2"/>
    <row r="5837" ht="12.75" customHeight="1" x14ac:dyDescent="0.2"/>
    <row r="5838" ht="12.75" customHeight="1" x14ac:dyDescent="0.2"/>
    <row r="5839" ht="12.75" customHeight="1" x14ac:dyDescent="0.2"/>
    <row r="5840" ht="12.75" customHeight="1" x14ac:dyDescent="0.2"/>
    <row r="5841" ht="12.75" customHeight="1" x14ac:dyDescent="0.2"/>
    <row r="5842" ht="12.75" customHeight="1" x14ac:dyDescent="0.2"/>
    <row r="5843" ht="12.75" customHeight="1" x14ac:dyDescent="0.2"/>
    <row r="5844" ht="12.75" customHeight="1" x14ac:dyDescent="0.2"/>
    <row r="5845" ht="12.75" customHeight="1" x14ac:dyDescent="0.2"/>
    <row r="5846" ht="12.75" customHeight="1" x14ac:dyDescent="0.2"/>
    <row r="5847" ht="12.75" customHeight="1" x14ac:dyDescent="0.2"/>
    <row r="5848" ht="12.75" customHeight="1" x14ac:dyDescent="0.2"/>
    <row r="5849" ht="12.75" customHeight="1" x14ac:dyDescent="0.2"/>
    <row r="5850" ht="12.75" customHeight="1" x14ac:dyDescent="0.2"/>
    <row r="5851" ht="12.75" customHeight="1" x14ac:dyDescent="0.2"/>
    <row r="5852" ht="12.75" customHeight="1" x14ac:dyDescent="0.2"/>
    <row r="5853" ht="12.75" customHeight="1" x14ac:dyDescent="0.2"/>
    <row r="5854" ht="12.75" customHeight="1" x14ac:dyDescent="0.2"/>
    <row r="5855" ht="12.75" customHeight="1" x14ac:dyDescent="0.2"/>
    <row r="5856" ht="12.75" customHeight="1" x14ac:dyDescent="0.2"/>
    <row r="5857" ht="12.75" customHeight="1" x14ac:dyDescent="0.2"/>
    <row r="5858" ht="12.75" customHeight="1" x14ac:dyDescent="0.2"/>
    <row r="5859" ht="12.75" customHeight="1" x14ac:dyDescent="0.2"/>
    <row r="5860" ht="12.75" customHeight="1" x14ac:dyDescent="0.2"/>
    <row r="5861" ht="12.75" customHeight="1" x14ac:dyDescent="0.2"/>
    <row r="5862" ht="12.75" customHeight="1" x14ac:dyDescent="0.2"/>
    <row r="5863" ht="12.75" customHeight="1" x14ac:dyDescent="0.2"/>
    <row r="5864" ht="12.75" customHeight="1" x14ac:dyDescent="0.2"/>
    <row r="5865" ht="12.75" customHeight="1" x14ac:dyDescent="0.2"/>
    <row r="5866" ht="12.75" customHeight="1" x14ac:dyDescent="0.2"/>
    <row r="5867" ht="12.75" customHeight="1" x14ac:dyDescent="0.2"/>
    <row r="5868" ht="12.75" customHeight="1" x14ac:dyDescent="0.2"/>
    <row r="5869" ht="12.75" customHeight="1" x14ac:dyDescent="0.2"/>
    <row r="5870" ht="12.75" customHeight="1" x14ac:dyDescent="0.2"/>
    <row r="5871" ht="12.75" customHeight="1" x14ac:dyDescent="0.2"/>
    <row r="5872" ht="12.75" customHeight="1" x14ac:dyDescent="0.2"/>
    <row r="5873" ht="12.75" customHeight="1" x14ac:dyDescent="0.2"/>
    <row r="5874" ht="12.75" customHeight="1" x14ac:dyDescent="0.2"/>
    <row r="5875" ht="12.75" customHeight="1" x14ac:dyDescent="0.2"/>
    <row r="5876" ht="12.75" customHeight="1" x14ac:dyDescent="0.2"/>
    <row r="5877" ht="12.75" customHeight="1" x14ac:dyDescent="0.2"/>
    <row r="5878" ht="12.75" customHeight="1" x14ac:dyDescent="0.2"/>
    <row r="5879" ht="12.75" customHeight="1" x14ac:dyDescent="0.2"/>
    <row r="5880" ht="12.75" customHeight="1" x14ac:dyDescent="0.2"/>
    <row r="5881" ht="12.75" customHeight="1" x14ac:dyDescent="0.2"/>
    <row r="5882" ht="12.75" customHeight="1" x14ac:dyDescent="0.2"/>
    <row r="5883" ht="12.75" customHeight="1" x14ac:dyDescent="0.2"/>
    <row r="5884" ht="12.75" customHeight="1" x14ac:dyDescent="0.2"/>
    <row r="5885" ht="12.75" customHeight="1" x14ac:dyDescent="0.2"/>
    <row r="5886" ht="12.75" customHeight="1" x14ac:dyDescent="0.2"/>
    <row r="5887" ht="12.75" customHeight="1" x14ac:dyDescent="0.2"/>
    <row r="5888" ht="12.75" customHeight="1" x14ac:dyDescent="0.2"/>
    <row r="5889" ht="12.75" customHeight="1" x14ac:dyDescent="0.2"/>
    <row r="5890" ht="12.75" customHeight="1" x14ac:dyDescent="0.2"/>
    <row r="5891" ht="12.75" customHeight="1" x14ac:dyDescent="0.2"/>
    <row r="5892" ht="12.75" customHeight="1" x14ac:dyDescent="0.2"/>
    <row r="5893" ht="12.75" customHeight="1" x14ac:dyDescent="0.2"/>
    <row r="5894" ht="12.75" customHeight="1" x14ac:dyDescent="0.2"/>
    <row r="5895" ht="12.75" customHeight="1" x14ac:dyDescent="0.2"/>
    <row r="5896" ht="12.75" customHeight="1" x14ac:dyDescent="0.2"/>
    <row r="5897" ht="12.75" customHeight="1" x14ac:dyDescent="0.2"/>
    <row r="5898" ht="12.75" customHeight="1" x14ac:dyDescent="0.2"/>
    <row r="5899" ht="12.75" customHeight="1" x14ac:dyDescent="0.2"/>
    <row r="5900" ht="12.75" customHeight="1" x14ac:dyDescent="0.2"/>
    <row r="5901" ht="12.75" customHeight="1" x14ac:dyDescent="0.2"/>
    <row r="5902" ht="12.75" customHeight="1" x14ac:dyDescent="0.2"/>
    <row r="5903" ht="12.75" customHeight="1" x14ac:dyDescent="0.2"/>
    <row r="5904" ht="12.75" customHeight="1" x14ac:dyDescent="0.2"/>
    <row r="5905" ht="12.75" customHeight="1" x14ac:dyDescent="0.2"/>
    <row r="5906" ht="12.75" customHeight="1" x14ac:dyDescent="0.2"/>
    <row r="5907" ht="12.75" customHeight="1" x14ac:dyDescent="0.2"/>
    <row r="5908" ht="12.75" customHeight="1" x14ac:dyDescent="0.2"/>
    <row r="5909" ht="12.75" customHeight="1" x14ac:dyDescent="0.2"/>
    <row r="5910" ht="12.75" customHeight="1" x14ac:dyDescent="0.2"/>
    <row r="5911" ht="12.75" customHeight="1" x14ac:dyDescent="0.2"/>
    <row r="5912" ht="12.75" customHeight="1" x14ac:dyDescent="0.2"/>
    <row r="5913" ht="12.75" customHeight="1" x14ac:dyDescent="0.2"/>
    <row r="5914" ht="12.75" customHeight="1" x14ac:dyDescent="0.2"/>
    <row r="5915" ht="12.75" customHeight="1" x14ac:dyDescent="0.2"/>
    <row r="5916" ht="12.75" customHeight="1" x14ac:dyDescent="0.2"/>
    <row r="5917" ht="12.75" customHeight="1" x14ac:dyDescent="0.2"/>
    <row r="5918" ht="12.75" customHeight="1" x14ac:dyDescent="0.2"/>
    <row r="5919" ht="12.75" customHeight="1" x14ac:dyDescent="0.2"/>
    <row r="5920" ht="12.75" customHeight="1" x14ac:dyDescent="0.2"/>
    <row r="5921" ht="12.75" customHeight="1" x14ac:dyDescent="0.2"/>
    <row r="5922" ht="12.75" customHeight="1" x14ac:dyDescent="0.2"/>
    <row r="5923" ht="12.75" customHeight="1" x14ac:dyDescent="0.2"/>
    <row r="5924" ht="12.75" customHeight="1" x14ac:dyDescent="0.2"/>
    <row r="5925" ht="12.75" customHeight="1" x14ac:dyDescent="0.2"/>
    <row r="5926" ht="12.75" customHeight="1" x14ac:dyDescent="0.2"/>
    <row r="5927" ht="12.75" customHeight="1" x14ac:dyDescent="0.2"/>
    <row r="5928" ht="12.75" customHeight="1" x14ac:dyDescent="0.2"/>
    <row r="5929" ht="12.75" customHeight="1" x14ac:dyDescent="0.2"/>
    <row r="5930" ht="12.75" customHeight="1" x14ac:dyDescent="0.2"/>
    <row r="5931" ht="12.75" customHeight="1" x14ac:dyDescent="0.2"/>
    <row r="5932" ht="12.75" customHeight="1" x14ac:dyDescent="0.2"/>
    <row r="5933" ht="12.75" customHeight="1" x14ac:dyDescent="0.2"/>
    <row r="5934" ht="12.75" customHeight="1" x14ac:dyDescent="0.2"/>
    <row r="5935" ht="12.75" customHeight="1" x14ac:dyDescent="0.2"/>
    <row r="5936" ht="12.75" customHeight="1" x14ac:dyDescent="0.2"/>
    <row r="5937" ht="12.75" customHeight="1" x14ac:dyDescent="0.2"/>
    <row r="5938" ht="12.75" customHeight="1" x14ac:dyDescent="0.2"/>
    <row r="5939" ht="12.75" customHeight="1" x14ac:dyDescent="0.2"/>
    <row r="5940" ht="12.75" customHeight="1" x14ac:dyDescent="0.2"/>
    <row r="5941" ht="12.75" customHeight="1" x14ac:dyDescent="0.2"/>
    <row r="5942" ht="12.75" customHeight="1" x14ac:dyDescent="0.2"/>
    <row r="5943" ht="12.75" customHeight="1" x14ac:dyDescent="0.2"/>
    <row r="5944" ht="12.75" customHeight="1" x14ac:dyDescent="0.2"/>
    <row r="5945" ht="12.75" customHeight="1" x14ac:dyDescent="0.2"/>
    <row r="5946" ht="12.75" customHeight="1" x14ac:dyDescent="0.2"/>
    <row r="5947" ht="12.75" customHeight="1" x14ac:dyDescent="0.2"/>
    <row r="5948" ht="12.75" customHeight="1" x14ac:dyDescent="0.2"/>
    <row r="5949" ht="12.75" customHeight="1" x14ac:dyDescent="0.2"/>
    <row r="5950" ht="12.75" customHeight="1" x14ac:dyDescent="0.2"/>
    <row r="5951" ht="12.75" customHeight="1" x14ac:dyDescent="0.2"/>
    <row r="5952" ht="12.75" customHeight="1" x14ac:dyDescent="0.2"/>
    <row r="5953" ht="12.75" customHeight="1" x14ac:dyDescent="0.2"/>
    <row r="5954" ht="12.75" customHeight="1" x14ac:dyDescent="0.2"/>
    <row r="5955" ht="12.75" customHeight="1" x14ac:dyDescent="0.2"/>
    <row r="5956" ht="12.75" customHeight="1" x14ac:dyDescent="0.2"/>
    <row r="5957" ht="12.75" customHeight="1" x14ac:dyDescent="0.2"/>
    <row r="5958" ht="12.75" customHeight="1" x14ac:dyDescent="0.2"/>
    <row r="5959" ht="12.75" customHeight="1" x14ac:dyDescent="0.2"/>
    <row r="5960" ht="12.75" customHeight="1" x14ac:dyDescent="0.2"/>
    <row r="5961" ht="12.75" customHeight="1" x14ac:dyDescent="0.2"/>
    <row r="5962" ht="12.75" customHeight="1" x14ac:dyDescent="0.2"/>
    <row r="5963" ht="12.75" customHeight="1" x14ac:dyDescent="0.2"/>
    <row r="5964" ht="12.75" customHeight="1" x14ac:dyDescent="0.2"/>
    <row r="5965" ht="12.75" customHeight="1" x14ac:dyDescent="0.2"/>
    <row r="5966" ht="12.75" customHeight="1" x14ac:dyDescent="0.2"/>
    <row r="5967" ht="12.75" customHeight="1" x14ac:dyDescent="0.2"/>
    <row r="5968" ht="12.75" customHeight="1" x14ac:dyDescent="0.2"/>
    <row r="5969" ht="12.75" customHeight="1" x14ac:dyDescent="0.2"/>
    <row r="5970" ht="12.75" customHeight="1" x14ac:dyDescent="0.2"/>
    <row r="5971" ht="12.75" customHeight="1" x14ac:dyDescent="0.2"/>
    <row r="5972" ht="12.75" customHeight="1" x14ac:dyDescent="0.2"/>
    <row r="5973" ht="12.75" customHeight="1" x14ac:dyDescent="0.2"/>
    <row r="5974" ht="12.75" customHeight="1" x14ac:dyDescent="0.2"/>
    <row r="5975" ht="12.75" customHeight="1" x14ac:dyDescent="0.2"/>
    <row r="5976" ht="12.75" customHeight="1" x14ac:dyDescent="0.2"/>
    <row r="5977" ht="12.75" customHeight="1" x14ac:dyDescent="0.2"/>
    <row r="5978" ht="12.75" customHeight="1" x14ac:dyDescent="0.2"/>
    <row r="5979" ht="12.75" customHeight="1" x14ac:dyDescent="0.2"/>
    <row r="5980" ht="12.75" customHeight="1" x14ac:dyDescent="0.2"/>
    <row r="5981" ht="12.75" customHeight="1" x14ac:dyDescent="0.2"/>
    <row r="5982" ht="12.75" customHeight="1" x14ac:dyDescent="0.2"/>
    <row r="5983" ht="12.75" customHeight="1" x14ac:dyDescent="0.2"/>
    <row r="5984" ht="12.75" customHeight="1" x14ac:dyDescent="0.2"/>
    <row r="5985" ht="12.75" customHeight="1" x14ac:dyDescent="0.2"/>
    <row r="5986" ht="12.75" customHeight="1" x14ac:dyDescent="0.2"/>
    <row r="5987" ht="12.75" customHeight="1" x14ac:dyDescent="0.2"/>
    <row r="5988" ht="12.75" customHeight="1" x14ac:dyDescent="0.2"/>
    <row r="5989" ht="12.75" customHeight="1" x14ac:dyDescent="0.2"/>
    <row r="5990" ht="12.75" customHeight="1" x14ac:dyDescent="0.2"/>
    <row r="5991" ht="12.75" customHeight="1" x14ac:dyDescent="0.2"/>
    <row r="5992" ht="12.75" customHeight="1" x14ac:dyDescent="0.2"/>
    <row r="5993" ht="12.75" customHeight="1" x14ac:dyDescent="0.2"/>
    <row r="5994" ht="12.75" customHeight="1" x14ac:dyDescent="0.2"/>
    <row r="5995" ht="12.75" customHeight="1" x14ac:dyDescent="0.2"/>
    <row r="5996" ht="12.75" customHeight="1" x14ac:dyDescent="0.2"/>
    <row r="5997" ht="12.75" customHeight="1" x14ac:dyDescent="0.2"/>
    <row r="5998" ht="12.75" customHeight="1" x14ac:dyDescent="0.2"/>
    <row r="5999" ht="12.75" customHeight="1" x14ac:dyDescent="0.2"/>
    <row r="6000" ht="12.75" customHeight="1" x14ac:dyDescent="0.2"/>
    <row r="6001" ht="12.75" customHeight="1" x14ac:dyDescent="0.2"/>
    <row r="6002" ht="12.75" customHeight="1" x14ac:dyDescent="0.2"/>
    <row r="6003" ht="12.75" customHeight="1" x14ac:dyDescent="0.2"/>
    <row r="6004" ht="12.75" customHeight="1" x14ac:dyDescent="0.2"/>
    <row r="6005" ht="12.75" customHeight="1" x14ac:dyDescent="0.2"/>
    <row r="6006" ht="12.75" customHeight="1" x14ac:dyDescent="0.2"/>
    <row r="6007" ht="12.75" customHeight="1" x14ac:dyDescent="0.2"/>
    <row r="6008" ht="12.75" customHeight="1" x14ac:dyDescent="0.2"/>
    <row r="6009" ht="12.75" customHeight="1" x14ac:dyDescent="0.2"/>
    <row r="6010" ht="12.75" customHeight="1" x14ac:dyDescent="0.2"/>
    <row r="6011" ht="12.75" customHeight="1" x14ac:dyDescent="0.2"/>
    <row r="6012" ht="12.75" customHeight="1" x14ac:dyDescent="0.2"/>
    <row r="6013" ht="12.75" customHeight="1" x14ac:dyDescent="0.2"/>
    <row r="6014" ht="12.75" customHeight="1" x14ac:dyDescent="0.2"/>
    <row r="6015" ht="12.75" customHeight="1" x14ac:dyDescent="0.2"/>
    <row r="6016" ht="12.75" customHeight="1" x14ac:dyDescent="0.2"/>
    <row r="6017" ht="12.75" customHeight="1" x14ac:dyDescent="0.2"/>
    <row r="6018" ht="12.75" customHeight="1" x14ac:dyDescent="0.2"/>
    <row r="6019" ht="12.75" customHeight="1" x14ac:dyDescent="0.2"/>
    <row r="6020" ht="12.75" customHeight="1" x14ac:dyDescent="0.2"/>
    <row r="6021" ht="12.75" customHeight="1" x14ac:dyDescent="0.2"/>
    <row r="6022" ht="12.75" customHeight="1" x14ac:dyDescent="0.2"/>
    <row r="6023" ht="12.75" customHeight="1" x14ac:dyDescent="0.2"/>
    <row r="6024" ht="12.75" customHeight="1" x14ac:dyDescent="0.2"/>
    <row r="6025" ht="12.75" customHeight="1" x14ac:dyDescent="0.2"/>
    <row r="6026" ht="12.75" customHeight="1" x14ac:dyDescent="0.2"/>
    <row r="6027" ht="12.75" customHeight="1" x14ac:dyDescent="0.2"/>
    <row r="6028" ht="12.75" customHeight="1" x14ac:dyDescent="0.2"/>
    <row r="6029" ht="12.75" customHeight="1" x14ac:dyDescent="0.2"/>
    <row r="6030" ht="12.75" customHeight="1" x14ac:dyDescent="0.2"/>
    <row r="6031" ht="12.75" customHeight="1" x14ac:dyDescent="0.2"/>
    <row r="6032" ht="12.75" customHeight="1" x14ac:dyDescent="0.2"/>
    <row r="6033" ht="12.75" customHeight="1" x14ac:dyDescent="0.2"/>
    <row r="6034" ht="12.75" customHeight="1" x14ac:dyDescent="0.2"/>
    <row r="6035" ht="12.75" customHeight="1" x14ac:dyDescent="0.2"/>
    <row r="6036" ht="12.75" customHeight="1" x14ac:dyDescent="0.2"/>
    <row r="6037" ht="12.75" customHeight="1" x14ac:dyDescent="0.2"/>
    <row r="6038" ht="12.75" customHeight="1" x14ac:dyDescent="0.2"/>
    <row r="6039" ht="12.75" customHeight="1" x14ac:dyDescent="0.2"/>
    <row r="6040" ht="12.75" customHeight="1" x14ac:dyDescent="0.2"/>
    <row r="6041" ht="12.75" customHeight="1" x14ac:dyDescent="0.2"/>
    <row r="6042" ht="12.75" customHeight="1" x14ac:dyDescent="0.2"/>
    <row r="6043" ht="12.75" customHeight="1" x14ac:dyDescent="0.2"/>
    <row r="6044" ht="12.75" customHeight="1" x14ac:dyDescent="0.2"/>
    <row r="6045" ht="12.75" customHeight="1" x14ac:dyDescent="0.2"/>
    <row r="6046" ht="12.75" customHeight="1" x14ac:dyDescent="0.2"/>
    <row r="6047" ht="12.75" customHeight="1" x14ac:dyDescent="0.2"/>
    <row r="6048" ht="12.75" customHeight="1" x14ac:dyDescent="0.2"/>
    <row r="6049" ht="12.75" customHeight="1" x14ac:dyDescent="0.2"/>
    <row r="6050" ht="12.75" customHeight="1" x14ac:dyDescent="0.2"/>
    <row r="6051" ht="12.75" customHeight="1" x14ac:dyDescent="0.2"/>
    <row r="6052" ht="12.75" customHeight="1" x14ac:dyDescent="0.2"/>
    <row r="6053" ht="12.75" customHeight="1" x14ac:dyDescent="0.2"/>
    <row r="6054" ht="12.75" customHeight="1" x14ac:dyDescent="0.2"/>
    <row r="6055" ht="12.75" customHeight="1" x14ac:dyDescent="0.2"/>
    <row r="6056" ht="12.75" customHeight="1" x14ac:dyDescent="0.2"/>
    <row r="6057" ht="12.75" customHeight="1" x14ac:dyDescent="0.2"/>
    <row r="6058" ht="12.75" customHeight="1" x14ac:dyDescent="0.2"/>
    <row r="6059" ht="12.75" customHeight="1" x14ac:dyDescent="0.2"/>
    <row r="6060" ht="12.75" customHeight="1" x14ac:dyDescent="0.2"/>
    <row r="6061" ht="12.75" customHeight="1" x14ac:dyDescent="0.2"/>
    <row r="6062" ht="12.75" customHeight="1" x14ac:dyDescent="0.2"/>
    <row r="6063" ht="12.75" customHeight="1" x14ac:dyDescent="0.2"/>
    <row r="6064" ht="12.75" customHeight="1" x14ac:dyDescent="0.2"/>
    <row r="6065" ht="12.75" customHeight="1" x14ac:dyDescent="0.2"/>
    <row r="6066" ht="12.75" customHeight="1" x14ac:dyDescent="0.2"/>
    <row r="6067" ht="12.75" customHeight="1" x14ac:dyDescent="0.2"/>
    <row r="6068" ht="12.75" customHeight="1" x14ac:dyDescent="0.2"/>
    <row r="6069" ht="12.75" customHeight="1" x14ac:dyDescent="0.2"/>
    <row r="6070" ht="12.75" customHeight="1" x14ac:dyDescent="0.2"/>
    <row r="6071" ht="12.75" customHeight="1" x14ac:dyDescent="0.2"/>
    <row r="6072" ht="12.75" customHeight="1" x14ac:dyDescent="0.2"/>
    <row r="6073" ht="12.75" customHeight="1" x14ac:dyDescent="0.2"/>
    <row r="6074" ht="12.75" customHeight="1" x14ac:dyDescent="0.2"/>
    <row r="6075" ht="12.75" customHeight="1" x14ac:dyDescent="0.2"/>
    <row r="6076" ht="12.75" customHeight="1" x14ac:dyDescent="0.2"/>
    <row r="6077" ht="12.75" customHeight="1" x14ac:dyDescent="0.2"/>
    <row r="6078" ht="12.75" customHeight="1" x14ac:dyDescent="0.2"/>
    <row r="6079" ht="12.75" customHeight="1" x14ac:dyDescent="0.2"/>
    <row r="6080" ht="12.75" customHeight="1" x14ac:dyDescent="0.2"/>
    <row r="6081" ht="12.75" customHeight="1" x14ac:dyDescent="0.2"/>
    <row r="6082" ht="12.75" customHeight="1" x14ac:dyDescent="0.2"/>
    <row r="6083" ht="12.75" customHeight="1" x14ac:dyDescent="0.2"/>
    <row r="6084" ht="12.75" customHeight="1" x14ac:dyDescent="0.2"/>
    <row r="6085" ht="12.75" customHeight="1" x14ac:dyDescent="0.2"/>
    <row r="6086" ht="12.75" customHeight="1" x14ac:dyDescent="0.2"/>
    <row r="6087" ht="12.75" customHeight="1" x14ac:dyDescent="0.2"/>
    <row r="6088" ht="12.75" customHeight="1" x14ac:dyDescent="0.2"/>
    <row r="6089" ht="12.75" customHeight="1" x14ac:dyDescent="0.2"/>
    <row r="6090" ht="12.75" customHeight="1" x14ac:dyDescent="0.2"/>
    <row r="6091" ht="12.75" customHeight="1" x14ac:dyDescent="0.2"/>
    <row r="6092" ht="12.75" customHeight="1" x14ac:dyDescent="0.2"/>
    <row r="6093" ht="12.75" customHeight="1" x14ac:dyDescent="0.2"/>
    <row r="6094" ht="12.75" customHeight="1" x14ac:dyDescent="0.2"/>
    <row r="6095" ht="12.75" customHeight="1" x14ac:dyDescent="0.2"/>
    <row r="6096" ht="12.75" customHeight="1" x14ac:dyDescent="0.2"/>
    <row r="6097" ht="12.75" customHeight="1" x14ac:dyDescent="0.2"/>
    <row r="6098" ht="12.75" customHeight="1" x14ac:dyDescent="0.2"/>
    <row r="6099" ht="12.75" customHeight="1" x14ac:dyDescent="0.2"/>
    <row r="6100" ht="12.75" customHeight="1" x14ac:dyDescent="0.2"/>
    <row r="6101" ht="12.75" customHeight="1" x14ac:dyDescent="0.2"/>
    <row r="6102" ht="12.75" customHeight="1" x14ac:dyDescent="0.2"/>
    <row r="6103" ht="12.75" customHeight="1" x14ac:dyDescent="0.2"/>
    <row r="6104" ht="12.75" customHeight="1" x14ac:dyDescent="0.2"/>
    <row r="6105" ht="12.75" customHeight="1" x14ac:dyDescent="0.2"/>
    <row r="6106" ht="12.75" customHeight="1" x14ac:dyDescent="0.2"/>
    <row r="6107" ht="12.75" customHeight="1" x14ac:dyDescent="0.2"/>
    <row r="6108" ht="12.75" customHeight="1" x14ac:dyDescent="0.2"/>
    <row r="6109" ht="12.75" customHeight="1" x14ac:dyDescent="0.2"/>
    <row r="6110" ht="12.75" customHeight="1" x14ac:dyDescent="0.2"/>
    <row r="6111" ht="12.75" customHeight="1" x14ac:dyDescent="0.2"/>
    <row r="6112" ht="12.75" customHeight="1" x14ac:dyDescent="0.2"/>
    <row r="6113" ht="12.75" customHeight="1" x14ac:dyDescent="0.2"/>
    <row r="6114" ht="12.75" customHeight="1" x14ac:dyDescent="0.2"/>
    <row r="6115" ht="12.75" customHeight="1" x14ac:dyDescent="0.2"/>
    <row r="6116" ht="12.75" customHeight="1" x14ac:dyDescent="0.2"/>
    <row r="6117" ht="12.75" customHeight="1" x14ac:dyDescent="0.2"/>
    <row r="6118" ht="12.75" customHeight="1" x14ac:dyDescent="0.2"/>
    <row r="6119" ht="12.75" customHeight="1" x14ac:dyDescent="0.2"/>
    <row r="6120" ht="12.75" customHeight="1" x14ac:dyDescent="0.2"/>
    <row r="6121" ht="12.75" customHeight="1" x14ac:dyDescent="0.2"/>
    <row r="6122" ht="12.75" customHeight="1" x14ac:dyDescent="0.2"/>
    <row r="6123" ht="12.75" customHeight="1" x14ac:dyDescent="0.2"/>
    <row r="6124" ht="12.75" customHeight="1" x14ac:dyDescent="0.2"/>
    <row r="6125" ht="12.75" customHeight="1" x14ac:dyDescent="0.2"/>
    <row r="6126" ht="12.75" customHeight="1" x14ac:dyDescent="0.2"/>
    <row r="6127" ht="12.75" customHeight="1" x14ac:dyDescent="0.2"/>
    <row r="6128" ht="12.75" customHeight="1" x14ac:dyDescent="0.2"/>
    <row r="6129" ht="12.75" customHeight="1" x14ac:dyDescent="0.2"/>
    <row r="6130" ht="12.75" customHeight="1" x14ac:dyDescent="0.2"/>
    <row r="6131" ht="12.75" customHeight="1" x14ac:dyDescent="0.2"/>
    <row r="6132" ht="12.75" customHeight="1" x14ac:dyDescent="0.2"/>
    <row r="6133" ht="12.75" customHeight="1" x14ac:dyDescent="0.2"/>
    <row r="6134" ht="12.75" customHeight="1" x14ac:dyDescent="0.2"/>
    <row r="6135" ht="12.75" customHeight="1" x14ac:dyDescent="0.2"/>
    <row r="6136" ht="12.75" customHeight="1" x14ac:dyDescent="0.2"/>
    <row r="6137" ht="12.75" customHeight="1" x14ac:dyDescent="0.2"/>
    <row r="6138" ht="12.75" customHeight="1" x14ac:dyDescent="0.2"/>
    <row r="6139" ht="12.75" customHeight="1" x14ac:dyDescent="0.2"/>
    <row r="6140" ht="12.75" customHeight="1" x14ac:dyDescent="0.2"/>
    <row r="6141" ht="12.75" customHeight="1" x14ac:dyDescent="0.2"/>
    <row r="6142" ht="12.75" customHeight="1" x14ac:dyDescent="0.2"/>
    <row r="6143" ht="12.75" customHeight="1" x14ac:dyDescent="0.2"/>
    <row r="6144" ht="12.75" customHeight="1" x14ac:dyDescent="0.2"/>
    <row r="6145" ht="12.75" customHeight="1" x14ac:dyDescent="0.2"/>
    <row r="6146" ht="12.75" customHeight="1" x14ac:dyDescent="0.2"/>
    <row r="6147" ht="12.75" customHeight="1" x14ac:dyDescent="0.2"/>
    <row r="6148" ht="12.75" customHeight="1" x14ac:dyDescent="0.2"/>
    <row r="6149" ht="12.75" customHeight="1" x14ac:dyDescent="0.2"/>
    <row r="6150" ht="12.75" customHeight="1" x14ac:dyDescent="0.2"/>
    <row r="6151" ht="12.75" customHeight="1" x14ac:dyDescent="0.2"/>
    <row r="6152" ht="12.75" customHeight="1" x14ac:dyDescent="0.2"/>
    <row r="6153" ht="12.75" customHeight="1" x14ac:dyDescent="0.2"/>
    <row r="6154" ht="12.75" customHeight="1" x14ac:dyDescent="0.2"/>
    <row r="6155" ht="12.75" customHeight="1" x14ac:dyDescent="0.2"/>
    <row r="6156" ht="12.75" customHeight="1" x14ac:dyDescent="0.2"/>
    <row r="6157" ht="12.75" customHeight="1" x14ac:dyDescent="0.2"/>
    <row r="6158" ht="12.75" customHeight="1" x14ac:dyDescent="0.2"/>
    <row r="6159" ht="12.75" customHeight="1" x14ac:dyDescent="0.2"/>
    <row r="6160" ht="12.75" customHeight="1" x14ac:dyDescent="0.2"/>
    <row r="6161" ht="12.75" customHeight="1" x14ac:dyDescent="0.2"/>
    <row r="6162" ht="12.75" customHeight="1" x14ac:dyDescent="0.2"/>
    <row r="6163" ht="12.75" customHeight="1" x14ac:dyDescent="0.2"/>
    <row r="6164" ht="12.75" customHeight="1" x14ac:dyDescent="0.2"/>
    <row r="6165" ht="12.75" customHeight="1" x14ac:dyDescent="0.2"/>
    <row r="6166" ht="12.75" customHeight="1" x14ac:dyDescent="0.2"/>
    <row r="6167" ht="12.75" customHeight="1" x14ac:dyDescent="0.2"/>
    <row r="6168" ht="12.75" customHeight="1" x14ac:dyDescent="0.2"/>
    <row r="6169" ht="12.75" customHeight="1" x14ac:dyDescent="0.2"/>
    <row r="6170" ht="12.75" customHeight="1" x14ac:dyDescent="0.2"/>
    <row r="6171" ht="12.75" customHeight="1" x14ac:dyDescent="0.2"/>
    <row r="6172" ht="12.75" customHeight="1" x14ac:dyDescent="0.2"/>
    <row r="6173" ht="12.75" customHeight="1" x14ac:dyDescent="0.2"/>
    <row r="6174" ht="12.75" customHeight="1" x14ac:dyDescent="0.2"/>
    <row r="6175" ht="12.75" customHeight="1" x14ac:dyDescent="0.2"/>
    <row r="6176" ht="12.75" customHeight="1" x14ac:dyDescent="0.2"/>
    <row r="6177" ht="12.75" customHeight="1" x14ac:dyDescent="0.2"/>
    <row r="6178" ht="12.75" customHeight="1" x14ac:dyDescent="0.2"/>
    <row r="6179" ht="12.75" customHeight="1" x14ac:dyDescent="0.2"/>
    <row r="6180" ht="12.75" customHeight="1" x14ac:dyDescent="0.2"/>
    <row r="6181" ht="12.75" customHeight="1" x14ac:dyDescent="0.2"/>
    <row r="6182" ht="12.75" customHeight="1" x14ac:dyDescent="0.2"/>
    <row r="6183" ht="12.75" customHeight="1" x14ac:dyDescent="0.2"/>
    <row r="6184" ht="12.75" customHeight="1" x14ac:dyDescent="0.2"/>
    <row r="6185" ht="12.75" customHeight="1" x14ac:dyDescent="0.2"/>
    <row r="6186" ht="12.75" customHeight="1" x14ac:dyDescent="0.2"/>
    <row r="6187" ht="12.75" customHeight="1" x14ac:dyDescent="0.2"/>
    <row r="6188" ht="12.75" customHeight="1" x14ac:dyDescent="0.2"/>
    <row r="6189" ht="12.75" customHeight="1" x14ac:dyDescent="0.2"/>
    <row r="6190" ht="12.75" customHeight="1" x14ac:dyDescent="0.2"/>
    <row r="6191" ht="12.75" customHeight="1" x14ac:dyDescent="0.2"/>
    <row r="6192" ht="12.75" customHeight="1" x14ac:dyDescent="0.2"/>
    <row r="6193" ht="12.75" customHeight="1" x14ac:dyDescent="0.2"/>
    <row r="6194" ht="12.75" customHeight="1" x14ac:dyDescent="0.2"/>
    <row r="6195" ht="12.75" customHeight="1" x14ac:dyDescent="0.2"/>
    <row r="6196" ht="12.75" customHeight="1" x14ac:dyDescent="0.2"/>
    <row r="6197" ht="12.75" customHeight="1" x14ac:dyDescent="0.2"/>
    <row r="6198" ht="12.75" customHeight="1" x14ac:dyDescent="0.2"/>
    <row r="6199" ht="12.75" customHeight="1" x14ac:dyDescent="0.2"/>
    <row r="6200" ht="12.75" customHeight="1" x14ac:dyDescent="0.2"/>
    <row r="6201" ht="12.75" customHeight="1" x14ac:dyDescent="0.2"/>
    <row r="6202" ht="12.75" customHeight="1" x14ac:dyDescent="0.2"/>
    <row r="6203" ht="12.75" customHeight="1" x14ac:dyDescent="0.2"/>
    <row r="6204" ht="12.75" customHeight="1" x14ac:dyDescent="0.2"/>
    <row r="6205" ht="12.75" customHeight="1" x14ac:dyDescent="0.2"/>
    <row r="6206" ht="12.75" customHeight="1" x14ac:dyDescent="0.2"/>
    <row r="6207" ht="12.75" customHeight="1" x14ac:dyDescent="0.2"/>
    <row r="6208" ht="12.75" customHeight="1" x14ac:dyDescent="0.2"/>
    <row r="6209" ht="12.75" customHeight="1" x14ac:dyDescent="0.2"/>
    <row r="6210" ht="12.75" customHeight="1" x14ac:dyDescent="0.2"/>
    <row r="6211" ht="12.75" customHeight="1" x14ac:dyDescent="0.2"/>
    <row r="6212" ht="12.75" customHeight="1" x14ac:dyDescent="0.2"/>
    <row r="6213" ht="12.75" customHeight="1" x14ac:dyDescent="0.2"/>
    <row r="6214" ht="12.75" customHeight="1" x14ac:dyDescent="0.2"/>
    <row r="6215" ht="12.75" customHeight="1" x14ac:dyDescent="0.2"/>
    <row r="6216" ht="12.75" customHeight="1" x14ac:dyDescent="0.2"/>
    <row r="6217" ht="12.75" customHeight="1" x14ac:dyDescent="0.2"/>
    <row r="6218" ht="12.75" customHeight="1" x14ac:dyDescent="0.2"/>
    <row r="6219" ht="12.75" customHeight="1" x14ac:dyDescent="0.2"/>
    <row r="6220" ht="12.75" customHeight="1" x14ac:dyDescent="0.2"/>
    <row r="6221" ht="12.75" customHeight="1" x14ac:dyDescent="0.2"/>
    <row r="6222" ht="12.75" customHeight="1" x14ac:dyDescent="0.2"/>
    <row r="6223" ht="12.75" customHeight="1" x14ac:dyDescent="0.2"/>
    <row r="6224" ht="12.75" customHeight="1" x14ac:dyDescent="0.2"/>
    <row r="6225" ht="12.75" customHeight="1" x14ac:dyDescent="0.2"/>
    <row r="6226" ht="12.75" customHeight="1" x14ac:dyDescent="0.2"/>
    <row r="6227" ht="12.75" customHeight="1" x14ac:dyDescent="0.2"/>
    <row r="6228" ht="12.75" customHeight="1" x14ac:dyDescent="0.2"/>
    <row r="6229" ht="12.75" customHeight="1" x14ac:dyDescent="0.2"/>
    <row r="6230" ht="12.75" customHeight="1" x14ac:dyDescent="0.2"/>
    <row r="6231" ht="12.75" customHeight="1" x14ac:dyDescent="0.2"/>
    <row r="6232" ht="12.75" customHeight="1" x14ac:dyDescent="0.2"/>
    <row r="6233" ht="12.75" customHeight="1" x14ac:dyDescent="0.2"/>
    <row r="6234" ht="12.75" customHeight="1" x14ac:dyDescent="0.2"/>
    <row r="6235" ht="12.75" customHeight="1" x14ac:dyDescent="0.2"/>
    <row r="6236" ht="12.75" customHeight="1" x14ac:dyDescent="0.2"/>
    <row r="6237" ht="12.75" customHeight="1" x14ac:dyDescent="0.2"/>
    <row r="6238" ht="12.75" customHeight="1" x14ac:dyDescent="0.2"/>
    <row r="6239" ht="12.75" customHeight="1" x14ac:dyDescent="0.2"/>
    <row r="6240" ht="12.75" customHeight="1" x14ac:dyDescent="0.2"/>
    <row r="6241" ht="12.75" customHeight="1" x14ac:dyDescent="0.2"/>
    <row r="6242" ht="12.75" customHeight="1" x14ac:dyDescent="0.2"/>
    <row r="6243" ht="12.75" customHeight="1" x14ac:dyDescent="0.2"/>
    <row r="6244" ht="12.75" customHeight="1" x14ac:dyDescent="0.2"/>
    <row r="6245" ht="12.75" customHeight="1" x14ac:dyDescent="0.2"/>
    <row r="6246" ht="12.75" customHeight="1" x14ac:dyDescent="0.2"/>
    <row r="6247" ht="12.75" customHeight="1" x14ac:dyDescent="0.2"/>
    <row r="6248" ht="12.75" customHeight="1" x14ac:dyDescent="0.2"/>
    <row r="6249" ht="12.75" customHeight="1" x14ac:dyDescent="0.2"/>
    <row r="6250" ht="12.75" customHeight="1" x14ac:dyDescent="0.2"/>
    <row r="6251" ht="12.75" customHeight="1" x14ac:dyDescent="0.2"/>
    <row r="6252" ht="12.75" customHeight="1" x14ac:dyDescent="0.2"/>
    <row r="6253" ht="12.75" customHeight="1" x14ac:dyDescent="0.2"/>
    <row r="6254" ht="12.75" customHeight="1" x14ac:dyDescent="0.2"/>
    <row r="6255" ht="12.75" customHeight="1" x14ac:dyDescent="0.2"/>
    <row r="6256" ht="12.75" customHeight="1" x14ac:dyDescent="0.2"/>
    <row r="6257" ht="12.75" customHeight="1" x14ac:dyDescent="0.2"/>
    <row r="6258" ht="12.75" customHeight="1" x14ac:dyDescent="0.2"/>
    <row r="6259" ht="12.75" customHeight="1" x14ac:dyDescent="0.2"/>
    <row r="6260" ht="12.75" customHeight="1" x14ac:dyDescent="0.2"/>
    <row r="6261" ht="12.75" customHeight="1" x14ac:dyDescent="0.2"/>
    <row r="6262" ht="12.75" customHeight="1" x14ac:dyDescent="0.2"/>
    <row r="6263" ht="12.75" customHeight="1" x14ac:dyDescent="0.2"/>
    <row r="6264" ht="12.75" customHeight="1" x14ac:dyDescent="0.2"/>
    <row r="6265" ht="12.75" customHeight="1" x14ac:dyDescent="0.2"/>
    <row r="6266" ht="12.75" customHeight="1" x14ac:dyDescent="0.2"/>
    <row r="6267" ht="12.75" customHeight="1" x14ac:dyDescent="0.2"/>
    <row r="6268" ht="12.75" customHeight="1" x14ac:dyDescent="0.2"/>
    <row r="6269" ht="12.75" customHeight="1" x14ac:dyDescent="0.2"/>
    <row r="6270" ht="12.75" customHeight="1" x14ac:dyDescent="0.2"/>
    <row r="6271" ht="12.75" customHeight="1" x14ac:dyDescent="0.2"/>
    <row r="6272" ht="12.75" customHeight="1" x14ac:dyDescent="0.2"/>
    <row r="6273" ht="12.75" customHeight="1" x14ac:dyDescent="0.2"/>
    <row r="6274" ht="12.75" customHeight="1" x14ac:dyDescent="0.2"/>
    <row r="6275" ht="12.75" customHeight="1" x14ac:dyDescent="0.2"/>
    <row r="6276" ht="12.75" customHeight="1" x14ac:dyDescent="0.2"/>
    <row r="6277" ht="12.75" customHeight="1" x14ac:dyDescent="0.2"/>
    <row r="6278" ht="12.75" customHeight="1" x14ac:dyDescent="0.2"/>
    <row r="6279" ht="12.75" customHeight="1" x14ac:dyDescent="0.2"/>
    <row r="6280" ht="12.75" customHeight="1" x14ac:dyDescent="0.2"/>
    <row r="6281" ht="12.75" customHeight="1" x14ac:dyDescent="0.2"/>
    <row r="6282" ht="12.75" customHeight="1" x14ac:dyDescent="0.2"/>
    <row r="6283" ht="12.75" customHeight="1" x14ac:dyDescent="0.2"/>
    <row r="6284" ht="12.75" customHeight="1" x14ac:dyDescent="0.2"/>
    <row r="6285" ht="12.75" customHeight="1" x14ac:dyDescent="0.2"/>
    <row r="6286" ht="12.75" customHeight="1" x14ac:dyDescent="0.2"/>
    <row r="6287" ht="12.75" customHeight="1" x14ac:dyDescent="0.2"/>
    <row r="6288" ht="12.75" customHeight="1" x14ac:dyDescent="0.2"/>
    <row r="6289" ht="12.75" customHeight="1" x14ac:dyDescent="0.2"/>
    <row r="6290" ht="12.75" customHeight="1" x14ac:dyDescent="0.2"/>
    <row r="6291" ht="12.75" customHeight="1" x14ac:dyDescent="0.2"/>
    <row r="6292" ht="12.75" customHeight="1" x14ac:dyDescent="0.2"/>
    <row r="6293" ht="12.75" customHeight="1" x14ac:dyDescent="0.2"/>
    <row r="6294" ht="12.75" customHeight="1" x14ac:dyDescent="0.2"/>
    <row r="6295" ht="12.75" customHeight="1" x14ac:dyDescent="0.2"/>
    <row r="6296" ht="12.75" customHeight="1" x14ac:dyDescent="0.2"/>
    <row r="6297" ht="12.75" customHeight="1" x14ac:dyDescent="0.2"/>
    <row r="6298" ht="12.75" customHeight="1" x14ac:dyDescent="0.2"/>
    <row r="6299" ht="12.75" customHeight="1" x14ac:dyDescent="0.2"/>
    <row r="6300" ht="12.75" customHeight="1" x14ac:dyDescent="0.2"/>
    <row r="6301" ht="12.75" customHeight="1" x14ac:dyDescent="0.2"/>
    <row r="6302" ht="12.75" customHeight="1" x14ac:dyDescent="0.2"/>
    <row r="6303" ht="12.75" customHeight="1" x14ac:dyDescent="0.2"/>
    <row r="6304" ht="12.75" customHeight="1" x14ac:dyDescent="0.2"/>
    <row r="6305" ht="12.75" customHeight="1" x14ac:dyDescent="0.2"/>
    <row r="6306" ht="12.75" customHeight="1" x14ac:dyDescent="0.2"/>
    <row r="6307" ht="12.75" customHeight="1" x14ac:dyDescent="0.2"/>
    <row r="6308" ht="12.75" customHeight="1" x14ac:dyDescent="0.2"/>
    <row r="6309" ht="12.75" customHeight="1" x14ac:dyDescent="0.2"/>
    <row r="6310" ht="12.75" customHeight="1" x14ac:dyDescent="0.2"/>
    <row r="6311" ht="12.75" customHeight="1" x14ac:dyDescent="0.2"/>
    <row r="6312" ht="12.75" customHeight="1" x14ac:dyDescent="0.2"/>
    <row r="6313" ht="12.75" customHeight="1" x14ac:dyDescent="0.2"/>
    <row r="6314" ht="12.75" customHeight="1" x14ac:dyDescent="0.2"/>
    <row r="6315" ht="12.75" customHeight="1" x14ac:dyDescent="0.2"/>
    <row r="6316" ht="12.75" customHeight="1" x14ac:dyDescent="0.2"/>
    <row r="6317" ht="12.75" customHeight="1" x14ac:dyDescent="0.2"/>
    <row r="6318" ht="12.75" customHeight="1" x14ac:dyDescent="0.2"/>
    <row r="6319" ht="12.75" customHeight="1" x14ac:dyDescent="0.2"/>
    <row r="6320" ht="12.75" customHeight="1" x14ac:dyDescent="0.2"/>
    <row r="6321" ht="12.75" customHeight="1" x14ac:dyDescent="0.2"/>
    <row r="6322" ht="12.75" customHeight="1" x14ac:dyDescent="0.2"/>
    <row r="6323" ht="12.75" customHeight="1" x14ac:dyDescent="0.2"/>
    <row r="6324" ht="12.75" customHeight="1" x14ac:dyDescent="0.2"/>
    <row r="6325" ht="12.75" customHeight="1" x14ac:dyDescent="0.2"/>
    <row r="6326" ht="12.75" customHeight="1" x14ac:dyDescent="0.2"/>
    <row r="6327" ht="12.75" customHeight="1" x14ac:dyDescent="0.2"/>
    <row r="6328" ht="12.75" customHeight="1" x14ac:dyDescent="0.2"/>
    <row r="6329" ht="12.75" customHeight="1" x14ac:dyDescent="0.2"/>
    <row r="6330" ht="12.75" customHeight="1" x14ac:dyDescent="0.2"/>
    <row r="6331" ht="12.75" customHeight="1" x14ac:dyDescent="0.2"/>
    <row r="6332" ht="12.75" customHeight="1" x14ac:dyDescent="0.2"/>
    <row r="6333" ht="12.75" customHeight="1" x14ac:dyDescent="0.2"/>
    <row r="6334" ht="12.75" customHeight="1" x14ac:dyDescent="0.2"/>
    <row r="6335" ht="12.75" customHeight="1" x14ac:dyDescent="0.2"/>
    <row r="6336" ht="12.75" customHeight="1" x14ac:dyDescent="0.2"/>
    <row r="6337" ht="12.75" customHeight="1" x14ac:dyDescent="0.2"/>
    <row r="6338" ht="12.75" customHeight="1" x14ac:dyDescent="0.2"/>
    <row r="6339" ht="12.75" customHeight="1" x14ac:dyDescent="0.2"/>
    <row r="6340" ht="12.75" customHeight="1" x14ac:dyDescent="0.2"/>
    <row r="6341" ht="12.75" customHeight="1" x14ac:dyDescent="0.2"/>
    <row r="6342" ht="12.75" customHeight="1" x14ac:dyDescent="0.2"/>
    <row r="6343" ht="12.75" customHeight="1" x14ac:dyDescent="0.2"/>
    <row r="6344" ht="12.75" customHeight="1" x14ac:dyDescent="0.2"/>
    <row r="6345" ht="12.75" customHeight="1" x14ac:dyDescent="0.2"/>
    <row r="6346" ht="12.75" customHeight="1" x14ac:dyDescent="0.2"/>
    <row r="6347" ht="12.75" customHeight="1" x14ac:dyDescent="0.2"/>
    <row r="6348" ht="12.75" customHeight="1" x14ac:dyDescent="0.2"/>
    <row r="6349" ht="12.75" customHeight="1" x14ac:dyDescent="0.2"/>
    <row r="6350" ht="12.75" customHeight="1" x14ac:dyDescent="0.2"/>
    <row r="6351" ht="12.75" customHeight="1" x14ac:dyDescent="0.2"/>
    <row r="6352" ht="12.75" customHeight="1" x14ac:dyDescent="0.2"/>
    <row r="6353" ht="12.75" customHeight="1" x14ac:dyDescent="0.2"/>
    <row r="6354" ht="12.75" customHeight="1" x14ac:dyDescent="0.2"/>
    <row r="6355" ht="12.75" customHeight="1" x14ac:dyDescent="0.2"/>
    <row r="6356" ht="12.75" customHeight="1" x14ac:dyDescent="0.2"/>
    <row r="6357" ht="12.75" customHeight="1" x14ac:dyDescent="0.2"/>
    <row r="6358" ht="12.75" customHeight="1" x14ac:dyDescent="0.2"/>
    <row r="6359" ht="12.75" customHeight="1" x14ac:dyDescent="0.2"/>
    <row r="6360" ht="12.75" customHeight="1" x14ac:dyDescent="0.2"/>
    <row r="6361" ht="12.75" customHeight="1" x14ac:dyDescent="0.2"/>
    <row r="6362" ht="12.75" customHeight="1" x14ac:dyDescent="0.2"/>
    <row r="6363" ht="12.75" customHeight="1" x14ac:dyDescent="0.2"/>
    <row r="6364" ht="12.75" customHeight="1" x14ac:dyDescent="0.2"/>
    <row r="6365" ht="12.75" customHeight="1" x14ac:dyDescent="0.2"/>
    <row r="6366" ht="12.75" customHeight="1" x14ac:dyDescent="0.2"/>
    <row r="6367" ht="12.75" customHeight="1" x14ac:dyDescent="0.2"/>
    <row r="6368" ht="12.75" customHeight="1" x14ac:dyDescent="0.2"/>
    <row r="6369" ht="12.75" customHeight="1" x14ac:dyDescent="0.2"/>
    <row r="6370" ht="12.75" customHeight="1" x14ac:dyDescent="0.2"/>
    <row r="6371" ht="12.75" customHeight="1" x14ac:dyDescent="0.2"/>
    <row r="6372" ht="12.75" customHeight="1" x14ac:dyDescent="0.2"/>
    <row r="6373" ht="12.75" customHeight="1" x14ac:dyDescent="0.2"/>
    <row r="6374" ht="12.75" customHeight="1" x14ac:dyDescent="0.2"/>
    <row r="6375" ht="12.75" customHeight="1" x14ac:dyDescent="0.2"/>
    <row r="6376" ht="12.75" customHeight="1" x14ac:dyDescent="0.2"/>
    <row r="6377" ht="12.75" customHeight="1" x14ac:dyDescent="0.2"/>
    <row r="6378" ht="12.75" customHeight="1" x14ac:dyDescent="0.2"/>
    <row r="6379" ht="12.75" customHeight="1" x14ac:dyDescent="0.2"/>
    <row r="6380" ht="12.75" customHeight="1" x14ac:dyDescent="0.2"/>
    <row r="6381" ht="12.75" customHeight="1" x14ac:dyDescent="0.2"/>
    <row r="6382" ht="12.75" customHeight="1" x14ac:dyDescent="0.2"/>
    <row r="6383" ht="12.75" customHeight="1" x14ac:dyDescent="0.2"/>
    <row r="6384" ht="12.75" customHeight="1" x14ac:dyDescent="0.2"/>
    <row r="6385" ht="12.75" customHeight="1" x14ac:dyDescent="0.2"/>
    <row r="6386" ht="12.75" customHeight="1" x14ac:dyDescent="0.2"/>
    <row r="6387" ht="12.75" customHeight="1" x14ac:dyDescent="0.2"/>
    <row r="6388" ht="12.75" customHeight="1" x14ac:dyDescent="0.2"/>
    <row r="6389" ht="12.75" customHeight="1" x14ac:dyDescent="0.2"/>
    <row r="6390" ht="12.75" customHeight="1" x14ac:dyDescent="0.2"/>
    <row r="6391" ht="12.75" customHeight="1" x14ac:dyDescent="0.2"/>
    <row r="6392" ht="12.75" customHeight="1" x14ac:dyDescent="0.2"/>
    <row r="6393" ht="12.75" customHeight="1" x14ac:dyDescent="0.2"/>
    <row r="6394" ht="12.75" customHeight="1" x14ac:dyDescent="0.2"/>
    <row r="6395" ht="12.75" customHeight="1" x14ac:dyDescent="0.2"/>
    <row r="6396" ht="12.75" customHeight="1" x14ac:dyDescent="0.2"/>
    <row r="6397" ht="12.75" customHeight="1" x14ac:dyDescent="0.2"/>
    <row r="6398" ht="12.75" customHeight="1" x14ac:dyDescent="0.2"/>
    <row r="6399" ht="12.75" customHeight="1" x14ac:dyDescent="0.2"/>
    <row r="6400" ht="12.75" customHeight="1" x14ac:dyDescent="0.2"/>
    <row r="6401" ht="12.75" customHeight="1" x14ac:dyDescent="0.2"/>
    <row r="6402" ht="12.75" customHeight="1" x14ac:dyDescent="0.2"/>
    <row r="6403" ht="12.75" customHeight="1" x14ac:dyDescent="0.2"/>
    <row r="6404" ht="12.75" customHeight="1" x14ac:dyDescent="0.2"/>
    <row r="6405" ht="12.75" customHeight="1" x14ac:dyDescent="0.2"/>
    <row r="6406" ht="12.75" customHeight="1" x14ac:dyDescent="0.2"/>
    <row r="6407" ht="12.75" customHeight="1" x14ac:dyDescent="0.2"/>
    <row r="6408" ht="12.75" customHeight="1" x14ac:dyDescent="0.2"/>
    <row r="6409" ht="12.75" customHeight="1" x14ac:dyDescent="0.2"/>
    <row r="6410" ht="12.75" customHeight="1" x14ac:dyDescent="0.2"/>
    <row r="6411" ht="12.75" customHeight="1" x14ac:dyDescent="0.2"/>
    <row r="6412" ht="12.75" customHeight="1" x14ac:dyDescent="0.2"/>
    <row r="6413" ht="12.75" customHeight="1" x14ac:dyDescent="0.2"/>
    <row r="6414" ht="12.75" customHeight="1" x14ac:dyDescent="0.2"/>
    <row r="6415" ht="12.75" customHeight="1" x14ac:dyDescent="0.2"/>
    <row r="6416" ht="12.75" customHeight="1" x14ac:dyDescent="0.2"/>
    <row r="6417" ht="12.75" customHeight="1" x14ac:dyDescent="0.2"/>
    <row r="6418" ht="12.75" customHeight="1" x14ac:dyDescent="0.2"/>
    <row r="6419" ht="12.75" customHeight="1" x14ac:dyDescent="0.2"/>
    <row r="6420" ht="12.75" customHeight="1" x14ac:dyDescent="0.2"/>
    <row r="6421" ht="12.75" customHeight="1" x14ac:dyDescent="0.2"/>
    <row r="6422" ht="12.75" customHeight="1" x14ac:dyDescent="0.2"/>
    <row r="6423" ht="12.75" customHeight="1" x14ac:dyDescent="0.2"/>
    <row r="6424" ht="12.75" customHeight="1" x14ac:dyDescent="0.2"/>
    <row r="6425" ht="12.75" customHeight="1" x14ac:dyDescent="0.2"/>
    <row r="6426" ht="12.75" customHeight="1" x14ac:dyDescent="0.2"/>
    <row r="6427" ht="12.75" customHeight="1" x14ac:dyDescent="0.2"/>
    <row r="6428" ht="12.75" customHeight="1" x14ac:dyDescent="0.2"/>
    <row r="6429" ht="12.75" customHeight="1" x14ac:dyDescent="0.2"/>
    <row r="6430" ht="12.75" customHeight="1" x14ac:dyDescent="0.2"/>
    <row r="6431" ht="12.75" customHeight="1" x14ac:dyDescent="0.2"/>
    <row r="6432" ht="12.75" customHeight="1" x14ac:dyDescent="0.2"/>
    <row r="6433" ht="12.75" customHeight="1" x14ac:dyDescent="0.2"/>
    <row r="6434" ht="12.75" customHeight="1" x14ac:dyDescent="0.2"/>
    <row r="6435" ht="12.75" customHeight="1" x14ac:dyDescent="0.2"/>
    <row r="6436" ht="12.75" customHeight="1" x14ac:dyDescent="0.2"/>
    <row r="6437" ht="12.75" customHeight="1" x14ac:dyDescent="0.2"/>
    <row r="6438" ht="12.75" customHeight="1" x14ac:dyDescent="0.2"/>
    <row r="6439" ht="12.75" customHeight="1" x14ac:dyDescent="0.2"/>
    <row r="6440" ht="12.75" customHeight="1" x14ac:dyDescent="0.2"/>
    <row r="6441" ht="12.75" customHeight="1" x14ac:dyDescent="0.2"/>
    <row r="6442" ht="12.75" customHeight="1" x14ac:dyDescent="0.2"/>
    <row r="6443" ht="12.75" customHeight="1" x14ac:dyDescent="0.2"/>
    <row r="6444" ht="12.75" customHeight="1" x14ac:dyDescent="0.2"/>
    <row r="6445" ht="12.75" customHeight="1" x14ac:dyDescent="0.2"/>
    <row r="6446" ht="12.75" customHeight="1" x14ac:dyDescent="0.2"/>
    <row r="6447" ht="12.75" customHeight="1" x14ac:dyDescent="0.2"/>
    <row r="6448" ht="12.75" customHeight="1" x14ac:dyDescent="0.2"/>
    <row r="6449" ht="12.75" customHeight="1" x14ac:dyDescent="0.2"/>
    <row r="6450" ht="12.75" customHeight="1" x14ac:dyDescent="0.2"/>
    <row r="6451" ht="12.75" customHeight="1" x14ac:dyDescent="0.2"/>
    <row r="6452" ht="12.75" customHeight="1" x14ac:dyDescent="0.2"/>
    <row r="6453" ht="12.75" customHeight="1" x14ac:dyDescent="0.2"/>
    <row r="6454" ht="12.75" customHeight="1" x14ac:dyDescent="0.2"/>
    <row r="6455" ht="12.75" customHeight="1" x14ac:dyDescent="0.2"/>
    <row r="6456" ht="12.75" customHeight="1" x14ac:dyDescent="0.2"/>
    <row r="6457" ht="12.75" customHeight="1" x14ac:dyDescent="0.2"/>
    <row r="6458" ht="12.75" customHeight="1" x14ac:dyDescent="0.2"/>
    <row r="6459" ht="12.75" customHeight="1" x14ac:dyDescent="0.2"/>
    <row r="6460" ht="12.75" customHeight="1" x14ac:dyDescent="0.2"/>
    <row r="6461" ht="12.75" customHeight="1" x14ac:dyDescent="0.2"/>
    <row r="6462" ht="12.75" customHeight="1" x14ac:dyDescent="0.2"/>
    <row r="6463" ht="12.75" customHeight="1" x14ac:dyDescent="0.2"/>
    <row r="6464" ht="12.75" customHeight="1" x14ac:dyDescent="0.2"/>
    <row r="6465" ht="12.75" customHeight="1" x14ac:dyDescent="0.2"/>
    <row r="6466" ht="12.75" customHeight="1" x14ac:dyDescent="0.2"/>
    <row r="6467" ht="12.75" customHeight="1" x14ac:dyDescent="0.2"/>
    <row r="6468" ht="12.75" customHeight="1" x14ac:dyDescent="0.2"/>
    <row r="6469" ht="12.75" customHeight="1" x14ac:dyDescent="0.2"/>
    <row r="6470" ht="12.75" customHeight="1" x14ac:dyDescent="0.2"/>
    <row r="6471" ht="12.75" customHeight="1" x14ac:dyDescent="0.2"/>
    <row r="6472" ht="12.75" customHeight="1" x14ac:dyDescent="0.2"/>
    <row r="6473" ht="12.75" customHeight="1" x14ac:dyDescent="0.2"/>
    <row r="6474" ht="12.75" customHeight="1" x14ac:dyDescent="0.2"/>
    <row r="6475" ht="12.75" customHeight="1" x14ac:dyDescent="0.2"/>
    <row r="6476" ht="12.75" customHeight="1" x14ac:dyDescent="0.2"/>
    <row r="6477" ht="12.75" customHeight="1" x14ac:dyDescent="0.2"/>
    <row r="6478" ht="12.75" customHeight="1" x14ac:dyDescent="0.2"/>
    <row r="6479" ht="12.75" customHeight="1" x14ac:dyDescent="0.2"/>
    <row r="6480" ht="12.75" customHeight="1" x14ac:dyDescent="0.2"/>
    <row r="6481" ht="12.75" customHeight="1" x14ac:dyDescent="0.2"/>
    <row r="6482" ht="12.75" customHeight="1" x14ac:dyDescent="0.2"/>
    <row r="6483" ht="12.75" customHeight="1" x14ac:dyDescent="0.2"/>
    <row r="6484" ht="12.75" customHeight="1" x14ac:dyDescent="0.2"/>
    <row r="6485" ht="12.75" customHeight="1" x14ac:dyDescent="0.2"/>
    <row r="6486" ht="12.75" customHeight="1" x14ac:dyDescent="0.2"/>
    <row r="6487" ht="12.75" customHeight="1" x14ac:dyDescent="0.2"/>
    <row r="6488" ht="12.75" customHeight="1" x14ac:dyDescent="0.2"/>
    <row r="6489" ht="12.75" customHeight="1" x14ac:dyDescent="0.2"/>
    <row r="6490" ht="12.75" customHeight="1" x14ac:dyDescent="0.2"/>
    <row r="6491" ht="12.75" customHeight="1" x14ac:dyDescent="0.2"/>
    <row r="6492" ht="12.75" customHeight="1" x14ac:dyDescent="0.2"/>
    <row r="6493" ht="12.75" customHeight="1" x14ac:dyDescent="0.2"/>
    <row r="6494" ht="12.75" customHeight="1" x14ac:dyDescent="0.2"/>
    <row r="6495" ht="12.75" customHeight="1" x14ac:dyDescent="0.2"/>
    <row r="6496" ht="12.75" customHeight="1" x14ac:dyDescent="0.2"/>
    <row r="6497" ht="12.75" customHeight="1" x14ac:dyDescent="0.2"/>
    <row r="6498" ht="12.75" customHeight="1" x14ac:dyDescent="0.2"/>
    <row r="6499" ht="12.75" customHeight="1" x14ac:dyDescent="0.2"/>
    <row r="6500" ht="12.75" customHeight="1" x14ac:dyDescent="0.2"/>
    <row r="6501" ht="12.75" customHeight="1" x14ac:dyDescent="0.2"/>
    <row r="6502" ht="12.75" customHeight="1" x14ac:dyDescent="0.2"/>
    <row r="6503" ht="12.75" customHeight="1" x14ac:dyDescent="0.2"/>
    <row r="6504" ht="12.75" customHeight="1" x14ac:dyDescent="0.2"/>
    <row r="6505" ht="12.75" customHeight="1" x14ac:dyDescent="0.2"/>
    <row r="6506" ht="12.75" customHeight="1" x14ac:dyDescent="0.2"/>
    <row r="6507" ht="12.75" customHeight="1" x14ac:dyDescent="0.2"/>
    <row r="6508" ht="12.75" customHeight="1" x14ac:dyDescent="0.2"/>
    <row r="6509" ht="12.75" customHeight="1" x14ac:dyDescent="0.2"/>
    <row r="6510" ht="12.75" customHeight="1" x14ac:dyDescent="0.2"/>
    <row r="6511" ht="12.75" customHeight="1" x14ac:dyDescent="0.2"/>
    <row r="6512" ht="12.75" customHeight="1" x14ac:dyDescent="0.2"/>
    <row r="6513" ht="12.75" customHeight="1" x14ac:dyDescent="0.2"/>
    <row r="6514" ht="12.75" customHeight="1" x14ac:dyDescent="0.2"/>
    <row r="6515" ht="12.75" customHeight="1" x14ac:dyDescent="0.2"/>
    <row r="6516" ht="12.75" customHeight="1" x14ac:dyDescent="0.2"/>
    <row r="6517" ht="12.75" customHeight="1" x14ac:dyDescent="0.2"/>
    <row r="6518" ht="12.75" customHeight="1" x14ac:dyDescent="0.2"/>
    <row r="6519" ht="12.75" customHeight="1" x14ac:dyDescent="0.2"/>
    <row r="6520" ht="12.75" customHeight="1" x14ac:dyDescent="0.2"/>
    <row r="6521" ht="12.75" customHeight="1" x14ac:dyDescent="0.2"/>
    <row r="6522" ht="12.75" customHeight="1" x14ac:dyDescent="0.2"/>
    <row r="6523" ht="12.75" customHeight="1" x14ac:dyDescent="0.2"/>
    <row r="6524" ht="12.75" customHeight="1" x14ac:dyDescent="0.2"/>
    <row r="6525" ht="12.75" customHeight="1" x14ac:dyDescent="0.2"/>
    <row r="6526" ht="12.75" customHeight="1" x14ac:dyDescent="0.2"/>
    <row r="6527" ht="12.75" customHeight="1" x14ac:dyDescent="0.2"/>
    <row r="6528" ht="12.75" customHeight="1" x14ac:dyDescent="0.2"/>
    <row r="6529" ht="12.75" customHeight="1" x14ac:dyDescent="0.2"/>
    <row r="6530" ht="12.75" customHeight="1" x14ac:dyDescent="0.2"/>
    <row r="6531" ht="12.75" customHeight="1" x14ac:dyDescent="0.2"/>
    <row r="6532" ht="12.75" customHeight="1" x14ac:dyDescent="0.2"/>
    <row r="6533" ht="12.75" customHeight="1" x14ac:dyDescent="0.2"/>
    <row r="6534" ht="12.75" customHeight="1" x14ac:dyDescent="0.2"/>
    <row r="6535" ht="12.75" customHeight="1" x14ac:dyDescent="0.2"/>
    <row r="6536" ht="12.75" customHeight="1" x14ac:dyDescent="0.2"/>
    <row r="6537" ht="12.75" customHeight="1" x14ac:dyDescent="0.2"/>
    <row r="6538" ht="12.75" customHeight="1" x14ac:dyDescent="0.2"/>
    <row r="6539" ht="12.75" customHeight="1" x14ac:dyDescent="0.2"/>
    <row r="6540" ht="12.75" customHeight="1" x14ac:dyDescent="0.2"/>
    <row r="6541" ht="12.75" customHeight="1" x14ac:dyDescent="0.2"/>
    <row r="6542" ht="12.75" customHeight="1" x14ac:dyDescent="0.2"/>
    <row r="6543" ht="12.75" customHeight="1" x14ac:dyDescent="0.2"/>
    <row r="6544" ht="12.75" customHeight="1" x14ac:dyDescent="0.2"/>
    <row r="6545" ht="12.75" customHeight="1" x14ac:dyDescent="0.2"/>
    <row r="6546" ht="12.75" customHeight="1" x14ac:dyDescent="0.2"/>
    <row r="6547" ht="12.75" customHeight="1" x14ac:dyDescent="0.2"/>
    <row r="6548" ht="12.75" customHeight="1" x14ac:dyDescent="0.2"/>
    <row r="6549" ht="12.75" customHeight="1" x14ac:dyDescent="0.2"/>
    <row r="6550" ht="12.75" customHeight="1" x14ac:dyDescent="0.2"/>
    <row r="6551" ht="12.75" customHeight="1" x14ac:dyDescent="0.2"/>
    <row r="6552" ht="12.75" customHeight="1" x14ac:dyDescent="0.2"/>
    <row r="6553" ht="12.75" customHeight="1" x14ac:dyDescent="0.2"/>
    <row r="6554" ht="12.75" customHeight="1" x14ac:dyDescent="0.2"/>
    <row r="6555" ht="12.75" customHeight="1" x14ac:dyDescent="0.2"/>
    <row r="6556" ht="12.75" customHeight="1" x14ac:dyDescent="0.2"/>
    <row r="6557" ht="12.75" customHeight="1" x14ac:dyDescent="0.2"/>
    <row r="6558" ht="12.75" customHeight="1" x14ac:dyDescent="0.2"/>
    <row r="6559" ht="12.75" customHeight="1" x14ac:dyDescent="0.2"/>
    <row r="6560" ht="12.75" customHeight="1" x14ac:dyDescent="0.2"/>
    <row r="6561" ht="12.75" customHeight="1" x14ac:dyDescent="0.2"/>
    <row r="6562" ht="12.75" customHeight="1" x14ac:dyDescent="0.2"/>
    <row r="6563" ht="12.75" customHeight="1" x14ac:dyDescent="0.2"/>
    <row r="6564" ht="12.75" customHeight="1" x14ac:dyDescent="0.2"/>
    <row r="6565" ht="12.75" customHeight="1" x14ac:dyDescent="0.2"/>
    <row r="6566" ht="12.75" customHeight="1" x14ac:dyDescent="0.2"/>
    <row r="6567" ht="12.75" customHeight="1" x14ac:dyDescent="0.2"/>
    <row r="6568" ht="12.75" customHeight="1" x14ac:dyDescent="0.2"/>
    <row r="6569" ht="12.75" customHeight="1" x14ac:dyDescent="0.2"/>
    <row r="6570" ht="12.75" customHeight="1" x14ac:dyDescent="0.2"/>
    <row r="6571" ht="12.75" customHeight="1" x14ac:dyDescent="0.2"/>
    <row r="6572" ht="12.75" customHeight="1" x14ac:dyDescent="0.2"/>
    <row r="6573" ht="12.75" customHeight="1" x14ac:dyDescent="0.2"/>
    <row r="6574" ht="12.75" customHeight="1" x14ac:dyDescent="0.2"/>
    <row r="6575" ht="12.75" customHeight="1" x14ac:dyDescent="0.2"/>
    <row r="6576" ht="12.75" customHeight="1" x14ac:dyDescent="0.2"/>
    <row r="6577" ht="12.75" customHeight="1" x14ac:dyDescent="0.2"/>
    <row r="6578" ht="12.75" customHeight="1" x14ac:dyDescent="0.2"/>
    <row r="6579" ht="12.75" customHeight="1" x14ac:dyDescent="0.2"/>
    <row r="6580" ht="12.75" customHeight="1" x14ac:dyDescent="0.2"/>
    <row r="6581" ht="12.75" customHeight="1" x14ac:dyDescent="0.2"/>
    <row r="6582" ht="12.75" customHeight="1" x14ac:dyDescent="0.2"/>
    <row r="6583" ht="12.75" customHeight="1" x14ac:dyDescent="0.2"/>
    <row r="6584" ht="12.75" customHeight="1" x14ac:dyDescent="0.2"/>
    <row r="6585" ht="12.75" customHeight="1" x14ac:dyDescent="0.2"/>
    <row r="6586" ht="12.75" customHeight="1" x14ac:dyDescent="0.2"/>
    <row r="6587" ht="12.75" customHeight="1" x14ac:dyDescent="0.2"/>
    <row r="6588" ht="12.75" customHeight="1" x14ac:dyDescent="0.2"/>
    <row r="6589" ht="12.75" customHeight="1" x14ac:dyDescent="0.2"/>
    <row r="6590" ht="12.75" customHeight="1" x14ac:dyDescent="0.2"/>
    <row r="6591" ht="12.75" customHeight="1" x14ac:dyDescent="0.2"/>
    <row r="6592" ht="12.75" customHeight="1" x14ac:dyDescent="0.2"/>
    <row r="6593" ht="12.75" customHeight="1" x14ac:dyDescent="0.2"/>
    <row r="6594" ht="12.75" customHeight="1" x14ac:dyDescent="0.2"/>
    <row r="6595" ht="12.75" customHeight="1" x14ac:dyDescent="0.2"/>
    <row r="6596" ht="12.75" customHeight="1" x14ac:dyDescent="0.2"/>
    <row r="6597" ht="12.75" customHeight="1" x14ac:dyDescent="0.2"/>
    <row r="6598" ht="12.75" customHeight="1" x14ac:dyDescent="0.2"/>
    <row r="6599" ht="12.75" customHeight="1" x14ac:dyDescent="0.2"/>
    <row r="6600" ht="12.75" customHeight="1" x14ac:dyDescent="0.2"/>
    <row r="6601" ht="12.75" customHeight="1" x14ac:dyDescent="0.2"/>
    <row r="6602" ht="12.75" customHeight="1" x14ac:dyDescent="0.2"/>
    <row r="6603" ht="12.75" customHeight="1" x14ac:dyDescent="0.2"/>
    <row r="6604" ht="12.75" customHeight="1" x14ac:dyDescent="0.2"/>
    <row r="6605" ht="12.75" customHeight="1" x14ac:dyDescent="0.2"/>
    <row r="6606" ht="12.75" customHeight="1" x14ac:dyDescent="0.2"/>
    <row r="6607" ht="12.75" customHeight="1" x14ac:dyDescent="0.2"/>
    <row r="6608" ht="12.75" customHeight="1" x14ac:dyDescent="0.2"/>
    <row r="6609" ht="12.75" customHeight="1" x14ac:dyDescent="0.2"/>
    <row r="6610" ht="12.75" customHeight="1" x14ac:dyDescent="0.2"/>
    <row r="6611" ht="12.75" customHeight="1" x14ac:dyDescent="0.2"/>
    <row r="6612" ht="12.75" customHeight="1" x14ac:dyDescent="0.2"/>
    <row r="6613" ht="12.75" customHeight="1" x14ac:dyDescent="0.2"/>
    <row r="6614" ht="12.75" customHeight="1" x14ac:dyDescent="0.2"/>
    <row r="6615" ht="12.75" customHeight="1" x14ac:dyDescent="0.2"/>
    <row r="6616" ht="12.75" customHeight="1" x14ac:dyDescent="0.2"/>
    <row r="6617" ht="12.75" customHeight="1" x14ac:dyDescent="0.2"/>
    <row r="6618" ht="12.75" customHeight="1" x14ac:dyDescent="0.2"/>
    <row r="6619" ht="12.75" customHeight="1" x14ac:dyDescent="0.2"/>
    <row r="6620" ht="12.75" customHeight="1" x14ac:dyDescent="0.2"/>
    <row r="6621" ht="12.75" customHeight="1" x14ac:dyDescent="0.2"/>
    <row r="6622" ht="12.75" customHeight="1" x14ac:dyDescent="0.2"/>
    <row r="6623" ht="12.75" customHeight="1" x14ac:dyDescent="0.2"/>
    <row r="6624" ht="12.75" customHeight="1" x14ac:dyDescent="0.2"/>
    <row r="6625" ht="12.75" customHeight="1" x14ac:dyDescent="0.2"/>
    <row r="6626" ht="12.75" customHeight="1" x14ac:dyDescent="0.2"/>
    <row r="6627" ht="12.75" customHeight="1" x14ac:dyDescent="0.2"/>
    <row r="6628" ht="12.75" customHeight="1" x14ac:dyDescent="0.2"/>
    <row r="6629" ht="12.75" customHeight="1" x14ac:dyDescent="0.2"/>
    <row r="6630" ht="12.75" customHeight="1" x14ac:dyDescent="0.2"/>
    <row r="6631" ht="12.75" customHeight="1" x14ac:dyDescent="0.2"/>
    <row r="6632" ht="12.75" customHeight="1" x14ac:dyDescent="0.2"/>
    <row r="6633" ht="12.75" customHeight="1" x14ac:dyDescent="0.2"/>
    <row r="6634" ht="12.75" customHeight="1" x14ac:dyDescent="0.2"/>
    <row r="6635" ht="12.75" customHeight="1" x14ac:dyDescent="0.2"/>
    <row r="6636" ht="12.75" customHeight="1" x14ac:dyDescent="0.2"/>
    <row r="6637" ht="12.75" customHeight="1" x14ac:dyDescent="0.2"/>
    <row r="6638" ht="12.75" customHeight="1" x14ac:dyDescent="0.2"/>
    <row r="6639" ht="12.75" customHeight="1" x14ac:dyDescent="0.2"/>
    <row r="6640" ht="12.75" customHeight="1" x14ac:dyDescent="0.2"/>
    <row r="6641" ht="12.75" customHeight="1" x14ac:dyDescent="0.2"/>
    <row r="6642" ht="12.75" customHeight="1" x14ac:dyDescent="0.2"/>
    <row r="6643" ht="12.75" customHeight="1" x14ac:dyDescent="0.2"/>
    <row r="6644" ht="12.75" customHeight="1" x14ac:dyDescent="0.2"/>
    <row r="6645" ht="12.75" customHeight="1" x14ac:dyDescent="0.2"/>
    <row r="6646" ht="12.75" customHeight="1" x14ac:dyDescent="0.2"/>
    <row r="6647" ht="12.75" customHeight="1" x14ac:dyDescent="0.2"/>
    <row r="6648" ht="12.75" customHeight="1" x14ac:dyDescent="0.2"/>
    <row r="6649" ht="12.75" customHeight="1" x14ac:dyDescent="0.2"/>
    <row r="6650" ht="12.75" customHeight="1" x14ac:dyDescent="0.2"/>
    <row r="6651" ht="12.75" customHeight="1" x14ac:dyDescent="0.2"/>
    <row r="6652" ht="12.75" customHeight="1" x14ac:dyDescent="0.2"/>
    <row r="6653" ht="12.75" customHeight="1" x14ac:dyDescent="0.2"/>
    <row r="6654" ht="12.75" customHeight="1" x14ac:dyDescent="0.2"/>
    <row r="6655" ht="12.75" customHeight="1" x14ac:dyDescent="0.2"/>
    <row r="6656" ht="12.75" customHeight="1" x14ac:dyDescent="0.2"/>
    <row r="6657" ht="12.75" customHeight="1" x14ac:dyDescent="0.2"/>
    <row r="6658" ht="12.75" customHeight="1" x14ac:dyDescent="0.2"/>
    <row r="6659" ht="12.75" customHeight="1" x14ac:dyDescent="0.2"/>
    <row r="6660" ht="12.75" customHeight="1" x14ac:dyDescent="0.2"/>
    <row r="6661" ht="12.75" customHeight="1" x14ac:dyDescent="0.2"/>
    <row r="6662" ht="12.75" customHeight="1" x14ac:dyDescent="0.2"/>
    <row r="6663" ht="12.75" customHeight="1" x14ac:dyDescent="0.2"/>
    <row r="6664" ht="12.75" customHeight="1" x14ac:dyDescent="0.2"/>
    <row r="6665" ht="12.75" customHeight="1" x14ac:dyDescent="0.2"/>
    <row r="6666" ht="12.75" customHeight="1" x14ac:dyDescent="0.2"/>
    <row r="6667" ht="12.75" customHeight="1" x14ac:dyDescent="0.2"/>
    <row r="6668" ht="12.75" customHeight="1" x14ac:dyDescent="0.2"/>
    <row r="6669" ht="12.75" customHeight="1" x14ac:dyDescent="0.2"/>
    <row r="6670" ht="12.75" customHeight="1" x14ac:dyDescent="0.2"/>
    <row r="6671" ht="12.75" customHeight="1" x14ac:dyDescent="0.2"/>
    <row r="6672" ht="12.75" customHeight="1" x14ac:dyDescent="0.2"/>
    <row r="6673" ht="12.75" customHeight="1" x14ac:dyDescent="0.2"/>
    <row r="6674" ht="12.75" customHeight="1" x14ac:dyDescent="0.2"/>
    <row r="6675" ht="12.75" customHeight="1" x14ac:dyDescent="0.2"/>
    <row r="6676" ht="12.75" customHeight="1" x14ac:dyDescent="0.2"/>
    <row r="6677" ht="12.75" customHeight="1" x14ac:dyDescent="0.2"/>
    <row r="6678" ht="12.75" customHeight="1" x14ac:dyDescent="0.2"/>
    <row r="6679" ht="12.75" customHeight="1" x14ac:dyDescent="0.2"/>
    <row r="6680" ht="12.75" customHeight="1" x14ac:dyDescent="0.2"/>
    <row r="6681" ht="12.75" customHeight="1" x14ac:dyDescent="0.2"/>
    <row r="6682" ht="12.75" customHeight="1" x14ac:dyDescent="0.2"/>
    <row r="6683" ht="12.75" customHeight="1" x14ac:dyDescent="0.2"/>
    <row r="6684" ht="12.75" customHeight="1" x14ac:dyDescent="0.2"/>
    <row r="6685" ht="12.75" customHeight="1" x14ac:dyDescent="0.2"/>
    <row r="6686" ht="12.75" customHeight="1" x14ac:dyDescent="0.2"/>
    <row r="6687" ht="12.75" customHeight="1" x14ac:dyDescent="0.2"/>
    <row r="6688" ht="12.75" customHeight="1" x14ac:dyDescent="0.2"/>
    <row r="6689" ht="12.75" customHeight="1" x14ac:dyDescent="0.2"/>
    <row r="6690" ht="12.75" customHeight="1" x14ac:dyDescent="0.2"/>
    <row r="6691" ht="12.75" customHeight="1" x14ac:dyDescent="0.2"/>
    <row r="6692" ht="12.75" customHeight="1" x14ac:dyDescent="0.2"/>
    <row r="6693" ht="12.75" customHeight="1" x14ac:dyDescent="0.2"/>
    <row r="6694" ht="12.75" customHeight="1" x14ac:dyDescent="0.2"/>
    <row r="6695" ht="12.75" customHeight="1" x14ac:dyDescent="0.2"/>
    <row r="6696" ht="12.75" customHeight="1" x14ac:dyDescent="0.2"/>
    <row r="6697" ht="12.75" customHeight="1" x14ac:dyDescent="0.2"/>
    <row r="6698" ht="12.75" customHeight="1" x14ac:dyDescent="0.2"/>
    <row r="6699" ht="12.75" customHeight="1" x14ac:dyDescent="0.2"/>
    <row r="6700" ht="12.75" customHeight="1" x14ac:dyDescent="0.2"/>
    <row r="6701" ht="12.75" customHeight="1" x14ac:dyDescent="0.2"/>
    <row r="6702" ht="12.75" customHeight="1" x14ac:dyDescent="0.2"/>
    <row r="6703" ht="12.75" customHeight="1" x14ac:dyDescent="0.2"/>
    <row r="6704" ht="12.75" customHeight="1" x14ac:dyDescent="0.2"/>
    <row r="6705" ht="12.75" customHeight="1" x14ac:dyDescent="0.2"/>
    <row r="6706" ht="12.75" customHeight="1" x14ac:dyDescent="0.2"/>
    <row r="6707" ht="12.75" customHeight="1" x14ac:dyDescent="0.2"/>
    <row r="6708" ht="12.75" customHeight="1" x14ac:dyDescent="0.2"/>
    <row r="6709" ht="12.75" customHeight="1" x14ac:dyDescent="0.2"/>
    <row r="6710" ht="12.75" customHeight="1" x14ac:dyDescent="0.2"/>
    <row r="6711" ht="12.75" customHeight="1" x14ac:dyDescent="0.2"/>
    <row r="6712" ht="12.75" customHeight="1" x14ac:dyDescent="0.2"/>
    <row r="6713" ht="12.75" customHeight="1" x14ac:dyDescent="0.2"/>
    <row r="6714" ht="12.75" customHeight="1" x14ac:dyDescent="0.2"/>
    <row r="6715" ht="12.75" customHeight="1" x14ac:dyDescent="0.2"/>
    <row r="6716" ht="12.75" customHeight="1" x14ac:dyDescent="0.2"/>
    <row r="6717" ht="12.75" customHeight="1" x14ac:dyDescent="0.2"/>
    <row r="6718" ht="12.75" customHeight="1" x14ac:dyDescent="0.2"/>
    <row r="6719" ht="12.75" customHeight="1" x14ac:dyDescent="0.2"/>
    <row r="6720" ht="12.75" customHeight="1" x14ac:dyDescent="0.2"/>
    <row r="6721" ht="12.75" customHeight="1" x14ac:dyDescent="0.2"/>
    <row r="6722" ht="12.75" customHeight="1" x14ac:dyDescent="0.2"/>
    <row r="6723" ht="12.75" customHeight="1" x14ac:dyDescent="0.2"/>
    <row r="6724" ht="12.75" customHeight="1" x14ac:dyDescent="0.2"/>
    <row r="6725" ht="12.75" customHeight="1" x14ac:dyDescent="0.2"/>
    <row r="6726" ht="12.75" customHeight="1" x14ac:dyDescent="0.2"/>
    <row r="6727" ht="12.75" customHeight="1" x14ac:dyDescent="0.2"/>
    <row r="6728" ht="12.75" customHeight="1" x14ac:dyDescent="0.2"/>
    <row r="6729" ht="12.75" customHeight="1" x14ac:dyDescent="0.2"/>
    <row r="6730" ht="12.75" customHeight="1" x14ac:dyDescent="0.2"/>
    <row r="6731" ht="12.75" customHeight="1" x14ac:dyDescent="0.2"/>
    <row r="6732" ht="12.75" customHeight="1" x14ac:dyDescent="0.2"/>
    <row r="6733" ht="12.75" customHeight="1" x14ac:dyDescent="0.2"/>
    <row r="6734" ht="12.75" customHeight="1" x14ac:dyDescent="0.2"/>
    <row r="6735" ht="12.75" customHeight="1" x14ac:dyDescent="0.2"/>
    <row r="6736" ht="12.75" customHeight="1" x14ac:dyDescent="0.2"/>
    <row r="6737" ht="12.75" customHeight="1" x14ac:dyDescent="0.2"/>
    <row r="6738" ht="12.75" customHeight="1" x14ac:dyDescent="0.2"/>
    <row r="6739" ht="12.75" customHeight="1" x14ac:dyDescent="0.2"/>
    <row r="6740" ht="12.75" customHeight="1" x14ac:dyDescent="0.2"/>
    <row r="6741" ht="12.75" customHeight="1" x14ac:dyDescent="0.2"/>
    <row r="6742" ht="12.75" customHeight="1" x14ac:dyDescent="0.2"/>
    <row r="6743" ht="12.75" customHeight="1" x14ac:dyDescent="0.2"/>
    <row r="6744" ht="12.75" customHeight="1" x14ac:dyDescent="0.2"/>
    <row r="6745" ht="12.75" customHeight="1" x14ac:dyDescent="0.2"/>
    <row r="6746" ht="12.75" customHeight="1" x14ac:dyDescent="0.2"/>
    <row r="6747" ht="12.75" customHeight="1" x14ac:dyDescent="0.2"/>
    <row r="6748" ht="12.75" customHeight="1" x14ac:dyDescent="0.2"/>
    <row r="6749" ht="12.75" customHeight="1" x14ac:dyDescent="0.2"/>
    <row r="6750" ht="12.75" customHeight="1" x14ac:dyDescent="0.2"/>
    <row r="6751" ht="12.75" customHeight="1" x14ac:dyDescent="0.2"/>
    <row r="6752" ht="12.75" customHeight="1" x14ac:dyDescent="0.2"/>
    <row r="6753" ht="12.75" customHeight="1" x14ac:dyDescent="0.2"/>
    <row r="6754" ht="12.75" customHeight="1" x14ac:dyDescent="0.2"/>
    <row r="6755" ht="12.75" customHeight="1" x14ac:dyDescent="0.2"/>
    <row r="6756" ht="12.75" customHeight="1" x14ac:dyDescent="0.2"/>
    <row r="6757" ht="12.75" customHeight="1" x14ac:dyDescent="0.2"/>
    <row r="6758" ht="12.75" customHeight="1" x14ac:dyDescent="0.2"/>
    <row r="6759" ht="12.75" customHeight="1" x14ac:dyDescent="0.2"/>
    <row r="6760" ht="12.75" customHeight="1" x14ac:dyDescent="0.2"/>
    <row r="6761" ht="12.75" customHeight="1" x14ac:dyDescent="0.2"/>
    <row r="6762" ht="12.75" customHeight="1" x14ac:dyDescent="0.2"/>
    <row r="6763" ht="12.75" customHeight="1" x14ac:dyDescent="0.2"/>
    <row r="6764" ht="12.75" customHeight="1" x14ac:dyDescent="0.2"/>
    <row r="6765" ht="12.75" customHeight="1" x14ac:dyDescent="0.2"/>
    <row r="6766" ht="12.75" customHeight="1" x14ac:dyDescent="0.2"/>
    <row r="6767" ht="12.75" customHeight="1" x14ac:dyDescent="0.2"/>
    <row r="6768" ht="12.75" customHeight="1" x14ac:dyDescent="0.2"/>
    <row r="6769" ht="12.75" customHeight="1" x14ac:dyDescent="0.2"/>
    <row r="6770" ht="12.75" customHeight="1" x14ac:dyDescent="0.2"/>
    <row r="6771" ht="12.75" customHeight="1" x14ac:dyDescent="0.2"/>
    <row r="6772" ht="12.75" customHeight="1" x14ac:dyDescent="0.2"/>
    <row r="6773" ht="12.75" customHeight="1" x14ac:dyDescent="0.2"/>
    <row r="6774" ht="12.75" customHeight="1" x14ac:dyDescent="0.2"/>
    <row r="6775" ht="12.75" customHeight="1" x14ac:dyDescent="0.2"/>
    <row r="6776" ht="12.75" customHeight="1" x14ac:dyDescent="0.2"/>
    <row r="6777" ht="12.75" customHeight="1" x14ac:dyDescent="0.2"/>
    <row r="6778" ht="12.75" customHeight="1" x14ac:dyDescent="0.2"/>
    <row r="6779" ht="12.75" customHeight="1" x14ac:dyDescent="0.2"/>
    <row r="6780" ht="12.75" customHeight="1" x14ac:dyDescent="0.2"/>
    <row r="6781" ht="12.75" customHeight="1" x14ac:dyDescent="0.2"/>
    <row r="6782" ht="12.75" customHeight="1" x14ac:dyDescent="0.2"/>
    <row r="6783" ht="12.75" customHeight="1" x14ac:dyDescent="0.2"/>
    <row r="6784" ht="12.75" customHeight="1" x14ac:dyDescent="0.2"/>
    <row r="6785" ht="12.75" customHeight="1" x14ac:dyDescent="0.2"/>
    <row r="6786" ht="12.75" customHeight="1" x14ac:dyDescent="0.2"/>
    <row r="6787" ht="12.75" customHeight="1" x14ac:dyDescent="0.2"/>
    <row r="6788" ht="12.75" customHeight="1" x14ac:dyDescent="0.2"/>
    <row r="6789" ht="12.75" customHeight="1" x14ac:dyDescent="0.2"/>
    <row r="6790" ht="12.75" customHeight="1" x14ac:dyDescent="0.2"/>
    <row r="6791" ht="12.75" customHeight="1" x14ac:dyDescent="0.2"/>
    <row r="6792" ht="12.75" customHeight="1" x14ac:dyDescent="0.2"/>
    <row r="6793" ht="12.75" customHeight="1" x14ac:dyDescent="0.2"/>
    <row r="6794" ht="12.75" customHeight="1" x14ac:dyDescent="0.2"/>
    <row r="6795" ht="12.75" customHeight="1" x14ac:dyDescent="0.2"/>
    <row r="6796" ht="12.75" customHeight="1" x14ac:dyDescent="0.2"/>
    <row r="6797" ht="12.75" customHeight="1" x14ac:dyDescent="0.2"/>
    <row r="6798" ht="12.75" customHeight="1" x14ac:dyDescent="0.2"/>
    <row r="6799" ht="12.75" customHeight="1" x14ac:dyDescent="0.2"/>
    <row r="6800" ht="12.75" customHeight="1" x14ac:dyDescent="0.2"/>
    <row r="6801" ht="12.75" customHeight="1" x14ac:dyDescent="0.2"/>
    <row r="6802" ht="12.75" customHeight="1" x14ac:dyDescent="0.2"/>
    <row r="6803" ht="12.75" customHeight="1" x14ac:dyDescent="0.2"/>
    <row r="6804" ht="12.75" customHeight="1" x14ac:dyDescent="0.2"/>
    <row r="6805" ht="12.75" customHeight="1" x14ac:dyDescent="0.2"/>
    <row r="6806" ht="12.75" customHeight="1" x14ac:dyDescent="0.2"/>
    <row r="6807" ht="12.75" customHeight="1" x14ac:dyDescent="0.2"/>
    <row r="6808" ht="12.75" customHeight="1" x14ac:dyDescent="0.2"/>
    <row r="6809" ht="12.75" customHeight="1" x14ac:dyDescent="0.2"/>
    <row r="6810" ht="12.75" customHeight="1" x14ac:dyDescent="0.2"/>
    <row r="6811" ht="12.75" customHeight="1" x14ac:dyDescent="0.2"/>
    <row r="6812" ht="12.75" customHeight="1" x14ac:dyDescent="0.2"/>
    <row r="6813" ht="12.75" customHeight="1" x14ac:dyDescent="0.2"/>
    <row r="6814" ht="12.75" customHeight="1" x14ac:dyDescent="0.2"/>
    <row r="6815" ht="12.75" customHeight="1" x14ac:dyDescent="0.2"/>
    <row r="6816" ht="12.75" customHeight="1" x14ac:dyDescent="0.2"/>
    <row r="6817" ht="12.75" customHeight="1" x14ac:dyDescent="0.2"/>
    <row r="6818" ht="12.75" customHeight="1" x14ac:dyDescent="0.2"/>
    <row r="6819" ht="12.75" customHeight="1" x14ac:dyDescent="0.2"/>
    <row r="6820" ht="12.75" customHeight="1" x14ac:dyDescent="0.2"/>
    <row r="6821" ht="12.75" customHeight="1" x14ac:dyDescent="0.2"/>
    <row r="6822" ht="12.75" customHeight="1" x14ac:dyDescent="0.2"/>
    <row r="6823" ht="12.75" customHeight="1" x14ac:dyDescent="0.2"/>
    <row r="6824" ht="12.75" customHeight="1" x14ac:dyDescent="0.2"/>
    <row r="6825" ht="12.75" customHeight="1" x14ac:dyDescent="0.2"/>
    <row r="6826" ht="12.75" customHeight="1" x14ac:dyDescent="0.2"/>
    <row r="6827" ht="12.75" customHeight="1" x14ac:dyDescent="0.2"/>
    <row r="6828" ht="12.75" customHeight="1" x14ac:dyDescent="0.2"/>
    <row r="6829" ht="12.75" customHeight="1" x14ac:dyDescent="0.2"/>
    <row r="6830" ht="12.75" customHeight="1" x14ac:dyDescent="0.2"/>
    <row r="6831" ht="12.75" customHeight="1" x14ac:dyDescent="0.2"/>
    <row r="6832" ht="12.75" customHeight="1" x14ac:dyDescent="0.2"/>
    <row r="6833" ht="12.75" customHeight="1" x14ac:dyDescent="0.2"/>
    <row r="6834" ht="12.75" customHeight="1" x14ac:dyDescent="0.2"/>
    <row r="6835" ht="12.75" customHeight="1" x14ac:dyDescent="0.2"/>
    <row r="6836" ht="12.75" customHeight="1" x14ac:dyDescent="0.2"/>
    <row r="6837" ht="12.75" customHeight="1" x14ac:dyDescent="0.2"/>
    <row r="6838" ht="12.75" customHeight="1" x14ac:dyDescent="0.2"/>
    <row r="6839" ht="12.75" customHeight="1" x14ac:dyDescent="0.2"/>
    <row r="6840" ht="12.75" customHeight="1" x14ac:dyDescent="0.2"/>
    <row r="6841" ht="12.75" customHeight="1" x14ac:dyDescent="0.2"/>
    <row r="6842" ht="12.75" customHeight="1" x14ac:dyDescent="0.2"/>
    <row r="6843" ht="12.75" customHeight="1" x14ac:dyDescent="0.2"/>
    <row r="6844" ht="12.75" customHeight="1" x14ac:dyDescent="0.2"/>
    <row r="6845" ht="12.75" customHeight="1" x14ac:dyDescent="0.2"/>
    <row r="6846" ht="12.75" customHeight="1" x14ac:dyDescent="0.2"/>
    <row r="6847" ht="12.75" customHeight="1" x14ac:dyDescent="0.2"/>
    <row r="6848" ht="12.75" customHeight="1" x14ac:dyDescent="0.2"/>
    <row r="6849" ht="12.75" customHeight="1" x14ac:dyDescent="0.2"/>
    <row r="6850" ht="12.75" customHeight="1" x14ac:dyDescent="0.2"/>
    <row r="6851" ht="12.75" customHeight="1" x14ac:dyDescent="0.2"/>
    <row r="6852" ht="12.75" customHeight="1" x14ac:dyDescent="0.2"/>
    <row r="6853" ht="12.75" customHeight="1" x14ac:dyDescent="0.2"/>
    <row r="6854" ht="12.75" customHeight="1" x14ac:dyDescent="0.2"/>
    <row r="6855" ht="12.75" customHeight="1" x14ac:dyDescent="0.2"/>
    <row r="6856" ht="12.75" customHeight="1" x14ac:dyDescent="0.2"/>
    <row r="6857" ht="12.75" customHeight="1" x14ac:dyDescent="0.2"/>
    <row r="6858" ht="12.75" customHeight="1" x14ac:dyDescent="0.2"/>
    <row r="6859" ht="12.75" customHeight="1" x14ac:dyDescent="0.2"/>
    <row r="6860" ht="12.75" customHeight="1" x14ac:dyDescent="0.2"/>
    <row r="6861" ht="12.75" customHeight="1" x14ac:dyDescent="0.2"/>
    <row r="6862" ht="12.75" customHeight="1" x14ac:dyDescent="0.2"/>
    <row r="6863" ht="12.75" customHeight="1" x14ac:dyDescent="0.2"/>
    <row r="6864" ht="12.75" customHeight="1" x14ac:dyDescent="0.2"/>
    <row r="6865" ht="12.75" customHeight="1" x14ac:dyDescent="0.2"/>
    <row r="6866" ht="12.75" customHeight="1" x14ac:dyDescent="0.2"/>
    <row r="6867" ht="12.75" customHeight="1" x14ac:dyDescent="0.2"/>
    <row r="6868" ht="12.75" customHeight="1" x14ac:dyDescent="0.2"/>
    <row r="6869" ht="12.75" customHeight="1" x14ac:dyDescent="0.2"/>
    <row r="6870" ht="12.75" customHeight="1" x14ac:dyDescent="0.2"/>
    <row r="6871" ht="12.75" customHeight="1" x14ac:dyDescent="0.2"/>
    <row r="6872" ht="12.75" customHeight="1" x14ac:dyDescent="0.2"/>
    <row r="6873" ht="12.75" customHeight="1" x14ac:dyDescent="0.2"/>
    <row r="6874" ht="12.75" customHeight="1" x14ac:dyDescent="0.2"/>
    <row r="6875" ht="12.75" customHeight="1" x14ac:dyDescent="0.2"/>
    <row r="6876" ht="12.75" customHeight="1" x14ac:dyDescent="0.2"/>
    <row r="6877" ht="12.75" customHeight="1" x14ac:dyDescent="0.2"/>
    <row r="6878" ht="12.75" customHeight="1" x14ac:dyDescent="0.2"/>
    <row r="6879" ht="12.75" customHeight="1" x14ac:dyDescent="0.2"/>
    <row r="6880" ht="12.75" customHeight="1" x14ac:dyDescent="0.2"/>
    <row r="6881" ht="12.75" customHeight="1" x14ac:dyDescent="0.2"/>
    <row r="6882" ht="12.75" customHeight="1" x14ac:dyDescent="0.2"/>
    <row r="6883" ht="12.75" customHeight="1" x14ac:dyDescent="0.2"/>
    <row r="6884" ht="12.75" customHeight="1" x14ac:dyDescent="0.2"/>
    <row r="6885" ht="12.75" customHeight="1" x14ac:dyDescent="0.2"/>
    <row r="6886" ht="12.75" customHeight="1" x14ac:dyDescent="0.2"/>
    <row r="6887" ht="12.75" customHeight="1" x14ac:dyDescent="0.2"/>
    <row r="6888" ht="12.75" customHeight="1" x14ac:dyDescent="0.2"/>
    <row r="6889" ht="12.75" customHeight="1" x14ac:dyDescent="0.2"/>
    <row r="6890" ht="12.75" customHeight="1" x14ac:dyDescent="0.2"/>
    <row r="6891" ht="12.75" customHeight="1" x14ac:dyDescent="0.2"/>
    <row r="6892" ht="12.75" customHeight="1" x14ac:dyDescent="0.2"/>
    <row r="6893" ht="12.75" customHeight="1" x14ac:dyDescent="0.2"/>
    <row r="6894" ht="12.75" customHeight="1" x14ac:dyDescent="0.2"/>
    <row r="6895" ht="12.75" customHeight="1" x14ac:dyDescent="0.2"/>
    <row r="6896" ht="12.75" customHeight="1" x14ac:dyDescent="0.2"/>
    <row r="6897" ht="12.75" customHeight="1" x14ac:dyDescent="0.2"/>
    <row r="6898" ht="12.75" customHeight="1" x14ac:dyDescent="0.2"/>
    <row r="6899" ht="12.75" customHeight="1" x14ac:dyDescent="0.2"/>
    <row r="6900" ht="12.75" customHeight="1" x14ac:dyDescent="0.2"/>
    <row r="6901" ht="12.75" customHeight="1" x14ac:dyDescent="0.2"/>
    <row r="6902" ht="12.75" customHeight="1" x14ac:dyDescent="0.2"/>
    <row r="6903" ht="12.75" customHeight="1" x14ac:dyDescent="0.2"/>
    <row r="6904" ht="12.75" customHeight="1" x14ac:dyDescent="0.2"/>
    <row r="6905" ht="12.75" customHeight="1" x14ac:dyDescent="0.2"/>
    <row r="6906" ht="12.75" customHeight="1" x14ac:dyDescent="0.2"/>
    <row r="6907" ht="12.75" customHeight="1" x14ac:dyDescent="0.2"/>
    <row r="6908" ht="12.75" customHeight="1" x14ac:dyDescent="0.2"/>
    <row r="6909" ht="12.75" customHeight="1" x14ac:dyDescent="0.2"/>
    <row r="6910" ht="12.75" customHeight="1" x14ac:dyDescent="0.2"/>
    <row r="6911" ht="12.75" customHeight="1" x14ac:dyDescent="0.2"/>
    <row r="6912" ht="12.75" customHeight="1" x14ac:dyDescent="0.2"/>
    <row r="6913" ht="12.75" customHeight="1" x14ac:dyDescent="0.2"/>
    <row r="6914" ht="12.75" customHeight="1" x14ac:dyDescent="0.2"/>
    <row r="6915" ht="12.75" customHeight="1" x14ac:dyDescent="0.2"/>
    <row r="6916" ht="12.75" customHeight="1" x14ac:dyDescent="0.2"/>
    <row r="6917" ht="12.75" customHeight="1" x14ac:dyDescent="0.2"/>
    <row r="6918" ht="12.75" customHeight="1" x14ac:dyDescent="0.2"/>
    <row r="6919" ht="12.75" customHeight="1" x14ac:dyDescent="0.2"/>
    <row r="6920" ht="12.75" customHeight="1" x14ac:dyDescent="0.2"/>
    <row r="6921" ht="12.75" customHeight="1" x14ac:dyDescent="0.2"/>
    <row r="6922" ht="12.75" customHeight="1" x14ac:dyDescent="0.2"/>
    <row r="6923" ht="12.75" customHeight="1" x14ac:dyDescent="0.2"/>
    <row r="6924" ht="12.75" customHeight="1" x14ac:dyDescent="0.2"/>
    <row r="6925" ht="12.75" customHeight="1" x14ac:dyDescent="0.2"/>
    <row r="6926" ht="12.75" customHeight="1" x14ac:dyDescent="0.2"/>
    <row r="6927" ht="12.75" customHeight="1" x14ac:dyDescent="0.2"/>
    <row r="6928" ht="12.75" customHeight="1" x14ac:dyDescent="0.2"/>
    <row r="6929" ht="12.75" customHeight="1" x14ac:dyDescent="0.2"/>
    <row r="6930" ht="12.75" customHeight="1" x14ac:dyDescent="0.2"/>
    <row r="6931" ht="12.75" customHeight="1" x14ac:dyDescent="0.2"/>
    <row r="6932" ht="12.75" customHeight="1" x14ac:dyDescent="0.2"/>
    <row r="6933" ht="12.75" customHeight="1" x14ac:dyDescent="0.2"/>
    <row r="6934" ht="12.75" customHeight="1" x14ac:dyDescent="0.2"/>
    <row r="6935" ht="12.75" customHeight="1" x14ac:dyDescent="0.2"/>
    <row r="6936" ht="12.75" customHeight="1" x14ac:dyDescent="0.2"/>
    <row r="6937" ht="12.75" customHeight="1" x14ac:dyDescent="0.2"/>
    <row r="6938" ht="12.75" customHeight="1" x14ac:dyDescent="0.2"/>
    <row r="6939" ht="12.75" customHeight="1" x14ac:dyDescent="0.2"/>
    <row r="6940" ht="12.75" customHeight="1" x14ac:dyDescent="0.2"/>
    <row r="6941" ht="12.75" customHeight="1" x14ac:dyDescent="0.2"/>
    <row r="6942" ht="12.75" customHeight="1" x14ac:dyDescent="0.2"/>
    <row r="6943" ht="12.75" customHeight="1" x14ac:dyDescent="0.2"/>
    <row r="6944" ht="12.75" customHeight="1" x14ac:dyDescent="0.2"/>
    <row r="6945" ht="12.75" customHeight="1" x14ac:dyDescent="0.2"/>
    <row r="6946" ht="12.75" customHeight="1" x14ac:dyDescent="0.2"/>
    <row r="6947" ht="12.75" customHeight="1" x14ac:dyDescent="0.2"/>
    <row r="6948" ht="12.75" customHeight="1" x14ac:dyDescent="0.2"/>
    <row r="6949" ht="12.75" customHeight="1" x14ac:dyDescent="0.2"/>
    <row r="6950" ht="12.75" customHeight="1" x14ac:dyDescent="0.2"/>
    <row r="6951" ht="12.75" customHeight="1" x14ac:dyDescent="0.2"/>
    <row r="6952" ht="12.75" customHeight="1" x14ac:dyDescent="0.2"/>
    <row r="6953" ht="12.75" customHeight="1" x14ac:dyDescent="0.2"/>
    <row r="6954" ht="12.75" customHeight="1" x14ac:dyDescent="0.2"/>
    <row r="6955" ht="12.75" customHeight="1" x14ac:dyDescent="0.2"/>
    <row r="6956" ht="12.75" customHeight="1" x14ac:dyDescent="0.2"/>
    <row r="6957" ht="12.75" customHeight="1" x14ac:dyDescent="0.2"/>
    <row r="6958" ht="12.75" customHeight="1" x14ac:dyDescent="0.2"/>
    <row r="6959" ht="12.75" customHeight="1" x14ac:dyDescent="0.2"/>
    <row r="6960" ht="12.75" customHeight="1" x14ac:dyDescent="0.2"/>
    <row r="6961" ht="12.75" customHeight="1" x14ac:dyDescent="0.2"/>
    <row r="6962" ht="12.75" customHeight="1" x14ac:dyDescent="0.2"/>
    <row r="6963" ht="12.75" customHeight="1" x14ac:dyDescent="0.2"/>
    <row r="6964" ht="12.75" customHeight="1" x14ac:dyDescent="0.2"/>
    <row r="6965" ht="12.75" customHeight="1" x14ac:dyDescent="0.2"/>
    <row r="6966" ht="12.75" customHeight="1" x14ac:dyDescent="0.2"/>
    <row r="6967" ht="12.75" customHeight="1" x14ac:dyDescent="0.2"/>
    <row r="6968" ht="12.75" customHeight="1" x14ac:dyDescent="0.2"/>
    <row r="6969" ht="12.75" customHeight="1" x14ac:dyDescent="0.2"/>
    <row r="6970" ht="12.75" customHeight="1" x14ac:dyDescent="0.2"/>
    <row r="6971" ht="12.75" customHeight="1" x14ac:dyDescent="0.2"/>
    <row r="6972" ht="12.75" customHeight="1" x14ac:dyDescent="0.2"/>
    <row r="6973" ht="12.75" customHeight="1" x14ac:dyDescent="0.2"/>
    <row r="6974" ht="12.75" customHeight="1" x14ac:dyDescent="0.2"/>
    <row r="6975" ht="12.75" customHeight="1" x14ac:dyDescent="0.2"/>
    <row r="6976" ht="12.75" customHeight="1" x14ac:dyDescent="0.2"/>
    <row r="6977" ht="12.75" customHeight="1" x14ac:dyDescent="0.2"/>
    <row r="6978" ht="12.75" customHeight="1" x14ac:dyDescent="0.2"/>
    <row r="6979" ht="12.75" customHeight="1" x14ac:dyDescent="0.2"/>
    <row r="6980" ht="12.75" customHeight="1" x14ac:dyDescent="0.2"/>
    <row r="6981" ht="12.75" customHeight="1" x14ac:dyDescent="0.2"/>
    <row r="6982" ht="12.75" customHeight="1" x14ac:dyDescent="0.2"/>
    <row r="6983" ht="12.75" customHeight="1" x14ac:dyDescent="0.2"/>
    <row r="6984" ht="12.75" customHeight="1" x14ac:dyDescent="0.2"/>
    <row r="6985" ht="12.75" customHeight="1" x14ac:dyDescent="0.2"/>
    <row r="6986" ht="12.75" customHeight="1" x14ac:dyDescent="0.2"/>
    <row r="6987" ht="12.75" customHeight="1" x14ac:dyDescent="0.2"/>
    <row r="6988" ht="12.75" customHeight="1" x14ac:dyDescent="0.2"/>
    <row r="6989" ht="12.75" customHeight="1" x14ac:dyDescent="0.2"/>
    <row r="6990" ht="12.75" customHeight="1" x14ac:dyDescent="0.2"/>
    <row r="6991" ht="12.75" customHeight="1" x14ac:dyDescent="0.2"/>
    <row r="6992" ht="12.75" customHeight="1" x14ac:dyDescent="0.2"/>
    <row r="6993" ht="12.75" customHeight="1" x14ac:dyDescent="0.2"/>
    <row r="6994" ht="12.75" customHeight="1" x14ac:dyDescent="0.2"/>
    <row r="6995" ht="12.75" customHeight="1" x14ac:dyDescent="0.2"/>
    <row r="6996" ht="12.75" customHeight="1" x14ac:dyDescent="0.2"/>
    <row r="6997" ht="12.75" customHeight="1" x14ac:dyDescent="0.2"/>
    <row r="6998" ht="12.75" customHeight="1" x14ac:dyDescent="0.2"/>
    <row r="6999" ht="12.75" customHeight="1" x14ac:dyDescent="0.2"/>
    <row r="7000" ht="12.75" customHeight="1" x14ac:dyDescent="0.2"/>
    <row r="7001" ht="12.75" customHeight="1" x14ac:dyDescent="0.2"/>
    <row r="7002" ht="12.75" customHeight="1" x14ac:dyDescent="0.2"/>
    <row r="7003" ht="12.75" customHeight="1" x14ac:dyDescent="0.2"/>
    <row r="7004" ht="12.75" customHeight="1" x14ac:dyDescent="0.2"/>
    <row r="7005" ht="12.75" customHeight="1" x14ac:dyDescent="0.2"/>
    <row r="7006" ht="12.75" customHeight="1" x14ac:dyDescent="0.2"/>
    <row r="7007" ht="12.75" customHeight="1" x14ac:dyDescent="0.2"/>
    <row r="7008" ht="12.75" customHeight="1" x14ac:dyDescent="0.2"/>
    <row r="7009" ht="12.75" customHeight="1" x14ac:dyDescent="0.2"/>
    <row r="7010" ht="12.75" customHeight="1" x14ac:dyDescent="0.2"/>
    <row r="7011" ht="12.75" customHeight="1" x14ac:dyDescent="0.2"/>
    <row r="7012" ht="12.75" customHeight="1" x14ac:dyDescent="0.2"/>
    <row r="7013" ht="12.75" customHeight="1" x14ac:dyDescent="0.2"/>
    <row r="7014" ht="12.75" customHeight="1" x14ac:dyDescent="0.2"/>
    <row r="7015" ht="12.75" customHeight="1" x14ac:dyDescent="0.2"/>
    <row r="7016" ht="12.75" customHeight="1" x14ac:dyDescent="0.2"/>
    <row r="7017" ht="12.75" customHeight="1" x14ac:dyDescent="0.2"/>
    <row r="7018" ht="12.75" customHeight="1" x14ac:dyDescent="0.2"/>
    <row r="7019" ht="12.75" customHeight="1" x14ac:dyDescent="0.2"/>
    <row r="7020" ht="12.75" customHeight="1" x14ac:dyDescent="0.2"/>
    <row r="7021" ht="12.75" customHeight="1" x14ac:dyDescent="0.2"/>
    <row r="7022" ht="12.75" customHeight="1" x14ac:dyDescent="0.2"/>
    <row r="7023" ht="12.75" customHeight="1" x14ac:dyDescent="0.2"/>
    <row r="7024" ht="12.75" customHeight="1" x14ac:dyDescent="0.2"/>
    <row r="7025" ht="12.75" customHeight="1" x14ac:dyDescent="0.2"/>
    <row r="7026" ht="12.75" customHeight="1" x14ac:dyDescent="0.2"/>
    <row r="7027" ht="12.75" customHeight="1" x14ac:dyDescent="0.2"/>
    <row r="7028" ht="12.75" customHeight="1" x14ac:dyDescent="0.2"/>
    <row r="7029" ht="12.75" customHeight="1" x14ac:dyDescent="0.2"/>
    <row r="7030" ht="12.75" customHeight="1" x14ac:dyDescent="0.2"/>
    <row r="7031" ht="12.75" customHeight="1" x14ac:dyDescent="0.2"/>
    <row r="7032" ht="12.75" customHeight="1" x14ac:dyDescent="0.2"/>
    <row r="7033" ht="12.75" customHeight="1" x14ac:dyDescent="0.2"/>
    <row r="7034" ht="12.75" customHeight="1" x14ac:dyDescent="0.2"/>
    <row r="7035" ht="12.75" customHeight="1" x14ac:dyDescent="0.2"/>
    <row r="7036" ht="12.75" customHeight="1" x14ac:dyDescent="0.2"/>
    <row r="7037" ht="12.75" customHeight="1" x14ac:dyDescent="0.2"/>
    <row r="7038" ht="12.75" customHeight="1" x14ac:dyDescent="0.2"/>
    <row r="7039" ht="12.75" customHeight="1" x14ac:dyDescent="0.2"/>
    <row r="7040" ht="12.75" customHeight="1" x14ac:dyDescent="0.2"/>
    <row r="7041" ht="12.75" customHeight="1" x14ac:dyDescent="0.2"/>
    <row r="7042" ht="12.75" customHeight="1" x14ac:dyDescent="0.2"/>
    <row r="7043" ht="12.75" customHeight="1" x14ac:dyDescent="0.2"/>
    <row r="7044" ht="12.75" customHeight="1" x14ac:dyDescent="0.2"/>
    <row r="7045" ht="12.75" customHeight="1" x14ac:dyDescent="0.2"/>
    <row r="7046" ht="12.75" customHeight="1" x14ac:dyDescent="0.2"/>
    <row r="7047" ht="12.75" customHeight="1" x14ac:dyDescent="0.2"/>
    <row r="7048" ht="12.75" customHeight="1" x14ac:dyDescent="0.2"/>
    <row r="7049" ht="12.75" customHeight="1" x14ac:dyDescent="0.2"/>
    <row r="7050" ht="12.75" customHeight="1" x14ac:dyDescent="0.2"/>
    <row r="7051" ht="12.75" customHeight="1" x14ac:dyDescent="0.2"/>
    <row r="7052" ht="12.75" customHeight="1" x14ac:dyDescent="0.2"/>
    <row r="7053" ht="12.75" customHeight="1" x14ac:dyDescent="0.2"/>
    <row r="7054" ht="12.75" customHeight="1" x14ac:dyDescent="0.2"/>
    <row r="7055" ht="12.75" customHeight="1" x14ac:dyDescent="0.2"/>
    <row r="7056" ht="12.75" customHeight="1" x14ac:dyDescent="0.2"/>
    <row r="7057" ht="12.75" customHeight="1" x14ac:dyDescent="0.2"/>
    <row r="7058" ht="12.75" customHeight="1" x14ac:dyDescent="0.2"/>
    <row r="7059" ht="12.75" customHeight="1" x14ac:dyDescent="0.2"/>
    <row r="7060" ht="12.75" customHeight="1" x14ac:dyDescent="0.2"/>
    <row r="7061" ht="12.75" customHeight="1" x14ac:dyDescent="0.2"/>
    <row r="7062" ht="12.75" customHeight="1" x14ac:dyDescent="0.2"/>
    <row r="7063" ht="12.75" customHeight="1" x14ac:dyDescent="0.2"/>
    <row r="7064" ht="12.75" customHeight="1" x14ac:dyDescent="0.2"/>
    <row r="7065" ht="12.75" customHeight="1" x14ac:dyDescent="0.2"/>
    <row r="7066" ht="12.75" customHeight="1" x14ac:dyDescent="0.2"/>
    <row r="7067" ht="12.75" customHeight="1" x14ac:dyDescent="0.2"/>
    <row r="7068" ht="12.75" customHeight="1" x14ac:dyDescent="0.2"/>
    <row r="7069" ht="12.75" customHeight="1" x14ac:dyDescent="0.2"/>
    <row r="7070" ht="12.75" customHeight="1" x14ac:dyDescent="0.2"/>
    <row r="7071" ht="12.75" customHeight="1" x14ac:dyDescent="0.2"/>
    <row r="7072" ht="12.75" customHeight="1" x14ac:dyDescent="0.2"/>
    <row r="7073" ht="12.75" customHeight="1" x14ac:dyDescent="0.2"/>
    <row r="7074" ht="12.75" customHeight="1" x14ac:dyDescent="0.2"/>
    <row r="7075" ht="12.75" customHeight="1" x14ac:dyDescent="0.2"/>
    <row r="7076" ht="12.75" customHeight="1" x14ac:dyDescent="0.2"/>
    <row r="7077" ht="12.75" customHeight="1" x14ac:dyDescent="0.2"/>
    <row r="7078" ht="12.75" customHeight="1" x14ac:dyDescent="0.2"/>
    <row r="7079" ht="12.75" customHeight="1" x14ac:dyDescent="0.2"/>
    <row r="7080" ht="12.75" customHeight="1" x14ac:dyDescent="0.2"/>
    <row r="7081" ht="12.75" customHeight="1" x14ac:dyDescent="0.2"/>
    <row r="7082" ht="12.75" customHeight="1" x14ac:dyDescent="0.2"/>
    <row r="7083" ht="12.75" customHeight="1" x14ac:dyDescent="0.2"/>
    <row r="7084" ht="12.75" customHeight="1" x14ac:dyDescent="0.2"/>
    <row r="7085" ht="12.75" customHeight="1" x14ac:dyDescent="0.2"/>
    <row r="7086" ht="12.75" customHeight="1" x14ac:dyDescent="0.2"/>
    <row r="7087" ht="12.75" customHeight="1" x14ac:dyDescent="0.2"/>
    <row r="7088" ht="12.75" customHeight="1" x14ac:dyDescent="0.2"/>
    <row r="7089" ht="12.75" customHeight="1" x14ac:dyDescent="0.2"/>
    <row r="7090" ht="12.75" customHeight="1" x14ac:dyDescent="0.2"/>
    <row r="7091" ht="12.75" customHeight="1" x14ac:dyDescent="0.2"/>
    <row r="7092" ht="12.75" customHeight="1" x14ac:dyDescent="0.2"/>
    <row r="7093" ht="12.75" customHeight="1" x14ac:dyDescent="0.2"/>
    <row r="7094" ht="12.75" customHeight="1" x14ac:dyDescent="0.2"/>
    <row r="7095" ht="12.75" customHeight="1" x14ac:dyDescent="0.2"/>
    <row r="7096" ht="12.75" customHeight="1" x14ac:dyDescent="0.2"/>
    <row r="7097" ht="12.75" customHeight="1" x14ac:dyDescent="0.2"/>
    <row r="7098" ht="12.75" customHeight="1" x14ac:dyDescent="0.2"/>
    <row r="7099" ht="12.75" customHeight="1" x14ac:dyDescent="0.2"/>
    <row r="7100" ht="12.75" customHeight="1" x14ac:dyDescent="0.2"/>
    <row r="7101" ht="12.75" customHeight="1" x14ac:dyDescent="0.2"/>
    <row r="7102" ht="12.75" customHeight="1" x14ac:dyDescent="0.2"/>
    <row r="7103" ht="12.75" customHeight="1" x14ac:dyDescent="0.2"/>
    <row r="7104" ht="12.75" customHeight="1" x14ac:dyDescent="0.2"/>
    <row r="7105" ht="12.75" customHeight="1" x14ac:dyDescent="0.2"/>
    <row r="7106" ht="12.75" customHeight="1" x14ac:dyDescent="0.2"/>
    <row r="7107" ht="12.75" customHeight="1" x14ac:dyDescent="0.2"/>
    <row r="7108" ht="12.75" customHeight="1" x14ac:dyDescent="0.2"/>
    <row r="7109" ht="12.75" customHeight="1" x14ac:dyDescent="0.2"/>
    <row r="7110" ht="12.75" customHeight="1" x14ac:dyDescent="0.2"/>
    <row r="7111" ht="12.75" customHeight="1" x14ac:dyDescent="0.2"/>
    <row r="7112" ht="12.75" customHeight="1" x14ac:dyDescent="0.2"/>
    <row r="7113" ht="12.75" customHeight="1" x14ac:dyDescent="0.2"/>
    <row r="7114" ht="12.75" customHeight="1" x14ac:dyDescent="0.2"/>
    <row r="7115" ht="12.75" customHeight="1" x14ac:dyDescent="0.2"/>
    <row r="7116" ht="12.75" customHeight="1" x14ac:dyDescent="0.2"/>
    <row r="7117" ht="12.75" customHeight="1" x14ac:dyDescent="0.2"/>
    <row r="7118" ht="12.75" customHeight="1" x14ac:dyDescent="0.2"/>
    <row r="7119" ht="12.75" customHeight="1" x14ac:dyDescent="0.2"/>
    <row r="7120" ht="12.75" customHeight="1" x14ac:dyDescent="0.2"/>
    <row r="7121" ht="12.75" customHeight="1" x14ac:dyDescent="0.2"/>
    <row r="7122" ht="12.75" customHeight="1" x14ac:dyDescent="0.2"/>
    <row r="7123" ht="12.75" customHeight="1" x14ac:dyDescent="0.2"/>
    <row r="7124" ht="12.75" customHeight="1" x14ac:dyDescent="0.2"/>
    <row r="7125" ht="12.75" customHeight="1" x14ac:dyDescent="0.2"/>
    <row r="7126" ht="12.75" customHeight="1" x14ac:dyDescent="0.2"/>
    <row r="7127" ht="12.75" customHeight="1" x14ac:dyDescent="0.2"/>
    <row r="7128" ht="12.75" customHeight="1" x14ac:dyDescent="0.2"/>
    <row r="7129" ht="12.75" customHeight="1" x14ac:dyDescent="0.2"/>
    <row r="7130" ht="12.75" customHeight="1" x14ac:dyDescent="0.2"/>
    <row r="7131" ht="12.75" customHeight="1" x14ac:dyDescent="0.2"/>
    <row r="7132" ht="12.75" customHeight="1" x14ac:dyDescent="0.2"/>
    <row r="7133" ht="12.75" customHeight="1" x14ac:dyDescent="0.2"/>
    <row r="7134" ht="12.75" customHeight="1" x14ac:dyDescent="0.2"/>
    <row r="7135" ht="12.75" customHeight="1" x14ac:dyDescent="0.2"/>
    <row r="7136" ht="12.75" customHeight="1" x14ac:dyDescent="0.2"/>
    <row r="7137" ht="12.75" customHeight="1" x14ac:dyDescent="0.2"/>
    <row r="7138" ht="12.75" customHeight="1" x14ac:dyDescent="0.2"/>
    <row r="7139" ht="12.75" customHeight="1" x14ac:dyDescent="0.2"/>
    <row r="7140" ht="12.75" customHeight="1" x14ac:dyDescent="0.2"/>
    <row r="7141" ht="12.75" customHeight="1" x14ac:dyDescent="0.2"/>
    <row r="7142" ht="12.75" customHeight="1" x14ac:dyDescent="0.2"/>
    <row r="7143" ht="12.75" customHeight="1" x14ac:dyDescent="0.2"/>
    <row r="7144" ht="12.75" customHeight="1" x14ac:dyDescent="0.2"/>
    <row r="7145" ht="12.75" customHeight="1" x14ac:dyDescent="0.2"/>
    <row r="7146" ht="12.75" customHeight="1" x14ac:dyDescent="0.2"/>
    <row r="7147" ht="12.75" customHeight="1" x14ac:dyDescent="0.2"/>
    <row r="7148" ht="12.75" customHeight="1" x14ac:dyDescent="0.2"/>
    <row r="7149" ht="12.75" customHeight="1" x14ac:dyDescent="0.2"/>
    <row r="7150" ht="12.75" customHeight="1" x14ac:dyDescent="0.2"/>
    <row r="7151" ht="12.75" customHeight="1" x14ac:dyDescent="0.2"/>
    <row r="7152" ht="12.75" customHeight="1" x14ac:dyDescent="0.2"/>
    <row r="7153" ht="12.75" customHeight="1" x14ac:dyDescent="0.2"/>
    <row r="7154" ht="12.75" customHeight="1" x14ac:dyDescent="0.2"/>
    <row r="7155" ht="12.75" customHeight="1" x14ac:dyDescent="0.2"/>
    <row r="7156" ht="12.75" customHeight="1" x14ac:dyDescent="0.2"/>
    <row r="7157" ht="12.75" customHeight="1" x14ac:dyDescent="0.2"/>
    <row r="7158" ht="12.75" customHeight="1" x14ac:dyDescent="0.2"/>
    <row r="7159" ht="12.75" customHeight="1" x14ac:dyDescent="0.2"/>
    <row r="7160" ht="12.75" customHeight="1" x14ac:dyDescent="0.2"/>
    <row r="7161" ht="12.75" customHeight="1" x14ac:dyDescent="0.2"/>
    <row r="7162" ht="12.75" customHeight="1" x14ac:dyDescent="0.2"/>
    <row r="7163" ht="12.75" customHeight="1" x14ac:dyDescent="0.2"/>
    <row r="7164" ht="12.75" customHeight="1" x14ac:dyDescent="0.2"/>
    <row r="7165" ht="12.75" customHeight="1" x14ac:dyDescent="0.2"/>
    <row r="7166" ht="12.75" customHeight="1" x14ac:dyDescent="0.2"/>
    <row r="7167" ht="12.75" customHeight="1" x14ac:dyDescent="0.2"/>
    <row r="7168" ht="12.75" customHeight="1" x14ac:dyDescent="0.2"/>
    <row r="7169" ht="12.75" customHeight="1" x14ac:dyDescent="0.2"/>
    <row r="7170" ht="12.75" customHeight="1" x14ac:dyDescent="0.2"/>
    <row r="7171" ht="12.75" customHeight="1" x14ac:dyDescent="0.2"/>
    <row r="7172" ht="12.75" customHeight="1" x14ac:dyDescent="0.2"/>
    <row r="7173" ht="12.75" customHeight="1" x14ac:dyDescent="0.2"/>
    <row r="7174" ht="12.75" customHeight="1" x14ac:dyDescent="0.2"/>
    <row r="7175" ht="12.75" customHeight="1" x14ac:dyDescent="0.2"/>
    <row r="7176" ht="12.75" customHeight="1" x14ac:dyDescent="0.2"/>
    <row r="7177" ht="12.75" customHeight="1" x14ac:dyDescent="0.2"/>
    <row r="7178" ht="12.75" customHeight="1" x14ac:dyDescent="0.2"/>
    <row r="7179" ht="12.75" customHeight="1" x14ac:dyDescent="0.2"/>
    <row r="7180" ht="12.75" customHeight="1" x14ac:dyDescent="0.2"/>
    <row r="7181" ht="12.75" customHeight="1" x14ac:dyDescent="0.2"/>
    <row r="7182" ht="12.75" customHeight="1" x14ac:dyDescent="0.2"/>
    <row r="7183" ht="12.75" customHeight="1" x14ac:dyDescent="0.2"/>
    <row r="7184" ht="12.75" customHeight="1" x14ac:dyDescent="0.2"/>
    <row r="7185" ht="12.75" customHeight="1" x14ac:dyDescent="0.2"/>
    <row r="7186" ht="12.75" customHeight="1" x14ac:dyDescent="0.2"/>
    <row r="7187" ht="12.75" customHeight="1" x14ac:dyDescent="0.2"/>
    <row r="7188" ht="12.75" customHeight="1" x14ac:dyDescent="0.2"/>
    <row r="7189" ht="12.75" customHeight="1" x14ac:dyDescent="0.2"/>
    <row r="7190" ht="12.75" customHeight="1" x14ac:dyDescent="0.2"/>
    <row r="7191" ht="12.75" customHeight="1" x14ac:dyDescent="0.2"/>
    <row r="7192" ht="12.75" customHeight="1" x14ac:dyDescent="0.2"/>
    <row r="7193" ht="12.75" customHeight="1" x14ac:dyDescent="0.2"/>
    <row r="7194" ht="12.75" customHeight="1" x14ac:dyDescent="0.2"/>
    <row r="7195" ht="12.75" customHeight="1" x14ac:dyDescent="0.2"/>
    <row r="7196" ht="12.75" customHeight="1" x14ac:dyDescent="0.2"/>
    <row r="7197" ht="12.75" customHeight="1" x14ac:dyDescent="0.2"/>
    <row r="7198" ht="12.75" customHeight="1" x14ac:dyDescent="0.2"/>
    <row r="7199" ht="12.75" customHeight="1" x14ac:dyDescent="0.2"/>
    <row r="7200" ht="12.75" customHeight="1" x14ac:dyDescent="0.2"/>
    <row r="7201" ht="12.75" customHeight="1" x14ac:dyDescent="0.2"/>
    <row r="7202" ht="12.75" customHeight="1" x14ac:dyDescent="0.2"/>
    <row r="7203" ht="12.75" customHeight="1" x14ac:dyDescent="0.2"/>
    <row r="7204" ht="12.75" customHeight="1" x14ac:dyDescent="0.2"/>
    <row r="7205" ht="12.75" customHeight="1" x14ac:dyDescent="0.2"/>
    <row r="7206" ht="12.75" customHeight="1" x14ac:dyDescent="0.2"/>
    <row r="7207" ht="12.75" customHeight="1" x14ac:dyDescent="0.2"/>
    <row r="7208" ht="12.75" customHeight="1" x14ac:dyDescent="0.2"/>
    <row r="7209" ht="12.75" customHeight="1" x14ac:dyDescent="0.2"/>
    <row r="7210" ht="12.75" customHeight="1" x14ac:dyDescent="0.2"/>
    <row r="7211" ht="12.75" customHeight="1" x14ac:dyDescent="0.2"/>
    <row r="7212" ht="12.75" customHeight="1" x14ac:dyDescent="0.2"/>
    <row r="7213" ht="12.75" customHeight="1" x14ac:dyDescent="0.2"/>
    <row r="7214" ht="12.75" customHeight="1" x14ac:dyDescent="0.2"/>
    <row r="7215" ht="12.75" customHeight="1" x14ac:dyDescent="0.2"/>
    <row r="7216" ht="12.75" customHeight="1" x14ac:dyDescent="0.2"/>
    <row r="7217" ht="12.75" customHeight="1" x14ac:dyDescent="0.2"/>
    <row r="7218" ht="12.75" customHeight="1" x14ac:dyDescent="0.2"/>
    <row r="7219" ht="12.75" customHeight="1" x14ac:dyDescent="0.2"/>
    <row r="7220" ht="12.75" customHeight="1" x14ac:dyDescent="0.2"/>
    <row r="7221" ht="12.75" customHeight="1" x14ac:dyDescent="0.2"/>
    <row r="7222" ht="12.75" customHeight="1" x14ac:dyDescent="0.2"/>
    <row r="7223" ht="12.75" customHeight="1" x14ac:dyDescent="0.2"/>
    <row r="7224" ht="12.75" customHeight="1" x14ac:dyDescent="0.2"/>
    <row r="7225" ht="12.75" customHeight="1" x14ac:dyDescent="0.2"/>
    <row r="7226" ht="12.75" customHeight="1" x14ac:dyDescent="0.2"/>
    <row r="7227" ht="12.75" customHeight="1" x14ac:dyDescent="0.2"/>
    <row r="7228" ht="12.75" customHeight="1" x14ac:dyDescent="0.2"/>
    <row r="7229" ht="12.75" customHeight="1" x14ac:dyDescent="0.2"/>
    <row r="7230" ht="12.75" customHeight="1" x14ac:dyDescent="0.2"/>
    <row r="7231" ht="12.75" customHeight="1" x14ac:dyDescent="0.2"/>
    <row r="7232" ht="12.75" customHeight="1" x14ac:dyDescent="0.2"/>
    <row r="7233" ht="12.75" customHeight="1" x14ac:dyDescent="0.2"/>
    <row r="7234" ht="12.75" customHeight="1" x14ac:dyDescent="0.2"/>
    <row r="7235" ht="12.75" customHeight="1" x14ac:dyDescent="0.2"/>
    <row r="7236" ht="12.75" customHeight="1" x14ac:dyDescent="0.2"/>
    <row r="7237" ht="12.75" customHeight="1" x14ac:dyDescent="0.2"/>
    <row r="7238" ht="12.75" customHeight="1" x14ac:dyDescent="0.2"/>
    <row r="7239" ht="12.75" customHeight="1" x14ac:dyDescent="0.2"/>
    <row r="7240" ht="12.75" customHeight="1" x14ac:dyDescent="0.2"/>
    <row r="7241" ht="12.75" customHeight="1" x14ac:dyDescent="0.2"/>
    <row r="7242" ht="12.75" customHeight="1" x14ac:dyDescent="0.2"/>
    <row r="7243" ht="12.75" customHeight="1" x14ac:dyDescent="0.2"/>
    <row r="7244" ht="12.75" customHeight="1" x14ac:dyDescent="0.2"/>
    <row r="7245" ht="12.75" customHeight="1" x14ac:dyDescent="0.2"/>
    <row r="7246" ht="12.75" customHeight="1" x14ac:dyDescent="0.2"/>
    <row r="7247" ht="12.75" customHeight="1" x14ac:dyDescent="0.2"/>
    <row r="7248" ht="12.75" customHeight="1" x14ac:dyDescent="0.2"/>
    <row r="7249" ht="12.75" customHeight="1" x14ac:dyDescent="0.2"/>
    <row r="7250" ht="12.75" customHeight="1" x14ac:dyDescent="0.2"/>
    <row r="7251" ht="12.75" customHeight="1" x14ac:dyDescent="0.2"/>
    <row r="7252" ht="12.75" customHeight="1" x14ac:dyDescent="0.2"/>
    <row r="7253" ht="12.75" customHeight="1" x14ac:dyDescent="0.2"/>
    <row r="7254" ht="12.75" customHeight="1" x14ac:dyDescent="0.2"/>
    <row r="7255" ht="12.75" customHeight="1" x14ac:dyDescent="0.2"/>
    <row r="7256" ht="12.75" customHeight="1" x14ac:dyDescent="0.2"/>
    <row r="7257" ht="12.75" customHeight="1" x14ac:dyDescent="0.2"/>
    <row r="7258" ht="12.75" customHeight="1" x14ac:dyDescent="0.2"/>
    <row r="7259" ht="12.75" customHeight="1" x14ac:dyDescent="0.2"/>
    <row r="7260" ht="12.75" customHeight="1" x14ac:dyDescent="0.2"/>
    <row r="7261" ht="12.75" customHeight="1" x14ac:dyDescent="0.2"/>
    <row r="7262" ht="12.75" customHeight="1" x14ac:dyDescent="0.2"/>
    <row r="7263" ht="12.75" customHeight="1" x14ac:dyDescent="0.2"/>
    <row r="7264" ht="12.75" customHeight="1" x14ac:dyDescent="0.2"/>
    <row r="7265" ht="12.75" customHeight="1" x14ac:dyDescent="0.2"/>
    <row r="7266" ht="12.75" customHeight="1" x14ac:dyDescent="0.2"/>
    <row r="7267" ht="12.75" customHeight="1" x14ac:dyDescent="0.2"/>
    <row r="7268" ht="12.75" customHeight="1" x14ac:dyDescent="0.2"/>
    <row r="7269" ht="12.75" customHeight="1" x14ac:dyDescent="0.2"/>
    <row r="7270" ht="12.75" customHeight="1" x14ac:dyDescent="0.2"/>
    <row r="7271" ht="12.75" customHeight="1" x14ac:dyDescent="0.2"/>
    <row r="7272" ht="12.75" customHeight="1" x14ac:dyDescent="0.2"/>
    <row r="7273" ht="12.75" customHeight="1" x14ac:dyDescent="0.2"/>
    <row r="7274" ht="12.75" customHeight="1" x14ac:dyDescent="0.2"/>
    <row r="7275" ht="12.75" customHeight="1" x14ac:dyDescent="0.2"/>
    <row r="7276" ht="12.75" customHeight="1" x14ac:dyDescent="0.2"/>
    <row r="7277" ht="12.75" customHeight="1" x14ac:dyDescent="0.2"/>
    <row r="7278" ht="12.75" customHeight="1" x14ac:dyDescent="0.2"/>
    <row r="7279" ht="12.75" customHeight="1" x14ac:dyDescent="0.2"/>
    <row r="7280" ht="12.75" customHeight="1" x14ac:dyDescent="0.2"/>
    <row r="7281" ht="12.75" customHeight="1" x14ac:dyDescent="0.2"/>
    <row r="7282" ht="12.75" customHeight="1" x14ac:dyDescent="0.2"/>
    <row r="7283" ht="12.75" customHeight="1" x14ac:dyDescent="0.2"/>
    <row r="7284" ht="12.75" customHeight="1" x14ac:dyDescent="0.2"/>
    <row r="7285" ht="12.75" customHeight="1" x14ac:dyDescent="0.2"/>
    <row r="7286" ht="12.75" customHeight="1" x14ac:dyDescent="0.2"/>
    <row r="7287" ht="12.75" customHeight="1" x14ac:dyDescent="0.2"/>
    <row r="7288" ht="12.75" customHeight="1" x14ac:dyDescent="0.2"/>
    <row r="7289" ht="12.75" customHeight="1" x14ac:dyDescent="0.2"/>
    <row r="7290" ht="12.75" customHeight="1" x14ac:dyDescent="0.2"/>
    <row r="7291" ht="12.75" customHeight="1" x14ac:dyDescent="0.2"/>
    <row r="7292" ht="12.75" customHeight="1" x14ac:dyDescent="0.2"/>
    <row r="7293" ht="12.75" customHeight="1" x14ac:dyDescent="0.2"/>
    <row r="7294" ht="12.75" customHeight="1" x14ac:dyDescent="0.2"/>
    <row r="7295" ht="12.75" customHeight="1" x14ac:dyDescent="0.2"/>
    <row r="7296" ht="12.75" customHeight="1" x14ac:dyDescent="0.2"/>
    <row r="7297" ht="12.75" customHeight="1" x14ac:dyDescent="0.2"/>
    <row r="7298" ht="12.75" customHeight="1" x14ac:dyDescent="0.2"/>
    <row r="7299" ht="12.75" customHeight="1" x14ac:dyDescent="0.2"/>
    <row r="7300" ht="12.75" customHeight="1" x14ac:dyDescent="0.2"/>
    <row r="7301" ht="12.75" customHeight="1" x14ac:dyDescent="0.2"/>
    <row r="7302" ht="12.75" customHeight="1" x14ac:dyDescent="0.2"/>
    <row r="7303" ht="12.75" customHeight="1" x14ac:dyDescent="0.2"/>
    <row r="7304" ht="12.75" customHeight="1" x14ac:dyDescent="0.2"/>
    <row r="7305" ht="12.75" customHeight="1" x14ac:dyDescent="0.2"/>
    <row r="7306" ht="12.75" customHeight="1" x14ac:dyDescent="0.2"/>
    <row r="7307" ht="12.75" customHeight="1" x14ac:dyDescent="0.2"/>
    <row r="7308" ht="12.75" customHeight="1" x14ac:dyDescent="0.2"/>
    <row r="7309" ht="12.75" customHeight="1" x14ac:dyDescent="0.2"/>
    <row r="7310" ht="12.75" customHeight="1" x14ac:dyDescent="0.2"/>
    <row r="7311" ht="12.75" customHeight="1" x14ac:dyDescent="0.2"/>
    <row r="7312" ht="12.75" customHeight="1" x14ac:dyDescent="0.2"/>
    <row r="7313" ht="12.75" customHeight="1" x14ac:dyDescent="0.2"/>
    <row r="7314" ht="12.75" customHeight="1" x14ac:dyDescent="0.2"/>
    <row r="7315" ht="12.75" customHeight="1" x14ac:dyDescent="0.2"/>
    <row r="7316" ht="12.75" customHeight="1" x14ac:dyDescent="0.2"/>
    <row r="7317" ht="12.75" customHeight="1" x14ac:dyDescent="0.2"/>
    <row r="7318" ht="12.75" customHeight="1" x14ac:dyDescent="0.2"/>
    <row r="7319" ht="12.75" customHeight="1" x14ac:dyDescent="0.2"/>
    <row r="7320" ht="12.75" customHeight="1" x14ac:dyDescent="0.2"/>
    <row r="7321" ht="12.75" customHeight="1" x14ac:dyDescent="0.2"/>
    <row r="7322" ht="12.75" customHeight="1" x14ac:dyDescent="0.2"/>
    <row r="7323" ht="12.75" customHeight="1" x14ac:dyDescent="0.2"/>
    <row r="7324" ht="12.75" customHeight="1" x14ac:dyDescent="0.2"/>
    <row r="7325" ht="12.75" customHeight="1" x14ac:dyDescent="0.2"/>
    <row r="7326" ht="12.75" customHeight="1" x14ac:dyDescent="0.2"/>
    <row r="7327" ht="12.75" customHeight="1" x14ac:dyDescent="0.2"/>
    <row r="7328" ht="12.75" customHeight="1" x14ac:dyDescent="0.2"/>
    <row r="7329" ht="12.75" customHeight="1" x14ac:dyDescent="0.2"/>
    <row r="7330" ht="12.75" customHeight="1" x14ac:dyDescent="0.2"/>
    <row r="7331" ht="12.75" customHeight="1" x14ac:dyDescent="0.2"/>
    <row r="7332" ht="12.75" customHeight="1" x14ac:dyDescent="0.2"/>
    <row r="7333" ht="12.75" customHeight="1" x14ac:dyDescent="0.2"/>
    <row r="7334" ht="12.75" customHeight="1" x14ac:dyDescent="0.2"/>
    <row r="7335" ht="12.75" customHeight="1" x14ac:dyDescent="0.2"/>
    <row r="7336" ht="12.75" customHeight="1" x14ac:dyDescent="0.2"/>
    <row r="7337" ht="12.75" customHeight="1" x14ac:dyDescent="0.2"/>
    <row r="7338" ht="12.75" customHeight="1" x14ac:dyDescent="0.2"/>
    <row r="7339" ht="12.75" customHeight="1" x14ac:dyDescent="0.2"/>
    <row r="7340" ht="12.75" customHeight="1" x14ac:dyDescent="0.2"/>
    <row r="7341" ht="12.75" customHeight="1" x14ac:dyDescent="0.2"/>
    <row r="7342" ht="12.75" customHeight="1" x14ac:dyDescent="0.2"/>
    <row r="7343" ht="12.75" customHeight="1" x14ac:dyDescent="0.2"/>
    <row r="7344" ht="12.75" customHeight="1" x14ac:dyDescent="0.2"/>
    <row r="7345" ht="12.75" customHeight="1" x14ac:dyDescent="0.2"/>
    <row r="7346" ht="12.75" customHeight="1" x14ac:dyDescent="0.2"/>
    <row r="7347" ht="12.75" customHeight="1" x14ac:dyDescent="0.2"/>
    <row r="7348" ht="12.75" customHeight="1" x14ac:dyDescent="0.2"/>
    <row r="7349" ht="12.75" customHeight="1" x14ac:dyDescent="0.2"/>
    <row r="7350" ht="12.75" customHeight="1" x14ac:dyDescent="0.2"/>
    <row r="7351" ht="12.75" customHeight="1" x14ac:dyDescent="0.2"/>
    <row r="7352" ht="12.75" customHeight="1" x14ac:dyDescent="0.2"/>
    <row r="7353" ht="12.75" customHeight="1" x14ac:dyDescent="0.2"/>
    <row r="7354" ht="12.75" customHeight="1" x14ac:dyDescent="0.2"/>
    <row r="7355" ht="12.75" customHeight="1" x14ac:dyDescent="0.2"/>
    <row r="7356" ht="12.75" customHeight="1" x14ac:dyDescent="0.2"/>
    <row r="7357" ht="12.75" customHeight="1" x14ac:dyDescent="0.2"/>
    <row r="7358" ht="12.75" customHeight="1" x14ac:dyDescent="0.2"/>
    <row r="7359" ht="12.75" customHeight="1" x14ac:dyDescent="0.2"/>
    <row r="7360" ht="12.75" customHeight="1" x14ac:dyDescent="0.2"/>
    <row r="7361" ht="12.75" customHeight="1" x14ac:dyDescent="0.2"/>
    <row r="7362" ht="12.75" customHeight="1" x14ac:dyDescent="0.2"/>
    <row r="7363" ht="12.75" customHeight="1" x14ac:dyDescent="0.2"/>
    <row r="7364" ht="12.75" customHeight="1" x14ac:dyDescent="0.2"/>
    <row r="7365" ht="12.75" customHeight="1" x14ac:dyDescent="0.2"/>
    <row r="7366" ht="12.75" customHeight="1" x14ac:dyDescent="0.2"/>
    <row r="7367" ht="12.75" customHeight="1" x14ac:dyDescent="0.2"/>
    <row r="7368" ht="12.75" customHeight="1" x14ac:dyDescent="0.2"/>
    <row r="7369" ht="12.75" customHeight="1" x14ac:dyDescent="0.2"/>
    <row r="7370" ht="12.75" customHeight="1" x14ac:dyDescent="0.2"/>
    <row r="7371" ht="12.75" customHeight="1" x14ac:dyDescent="0.2"/>
    <row r="7372" ht="12.75" customHeight="1" x14ac:dyDescent="0.2"/>
    <row r="7373" ht="12.75" customHeight="1" x14ac:dyDescent="0.2"/>
    <row r="7374" ht="12.75" customHeight="1" x14ac:dyDescent="0.2"/>
    <row r="7375" ht="12.75" customHeight="1" x14ac:dyDescent="0.2"/>
    <row r="7376" ht="12.75" customHeight="1" x14ac:dyDescent="0.2"/>
    <row r="7377" ht="12.75" customHeight="1" x14ac:dyDescent="0.2"/>
    <row r="7378" ht="12.75" customHeight="1" x14ac:dyDescent="0.2"/>
    <row r="7379" ht="12.75" customHeight="1" x14ac:dyDescent="0.2"/>
    <row r="7380" ht="12.75" customHeight="1" x14ac:dyDescent="0.2"/>
    <row r="7381" ht="12.75" customHeight="1" x14ac:dyDescent="0.2"/>
    <row r="7382" ht="12.75" customHeight="1" x14ac:dyDescent="0.2"/>
    <row r="7383" ht="12.75" customHeight="1" x14ac:dyDescent="0.2"/>
    <row r="7384" ht="12.75" customHeight="1" x14ac:dyDescent="0.2"/>
    <row r="7385" ht="12.75" customHeight="1" x14ac:dyDescent="0.2"/>
    <row r="7386" ht="12.75" customHeight="1" x14ac:dyDescent="0.2"/>
    <row r="7387" ht="12.75" customHeight="1" x14ac:dyDescent="0.2"/>
    <row r="7388" ht="12.75" customHeight="1" x14ac:dyDescent="0.2"/>
    <row r="7389" ht="12.75" customHeight="1" x14ac:dyDescent="0.2"/>
    <row r="7390" ht="12.75" customHeight="1" x14ac:dyDescent="0.2"/>
    <row r="7391" ht="12.75" customHeight="1" x14ac:dyDescent="0.2"/>
    <row r="7392" ht="12.75" customHeight="1" x14ac:dyDescent="0.2"/>
    <row r="7393" ht="12.75" customHeight="1" x14ac:dyDescent="0.2"/>
    <row r="7394" ht="12.75" customHeight="1" x14ac:dyDescent="0.2"/>
    <row r="7395" ht="12.75" customHeight="1" x14ac:dyDescent="0.2"/>
    <row r="7396" ht="12.75" customHeight="1" x14ac:dyDescent="0.2"/>
    <row r="7397" ht="12.75" customHeight="1" x14ac:dyDescent="0.2"/>
    <row r="7398" ht="12.75" customHeight="1" x14ac:dyDescent="0.2"/>
    <row r="7399" ht="12.75" customHeight="1" x14ac:dyDescent="0.2"/>
    <row r="7400" ht="12.75" customHeight="1" x14ac:dyDescent="0.2"/>
    <row r="7401" ht="12.75" customHeight="1" x14ac:dyDescent="0.2"/>
    <row r="7402" ht="12.75" customHeight="1" x14ac:dyDescent="0.2"/>
    <row r="7403" ht="12.75" customHeight="1" x14ac:dyDescent="0.2"/>
    <row r="7404" ht="12.75" customHeight="1" x14ac:dyDescent="0.2"/>
    <row r="7405" ht="12.75" customHeight="1" x14ac:dyDescent="0.2"/>
    <row r="7406" ht="12.75" customHeight="1" x14ac:dyDescent="0.2"/>
    <row r="7407" ht="12.75" customHeight="1" x14ac:dyDescent="0.2"/>
    <row r="7408" ht="12.75" customHeight="1" x14ac:dyDescent="0.2"/>
    <row r="7409" ht="12.75" customHeight="1" x14ac:dyDescent="0.2"/>
    <row r="7410" ht="12.75" customHeight="1" x14ac:dyDescent="0.2"/>
    <row r="7411" ht="12.75" customHeight="1" x14ac:dyDescent="0.2"/>
    <row r="7412" ht="12.75" customHeight="1" x14ac:dyDescent="0.2"/>
    <row r="7413" ht="12.75" customHeight="1" x14ac:dyDescent="0.2"/>
    <row r="7414" ht="12.75" customHeight="1" x14ac:dyDescent="0.2"/>
    <row r="7415" ht="12.75" customHeight="1" x14ac:dyDescent="0.2"/>
    <row r="7416" ht="12.75" customHeight="1" x14ac:dyDescent="0.2"/>
    <row r="7417" ht="12.75" customHeight="1" x14ac:dyDescent="0.2"/>
    <row r="7418" ht="12.75" customHeight="1" x14ac:dyDescent="0.2"/>
    <row r="7419" ht="12.75" customHeight="1" x14ac:dyDescent="0.2"/>
    <row r="7420" ht="12.75" customHeight="1" x14ac:dyDescent="0.2"/>
    <row r="7421" ht="12.75" customHeight="1" x14ac:dyDescent="0.2"/>
    <row r="7422" ht="12.75" customHeight="1" x14ac:dyDescent="0.2"/>
    <row r="7423" ht="12.75" customHeight="1" x14ac:dyDescent="0.2"/>
    <row r="7424" ht="12.75" customHeight="1" x14ac:dyDescent="0.2"/>
    <row r="7425" ht="12.75" customHeight="1" x14ac:dyDescent="0.2"/>
    <row r="7426" ht="12.75" customHeight="1" x14ac:dyDescent="0.2"/>
    <row r="7427" ht="12.75" customHeight="1" x14ac:dyDescent="0.2"/>
    <row r="7428" ht="12.75" customHeight="1" x14ac:dyDescent="0.2"/>
    <row r="7429" ht="12.75" customHeight="1" x14ac:dyDescent="0.2"/>
    <row r="7430" ht="12.75" customHeight="1" x14ac:dyDescent="0.2"/>
    <row r="7431" ht="12.75" customHeight="1" x14ac:dyDescent="0.2"/>
    <row r="7432" ht="12.75" customHeight="1" x14ac:dyDescent="0.2"/>
    <row r="7433" ht="12.75" customHeight="1" x14ac:dyDescent="0.2"/>
    <row r="7434" ht="12.75" customHeight="1" x14ac:dyDescent="0.2"/>
    <row r="7435" ht="12.75" customHeight="1" x14ac:dyDescent="0.2"/>
    <row r="7436" ht="12.75" customHeight="1" x14ac:dyDescent="0.2"/>
    <row r="7437" ht="12.75" customHeight="1" x14ac:dyDescent="0.2"/>
    <row r="7438" ht="12.75" customHeight="1" x14ac:dyDescent="0.2"/>
    <row r="7439" ht="12.75" customHeight="1" x14ac:dyDescent="0.2"/>
    <row r="7440" ht="12.75" customHeight="1" x14ac:dyDescent="0.2"/>
    <row r="7441" ht="12.75" customHeight="1" x14ac:dyDescent="0.2"/>
    <row r="7442" ht="12.75" customHeight="1" x14ac:dyDescent="0.2"/>
    <row r="7443" ht="12.75" customHeight="1" x14ac:dyDescent="0.2"/>
    <row r="7444" ht="12.75" customHeight="1" x14ac:dyDescent="0.2"/>
    <row r="7445" ht="12.75" customHeight="1" x14ac:dyDescent="0.2"/>
    <row r="7446" ht="12.75" customHeight="1" x14ac:dyDescent="0.2"/>
    <row r="7447" ht="12.75" customHeight="1" x14ac:dyDescent="0.2"/>
    <row r="7448" ht="12.75" customHeight="1" x14ac:dyDescent="0.2"/>
    <row r="7449" ht="12.75" customHeight="1" x14ac:dyDescent="0.2"/>
    <row r="7450" ht="12.75" customHeight="1" x14ac:dyDescent="0.2"/>
    <row r="7451" ht="12.75" customHeight="1" x14ac:dyDescent="0.2"/>
    <row r="7452" ht="12.75" customHeight="1" x14ac:dyDescent="0.2"/>
    <row r="7453" ht="12.75" customHeight="1" x14ac:dyDescent="0.2"/>
    <row r="7454" ht="12.75" customHeight="1" x14ac:dyDescent="0.2"/>
    <row r="7455" ht="12.75" customHeight="1" x14ac:dyDescent="0.2"/>
    <row r="7456" ht="12.75" customHeight="1" x14ac:dyDescent="0.2"/>
    <row r="7457" ht="12.75" customHeight="1" x14ac:dyDescent="0.2"/>
    <row r="7458" ht="12.75" customHeight="1" x14ac:dyDescent="0.2"/>
    <row r="7459" ht="12.75" customHeight="1" x14ac:dyDescent="0.2"/>
    <row r="7460" ht="12.75" customHeight="1" x14ac:dyDescent="0.2"/>
    <row r="7461" ht="12.75" customHeight="1" x14ac:dyDescent="0.2"/>
    <row r="7462" ht="12.75" customHeight="1" x14ac:dyDescent="0.2"/>
    <row r="7463" ht="12.75" customHeight="1" x14ac:dyDescent="0.2"/>
    <row r="7464" ht="12.75" customHeight="1" x14ac:dyDescent="0.2"/>
    <row r="7465" ht="12.75" customHeight="1" x14ac:dyDescent="0.2"/>
    <row r="7466" ht="12.75" customHeight="1" x14ac:dyDescent="0.2"/>
    <row r="7467" ht="12.75" customHeight="1" x14ac:dyDescent="0.2"/>
    <row r="7468" ht="12.75" customHeight="1" x14ac:dyDescent="0.2"/>
    <row r="7469" ht="12.75" customHeight="1" x14ac:dyDescent="0.2"/>
    <row r="7470" ht="12.75" customHeight="1" x14ac:dyDescent="0.2"/>
    <row r="7471" ht="12.75" customHeight="1" x14ac:dyDescent="0.2"/>
    <row r="7472" ht="12.75" customHeight="1" x14ac:dyDescent="0.2"/>
    <row r="7473" ht="12.75" customHeight="1" x14ac:dyDescent="0.2"/>
    <row r="7474" ht="12.75" customHeight="1" x14ac:dyDescent="0.2"/>
    <row r="7475" ht="12.75" customHeight="1" x14ac:dyDescent="0.2"/>
    <row r="7476" ht="12.75" customHeight="1" x14ac:dyDescent="0.2"/>
    <row r="7477" ht="12.75" customHeight="1" x14ac:dyDescent="0.2"/>
    <row r="7478" ht="12.75" customHeight="1" x14ac:dyDescent="0.2"/>
    <row r="7479" ht="12.75" customHeight="1" x14ac:dyDescent="0.2"/>
    <row r="7480" ht="12.75" customHeight="1" x14ac:dyDescent="0.2"/>
    <row r="7481" ht="12.75" customHeight="1" x14ac:dyDescent="0.2"/>
    <row r="7482" ht="12.75" customHeight="1" x14ac:dyDescent="0.2"/>
    <row r="7483" ht="12.75" customHeight="1" x14ac:dyDescent="0.2"/>
    <row r="7484" ht="12.75" customHeight="1" x14ac:dyDescent="0.2"/>
    <row r="7485" ht="12.75" customHeight="1" x14ac:dyDescent="0.2"/>
    <row r="7486" ht="12.75" customHeight="1" x14ac:dyDescent="0.2"/>
    <row r="7487" ht="12.75" customHeight="1" x14ac:dyDescent="0.2"/>
    <row r="7488" ht="12.75" customHeight="1" x14ac:dyDescent="0.2"/>
    <row r="7489" ht="12.75" customHeight="1" x14ac:dyDescent="0.2"/>
    <row r="7490" ht="12.75" customHeight="1" x14ac:dyDescent="0.2"/>
    <row r="7491" ht="12.75" customHeight="1" x14ac:dyDescent="0.2"/>
    <row r="7492" ht="12.75" customHeight="1" x14ac:dyDescent="0.2"/>
    <row r="7493" ht="12.75" customHeight="1" x14ac:dyDescent="0.2"/>
    <row r="7494" ht="12.75" customHeight="1" x14ac:dyDescent="0.2"/>
    <row r="7495" ht="12.75" customHeight="1" x14ac:dyDescent="0.2"/>
    <row r="7496" ht="12.75" customHeight="1" x14ac:dyDescent="0.2"/>
    <row r="7497" ht="12.75" customHeight="1" x14ac:dyDescent="0.2"/>
    <row r="7498" ht="12.75" customHeight="1" x14ac:dyDescent="0.2"/>
    <row r="7499" ht="12.75" customHeight="1" x14ac:dyDescent="0.2"/>
    <row r="7500" ht="12.75" customHeight="1" x14ac:dyDescent="0.2"/>
    <row r="7501" ht="12.75" customHeight="1" x14ac:dyDescent="0.2"/>
    <row r="7502" ht="12.75" customHeight="1" x14ac:dyDescent="0.2"/>
    <row r="7503" ht="12.75" customHeight="1" x14ac:dyDescent="0.2"/>
    <row r="7504" ht="12.75" customHeight="1" x14ac:dyDescent="0.2"/>
    <row r="7505" ht="12.75" customHeight="1" x14ac:dyDescent="0.2"/>
    <row r="7506" ht="12.75" customHeight="1" x14ac:dyDescent="0.2"/>
    <row r="7507" ht="12.75" customHeight="1" x14ac:dyDescent="0.2"/>
    <row r="7508" ht="12.75" customHeight="1" x14ac:dyDescent="0.2"/>
    <row r="7509" ht="12.75" customHeight="1" x14ac:dyDescent="0.2"/>
    <row r="7510" ht="12.75" customHeight="1" x14ac:dyDescent="0.2"/>
    <row r="7511" ht="12.75" customHeight="1" x14ac:dyDescent="0.2"/>
    <row r="7512" ht="12.75" customHeight="1" x14ac:dyDescent="0.2"/>
    <row r="7513" ht="12.75" customHeight="1" x14ac:dyDescent="0.2"/>
    <row r="7514" ht="12.75" customHeight="1" x14ac:dyDescent="0.2"/>
    <row r="7515" ht="12.75" customHeight="1" x14ac:dyDescent="0.2"/>
    <row r="7516" ht="12.75" customHeight="1" x14ac:dyDescent="0.2"/>
    <row r="7517" ht="12.75" customHeight="1" x14ac:dyDescent="0.2"/>
    <row r="7518" ht="12.75" customHeight="1" x14ac:dyDescent="0.2"/>
    <row r="7519" ht="12.75" customHeight="1" x14ac:dyDescent="0.2"/>
    <row r="7520" ht="12.75" customHeight="1" x14ac:dyDescent="0.2"/>
    <row r="7521" ht="12.75" customHeight="1" x14ac:dyDescent="0.2"/>
    <row r="7522" ht="12.75" customHeight="1" x14ac:dyDescent="0.2"/>
    <row r="7523" ht="12.75" customHeight="1" x14ac:dyDescent="0.2"/>
    <row r="7524" ht="12.75" customHeight="1" x14ac:dyDescent="0.2"/>
    <row r="7525" ht="12.75" customHeight="1" x14ac:dyDescent="0.2"/>
    <row r="7526" ht="12.75" customHeight="1" x14ac:dyDescent="0.2"/>
    <row r="7527" ht="12.75" customHeight="1" x14ac:dyDescent="0.2"/>
    <row r="7528" ht="12.75" customHeight="1" x14ac:dyDescent="0.2"/>
    <row r="7529" ht="12.75" customHeight="1" x14ac:dyDescent="0.2"/>
    <row r="7530" ht="12.75" customHeight="1" x14ac:dyDescent="0.2"/>
    <row r="7531" ht="12.75" customHeight="1" x14ac:dyDescent="0.2"/>
    <row r="7532" ht="12.75" customHeight="1" x14ac:dyDescent="0.2"/>
    <row r="7533" ht="12.75" customHeight="1" x14ac:dyDescent="0.2"/>
    <row r="7534" ht="12.75" customHeight="1" x14ac:dyDescent="0.2"/>
    <row r="7535" ht="12.75" customHeight="1" x14ac:dyDescent="0.2"/>
    <row r="7536" ht="12.75" customHeight="1" x14ac:dyDescent="0.2"/>
    <row r="7537" ht="12.75" customHeight="1" x14ac:dyDescent="0.2"/>
    <row r="7538" ht="12.75" customHeight="1" x14ac:dyDescent="0.2"/>
    <row r="7539" ht="12.75" customHeight="1" x14ac:dyDescent="0.2"/>
    <row r="7540" ht="12.75" customHeight="1" x14ac:dyDescent="0.2"/>
    <row r="7541" ht="12.75" customHeight="1" x14ac:dyDescent="0.2"/>
    <row r="7542" ht="12.75" customHeight="1" x14ac:dyDescent="0.2"/>
    <row r="7543" ht="12.75" customHeight="1" x14ac:dyDescent="0.2"/>
    <row r="7544" ht="12.75" customHeight="1" x14ac:dyDescent="0.2"/>
    <row r="7545" ht="12.75" customHeight="1" x14ac:dyDescent="0.2"/>
    <row r="7546" ht="12.75" customHeight="1" x14ac:dyDescent="0.2"/>
    <row r="7547" ht="12.75" customHeight="1" x14ac:dyDescent="0.2"/>
    <row r="7548" ht="12.75" customHeight="1" x14ac:dyDescent="0.2"/>
    <row r="7549" ht="12.75" customHeight="1" x14ac:dyDescent="0.2"/>
    <row r="7550" ht="12.75" customHeight="1" x14ac:dyDescent="0.2"/>
    <row r="7551" ht="12.75" customHeight="1" x14ac:dyDescent="0.2"/>
    <row r="7552" ht="12.75" customHeight="1" x14ac:dyDescent="0.2"/>
    <row r="7553" ht="12.75" customHeight="1" x14ac:dyDescent="0.2"/>
    <row r="7554" ht="12.75" customHeight="1" x14ac:dyDescent="0.2"/>
    <row r="7555" ht="12.75" customHeight="1" x14ac:dyDescent="0.2"/>
    <row r="7556" ht="12.75" customHeight="1" x14ac:dyDescent="0.2"/>
    <row r="7557" ht="12.75" customHeight="1" x14ac:dyDescent="0.2"/>
    <row r="7558" ht="12.75" customHeight="1" x14ac:dyDescent="0.2"/>
    <row r="7559" ht="12.75" customHeight="1" x14ac:dyDescent="0.2"/>
    <row r="7560" ht="12.75" customHeight="1" x14ac:dyDescent="0.2"/>
    <row r="7561" ht="12.75" customHeight="1" x14ac:dyDescent="0.2"/>
    <row r="7562" ht="12.75" customHeight="1" x14ac:dyDescent="0.2"/>
    <row r="7563" ht="12.75" customHeight="1" x14ac:dyDescent="0.2"/>
    <row r="7564" ht="12.75" customHeight="1" x14ac:dyDescent="0.2"/>
    <row r="7565" ht="12.75" customHeight="1" x14ac:dyDescent="0.2"/>
    <row r="7566" ht="12.75" customHeight="1" x14ac:dyDescent="0.2"/>
    <row r="7567" ht="12.75" customHeight="1" x14ac:dyDescent="0.2"/>
    <row r="7568" ht="12.75" customHeight="1" x14ac:dyDescent="0.2"/>
    <row r="7569" ht="12.75" customHeight="1" x14ac:dyDescent="0.2"/>
    <row r="7570" ht="12.75" customHeight="1" x14ac:dyDescent="0.2"/>
    <row r="7571" ht="12.75" customHeight="1" x14ac:dyDescent="0.2"/>
    <row r="7572" ht="12.75" customHeight="1" x14ac:dyDescent="0.2"/>
    <row r="7573" ht="12.75" customHeight="1" x14ac:dyDescent="0.2"/>
    <row r="7574" ht="12.75" customHeight="1" x14ac:dyDescent="0.2"/>
    <row r="7575" ht="12.75" customHeight="1" x14ac:dyDescent="0.2"/>
    <row r="7576" ht="12.75" customHeight="1" x14ac:dyDescent="0.2"/>
    <row r="7577" ht="12.75" customHeight="1" x14ac:dyDescent="0.2"/>
    <row r="7578" ht="12.75" customHeight="1" x14ac:dyDescent="0.2"/>
    <row r="7579" ht="12.75" customHeight="1" x14ac:dyDescent="0.2"/>
    <row r="7580" ht="12.75" customHeight="1" x14ac:dyDescent="0.2"/>
    <row r="7581" ht="12.75" customHeight="1" x14ac:dyDescent="0.2"/>
    <row r="7582" ht="12.75" customHeight="1" x14ac:dyDescent="0.2"/>
    <row r="7583" ht="12.75" customHeight="1" x14ac:dyDescent="0.2"/>
    <row r="7584" ht="12.75" customHeight="1" x14ac:dyDescent="0.2"/>
    <row r="7585" ht="12.75" customHeight="1" x14ac:dyDescent="0.2"/>
    <row r="7586" ht="12.75" customHeight="1" x14ac:dyDescent="0.2"/>
    <row r="7587" ht="12.75" customHeight="1" x14ac:dyDescent="0.2"/>
    <row r="7588" ht="12.75" customHeight="1" x14ac:dyDescent="0.2"/>
    <row r="7589" ht="12.75" customHeight="1" x14ac:dyDescent="0.2"/>
    <row r="7590" ht="12.75" customHeight="1" x14ac:dyDescent="0.2"/>
    <row r="7591" ht="12.75" customHeight="1" x14ac:dyDescent="0.2"/>
    <row r="7592" ht="12.75" customHeight="1" x14ac:dyDescent="0.2"/>
    <row r="7593" ht="12.75" customHeight="1" x14ac:dyDescent="0.2"/>
    <row r="7594" ht="12.75" customHeight="1" x14ac:dyDescent="0.2"/>
    <row r="7595" ht="12.75" customHeight="1" x14ac:dyDescent="0.2"/>
    <row r="7596" ht="12.75" customHeight="1" x14ac:dyDescent="0.2"/>
    <row r="7597" ht="12.75" customHeight="1" x14ac:dyDescent="0.2"/>
    <row r="7598" ht="12.75" customHeight="1" x14ac:dyDescent="0.2"/>
    <row r="7599" ht="12.75" customHeight="1" x14ac:dyDescent="0.2"/>
    <row r="7600" ht="12.75" customHeight="1" x14ac:dyDescent="0.2"/>
    <row r="7601" ht="12.75" customHeight="1" x14ac:dyDescent="0.2"/>
    <row r="7602" ht="12.75" customHeight="1" x14ac:dyDescent="0.2"/>
    <row r="7603" ht="12.75" customHeight="1" x14ac:dyDescent="0.2"/>
    <row r="7604" ht="12.75" customHeight="1" x14ac:dyDescent="0.2"/>
    <row r="7605" ht="12.75" customHeight="1" x14ac:dyDescent="0.2"/>
    <row r="7606" ht="12.75" customHeight="1" x14ac:dyDescent="0.2"/>
    <row r="7607" ht="12.75" customHeight="1" x14ac:dyDescent="0.2"/>
    <row r="7608" ht="12.75" customHeight="1" x14ac:dyDescent="0.2"/>
    <row r="7609" ht="12.75" customHeight="1" x14ac:dyDescent="0.2"/>
    <row r="7610" ht="12.75" customHeight="1" x14ac:dyDescent="0.2"/>
    <row r="7611" ht="12.75" customHeight="1" x14ac:dyDescent="0.2"/>
    <row r="7612" ht="12.75" customHeight="1" x14ac:dyDescent="0.2"/>
    <row r="7613" ht="12.75" customHeight="1" x14ac:dyDescent="0.2"/>
    <row r="7614" ht="12.75" customHeight="1" x14ac:dyDescent="0.2"/>
    <row r="7615" ht="12.75" customHeight="1" x14ac:dyDescent="0.2"/>
    <row r="7616" ht="12.75" customHeight="1" x14ac:dyDescent="0.2"/>
    <row r="7617" ht="12.75" customHeight="1" x14ac:dyDescent="0.2"/>
    <row r="7618" ht="12.75" customHeight="1" x14ac:dyDescent="0.2"/>
    <row r="7619" ht="12.75" customHeight="1" x14ac:dyDescent="0.2"/>
    <row r="7620" ht="12.75" customHeight="1" x14ac:dyDescent="0.2"/>
    <row r="7621" ht="12.75" customHeight="1" x14ac:dyDescent="0.2"/>
    <row r="7622" ht="12.75" customHeight="1" x14ac:dyDescent="0.2"/>
    <row r="7623" ht="12.75" customHeight="1" x14ac:dyDescent="0.2"/>
    <row r="7624" ht="12.75" customHeight="1" x14ac:dyDescent="0.2"/>
    <row r="7625" ht="12.75" customHeight="1" x14ac:dyDescent="0.2"/>
    <row r="7626" ht="12.75" customHeight="1" x14ac:dyDescent="0.2"/>
    <row r="7627" ht="12.75" customHeight="1" x14ac:dyDescent="0.2"/>
    <row r="7628" ht="12.75" customHeight="1" x14ac:dyDescent="0.2"/>
    <row r="7629" ht="12.75" customHeight="1" x14ac:dyDescent="0.2"/>
    <row r="7630" ht="12.75" customHeight="1" x14ac:dyDescent="0.2"/>
    <row r="7631" ht="12.75" customHeight="1" x14ac:dyDescent="0.2"/>
    <row r="7632" ht="12.75" customHeight="1" x14ac:dyDescent="0.2"/>
    <row r="7633" ht="12.75" customHeight="1" x14ac:dyDescent="0.2"/>
    <row r="7634" ht="12.75" customHeight="1" x14ac:dyDescent="0.2"/>
    <row r="7635" ht="12.75" customHeight="1" x14ac:dyDescent="0.2"/>
    <row r="7636" ht="12.75" customHeight="1" x14ac:dyDescent="0.2"/>
    <row r="7637" ht="12.75" customHeight="1" x14ac:dyDescent="0.2"/>
    <row r="7638" ht="12.75" customHeight="1" x14ac:dyDescent="0.2"/>
    <row r="7639" ht="12.75" customHeight="1" x14ac:dyDescent="0.2"/>
    <row r="7640" ht="12.75" customHeight="1" x14ac:dyDescent="0.2"/>
    <row r="7641" ht="12.75" customHeight="1" x14ac:dyDescent="0.2"/>
    <row r="7642" ht="12.75" customHeight="1" x14ac:dyDescent="0.2"/>
    <row r="7643" ht="12.75" customHeight="1" x14ac:dyDescent="0.2"/>
    <row r="7644" ht="12.75" customHeight="1" x14ac:dyDescent="0.2"/>
    <row r="7645" ht="12.75" customHeight="1" x14ac:dyDescent="0.2"/>
    <row r="7646" ht="12.75" customHeight="1" x14ac:dyDescent="0.2"/>
    <row r="7647" ht="12.75" customHeight="1" x14ac:dyDescent="0.2"/>
    <row r="7648" ht="12.75" customHeight="1" x14ac:dyDescent="0.2"/>
    <row r="7649" ht="12.75" customHeight="1" x14ac:dyDescent="0.2"/>
    <row r="7650" ht="12.75" customHeight="1" x14ac:dyDescent="0.2"/>
    <row r="7651" ht="12.75" customHeight="1" x14ac:dyDescent="0.2"/>
    <row r="7652" ht="12.75" customHeight="1" x14ac:dyDescent="0.2"/>
    <row r="7653" ht="12.75" customHeight="1" x14ac:dyDescent="0.2"/>
    <row r="7654" ht="12.75" customHeight="1" x14ac:dyDescent="0.2"/>
    <row r="7655" ht="12.75" customHeight="1" x14ac:dyDescent="0.2"/>
    <row r="7656" ht="12.75" customHeight="1" x14ac:dyDescent="0.2"/>
    <row r="7657" ht="12.75" customHeight="1" x14ac:dyDescent="0.2"/>
    <row r="7658" ht="12.75" customHeight="1" x14ac:dyDescent="0.2"/>
    <row r="7659" ht="12.75" customHeight="1" x14ac:dyDescent="0.2"/>
    <row r="7660" ht="12.75" customHeight="1" x14ac:dyDescent="0.2"/>
    <row r="7661" ht="12.75" customHeight="1" x14ac:dyDescent="0.2"/>
    <row r="7662" ht="12.75" customHeight="1" x14ac:dyDescent="0.2"/>
    <row r="7663" ht="12.75" customHeight="1" x14ac:dyDescent="0.2"/>
    <row r="7664" ht="12.75" customHeight="1" x14ac:dyDescent="0.2"/>
    <row r="7665" ht="12.75" customHeight="1" x14ac:dyDescent="0.2"/>
    <row r="7666" ht="12.75" customHeight="1" x14ac:dyDescent="0.2"/>
    <row r="7667" ht="12.75" customHeight="1" x14ac:dyDescent="0.2"/>
    <row r="7668" ht="12.75" customHeight="1" x14ac:dyDescent="0.2"/>
    <row r="7669" ht="12.75" customHeight="1" x14ac:dyDescent="0.2"/>
    <row r="7670" ht="12.75" customHeight="1" x14ac:dyDescent="0.2"/>
    <row r="7671" ht="12.75" customHeight="1" x14ac:dyDescent="0.2"/>
    <row r="7672" ht="12.75" customHeight="1" x14ac:dyDescent="0.2"/>
    <row r="7673" ht="12.75" customHeight="1" x14ac:dyDescent="0.2"/>
    <row r="7674" ht="12.75" customHeight="1" x14ac:dyDescent="0.2"/>
    <row r="7675" ht="12.75" customHeight="1" x14ac:dyDescent="0.2"/>
    <row r="7676" ht="12.75" customHeight="1" x14ac:dyDescent="0.2"/>
    <row r="7677" ht="12.75" customHeight="1" x14ac:dyDescent="0.2"/>
    <row r="7678" ht="12.75" customHeight="1" x14ac:dyDescent="0.2"/>
    <row r="7679" ht="12.75" customHeight="1" x14ac:dyDescent="0.2"/>
    <row r="7680" ht="12.75" customHeight="1" x14ac:dyDescent="0.2"/>
    <row r="7681" ht="12.75" customHeight="1" x14ac:dyDescent="0.2"/>
    <row r="7682" ht="12.75" customHeight="1" x14ac:dyDescent="0.2"/>
    <row r="7683" ht="12.75" customHeight="1" x14ac:dyDescent="0.2"/>
    <row r="7684" ht="12.75" customHeight="1" x14ac:dyDescent="0.2"/>
    <row r="7685" ht="12.75" customHeight="1" x14ac:dyDescent="0.2"/>
    <row r="7686" ht="12.75" customHeight="1" x14ac:dyDescent="0.2"/>
    <row r="7687" ht="12.75" customHeight="1" x14ac:dyDescent="0.2"/>
    <row r="7688" ht="12.75" customHeight="1" x14ac:dyDescent="0.2"/>
    <row r="7689" ht="12.75" customHeight="1" x14ac:dyDescent="0.2"/>
    <row r="7690" ht="12.75" customHeight="1" x14ac:dyDescent="0.2"/>
    <row r="7691" ht="12.75" customHeight="1" x14ac:dyDescent="0.2"/>
    <row r="7692" ht="12.75" customHeight="1" x14ac:dyDescent="0.2"/>
    <row r="7693" ht="12.75" customHeight="1" x14ac:dyDescent="0.2"/>
    <row r="7694" ht="12.75" customHeight="1" x14ac:dyDescent="0.2"/>
    <row r="7695" ht="12.75" customHeight="1" x14ac:dyDescent="0.2"/>
    <row r="7696" ht="12.75" customHeight="1" x14ac:dyDescent="0.2"/>
    <row r="7697" ht="12.75" customHeight="1" x14ac:dyDescent="0.2"/>
    <row r="7698" ht="12.75" customHeight="1" x14ac:dyDescent="0.2"/>
    <row r="7699" ht="12.75" customHeight="1" x14ac:dyDescent="0.2"/>
    <row r="7700" ht="12.75" customHeight="1" x14ac:dyDescent="0.2"/>
    <row r="7701" ht="12.75" customHeight="1" x14ac:dyDescent="0.2"/>
    <row r="7702" ht="12.75" customHeight="1" x14ac:dyDescent="0.2"/>
    <row r="7703" ht="12.75" customHeight="1" x14ac:dyDescent="0.2"/>
    <row r="7704" ht="12.75" customHeight="1" x14ac:dyDescent="0.2"/>
    <row r="7705" ht="12.75" customHeight="1" x14ac:dyDescent="0.2"/>
    <row r="7706" ht="12.75" customHeight="1" x14ac:dyDescent="0.2"/>
    <row r="7707" ht="12.75" customHeight="1" x14ac:dyDescent="0.2"/>
    <row r="7708" ht="12.75" customHeight="1" x14ac:dyDescent="0.2"/>
    <row r="7709" ht="12.75" customHeight="1" x14ac:dyDescent="0.2"/>
    <row r="7710" ht="12.75" customHeight="1" x14ac:dyDescent="0.2"/>
    <row r="7711" ht="12.75" customHeight="1" x14ac:dyDescent="0.2"/>
    <row r="7712" ht="12.75" customHeight="1" x14ac:dyDescent="0.2"/>
    <row r="7713" ht="12.75" customHeight="1" x14ac:dyDescent="0.2"/>
    <row r="7714" ht="12.75" customHeight="1" x14ac:dyDescent="0.2"/>
    <row r="7715" ht="12.75" customHeight="1" x14ac:dyDescent="0.2"/>
    <row r="7716" ht="12.75" customHeight="1" x14ac:dyDescent="0.2"/>
    <row r="7717" ht="12.75" customHeight="1" x14ac:dyDescent="0.2"/>
    <row r="7718" ht="12.75" customHeight="1" x14ac:dyDescent="0.2"/>
    <row r="7719" ht="12.75" customHeight="1" x14ac:dyDescent="0.2"/>
    <row r="7720" ht="12.75" customHeight="1" x14ac:dyDescent="0.2"/>
    <row r="7721" ht="12.75" customHeight="1" x14ac:dyDescent="0.2"/>
    <row r="7722" ht="12.75" customHeight="1" x14ac:dyDescent="0.2"/>
    <row r="7723" ht="12.75" customHeight="1" x14ac:dyDescent="0.2"/>
    <row r="7724" ht="12.75" customHeight="1" x14ac:dyDescent="0.2"/>
    <row r="7725" ht="12.75" customHeight="1" x14ac:dyDescent="0.2"/>
    <row r="7726" ht="12.75" customHeight="1" x14ac:dyDescent="0.2"/>
    <row r="7727" ht="12.75" customHeight="1" x14ac:dyDescent="0.2"/>
    <row r="7728" ht="12.75" customHeight="1" x14ac:dyDescent="0.2"/>
    <row r="7729" ht="12.75" customHeight="1" x14ac:dyDescent="0.2"/>
    <row r="7730" ht="12.75" customHeight="1" x14ac:dyDescent="0.2"/>
    <row r="7731" ht="12.75" customHeight="1" x14ac:dyDescent="0.2"/>
    <row r="7732" ht="12.75" customHeight="1" x14ac:dyDescent="0.2"/>
    <row r="7733" ht="12.75" customHeight="1" x14ac:dyDescent="0.2"/>
    <row r="7734" ht="12.75" customHeight="1" x14ac:dyDescent="0.2"/>
    <row r="7735" ht="12.75" customHeight="1" x14ac:dyDescent="0.2"/>
    <row r="7736" ht="12.75" customHeight="1" x14ac:dyDescent="0.2"/>
    <row r="7737" ht="12.75" customHeight="1" x14ac:dyDescent="0.2"/>
    <row r="7738" ht="12.75" customHeight="1" x14ac:dyDescent="0.2"/>
    <row r="7739" ht="12.75" customHeight="1" x14ac:dyDescent="0.2"/>
    <row r="7740" ht="12.75" customHeight="1" x14ac:dyDescent="0.2"/>
    <row r="7741" ht="12.75" customHeight="1" x14ac:dyDescent="0.2"/>
    <row r="7742" ht="12.75" customHeight="1" x14ac:dyDescent="0.2"/>
    <row r="7743" ht="12.75" customHeight="1" x14ac:dyDescent="0.2"/>
    <row r="7744" ht="12.75" customHeight="1" x14ac:dyDescent="0.2"/>
    <row r="7745" ht="12.75" customHeight="1" x14ac:dyDescent="0.2"/>
    <row r="7746" ht="12.75" customHeight="1" x14ac:dyDescent="0.2"/>
    <row r="7747" ht="12.75" customHeight="1" x14ac:dyDescent="0.2"/>
    <row r="7748" ht="12.75" customHeight="1" x14ac:dyDescent="0.2"/>
    <row r="7749" ht="12.75" customHeight="1" x14ac:dyDescent="0.2"/>
    <row r="7750" ht="12.75" customHeight="1" x14ac:dyDescent="0.2"/>
    <row r="7751" ht="12.75" customHeight="1" x14ac:dyDescent="0.2"/>
    <row r="7752" ht="12.75" customHeight="1" x14ac:dyDescent="0.2"/>
    <row r="7753" ht="12.75" customHeight="1" x14ac:dyDescent="0.2"/>
    <row r="7754" ht="12.75" customHeight="1" x14ac:dyDescent="0.2"/>
    <row r="7755" ht="12.75" customHeight="1" x14ac:dyDescent="0.2"/>
    <row r="7756" ht="12.75" customHeight="1" x14ac:dyDescent="0.2"/>
    <row r="7757" ht="12.75" customHeight="1" x14ac:dyDescent="0.2"/>
    <row r="7758" ht="12.75" customHeight="1" x14ac:dyDescent="0.2"/>
    <row r="7759" ht="12.75" customHeight="1" x14ac:dyDescent="0.2"/>
    <row r="7760" ht="12.75" customHeight="1" x14ac:dyDescent="0.2"/>
    <row r="7761" ht="12.75" customHeight="1" x14ac:dyDescent="0.2"/>
    <row r="7762" ht="12.75" customHeight="1" x14ac:dyDescent="0.2"/>
    <row r="7763" ht="12.75" customHeight="1" x14ac:dyDescent="0.2"/>
    <row r="7764" ht="12.75" customHeight="1" x14ac:dyDescent="0.2"/>
    <row r="7765" ht="12.75" customHeight="1" x14ac:dyDescent="0.2"/>
    <row r="7766" ht="12.75" customHeight="1" x14ac:dyDescent="0.2"/>
    <row r="7767" ht="12.75" customHeight="1" x14ac:dyDescent="0.2"/>
    <row r="7768" ht="12.75" customHeight="1" x14ac:dyDescent="0.2"/>
    <row r="7769" ht="12.75" customHeight="1" x14ac:dyDescent="0.2"/>
    <row r="7770" ht="12.75" customHeight="1" x14ac:dyDescent="0.2"/>
    <row r="7771" ht="12.75" customHeight="1" x14ac:dyDescent="0.2"/>
    <row r="7772" ht="12.75" customHeight="1" x14ac:dyDescent="0.2"/>
    <row r="7773" ht="12.75" customHeight="1" x14ac:dyDescent="0.2"/>
    <row r="7774" ht="12.75" customHeight="1" x14ac:dyDescent="0.2"/>
    <row r="7775" ht="12.75" customHeight="1" x14ac:dyDescent="0.2"/>
    <row r="7776" ht="12.75" customHeight="1" x14ac:dyDescent="0.2"/>
    <row r="7777" ht="12.75" customHeight="1" x14ac:dyDescent="0.2"/>
    <row r="7778" ht="12.75" customHeight="1" x14ac:dyDescent="0.2"/>
    <row r="7779" ht="12.75" customHeight="1" x14ac:dyDescent="0.2"/>
    <row r="7780" ht="12.75" customHeight="1" x14ac:dyDescent="0.2"/>
    <row r="7781" ht="12.75" customHeight="1" x14ac:dyDescent="0.2"/>
    <row r="7782" ht="12.75" customHeight="1" x14ac:dyDescent="0.2"/>
    <row r="7783" ht="12.75" customHeight="1" x14ac:dyDescent="0.2"/>
    <row r="7784" ht="12.75" customHeight="1" x14ac:dyDescent="0.2"/>
    <row r="7785" ht="12.75" customHeight="1" x14ac:dyDescent="0.2"/>
    <row r="7786" ht="12.75" customHeight="1" x14ac:dyDescent="0.2"/>
    <row r="7787" ht="12.75" customHeight="1" x14ac:dyDescent="0.2"/>
    <row r="7788" ht="12.75" customHeight="1" x14ac:dyDescent="0.2"/>
    <row r="7789" ht="12.75" customHeight="1" x14ac:dyDescent="0.2"/>
    <row r="7790" ht="12.75" customHeight="1" x14ac:dyDescent="0.2"/>
    <row r="7791" ht="12.75" customHeight="1" x14ac:dyDescent="0.2"/>
    <row r="7792" ht="12.75" customHeight="1" x14ac:dyDescent="0.2"/>
    <row r="7793" ht="12.75" customHeight="1" x14ac:dyDescent="0.2"/>
    <row r="7794" ht="12.75" customHeight="1" x14ac:dyDescent="0.2"/>
    <row r="7795" ht="12.75" customHeight="1" x14ac:dyDescent="0.2"/>
    <row r="7796" ht="12.75" customHeight="1" x14ac:dyDescent="0.2"/>
    <row r="7797" ht="12.75" customHeight="1" x14ac:dyDescent="0.2"/>
    <row r="7798" ht="12.75" customHeight="1" x14ac:dyDescent="0.2"/>
    <row r="7799" ht="12.75" customHeight="1" x14ac:dyDescent="0.2"/>
    <row r="7800" ht="12.75" customHeight="1" x14ac:dyDescent="0.2"/>
    <row r="7801" ht="12.75" customHeight="1" x14ac:dyDescent="0.2"/>
    <row r="7802" ht="12.75" customHeight="1" x14ac:dyDescent="0.2"/>
    <row r="7803" ht="12.75" customHeight="1" x14ac:dyDescent="0.2"/>
    <row r="7804" ht="12.75" customHeight="1" x14ac:dyDescent="0.2"/>
    <row r="7805" ht="12.75" customHeight="1" x14ac:dyDescent="0.2"/>
    <row r="7806" ht="12.75" customHeight="1" x14ac:dyDescent="0.2"/>
    <row r="7807" ht="12.75" customHeight="1" x14ac:dyDescent="0.2"/>
    <row r="7808" ht="12.75" customHeight="1" x14ac:dyDescent="0.2"/>
    <row r="7809" ht="12.75" customHeight="1" x14ac:dyDescent="0.2"/>
    <row r="7810" ht="12.75" customHeight="1" x14ac:dyDescent="0.2"/>
    <row r="7811" ht="12.75" customHeight="1" x14ac:dyDescent="0.2"/>
    <row r="7812" ht="12.75" customHeight="1" x14ac:dyDescent="0.2"/>
    <row r="7813" ht="12.75" customHeight="1" x14ac:dyDescent="0.2"/>
    <row r="7814" ht="12.75" customHeight="1" x14ac:dyDescent="0.2"/>
    <row r="7815" ht="12.75" customHeight="1" x14ac:dyDescent="0.2"/>
    <row r="7816" ht="12.75" customHeight="1" x14ac:dyDescent="0.2"/>
    <row r="7817" ht="12.75" customHeight="1" x14ac:dyDescent="0.2"/>
    <row r="7818" ht="12.75" customHeight="1" x14ac:dyDescent="0.2"/>
    <row r="7819" ht="12.75" customHeight="1" x14ac:dyDescent="0.2"/>
    <row r="7820" ht="12.75" customHeight="1" x14ac:dyDescent="0.2"/>
    <row r="7821" ht="12.75" customHeight="1" x14ac:dyDescent="0.2"/>
    <row r="7822" ht="12.75" customHeight="1" x14ac:dyDescent="0.2"/>
    <row r="7823" ht="12.75" customHeight="1" x14ac:dyDescent="0.2"/>
    <row r="7824" ht="12.75" customHeight="1" x14ac:dyDescent="0.2"/>
    <row r="7825" ht="12.75" customHeight="1" x14ac:dyDescent="0.2"/>
    <row r="7826" ht="12.75" customHeight="1" x14ac:dyDescent="0.2"/>
    <row r="7827" ht="12.75" customHeight="1" x14ac:dyDescent="0.2"/>
    <row r="7828" ht="12.75" customHeight="1" x14ac:dyDescent="0.2"/>
    <row r="7829" ht="12.75" customHeight="1" x14ac:dyDescent="0.2"/>
    <row r="7830" ht="12.75" customHeight="1" x14ac:dyDescent="0.2"/>
    <row r="7831" ht="12.75" customHeight="1" x14ac:dyDescent="0.2"/>
    <row r="7832" ht="12.75" customHeight="1" x14ac:dyDescent="0.2"/>
    <row r="7833" ht="12.75" customHeight="1" x14ac:dyDescent="0.2"/>
    <row r="7834" ht="12.75" customHeight="1" x14ac:dyDescent="0.2"/>
    <row r="7835" ht="12.75" customHeight="1" x14ac:dyDescent="0.2"/>
    <row r="7836" ht="12.75" customHeight="1" x14ac:dyDescent="0.2"/>
    <row r="7837" ht="12.75" customHeight="1" x14ac:dyDescent="0.2"/>
    <row r="7838" ht="12.75" customHeight="1" x14ac:dyDescent="0.2"/>
    <row r="7839" ht="12.75" customHeight="1" x14ac:dyDescent="0.2"/>
    <row r="7840" ht="12.75" customHeight="1" x14ac:dyDescent="0.2"/>
    <row r="7841" ht="12.75" customHeight="1" x14ac:dyDescent="0.2"/>
    <row r="7842" ht="12.75" customHeight="1" x14ac:dyDescent="0.2"/>
    <row r="7843" ht="12.75" customHeight="1" x14ac:dyDescent="0.2"/>
    <row r="7844" ht="12.75" customHeight="1" x14ac:dyDescent="0.2"/>
    <row r="7845" ht="12.75" customHeight="1" x14ac:dyDescent="0.2"/>
    <row r="7846" ht="12.75" customHeight="1" x14ac:dyDescent="0.2"/>
    <row r="7847" ht="12.75" customHeight="1" x14ac:dyDescent="0.2"/>
    <row r="7848" ht="12.75" customHeight="1" x14ac:dyDescent="0.2"/>
    <row r="7849" ht="12.75" customHeight="1" x14ac:dyDescent="0.2"/>
    <row r="7850" ht="12.75" customHeight="1" x14ac:dyDescent="0.2"/>
    <row r="7851" ht="12.75" customHeight="1" x14ac:dyDescent="0.2"/>
    <row r="7852" ht="12.75" customHeight="1" x14ac:dyDescent="0.2"/>
    <row r="7853" ht="12.75" customHeight="1" x14ac:dyDescent="0.2"/>
    <row r="7854" ht="12.75" customHeight="1" x14ac:dyDescent="0.2"/>
    <row r="7855" ht="12.75" customHeight="1" x14ac:dyDescent="0.2"/>
    <row r="7856" ht="12.75" customHeight="1" x14ac:dyDescent="0.2"/>
    <row r="7857" ht="12.75" customHeight="1" x14ac:dyDescent="0.2"/>
    <row r="7858" ht="12.75" customHeight="1" x14ac:dyDescent="0.2"/>
    <row r="7859" ht="12.75" customHeight="1" x14ac:dyDescent="0.2"/>
    <row r="7860" ht="12.75" customHeight="1" x14ac:dyDescent="0.2"/>
    <row r="7861" ht="12.75" customHeight="1" x14ac:dyDescent="0.2"/>
    <row r="7862" ht="12.75" customHeight="1" x14ac:dyDescent="0.2"/>
    <row r="7863" ht="12.75" customHeight="1" x14ac:dyDescent="0.2"/>
    <row r="7864" ht="12.75" customHeight="1" x14ac:dyDescent="0.2"/>
    <row r="7865" ht="12.75" customHeight="1" x14ac:dyDescent="0.2"/>
    <row r="7866" ht="12.75" customHeight="1" x14ac:dyDescent="0.2"/>
    <row r="7867" ht="12.75" customHeight="1" x14ac:dyDescent="0.2"/>
    <row r="7868" ht="12.75" customHeight="1" x14ac:dyDescent="0.2"/>
    <row r="7869" ht="12.75" customHeight="1" x14ac:dyDescent="0.2"/>
    <row r="7870" ht="12.75" customHeight="1" x14ac:dyDescent="0.2"/>
    <row r="7871" ht="12.75" customHeight="1" x14ac:dyDescent="0.2"/>
    <row r="7872" ht="12.75" customHeight="1" x14ac:dyDescent="0.2"/>
    <row r="7873" ht="12.75" customHeight="1" x14ac:dyDescent="0.2"/>
    <row r="7874" ht="12.75" customHeight="1" x14ac:dyDescent="0.2"/>
    <row r="7875" ht="12.75" customHeight="1" x14ac:dyDescent="0.2"/>
    <row r="7876" ht="12.75" customHeight="1" x14ac:dyDescent="0.2"/>
    <row r="7877" ht="12.75" customHeight="1" x14ac:dyDescent="0.2"/>
    <row r="7878" ht="12.75" customHeight="1" x14ac:dyDescent="0.2"/>
    <row r="7879" ht="12.75" customHeight="1" x14ac:dyDescent="0.2"/>
    <row r="7880" ht="12.75" customHeight="1" x14ac:dyDescent="0.2"/>
    <row r="7881" ht="12.75" customHeight="1" x14ac:dyDescent="0.2"/>
    <row r="7882" ht="12.75" customHeight="1" x14ac:dyDescent="0.2"/>
    <row r="7883" ht="12.75" customHeight="1" x14ac:dyDescent="0.2"/>
    <row r="7884" ht="12.75" customHeight="1" x14ac:dyDescent="0.2"/>
    <row r="7885" ht="12.75" customHeight="1" x14ac:dyDescent="0.2"/>
    <row r="7886" ht="12.75" customHeight="1" x14ac:dyDescent="0.2"/>
    <row r="7887" ht="12.75" customHeight="1" x14ac:dyDescent="0.2"/>
    <row r="7888" ht="12.75" customHeight="1" x14ac:dyDescent="0.2"/>
    <row r="7889" ht="12.75" customHeight="1" x14ac:dyDescent="0.2"/>
    <row r="7890" ht="12.75" customHeight="1" x14ac:dyDescent="0.2"/>
    <row r="7891" ht="12.75" customHeight="1" x14ac:dyDescent="0.2"/>
    <row r="7892" ht="12.75" customHeight="1" x14ac:dyDescent="0.2"/>
    <row r="7893" ht="12.75" customHeight="1" x14ac:dyDescent="0.2"/>
    <row r="7894" ht="12.75" customHeight="1" x14ac:dyDescent="0.2"/>
    <row r="7895" ht="12.75" customHeight="1" x14ac:dyDescent="0.2"/>
    <row r="7896" ht="12.75" customHeight="1" x14ac:dyDescent="0.2"/>
    <row r="7897" ht="12.75" customHeight="1" x14ac:dyDescent="0.2"/>
    <row r="7898" ht="12.75" customHeight="1" x14ac:dyDescent="0.2"/>
    <row r="7899" ht="12.75" customHeight="1" x14ac:dyDescent="0.2"/>
    <row r="7900" ht="12.75" customHeight="1" x14ac:dyDescent="0.2"/>
    <row r="7901" ht="12.75" customHeight="1" x14ac:dyDescent="0.2"/>
    <row r="7902" ht="12.75" customHeight="1" x14ac:dyDescent="0.2"/>
    <row r="7903" ht="12.75" customHeight="1" x14ac:dyDescent="0.2"/>
    <row r="7904" ht="12.75" customHeight="1" x14ac:dyDescent="0.2"/>
    <row r="7905" ht="12.75" customHeight="1" x14ac:dyDescent="0.2"/>
    <row r="7906" ht="12.75" customHeight="1" x14ac:dyDescent="0.2"/>
    <row r="7907" ht="12.75" customHeight="1" x14ac:dyDescent="0.2"/>
    <row r="7908" ht="12.75" customHeight="1" x14ac:dyDescent="0.2"/>
    <row r="7909" ht="12.75" customHeight="1" x14ac:dyDescent="0.2"/>
    <row r="7910" ht="12.75" customHeight="1" x14ac:dyDescent="0.2"/>
    <row r="7911" ht="12.75" customHeight="1" x14ac:dyDescent="0.2"/>
    <row r="7912" ht="12.75" customHeight="1" x14ac:dyDescent="0.2"/>
    <row r="7913" ht="12.75" customHeight="1" x14ac:dyDescent="0.2"/>
    <row r="7914" ht="12.75" customHeight="1" x14ac:dyDescent="0.2"/>
    <row r="7915" ht="12.75" customHeight="1" x14ac:dyDescent="0.2"/>
    <row r="7916" ht="12.75" customHeight="1" x14ac:dyDescent="0.2"/>
    <row r="7917" ht="12.75" customHeight="1" x14ac:dyDescent="0.2"/>
    <row r="7918" ht="12.75" customHeight="1" x14ac:dyDescent="0.2"/>
    <row r="7919" ht="12.75" customHeight="1" x14ac:dyDescent="0.2"/>
    <row r="7920" ht="12.75" customHeight="1" x14ac:dyDescent="0.2"/>
    <row r="7921" ht="12.75" customHeight="1" x14ac:dyDescent="0.2"/>
    <row r="7922" ht="12.75" customHeight="1" x14ac:dyDescent="0.2"/>
    <row r="7923" ht="12.75" customHeight="1" x14ac:dyDescent="0.2"/>
    <row r="7924" ht="12.75" customHeight="1" x14ac:dyDescent="0.2"/>
    <row r="7925" ht="12.75" customHeight="1" x14ac:dyDescent="0.2"/>
    <row r="7926" ht="12.75" customHeight="1" x14ac:dyDescent="0.2"/>
    <row r="7927" ht="12.75" customHeight="1" x14ac:dyDescent="0.2"/>
    <row r="7928" ht="12.75" customHeight="1" x14ac:dyDescent="0.2"/>
    <row r="7929" ht="12.75" customHeight="1" x14ac:dyDescent="0.2"/>
    <row r="7930" ht="12.75" customHeight="1" x14ac:dyDescent="0.2"/>
    <row r="7931" ht="12.75" customHeight="1" x14ac:dyDescent="0.2"/>
    <row r="7932" ht="12.75" customHeight="1" x14ac:dyDescent="0.2"/>
    <row r="7933" ht="12.75" customHeight="1" x14ac:dyDescent="0.2"/>
    <row r="7934" ht="12.75" customHeight="1" x14ac:dyDescent="0.2"/>
    <row r="7935" ht="12.75" customHeight="1" x14ac:dyDescent="0.2"/>
    <row r="7936" ht="12.75" customHeight="1" x14ac:dyDescent="0.2"/>
    <row r="7937" ht="12.75" customHeight="1" x14ac:dyDescent="0.2"/>
    <row r="7938" ht="12.75" customHeight="1" x14ac:dyDescent="0.2"/>
    <row r="7939" ht="12.75" customHeight="1" x14ac:dyDescent="0.2"/>
    <row r="7940" ht="12.75" customHeight="1" x14ac:dyDescent="0.2"/>
    <row r="7941" ht="12.75" customHeight="1" x14ac:dyDescent="0.2"/>
    <row r="7942" ht="12.75" customHeight="1" x14ac:dyDescent="0.2"/>
    <row r="7943" ht="12.75" customHeight="1" x14ac:dyDescent="0.2"/>
    <row r="7944" ht="12.75" customHeight="1" x14ac:dyDescent="0.2"/>
    <row r="7945" ht="12.75" customHeight="1" x14ac:dyDescent="0.2"/>
    <row r="7946" ht="12.75" customHeight="1" x14ac:dyDescent="0.2"/>
    <row r="7947" ht="12.75" customHeight="1" x14ac:dyDescent="0.2"/>
    <row r="7948" ht="12.75" customHeight="1" x14ac:dyDescent="0.2"/>
    <row r="7949" ht="12.75" customHeight="1" x14ac:dyDescent="0.2"/>
    <row r="7950" ht="12.75" customHeight="1" x14ac:dyDescent="0.2"/>
    <row r="7951" ht="12.75" customHeight="1" x14ac:dyDescent="0.2"/>
    <row r="7952" ht="12.75" customHeight="1" x14ac:dyDescent="0.2"/>
    <row r="7953" ht="12.75" customHeight="1" x14ac:dyDescent="0.2"/>
    <row r="7954" ht="12.75" customHeight="1" x14ac:dyDescent="0.2"/>
    <row r="7955" ht="12.75" customHeight="1" x14ac:dyDescent="0.2"/>
    <row r="7956" ht="12.75" customHeight="1" x14ac:dyDescent="0.2"/>
    <row r="7957" ht="12.75" customHeight="1" x14ac:dyDescent="0.2"/>
    <row r="7958" ht="12.75" customHeight="1" x14ac:dyDescent="0.2"/>
    <row r="7959" ht="12.75" customHeight="1" x14ac:dyDescent="0.2"/>
    <row r="7960" ht="12.75" customHeight="1" x14ac:dyDescent="0.2"/>
    <row r="7961" ht="12.75" customHeight="1" x14ac:dyDescent="0.2"/>
    <row r="7962" ht="12.75" customHeight="1" x14ac:dyDescent="0.2"/>
    <row r="7963" ht="12.75" customHeight="1" x14ac:dyDescent="0.2"/>
    <row r="7964" ht="12.75" customHeight="1" x14ac:dyDescent="0.2"/>
    <row r="7965" ht="12.75" customHeight="1" x14ac:dyDescent="0.2"/>
    <row r="7966" ht="12.75" customHeight="1" x14ac:dyDescent="0.2"/>
    <row r="7967" ht="12.75" customHeight="1" x14ac:dyDescent="0.2"/>
    <row r="7968" ht="12.75" customHeight="1" x14ac:dyDescent="0.2"/>
    <row r="7969" ht="12.75" customHeight="1" x14ac:dyDescent="0.2"/>
    <row r="7970" ht="12.75" customHeight="1" x14ac:dyDescent="0.2"/>
    <row r="7971" ht="12.75" customHeight="1" x14ac:dyDescent="0.2"/>
    <row r="7972" ht="12.75" customHeight="1" x14ac:dyDescent="0.2"/>
    <row r="7973" ht="12.75" customHeight="1" x14ac:dyDescent="0.2"/>
    <row r="7974" ht="12.75" customHeight="1" x14ac:dyDescent="0.2"/>
    <row r="7975" ht="12.75" customHeight="1" x14ac:dyDescent="0.2"/>
    <row r="7976" ht="12.75" customHeight="1" x14ac:dyDescent="0.2"/>
    <row r="7977" ht="12.75" customHeight="1" x14ac:dyDescent="0.2"/>
    <row r="7978" ht="12.75" customHeight="1" x14ac:dyDescent="0.2"/>
    <row r="7979" ht="12.75" customHeight="1" x14ac:dyDescent="0.2"/>
    <row r="7980" ht="12.75" customHeight="1" x14ac:dyDescent="0.2"/>
    <row r="7981" ht="12.75" customHeight="1" x14ac:dyDescent="0.2"/>
    <row r="7982" ht="12.75" customHeight="1" x14ac:dyDescent="0.2"/>
    <row r="7983" ht="12.75" customHeight="1" x14ac:dyDescent="0.2"/>
    <row r="7984" ht="12.75" customHeight="1" x14ac:dyDescent="0.2"/>
    <row r="7985" ht="12.75" customHeight="1" x14ac:dyDescent="0.2"/>
    <row r="7986" ht="12.75" customHeight="1" x14ac:dyDescent="0.2"/>
    <row r="7987" ht="12.75" customHeight="1" x14ac:dyDescent="0.2"/>
    <row r="7988" ht="12.75" customHeight="1" x14ac:dyDescent="0.2"/>
    <row r="7989" ht="12.75" customHeight="1" x14ac:dyDescent="0.2"/>
    <row r="7990" ht="12.75" customHeight="1" x14ac:dyDescent="0.2"/>
    <row r="7991" ht="12.75" customHeight="1" x14ac:dyDescent="0.2"/>
    <row r="7992" ht="12.75" customHeight="1" x14ac:dyDescent="0.2"/>
    <row r="7993" ht="12.75" customHeight="1" x14ac:dyDescent="0.2"/>
    <row r="7994" ht="12.75" customHeight="1" x14ac:dyDescent="0.2"/>
    <row r="7995" ht="12.75" customHeight="1" x14ac:dyDescent="0.2"/>
    <row r="7996" ht="12.75" customHeight="1" x14ac:dyDescent="0.2"/>
    <row r="7997" ht="12.75" customHeight="1" x14ac:dyDescent="0.2"/>
    <row r="7998" ht="12.75" customHeight="1" x14ac:dyDescent="0.2"/>
    <row r="7999" ht="12.75" customHeight="1" x14ac:dyDescent="0.2"/>
    <row r="8000" ht="12.75" customHeight="1" x14ac:dyDescent="0.2"/>
    <row r="8001" ht="12.75" customHeight="1" x14ac:dyDescent="0.2"/>
    <row r="8002" ht="12.75" customHeight="1" x14ac:dyDescent="0.2"/>
    <row r="8003" ht="12.75" customHeight="1" x14ac:dyDescent="0.2"/>
    <row r="8004" ht="12.75" customHeight="1" x14ac:dyDescent="0.2"/>
    <row r="8005" ht="12.75" customHeight="1" x14ac:dyDescent="0.2"/>
    <row r="8006" ht="12.75" customHeight="1" x14ac:dyDescent="0.2"/>
    <row r="8007" ht="12.75" customHeight="1" x14ac:dyDescent="0.2"/>
    <row r="8008" ht="12.75" customHeight="1" x14ac:dyDescent="0.2"/>
    <row r="8009" ht="12.75" customHeight="1" x14ac:dyDescent="0.2"/>
    <row r="8010" ht="12.75" customHeight="1" x14ac:dyDescent="0.2"/>
    <row r="8011" ht="12.75" customHeight="1" x14ac:dyDescent="0.2"/>
    <row r="8012" ht="12.75" customHeight="1" x14ac:dyDescent="0.2"/>
    <row r="8013" ht="12.75" customHeight="1" x14ac:dyDescent="0.2"/>
    <row r="8014" ht="12.75" customHeight="1" x14ac:dyDescent="0.2"/>
    <row r="8015" ht="12.75" customHeight="1" x14ac:dyDescent="0.2"/>
    <row r="8016" ht="12.75" customHeight="1" x14ac:dyDescent="0.2"/>
    <row r="8017" ht="12.75" customHeight="1" x14ac:dyDescent="0.2"/>
    <row r="8018" ht="12.75" customHeight="1" x14ac:dyDescent="0.2"/>
    <row r="8019" ht="12.75" customHeight="1" x14ac:dyDescent="0.2"/>
    <row r="8020" ht="12.75" customHeight="1" x14ac:dyDescent="0.2"/>
    <row r="8021" ht="12.75" customHeight="1" x14ac:dyDescent="0.2"/>
    <row r="8022" ht="12.75" customHeight="1" x14ac:dyDescent="0.2"/>
    <row r="8023" ht="12.75" customHeight="1" x14ac:dyDescent="0.2"/>
    <row r="8024" ht="12.75" customHeight="1" x14ac:dyDescent="0.2"/>
    <row r="8025" ht="12.75" customHeight="1" x14ac:dyDescent="0.2"/>
    <row r="8026" ht="12.75" customHeight="1" x14ac:dyDescent="0.2"/>
    <row r="8027" ht="12.75" customHeight="1" x14ac:dyDescent="0.2"/>
    <row r="8028" ht="12.75" customHeight="1" x14ac:dyDescent="0.2"/>
    <row r="8029" ht="12.75" customHeight="1" x14ac:dyDescent="0.2"/>
    <row r="8030" ht="12.75" customHeight="1" x14ac:dyDescent="0.2"/>
    <row r="8031" ht="12.75" customHeight="1" x14ac:dyDescent="0.2"/>
    <row r="8032" ht="12.75" customHeight="1" x14ac:dyDescent="0.2"/>
    <row r="8033" ht="12.75" customHeight="1" x14ac:dyDescent="0.2"/>
    <row r="8034" ht="12.75" customHeight="1" x14ac:dyDescent="0.2"/>
    <row r="8035" ht="12.75" customHeight="1" x14ac:dyDescent="0.2"/>
    <row r="8036" ht="12.75" customHeight="1" x14ac:dyDescent="0.2"/>
    <row r="8037" ht="12.75" customHeight="1" x14ac:dyDescent="0.2"/>
    <row r="8038" ht="12.75" customHeight="1" x14ac:dyDescent="0.2"/>
    <row r="8039" ht="12.75" customHeight="1" x14ac:dyDescent="0.2"/>
    <row r="8040" ht="12.75" customHeight="1" x14ac:dyDescent="0.2"/>
    <row r="8041" ht="12.75" customHeight="1" x14ac:dyDescent="0.2"/>
    <row r="8042" ht="12.75" customHeight="1" x14ac:dyDescent="0.2"/>
    <row r="8043" ht="12.75" customHeight="1" x14ac:dyDescent="0.2"/>
    <row r="8044" ht="12.75" customHeight="1" x14ac:dyDescent="0.2"/>
    <row r="8045" ht="12.75" customHeight="1" x14ac:dyDescent="0.2"/>
    <row r="8046" ht="12.75" customHeight="1" x14ac:dyDescent="0.2"/>
    <row r="8047" ht="12.75" customHeight="1" x14ac:dyDescent="0.2"/>
    <row r="8048" ht="12.75" customHeight="1" x14ac:dyDescent="0.2"/>
    <row r="8049" ht="12.75" customHeight="1" x14ac:dyDescent="0.2"/>
    <row r="8050" ht="12.75" customHeight="1" x14ac:dyDescent="0.2"/>
    <row r="8051" ht="12.75" customHeight="1" x14ac:dyDescent="0.2"/>
    <row r="8052" ht="12.75" customHeight="1" x14ac:dyDescent="0.2"/>
    <row r="8053" ht="12.75" customHeight="1" x14ac:dyDescent="0.2"/>
    <row r="8054" ht="12.75" customHeight="1" x14ac:dyDescent="0.2"/>
    <row r="8055" ht="12.75" customHeight="1" x14ac:dyDescent="0.2"/>
    <row r="8056" ht="12.75" customHeight="1" x14ac:dyDescent="0.2"/>
    <row r="8057" ht="12.75" customHeight="1" x14ac:dyDescent="0.2"/>
    <row r="8058" ht="12.75" customHeight="1" x14ac:dyDescent="0.2"/>
    <row r="8059" ht="12.75" customHeight="1" x14ac:dyDescent="0.2"/>
    <row r="8060" ht="12.75" customHeight="1" x14ac:dyDescent="0.2"/>
    <row r="8061" ht="12.75" customHeight="1" x14ac:dyDescent="0.2"/>
    <row r="8062" ht="12.75" customHeight="1" x14ac:dyDescent="0.2"/>
    <row r="8063" ht="12.75" customHeight="1" x14ac:dyDescent="0.2"/>
    <row r="8064" ht="12.75" customHeight="1" x14ac:dyDescent="0.2"/>
    <row r="8065" ht="12.75" customHeight="1" x14ac:dyDescent="0.2"/>
    <row r="8066" ht="12.75" customHeight="1" x14ac:dyDescent="0.2"/>
    <row r="8067" ht="12.75" customHeight="1" x14ac:dyDescent="0.2"/>
    <row r="8068" ht="12.75" customHeight="1" x14ac:dyDescent="0.2"/>
    <row r="8069" ht="12.75" customHeight="1" x14ac:dyDescent="0.2"/>
    <row r="8070" ht="12.75" customHeight="1" x14ac:dyDescent="0.2"/>
    <row r="8071" ht="12.75" customHeight="1" x14ac:dyDescent="0.2"/>
    <row r="8072" ht="12.75" customHeight="1" x14ac:dyDescent="0.2"/>
    <row r="8073" ht="12.75" customHeight="1" x14ac:dyDescent="0.2"/>
    <row r="8074" ht="12.75" customHeight="1" x14ac:dyDescent="0.2"/>
    <row r="8075" ht="12.75" customHeight="1" x14ac:dyDescent="0.2"/>
    <row r="8076" ht="12.75" customHeight="1" x14ac:dyDescent="0.2"/>
    <row r="8077" ht="12.75" customHeight="1" x14ac:dyDescent="0.2"/>
    <row r="8078" ht="12.75" customHeight="1" x14ac:dyDescent="0.2"/>
    <row r="8079" ht="12.75" customHeight="1" x14ac:dyDescent="0.2"/>
    <row r="8080" ht="12.75" customHeight="1" x14ac:dyDescent="0.2"/>
    <row r="8081" ht="12.75" customHeight="1" x14ac:dyDescent="0.2"/>
    <row r="8082" ht="12.75" customHeight="1" x14ac:dyDescent="0.2"/>
    <row r="8083" ht="12.75" customHeight="1" x14ac:dyDescent="0.2"/>
    <row r="8084" ht="12.75" customHeight="1" x14ac:dyDescent="0.2"/>
    <row r="8085" ht="12.75" customHeight="1" x14ac:dyDescent="0.2"/>
    <row r="8086" ht="12.75" customHeight="1" x14ac:dyDescent="0.2"/>
    <row r="8087" ht="12.75" customHeight="1" x14ac:dyDescent="0.2"/>
    <row r="8088" ht="12.75" customHeight="1" x14ac:dyDescent="0.2"/>
    <row r="8089" ht="12.75" customHeight="1" x14ac:dyDescent="0.2"/>
    <row r="8090" ht="12.75" customHeight="1" x14ac:dyDescent="0.2"/>
    <row r="8091" ht="12.75" customHeight="1" x14ac:dyDescent="0.2"/>
    <row r="8092" ht="12.75" customHeight="1" x14ac:dyDescent="0.2"/>
    <row r="8093" ht="12.75" customHeight="1" x14ac:dyDescent="0.2"/>
    <row r="8094" ht="12.75" customHeight="1" x14ac:dyDescent="0.2"/>
    <row r="8095" ht="12.75" customHeight="1" x14ac:dyDescent="0.2"/>
    <row r="8096" ht="12.75" customHeight="1" x14ac:dyDescent="0.2"/>
    <row r="8097" ht="12.75" customHeight="1" x14ac:dyDescent="0.2"/>
    <row r="8098" ht="12.75" customHeight="1" x14ac:dyDescent="0.2"/>
    <row r="8099" ht="12.75" customHeight="1" x14ac:dyDescent="0.2"/>
    <row r="8100" ht="12.75" customHeight="1" x14ac:dyDescent="0.2"/>
    <row r="8101" ht="12.75" customHeight="1" x14ac:dyDescent="0.2"/>
    <row r="8102" ht="12.75" customHeight="1" x14ac:dyDescent="0.2"/>
    <row r="8103" ht="12.75" customHeight="1" x14ac:dyDescent="0.2"/>
    <row r="8104" ht="12.75" customHeight="1" x14ac:dyDescent="0.2"/>
    <row r="8105" ht="12.75" customHeight="1" x14ac:dyDescent="0.2"/>
    <row r="8106" ht="12.75" customHeight="1" x14ac:dyDescent="0.2"/>
    <row r="8107" ht="12.75" customHeight="1" x14ac:dyDescent="0.2"/>
    <row r="8108" ht="12.75" customHeight="1" x14ac:dyDescent="0.2"/>
    <row r="8109" ht="12.75" customHeight="1" x14ac:dyDescent="0.2"/>
    <row r="8110" ht="12.75" customHeight="1" x14ac:dyDescent="0.2"/>
    <row r="8111" ht="12.75" customHeight="1" x14ac:dyDescent="0.2"/>
    <row r="8112" ht="12.75" customHeight="1" x14ac:dyDescent="0.2"/>
    <row r="8113" ht="12.75" customHeight="1" x14ac:dyDescent="0.2"/>
    <row r="8114" ht="12.75" customHeight="1" x14ac:dyDescent="0.2"/>
    <row r="8115" ht="12.75" customHeight="1" x14ac:dyDescent="0.2"/>
    <row r="8116" ht="12.75" customHeight="1" x14ac:dyDescent="0.2"/>
    <row r="8117" ht="12.75" customHeight="1" x14ac:dyDescent="0.2"/>
    <row r="8118" ht="12.75" customHeight="1" x14ac:dyDescent="0.2"/>
    <row r="8119" ht="12.75" customHeight="1" x14ac:dyDescent="0.2"/>
    <row r="8120" ht="12.75" customHeight="1" x14ac:dyDescent="0.2"/>
    <row r="8121" ht="12.75" customHeight="1" x14ac:dyDescent="0.2"/>
    <row r="8122" ht="12.75" customHeight="1" x14ac:dyDescent="0.2"/>
    <row r="8123" ht="12.75" customHeight="1" x14ac:dyDescent="0.2"/>
    <row r="8124" ht="12.75" customHeight="1" x14ac:dyDescent="0.2"/>
    <row r="8125" ht="12.75" customHeight="1" x14ac:dyDescent="0.2"/>
    <row r="8126" ht="12.75" customHeight="1" x14ac:dyDescent="0.2"/>
    <row r="8127" ht="12.75" customHeight="1" x14ac:dyDescent="0.2"/>
    <row r="8128" ht="12.75" customHeight="1" x14ac:dyDescent="0.2"/>
    <row r="8129" ht="12.75" customHeight="1" x14ac:dyDescent="0.2"/>
    <row r="8130" ht="12.75" customHeight="1" x14ac:dyDescent="0.2"/>
    <row r="8131" ht="12.75" customHeight="1" x14ac:dyDescent="0.2"/>
    <row r="8132" ht="12.75" customHeight="1" x14ac:dyDescent="0.2"/>
    <row r="8133" ht="12.75" customHeight="1" x14ac:dyDescent="0.2"/>
    <row r="8134" ht="12.75" customHeight="1" x14ac:dyDescent="0.2"/>
    <row r="8135" ht="12.75" customHeight="1" x14ac:dyDescent="0.2"/>
    <row r="8136" ht="12.75" customHeight="1" x14ac:dyDescent="0.2"/>
    <row r="8137" ht="12.75" customHeight="1" x14ac:dyDescent="0.2"/>
    <row r="8138" ht="12.75" customHeight="1" x14ac:dyDescent="0.2"/>
    <row r="8139" ht="12.75" customHeight="1" x14ac:dyDescent="0.2"/>
    <row r="8140" ht="12.75" customHeight="1" x14ac:dyDescent="0.2"/>
    <row r="8141" ht="12.75" customHeight="1" x14ac:dyDescent="0.2"/>
    <row r="8142" ht="12.75" customHeight="1" x14ac:dyDescent="0.2"/>
    <row r="8143" ht="12.75" customHeight="1" x14ac:dyDescent="0.2"/>
    <row r="8144" ht="12.75" customHeight="1" x14ac:dyDescent="0.2"/>
    <row r="8145" ht="12.75" customHeight="1" x14ac:dyDescent="0.2"/>
    <row r="8146" ht="12.75" customHeight="1" x14ac:dyDescent="0.2"/>
    <row r="8147" ht="12.75" customHeight="1" x14ac:dyDescent="0.2"/>
    <row r="8148" ht="12.75" customHeight="1" x14ac:dyDescent="0.2"/>
    <row r="8149" ht="12.75" customHeight="1" x14ac:dyDescent="0.2"/>
    <row r="8150" ht="12.75" customHeight="1" x14ac:dyDescent="0.2"/>
    <row r="8151" ht="12.75" customHeight="1" x14ac:dyDescent="0.2"/>
    <row r="8152" ht="12.75" customHeight="1" x14ac:dyDescent="0.2"/>
    <row r="8153" ht="12.75" customHeight="1" x14ac:dyDescent="0.2"/>
    <row r="8154" ht="12.75" customHeight="1" x14ac:dyDescent="0.2"/>
    <row r="8155" ht="12.75" customHeight="1" x14ac:dyDescent="0.2"/>
    <row r="8156" ht="12.75" customHeight="1" x14ac:dyDescent="0.2"/>
    <row r="8157" ht="12.75" customHeight="1" x14ac:dyDescent="0.2"/>
    <row r="8158" ht="12.75" customHeight="1" x14ac:dyDescent="0.2"/>
    <row r="8159" ht="12.75" customHeight="1" x14ac:dyDescent="0.2"/>
    <row r="8160" ht="12.75" customHeight="1" x14ac:dyDescent="0.2"/>
    <row r="8161" ht="12.75" customHeight="1" x14ac:dyDescent="0.2"/>
    <row r="8162" ht="12.75" customHeight="1" x14ac:dyDescent="0.2"/>
    <row r="8163" ht="12.75" customHeight="1" x14ac:dyDescent="0.2"/>
    <row r="8164" ht="12.75" customHeight="1" x14ac:dyDescent="0.2"/>
    <row r="8165" ht="12.75" customHeight="1" x14ac:dyDescent="0.2"/>
    <row r="8166" ht="12.75" customHeight="1" x14ac:dyDescent="0.2"/>
    <row r="8167" ht="12.75" customHeight="1" x14ac:dyDescent="0.2"/>
    <row r="8168" ht="12.75" customHeight="1" x14ac:dyDescent="0.2"/>
    <row r="8169" ht="12.75" customHeight="1" x14ac:dyDescent="0.2"/>
    <row r="8170" ht="12.75" customHeight="1" x14ac:dyDescent="0.2"/>
    <row r="8171" ht="12.75" customHeight="1" x14ac:dyDescent="0.2"/>
    <row r="8172" ht="12.75" customHeight="1" x14ac:dyDescent="0.2"/>
    <row r="8173" ht="12.75" customHeight="1" x14ac:dyDescent="0.2"/>
    <row r="8174" ht="12.75" customHeight="1" x14ac:dyDescent="0.2"/>
    <row r="8175" ht="12.75" customHeight="1" x14ac:dyDescent="0.2"/>
    <row r="8176" ht="12.75" customHeight="1" x14ac:dyDescent="0.2"/>
    <row r="8177" ht="12.75" customHeight="1" x14ac:dyDescent="0.2"/>
    <row r="8178" ht="12.75" customHeight="1" x14ac:dyDescent="0.2"/>
    <row r="8179" ht="12.75" customHeight="1" x14ac:dyDescent="0.2"/>
    <row r="8180" ht="12.75" customHeight="1" x14ac:dyDescent="0.2"/>
    <row r="8181" ht="12.75" customHeight="1" x14ac:dyDescent="0.2"/>
    <row r="8182" ht="12.75" customHeight="1" x14ac:dyDescent="0.2"/>
    <row r="8183" ht="12.75" customHeight="1" x14ac:dyDescent="0.2"/>
    <row r="8184" ht="12.75" customHeight="1" x14ac:dyDescent="0.2"/>
    <row r="8185" ht="12.75" customHeight="1" x14ac:dyDescent="0.2"/>
    <row r="8186" ht="12.75" customHeight="1" x14ac:dyDescent="0.2"/>
    <row r="8187" ht="12.75" customHeight="1" x14ac:dyDescent="0.2"/>
    <row r="8188" ht="12.75" customHeight="1" x14ac:dyDescent="0.2"/>
    <row r="8189" ht="12.75" customHeight="1" x14ac:dyDescent="0.2"/>
    <row r="8190" ht="12.75" customHeight="1" x14ac:dyDescent="0.2"/>
    <row r="8191" ht="12.75" customHeight="1" x14ac:dyDescent="0.2"/>
    <row r="8192" ht="12.75" customHeight="1" x14ac:dyDescent="0.2"/>
    <row r="8193" ht="12.75" customHeight="1" x14ac:dyDescent="0.2"/>
    <row r="8194" ht="12.75" customHeight="1" x14ac:dyDescent="0.2"/>
    <row r="8195" ht="12.75" customHeight="1" x14ac:dyDescent="0.2"/>
    <row r="8196" ht="12.75" customHeight="1" x14ac:dyDescent="0.2"/>
    <row r="8197" ht="12.75" customHeight="1" x14ac:dyDescent="0.2"/>
    <row r="8198" ht="12.75" customHeight="1" x14ac:dyDescent="0.2"/>
    <row r="8199" ht="12.75" customHeight="1" x14ac:dyDescent="0.2"/>
    <row r="8200" ht="12.75" customHeight="1" x14ac:dyDescent="0.2"/>
    <row r="8201" ht="12.75" customHeight="1" x14ac:dyDescent="0.2"/>
    <row r="8202" ht="12.75" customHeight="1" x14ac:dyDescent="0.2"/>
    <row r="8203" ht="12.75" customHeight="1" x14ac:dyDescent="0.2"/>
    <row r="8204" ht="12.75" customHeight="1" x14ac:dyDescent="0.2"/>
    <row r="8205" ht="12.75" customHeight="1" x14ac:dyDescent="0.2"/>
    <row r="8206" ht="12.75" customHeight="1" x14ac:dyDescent="0.2"/>
    <row r="8207" ht="12.75" customHeight="1" x14ac:dyDescent="0.2"/>
    <row r="8208" ht="12.75" customHeight="1" x14ac:dyDescent="0.2"/>
    <row r="8209" ht="12.75" customHeight="1" x14ac:dyDescent="0.2"/>
    <row r="8210" ht="12.75" customHeight="1" x14ac:dyDescent="0.2"/>
    <row r="8211" ht="12.75" customHeight="1" x14ac:dyDescent="0.2"/>
    <row r="8212" ht="12.75" customHeight="1" x14ac:dyDescent="0.2"/>
    <row r="8213" ht="12.75" customHeight="1" x14ac:dyDescent="0.2"/>
    <row r="8214" ht="12.75" customHeight="1" x14ac:dyDescent="0.2"/>
    <row r="8215" ht="12.75" customHeight="1" x14ac:dyDescent="0.2"/>
    <row r="8216" ht="12.75" customHeight="1" x14ac:dyDescent="0.2"/>
    <row r="8217" ht="12.75" customHeight="1" x14ac:dyDescent="0.2"/>
    <row r="8218" ht="12.75" customHeight="1" x14ac:dyDescent="0.2"/>
    <row r="8219" ht="12.75" customHeight="1" x14ac:dyDescent="0.2"/>
    <row r="8220" ht="12.75" customHeight="1" x14ac:dyDescent="0.2"/>
    <row r="8221" ht="12.75" customHeight="1" x14ac:dyDescent="0.2"/>
    <row r="8222" ht="12.75" customHeight="1" x14ac:dyDescent="0.2"/>
    <row r="8223" ht="12.75" customHeight="1" x14ac:dyDescent="0.2"/>
    <row r="8224" ht="12.75" customHeight="1" x14ac:dyDescent="0.2"/>
    <row r="8225" ht="12.75" customHeight="1" x14ac:dyDescent="0.2"/>
    <row r="8226" ht="12.75" customHeight="1" x14ac:dyDescent="0.2"/>
    <row r="8227" ht="12.75" customHeight="1" x14ac:dyDescent="0.2"/>
    <row r="8228" ht="12.75" customHeight="1" x14ac:dyDescent="0.2"/>
    <row r="8229" ht="12.75" customHeight="1" x14ac:dyDescent="0.2"/>
    <row r="8230" ht="12.75" customHeight="1" x14ac:dyDescent="0.2"/>
    <row r="8231" ht="12.75" customHeight="1" x14ac:dyDescent="0.2"/>
    <row r="8232" ht="12.75" customHeight="1" x14ac:dyDescent="0.2"/>
    <row r="8233" ht="12.75" customHeight="1" x14ac:dyDescent="0.2"/>
    <row r="8234" ht="12.75" customHeight="1" x14ac:dyDescent="0.2"/>
    <row r="8235" ht="12.75" customHeight="1" x14ac:dyDescent="0.2"/>
    <row r="8236" ht="12.75" customHeight="1" x14ac:dyDescent="0.2"/>
    <row r="8237" ht="12.75" customHeight="1" x14ac:dyDescent="0.2"/>
    <row r="8238" ht="12.75" customHeight="1" x14ac:dyDescent="0.2"/>
    <row r="8239" ht="12.75" customHeight="1" x14ac:dyDescent="0.2"/>
    <row r="8240" ht="12.75" customHeight="1" x14ac:dyDescent="0.2"/>
    <row r="8241" ht="12.75" customHeight="1" x14ac:dyDescent="0.2"/>
    <row r="8242" ht="12.75" customHeight="1" x14ac:dyDescent="0.2"/>
    <row r="8243" ht="12.75" customHeight="1" x14ac:dyDescent="0.2"/>
    <row r="8244" ht="12.75" customHeight="1" x14ac:dyDescent="0.2"/>
    <row r="8245" ht="12.75" customHeight="1" x14ac:dyDescent="0.2"/>
    <row r="8246" ht="12.75" customHeight="1" x14ac:dyDescent="0.2"/>
    <row r="8247" ht="12.75" customHeight="1" x14ac:dyDescent="0.2"/>
    <row r="8248" ht="12.75" customHeight="1" x14ac:dyDescent="0.2"/>
    <row r="8249" ht="12.75" customHeight="1" x14ac:dyDescent="0.2"/>
    <row r="8250" ht="12.75" customHeight="1" x14ac:dyDescent="0.2"/>
    <row r="8251" ht="12.75" customHeight="1" x14ac:dyDescent="0.2"/>
    <row r="8252" ht="12.75" customHeight="1" x14ac:dyDescent="0.2"/>
    <row r="8253" ht="12.75" customHeight="1" x14ac:dyDescent="0.2"/>
    <row r="8254" ht="12.75" customHeight="1" x14ac:dyDescent="0.2"/>
    <row r="8255" ht="12.75" customHeight="1" x14ac:dyDescent="0.2"/>
    <row r="8256" ht="12.75" customHeight="1" x14ac:dyDescent="0.2"/>
    <row r="8257" ht="12.75" customHeight="1" x14ac:dyDescent="0.2"/>
    <row r="8258" ht="12.75" customHeight="1" x14ac:dyDescent="0.2"/>
    <row r="8259" ht="12.75" customHeight="1" x14ac:dyDescent="0.2"/>
    <row r="8260" ht="12.75" customHeight="1" x14ac:dyDescent="0.2"/>
    <row r="8261" ht="12.75" customHeight="1" x14ac:dyDescent="0.2"/>
    <row r="8262" ht="12.75" customHeight="1" x14ac:dyDescent="0.2"/>
    <row r="8263" ht="12.75" customHeight="1" x14ac:dyDescent="0.2"/>
    <row r="8264" ht="12.75" customHeight="1" x14ac:dyDescent="0.2"/>
    <row r="8265" ht="12.75" customHeight="1" x14ac:dyDescent="0.2"/>
    <row r="8266" ht="12.75" customHeight="1" x14ac:dyDescent="0.2"/>
    <row r="8267" ht="12.75" customHeight="1" x14ac:dyDescent="0.2"/>
    <row r="8268" ht="12.75" customHeight="1" x14ac:dyDescent="0.2"/>
    <row r="8269" ht="12.75" customHeight="1" x14ac:dyDescent="0.2"/>
    <row r="8270" ht="12.75" customHeight="1" x14ac:dyDescent="0.2"/>
    <row r="8271" ht="12.75" customHeight="1" x14ac:dyDescent="0.2"/>
    <row r="8272" ht="12.75" customHeight="1" x14ac:dyDescent="0.2"/>
    <row r="8273" ht="12.75" customHeight="1" x14ac:dyDescent="0.2"/>
    <row r="8274" ht="12.75" customHeight="1" x14ac:dyDescent="0.2"/>
    <row r="8275" ht="12.75" customHeight="1" x14ac:dyDescent="0.2"/>
    <row r="8276" ht="12.75" customHeight="1" x14ac:dyDescent="0.2"/>
    <row r="8277" ht="12.75" customHeight="1" x14ac:dyDescent="0.2"/>
    <row r="8278" ht="12.75" customHeight="1" x14ac:dyDescent="0.2"/>
    <row r="8279" ht="12.75" customHeight="1" x14ac:dyDescent="0.2"/>
    <row r="8280" ht="12.75" customHeight="1" x14ac:dyDescent="0.2"/>
    <row r="8281" ht="12.75" customHeight="1" x14ac:dyDescent="0.2"/>
    <row r="8282" ht="12.75" customHeight="1" x14ac:dyDescent="0.2"/>
    <row r="8283" ht="12.75" customHeight="1" x14ac:dyDescent="0.2"/>
    <row r="8284" ht="12.75" customHeight="1" x14ac:dyDescent="0.2"/>
    <row r="8285" ht="12.75" customHeight="1" x14ac:dyDescent="0.2"/>
    <row r="8286" ht="12.75" customHeight="1" x14ac:dyDescent="0.2"/>
    <row r="8287" ht="12.75" customHeight="1" x14ac:dyDescent="0.2"/>
    <row r="8288" ht="12.75" customHeight="1" x14ac:dyDescent="0.2"/>
    <row r="8289" ht="12.75" customHeight="1" x14ac:dyDescent="0.2"/>
    <row r="8290" ht="12.75" customHeight="1" x14ac:dyDescent="0.2"/>
    <row r="8291" ht="12.75" customHeight="1" x14ac:dyDescent="0.2"/>
    <row r="8292" ht="12.75" customHeight="1" x14ac:dyDescent="0.2"/>
    <row r="8293" ht="12.75" customHeight="1" x14ac:dyDescent="0.2"/>
    <row r="8294" ht="12.75" customHeight="1" x14ac:dyDescent="0.2"/>
    <row r="8295" ht="12.75" customHeight="1" x14ac:dyDescent="0.2"/>
    <row r="8296" ht="12.75" customHeight="1" x14ac:dyDescent="0.2"/>
    <row r="8297" ht="12.75" customHeight="1" x14ac:dyDescent="0.2"/>
    <row r="8298" ht="12.75" customHeight="1" x14ac:dyDescent="0.2"/>
    <row r="8299" ht="12.75" customHeight="1" x14ac:dyDescent="0.2"/>
    <row r="8300" ht="12.75" customHeight="1" x14ac:dyDescent="0.2"/>
    <row r="8301" ht="12.75" customHeight="1" x14ac:dyDescent="0.2"/>
    <row r="8302" ht="12.75" customHeight="1" x14ac:dyDescent="0.2"/>
    <row r="8303" ht="12.75" customHeight="1" x14ac:dyDescent="0.2"/>
    <row r="8304" ht="12.75" customHeight="1" x14ac:dyDescent="0.2"/>
    <row r="8305" ht="12.75" customHeight="1" x14ac:dyDescent="0.2"/>
    <row r="8306" ht="12.75" customHeight="1" x14ac:dyDescent="0.2"/>
    <row r="8307" ht="12.75" customHeight="1" x14ac:dyDescent="0.2"/>
    <row r="8308" ht="12.75" customHeight="1" x14ac:dyDescent="0.2"/>
    <row r="8309" ht="12.75" customHeight="1" x14ac:dyDescent="0.2"/>
    <row r="8310" ht="12.75" customHeight="1" x14ac:dyDescent="0.2"/>
    <row r="8311" ht="12.75" customHeight="1" x14ac:dyDescent="0.2"/>
    <row r="8312" ht="12.75" customHeight="1" x14ac:dyDescent="0.2"/>
    <row r="8313" ht="12.75" customHeight="1" x14ac:dyDescent="0.2"/>
    <row r="8314" ht="12.75" customHeight="1" x14ac:dyDescent="0.2"/>
    <row r="8315" ht="12.75" customHeight="1" x14ac:dyDescent="0.2"/>
    <row r="8316" ht="12.75" customHeight="1" x14ac:dyDescent="0.2"/>
    <row r="8317" ht="12.75" customHeight="1" x14ac:dyDescent="0.2"/>
    <row r="8318" ht="12.75" customHeight="1" x14ac:dyDescent="0.2"/>
    <row r="8319" ht="12.75" customHeight="1" x14ac:dyDescent="0.2"/>
    <row r="8320" ht="12.75" customHeight="1" x14ac:dyDescent="0.2"/>
    <row r="8321" ht="12.75" customHeight="1" x14ac:dyDescent="0.2"/>
    <row r="8322" ht="12.75" customHeight="1" x14ac:dyDescent="0.2"/>
    <row r="8323" ht="12.75" customHeight="1" x14ac:dyDescent="0.2"/>
    <row r="8324" ht="12.75" customHeight="1" x14ac:dyDescent="0.2"/>
    <row r="8325" ht="12.75" customHeight="1" x14ac:dyDescent="0.2"/>
    <row r="8326" ht="12.75" customHeight="1" x14ac:dyDescent="0.2"/>
    <row r="8327" ht="12.75" customHeight="1" x14ac:dyDescent="0.2"/>
    <row r="8328" ht="12.75" customHeight="1" x14ac:dyDescent="0.2"/>
    <row r="8329" ht="12.75" customHeight="1" x14ac:dyDescent="0.2"/>
    <row r="8330" ht="12.75" customHeight="1" x14ac:dyDescent="0.2"/>
    <row r="8331" ht="12.75" customHeight="1" x14ac:dyDescent="0.2"/>
    <row r="8332" ht="12.75" customHeight="1" x14ac:dyDescent="0.2"/>
    <row r="8333" ht="12.75" customHeight="1" x14ac:dyDescent="0.2"/>
    <row r="8334" ht="12.75" customHeight="1" x14ac:dyDescent="0.2"/>
    <row r="8335" ht="12.75" customHeight="1" x14ac:dyDescent="0.2"/>
    <row r="8336" ht="12.75" customHeight="1" x14ac:dyDescent="0.2"/>
    <row r="8337" ht="12.75" customHeight="1" x14ac:dyDescent="0.2"/>
    <row r="8338" ht="12.75" customHeight="1" x14ac:dyDescent="0.2"/>
    <row r="8339" ht="12.75" customHeight="1" x14ac:dyDescent="0.2"/>
    <row r="8340" ht="12.75" customHeight="1" x14ac:dyDescent="0.2"/>
    <row r="8341" ht="12.75" customHeight="1" x14ac:dyDescent="0.2"/>
    <row r="8342" ht="12.75" customHeight="1" x14ac:dyDescent="0.2"/>
    <row r="8343" ht="12.75" customHeight="1" x14ac:dyDescent="0.2"/>
    <row r="8344" ht="12.75" customHeight="1" x14ac:dyDescent="0.2"/>
    <row r="8345" ht="12.75" customHeight="1" x14ac:dyDescent="0.2"/>
    <row r="8346" ht="12.75" customHeight="1" x14ac:dyDescent="0.2"/>
    <row r="8347" ht="12.75" customHeight="1" x14ac:dyDescent="0.2"/>
    <row r="8348" ht="12.75" customHeight="1" x14ac:dyDescent="0.2"/>
    <row r="8349" ht="12.75" customHeight="1" x14ac:dyDescent="0.2"/>
    <row r="8350" ht="12.75" customHeight="1" x14ac:dyDescent="0.2"/>
    <row r="8351" ht="12.75" customHeight="1" x14ac:dyDescent="0.2"/>
    <row r="8352" ht="12.75" customHeight="1" x14ac:dyDescent="0.2"/>
    <row r="8353" ht="12.75" customHeight="1" x14ac:dyDescent="0.2"/>
    <row r="8354" ht="12.75" customHeight="1" x14ac:dyDescent="0.2"/>
    <row r="8355" ht="12.75" customHeight="1" x14ac:dyDescent="0.2"/>
    <row r="8356" ht="12.75" customHeight="1" x14ac:dyDescent="0.2"/>
    <row r="8357" ht="12.75" customHeight="1" x14ac:dyDescent="0.2"/>
    <row r="8358" ht="12.75" customHeight="1" x14ac:dyDescent="0.2"/>
    <row r="8359" ht="12.75" customHeight="1" x14ac:dyDescent="0.2"/>
    <row r="8360" ht="12.75" customHeight="1" x14ac:dyDescent="0.2"/>
    <row r="8361" ht="12.75" customHeight="1" x14ac:dyDescent="0.2"/>
    <row r="8362" ht="12.75" customHeight="1" x14ac:dyDescent="0.2"/>
    <row r="8363" ht="12.75" customHeight="1" x14ac:dyDescent="0.2"/>
    <row r="8364" ht="12.75" customHeight="1" x14ac:dyDescent="0.2"/>
    <row r="8365" ht="12.75" customHeight="1" x14ac:dyDescent="0.2"/>
    <row r="8366" ht="12.75" customHeight="1" x14ac:dyDescent="0.2"/>
    <row r="8367" ht="12.75" customHeight="1" x14ac:dyDescent="0.2"/>
    <row r="8368" ht="12.75" customHeight="1" x14ac:dyDescent="0.2"/>
    <row r="8369" ht="12.75" customHeight="1" x14ac:dyDescent="0.2"/>
    <row r="8370" ht="12.75" customHeight="1" x14ac:dyDescent="0.2"/>
    <row r="8371" ht="12.75" customHeight="1" x14ac:dyDescent="0.2"/>
    <row r="8372" ht="12.75" customHeight="1" x14ac:dyDescent="0.2"/>
    <row r="8373" ht="12.75" customHeight="1" x14ac:dyDescent="0.2"/>
    <row r="8374" ht="12.75" customHeight="1" x14ac:dyDescent="0.2"/>
    <row r="8375" ht="12.75" customHeight="1" x14ac:dyDescent="0.2"/>
    <row r="8376" ht="12.75" customHeight="1" x14ac:dyDescent="0.2"/>
    <row r="8377" ht="12.75" customHeight="1" x14ac:dyDescent="0.2"/>
    <row r="8378" ht="12.75" customHeight="1" x14ac:dyDescent="0.2"/>
    <row r="8379" ht="12.75" customHeight="1" x14ac:dyDescent="0.2"/>
    <row r="8380" ht="12.75" customHeight="1" x14ac:dyDescent="0.2"/>
    <row r="8381" ht="12.75" customHeight="1" x14ac:dyDescent="0.2"/>
    <row r="8382" ht="12.75" customHeight="1" x14ac:dyDescent="0.2"/>
    <row r="8383" ht="12.75" customHeight="1" x14ac:dyDescent="0.2"/>
    <row r="8384" ht="12.75" customHeight="1" x14ac:dyDescent="0.2"/>
    <row r="8385" ht="12.75" customHeight="1" x14ac:dyDescent="0.2"/>
    <row r="8386" ht="12.75" customHeight="1" x14ac:dyDescent="0.2"/>
    <row r="8387" ht="12.75" customHeight="1" x14ac:dyDescent="0.2"/>
    <row r="8388" ht="12.75" customHeight="1" x14ac:dyDescent="0.2"/>
    <row r="8389" ht="12.75" customHeight="1" x14ac:dyDescent="0.2"/>
    <row r="8390" ht="12.75" customHeight="1" x14ac:dyDescent="0.2"/>
    <row r="8391" ht="12.75" customHeight="1" x14ac:dyDescent="0.2"/>
    <row r="8392" ht="12.75" customHeight="1" x14ac:dyDescent="0.2"/>
    <row r="8393" ht="12.75" customHeight="1" x14ac:dyDescent="0.2"/>
    <row r="8394" ht="12.75" customHeight="1" x14ac:dyDescent="0.2"/>
    <row r="8395" ht="12.75" customHeight="1" x14ac:dyDescent="0.2"/>
    <row r="8396" ht="12.75" customHeight="1" x14ac:dyDescent="0.2"/>
    <row r="8397" ht="12.75" customHeight="1" x14ac:dyDescent="0.2"/>
    <row r="8398" ht="12.75" customHeight="1" x14ac:dyDescent="0.2"/>
    <row r="8399" ht="12.75" customHeight="1" x14ac:dyDescent="0.2"/>
    <row r="8400" ht="12.75" customHeight="1" x14ac:dyDescent="0.2"/>
    <row r="8401" ht="12.75" customHeight="1" x14ac:dyDescent="0.2"/>
    <row r="8402" ht="12.75" customHeight="1" x14ac:dyDescent="0.2"/>
    <row r="8403" ht="12.75" customHeight="1" x14ac:dyDescent="0.2"/>
    <row r="8404" ht="12.75" customHeight="1" x14ac:dyDescent="0.2"/>
    <row r="8405" ht="12.75" customHeight="1" x14ac:dyDescent="0.2"/>
    <row r="8406" ht="12.75" customHeight="1" x14ac:dyDescent="0.2"/>
    <row r="8407" ht="12.75" customHeight="1" x14ac:dyDescent="0.2"/>
    <row r="8408" ht="12.75" customHeight="1" x14ac:dyDescent="0.2"/>
    <row r="8409" ht="12.75" customHeight="1" x14ac:dyDescent="0.2"/>
    <row r="8410" ht="12.75" customHeight="1" x14ac:dyDescent="0.2"/>
    <row r="8411" ht="12.75" customHeight="1" x14ac:dyDescent="0.2"/>
    <row r="8412" ht="12.75" customHeight="1" x14ac:dyDescent="0.2"/>
    <row r="8413" ht="12.75" customHeight="1" x14ac:dyDescent="0.2"/>
    <row r="8414" ht="12.75" customHeight="1" x14ac:dyDescent="0.2"/>
    <row r="8415" ht="12.75" customHeight="1" x14ac:dyDescent="0.2"/>
    <row r="8416" ht="12.75" customHeight="1" x14ac:dyDescent="0.2"/>
    <row r="8417" ht="12.75" customHeight="1" x14ac:dyDescent="0.2"/>
    <row r="8418" ht="12.75" customHeight="1" x14ac:dyDescent="0.2"/>
    <row r="8419" ht="12.75" customHeight="1" x14ac:dyDescent="0.2"/>
    <row r="8420" ht="12.75" customHeight="1" x14ac:dyDescent="0.2"/>
    <row r="8421" ht="12.75" customHeight="1" x14ac:dyDescent="0.2"/>
    <row r="8422" ht="12.75" customHeight="1" x14ac:dyDescent="0.2"/>
    <row r="8423" ht="12.75" customHeight="1" x14ac:dyDescent="0.2"/>
    <row r="8424" ht="12.75" customHeight="1" x14ac:dyDescent="0.2"/>
    <row r="8425" ht="12.75" customHeight="1" x14ac:dyDescent="0.2"/>
    <row r="8426" ht="12.75" customHeight="1" x14ac:dyDescent="0.2"/>
    <row r="8427" ht="12.75" customHeight="1" x14ac:dyDescent="0.2"/>
    <row r="8428" ht="12.75" customHeight="1" x14ac:dyDescent="0.2"/>
    <row r="8429" ht="12.75" customHeight="1" x14ac:dyDescent="0.2"/>
    <row r="8430" ht="12.75" customHeight="1" x14ac:dyDescent="0.2"/>
    <row r="8431" ht="12.75" customHeight="1" x14ac:dyDescent="0.2"/>
    <row r="8432" ht="12.75" customHeight="1" x14ac:dyDescent="0.2"/>
    <row r="8433" ht="12.75" customHeight="1" x14ac:dyDescent="0.2"/>
    <row r="8434" ht="12.75" customHeight="1" x14ac:dyDescent="0.2"/>
    <row r="8435" ht="12.75" customHeight="1" x14ac:dyDescent="0.2"/>
    <row r="8436" ht="12.75" customHeight="1" x14ac:dyDescent="0.2"/>
    <row r="8437" ht="12.75" customHeight="1" x14ac:dyDescent="0.2"/>
    <row r="8438" ht="12.75" customHeight="1" x14ac:dyDescent="0.2"/>
    <row r="8439" ht="12.75" customHeight="1" x14ac:dyDescent="0.2"/>
    <row r="8440" ht="12.75" customHeight="1" x14ac:dyDescent="0.2"/>
    <row r="8441" ht="12.75" customHeight="1" x14ac:dyDescent="0.2"/>
    <row r="8442" ht="12.75" customHeight="1" x14ac:dyDescent="0.2"/>
    <row r="8443" ht="12.75" customHeight="1" x14ac:dyDescent="0.2"/>
    <row r="8444" ht="12.75" customHeight="1" x14ac:dyDescent="0.2"/>
    <row r="8445" ht="12.75" customHeight="1" x14ac:dyDescent="0.2"/>
    <row r="8446" ht="12.75" customHeight="1" x14ac:dyDescent="0.2"/>
    <row r="8447" ht="12.75" customHeight="1" x14ac:dyDescent="0.2"/>
    <row r="8448" ht="12.75" customHeight="1" x14ac:dyDescent="0.2"/>
    <row r="8449" ht="12.75" customHeight="1" x14ac:dyDescent="0.2"/>
    <row r="8450" ht="12.75" customHeight="1" x14ac:dyDescent="0.2"/>
    <row r="8451" ht="12.75" customHeight="1" x14ac:dyDescent="0.2"/>
    <row r="8452" ht="12.75" customHeight="1" x14ac:dyDescent="0.2"/>
    <row r="8453" ht="12.75" customHeight="1" x14ac:dyDescent="0.2"/>
    <row r="8454" ht="12.75" customHeight="1" x14ac:dyDescent="0.2"/>
    <row r="8455" ht="12.75" customHeight="1" x14ac:dyDescent="0.2"/>
    <row r="8456" ht="12.75" customHeight="1" x14ac:dyDescent="0.2"/>
    <row r="8457" ht="12.75" customHeight="1" x14ac:dyDescent="0.2"/>
    <row r="8458" ht="12.75" customHeight="1" x14ac:dyDescent="0.2"/>
    <row r="8459" ht="12.75" customHeight="1" x14ac:dyDescent="0.2"/>
    <row r="8460" ht="12.75" customHeight="1" x14ac:dyDescent="0.2"/>
    <row r="8461" ht="12.75" customHeight="1" x14ac:dyDescent="0.2"/>
    <row r="8462" ht="12.75" customHeight="1" x14ac:dyDescent="0.2"/>
    <row r="8463" ht="12.75" customHeight="1" x14ac:dyDescent="0.2"/>
    <row r="8464" ht="12.75" customHeight="1" x14ac:dyDescent="0.2"/>
    <row r="8465" ht="12.75" customHeight="1" x14ac:dyDescent="0.2"/>
    <row r="8466" ht="12.75" customHeight="1" x14ac:dyDescent="0.2"/>
    <row r="8467" ht="12.75" customHeight="1" x14ac:dyDescent="0.2"/>
    <row r="8468" ht="12.75" customHeight="1" x14ac:dyDescent="0.2"/>
    <row r="8469" ht="12.75" customHeight="1" x14ac:dyDescent="0.2"/>
    <row r="8470" ht="12.75" customHeight="1" x14ac:dyDescent="0.2"/>
    <row r="8471" ht="12.75" customHeight="1" x14ac:dyDescent="0.2"/>
    <row r="8472" ht="12.75" customHeight="1" x14ac:dyDescent="0.2"/>
    <row r="8473" ht="12.75" customHeight="1" x14ac:dyDescent="0.2"/>
    <row r="8474" ht="12.75" customHeight="1" x14ac:dyDescent="0.2"/>
    <row r="8475" ht="12.75" customHeight="1" x14ac:dyDescent="0.2"/>
    <row r="8476" ht="12.75" customHeight="1" x14ac:dyDescent="0.2"/>
    <row r="8477" ht="12.75" customHeight="1" x14ac:dyDescent="0.2"/>
    <row r="8478" ht="12.75" customHeight="1" x14ac:dyDescent="0.2"/>
    <row r="8479" ht="12.75" customHeight="1" x14ac:dyDescent="0.2"/>
    <row r="8480" ht="12.75" customHeight="1" x14ac:dyDescent="0.2"/>
    <row r="8481" ht="12.75" customHeight="1" x14ac:dyDescent="0.2"/>
    <row r="8482" ht="12.75" customHeight="1" x14ac:dyDescent="0.2"/>
    <row r="8483" ht="12.75" customHeight="1" x14ac:dyDescent="0.2"/>
    <row r="8484" ht="12.75" customHeight="1" x14ac:dyDescent="0.2"/>
    <row r="8485" ht="12.75" customHeight="1" x14ac:dyDescent="0.2"/>
    <row r="8486" ht="12.75" customHeight="1" x14ac:dyDescent="0.2"/>
    <row r="8487" ht="12.75" customHeight="1" x14ac:dyDescent="0.2"/>
    <row r="8488" ht="12.75" customHeight="1" x14ac:dyDescent="0.2"/>
    <row r="8489" ht="12.75" customHeight="1" x14ac:dyDescent="0.2"/>
    <row r="8490" ht="12.75" customHeight="1" x14ac:dyDescent="0.2"/>
    <row r="8491" ht="12.75" customHeight="1" x14ac:dyDescent="0.2"/>
    <row r="8492" ht="12.75" customHeight="1" x14ac:dyDescent="0.2"/>
    <row r="8493" ht="12.75" customHeight="1" x14ac:dyDescent="0.2"/>
    <row r="8494" ht="12.75" customHeight="1" x14ac:dyDescent="0.2"/>
    <row r="8495" ht="12.75" customHeight="1" x14ac:dyDescent="0.2"/>
    <row r="8496" ht="12.75" customHeight="1" x14ac:dyDescent="0.2"/>
    <row r="8497" ht="12.75" customHeight="1" x14ac:dyDescent="0.2"/>
    <row r="8498" ht="12.75" customHeight="1" x14ac:dyDescent="0.2"/>
    <row r="8499" ht="12.75" customHeight="1" x14ac:dyDescent="0.2"/>
    <row r="8500" ht="12.75" customHeight="1" x14ac:dyDescent="0.2"/>
    <row r="8501" ht="12.75" customHeight="1" x14ac:dyDescent="0.2"/>
    <row r="8502" ht="12.75" customHeight="1" x14ac:dyDescent="0.2"/>
    <row r="8503" ht="12.75" customHeight="1" x14ac:dyDescent="0.2"/>
    <row r="8504" ht="12.75" customHeight="1" x14ac:dyDescent="0.2"/>
    <row r="8505" ht="12.75" customHeight="1" x14ac:dyDescent="0.2"/>
    <row r="8506" ht="12.75" customHeight="1" x14ac:dyDescent="0.2"/>
    <row r="8507" ht="12.75" customHeight="1" x14ac:dyDescent="0.2"/>
    <row r="8508" ht="12.75" customHeight="1" x14ac:dyDescent="0.2"/>
    <row r="8509" ht="12.75" customHeight="1" x14ac:dyDescent="0.2"/>
    <row r="8510" ht="12.75" customHeight="1" x14ac:dyDescent="0.2"/>
    <row r="8511" ht="12.75" customHeight="1" x14ac:dyDescent="0.2"/>
    <row r="8512" ht="12.75" customHeight="1" x14ac:dyDescent="0.2"/>
    <row r="8513" ht="12.75" customHeight="1" x14ac:dyDescent="0.2"/>
    <row r="8514" ht="12.75" customHeight="1" x14ac:dyDescent="0.2"/>
    <row r="8515" ht="12.75" customHeight="1" x14ac:dyDescent="0.2"/>
    <row r="8516" ht="12.75" customHeight="1" x14ac:dyDescent="0.2"/>
    <row r="8517" ht="12.75" customHeight="1" x14ac:dyDescent="0.2"/>
    <row r="8518" ht="12.75" customHeight="1" x14ac:dyDescent="0.2"/>
    <row r="8519" ht="12.75" customHeight="1" x14ac:dyDescent="0.2"/>
    <row r="8520" ht="12.75" customHeight="1" x14ac:dyDescent="0.2"/>
    <row r="8521" ht="12.75" customHeight="1" x14ac:dyDescent="0.2"/>
    <row r="8522" ht="12.75" customHeight="1" x14ac:dyDescent="0.2"/>
    <row r="8523" ht="12.75" customHeight="1" x14ac:dyDescent="0.2"/>
    <row r="8524" ht="12.75" customHeight="1" x14ac:dyDescent="0.2"/>
    <row r="8525" ht="12.75" customHeight="1" x14ac:dyDescent="0.2"/>
    <row r="8526" ht="12.75" customHeight="1" x14ac:dyDescent="0.2"/>
    <row r="8527" ht="12.75" customHeight="1" x14ac:dyDescent="0.2"/>
    <row r="8528" ht="12.75" customHeight="1" x14ac:dyDescent="0.2"/>
    <row r="8529" ht="12.75" customHeight="1" x14ac:dyDescent="0.2"/>
    <row r="8530" ht="12.75" customHeight="1" x14ac:dyDescent="0.2"/>
    <row r="8531" ht="12.75" customHeight="1" x14ac:dyDescent="0.2"/>
    <row r="8532" ht="12.75" customHeight="1" x14ac:dyDescent="0.2"/>
    <row r="8533" ht="12.75" customHeight="1" x14ac:dyDescent="0.2"/>
    <row r="8534" ht="12.75" customHeight="1" x14ac:dyDescent="0.2"/>
    <row r="8535" ht="12.75" customHeight="1" x14ac:dyDescent="0.2"/>
    <row r="8536" ht="12.75" customHeight="1" x14ac:dyDescent="0.2"/>
    <row r="8537" ht="12.75" customHeight="1" x14ac:dyDescent="0.2"/>
    <row r="8538" ht="12.75" customHeight="1" x14ac:dyDescent="0.2"/>
    <row r="8539" ht="12.75" customHeight="1" x14ac:dyDescent="0.2"/>
    <row r="8540" ht="12.75" customHeight="1" x14ac:dyDescent="0.2"/>
    <row r="8541" ht="12.75" customHeight="1" x14ac:dyDescent="0.2"/>
    <row r="8542" ht="12.75" customHeight="1" x14ac:dyDescent="0.2"/>
    <row r="8543" ht="12.75" customHeight="1" x14ac:dyDescent="0.2"/>
    <row r="8544" ht="12.75" customHeight="1" x14ac:dyDescent="0.2"/>
    <row r="8545" ht="12.75" customHeight="1" x14ac:dyDescent="0.2"/>
    <row r="8546" ht="12.75" customHeight="1" x14ac:dyDescent="0.2"/>
    <row r="8547" ht="12.75" customHeight="1" x14ac:dyDescent="0.2"/>
    <row r="8548" ht="12.75" customHeight="1" x14ac:dyDescent="0.2"/>
    <row r="8549" ht="12.75" customHeight="1" x14ac:dyDescent="0.2"/>
    <row r="8550" ht="12.75" customHeight="1" x14ac:dyDescent="0.2"/>
    <row r="8551" ht="12.75" customHeight="1" x14ac:dyDescent="0.2"/>
    <row r="8552" ht="12.75" customHeight="1" x14ac:dyDescent="0.2"/>
    <row r="8553" ht="12.75" customHeight="1" x14ac:dyDescent="0.2"/>
    <row r="8554" ht="12.75" customHeight="1" x14ac:dyDescent="0.2"/>
    <row r="8555" ht="12.75" customHeight="1" x14ac:dyDescent="0.2"/>
    <row r="8556" ht="12.75" customHeight="1" x14ac:dyDescent="0.2"/>
    <row r="8557" ht="12.75" customHeight="1" x14ac:dyDescent="0.2"/>
    <row r="8558" ht="12.75" customHeight="1" x14ac:dyDescent="0.2"/>
    <row r="8559" ht="12.75" customHeight="1" x14ac:dyDescent="0.2"/>
    <row r="8560" ht="12.75" customHeight="1" x14ac:dyDescent="0.2"/>
    <row r="8561" ht="12.75" customHeight="1" x14ac:dyDescent="0.2"/>
    <row r="8562" ht="12.75" customHeight="1" x14ac:dyDescent="0.2"/>
    <row r="8563" ht="12.75" customHeight="1" x14ac:dyDescent="0.2"/>
    <row r="8564" ht="12.75" customHeight="1" x14ac:dyDescent="0.2"/>
    <row r="8565" ht="12.75" customHeight="1" x14ac:dyDescent="0.2"/>
    <row r="8566" ht="12.75" customHeight="1" x14ac:dyDescent="0.2"/>
    <row r="8567" ht="12.75" customHeight="1" x14ac:dyDescent="0.2"/>
    <row r="8568" ht="12.75" customHeight="1" x14ac:dyDescent="0.2"/>
    <row r="8569" ht="12.75" customHeight="1" x14ac:dyDescent="0.2"/>
    <row r="8570" ht="12.75" customHeight="1" x14ac:dyDescent="0.2"/>
    <row r="8571" ht="12.75" customHeight="1" x14ac:dyDescent="0.2"/>
    <row r="8572" ht="12.75" customHeight="1" x14ac:dyDescent="0.2"/>
    <row r="8573" ht="12.75" customHeight="1" x14ac:dyDescent="0.2"/>
    <row r="8574" ht="12.75" customHeight="1" x14ac:dyDescent="0.2"/>
    <row r="8575" ht="12.75" customHeight="1" x14ac:dyDescent="0.2"/>
    <row r="8576" ht="12.75" customHeight="1" x14ac:dyDescent="0.2"/>
    <row r="8577" ht="12.75" customHeight="1" x14ac:dyDescent="0.2"/>
    <row r="8578" ht="12.75" customHeight="1" x14ac:dyDescent="0.2"/>
    <row r="8579" ht="12.75" customHeight="1" x14ac:dyDescent="0.2"/>
    <row r="8580" ht="12.75" customHeight="1" x14ac:dyDescent="0.2"/>
    <row r="8581" ht="12.75" customHeight="1" x14ac:dyDescent="0.2"/>
    <row r="8582" ht="12.75" customHeight="1" x14ac:dyDescent="0.2"/>
    <row r="8583" ht="12.75" customHeight="1" x14ac:dyDescent="0.2"/>
    <row r="8584" ht="12.75" customHeight="1" x14ac:dyDescent="0.2"/>
    <row r="8585" ht="12.75" customHeight="1" x14ac:dyDescent="0.2"/>
    <row r="8586" ht="12.75" customHeight="1" x14ac:dyDescent="0.2"/>
    <row r="8587" ht="12.75" customHeight="1" x14ac:dyDescent="0.2"/>
    <row r="8588" ht="12.75" customHeight="1" x14ac:dyDescent="0.2"/>
    <row r="8589" ht="12.75" customHeight="1" x14ac:dyDescent="0.2"/>
    <row r="8590" ht="12.75" customHeight="1" x14ac:dyDescent="0.2"/>
    <row r="8591" ht="12.75" customHeight="1" x14ac:dyDescent="0.2"/>
    <row r="8592" ht="12.75" customHeight="1" x14ac:dyDescent="0.2"/>
    <row r="8593" ht="12.75" customHeight="1" x14ac:dyDescent="0.2"/>
    <row r="8594" ht="12.75" customHeight="1" x14ac:dyDescent="0.2"/>
    <row r="8595" ht="12.75" customHeight="1" x14ac:dyDescent="0.2"/>
    <row r="8596" ht="12.75" customHeight="1" x14ac:dyDescent="0.2"/>
    <row r="8597" ht="12.75" customHeight="1" x14ac:dyDescent="0.2"/>
    <row r="8598" ht="12.75" customHeight="1" x14ac:dyDescent="0.2"/>
    <row r="8599" ht="12.75" customHeight="1" x14ac:dyDescent="0.2"/>
    <row r="8600" ht="12.75" customHeight="1" x14ac:dyDescent="0.2"/>
    <row r="8601" ht="12.75" customHeight="1" x14ac:dyDescent="0.2"/>
    <row r="8602" ht="12.75" customHeight="1" x14ac:dyDescent="0.2"/>
    <row r="8603" ht="12.75" customHeight="1" x14ac:dyDescent="0.2"/>
    <row r="8604" ht="12.75" customHeight="1" x14ac:dyDescent="0.2"/>
    <row r="8605" ht="12.75" customHeight="1" x14ac:dyDescent="0.2"/>
    <row r="8606" ht="12.75" customHeight="1" x14ac:dyDescent="0.2"/>
    <row r="8607" ht="12.75" customHeight="1" x14ac:dyDescent="0.2"/>
    <row r="8608" ht="12.75" customHeight="1" x14ac:dyDescent="0.2"/>
    <row r="8609" ht="12.75" customHeight="1" x14ac:dyDescent="0.2"/>
    <row r="8610" ht="12.75" customHeight="1" x14ac:dyDescent="0.2"/>
    <row r="8611" ht="12.75" customHeight="1" x14ac:dyDescent="0.2"/>
    <row r="8612" ht="12.75" customHeight="1" x14ac:dyDescent="0.2"/>
    <row r="8613" ht="12.75" customHeight="1" x14ac:dyDescent="0.2"/>
    <row r="8614" ht="12.75" customHeight="1" x14ac:dyDescent="0.2"/>
    <row r="8615" ht="12.75" customHeight="1" x14ac:dyDescent="0.2"/>
    <row r="8616" ht="12.75" customHeight="1" x14ac:dyDescent="0.2"/>
    <row r="8617" ht="12.75" customHeight="1" x14ac:dyDescent="0.2"/>
    <row r="8618" ht="12.75" customHeight="1" x14ac:dyDescent="0.2"/>
    <row r="8619" ht="12.75" customHeight="1" x14ac:dyDescent="0.2"/>
    <row r="8620" ht="12.75" customHeight="1" x14ac:dyDescent="0.2"/>
    <row r="8621" ht="12.75" customHeight="1" x14ac:dyDescent="0.2"/>
    <row r="8622" ht="12.75" customHeight="1" x14ac:dyDescent="0.2"/>
    <row r="8623" ht="12.75" customHeight="1" x14ac:dyDescent="0.2"/>
    <row r="8624" ht="12.75" customHeight="1" x14ac:dyDescent="0.2"/>
    <row r="8625" ht="12.75" customHeight="1" x14ac:dyDescent="0.2"/>
    <row r="8626" ht="12.75" customHeight="1" x14ac:dyDescent="0.2"/>
    <row r="8627" ht="12.75" customHeight="1" x14ac:dyDescent="0.2"/>
    <row r="8628" ht="12.75" customHeight="1" x14ac:dyDescent="0.2"/>
    <row r="8629" ht="12.75" customHeight="1" x14ac:dyDescent="0.2"/>
    <row r="8630" ht="12.75" customHeight="1" x14ac:dyDescent="0.2"/>
    <row r="8631" ht="12.75" customHeight="1" x14ac:dyDescent="0.2"/>
    <row r="8632" ht="12.75" customHeight="1" x14ac:dyDescent="0.2"/>
    <row r="8633" ht="12.75" customHeight="1" x14ac:dyDescent="0.2"/>
    <row r="8634" ht="12.75" customHeight="1" x14ac:dyDescent="0.2"/>
    <row r="8635" ht="12.75" customHeight="1" x14ac:dyDescent="0.2"/>
    <row r="8636" ht="12.75" customHeight="1" x14ac:dyDescent="0.2"/>
    <row r="8637" ht="12.75" customHeight="1" x14ac:dyDescent="0.2"/>
    <row r="8638" ht="12.75" customHeight="1" x14ac:dyDescent="0.2"/>
    <row r="8639" ht="12.75" customHeight="1" x14ac:dyDescent="0.2"/>
    <row r="8640" ht="12.75" customHeight="1" x14ac:dyDescent="0.2"/>
    <row r="8641" ht="12.75" customHeight="1" x14ac:dyDescent="0.2"/>
    <row r="8642" ht="12.75" customHeight="1" x14ac:dyDescent="0.2"/>
    <row r="8643" ht="12.75" customHeight="1" x14ac:dyDescent="0.2"/>
    <row r="8644" ht="12.75" customHeight="1" x14ac:dyDescent="0.2"/>
    <row r="8645" ht="12.75" customHeight="1" x14ac:dyDescent="0.2"/>
    <row r="8646" ht="12.75" customHeight="1" x14ac:dyDescent="0.2"/>
    <row r="8647" ht="12.75" customHeight="1" x14ac:dyDescent="0.2"/>
    <row r="8648" ht="12.75" customHeight="1" x14ac:dyDescent="0.2"/>
    <row r="8649" ht="12.75" customHeight="1" x14ac:dyDescent="0.2"/>
    <row r="8650" ht="12.75" customHeight="1" x14ac:dyDescent="0.2"/>
    <row r="8651" ht="12.75" customHeight="1" x14ac:dyDescent="0.2"/>
    <row r="8652" ht="12.75" customHeight="1" x14ac:dyDescent="0.2"/>
    <row r="8653" ht="12.75" customHeight="1" x14ac:dyDescent="0.2"/>
    <row r="8654" ht="12.75" customHeight="1" x14ac:dyDescent="0.2"/>
    <row r="8655" ht="12.75" customHeight="1" x14ac:dyDescent="0.2"/>
    <row r="8656" ht="12.75" customHeight="1" x14ac:dyDescent="0.2"/>
    <row r="8657" ht="12.75" customHeight="1" x14ac:dyDescent="0.2"/>
    <row r="8658" ht="12.75" customHeight="1" x14ac:dyDescent="0.2"/>
    <row r="8659" ht="12.75" customHeight="1" x14ac:dyDescent="0.2"/>
    <row r="8660" ht="12.75" customHeight="1" x14ac:dyDescent="0.2"/>
    <row r="8661" ht="12.75" customHeight="1" x14ac:dyDescent="0.2"/>
    <row r="8662" ht="12.75" customHeight="1" x14ac:dyDescent="0.2"/>
    <row r="8663" ht="12.75" customHeight="1" x14ac:dyDescent="0.2"/>
    <row r="8664" ht="12.75" customHeight="1" x14ac:dyDescent="0.2"/>
    <row r="8665" ht="12.75" customHeight="1" x14ac:dyDescent="0.2"/>
    <row r="8666" ht="12.75" customHeight="1" x14ac:dyDescent="0.2"/>
    <row r="8667" ht="12.75" customHeight="1" x14ac:dyDescent="0.2"/>
    <row r="8668" ht="12.75" customHeight="1" x14ac:dyDescent="0.2"/>
    <row r="8669" ht="12.75" customHeight="1" x14ac:dyDescent="0.2"/>
    <row r="8670" ht="12.75" customHeight="1" x14ac:dyDescent="0.2"/>
    <row r="8671" ht="12.75" customHeight="1" x14ac:dyDescent="0.2"/>
    <row r="8672" ht="12.75" customHeight="1" x14ac:dyDescent="0.2"/>
    <row r="8673" ht="12.75" customHeight="1" x14ac:dyDescent="0.2"/>
    <row r="8674" ht="12.75" customHeight="1" x14ac:dyDescent="0.2"/>
    <row r="8675" ht="12.75" customHeight="1" x14ac:dyDescent="0.2"/>
    <row r="8676" ht="12.75" customHeight="1" x14ac:dyDescent="0.2"/>
    <row r="8677" ht="12.75" customHeight="1" x14ac:dyDescent="0.2"/>
    <row r="8678" ht="12.75" customHeight="1" x14ac:dyDescent="0.2"/>
    <row r="8679" ht="12.75" customHeight="1" x14ac:dyDescent="0.2"/>
    <row r="8680" ht="12.75" customHeight="1" x14ac:dyDescent="0.2"/>
    <row r="8681" ht="12.75" customHeight="1" x14ac:dyDescent="0.2"/>
    <row r="8682" ht="12.75" customHeight="1" x14ac:dyDescent="0.2"/>
    <row r="8683" ht="12.75" customHeight="1" x14ac:dyDescent="0.2"/>
    <row r="8684" ht="12.75" customHeight="1" x14ac:dyDescent="0.2"/>
    <row r="8685" ht="12.75" customHeight="1" x14ac:dyDescent="0.2"/>
    <row r="8686" ht="12.75" customHeight="1" x14ac:dyDescent="0.2"/>
    <row r="8687" ht="12.75" customHeight="1" x14ac:dyDescent="0.2"/>
    <row r="8688" ht="12.75" customHeight="1" x14ac:dyDescent="0.2"/>
    <row r="8689" ht="12.75" customHeight="1" x14ac:dyDescent="0.2"/>
    <row r="8690" ht="12.75" customHeight="1" x14ac:dyDescent="0.2"/>
    <row r="8691" ht="12.75" customHeight="1" x14ac:dyDescent="0.2"/>
    <row r="8692" ht="12.75" customHeight="1" x14ac:dyDescent="0.2"/>
    <row r="8693" ht="12.75" customHeight="1" x14ac:dyDescent="0.2"/>
    <row r="8694" ht="12.75" customHeight="1" x14ac:dyDescent="0.2"/>
    <row r="8695" ht="12.75" customHeight="1" x14ac:dyDescent="0.2"/>
    <row r="8696" ht="12.75" customHeight="1" x14ac:dyDescent="0.2"/>
    <row r="8697" ht="12.75" customHeight="1" x14ac:dyDescent="0.2"/>
    <row r="8698" ht="12.75" customHeight="1" x14ac:dyDescent="0.2"/>
    <row r="8699" ht="12.75" customHeight="1" x14ac:dyDescent="0.2"/>
    <row r="8700" ht="12.75" customHeight="1" x14ac:dyDescent="0.2"/>
    <row r="8701" ht="12.75" customHeight="1" x14ac:dyDescent="0.2"/>
    <row r="8702" ht="12.75" customHeight="1" x14ac:dyDescent="0.2"/>
    <row r="8703" ht="12.75" customHeight="1" x14ac:dyDescent="0.2"/>
    <row r="8704" ht="12.75" customHeight="1" x14ac:dyDescent="0.2"/>
    <row r="8705" ht="12.75" customHeight="1" x14ac:dyDescent="0.2"/>
    <row r="8706" ht="12.75" customHeight="1" x14ac:dyDescent="0.2"/>
    <row r="8707" ht="12.75" customHeight="1" x14ac:dyDescent="0.2"/>
    <row r="8708" ht="12.75" customHeight="1" x14ac:dyDescent="0.2"/>
    <row r="8709" ht="12.75" customHeight="1" x14ac:dyDescent="0.2"/>
    <row r="8710" ht="12.75" customHeight="1" x14ac:dyDescent="0.2"/>
    <row r="8711" ht="12.75" customHeight="1" x14ac:dyDescent="0.2"/>
    <row r="8712" ht="12.75" customHeight="1" x14ac:dyDescent="0.2"/>
    <row r="8713" ht="12.75" customHeight="1" x14ac:dyDescent="0.2"/>
    <row r="8714" ht="12.75" customHeight="1" x14ac:dyDescent="0.2"/>
    <row r="8715" ht="12.75" customHeight="1" x14ac:dyDescent="0.2"/>
    <row r="8716" ht="12.75" customHeight="1" x14ac:dyDescent="0.2"/>
    <row r="8717" ht="12.75" customHeight="1" x14ac:dyDescent="0.2"/>
    <row r="8718" ht="12.75" customHeight="1" x14ac:dyDescent="0.2"/>
    <row r="8719" ht="12.75" customHeight="1" x14ac:dyDescent="0.2"/>
    <row r="8720" ht="12.75" customHeight="1" x14ac:dyDescent="0.2"/>
    <row r="8721" ht="12.75" customHeight="1" x14ac:dyDescent="0.2"/>
    <row r="8722" ht="12.75" customHeight="1" x14ac:dyDescent="0.2"/>
    <row r="8723" ht="12.75" customHeight="1" x14ac:dyDescent="0.2"/>
    <row r="8724" ht="12.75" customHeight="1" x14ac:dyDescent="0.2"/>
    <row r="8725" ht="12.75" customHeight="1" x14ac:dyDescent="0.2"/>
    <row r="8726" ht="12.75" customHeight="1" x14ac:dyDescent="0.2"/>
    <row r="8727" ht="12.75" customHeight="1" x14ac:dyDescent="0.2"/>
    <row r="8728" ht="12.75" customHeight="1" x14ac:dyDescent="0.2"/>
    <row r="8729" ht="12.75" customHeight="1" x14ac:dyDescent="0.2"/>
    <row r="8730" ht="12.75" customHeight="1" x14ac:dyDescent="0.2"/>
    <row r="8731" ht="12.75" customHeight="1" x14ac:dyDescent="0.2"/>
    <row r="8732" ht="12.75" customHeight="1" x14ac:dyDescent="0.2"/>
    <row r="8733" ht="12.75" customHeight="1" x14ac:dyDescent="0.2"/>
    <row r="8734" ht="12.75" customHeight="1" x14ac:dyDescent="0.2"/>
    <row r="8735" ht="12.75" customHeight="1" x14ac:dyDescent="0.2"/>
    <row r="8736" ht="12.75" customHeight="1" x14ac:dyDescent="0.2"/>
    <row r="8737" ht="12.75" customHeight="1" x14ac:dyDescent="0.2"/>
    <row r="8738" ht="12.75" customHeight="1" x14ac:dyDescent="0.2"/>
    <row r="8739" ht="12.75" customHeight="1" x14ac:dyDescent="0.2"/>
    <row r="8740" ht="12.75" customHeight="1" x14ac:dyDescent="0.2"/>
    <row r="8741" ht="12.75" customHeight="1" x14ac:dyDescent="0.2"/>
    <row r="8742" ht="12.75" customHeight="1" x14ac:dyDescent="0.2"/>
    <row r="8743" ht="12.75" customHeight="1" x14ac:dyDescent="0.2"/>
    <row r="8744" ht="12.75" customHeight="1" x14ac:dyDescent="0.2"/>
    <row r="8745" ht="12.75" customHeight="1" x14ac:dyDescent="0.2"/>
    <row r="8746" ht="12.75" customHeight="1" x14ac:dyDescent="0.2"/>
    <row r="8747" ht="12.75" customHeight="1" x14ac:dyDescent="0.2"/>
    <row r="8748" ht="12.75" customHeight="1" x14ac:dyDescent="0.2"/>
    <row r="8749" ht="12.75" customHeight="1" x14ac:dyDescent="0.2"/>
    <row r="8750" ht="12.75" customHeight="1" x14ac:dyDescent="0.2"/>
    <row r="8751" ht="12.75" customHeight="1" x14ac:dyDescent="0.2"/>
    <row r="8752" ht="12.75" customHeight="1" x14ac:dyDescent="0.2"/>
    <row r="8753" ht="12.75" customHeight="1" x14ac:dyDescent="0.2"/>
    <row r="8754" ht="12.75" customHeight="1" x14ac:dyDescent="0.2"/>
    <row r="8755" ht="12.75" customHeight="1" x14ac:dyDescent="0.2"/>
    <row r="8756" ht="12.75" customHeight="1" x14ac:dyDescent="0.2"/>
    <row r="8757" ht="12.75" customHeight="1" x14ac:dyDescent="0.2"/>
    <row r="8758" ht="12.75" customHeight="1" x14ac:dyDescent="0.2"/>
    <row r="8759" ht="12.75" customHeight="1" x14ac:dyDescent="0.2"/>
    <row r="8760" ht="12.75" customHeight="1" x14ac:dyDescent="0.2"/>
    <row r="8761" ht="12.75" customHeight="1" x14ac:dyDescent="0.2"/>
    <row r="8762" ht="12.75" customHeight="1" x14ac:dyDescent="0.2"/>
    <row r="8763" ht="12.75" customHeight="1" x14ac:dyDescent="0.2"/>
    <row r="8764" ht="12.75" customHeight="1" x14ac:dyDescent="0.2"/>
    <row r="8765" ht="12.75" customHeight="1" x14ac:dyDescent="0.2"/>
    <row r="8766" ht="12.75" customHeight="1" x14ac:dyDescent="0.2"/>
    <row r="8767" ht="12.75" customHeight="1" x14ac:dyDescent="0.2"/>
    <row r="8768" ht="12.75" customHeight="1" x14ac:dyDescent="0.2"/>
    <row r="8769" ht="12.75" customHeight="1" x14ac:dyDescent="0.2"/>
    <row r="8770" ht="12.75" customHeight="1" x14ac:dyDescent="0.2"/>
    <row r="8771" ht="12.75" customHeight="1" x14ac:dyDescent="0.2"/>
    <row r="8772" ht="12.75" customHeight="1" x14ac:dyDescent="0.2"/>
    <row r="8773" ht="12.75" customHeight="1" x14ac:dyDescent="0.2"/>
    <row r="8774" ht="12.75" customHeight="1" x14ac:dyDescent="0.2"/>
    <row r="8775" ht="12.75" customHeight="1" x14ac:dyDescent="0.2"/>
    <row r="8776" ht="12.75" customHeight="1" x14ac:dyDescent="0.2"/>
    <row r="8777" ht="12.75" customHeight="1" x14ac:dyDescent="0.2"/>
    <row r="8778" ht="12.75" customHeight="1" x14ac:dyDescent="0.2"/>
    <row r="8779" ht="12.75" customHeight="1" x14ac:dyDescent="0.2"/>
    <row r="8780" ht="12.75" customHeight="1" x14ac:dyDescent="0.2"/>
    <row r="8781" ht="12.75" customHeight="1" x14ac:dyDescent="0.2"/>
    <row r="8782" ht="12.75" customHeight="1" x14ac:dyDescent="0.2"/>
    <row r="8783" ht="12.75" customHeight="1" x14ac:dyDescent="0.2"/>
    <row r="8784" ht="12.75" customHeight="1" x14ac:dyDescent="0.2"/>
    <row r="8785" ht="12.75" customHeight="1" x14ac:dyDescent="0.2"/>
    <row r="8786" ht="12.75" customHeight="1" x14ac:dyDescent="0.2"/>
    <row r="8787" ht="12.75" customHeight="1" x14ac:dyDescent="0.2"/>
    <row r="8788" ht="12.75" customHeight="1" x14ac:dyDescent="0.2"/>
    <row r="8789" ht="12.75" customHeight="1" x14ac:dyDescent="0.2"/>
    <row r="8790" ht="12.75" customHeight="1" x14ac:dyDescent="0.2"/>
    <row r="8791" ht="12.75" customHeight="1" x14ac:dyDescent="0.2"/>
    <row r="8792" ht="12.75" customHeight="1" x14ac:dyDescent="0.2"/>
    <row r="8793" ht="12.75" customHeight="1" x14ac:dyDescent="0.2"/>
    <row r="8794" ht="12.75" customHeight="1" x14ac:dyDescent="0.2"/>
    <row r="8795" ht="12.75" customHeight="1" x14ac:dyDescent="0.2"/>
    <row r="8796" ht="12.75" customHeight="1" x14ac:dyDescent="0.2"/>
    <row r="8797" ht="12.75" customHeight="1" x14ac:dyDescent="0.2"/>
    <row r="8798" ht="12.75" customHeight="1" x14ac:dyDescent="0.2"/>
    <row r="8799" ht="12.75" customHeight="1" x14ac:dyDescent="0.2"/>
    <row r="8800" ht="12.75" customHeight="1" x14ac:dyDescent="0.2"/>
    <row r="8801" ht="12.75" customHeight="1" x14ac:dyDescent="0.2"/>
    <row r="8802" ht="12.75" customHeight="1" x14ac:dyDescent="0.2"/>
    <row r="8803" ht="12.75" customHeight="1" x14ac:dyDescent="0.2"/>
    <row r="8804" ht="12.75" customHeight="1" x14ac:dyDescent="0.2"/>
    <row r="8805" ht="12.75" customHeight="1" x14ac:dyDescent="0.2"/>
    <row r="8806" ht="12.75" customHeight="1" x14ac:dyDescent="0.2"/>
    <row r="8807" ht="12.75" customHeight="1" x14ac:dyDescent="0.2"/>
    <row r="8808" ht="12.75" customHeight="1" x14ac:dyDescent="0.2"/>
    <row r="8809" ht="12.75" customHeight="1" x14ac:dyDescent="0.2"/>
    <row r="8810" ht="12.75" customHeight="1" x14ac:dyDescent="0.2"/>
    <row r="8811" ht="12.75" customHeight="1" x14ac:dyDescent="0.2"/>
    <row r="8812" ht="12.75" customHeight="1" x14ac:dyDescent="0.2"/>
    <row r="8813" ht="12.75" customHeight="1" x14ac:dyDescent="0.2"/>
    <row r="8814" ht="12.75" customHeight="1" x14ac:dyDescent="0.2"/>
    <row r="8815" ht="12.75" customHeight="1" x14ac:dyDescent="0.2"/>
    <row r="8816" ht="12.75" customHeight="1" x14ac:dyDescent="0.2"/>
    <row r="8817" ht="12.75" customHeight="1" x14ac:dyDescent="0.2"/>
    <row r="8818" ht="12.75" customHeight="1" x14ac:dyDescent="0.2"/>
    <row r="8819" ht="12.75" customHeight="1" x14ac:dyDescent="0.2"/>
    <row r="8820" ht="12.75" customHeight="1" x14ac:dyDescent="0.2"/>
    <row r="8821" ht="12.75" customHeight="1" x14ac:dyDescent="0.2"/>
    <row r="8822" ht="12.75" customHeight="1" x14ac:dyDescent="0.2"/>
    <row r="8823" ht="12.75" customHeight="1" x14ac:dyDescent="0.2"/>
    <row r="8824" ht="12.75" customHeight="1" x14ac:dyDescent="0.2"/>
    <row r="8825" ht="12.75" customHeight="1" x14ac:dyDescent="0.2"/>
    <row r="8826" ht="12.75" customHeight="1" x14ac:dyDescent="0.2"/>
    <row r="8827" ht="12.75" customHeight="1" x14ac:dyDescent="0.2"/>
    <row r="8828" ht="12.75" customHeight="1" x14ac:dyDescent="0.2"/>
    <row r="8829" ht="12.75" customHeight="1" x14ac:dyDescent="0.2"/>
    <row r="8830" ht="12.75" customHeight="1" x14ac:dyDescent="0.2"/>
    <row r="8831" ht="12.75" customHeight="1" x14ac:dyDescent="0.2"/>
    <row r="8832" ht="12.75" customHeight="1" x14ac:dyDescent="0.2"/>
    <row r="8833" ht="12.75" customHeight="1" x14ac:dyDescent="0.2"/>
    <row r="8834" ht="12.75" customHeight="1" x14ac:dyDescent="0.2"/>
    <row r="8835" ht="12.75" customHeight="1" x14ac:dyDescent="0.2"/>
    <row r="8836" ht="12.75" customHeight="1" x14ac:dyDescent="0.2"/>
    <row r="8837" ht="12.75" customHeight="1" x14ac:dyDescent="0.2"/>
    <row r="8838" ht="12.75" customHeight="1" x14ac:dyDescent="0.2"/>
    <row r="8839" ht="12.75" customHeight="1" x14ac:dyDescent="0.2"/>
    <row r="8840" ht="12.75" customHeight="1" x14ac:dyDescent="0.2"/>
    <row r="8841" ht="12.75" customHeight="1" x14ac:dyDescent="0.2"/>
    <row r="8842" ht="12.75" customHeight="1" x14ac:dyDescent="0.2"/>
    <row r="8843" ht="12.75" customHeight="1" x14ac:dyDescent="0.2"/>
    <row r="8844" ht="12.75" customHeight="1" x14ac:dyDescent="0.2"/>
    <row r="8845" ht="12.75" customHeight="1" x14ac:dyDescent="0.2"/>
    <row r="8846" ht="12.75" customHeight="1" x14ac:dyDescent="0.2"/>
    <row r="8847" ht="12.75" customHeight="1" x14ac:dyDescent="0.2"/>
    <row r="8848" ht="12.75" customHeight="1" x14ac:dyDescent="0.2"/>
    <row r="8849" ht="12.75" customHeight="1" x14ac:dyDescent="0.2"/>
    <row r="8850" ht="12.75" customHeight="1" x14ac:dyDescent="0.2"/>
    <row r="8851" ht="12.75" customHeight="1" x14ac:dyDescent="0.2"/>
    <row r="8852" ht="12.75" customHeight="1" x14ac:dyDescent="0.2"/>
    <row r="8853" ht="12.75" customHeight="1" x14ac:dyDescent="0.2"/>
    <row r="8854" ht="12.75" customHeight="1" x14ac:dyDescent="0.2"/>
    <row r="8855" ht="12.75" customHeight="1" x14ac:dyDescent="0.2"/>
    <row r="8856" ht="12.75" customHeight="1" x14ac:dyDescent="0.2"/>
    <row r="8857" ht="12.75" customHeight="1" x14ac:dyDescent="0.2"/>
    <row r="8858" ht="12.75" customHeight="1" x14ac:dyDescent="0.2"/>
    <row r="8859" ht="12.75" customHeight="1" x14ac:dyDescent="0.2"/>
    <row r="8860" ht="12.75" customHeight="1" x14ac:dyDescent="0.2"/>
    <row r="8861" ht="12.75" customHeight="1" x14ac:dyDescent="0.2"/>
    <row r="8862" ht="12.75" customHeight="1" x14ac:dyDescent="0.2"/>
    <row r="8863" ht="12.75" customHeight="1" x14ac:dyDescent="0.2"/>
    <row r="8864" ht="12.75" customHeight="1" x14ac:dyDescent="0.2"/>
    <row r="8865" ht="12.75" customHeight="1" x14ac:dyDescent="0.2"/>
    <row r="8866" ht="12.75" customHeight="1" x14ac:dyDescent="0.2"/>
    <row r="8867" ht="12.75" customHeight="1" x14ac:dyDescent="0.2"/>
    <row r="8868" ht="12.75" customHeight="1" x14ac:dyDescent="0.2"/>
    <row r="8869" ht="12.75" customHeight="1" x14ac:dyDescent="0.2"/>
    <row r="8870" ht="12.75" customHeight="1" x14ac:dyDescent="0.2"/>
    <row r="8871" ht="12.75" customHeight="1" x14ac:dyDescent="0.2"/>
    <row r="8872" ht="12.75" customHeight="1" x14ac:dyDescent="0.2"/>
    <row r="8873" ht="12.75" customHeight="1" x14ac:dyDescent="0.2"/>
    <row r="8874" ht="12.75" customHeight="1" x14ac:dyDescent="0.2"/>
    <row r="8875" ht="12.75" customHeight="1" x14ac:dyDescent="0.2"/>
    <row r="8876" ht="12.75" customHeight="1" x14ac:dyDescent="0.2"/>
    <row r="8877" ht="12.75" customHeight="1" x14ac:dyDescent="0.2"/>
    <row r="8878" ht="12.75" customHeight="1" x14ac:dyDescent="0.2"/>
    <row r="8879" ht="12.75" customHeight="1" x14ac:dyDescent="0.2"/>
    <row r="8880" ht="12.75" customHeight="1" x14ac:dyDescent="0.2"/>
    <row r="8881" ht="12.75" customHeight="1" x14ac:dyDescent="0.2"/>
    <row r="8882" ht="12.75" customHeight="1" x14ac:dyDescent="0.2"/>
    <row r="8883" ht="12.75" customHeight="1" x14ac:dyDescent="0.2"/>
    <row r="8884" ht="12.75" customHeight="1" x14ac:dyDescent="0.2"/>
    <row r="8885" ht="12.75" customHeight="1" x14ac:dyDescent="0.2"/>
    <row r="8886" ht="12.75" customHeight="1" x14ac:dyDescent="0.2"/>
    <row r="8887" ht="12.75" customHeight="1" x14ac:dyDescent="0.2"/>
    <row r="8888" ht="12.75" customHeight="1" x14ac:dyDescent="0.2"/>
    <row r="8889" ht="12.75" customHeight="1" x14ac:dyDescent="0.2"/>
    <row r="8890" ht="12.75" customHeight="1" x14ac:dyDescent="0.2"/>
    <row r="8891" ht="12.75" customHeight="1" x14ac:dyDescent="0.2"/>
    <row r="8892" ht="12.75" customHeight="1" x14ac:dyDescent="0.2"/>
    <row r="8893" ht="12.75" customHeight="1" x14ac:dyDescent="0.2"/>
    <row r="8894" ht="12.75" customHeight="1" x14ac:dyDescent="0.2"/>
    <row r="8895" ht="12.75" customHeight="1" x14ac:dyDescent="0.2"/>
    <row r="8896" ht="12.75" customHeight="1" x14ac:dyDescent="0.2"/>
    <row r="8897" ht="12.75" customHeight="1" x14ac:dyDescent="0.2"/>
    <row r="8898" ht="12.75" customHeight="1" x14ac:dyDescent="0.2"/>
    <row r="8899" ht="12.75" customHeight="1" x14ac:dyDescent="0.2"/>
    <row r="8900" ht="12.75" customHeight="1" x14ac:dyDescent="0.2"/>
    <row r="8901" ht="12.75" customHeight="1" x14ac:dyDescent="0.2"/>
    <row r="8902" ht="12.75" customHeight="1" x14ac:dyDescent="0.2"/>
    <row r="8903" ht="12.75" customHeight="1" x14ac:dyDescent="0.2"/>
    <row r="8904" ht="12.75" customHeight="1" x14ac:dyDescent="0.2"/>
    <row r="8905" ht="12.75" customHeight="1" x14ac:dyDescent="0.2"/>
    <row r="8906" ht="12.75" customHeight="1" x14ac:dyDescent="0.2"/>
    <row r="8907" ht="12.75" customHeight="1" x14ac:dyDescent="0.2"/>
    <row r="8908" ht="12.75" customHeight="1" x14ac:dyDescent="0.2"/>
    <row r="8909" ht="12.75" customHeight="1" x14ac:dyDescent="0.2"/>
    <row r="8910" ht="12.75" customHeight="1" x14ac:dyDescent="0.2"/>
    <row r="8911" ht="12.75" customHeight="1" x14ac:dyDescent="0.2"/>
    <row r="8912" ht="12.75" customHeight="1" x14ac:dyDescent="0.2"/>
    <row r="8913" ht="12.75" customHeight="1" x14ac:dyDescent="0.2"/>
    <row r="8914" ht="12.75" customHeight="1" x14ac:dyDescent="0.2"/>
    <row r="8915" ht="12.75" customHeight="1" x14ac:dyDescent="0.2"/>
    <row r="8916" ht="12.75" customHeight="1" x14ac:dyDescent="0.2"/>
    <row r="8917" ht="12.75" customHeight="1" x14ac:dyDescent="0.2"/>
    <row r="8918" ht="12.75" customHeight="1" x14ac:dyDescent="0.2"/>
    <row r="8919" ht="12.75" customHeight="1" x14ac:dyDescent="0.2"/>
    <row r="8920" ht="12.75" customHeight="1" x14ac:dyDescent="0.2"/>
    <row r="8921" ht="12.75" customHeight="1" x14ac:dyDescent="0.2"/>
    <row r="8922" ht="12.75" customHeight="1" x14ac:dyDescent="0.2"/>
    <row r="8923" ht="12.75" customHeight="1" x14ac:dyDescent="0.2"/>
    <row r="8924" ht="12.75" customHeight="1" x14ac:dyDescent="0.2"/>
    <row r="8925" ht="12.75" customHeight="1" x14ac:dyDescent="0.2"/>
    <row r="8926" ht="12.75" customHeight="1" x14ac:dyDescent="0.2"/>
    <row r="8927" ht="12.75" customHeight="1" x14ac:dyDescent="0.2"/>
    <row r="8928" ht="12.75" customHeight="1" x14ac:dyDescent="0.2"/>
    <row r="8929" ht="12.75" customHeight="1" x14ac:dyDescent="0.2"/>
    <row r="8930" ht="12.75" customHeight="1" x14ac:dyDescent="0.2"/>
    <row r="8931" ht="12.75" customHeight="1" x14ac:dyDescent="0.2"/>
    <row r="8932" ht="12.75" customHeight="1" x14ac:dyDescent="0.2"/>
    <row r="8933" ht="12.75" customHeight="1" x14ac:dyDescent="0.2"/>
    <row r="8934" ht="12.75" customHeight="1" x14ac:dyDescent="0.2"/>
    <row r="8935" ht="12.75" customHeight="1" x14ac:dyDescent="0.2"/>
    <row r="8936" ht="12.75" customHeight="1" x14ac:dyDescent="0.2"/>
    <row r="8937" ht="12.75" customHeight="1" x14ac:dyDescent="0.2"/>
    <row r="8938" ht="12.75" customHeight="1" x14ac:dyDescent="0.2"/>
    <row r="8939" ht="12.75" customHeight="1" x14ac:dyDescent="0.2"/>
    <row r="8940" ht="12.75" customHeight="1" x14ac:dyDescent="0.2"/>
    <row r="8941" ht="12.75" customHeight="1" x14ac:dyDescent="0.2"/>
    <row r="8942" ht="12.75" customHeight="1" x14ac:dyDescent="0.2"/>
    <row r="8943" ht="12.75" customHeight="1" x14ac:dyDescent="0.2"/>
    <row r="8944" ht="12.75" customHeight="1" x14ac:dyDescent="0.2"/>
    <row r="8945" ht="12.75" customHeight="1" x14ac:dyDescent="0.2"/>
    <row r="8946" ht="12.75" customHeight="1" x14ac:dyDescent="0.2"/>
    <row r="8947" ht="12.75" customHeight="1" x14ac:dyDescent="0.2"/>
    <row r="8948" ht="12.75" customHeight="1" x14ac:dyDescent="0.2"/>
    <row r="8949" ht="12.75" customHeight="1" x14ac:dyDescent="0.2"/>
    <row r="8950" ht="12.75" customHeight="1" x14ac:dyDescent="0.2"/>
    <row r="8951" ht="12.75" customHeight="1" x14ac:dyDescent="0.2"/>
    <row r="8952" ht="12.75" customHeight="1" x14ac:dyDescent="0.2"/>
    <row r="8953" ht="12.75" customHeight="1" x14ac:dyDescent="0.2"/>
    <row r="8954" ht="12.75" customHeight="1" x14ac:dyDescent="0.2"/>
    <row r="8955" ht="12.75" customHeight="1" x14ac:dyDescent="0.2"/>
    <row r="8956" ht="12.75" customHeight="1" x14ac:dyDescent="0.2"/>
    <row r="8957" ht="12.75" customHeight="1" x14ac:dyDescent="0.2"/>
    <row r="8958" ht="12.75" customHeight="1" x14ac:dyDescent="0.2"/>
    <row r="8959" ht="12.75" customHeight="1" x14ac:dyDescent="0.2"/>
    <row r="8960" ht="12.75" customHeight="1" x14ac:dyDescent="0.2"/>
    <row r="8961" ht="12.75" customHeight="1" x14ac:dyDescent="0.2"/>
    <row r="8962" ht="12.75" customHeight="1" x14ac:dyDescent="0.2"/>
    <row r="8963" ht="12.75" customHeight="1" x14ac:dyDescent="0.2"/>
    <row r="8964" ht="12.75" customHeight="1" x14ac:dyDescent="0.2"/>
    <row r="8965" ht="12.75" customHeight="1" x14ac:dyDescent="0.2"/>
    <row r="8966" ht="12.75" customHeight="1" x14ac:dyDescent="0.2"/>
    <row r="8967" ht="12.75" customHeight="1" x14ac:dyDescent="0.2"/>
    <row r="8968" ht="12.75" customHeight="1" x14ac:dyDescent="0.2"/>
    <row r="8969" ht="12.75" customHeight="1" x14ac:dyDescent="0.2"/>
    <row r="8970" ht="12.75" customHeight="1" x14ac:dyDescent="0.2"/>
    <row r="8971" ht="12.75" customHeight="1" x14ac:dyDescent="0.2"/>
    <row r="8972" ht="12.75" customHeight="1" x14ac:dyDescent="0.2"/>
    <row r="8973" ht="12.75" customHeight="1" x14ac:dyDescent="0.2"/>
    <row r="8974" ht="12.75" customHeight="1" x14ac:dyDescent="0.2"/>
    <row r="8975" ht="12.75" customHeight="1" x14ac:dyDescent="0.2"/>
    <row r="8976" ht="12.75" customHeight="1" x14ac:dyDescent="0.2"/>
    <row r="8977" ht="12.75" customHeight="1" x14ac:dyDescent="0.2"/>
    <row r="8978" ht="12.75" customHeight="1" x14ac:dyDescent="0.2"/>
    <row r="8979" ht="12.75" customHeight="1" x14ac:dyDescent="0.2"/>
    <row r="8980" ht="12.75" customHeight="1" x14ac:dyDescent="0.2"/>
    <row r="8981" ht="12.75" customHeight="1" x14ac:dyDescent="0.2"/>
    <row r="8982" ht="12.75" customHeight="1" x14ac:dyDescent="0.2"/>
    <row r="8983" ht="12.75" customHeight="1" x14ac:dyDescent="0.2"/>
    <row r="8984" ht="12.75" customHeight="1" x14ac:dyDescent="0.2"/>
    <row r="8985" ht="12.75" customHeight="1" x14ac:dyDescent="0.2"/>
    <row r="8986" ht="12.75" customHeight="1" x14ac:dyDescent="0.2"/>
    <row r="8987" ht="12.75" customHeight="1" x14ac:dyDescent="0.2"/>
    <row r="8988" ht="12.75" customHeight="1" x14ac:dyDescent="0.2"/>
    <row r="8989" ht="12.75" customHeight="1" x14ac:dyDescent="0.2"/>
    <row r="8990" ht="12.75" customHeight="1" x14ac:dyDescent="0.2"/>
    <row r="8991" ht="12.75" customHeight="1" x14ac:dyDescent="0.2"/>
    <row r="8992" ht="12.75" customHeight="1" x14ac:dyDescent="0.2"/>
    <row r="8993" ht="12.75" customHeight="1" x14ac:dyDescent="0.2"/>
    <row r="8994" ht="12.75" customHeight="1" x14ac:dyDescent="0.2"/>
    <row r="8995" ht="12.75" customHeight="1" x14ac:dyDescent="0.2"/>
    <row r="8996" ht="12.75" customHeight="1" x14ac:dyDescent="0.2"/>
    <row r="8997" ht="12.75" customHeight="1" x14ac:dyDescent="0.2"/>
    <row r="8998" ht="12.75" customHeight="1" x14ac:dyDescent="0.2"/>
    <row r="8999" ht="12.75" customHeight="1" x14ac:dyDescent="0.2"/>
    <row r="9000" ht="12.75" customHeight="1" x14ac:dyDescent="0.2"/>
    <row r="9001" ht="12.75" customHeight="1" x14ac:dyDescent="0.2"/>
    <row r="9002" ht="12.75" customHeight="1" x14ac:dyDescent="0.2"/>
    <row r="9003" ht="12.75" customHeight="1" x14ac:dyDescent="0.2"/>
    <row r="9004" ht="12.75" customHeight="1" x14ac:dyDescent="0.2"/>
    <row r="9005" ht="12.75" customHeight="1" x14ac:dyDescent="0.2"/>
    <row r="9006" ht="12.75" customHeight="1" x14ac:dyDescent="0.2"/>
    <row r="9007" ht="12.75" customHeight="1" x14ac:dyDescent="0.2"/>
    <row r="9008" ht="12.75" customHeight="1" x14ac:dyDescent="0.2"/>
    <row r="9009" ht="12.75" customHeight="1" x14ac:dyDescent="0.2"/>
    <row r="9010" ht="12.75" customHeight="1" x14ac:dyDescent="0.2"/>
    <row r="9011" ht="12.75" customHeight="1" x14ac:dyDescent="0.2"/>
    <row r="9012" ht="12.75" customHeight="1" x14ac:dyDescent="0.2"/>
    <row r="9013" ht="12.75" customHeight="1" x14ac:dyDescent="0.2"/>
    <row r="9014" ht="12.75" customHeight="1" x14ac:dyDescent="0.2"/>
    <row r="9015" ht="12.75" customHeight="1" x14ac:dyDescent="0.2"/>
    <row r="9016" ht="12.75" customHeight="1" x14ac:dyDescent="0.2"/>
    <row r="9017" ht="12.75" customHeight="1" x14ac:dyDescent="0.2"/>
    <row r="9018" ht="12.75" customHeight="1" x14ac:dyDescent="0.2"/>
    <row r="9019" ht="12.75" customHeight="1" x14ac:dyDescent="0.2"/>
    <row r="9020" ht="12.75" customHeight="1" x14ac:dyDescent="0.2"/>
    <row r="9021" ht="12.75" customHeight="1" x14ac:dyDescent="0.2"/>
    <row r="9022" ht="12.75" customHeight="1" x14ac:dyDescent="0.2"/>
    <row r="9023" ht="12.75" customHeight="1" x14ac:dyDescent="0.2"/>
    <row r="9024" ht="12.75" customHeight="1" x14ac:dyDescent="0.2"/>
    <row r="9025" ht="12.75" customHeight="1" x14ac:dyDescent="0.2"/>
    <row r="9026" ht="12.75" customHeight="1" x14ac:dyDescent="0.2"/>
    <row r="9027" ht="12.75" customHeight="1" x14ac:dyDescent="0.2"/>
    <row r="9028" ht="12.75" customHeight="1" x14ac:dyDescent="0.2"/>
    <row r="9029" ht="12.75" customHeight="1" x14ac:dyDescent="0.2"/>
    <row r="9030" ht="12.75" customHeight="1" x14ac:dyDescent="0.2"/>
    <row r="9031" ht="12.75" customHeight="1" x14ac:dyDescent="0.2"/>
    <row r="9032" ht="12.75" customHeight="1" x14ac:dyDescent="0.2"/>
    <row r="9033" ht="12.75" customHeight="1" x14ac:dyDescent="0.2"/>
    <row r="9034" ht="12.75" customHeight="1" x14ac:dyDescent="0.2"/>
    <row r="9035" ht="12.75" customHeight="1" x14ac:dyDescent="0.2"/>
    <row r="9036" ht="12.75" customHeight="1" x14ac:dyDescent="0.2"/>
    <row r="9037" ht="12.75" customHeight="1" x14ac:dyDescent="0.2"/>
    <row r="9038" ht="12.75" customHeight="1" x14ac:dyDescent="0.2"/>
    <row r="9039" ht="12.75" customHeight="1" x14ac:dyDescent="0.2"/>
    <row r="9040" ht="12.75" customHeight="1" x14ac:dyDescent="0.2"/>
    <row r="9041" ht="12.75" customHeight="1" x14ac:dyDescent="0.2"/>
    <row r="9042" ht="12.75" customHeight="1" x14ac:dyDescent="0.2"/>
    <row r="9043" ht="12.75" customHeight="1" x14ac:dyDescent="0.2"/>
    <row r="9044" ht="12.75" customHeight="1" x14ac:dyDescent="0.2"/>
    <row r="9045" ht="12.75" customHeight="1" x14ac:dyDescent="0.2"/>
    <row r="9046" ht="12.75" customHeight="1" x14ac:dyDescent="0.2"/>
    <row r="9047" ht="12.75" customHeight="1" x14ac:dyDescent="0.2"/>
    <row r="9048" ht="12.75" customHeight="1" x14ac:dyDescent="0.2"/>
    <row r="9049" ht="12.75" customHeight="1" x14ac:dyDescent="0.2"/>
    <row r="9050" ht="12.75" customHeight="1" x14ac:dyDescent="0.2"/>
    <row r="9051" ht="12.75" customHeight="1" x14ac:dyDescent="0.2"/>
    <row r="9052" ht="12.75" customHeight="1" x14ac:dyDescent="0.2"/>
    <row r="9053" ht="12.75" customHeight="1" x14ac:dyDescent="0.2"/>
    <row r="9054" ht="12.75" customHeight="1" x14ac:dyDescent="0.2"/>
    <row r="9055" ht="12.75" customHeight="1" x14ac:dyDescent="0.2"/>
    <row r="9056" ht="12.75" customHeight="1" x14ac:dyDescent="0.2"/>
    <row r="9057" ht="12.75" customHeight="1" x14ac:dyDescent="0.2"/>
    <row r="9058" ht="12.75" customHeight="1" x14ac:dyDescent="0.2"/>
    <row r="9059" ht="12.75" customHeight="1" x14ac:dyDescent="0.2"/>
    <row r="9060" ht="12.75" customHeight="1" x14ac:dyDescent="0.2"/>
    <row r="9061" ht="12.75" customHeight="1" x14ac:dyDescent="0.2"/>
    <row r="9062" ht="12.75" customHeight="1" x14ac:dyDescent="0.2"/>
    <row r="9063" ht="12.75" customHeight="1" x14ac:dyDescent="0.2"/>
    <row r="9064" ht="12.75" customHeight="1" x14ac:dyDescent="0.2"/>
    <row r="9065" ht="12.75" customHeight="1" x14ac:dyDescent="0.2"/>
    <row r="9066" ht="12.75" customHeight="1" x14ac:dyDescent="0.2"/>
    <row r="9067" ht="12.75" customHeight="1" x14ac:dyDescent="0.2"/>
    <row r="9068" ht="12.75" customHeight="1" x14ac:dyDescent="0.2"/>
    <row r="9069" ht="12.75" customHeight="1" x14ac:dyDescent="0.2"/>
    <row r="9070" ht="12.75" customHeight="1" x14ac:dyDescent="0.2"/>
    <row r="9071" ht="12.75" customHeight="1" x14ac:dyDescent="0.2"/>
    <row r="9072" ht="12.75" customHeight="1" x14ac:dyDescent="0.2"/>
    <row r="9073" ht="12.75" customHeight="1" x14ac:dyDescent="0.2"/>
    <row r="9074" ht="12.75" customHeight="1" x14ac:dyDescent="0.2"/>
    <row r="9075" ht="12.75" customHeight="1" x14ac:dyDescent="0.2"/>
    <row r="9076" ht="12.75" customHeight="1" x14ac:dyDescent="0.2"/>
    <row r="9077" ht="12.75" customHeight="1" x14ac:dyDescent="0.2"/>
    <row r="9078" ht="12.75" customHeight="1" x14ac:dyDescent="0.2"/>
    <row r="9079" ht="12.75" customHeight="1" x14ac:dyDescent="0.2"/>
    <row r="9080" ht="12.75" customHeight="1" x14ac:dyDescent="0.2"/>
    <row r="9081" ht="12.75" customHeight="1" x14ac:dyDescent="0.2"/>
    <row r="9082" ht="12.75" customHeight="1" x14ac:dyDescent="0.2"/>
    <row r="9083" ht="12.75" customHeight="1" x14ac:dyDescent="0.2"/>
    <row r="9084" ht="12.75" customHeight="1" x14ac:dyDescent="0.2"/>
    <row r="9085" ht="12.75" customHeight="1" x14ac:dyDescent="0.2"/>
    <row r="9086" ht="12.75" customHeight="1" x14ac:dyDescent="0.2"/>
    <row r="9087" ht="12.75" customHeight="1" x14ac:dyDescent="0.2"/>
    <row r="9088" ht="12.75" customHeight="1" x14ac:dyDescent="0.2"/>
    <row r="9089" ht="12.75" customHeight="1" x14ac:dyDescent="0.2"/>
    <row r="9090" ht="12.75" customHeight="1" x14ac:dyDescent="0.2"/>
    <row r="9091" ht="12.75" customHeight="1" x14ac:dyDescent="0.2"/>
    <row r="9092" ht="12.75" customHeight="1" x14ac:dyDescent="0.2"/>
    <row r="9093" ht="12.75" customHeight="1" x14ac:dyDescent="0.2"/>
    <row r="9094" ht="12.75" customHeight="1" x14ac:dyDescent="0.2"/>
    <row r="9095" ht="12.75" customHeight="1" x14ac:dyDescent="0.2"/>
    <row r="9096" ht="12.75" customHeight="1" x14ac:dyDescent="0.2"/>
    <row r="9097" ht="12.75" customHeight="1" x14ac:dyDescent="0.2"/>
    <row r="9098" ht="12.75" customHeight="1" x14ac:dyDescent="0.2"/>
    <row r="9099" ht="12.75" customHeight="1" x14ac:dyDescent="0.2"/>
    <row r="9100" ht="12.75" customHeight="1" x14ac:dyDescent="0.2"/>
    <row r="9101" ht="12.75" customHeight="1" x14ac:dyDescent="0.2"/>
    <row r="9102" ht="12.75" customHeight="1" x14ac:dyDescent="0.2"/>
    <row r="9103" ht="12.75" customHeight="1" x14ac:dyDescent="0.2"/>
    <row r="9104" ht="12.75" customHeight="1" x14ac:dyDescent="0.2"/>
    <row r="9105" ht="12.75" customHeight="1" x14ac:dyDescent="0.2"/>
    <row r="9106" ht="12.75" customHeight="1" x14ac:dyDescent="0.2"/>
    <row r="9107" ht="12.75" customHeight="1" x14ac:dyDescent="0.2"/>
    <row r="9108" ht="12.75" customHeight="1" x14ac:dyDescent="0.2"/>
    <row r="9109" ht="12.75" customHeight="1" x14ac:dyDescent="0.2"/>
    <row r="9110" ht="12.75" customHeight="1" x14ac:dyDescent="0.2"/>
    <row r="9111" ht="12.75" customHeight="1" x14ac:dyDescent="0.2"/>
    <row r="9112" ht="12.75" customHeight="1" x14ac:dyDescent="0.2"/>
    <row r="9113" ht="12.75" customHeight="1" x14ac:dyDescent="0.2"/>
    <row r="9114" ht="12.75" customHeight="1" x14ac:dyDescent="0.2"/>
    <row r="9115" ht="12.75" customHeight="1" x14ac:dyDescent="0.2"/>
    <row r="9116" ht="12.75" customHeight="1" x14ac:dyDescent="0.2"/>
    <row r="9117" ht="12.75" customHeight="1" x14ac:dyDescent="0.2"/>
    <row r="9118" ht="12.75" customHeight="1" x14ac:dyDescent="0.2"/>
    <row r="9119" ht="12.75" customHeight="1" x14ac:dyDescent="0.2"/>
    <row r="9120" ht="12.75" customHeight="1" x14ac:dyDescent="0.2"/>
    <row r="9121" ht="12.75" customHeight="1" x14ac:dyDescent="0.2"/>
    <row r="9122" ht="12.75" customHeight="1" x14ac:dyDescent="0.2"/>
    <row r="9123" ht="12.75" customHeight="1" x14ac:dyDescent="0.2"/>
    <row r="9124" ht="12.75" customHeight="1" x14ac:dyDescent="0.2"/>
    <row r="9125" ht="12.75" customHeight="1" x14ac:dyDescent="0.2"/>
    <row r="9126" ht="12.75" customHeight="1" x14ac:dyDescent="0.2"/>
    <row r="9127" ht="12.75" customHeight="1" x14ac:dyDescent="0.2"/>
    <row r="9128" ht="12.75" customHeight="1" x14ac:dyDescent="0.2"/>
    <row r="9129" ht="12.75" customHeight="1" x14ac:dyDescent="0.2"/>
    <row r="9130" ht="12.75" customHeight="1" x14ac:dyDescent="0.2"/>
    <row r="9131" ht="12.75" customHeight="1" x14ac:dyDescent="0.2"/>
    <row r="9132" ht="12.75" customHeight="1" x14ac:dyDescent="0.2"/>
    <row r="9133" ht="12.75" customHeight="1" x14ac:dyDescent="0.2"/>
    <row r="9134" ht="12.75" customHeight="1" x14ac:dyDescent="0.2"/>
    <row r="9135" ht="12.75" customHeight="1" x14ac:dyDescent="0.2"/>
    <row r="9136" ht="12.75" customHeight="1" x14ac:dyDescent="0.2"/>
    <row r="9137" ht="12.75" customHeight="1" x14ac:dyDescent="0.2"/>
    <row r="9138" ht="12.75" customHeight="1" x14ac:dyDescent="0.2"/>
    <row r="9139" ht="12.75" customHeight="1" x14ac:dyDescent="0.2"/>
    <row r="9140" ht="12.75" customHeight="1" x14ac:dyDescent="0.2"/>
    <row r="9141" ht="12.75" customHeight="1" x14ac:dyDescent="0.2"/>
    <row r="9142" ht="12.75" customHeight="1" x14ac:dyDescent="0.2"/>
    <row r="9143" ht="12.75" customHeight="1" x14ac:dyDescent="0.2"/>
    <row r="9144" ht="12.75" customHeight="1" x14ac:dyDescent="0.2"/>
    <row r="9145" ht="12.75" customHeight="1" x14ac:dyDescent="0.2"/>
    <row r="9146" ht="12.75" customHeight="1" x14ac:dyDescent="0.2"/>
    <row r="9147" ht="12.75" customHeight="1" x14ac:dyDescent="0.2"/>
    <row r="9148" ht="12.75" customHeight="1" x14ac:dyDescent="0.2"/>
    <row r="9149" ht="12.75" customHeight="1" x14ac:dyDescent="0.2"/>
    <row r="9150" ht="12.75" customHeight="1" x14ac:dyDescent="0.2"/>
    <row r="9151" ht="12.75" customHeight="1" x14ac:dyDescent="0.2"/>
    <row r="9152" ht="12.75" customHeight="1" x14ac:dyDescent="0.2"/>
    <row r="9153" ht="12.75" customHeight="1" x14ac:dyDescent="0.2"/>
    <row r="9154" ht="12.75" customHeight="1" x14ac:dyDescent="0.2"/>
    <row r="9155" ht="12.75" customHeight="1" x14ac:dyDescent="0.2"/>
    <row r="9156" ht="12.75" customHeight="1" x14ac:dyDescent="0.2"/>
    <row r="9157" ht="12.75" customHeight="1" x14ac:dyDescent="0.2"/>
    <row r="9158" ht="12.75" customHeight="1" x14ac:dyDescent="0.2"/>
    <row r="9159" ht="12.75" customHeight="1" x14ac:dyDescent="0.2"/>
    <row r="9160" ht="12.75" customHeight="1" x14ac:dyDescent="0.2"/>
    <row r="9161" ht="12.75" customHeight="1" x14ac:dyDescent="0.2"/>
    <row r="9162" ht="12.75" customHeight="1" x14ac:dyDescent="0.2"/>
    <row r="9163" ht="12.75" customHeight="1" x14ac:dyDescent="0.2"/>
    <row r="9164" ht="12.75" customHeight="1" x14ac:dyDescent="0.2"/>
    <row r="9165" ht="12.75" customHeight="1" x14ac:dyDescent="0.2"/>
    <row r="9166" ht="12.75" customHeight="1" x14ac:dyDescent="0.2"/>
    <row r="9167" ht="12.75" customHeight="1" x14ac:dyDescent="0.2"/>
    <row r="9168" ht="12.75" customHeight="1" x14ac:dyDescent="0.2"/>
    <row r="9169" ht="12.75" customHeight="1" x14ac:dyDescent="0.2"/>
    <row r="9170" ht="12.75" customHeight="1" x14ac:dyDescent="0.2"/>
    <row r="9171" ht="12.75" customHeight="1" x14ac:dyDescent="0.2"/>
    <row r="9172" ht="12.75" customHeight="1" x14ac:dyDescent="0.2"/>
    <row r="9173" ht="12.75" customHeight="1" x14ac:dyDescent="0.2"/>
    <row r="9174" ht="12.75" customHeight="1" x14ac:dyDescent="0.2"/>
    <row r="9175" ht="12.75" customHeight="1" x14ac:dyDescent="0.2"/>
    <row r="9176" ht="12.75" customHeight="1" x14ac:dyDescent="0.2"/>
    <row r="9177" ht="12.75" customHeight="1" x14ac:dyDescent="0.2"/>
    <row r="9178" ht="12.75" customHeight="1" x14ac:dyDescent="0.2"/>
    <row r="9179" ht="12.75" customHeight="1" x14ac:dyDescent="0.2"/>
    <row r="9180" ht="12.75" customHeight="1" x14ac:dyDescent="0.2"/>
    <row r="9181" ht="12.75" customHeight="1" x14ac:dyDescent="0.2"/>
    <row r="9182" ht="12.75" customHeight="1" x14ac:dyDescent="0.2"/>
    <row r="9183" ht="12.75" customHeight="1" x14ac:dyDescent="0.2"/>
    <row r="9184" ht="12.75" customHeight="1" x14ac:dyDescent="0.2"/>
    <row r="9185" ht="12.75" customHeight="1" x14ac:dyDescent="0.2"/>
    <row r="9186" ht="12.75" customHeight="1" x14ac:dyDescent="0.2"/>
    <row r="9187" ht="12.75" customHeight="1" x14ac:dyDescent="0.2"/>
    <row r="9188" ht="12.75" customHeight="1" x14ac:dyDescent="0.2"/>
    <row r="9189" ht="12.75" customHeight="1" x14ac:dyDescent="0.2"/>
    <row r="9190" ht="12.75" customHeight="1" x14ac:dyDescent="0.2"/>
    <row r="9191" ht="12.75" customHeight="1" x14ac:dyDescent="0.2"/>
    <row r="9192" ht="12.75" customHeight="1" x14ac:dyDescent="0.2"/>
    <row r="9193" ht="12.75" customHeight="1" x14ac:dyDescent="0.2"/>
    <row r="9194" ht="12.75" customHeight="1" x14ac:dyDescent="0.2"/>
    <row r="9195" ht="12.75" customHeight="1" x14ac:dyDescent="0.2"/>
    <row r="9196" ht="12.75" customHeight="1" x14ac:dyDescent="0.2"/>
    <row r="9197" ht="12.75" customHeight="1" x14ac:dyDescent="0.2"/>
    <row r="9198" ht="12.75" customHeight="1" x14ac:dyDescent="0.2"/>
    <row r="9199" ht="12.75" customHeight="1" x14ac:dyDescent="0.2"/>
    <row r="9200" ht="12.75" customHeight="1" x14ac:dyDescent="0.2"/>
    <row r="9201" ht="12.75" customHeight="1" x14ac:dyDescent="0.2"/>
    <row r="9202" ht="12.75" customHeight="1" x14ac:dyDescent="0.2"/>
    <row r="9203" ht="12.75" customHeight="1" x14ac:dyDescent="0.2"/>
    <row r="9204" ht="12.75" customHeight="1" x14ac:dyDescent="0.2"/>
    <row r="9205" ht="12.75" customHeight="1" x14ac:dyDescent="0.2"/>
    <row r="9206" ht="12.75" customHeight="1" x14ac:dyDescent="0.2"/>
    <row r="9207" ht="12.75" customHeight="1" x14ac:dyDescent="0.2"/>
    <row r="9208" ht="12.75" customHeight="1" x14ac:dyDescent="0.2"/>
    <row r="9209" ht="12.75" customHeight="1" x14ac:dyDescent="0.2"/>
    <row r="9210" ht="12.75" customHeight="1" x14ac:dyDescent="0.2"/>
    <row r="9211" ht="12.75" customHeight="1" x14ac:dyDescent="0.2"/>
    <row r="9212" ht="12.75" customHeight="1" x14ac:dyDescent="0.2"/>
    <row r="9213" ht="12.75" customHeight="1" x14ac:dyDescent="0.2"/>
    <row r="9214" ht="12.75" customHeight="1" x14ac:dyDescent="0.2"/>
    <row r="9215" ht="12.75" customHeight="1" x14ac:dyDescent="0.2"/>
    <row r="9216" ht="12.75" customHeight="1" x14ac:dyDescent="0.2"/>
    <row r="9217" ht="12.75" customHeight="1" x14ac:dyDescent="0.2"/>
    <row r="9218" ht="12.75" customHeight="1" x14ac:dyDescent="0.2"/>
    <row r="9219" ht="12.75" customHeight="1" x14ac:dyDescent="0.2"/>
    <row r="9220" ht="12.75" customHeight="1" x14ac:dyDescent="0.2"/>
    <row r="9221" ht="12.75" customHeight="1" x14ac:dyDescent="0.2"/>
    <row r="9222" ht="12.75" customHeight="1" x14ac:dyDescent="0.2"/>
    <row r="9223" ht="12.75" customHeight="1" x14ac:dyDescent="0.2"/>
    <row r="9224" ht="12.75" customHeight="1" x14ac:dyDescent="0.2"/>
    <row r="9225" ht="12.75" customHeight="1" x14ac:dyDescent="0.2"/>
    <row r="9226" ht="12.75" customHeight="1" x14ac:dyDescent="0.2"/>
    <row r="9227" ht="12.75" customHeight="1" x14ac:dyDescent="0.2"/>
    <row r="9228" ht="12.75" customHeight="1" x14ac:dyDescent="0.2"/>
    <row r="9229" ht="12.75" customHeight="1" x14ac:dyDescent="0.2"/>
    <row r="9230" ht="12.75" customHeight="1" x14ac:dyDescent="0.2"/>
    <row r="9231" ht="12.75" customHeight="1" x14ac:dyDescent="0.2"/>
    <row r="9232" ht="12.75" customHeight="1" x14ac:dyDescent="0.2"/>
    <row r="9233" ht="12.75" customHeight="1" x14ac:dyDescent="0.2"/>
    <row r="9234" ht="12.75" customHeight="1" x14ac:dyDescent="0.2"/>
    <row r="9235" ht="12.75" customHeight="1" x14ac:dyDescent="0.2"/>
    <row r="9236" ht="12.75" customHeight="1" x14ac:dyDescent="0.2"/>
    <row r="9237" ht="12.75" customHeight="1" x14ac:dyDescent="0.2"/>
    <row r="9238" ht="12.75" customHeight="1" x14ac:dyDescent="0.2"/>
    <row r="9239" ht="12.75" customHeight="1" x14ac:dyDescent="0.2"/>
    <row r="9240" ht="12.75" customHeight="1" x14ac:dyDescent="0.2"/>
    <row r="9241" ht="12.75" customHeight="1" x14ac:dyDescent="0.2"/>
    <row r="9242" ht="12.75" customHeight="1" x14ac:dyDescent="0.2"/>
    <row r="9243" ht="12.75" customHeight="1" x14ac:dyDescent="0.2"/>
    <row r="9244" ht="12.75" customHeight="1" x14ac:dyDescent="0.2"/>
    <row r="9245" ht="12.75" customHeight="1" x14ac:dyDescent="0.2"/>
    <row r="9246" ht="12.75" customHeight="1" x14ac:dyDescent="0.2"/>
    <row r="9247" ht="12.75" customHeight="1" x14ac:dyDescent="0.2"/>
    <row r="9248" ht="12.75" customHeight="1" x14ac:dyDescent="0.2"/>
    <row r="9249" ht="12.75" customHeight="1" x14ac:dyDescent="0.2"/>
    <row r="9250" ht="12.75" customHeight="1" x14ac:dyDescent="0.2"/>
    <row r="9251" ht="12.75" customHeight="1" x14ac:dyDescent="0.2"/>
    <row r="9252" ht="12.75" customHeight="1" x14ac:dyDescent="0.2"/>
    <row r="9253" ht="12.75" customHeight="1" x14ac:dyDescent="0.2"/>
    <row r="9254" ht="12.75" customHeight="1" x14ac:dyDescent="0.2"/>
    <row r="9255" ht="12.75" customHeight="1" x14ac:dyDescent="0.2"/>
    <row r="9256" ht="12.75" customHeight="1" x14ac:dyDescent="0.2"/>
    <row r="9257" ht="12.75" customHeight="1" x14ac:dyDescent="0.2"/>
    <row r="9258" ht="12.75" customHeight="1" x14ac:dyDescent="0.2"/>
    <row r="9259" ht="12.75" customHeight="1" x14ac:dyDescent="0.2"/>
    <row r="9260" ht="12.75" customHeight="1" x14ac:dyDescent="0.2"/>
    <row r="9261" ht="12.75" customHeight="1" x14ac:dyDescent="0.2"/>
    <row r="9262" ht="12.75" customHeight="1" x14ac:dyDescent="0.2"/>
    <row r="9263" ht="12.75" customHeight="1" x14ac:dyDescent="0.2"/>
    <row r="9264" ht="12.75" customHeight="1" x14ac:dyDescent="0.2"/>
    <row r="9265" ht="12.75" customHeight="1" x14ac:dyDescent="0.2"/>
    <row r="9266" ht="12.75" customHeight="1" x14ac:dyDescent="0.2"/>
    <row r="9267" ht="12.75" customHeight="1" x14ac:dyDescent="0.2"/>
    <row r="9268" ht="12.75" customHeight="1" x14ac:dyDescent="0.2"/>
    <row r="9269" ht="12.75" customHeight="1" x14ac:dyDescent="0.2"/>
    <row r="9270" ht="12.75" customHeight="1" x14ac:dyDescent="0.2"/>
    <row r="9271" ht="12.75" customHeight="1" x14ac:dyDescent="0.2"/>
    <row r="9272" ht="12.75" customHeight="1" x14ac:dyDescent="0.2"/>
    <row r="9273" ht="12.75" customHeight="1" x14ac:dyDescent="0.2"/>
    <row r="9274" ht="12.75" customHeight="1" x14ac:dyDescent="0.2"/>
    <row r="9275" ht="12.75" customHeight="1" x14ac:dyDescent="0.2"/>
    <row r="9276" ht="12.75" customHeight="1" x14ac:dyDescent="0.2"/>
    <row r="9277" ht="12.75" customHeight="1" x14ac:dyDescent="0.2"/>
    <row r="9278" ht="12.75" customHeight="1" x14ac:dyDescent="0.2"/>
    <row r="9279" ht="12.75" customHeight="1" x14ac:dyDescent="0.2"/>
    <row r="9280" ht="12.75" customHeight="1" x14ac:dyDescent="0.2"/>
    <row r="9281" ht="12.75" customHeight="1" x14ac:dyDescent="0.2"/>
    <row r="9282" ht="12.75" customHeight="1" x14ac:dyDescent="0.2"/>
    <row r="9283" ht="12.75" customHeight="1" x14ac:dyDescent="0.2"/>
    <row r="9284" ht="12.75" customHeight="1" x14ac:dyDescent="0.2"/>
    <row r="9285" ht="12.75" customHeight="1" x14ac:dyDescent="0.2"/>
    <row r="9286" ht="12.75" customHeight="1" x14ac:dyDescent="0.2"/>
    <row r="9287" ht="12.75" customHeight="1" x14ac:dyDescent="0.2"/>
    <row r="9288" ht="12.75" customHeight="1" x14ac:dyDescent="0.2"/>
    <row r="9289" ht="12.75" customHeight="1" x14ac:dyDescent="0.2"/>
    <row r="9290" ht="12.75" customHeight="1" x14ac:dyDescent="0.2"/>
    <row r="9291" ht="12.75" customHeight="1" x14ac:dyDescent="0.2"/>
    <row r="9292" ht="12.75" customHeight="1" x14ac:dyDescent="0.2"/>
    <row r="9293" ht="12.75" customHeight="1" x14ac:dyDescent="0.2"/>
    <row r="9294" ht="12.75" customHeight="1" x14ac:dyDescent="0.2"/>
    <row r="9295" ht="12.75" customHeight="1" x14ac:dyDescent="0.2"/>
    <row r="9296" ht="12.75" customHeight="1" x14ac:dyDescent="0.2"/>
    <row r="9297" ht="12.75" customHeight="1" x14ac:dyDescent="0.2"/>
    <row r="9298" ht="12.75" customHeight="1" x14ac:dyDescent="0.2"/>
    <row r="9299" ht="12.75" customHeight="1" x14ac:dyDescent="0.2"/>
    <row r="9300" ht="12.75" customHeight="1" x14ac:dyDescent="0.2"/>
    <row r="9301" ht="12.75" customHeight="1" x14ac:dyDescent="0.2"/>
    <row r="9302" ht="12.75" customHeight="1" x14ac:dyDescent="0.2"/>
    <row r="9303" ht="12.75" customHeight="1" x14ac:dyDescent="0.2"/>
    <row r="9304" ht="12.75" customHeight="1" x14ac:dyDescent="0.2"/>
    <row r="9305" ht="12.75" customHeight="1" x14ac:dyDescent="0.2"/>
    <row r="9306" ht="12.75" customHeight="1" x14ac:dyDescent="0.2"/>
    <row r="9307" ht="12.75" customHeight="1" x14ac:dyDescent="0.2"/>
    <row r="9308" ht="12.75" customHeight="1" x14ac:dyDescent="0.2"/>
    <row r="9309" ht="12.75" customHeight="1" x14ac:dyDescent="0.2"/>
    <row r="9310" ht="12.75" customHeight="1" x14ac:dyDescent="0.2"/>
    <row r="9311" ht="12.75" customHeight="1" x14ac:dyDescent="0.2"/>
    <row r="9312" ht="12.75" customHeight="1" x14ac:dyDescent="0.2"/>
    <row r="9313" ht="12.75" customHeight="1" x14ac:dyDescent="0.2"/>
    <row r="9314" ht="12.75" customHeight="1" x14ac:dyDescent="0.2"/>
    <row r="9315" ht="12.75" customHeight="1" x14ac:dyDescent="0.2"/>
    <row r="9316" ht="12.75" customHeight="1" x14ac:dyDescent="0.2"/>
    <row r="9317" ht="12.75" customHeight="1" x14ac:dyDescent="0.2"/>
    <row r="9318" ht="12.75" customHeight="1" x14ac:dyDescent="0.2"/>
    <row r="9319" ht="12.75" customHeight="1" x14ac:dyDescent="0.2"/>
    <row r="9320" ht="12.75" customHeight="1" x14ac:dyDescent="0.2"/>
    <row r="9321" ht="12.75" customHeight="1" x14ac:dyDescent="0.2"/>
    <row r="9322" ht="12.75" customHeight="1" x14ac:dyDescent="0.2"/>
    <row r="9323" ht="12.75" customHeight="1" x14ac:dyDescent="0.2"/>
    <row r="9324" ht="12.75" customHeight="1" x14ac:dyDescent="0.2"/>
    <row r="9325" ht="12.75" customHeight="1" x14ac:dyDescent="0.2"/>
    <row r="9326" ht="12.75" customHeight="1" x14ac:dyDescent="0.2"/>
    <row r="9327" ht="12.75" customHeight="1" x14ac:dyDescent="0.2"/>
    <row r="9328" ht="12.75" customHeight="1" x14ac:dyDescent="0.2"/>
    <row r="9329" ht="12.75" customHeight="1" x14ac:dyDescent="0.2"/>
    <row r="9330" ht="12.75" customHeight="1" x14ac:dyDescent="0.2"/>
    <row r="9331" ht="12.75" customHeight="1" x14ac:dyDescent="0.2"/>
    <row r="9332" ht="12.75" customHeight="1" x14ac:dyDescent="0.2"/>
    <row r="9333" ht="12.75" customHeight="1" x14ac:dyDescent="0.2"/>
    <row r="9334" ht="12.75" customHeight="1" x14ac:dyDescent="0.2"/>
    <row r="9335" ht="12.75" customHeight="1" x14ac:dyDescent="0.2"/>
    <row r="9336" ht="12.75" customHeight="1" x14ac:dyDescent="0.2"/>
    <row r="9337" ht="12.75" customHeight="1" x14ac:dyDescent="0.2"/>
    <row r="9338" ht="12.75" customHeight="1" x14ac:dyDescent="0.2"/>
    <row r="9339" ht="12.75" customHeight="1" x14ac:dyDescent="0.2"/>
    <row r="9340" ht="12.75" customHeight="1" x14ac:dyDescent="0.2"/>
    <row r="9341" ht="12.75" customHeight="1" x14ac:dyDescent="0.2"/>
    <row r="9342" ht="12.75" customHeight="1" x14ac:dyDescent="0.2"/>
    <row r="9343" ht="12.75" customHeight="1" x14ac:dyDescent="0.2"/>
    <row r="9344" ht="12.75" customHeight="1" x14ac:dyDescent="0.2"/>
    <row r="9345" ht="12.75" customHeight="1" x14ac:dyDescent="0.2"/>
    <row r="9346" ht="12.75" customHeight="1" x14ac:dyDescent="0.2"/>
    <row r="9347" ht="12.75" customHeight="1" x14ac:dyDescent="0.2"/>
    <row r="9348" ht="12.75" customHeight="1" x14ac:dyDescent="0.2"/>
    <row r="9349" ht="12.75" customHeight="1" x14ac:dyDescent="0.2"/>
    <row r="9350" ht="12.75" customHeight="1" x14ac:dyDescent="0.2"/>
    <row r="9351" ht="12.75" customHeight="1" x14ac:dyDescent="0.2"/>
    <row r="9352" ht="12.75" customHeight="1" x14ac:dyDescent="0.2"/>
    <row r="9353" ht="12.75" customHeight="1" x14ac:dyDescent="0.2"/>
    <row r="9354" ht="12.75" customHeight="1" x14ac:dyDescent="0.2"/>
    <row r="9355" ht="12.75" customHeight="1" x14ac:dyDescent="0.2"/>
    <row r="9356" ht="12.75" customHeight="1" x14ac:dyDescent="0.2"/>
    <row r="9357" ht="12.75" customHeight="1" x14ac:dyDescent="0.2"/>
    <row r="9358" ht="12.75" customHeight="1" x14ac:dyDescent="0.2"/>
    <row r="9359" ht="12.75" customHeight="1" x14ac:dyDescent="0.2"/>
    <row r="9360" ht="12.75" customHeight="1" x14ac:dyDescent="0.2"/>
    <row r="9361" ht="12.75" customHeight="1" x14ac:dyDescent="0.2"/>
    <row r="9362" ht="12.75" customHeight="1" x14ac:dyDescent="0.2"/>
    <row r="9363" ht="12.75" customHeight="1" x14ac:dyDescent="0.2"/>
    <row r="9364" ht="12.75" customHeight="1" x14ac:dyDescent="0.2"/>
    <row r="9365" ht="12.75" customHeight="1" x14ac:dyDescent="0.2"/>
    <row r="9366" ht="12.75" customHeight="1" x14ac:dyDescent="0.2"/>
    <row r="9367" ht="12.75" customHeight="1" x14ac:dyDescent="0.2"/>
    <row r="9368" ht="12.75" customHeight="1" x14ac:dyDescent="0.2"/>
    <row r="9369" ht="12.75" customHeight="1" x14ac:dyDescent="0.2"/>
    <row r="9370" ht="12.75" customHeight="1" x14ac:dyDescent="0.2"/>
    <row r="9371" ht="12.75" customHeight="1" x14ac:dyDescent="0.2"/>
    <row r="9372" ht="12.75" customHeight="1" x14ac:dyDescent="0.2"/>
    <row r="9373" ht="12.75" customHeight="1" x14ac:dyDescent="0.2"/>
    <row r="9374" ht="12.75" customHeight="1" x14ac:dyDescent="0.2"/>
    <row r="9375" ht="12.75" customHeight="1" x14ac:dyDescent="0.2"/>
    <row r="9376" ht="12.75" customHeight="1" x14ac:dyDescent="0.2"/>
    <row r="9377" ht="12.75" customHeight="1" x14ac:dyDescent="0.2"/>
    <row r="9378" ht="12.75" customHeight="1" x14ac:dyDescent="0.2"/>
    <row r="9379" ht="12.75" customHeight="1" x14ac:dyDescent="0.2"/>
    <row r="9380" ht="12.75" customHeight="1" x14ac:dyDescent="0.2"/>
    <row r="9381" ht="12.75" customHeight="1" x14ac:dyDescent="0.2"/>
    <row r="9382" ht="12.75" customHeight="1" x14ac:dyDescent="0.2"/>
    <row r="9383" ht="12.75" customHeight="1" x14ac:dyDescent="0.2"/>
    <row r="9384" ht="12.75" customHeight="1" x14ac:dyDescent="0.2"/>
    <row r="9385" ht="12.75" customHeight="1" x14ac:dyDescent="0.2"/>
    <row r="9386" ht="12.75" customHeight="1" x14ac:dyDescent="0.2"/>
    <row r="9387" ht="12.75" customHeight="1" x14ac:dyDescent="0.2"/>
    <row r="9388" ht="12.75" customHeight="1" x14ac:dyDescent="0.2"/>
    <row r="9389" ht="12.75" customHeight="1" x14ac:dyDescent="0.2"/>
    <row r="9390" ht="12.75" customHeight="1" x14ac:dyDescent="0.2"/>
    <row r="9391" ht="12.75" customHeight="1" x14ac:dyDescent="0.2"/>
    <row r="9392" ht="12.75" customHeight="1" x14ac:dyDescent="0.2"/>
    <row r="9393" ht="12.75" customHeight="1" x14ac:dyDescent="0.2"/>
    <row r="9394" ht="12.75" customHeight="1" x14ac:dyDescent="0.2"/>
    <row r="9395" ht="12.75" customHeight="1" x14ac:dyDescent="0.2"/>
    <row r="9396" ht="12.75" customHeight="1" x14ac:dyDescent="0.2"/>
    <row r="9397" ht="12.75" customHeight="1" x14ac:dyDescent="0.2"/>
    <row r="9398" ht="12.75" customHeight="1" x14ac:dyDescent="0.2"/>
    <row r="9399" ht="12.75" customHeight="1" x14ac:dyDescent="0.2"/>
    <row r="9400" ht="12.75" customHeight="1" x14ac:dyDescent="0.2"/>
    <row r="9401" ht="12.75" customHeight="1" x14ac:dyDescent="0.2"/>
    <row r="9402" ht="12.75" customHeight="1" x14ac:dyDescent="0.2"/>
    <row r="9403" ht="12.75" customHeight="1" x14ac:dyDescent="0.2"/>
    <row r="9404" ht="12.75" customHeight="1" x14ac:dyDescent="0.2"/>
    <row r="9405" ht="12.75" customHeight="1" x14ac:dyDescent="0.2"/>
    <row r="9406" ht="12.75" customHeight="1" x14ac:dyDescent="0.2"/>
    <row r="9407" ht="12.75" customHeight="1" x14ac:dyDescent="0.2"/>
    <row r="9408" ht="12.75" customHeight="1" x14ac:dyDescent="0.2"/>
    <row r="9409" ht="12.75" customHeight="1" x14ac:dyDescent="0.2"/>
    <row r="9410" ht="12.75" customHeight="1" x14ac:dyDescent="0.2"/>
    <row r="9411" ht="12.75" customHeight="1" x14ac:dyDescent="0.2"/>
    <row r="9412" ht="12.75" customHeight="1" x14ac:dyDescent="0.2"/>
    <row r="9413" ht="12.75" customHeight="1" x14ac:dyDescent="0.2"/>
    <row r="9414" ht="12.75" customHeight="1" x14ac:dyDescent="0.2"/>
    <row r="9415" ht="12.75" customHeight="1" x14ac:dyDescent="0.2"/>
    <row r="9416" ht="12.75" customHeight="1" x14ac:dyDescent="0.2"/>
    <row r="9417" ht="12.75" customHeight="1" x14ac:dyDescent="0.2"/>
    <row r="9418" ht="12.75" customHeight="1" x14ac:dyDescent="0.2"/>
    <row r="9419" ht="12.75" customHeight="1" x14ac:dyDescent="0.2"/>
    <row r="9420" ht="12.75" customHeight="1" x14ac:dyDescent="0.2"/>
    <row r="9421" ht="12.75" customHeight="1" x14ac:dyDescent="0.2"/>
    <row r="9422" ht="12.75" customHeight="1" x14ac:dyDescent="0.2"/>
    <row r="9423" ht="12.75" customHeight="1" x14ac:dyDescent="0.2"/>
    <row r="9424" ht="12.75" customHeight="1" x14ac:dyDescent="0.2"/>
    <row r="9425" ht="12.75" customHeight="1" x14ac:dyDescent="0.2"/>
    <row r="9426" ht="12.75" customHeight="1" x14ac:dyDescent="0.2"/>
    <row r="9427" ht="12.75" customHeight="1" x14ac:dyDescent="0.2"/>
    <row r="9428" ht="12.75" customHeight="1" x14ac:dyDescent="0.2"/>
    <row r="9429" ht="12.75" customHeight="1" x14ac:dyDescent="0.2"/>
    <row r="9430" ht="12.75" customHeight="1" x14ac:dyDescent="0.2"/>
    <row r="9431" ht="12.75" customHeight="1" x14ac:dyDescent="0.2"/>
    <row r="9432" ht="12.75" customHeight="1" x14ac:dyDescent="0.2"/>
    <row r="9433" ht="12.75" customHeight="1" x14ac:dyDescent="0.2"/>
    <row r="9434" ht="12.75" customHeight="1" x14ac:dyDescent="0.2"/>
    <row r="9435" ht="12.75" customHeight="1" x14ac:dyDescent="0.2"/>
    <row r="9436" ht="12.75" customHeight="1" x14ac:dyDescent="0.2"/>
    <row r="9437" ht="12.75" customHeight="1" x14ac:dyDescent="0.2"/>
    <row r="9438" ht="12.75" customHeight="1" x14ac:dyDescent="0.2"/>
    <row r="9439" ht="12.75" customHeight="1" x14ac:dyDescent="0.2"/>
    <row r="9440" ht="12.75" customHeight="1" x14ac:dyDescent="0.2"/>
    <row r="9441" ht="12.75" customHeight="1" x14ac:dyDescent="0.2"/>
    <row r="9442" ht="12.75" customHeight="1" x14ac:dyDescent="0.2"/>
    <row r="9443" ht="12.75" customHeight="1" x14ac:dyDescent="0.2"/>
    <row r="9444" ht="12.75" customHeight="1" x14ac:dyDescent="0.2"/>
    <row r="9445" ht="12.75" customHeight="1" x14ac:dyDescent="0.2"/>
    <row r="9446" ht="12.75" customHeight="1" x14ac:dyDescent="0.2"/>
    <row r="9447" ht="12.75" customHeight="1" x14ac:dyDescent="0.2"/>
    <row r="9448" ht="12.75" customHeight="1" x14ac:dyDescent="0.2"/>
    <row r="9449" ht="12.75" customHeight="1" x14ac:dyDescent="0.2"/>
    <row r="9450" ht="12.75" customHeight="1" x14ac:dyDescent="0.2"/>
    <row r="9451" ht="12.75" customHeight="1" x14ac:dyDescent="0.2"/>
    <row r="9452" ht="12.75" customHeight="1" x14ac:dyDescent="0.2"/>
    <row r="9453" ht="12.75" customHeight="1" x14ac:dyDescent="0.2"/>
    <row r="9454" ht="12.75" customHeight="1" x14ac:dyDescent="0.2"/>
    <row r="9455" ht="12.75" customHeight="1" x14ac:dyDescent="0.2"/>
    <row r="9456" ht="12.75" customHeight="1" x14ac:dyDescent="0.2"/>
    <row r="9457" ht="12.75" customHeight="1" x14ac:dyDescent="0.2"/>
    <row r="9458" ht="12.75" customHeight="1" x14ac:dyDescent="0.2"/>
    <row r="9459" ht="12.75" customHeight="1" x14ac:dyDescent="0.2"/>
    <row r="9460" ht="12.75" customHeight="1" x14ac:dyDescent="0.2"/>
    <row r="9461" ht="12.75" customHeight="1" x14ac:dyDescent="0.2"/>
    <row r="9462" ht="12.75" customHeight="1" x14ac:dyDescent="0.2"/>
    <row r="9463" ht="12.75" customHeight="1" x14ac:dyDescent="0.2"/>
    <row r="9464" ht="12.75" customHeight="1" x14ac:dyDescent="0.2"/>
    <row r="9465" ht="12.75" customHeight="1" x14ac:dyDescent="0.2"/>
    <row r="9466" ht="12.75" customHeight="1" x14ac:dyDescent="0.2"/>
    <row r="9467" ht="12.75" customHeight="1" x14ac:dyDescent="0.2"/>
    <row r="9468" ht="12.75" customHeight="1" x14ac:dyDescent="0.2"/>
    <row r="9469" ht="12.75" customHeight="1" x14ac:dyDescent="0.2"/>
    <row r="9470" ht="12.75" customHeight="1" x14ac:dyDescent="0.2"/>
    <row r="9471" ht="12.75" customHeight="1" x14ac:dyDescent="0.2"/>
    <row r="9472" ht="12.75" customHeight="1" x14ac:dyDescent="0.2"/>
    <row r="9473" ht="12.75" customHeight="1" x14ac:dyDescent="0.2"/>
    <row r="9474" ht="12.75" customHeight="1" x14ac:dyDescent="0.2"/>
    <row r="9475" ht="12.75" customHeight="1" x14ac:dyDescent="0.2"/>
    <row r="9476" ht="12.75" customHeight="1" x14ac:dyDescent="0.2"/>
    <row r="9477" ht="12.75" customHeight="1" x14ac:dyDescent="0.2"/>
    <row r="9478" ht="12.75" customHeight="1" x14ac:dyDescent="0.2"/>
    <row r="9479" ht="12.75" customHeight="1" x14ac:dyDescent="0.2"/>
    <row r="9480" ht="12.75" customHeight="1" x14ac:dyDescent="0.2"/>
    <row r="9481" ht="12.75" customHeight="1" x14ac:dyDescent="0.2"/>
    <row r="9482" ht="12.75" customHeight="1" x14ac:dyDescent="0.2"/>
    <row r="9483" ht="12.75" customHeight="1" x14ac:dyDescent="0.2"/>
    <row r="9484" ht="12.75" customHeight="1" x14ac:dyDescent="0.2"/>
    <row r="9485" ht="12.75" customHeight="1" x14ac:dyDescent="0.2"/>
    <row r="9486" ht="12.75" customHeight="1" x14ac:dyDescent="0.2"/>
    <row r="9487" ht="12.75" customHeight="1" x14ac:dyDescent="0.2"/>
    <row r="9488" ht="12.75" customHeight="1" x14ac:dyDescent="0.2"/>
    <row r="9489" ht="12.75" customHeight="1" x14ac:dyDescent="0.2"/>
    <row r="9490" ht="12.75" customHeight="1" x14ac:dyDescent="0.2"/>
    <row r="9491" ht="12.75" customHeight="1" x14ac:dyDescent="0.2"/>
    <row r="9492" ht="12.75" customHeight="1" x14ac:dyDescent="0.2"/>
    <row r="9493" ht="12.75" customHeight="1" x14ac:dyDescent="0.2"/>
    <row r="9494" ht="12.75" customHeight="1" x14ac:dyDescent="0.2"/>
    <row r="9495" ht="12.75" customHeight="1" x14ac:dyDescent="0.2"/>
    <row r="9496" ht="12.75" customHeight="1" x14ac:dyDescent="0.2"/>
    <row r="9497" ht="12.75" customHeight="1" x14ac:dyDescent="0.2"/>
    <row r="9498" ht="12.75" customHeight="1" x14ac:dyDescent="0.2"/>
    <row r="9499" ht="12.75" customHeight="1" x14ac:dyDescent="0.2"/>
    <row r="9500" ht="12.75" customHeight="1" x14ac:dyDescent="0.2"/>
    <row r="9501" ht="12.75" customHeight="1" x14ac:dyDescent="0.2"/>
    <row r="9502" ht="12.75" customHeight="1" x14ac:dyDescent="0.2"/>
    <row r="9503" ht="12.75" customHeight="1" x14ac:dyDescent="0.2"/>
    <row r="9504" ht="12.75" customHeight="1" x14ac:dyDescent="0.2"/>
    <row r="9505" ht="12.75" customHeight="1" x14ac:dyDescent="0.2"/>
    <row r="9506" ht="12.75" customHeight="1" x14ac:dyDescent="0.2"/>
    <row r="9507" ht="12.75" customHeight="1" x14ac:dyDescent="0.2"/>
    <row r="9508" ht="12.75" customHeight="1" x14ac:dyDescent="0.2"/>
    <row r="9509" ht="12.75" customHeight="1" x14ac:dyDescent="0.2"/>
    <row r="9510" ht="12.75" customHeight="1" x14ac:dyDescent="0.2"/>
    <row r="9511" ht="12.75" customHeight="1" x14ac:dyDescent="0.2"/>
    <row r="9512" ht="12.75" customHeight="1" x14ac:dyDescent="0.2"/>
    <row r="9513" ht="12.75" customHeight="1" x14ac:dyDescent="0.2"/>
    <row r="9514" ht="12.75" customHeight="1" x14ac:dyDescent="0.2"/>
    <row r="9515" ht="12.75" customHeight="1" x14ac:dyDescent="0.2"/>
    <row r="9516" ht="12.75" customHeight="1" x14ac:dyDescent="0.2"/>
    <row r="9517" ht="12.75" customHeight="1" x14ac:dyDescent="0.2"/>
    <row r="9518" ht="12.75" customHeight="1" x14ac:dyDescent="0.2"/>
    <row r="9519" ht="12.75" customHeight="1" x14ac:dyDescent="0.2"/>
    <row r="9520" ht="12.75" customHeight="1" x14ac:dyDescent="0.2"/>
    <row r="9521" ht="12.75" customHeight="1" x14ac:dyDescent="0.2"/>
    <row r="9522" ht="12.75" customHeight="1" x14ac:dyDescent="0.2"/>
    <row r="9523" ht="12.75" customHeight="1" x14ac:dyDescent="0.2"/>
    <row r="9524" ht="12.75" customHeight="1" x14ac:dyDescent="0.2"/>
    <row r="9525" ht="12.75" customHeight="1" x14ac:dyDescent="0.2"/>
    <row r="9526" ht="12.75" customHeight="1" x14ac:dyDescent="0.2"/>
    <row r="9527" ht="12.75" customHeight="1" x14ac:dyDescent="0.2"/>
    <row r="9528" ht="12.75" customHeight="1" x14ac:dyDescent="0.2"/>
    <row r="9529" ht="12.75" customHeight="1" x14ac:dyDescent="0.2"/>
    <row r="9530" ht="12.75" customHeight="1" x14ac:dyDescent="0.2"/>
    <row r="9531" ht="12.75" customHeight="1" x14ac:dyDescent="0.2"/>
    <row r="9532" ht="12.75" customHeight="1" x14ac:dyDescent="0.2"/>
    <row r="9533" ht="12.75" customHeight="1" x14ac:dyDescent="0.2"/>
    <row r="9534" ht="12.75" customHeight="1" x14ac:dyDescent="0.2"/>
    <row r="9535" ht="12.75" customHeight="1" x14ac:dyDescent="0.2"/>
    <row r="9536" ht="12.75" customHeight="1" x14ac:dyDescent="0.2"/>
    <row r="9537" ht="12.75" customHeight="1" x14ac:dyDescent="0.2"/>
    <row r="9538" ht="12.75" customHeight="1" x14ac:dyDescent="0.2"/>
    <row r="9539" ht="12.75" customHeight="1" x14ac:dyDescent="0.2"/>
    <row r="9540" ht="12.75" customHeight="1" x14ac:dyDescent="0.2"/>
    <row r="9541" ht="12.75" customHeight="1" x14ac:dyDescent="0.2"/>
    <row r="9542" ht="12.75" customHeight="1" x14ac:dyDescent="0.2"/>
    <row r="9543" ht="12.75" customHeight="1" x14ac:dyDescent="0.2"/>
    <row r="9544" ht="12.75" customHeight="1" x14ac:dyDescent="0.2"/>
    <row r="9545" ht="12.75" customHeight="1" x14ac:dyDescent="0.2"/>
    <row r="9546" ht="12.75" customHeight="1" x14ac:dyDescent="0.2"/>
    <row r="9547" ht="12.75" customHeight="1" x14ac:dyDescent="0.2"/>
    <row r="9548" ht="12.75" customHeight="1" x14ac:dyDescent="0.2"/>
    <row r="9549" ht="12.75" customHeight="1" x14ac:dyDescent="0.2"/>
    <row r="9550" ht="12.75" customHeight="1" x14ac:dyDescent="0.2"/>
    <row r="9551" ht="12.75" customHeight="1" x14ac:dyDescent="0.2"/>
    <row r="9552" ht="12.75" customHeight="1" x14ac:dyDescent="0.2"/>
    <row r="9553" ht="12.75" customHeight="1" x14ac:dyDescent="0.2"/>
    <row r="9554" ht="12.75" customHeight="1" x14ac:dyDescent="0.2"/>
    <row r="9555" ht="12.75" customHeight="1" x14ac:dyDescent="0.2"/>
    <row r="9556" ht="12.75" customHeight="1" x14ac:dyDescent="0.2"/>
    <row r="9557" ht="12.75" customHeight="1" x14ac:dyDescent="0.2"/>
    <row r="9558" ht="12.75" customHeight="1" x14ac:dyDescent="0.2"/>
    <row r="9559" ht="12.75" customHeight="1" x14ac:dyDescent="0.2"/>
    <row r="9560" ht="12.75" customHeight="1" x14ac:dyDescent="0.2"/>
    <row r="9561" ht="12.75" customHeight="1" x14ac:dyDescent="0.2"/>
    <row r="9562" ht="12.75" customHeight="1" x14ac:dyDescent="0.2"/>
    <row r="9563" ht="12.75" customHeight="1" x14ac:dyDescent="0.2"/>
    <row r="9564" ht="12.75" customHeight="1" x14ac:dyDescent="0.2"/>
    <row r="9565" ht="12.75" customHeight="1" x14ac:dyDescent="0.2"/>
    <row r="9566" ht="12.75" customHeight="1" x14ac:dyDescent="0.2"/>
    <row r="9567" ht="12.75" customHeight="1" x14ac:dyDescent="0.2"/>
    <row r="9568" ht="12.75" customHeight="1" x14ac:dyDescent="0.2"/>
    <row r="9569" ht="12.75" customHeight="1" x14ac:dyDescent="0.2"/>
    <row r="9570" ht="12.75" customHeight="1" x14ac:dyDescent="0.2"/>
    <row r="9571" ht="12.75" customHeight="1" x14ac:dyDescent="0.2"/>
    <row r="9572" ht="12.75" customHeight="1" x14ac:dyDescent="0.2"/>
    <row r="9573" ht="12.75" customHeight="1" x14ac:dyDescent="0.2"/>
    <row r="9574" ht="12.75" customHeight="1" x14ac:dyDescent="0.2"/>
    <row r="9575" ht="12.75" customHeight="1" x14ac:dyDescent="0.2"/>
    <row r="9576" ht="12.75" customHeight="1" x14ac:dyDescent="0.2"/>
    <row r="9577" ht="12.75" customHeight="1" x14ac:dyDescent="0.2"/>
    <row r="9578" ht="12.75" customHeight="1" x14ac:dyDescent="0.2"/>
    <row r="9579" ht="12.75" customHeight="1" x14ac:dyDescent="0.2"/>
    <row r="9580" ht="12.75" customHeight="1" x14ac:dyDescent="0.2"/>
    <row r="9581" ht="12.75" customHeight="1" x14ac:dyDescent="0.2"/>
    <row r="9582" ht="12.75" customHeight="1" x14ac:dyDescent="0.2"/>
    <row r="9583" ht="12.75" customHeight="1" x14ac:dyDescent="0.2"/>
    <row r="9584" ht="12.75" customHeight="1" x14ac:dyDescent="0.2"/>
    <row r="9585" ht="12.75" customHeight="1" x14ac:dyDescent="0.2"/>
    <row r="9586" ht="12.75" customHeight="1" x14ac:dyDescent="0.2"/>
    <row r="9587" ht="12.75" customHeight="1" x14ac:dyDescent="0.2"/>
    <row r="9588" ht="12.75" customHeight="1" x14ac:dyDescent="0.2"/>
    <row r="9589" ht="12.75" customHeight="1" x14ac:dyDescent="0.2"/>
    <row r="9590" ht="12.75" customHeight="1" x14ac:dyDescent="0.2"/>
    <row r="9591" ht="12.75" customHeight="1" x14ac:dyDescent="0.2"/>
    <row r="9592" ht="12.75" customHeight="1" x14ac:dyDescent="0.2"/>
    <row r="9593" ht="12.75" customHeight="1" x14ac:dyDescent="0.2"/>
    <row r="9594" ht="12.75" customHeight="1" x14ac:dyDescent="0.2"/>
    <row r="9595" ht="12.75" customHeight="1" x14ac:dyDescent="0.2"/>
    <row r="9596" ht="12.75" customHeight="1" x14ac:dyDescent="0.2"/>
    <row r="9597" ht="12.75" customHeight="1" x14ac:dyDescent="0.2"/>
    <row r="9598" ht="12.75" customHeight="1" x14ac:dyDescent="0.2"/>
    <row r="9599" ht="12.75" customHeight="1" x14ac:dyDescent="0.2"/>
    <row r="9600" ht="12.75" customHeight="1" x14ac:dyDescent="0.2"/>
    <row r="9601" ht="12.75" customHeight="1" x14ac:dyDescent="0.2"/>
    <row r="9602" ht="12.75" customHeight="1" x14ac:dyDescent="0.2"/>
    <row r="9603" ht="12.75" customHeight="1" x14ac:dyDescent="0.2"/>
    <row r="9604" ht="12.75" customHeight="1" x14ac:dyDescent="0.2"/>
    <row r="9605" ht="12.75" customHeight="1" x14ac:dyDescent="0.2"/>
    <row r="9606" ht="12.75" customHeight="1" x14ac:dyDescent="0.2"/>
    <row r="9607" ht="12.75" customHeight="1" x14ac:dyDescent="0.2"/>
    <row r="9608" ht="12.75" customHeight="1" x14ac:dyDescent="0.2"/>
    <row r="9609" ht="12.75" customHeight="1" x14ac:dyDescent="0.2"/>
    <row r="9610" ht="12.75" customHeight="1" x14ac:dyDescent="0.2"/>
    <row r="9611" ht="12.75" customHeight="1" x14ac:dyDescent="0.2"/>
    <row r="9612" ht="12.75" customHeight="1" x14ac:dyDescent="0.2"/>
    <row r="9613" ht="12.75" customHeight="1" x14ac:dyDescent="0.2"/>
    <row r="9614" ht="12.75" customHeight="1" x14ac:dyDescent="0.2"/>
    <row r="9615" ht="12.75" customHeight="1" x14ac:dyDescent="0.2"/>
    <row r="9616" ht="12.75" customHeight="1" x14ac:dyDescent="0.2"/>
    <row r="9617" ht="12.75" customHeight="1" x14ac:dyDescent="0.2"/>
    <row r="9618" ht="12.75" customHeight="1" x14ac:dyDescent="0.2"/>
    <row r="9619" ht="12.75" customHeight="1" x14ac:dyDescent="0.2"/>
    <row r="9620" ht="12.75" customHeight="1" x14ac:dyDescent="0.2"/>
    <row r="9621" ht="12.75" customHeight="1" x14ac:dyDescent="0.2"/>
    <row r="9622" ht="12.75" customHeight="1" x14ac:dyDescent="0.2"/>
    <row r="9623" ht="12.75" customHeight="1" x14ac:dyDescent="0.2"/>
    <row r="9624" ht="12.75" customHeight="1" x14ac:dyDescent="0.2"/>
    <row r="9625" ht="12.75" customHeight="1" x14ac:dyDescent="0.2"/>
    <row r="9626" ht="12.75" customHeight="1" x14ac:dyDescent="0.2"/>
    <row r="9627" ht="12.75" customHeight="1" x14ac:dyDescent="0.2"/>
    <row r="9628" ht="12.75" customHeight="1" x14ac:dyDescent="0.2"/>
    <row r="9629" ht="12.75" customHeight="1" x14ac:dyDescent="0.2"/>
    <row r="9630" ht="12.75" customHeight="1" x14ac:dyDescent="0.2"/>
    <row r="9631" ht="12.75" customHeight="1" x14ac:dyDescent="0.2"/>
    <row r="9632" ht="12.75" customHeight="1" x14ac:dyDescent="0.2"/>
    <row r="9633" ht="12.75" customHeight="1" x14ac:dyDescent="0.2"/>
    <row r="9634" ht="12.75" customHeight="1" x14ac:dyDescent="0.2"/>
    <row r="9635" ht="12.75" customHeight="1" x14ac:dyDescent="0.2"/>
    <row r="9636" ht="12.75" customHeight="1" x14ac:dyDescent="0.2"/>
    <row r="9637" ht="12.75" customHeight="1" x14ac:dyDescent="0.2"/>
    <row r="9638" ht="12.75" customHeight="1" x14ac:dyDescent="0.2"/>
    <row r="9639" ht="12.75" customHeight="1" x14ac:dyDescent="0.2"/>
    <row r="9640" ht="12.75" customHeight="1" x14ac:dyDescent="0.2"/>
    <row r="9641" ht="12.75" customHeight="1" x14ac:dyDescent="0.2"/>
    <row r="9642" ht="12.75" customHeight="1" x14ac:dyDescent="0.2"/>
    <row r="9643" ht="12.75" customHeight="1" x14ac:dyDescent="0.2"/>
    <row r="9644" ht="12.75" customHeight="1" x14ac:dyDescent="0.2"/>
    <row r="9645" ht="12.75" customHeight="1" x14ac:dyDescent="0.2"/>
    <row r="9646" ht="12.75" customHeight="1" x14ac:dyDescent="0.2"/>
    <row r="9647" ht="12.75" customHeight="1" x14ac:dyDescent="0.2"/>
    <row r="9648" ht="12.75" customHeight="1" x14ac:dyDescent="0.2"/>
    <row r="9649" ht="12.75" customHeight="1" x14ac:dyDescent="0.2"/>
    <row r="9650" ht="12.75" customHeight="1" x14ac:dyDescent="0.2"/>
    <row r="9651" ht="12.75" customHeight="1" x14ac:dyDescent="0.2"/>
    <row r="9652" ht="12.75" customHeight="1" x14ac:dyDescent="0.2"/>
    <row r="9653" ht="12.75" customHeight="1" x14ac:dyDescent="0.2"/>
    <row r="9654" ht="12.75" customHeight="1" x14ac:dyDescent="0.2"/>
    <row r="9655" ht="12.75" customHeight="1" x14ac:dyDescent="0.2"/>
    <row r="9656" ht="12.75" customHeight="1" x14ac:dyDescent="0.2"/>
    <row r="9657" ht="12.75" customHeight="1" x14ac:dyDescent="0.2"/>
    <row r="9658" ht="12.75" customHeight="1" x14ac:dyDescent="0.2"/>
    <row r="9659" ht="12.75" customHeight="1" x14ac:dyDescent="0.2"/>
    <row r="9660" ht="12.75" customHeight="1" x14ac:dyDescent="0.2"/>
    <row r="9661" ht="12.75" customHeight="1" x14ac:dyDescent="0.2"/>
    <row r="9662" ht="12.75" customHeight="1" x14ac:dyDescent="0.2"/>
    <row r="9663" ht="12.75" customHeight="1" x14ac:dyDescent="0.2"/>
    <row r="9664" ht="12.75" customHeight="1" x14ac:dyDescent="0.2"/>
    <row r="9665" ht="12.75" customHeight="1" x14ac:dyDescent="0.2"/>
    <row r="9666" ht="12.75" customHeight="1" x14ac:dyDescent="0.2"/>
    <row r="9667" ht="12.75" customHeight="1" x14ac:dyDescent="0.2"/>
    <row r="9668" ht="12.75" customHeight="1" x14ac:dyDescent="0.2"/>
    <row r="9669" ht="12.75" customHeight="1" x14ac:dyDescent="0.2"/>
    <row r="9670" ht="12.75" customHeight="1" x14ac:dyDescent="0.2"/>
    <row r="9671" ht="12.75" customHeight="1" x14ac:dyDescent="0.2"/>
    <row r="9672" ht="12.75" customHeight="1" x14ac:dyDescent="0.2"/>
    <row r="9673" ht="12.75" customHeight="1" x14ac:dyDescent="0.2"/>
    <row r="9674" ht="12.75" customHeight="1" x14ac:dyDescent="0.2"/>
    <row r="9675" ht="12.75" customHeight="1" x14ac:dyDescent="0.2"/>
    <row r="9676" ht="12.75" customHeight="1" x14ac:dyDescent="0.2"/>
    <row r="9677" ht="12.75" customHeight="1" x14ac:dyDescent="0.2"/>
    <row r="9678" ht="12.75" customHeight="1" x14ac:dyDescent="0.2"/>
    <row r="9679" ht="12.75" customHeight="1" x14ac:dyDescent="0.2"/>
    <row r="9680" ht="12.75" customHeight="1" x14ac:dyDescent="0.2"/>
    <row r="9681" ht="12.75" customHeight="1" x14ac:dyDescent="0.2"/>
    <row r="9682" ht="12.75" customHeight="1" x14ac:dyDescent="0.2"/>
    <row r="9683" ht="12.75" customHeight="1" x14ac:dyDescent="0.2"/>
    <row r="9684" ht="12.75" customHeight="1" x14ac:dyDescent="0.2"/>
    <row r="9685" ht="12.75" customHeight="1" x14ac:dyDescent="0.2"/>
    <row r="9686" ht="12.75" customHeight="1" x14ac:dyDescent="0.2"/>
    <row r="9687" ht="12.75" customHeight="1" x14ac:dyDescent="0.2"/>
    <row r="9688" ht="12.75" customHeight="1" x14ac:dyDescent="0.2"/>
    <row r="9689" ht="12.75" customHeight="1" x14ac:dyDescent="0.2"/>
    <row r="9690" ht="12.75" customHeight="1" x14ac:dyDescent="0.2"/>
    <row r="9691" ht="12.75" customHeight="1" x14ac:dyDescent="0.2"/>
    <row r="9692" ht="12.75" customHeight="1" x14ac:dyDescent="0.2"/>
    <row r="9693" ht="12.75" customHeight="1" x14ac:dyDescent="0.2"/>
    <row r="9694" ht="12.75" customHeight="1" x14ac:dyDescent="0.2"/>
    <row r="9695" ht="12.75" customHeight="1" x14ac:dyDescent="0.2"/>
    <row r="9696" ht="12.75" customHeight="1" x14ac:dyDescent="0.2"/>
    <row r="9697" ht="12.75" customHeight="1" x14ac:dyDescent="0.2"/>
    <row r="9698" ht="12.75" customHeight="1" x14ac:dyDescent="0.2"/>
    <row r="9699" ht="12.75" customHeight="1" x14ac:dyDescent="0.2"/>
    <row r="9700" ht="12.75" customHeight="1" x14ac:dyDescent="0.2"/>
    <row r="9701" ht="12.75" customHeight="1" x14ac:dyDescent="0.2"/>
    <row r="9702" ht="12.75" customHeight="1" x14ac:dyDescent="0.2"/>
    <row r="9703" ht="12.75" customHeight="1" x14ac:dyDescent="0.2"/>
    <row r="9704" ht="12.75" customHeight="1" x14ac:dyDescent="0.2"/>
    <row r="9705" ht="12.75" customHeight="1" x14ac:dyDescent="0.2"/>
    <row r="9706" ht="12.75" customHeight="1" x14ac:dyDescent="0.2"/>
    <row r="9707" ht="12.75" customHeight="1" x14ac:dyDescent="0.2"/>
    <row r="9708" ht="12.75" customHeight="1" x14ac:dyDescent="0.2"/>
    <row r="9709" ht="12.75" customHeight="1" x14ac:dyDescent="0.2"/>
    <row r="9710" ht="12.75" customHeight="1" x14ac:dyDescent="0.2"/>
    <row r="9711" ht="12.75" customHeight="1" x14ac:dyDescent="0.2"/>
    <row r="9712" ht="12.75" customHeight="1" x14ac:dyDescent="0.2"/>
    <row r="9713" ht="12.75" customHeight="1" x14ac:dyDescent="0.2"/>
    <row r="9714" ht="12.75" customHeight="1" x14ac:dyDescent="0.2"/>
    <row r="9715" ht="12.75" customHeight="1" x14ac:dyDescent="0.2"/>
    <row r="9716" ht="12.75" customHeight="1" x14ac:dyDescent="0.2"/>
    <row r="9717" ht="12.75" customHeight="1" x14ac:dyDescent="0.2"/>
    <row r="9718" ht="12.75" customHeight="1" x14ac:dyDescent="0.2"/>
    <row r="9719" ht="12.75" customHeight="1" x14ac:dyDescent="0.2"/>
    <row r="9720" ht="12.75" customHeight="1" x14ac:dyDescent="0.2"/>
    <row r="9721" ht="12.75" customHeight="1" x14ac:dyDescent="0.2"/>
    <row r="9722" ht="12.75" customHeight="1" x14ac:dyDescent="0.2"/>
    <row r="9723" ht="12.75" customHeight="1" x14ac:dyDescent="0.2"/>
    <row r="9724" ht="12.75" customHeight="1" x14ac:dyDescent="0.2"/>
    <row r="9725" ht="12.75" customHeight="1" x14ac:dyDescent="0.2"/>
    <row r="9726" ht="12.75" customHeight="1" x14ac:dyDescent="0.2"/>
    <row r="9727" ht="12.75" customHeight="1" x14ac:dyDescent="0.2"/>
    <row r="9728" ht="12.75" customHeight="1" x14ac:dyDescent="0.2"/>
    <row r="9729" ht="12.75" customHeight="1" x14ac:dyDescent="0.2"/>
    <row r="9730" ht="12.75" customHeight="1" x14ac:dyDescent="0.2"/>
    <row r="9731" ht="12.75" customHeight="1" x14ac:dyDescent="0.2"/>
    <row r="9732" ht="12.75" customHeight="1" x14ac:dyDescent="0.2"/>
    <row r="9733" ht="12.75" customHeight="1" x14ac:dyDescent="0.2"/>
    <row r="9734" ht="12.75" customHeight="1" x14ac:dyDescent="0.2"/>
    <row r="9735" ht="12.75" customHeight="1" x14ac:dyDescent="0.2"/>
    <row r="9736" ht="12.75" customHeight="1" x14ac:dyDescent="0.2"/>
    <row r="9737" ht="12.75" customHeight="1" x14ac:dyDescent="0.2"/>
    <row r="9738" ht="12.75" customHeight="1" x14ac:dyDescent="0.2"/>
    <row r="9739" ht="12.75" customHeight="1" x14ac:dyDescent="0.2"/>
    <row r="9740" ht="12.75" customHeight="1" x14ac:dyDescent="0.2"/>
    <row r="9741" ht="12.75" customHeight="1" x14ac:dyDescent="0.2"/>
    <row r="9742" ht="12.75" customHeight="1" x14ac:dyDescent="0.2"/>
    <row r="9743" ht="12.75" customHeight="1" x14ac:dyDescent="0.2"/>
    <row r="9744" ht="12.75" customHeight="1" x14ac:dyDescent="0.2"/>
    <row r="9745" ht="12.75" customHeight="1" x14ac:dyDescent="0.2"/>
    <row r="9746" ht="12.75" customHeight="1" x14ac:dyDescent="0.2"/>
    <row r="9747" ht="12.75" customHeight="1" x14ac:dyDescent="0.2"/>
    <row r="9748" ht="12.75" customHeight="1" x14ac:dyDescent="0.2"/>
    <row r="9749" ht="12.75" customHeight="1" x14ac:dyDescent="0.2"/>
    <row r="9750" ht="12.75" customHeight="1" x14ac:dyDescent="0.2"/>
    <row r="9751" ht="12.75" customHeight="1" x14ac:dyDescent="0.2"/>
    <row r="9752" ht="12.75" customHeight="1" x14ac:dyDescent="0.2"/>
    <row r="9753" ht="12.75" customHeight="1" x14ac:dyDescent="0.2"/>
    <row r="9754" ht="12.75" customHeight="1" x14ac:dyDescent="0.2"/>
    <row r="9755" ht="12.75" customHeight="1" x14ac:dyDescent="0.2"/>
    <row r="9756" ht="12.75" customHeight="1" x14ac:dyDescent="0.2"/>
    <row r="9757" ht="12.75" customHeight="1" x14ac:dyDescent="0.2"/>
    <row r="9758" ht="12.75" customHeight="1" x14ac:dyDescent="0.2"/>
    <row r="9759" ht="12.75" customHeight="1" x14ac:dyDescent="0.2"/>
    <row r="9760" ht="12.75" customHeight="1" x14ac:dyDescent="0.2"/>
    <row r="9761" ht="12.75" customHeight="1" x14ac:dyDescent="0.2"/>
    <row r="9762" ht="12.75" customHeight="1" x14ac:dyDescent="0.2"/>
    <row r="9763" ht="12.75" customHeight="1" x14ac:dyDescent="0.2"/>
    <row r="9764" ht="12.75" customHeight="1" x14ac:dyDescent="0.2"/>
    <row r="9765" ht="12.75" customHeight="1" x14ac:dyDescent="0.2"/>
    <row r="9766" ht="12.75" customHeight="1" x14ac:dyDescent="0.2"/>
    <row r="9767" ht="12.75" customHeight="1" x14ac:dyDescent="0.2"/>
    <row r="9768" ht="12.75" customHeight="1" x14ac:dyDescent="0.2"/>
    <row r="9769" ht="12.75" customHeight="1" x14ac:dyDescent="0.2"/>
    <row r="9770" ht="12.75" customHeight="1" x14ac:dyDescent="0.2"/>
    <row r="9771" ht="12.75" customHeight="1" x14ac:dyDescent="0.2"/>
    <row r="9772" ht="12.75" customHeight="1" x14ac:dyDescent="0.2"/>
    <row r="9773" ht="12.75" customHeight="1" x14ac:dyDescent="0.2"/>
    <row r="9774" ht="12.75" customHeight="1" x14ac:dyDescent="0.2"/>
    <row r="9775" ht="12.75" customHeight="1" x14ac:dyDescent="0.2"/>
    <row r="9776" ht="12.75" customHeight="1" x14ac:dyDescent="0.2"/>
    <row r="9777" ht="12.75" customHeight="1" x14ac:dyDescent="0.2"/>
    <row r="9778" ht="12.75" customHeight="1" x14ac:dyDescent="0.2"/>
    <row r="9779" ht="12.75" customHeight="1" x14ac:dyDescent="0.2"/>
    <row r="9780" ht="12.75" customHeight="1" x14ac:dyDescent="0.2"/>
    <row r="9781" ht="12.75" customHeight="1" x14ac:dyDescent="0.2"/>
    <row r="9782" ht="12.75" customHeight="1" x14ac:dyDescent="0.2"/>
    <row r="9783" ht="12.75" customHeight="1" x14ac:dyDescent="0.2"/>
    <row r="9784" ht="12.75" customHeight="1" x14ac:dyDescent="0.2"/>
    <row r="9785" ht="12.75" customHeight="1" x14ac:dyDescent="0.2"/>
    <row r="9786" ht="12.75" customHeight="1" x14ac:dyDescent="0.2"/>
    <row r="9787" ht="12.75" customHeight="1" x14ac:dyDescent="0.2"/>
    <row r="9788" ht="12.75" customHeight="1" x14ac:dyDescent="0.2"/>
    <row r="9789" ht="12.75" customHeight="1" x14ac:dyDescent="0.2"/>
    <row r="9790" ht="12.75" customHeight="1" x14ac:dyDescent="0.2"/>
    <row r="9791" ht="12.75" customHeight="1" x14ac:dyDescent="0.2"/>
    <row r="9792" ht="12.75" customHeight="1" x14ac:dyDescent="0.2"/>
    <row r="9793" ht="12.75" customHeight="1" x14ac:dyDescent="0.2"/>
    <row r="9794" ht="12.75" customHeight="1" x14ac:dyDescent="0.2"/>
    <row r="9795" ht="12.75" customHeight="1" x14ac:dyDescent="0.2"/>
    <row r="9796" ht="12.75" customHeight="1" x14ac:dyDescent="0.2"/>
    <row r="9797" ht="12.75" customHeight="1" x14ac:dyDescent="0.2"/>
    <row r="9798" ht="12.75" customHeight="1" x14ac:dyDescent="0.2"/>
    <row r="9799" ht="12.75" customHeight="1" x14ac:dyDescent="0.2"/>
    <row r="9800" ht="12.75" customHeight="1" x14ac:dyDescent="0.2"/>
    <row r="9801" ht="12.75" customHeight="1" x14ac:dyDescent="0.2"/>
    <row r="9802" ht="12.75" customHeight="1" x14ac:dyDescent="0.2"/>
    <row r="9803" ht="12.75" customHeight="1" x14ac:dyDescent="0.2"/>
    <row r="9804" ht="12.75" customHeight="1" x14ac:dyDescent="0.2"/>
    <row r="9805" ht="12.75" customHeight="1" x14ac:dyDescent="0.2"/>
    <row r="9806" ht="12.75" customHeight="1" x14ac:dyDescent="0.2"/>
    <row r="9807" ht="12.75" customHeight="1" x14ac:dyDescent="0.2"/>
    <row r="9808" ht="12.75" customHeight="1" x14ac:dyDescent="0.2"/>
    <row r="9809" ht="12.75" customHeight="1" x14ac:dyDescent="0.2"/>
    <row r="9810" ht="12.75" customHeight="1" x14ac:dyDescent="0.2"/>
    <row r="9811" ht="12.75" customHeight="1" x14ac:dyDescent="0.2"/>
    <row r="9812" ht="12.75" customHeight="1" x14ac:dyDescent="0.2"/>
    <row r="9813" ht="12.75" customHeight="1" x14ac:dyDescent="0.2"/>
    <row r="9814" ht="12.75" customHeight="1" x14ac:dyDescent="0.2"/>
    <row r="9815" ht="12.75" customHeight="1" x14ac:dyDescent="0.2"/>
    <row r="9816" ht="12.75" customHeight="1" x14ac:dyDescent="0.2"/>
    <row r="9817" ht="12.75" customHeight="1" x14ac:dyDescent="0.2"/>
    <row r="9818" ht="12.75" customHeight="1" x14ac:dyDescent="0.2"/>
    <row r="9819" ht="12.75" customHeight="1" x14ac:dyDescent="0.2"/>
    <row r="9820" ht="12.75" customHeight="1" x14ac:dyDescent="0.2"/>
    <row r="9821" ht="12.75" customHeight="1" x14ac:dyDescent="0.2"/>
    <row r="9822" ht="12.75" customHeight="1" x14ac:dyDescent="0.2"/>
    <row r="9823" ht="12.75" customHeight="1" x14ac:dyDescent="0.2"/>
    <row r="9824" ht="12.75" customHeight="1" x14ac:dyDescent="0.2"/>
    <row r="9825" ht="12.75" customHeight="1" x14ac:dyDescent="0.2"/>
    <row r="9826" ht="12.75" customHeight="1" x14ac:dyDescent="0.2"/>
    <row r="9827" ht="12.75" customHeight="1" x14ac:dyDescent="0.2"/>
    <row r="9828" ht="12.75" customHeight="1" x14ac:dyDescent="0.2"/>
    <row r="9829" ht="12.75" customHeight="1" x14ac:dyDescent="0.2"/>
    <row r="9830" ht="12.75" customHeight="1" x14ac:dyDescent="0.2"/>
    <row r="9831" ht="12.75" customHeight="1" x14ac:dyDescent="0.2"/>
    <row r="9832" ht="12.75" customHeight="1" x14ac:dyDescent="0.2"/>
    <row r="9833" ht="12.75" customHeight="1" x14ac:dyDescent="0.2"/>
    <row r="9834" ht="12.75" customHeight="1" x14ac:dyDescent="0.2"/>
    <row r="9835" ht="12.75" customHeight="1" x14ac:dyDescent="0.2"/>
    <row r="9836" ht="12.75" customHeight="1" x14ac:dyDescent="0.2"/>
    <row r="9837" ht="12.75" customHeight="1" x14ac:dyDescent="0.2"/>
    <row r="9838" ht="12.75" customHeight="1" x14ac:dyDescent="0.2"/>
    <row r="9839" ht="12.75" customHeight="1" x14ac:dyDescent="0.2"/>
    <row r="9840" ht="12.75" customHeight="1" x14ac:dyDescent="0.2"/>
    <row r="9841" ht="12.75" customHeight="1" x14ac:dyDescent="0.2"/>
    <row r="9842" ht="12.75" customHeight="1" x14ac:dyDescent="0.2"/>
    <row r="9843" ht="12.75" customHeight="1" x14ac:dyDescent="0.2"/>
    <row r="9844" ht="12.75" customHeight="1" x14ac:dyDescent="0.2"/>
    <row r="9845" ht="12.75" customHeight="1" x14ac:dyDescent="0.2"/>
    <row r="9846" ht="12.75" customHeight="1" x14ac:dyDescent="0.2"/>
    <row r="9847" ht="12.75" customHeight="1" x14ac:dyDescent="0.2"/>
    <row r="9848" ht="12.75" customHeight="1" x14ac:dyDescent="0.2"/>
    <row r="9849" ht="12.75" customHeight="1" x14ac:dyDescent="0.2"/>
    <row r="9850" ht="12.75" customHeight="1" x14ac:dyDescent="0.2"/>
    <row r="9851" ht="12.75" customHeight="1" x14ac:dyDescent="0.2"/>
    <row r="9852" ht="12.75" customHeight="1" x14ac:dyDescent="0.2"/>
    <row r="9853" ht="12.75" customHeight="1" x14ac:dyDescent="0.2"/>
    <row r="9854" ht="12.75" customHeight="1" x14ac:dyDescent="0.2"/>
    <row r="9855" ht="12.75" customHeight="1" x14ac:dyDescent="0.2"/>
    <row r="9856" ht="12.75" customHeight="1" x14ac:dyDescent="0.2"/>
    <row r="9857" ht="12.75" customHeight="1" x14ac:dyDescent="0.2"/>
    <row r="9858" ht="12.75" customHeight="1" x14ac:dyDescent="0.2"/>
    <row r="9859" ht="12.75" customHeight="1" x14ac:dyDescent="0.2"/>
    <row r="9860" ht="12.75" customHeight="1" x14ac:dyDescent="0.2"/>
    <row r="9861" ht="12.75" customHeight="1" x14ac:dyDescent="0.2"/>
    <row r="9862" ht="12.75" customHeight="1" x14ac:dyDescent="0.2"/>
    <row r="9863" ht="12.75" customHeight="1" x14ac:dyDescent="0.2"/>
    <row r="9864" ht="12.75" customHeight="1" x14ac:dyDescent="0.2"/>
    <row r="9865" ht="12.75" customHeight="1" x14ac:dyDescent="0.2"/>
    <row r="9866" ht="12.75" customHeight="1" x14ac:dyDescent="0.2"/>
    <row r="9867" ht="12.75" customHeight="1" x14ac:dyDescent="0.2"/>
    <row r="9868" ht="12.75" customHeight="1" x14ac:dyDescent="0.2"/>
    <row r="9869" ht="12.75" customHeight="1" x14ac:dyDescent="0.2"/>
    <row r="9870" ht="12.75" customHeight="1" x14ac:dyDescent="0.2"/>
    <row r="9871" ht="12.75" customHeight="1" x14ac:dyDescent="0.2"/>
    <row r="9872" ht="12.75" customHeight="1" x14ac:dyDescent="0.2"/>
    <row r="9873" ht="12.75" customHeight="1" x14ac:dyDescent="0.2"/>
    <row r="9874" ht="12.75" customHeight="1" x14ac:dyDescent="0.2"/>
    <row r="9875" ht="12.75" customHeight="1" x14ac:dyDescent="0.2"/>
    <row r="9876" ht="12.75" customHeight="1" x14ac:dyDescent="0.2"/>
    <row r="9877" ht="12.75" customHeight="1" x14ac:dyDescent="0.2"/>
    <row r="9878" ht="12.75" customHeight="1" x14ac:dyDescent="0.2"/>
    <row r="9879" ht="12.75" customHeight="1" x14ac:dyDescent="0.2"/>
    <row r="9880" ht="12.75" customHeight="1" x14ac:dyDescent="0.2"/>
    <row r="9881" ht="12.75" customHeight="1" x14ac:dyDescent="0.2"/>
    <row r="9882" ht="12.75" customHeight="1" x14ac:dyDescent="0.2"/>
    <row r="9883" ht="12.75" customHeight="1" x14ac:dyDescent="0.2"/>
    <row r="9884" ht="12.75" customHeight="1" x14ac:dyDescent="0.2"/>
    <row r="9885" ht="12.75" customHeight="1" x14ac:dyDescent="0.2"/>
    <row r="9886" ht="12.75" customHeight="1" x14ac:dyDescent="0.2"/>
    <row r="9887" ht="12.75" customHeight="1" x14ac:dyDescent="0.2"/>
    <row r="9888" ht="12.75" customHeight="1" x14ac:dyDescent="0.2"/>
    <row r="9889" ht="12.75" customHeight="1" x14ac:dyDescent="0.2"/>
    <row r="9890" ht="12.75" customHeight="1" x14ac:dyDescent="0.2"/>
    <row r="9891" ht="12.75" customHeight="1" x14ac:dyDescent="0.2"/>
    <row r="9892" ht="12.75" customHeight="1" x14ac:dyDescent="0.2"/>
    <row r="9893" ht="12.75" customHeight="1" x14ac:dyDescent="0.2"/>
    <row r="9894" ht="12.75" customHeight="1" x14ac:dyDescent="0.2"/>
    <row r="9895" ht="12.75" customHeight="1" x14ac:dyDescent="0.2"/>
    <row r="9896" ht="12.75" customHeight="1" x14ac:dyDescent="0.2"/>
    <row r="9897" ht="12.75" customHeight="1" x14ac:dyDescent="0.2"/>
    <row r="9898" ht="12.75" customHeight="1" x14ac:dyDescent="0.2"/>
    <row r="9899" ht="12.75" customHeight="1" x14ac:dyDescent="0.2"/>
    <row r="9900" ht="12.75" customHeight="1" x14ac:dyDescent="0.2"/>
    <row r="9901" ht="12.75" customHeight="1" x14ac:dyDescent="0.2"/>
    <row r="9902" ht="12.75" customHeight="1" x14ac:dyDescent="0.2"/>
    <row r="9903" ht="12.75" customHeight="1" x14ac:dyDescent="0.2"/>
    <row r="9904" ht="12.75" customHeight="1" x14ac:dyDescent="0.2"/>
    <row r="9905" ht="12.75" customHeight="1" x14ac:dyDescent="0.2"/>
    <row r="9906" ht="12.75" customHeight="1" x14ac:dyDescent="0.2"/>
    <row r="9907" ht="12.75" customHeight="1" x14ac:dyDescent="0.2"/>
    <row r="9908" ht="12.75" customHeight="1" x14ac:dyDescent="0.2"/>
    <row r="9909" ht="12.75" customHeight="1" x14ac:dyDescent="0.2"/>
    <row r="9910" ht="12.75" customHeight="1" x14ac:dyDescent="0.2"/>
    <row r="9911" ht="12.75" customHeight="1" x14ac:dyDescent="0.2"/>
    <row r="9912" ht="12.75" customHeight="1" x14ac:dyDescent="0.2"/>
    <row r="9913" ht="12.75" customHeight="1" x14ac:dyDescent="0.2"/>
    <row r="9914" ht="12.75" customHeight="1" x14ac:dyDescent="0.2"/>
    <row r="9915" ht="12.75" customHeight="1" x14ac:dyDescent="0.2"/>
    <row r="9916" ht="12.75" customHeight="1" x14ac:dyDescent="0.2"/>
    <row r="9917" ht="12.75" customHeight="1" x14ac:dyDescent="0.2"/>
    <row r="9918" ht="12.75" customHeight="1" x14ac:dyDescent="0.2"/>
    <row r="9919" ht="12.75" customHeight="1" x14ac:dyDescent="0.2"/>
    <row r="9920" ht="12.75" customHeight="1" x14ac:dyDescent="0.2"/>
    <row r="9921" ht="12.75" customHeight="1" x14ac:dyDescent="0.2"/>
    <row r="9922" ht="12.75" customHeight="1" x14ac:dyDescent="0.2"/>
    <row r="9923" ht="12.75" customHeight="1" x14ac:dyDescent="0.2"/>
    <row r="9924" ht="12.75" customHeight="1" x14ac:dyDescent="0.2"/>
    <row r="9925" ht="12.75" customHeight="1" x14ac:dyDescent="0.2"/>
    <row r="9926" ht="12.75" customHeight="1" x14ac:dyDescent="0.2"/>
    <row r="9927" ht="12.75" customHeight="1" x14ac:dyDescent="0.2"/>
    <row r="9928" ht="12.75" customHeight="1" x14ac:dyDescent="0.2"/>
    <row r="9929" ht="12.75" customHeight="1" x14ac:dyDescent="0.2"/>
    <row r="9930" ht="12.75" customHeight="1" x14ac:dyDescent="0.2"/>
    <row r="9931" ht="12.75" customHeight="1" x14ac:dyDescent="0.2"/>
    <row r="9932" ht="12.75" customHeight="1" x14ac:dyDescent="0.2"/>
    <row r="9933" ht="12.75" customHeight="1" x14ac:dyDescent="0.2"/>
    <row r="9934" ht="12.75" customHeight="1" x14ac:dyDescent="0.2"/>
    <row r="9935" ht="12.75" customHeight="1" x14ac:dyDescent="0.2"/>
    <row r="9936" ht="12.75" customHeight="1" x14ac:dyDescent="0.2"/>
    <row r="9937" ht="12.75" customHeight="1" x14ac:dyDescent="0.2"/>
    <row r="9938" ht="12.75" customHeight="1" x14ac:dyDescent="0.2"/>
    <row r="9939" ht="12.75" customHeight="1" x14ac:dyDescent="0.2"/>
    <row r="9940" ht="12.75" customHeight="1" x14ac:dyDescent="0.2"/>
    <row r="9941" ht="12.75" customHeight="1" x14ac:dyDescent="0.2"/>
    <row r="9942" ht="12.75" customHeight="1" x14ac:dyDescent="0.2"/>
    <row r="9943" ht="12.75" customHeight="1" x14ac:dyDescent="0.2"/>
    <row r="9944" ht="12.75" customHeight="1" x14ac:dyDescent="0.2"/>
    <row r="9945" ht="12.75" customHeight="1" x14ac:dyDescent="0.2"/>
    <row r="9946" ht="12.75" customHeight="1" x14ac:dyDescent="0.2"/>
    <row r="9947" ht="12.75" customHeight="1" x14ac:dyDescent="0.2"/>
    <row r="9948" ht="12.75" customHeight="1" x14ac:dyDescent="0.2"/>
    <row r="9949" ht="12.75" customHeight="1" x14ac:dyDescent="0.2"/>
    <row r="9950" ht="12.75" customHeight="1" x14ac:dyDescent="0.2"/>
    <row r="9951" ht="12.75" customHeight="1" x14ac:dyDescent="0.2"/>
    <row r="9952" ht="12.75" customHeight="1" x14ac:dyDescent="0.2"/>
    <row r="9953" ht="12.75" customHeight="1" x14ac:dyDescent="0.2"/>
    <row r="9954" ht="12.75" customHeight="1" x14ac:dyDescent="0.2"/>
    <row r="9955" ht="12.75" customHeight="1" x14ac:dyDescent="0.2"/>
    <row r="9956" ht="12.75" customHeight="1" x14ac:dyDescent="0.2"/>
    <row r="9957" ht="12.75" customHeight="1" x14ac:dyDescent="0.2"/>
    <row r="9958" ht="12.75" customHeight="1" x14ac:dyDescent="0.2"/>
    <row r="9959" ht="12.75" customHeight="1" x14ac:dyDescent="0.2"/>
    <row r="9960" ht="12.75" customHeight="1" x14ac:dyDescent="0.2"/>
    <row r="9961" ht="12.75" customHeight="1" x14ac:dyDescent="0.2"/>
    <row r="9962" ht="12.75" customHeight="1" x14ac:dyDescent="0.2"/>
    <row r="9963" ht="12.75" customHeight="1" x14ac:dyDescent="0.2"/>
    <row r="9964" ht="12.75" customHeight="1" x14ac:dyDescent="0.2"/>
    <row r="9965" ht="12.75" customHeight="1" x14ac:dyDescent="0.2"/>
    <row r="9966" ht="12.75" customHeight="1" x14ac:dyDescent="0.2"/>
    <row r="9967" ht="12.75" customHeight="1" x14ac:dyDescent="0.2"/>
    <row r="9968" ht="12.75" customHeight="1" x14ac:dyDescent="0.2"/>
    <row r="9969" ht="12.75" customHeight="1" x14ac:dyDescent="0.2"/>
    <row r="9970" ht="12.75" customHeight="1" x14ac:dyDescent="0.2"/>
    <row r="9971" ht="12.75" customHeight="1" x14ac:dyDescent="0.2"/>
    <row r="9972" ht="12.75" customHeight="1" x14ac:dyDescent="0.2"/>
    <row r="9973" ht="12.75" customHeight="1" x14ac:dyDescent="0.2"/>
    <row r="9974" ht="12.75" customHeight="1" x14ac:dyDescent="0.2"/>
    <row r="9975" ht="12.75" customHeight="1" x14ac:dyDescent="0.2"/>
    <row r="9976" ht="12.75" customHeight="1" x14ac:dyDescent="0.2"/>
    <row r="9977" ht="12.75" customHeight="1" x14ac:dyDescent="0.2"/>
    <row r="9978" ht="12.75" customHeight="1" x14ac:dyDescent="0.2"/>
    <row r="9979" ht="12.75" customHeight="1" x14ac:dyDescent="0.2"/>
    <row r="9980" ht="12.75" customHeight="1" x14ac:dyDescent="0.2"/>
    <row r="9981" ht="12.75" customHeight="1" x14ac:dyDescent="0.2"/>
    <row r="9982" ht="12.75" customHeight="1" x14ac:dyDescent="0.2"/>
    <row r="9983" ht="12.75" customHeight="1" x14ac:dyDescent="0.2"/>
    <row r="9984" ht="12.75" customHeight="1" x14ac:dyDescent="0.2"/>
    <row r="9985" ht="12.75" customHeight="1" x14ac:dyDescent="0.2"/>
    <row r="9986" ht="12.75" customHeight="1" x14ac:dyDescent="0.2"/>
    <row r="9987" ht="12.75" customHeight="1" x14ac:dyDescent="0.2"/>
    <row r="9988" ht="12.75" customHeight="1" x14ac:dyDescent="0.2"/>
    <row r="9989" ht="12.75" customHeight="1" x14ac:dyDescent="0.2"/>
    <row r="9990" ht="12.75" customHeight="1" x14ac:dyDescent="0.2"/>
    <row r="9991" ht="12.75" customHeight="1" x14ac:dyDescent="0.2"/>
    <row r="9992" ht="12.75" customHeight="1" x14ac:dyDescent="0.2"/>
    <row r="9993" ht="12.75" customHeight="1" x14ac:dyDescent="0.2"/>
    <row r="9994" ht="12.75" customHeight="1" x14ac:dyDescent="0.2"/>
    <row r="9995" ht="12.75" customHeight="1" x14ac:dyDescent="0.2"/>
    <row r="9996" ht="12.75" customHeight="1" x14ac:dyDescent="0.2"/>
    <row r="9997" ht="12.75" customHeight="1" x14ac:dyDescent="0.2"/>
    <row r="9998" ht="12.75" customHeight="1" x14ac:dyDescent="0.2"/>
    <row r="9999" ht="12.75" customHeight="1" x14ac:dyDescent="0.2"/>
    <row r="10000" ht="12.75" customHeight="1" x14ac:dyDescent="0.2"/>
    <row r="10001" ht="12.75" customHeight="1" x14ac:dyDescent="0.2"/>
    <row r="10002" ht="12.75" customHeight="1" x14ac:dyDescent="0.2"/>
    <row r="10003" ht="12.75" customHeight="1" x14ac:dyDescent="0.2"/>
    <row r="10004" ht="12.75" customHeight="1" x14ac:dyDescent="0.2"/>
    <row r="10005" ht="12.75" customHeight="1" x14ac:dyDescent="0.2"/>
    <row r="10006" ht="12.75" customHeight="1" x14ac:dyDescent="0.2"/>
    <row r="10007" ht="12.75" customHeight="1" x14ac:dyDescent="0.2"/>
    <row r="10008" ht="12.75" customHeight="1" x14ac:dyDescent="0.2"/>
    <row r="10009" ht="12.75" customHeight="1" x14ac:dyDescent="0.2"/>
    <row r="10010" ht="12.75" customHeight="1" x14ac:dyDescent="0.2"/>
    <row r="10011" ht="12.75" customHeight="1" x14ac:dyDescent="0.2"/>
    <row r="10012" ht="12.75" customHeight="1" x14ac:dyDescent="0.2"/>
    <row r="10013" ht="12.75" customHeight="1" x14ac:dyDescent="0.2"/>
    <row r="10014" ht="12.75" customHeight="1" x14ac:dyDescent="0.2"/>
    <row r="10015" ht="12.75" customHeight="1" x14ac:dyDescent="0.2"/>
    <row r="10016" ht="12.75" customHeight="1" x14ac:dyDescent="0.2"/>
    <row r="10017" ht="12.75" customHeight="1" x14ac:dyDescent="0.2"/>
    <row r="10018" ht="12.75" customHeight="1" x14ac:dyDescent="0.2"/>
    <row r="10019" ht="12.75" customHeight="1" x14ac:dyDescent="0.2"/>
    <row r="10020" ht="12.75" customHeight="1" x14ac:dyDescent="0.2"/>
    <row r="10021" ht="12.75" customHeight="1" x14ac:dyDescent="0.2"/>
    <row r="10022" ht="12.75" customHeight="1" x14ac:dyDescent="0.2"/>
    <row r="10023" ht="12.75" customHeight="1" x14ac:dyDescent="0.2"/>
    <row r="10024" ht="12.75" customHeight="1" x14ac:dyDescent="0.2"/>
    <row r="10025" ht="12.75" customHeight="1" x14ac:dyDescent="0.2"/>
    <row r="10026" ht="12.75" customHeight="1" x14ac:dyDescent="0.2"/>
    <row r="10027" ht="12.75" customHeight="1" x14ac:dyDescent="0.2"/>
    <row r="10028" ht="12.75" customHeight="1" x14ac:dyDescent="0.2"/>
    <row r="10029" ht="12.75" customHeight="1" x14ac:dyDescent="0.2"/>
    <row r="10030" ht="12.75" customHeight="1" x14ac:dyDescent="0.2"/>
    <row r="10031" ht="12.75" customHeight="1" x14ac:dyDescent="0.2"/>
    <row r="10032" ht="12.75" customHeight="1" x14ac:dyDescent="0.2"/>
    <row r="10033" ht="12.75" customHeight="1" x14ac:dyDescent="0.2"/>
    <row r="10034" ht="12.75" customHeight="1" x14ac:dyDescent="0.2"/>
    <row r="10035" ht="12.75" customHeight="1" x14ac:dyDescent="0.2"/>
    <row r="10036" ht="12.75" customHeight="1" x14ac:dyDescent="0.2"/>
    <row r="10037" ht="12.75" customHeight="1" x14ac:dyDescent="0.2"/>
    <row r="10038" ht="12.75" customHeight="1" x14ac:dyDescent="0.2"/>
    <row r="10039" ht="12.75" customHeight="1" x14ac:dyDescent="0.2"/>
    <row r="10040" ht="12.75" customHeight="1" x14ac:dyDescent="0.2"/>
    <row r="10041" ht="12.75" customHeight="1" x14ac:dyDescent="0.2"/>
    <row r="10042" ht="12.75" customHeight="1" x14ac:dyDescent="0.2"/>
    <row r="10043" ht="12.75" customHeight="1" x14ac:dyDescent="0.2"/>
    <row r="10044" ht="12.75" customHeight="1" x14ac:dyDescent="0.2"/>
    <row r="10045" ht="12.75" customHeight="1" x14ac:dyDescent="0.2"/>
    <row r="10046" ht="12.75" customHeight="1" x14ac:dyDescent="0.2"/>
    <row r="10047" ht="12.75" customHeight="1" x14ac:dyDescent="0.2"/>
    <row r="10048" ht="12.75" customHeight="1" x14ac:dyDescent="0.2"/>
    <row r="10049" ht="12.75" customHeight="1" x14ac:dyDescent="0.2"/>
    <row r="10050" ht="12.75" customHeight="1" x14ac:dyDescent="0.2"/>
    <row r="10051" ht="12.75" customHeight="1" x14ac:dyDescent="0.2"/>
    <row r="10052" ht="12.75" customHeight="1" x14ac:dyDescent="0.2"/>
    <row r="10053" ht="12.75" customHeight="1" x14ac:dyDescent="0.2"/>
    <row r="10054" ht="12.75" customHeight="1" x14ac:dyDescent="0.2"/>
    <row r="10055" ht="12.75" customHeight="1" x14ac:dyDescent="0.2"/>
    <row r="10056" ht="12.75" customHeight="1" x14ac:dyDescent="0.2"/>
    <row r="10057" ht="12.75" customHeight="1" x14ac:dyDescent="0.2"/>
    <row r="10058" ht="12.75" customHeight="1" x14ac:dyDescent="0.2"/>
    <row r="10059" ht="12.75" customHeight="1" x14ac:dyDescent="0.2"/>
    <row r="10060" ht="12.75" customHeight="1" x14ac:dyDescent="0.2"/>
    <row r="10061" ht="12.75" customHeight="1" x14ac:dyDescent="0.2"/>
    <row r="10062" ht="12.75" customHeight="1" x14ac:dyDescent="0.2"/>
    <row r="10063" ht="12.75" customHeight="1" x14ac:dyDescent="0.2"/>
    <row r="10064" ht="12.75" customHeight="1" x14ac:dyDescent="0.2"/>
    <row r="10065" ht="12.75" customHeight="1" x14ac:dyDescent="0.2"/>
    <row r="10066" ht="12.75" customHeight="1" x14ac:dyDescent="0.2"/>
    <row r="10067" ht="12.75" customHeight="1" x14ac:dyDescent="0.2"/>
    <row r="10068" ht="12.75" customHeight="1" x14ac:dyDescent="0.2"/>
    <row r="10069" ht="12.75" customHeight="1" x14ac:dyDescent="0.2"/>
    <row r="10070" ht="12.75" customHeight="1" x14ac:dyDescent="0.2"/>
    <row r="10071" ht="12.75" customHeight="1" x14ac:dyDescent="0.2"/>
    <row r="10072" ht="12.75" customHeight="1" x14ac:dyDescent="0.2"/>
    <row r="10073" ht="12.75" customHeight="1" x14ac:dyDescent="0.2"/>
    <row r="10074" ht="12.75" customHeight="1" x14ac:dyDescent="0.2"/>
    <row r="10075" ht="12.75" customHeight="1" x14ac:dyDescent="0.2"/>
    <row r="10076" ht="12.75" customHeight="1" x14ac:dyDescent="0.2"/>
    <row r="10077" ht="12.75" customHeight="1" x14ac:dyDescent="0.2"/>
    <row r="10078" ht="12.75" customHeight="1" x14ac:dyDescent="0.2"/>
    <row r="10079" ht="12.75" customHeight="1" x14ac:dyDescent="0.2"/>
    <row r="10080" ht="12.75" customHeight="1" x14ac:dyDescent="0.2"/>
    <row r="10081" ht="12.75" customHeight="1" x14ac:dyDescent="0.2"/>
    <row r="10082" ht="12.75" customHeight="1" x14ac:dyDescent="0.2"/>
    <row r="10083" ht="12.75" customHeight="1" x14ac:dyDescent="0.2"/>
    <row r="10084" ht="12.75" customHeight="1" x14ac:dyDescent="0.2"/>
    <row r="10085" ht="12.75" customHeight="1" x14ac:dyDescent="0.2"/>
    <row r="10086" ht="12.75" customHeight="1" x14ac:dyDescent="0.2"/>
    <row r="10087" ht="12.75" customHeight="1" x14ac:dyDescent="0.2"/>
    <row r="10088" ht="12.75" customHeight="1" x14ac:dyDescent="0.2"/>
    <row r="10089" ht="12.75" customHeight="1" x14ac:dyDescent="0.2"/>
    <row r="10090" ht="12.75" customHeight="1" x14ac:dyDescent="0.2"/>
    <row r="10091" ht="12.75" customHeight="1" x14ac:dyDescent="0.2"/>
    <row r="10092" ht="12.75" customHeight="1" x14ac:dyDescent="0.2"/>
    <row r="10093" ht="12.75" customHeight="1" x14ac:dyDescent="0.2"/>
    <row r="10094" ht="12.75" customHeight="1" x14ac:dyDescent="0.2"/>
    <row r="10095" ht="12.75" customHeight="1" x14ac:dyDescent="0.2"/>
    <row r="10096" ht="12.75" customHeight="1" x14ac:dyDescent="0.2"/>
    <row r="10097" ht="12.75" customHeight="1" x14ac:dyDescent="0.2"/>
    <row r="10098" ht="12.75" customHeight="1" x14ac:dyDescent="0.2"/>
    <row r="10099" ht="12.75" customHeight="1" x14ac:dyDescent="0.2"/>
    <row r="10100" ht="12.75" customHeight="1" x14ac:dyDescent="0.2"/>
    <row r="10101" ht="12.75" customHeight="1" x14ac:dyDescent="0.2"/>
    <row r="10102" ht="12.75" customHeight="1" x14ac:dyDescent="0.2"/>
    <row r="10103" ht="12.75" customHeight="1" x14ac:dyDescent="0.2"/>
    <row r="10104" ht="12.75" customHeight="1" x14ac:dyDescent="0.2"/>
    <row r="10105" ht="12.75" customHeight="1" x14ac:dyDescent="0.2"/>
    <row r="10106" ht="12.75" customHeight="1" x14ac:dyDescent="0.2"/>
    <row r="10107" ht="12.75" customHeight="1" x14ac:dyDescent="0.2"/>
    <row r="10108" ht="12.75" customHeight="1" x14ac:dyDescent="0.2"/>
    <row r="10109" ht="12.75" customHeight="1" x14ac:dyDescent="0.2"/>
    <row r="10110" ht="12.75" customHeight="1" x14ac:dyDescent="0.2"/>
    <row r="10111" ht="12.75" customHeight="1" x14ac:dyDescent="0.2"/>
    <row r="10112" ht="12.75" customHeight="1" x14ac:dyDescent="0.2"/>
    <row r="10113" ht="12.75" customHeight="1" x14ac:dyDescent="0.2"/>
    <row r="10114" ht="12.75" customHeight="1" x14ac:dyDescent="0.2"/>
    <row r="10115" ht="12.75" customHeight="1" x14ac:dyDescent="0.2"/>
    <row r="10116" ht="12.75" customHeight="1" x14ac:dyDescent="0.2"/>
    <row r="10117" ht="12.75" customHeight="1" x14ac:dyDescent="0.2"/>
    <row r="10118" ht="12.75" customHeight="1" x14ac:dyDescent="0.2"/>
    <row r="10119" ht="12.75" customHeight="1" x14ac:dyDescent="0.2"/>
    <row r="10120" ht="12.75" customHeight="1" x14ac:dyDescent="0.2"/>
    <row r="10121" ht="12.75" customHeight="1" x14ac:dyDescent="0.2"/>
    <row r="10122" ht="12.75" customHeight="1" x14ac:dyDescent="0.2"/>
    <row r="10123" ht="12.75" customHeight="1" x14ac:dyDescent="0.2"/>
    <row r="10124" ht="12.75" customHeight="1" x14ac:dyDescent="0.2"/>
    <row r="10125" ht="12.75" customHeight="1" x14ac:dyDescent="0.2"/>
    <row r="10126" ht="12.75" customHeight="1" x14ac:dyDescent="0.2"/>
    <row r="10127" ht="12.75" customHeight="1" x14ac:dyDescent="0.2"/>
    <row r="10128" ht="12.75" customHeight="1" x14ac:dyDescent="0.2"/>
    <row r="10129" ht="12.75" customHeight="1" x14ac:dyDescent="0.2"/>
    <row r="10130" ht="12.75" customHeight="1" x14ac:dyDescent="0.2"/>
    <row r="10131" ht="12.75" customHeight="1" x14ac:dyDescent="0.2"/>
    <row r="10132" ht="12.75" customHeight="1" x14ac:dyDescent="0.2"/>
    <row r="10133" ht="12.75" customHeight="1" x14ac:dyDescent="0.2"/>
    <row r="10134" ht="12.75" customHeight="1" x14ac:dyDescent="0.2"/>
    <row r="10135" ht="12.75" customHeight="1" x14ac:dyDescent="0.2"/>
    <row r="10136" ht="12.75" customHeight="1" x14ac:dyDescent="0.2"/>
    <row r="10137" ht="12.75" customHeight="1" x14ac:dyDescent="0.2"/>
    <row r="10138" ht="12.75" customHeight="1" x14ac:dyDescent="0.2"/>
    <row r="10139" ht="12.75" customHeight="1" x14ac:dyDescent="0.2"/>
    <row r="10140" ht="12.75" customHeight="1" x14ac:dyDescent="0.2"/>
    <row r="10141" ht="12.75" customHeight="1" x14ac:dyDescent="0.2"/>
    <row r="10142" ht="12.75" customHeight="1" x14ac:dyDescent="0.2"/>
    <row r="10143" ht="12.75" customHeight="1" x14ac:dyDescent="0.2"/>
    <row r="10144" ht="12.75" customHeight="1" x14ac:dyDescent="0.2"/>
    <row r="10145" ht="12.75" customHeight="1" x14ac:dyDescent="0.2"/>
    <row r="10146" ht="12.75" customHeight="1" x14ac:dyDescent="0.2"/>
    <row r="10147" ht="12.75" customHeight="1" x14ac:dyDescent="0.2"/>
    <row r="10148" ht="12.75" customHeight="1" x14ac:dyDescent="0.2"/>
    <row r="10149" ht="12.75" customHeight="1" x14ac:dyDescent="0.2"/>
    <row r="10150" ht="12.75" customHeight="1" x14ac:dyDescent="0.2"/>
    <row r="10151" ht="12.75" customHeight="1" x14ac:dyDescent="0.2"/>
    <row r="10152" ht="12.75" customHeight="1" x14ac:dyDescent="0.2"/>
    <row r="10153" ht="12.75" customHeight="1" x14ac:dyDescent="0.2"/>
    <row r="10154" ht="12.75" customHeight="1" x14ac:dyDescent="0.2"/>
    <row r="10155" ht="12.75" customHeight="1" x14ac:dyDescent="0.2"/>
    <row r="10156" ht="12.75" customHeight="1" x14ac:dyDescent="0.2"/>
    <row r="10157" ht="12.75" customHeight="1" x14ac:dyDescent="0.2"/>
    <row r="10158" ht="12.75" customHeight="1" x14ac:dyDescent="0.2"/>
    <row r="10159" ht="12.75" customHeight="1" x14ac:dyDescent="0.2"/>
    <row r="10160" ht="12.75" customHeight="1" x14ac:dyDescent="0.2"/>
    <row r="10161" ht="12.75" customHeight="1" x14ac:dyDescent="0.2"/>
    <row r="10162" ht="12.75" customHeight="1" x14ac:dyDescent="0.2"/>
    <row r="10163" ht="12.75" customHeight="1" x14ac:dyDescent="0.2"/>
    <row r="10164" ht="12.75" customHeight="1" x14ac:dyDescent="0.2"/>
    <row r="10165" ht="12.75" customHeight="1" x14ac:dyDescent="0.2"/>
    <row r="10166" ht="12.75" customHeight="1" x14ac:dyDescent="0.2"/>
    <row r="10167" ht="12.75" customHeight="1" x14ac:dyDescent="0.2"/>
    <row r="10168" ht="12.75" customHeight="1" x14ac:dyDescent="0.2"/>
    <row r="10169" ht="12.75" customHeight="1" x14ac:dyDescent="0.2"/>
    <row r="10170" ht="12.75" customHeight="1" x14ac:dyDescent="0.2"/>
    <row r="10171" ht="12.75" customHeight="1" x14ac:dyDescent="0.2"/>
    <row r="10172" ht="12.75" customHeight="1" x14ac:dyDescent="0.2"/>
    <row r="10173" ht="12.75" customHeight="1" x14ac:dyDescent="0.2"/>
    <row r="10174" ht="12.75" customHeight="1" x14ac:dyDescent="0.2"/>
    <row r="10175" ht="12.75" customHeight="1" x14ac:dyDescent="0.2"/>
    <row r="10176" ht="12.75" customHeight="1" x14ac:dyDescent="0.2"/>
    <row r="10177" ht="12.75" customHeight="1" x14ac:dyDescent="0.2"/>
    <row r="10178" ht="12.75" customHeight="1" x14ac:dyDescent="0.2"/>
    <row r="10179" ht="12.75" customHeight="1" x14ac:dyDescent="0.2"/>
    <row r="10180" ht="12.75" customHeight="1" x14ac:dyDescent="0.2"/>
    <row r="10181" ht="12.75" customHeight="1" x14ac:dyDescent="0.2"/>
    <row r="10182" ht="12.75" customHeight="1" x14ac:dyDescent="0.2"/>
    <row r="10183" ht="12.75" customHeight="1" x14ac:dyDescent="0.2"/>
    <row r="10184" ht="12.75" customHeight="1" x14ac:dyDescent="0.2"/>
    <row r="10185" ht="12.75" customHeight="1" x14ac:dyDescent="0.2"/>
    <row r="10186" ht="12.75" customHeight="1" x14ac:dyDescent="0.2"/>
    <row r="10187" ht="12.75" customHeight="1" x14ac:dyDescent="0.2"/>
    <row r="10188" ht="12.75" customHeight="1" x14ac:dyDescent="0.2"/>
    <row r="10189" ht="12.75" customHeight="1" x14ac:dyDescent="0.2"/>
    <row r="10190" ht="12.75" customHeight="1" x14ac:dyDescent="0.2"/>
    <row r="10191" ht="12.75" customHeight="1" x14ac:dyDescent="0.2"/>
    <row r="10192" ht="12.75" customHeight="1" x14ac:dyDescent="0.2"/>
    <row r="10193" ht="12.75" customHeight="1" x14ac:dyDescent="0.2"/>
    <row r="10194" ht="12.75" customHeight="1" x14ac:dyDescent="0.2"/>
    <row r="10195" ht="12.75" customHeight="1" x14ac:dyDescent="0.2"/>
    <row r="10196" ht="12.75" customHeight="1" x14ac:dyDescent="0.2"/>
    <row r="10197" ht="12.75" customHeight="1" x14ac:dyDescent="0.2"/>
    <row r="10198" ht="12.75" customHeight="1" x14ac:dyDescent="0.2"/>
    <row r="10199" ht="12.75" customHeight="1" x14ac:dyDescent="0.2"/>
    <row r="10200" ht="12.75" customHeight="1" x14ac:dyDescent="0.2"/>
    <row r="10201" ht="12.75" customHeight="1" x14ac:dyDescent="0.2"/>
    <row r="10202" ht="12.75" customHeight="1" x14ac:dyDescent="0.2"/>
    <row r="10203" ht="12.75" customHeight="1" x14ac:dyDescent="0.2"/>
    <row r="10204" ht="12.75" customHeight="1" x14ac:dyDescent="0.2"/>
    <row r="10205" ht="12.75" customHeight="1" x14ac:dyDescent="0.2"/>
    <row r="10206" ht="12.75" customHeight="1" x14ac:dyDescent="0.2"/>
    <row r="10207" ht="12.75" customHeight="1" x14ac:dyDescent="0.2"/>
    <row r="10208" ht="12.75" customHeight="1" x14ac:dyDescent="0.2"/>
    <row r="10209" ht="12.75" customHeight="1" x14ac:dyDescent="0.2"/>
    <row r="10210" ht="12.75" customHeight="1" x14ac:dyDescent="0.2"/>
    <row r="10211" ht="12.75" customHeight="1" x14ac:dyDescent="0.2"/>
    <row r="10212" ht="12.75" customHeight="1" x14ac:dyDescent="0.2"/>
    <row r="10213" ht="12.75" customHeight="1" x14ac:dyDescent="0.2"/>
    <row r="10214" ht="12.75" customHeight="1" x14ac:dyDescent="0.2"/>
    <row r="10215" ht="12.75" customHeight="1" x14ac:dyDescent="0.2"/>
    <row r="10216" ht="12.75" customHeight="1" x14ac:dyDescent="0.2"/>
    <row r="10217" ht="12.75" customHeight="1" x14ac:dyDescent="0.2"/>
    <row r="10218" ht="12.75" customHeight="1" x14ac:dyDescent="0.2"/>
    <row r="10219" ht="12.75" customHeight="1" x14ac:dyDescent="0.2"/>
    <row r="10220" ht="12.75" customHeight="1" x14ac:dyDescent="0.2"/>
    <row r="10221" ht="12.75" customHeight="1" x14ac:dyDescent="0.2"/>
    <row r="10222" ht="12.75" customHeight="1" x14ac:dyDescent="0.2"/>
    <row r="10223" ht="12.75" customHeight="1" x14ac:dyDescent="0.2"/>
    <row r="10224" ht="12.75" customHeight="1" x14ac:dyDescent="0.2"/>
    <row r="10225" ht="12.75" customHeight="1" x14ac:dyDescent="0.2"/>
    <row r="10226" ht="12.75" customHeight="1" x14ac:dyDescent="0.2"/>
    <row r="10227" ht="12.75" customHeight="1" x14ac:dyDescent="0.2"/>
    <row r="10228" ht="12.75" customHeight="1" x14ac:dyDescent="0.2"/>
    <row r="10229" ht="12.75" customHeight="1" x14ac:dyDescent="0.2"/>
    <row r="10230" ht="12.75" customHeight="1" x14ac:dyDescent="0.2"/>
    <row r="10231" ht="12.75" customHeight="1" x14ac:dyDescent="0.2"/>
    <row r="10232" ht="12.75" customHeight="1" x14ac:dyDescent="0.2"/>
    <row r="10233" ht="12.75" customHeight="1" x14ac:dyDescent="0.2"/>
    <row r="10234" ht="12.75" customHeight="1" x14ac:dyDescent="0.2"/>
    <row r="10235" ht="12.75" customHeight="1" x14ac:dyDescent="0.2"/>
    <row r="10236" ht="12.75" customHeight="1" x14ac:dyDescent="0.2"/>
    <row r="10237" ht="12.75" customHeight="1" x14ac:dyDescent="0.2"/>
    <row r="10238" ht="12.75" customHeight="1" x14ac:dyDescent="0.2"/>
    <row r="10239" ht="12.75" customHeight="1" x14ac:dyDescent="0.2"/>
    <row r="10240" ht="12.75" customHeight="1" x14ac:dyDescent="0.2"/>
    <row r="10241" ht="12.75" customHeight="1" x14ac:dyDescent="0.2"/>
    <row r="10242" ht="12.75" customHeight="1" x14ac:dyDescent="0.2"/>
    <row r="10243" ht="12.75" customHeight="1" x14ac:dyDescent="0.2"/>
    <row r="10244" ht="12.75" customHeight="1" x14ac:dyDescent="0.2"/>
    <row r="10245" ht="12.75" customHeight="1" x14ac:dyDescent="0.2"/>
    <row r="10246" ht="12.75" customHeight="1" x14ac:dyDescent="0.2"/>
    <row r="10247" ht="12.75" customHeight="1" x14ac:dyDescent="0.2"/>
    <row r="10248" ht="12.75" customHeight="1" x14ac:dyDescent="0.2"/>
    <row r="10249" ht="12.75" customHeight="1" x14ac:dyDescent="0.2"/>
    <row r="10250" ht="12.75" customHeight="1" x14ac:dyDescent="0.2"/>
    <row r="10251" ht="12.75" customHeight="1" x14ac:dyDescent="0.2"/>
    <row r="10252" ht="12.75" customHeight="1" x14ac:dyDescent="0.2"/>
    <row r="10253" ht="12.75" customHeight="1" x14ac:dyDescent="0.2"/>
    <row r="10254" ht="12.75" customHeight="1" x14ac:dyDescent="0.2"/>
    <row r="10255" ht="12.75" customHeight="1" x14ac:dyDescent="0.2"/>
    <row r="10256" ht="12.75" customHeight="1" x14ac:dyDescent="0.2"/>
    <row r="10257" ht="12.75" customHeight="1" x14ac:dyDescent="0.2"/>
    <row r="10258" ht="12.75" customHeight="1" x14ac:dyDescent="0.2"/>
    <row r="10259" ht="12.75" customHeight="1" x14ac:dyDescent="0.2"/>
    <row r="10260" ht="12.75" customHeight="1" x14ac:dyDescent="0.2"/>
    <row r="10261" ht="12.75" customHeight="1" x14ac:dyDescent="0.2"/>
    <row r="10262" ht="12.75" customHeight="1" x14ac:dyDescent="0.2"/>
    <row r="10263" ht="12.75" customHeight="1" x14ac:dyDescent="0.2"/>
    <row r="10264" ht="12.75" customHeight="1" x14ac:dyDescent="0.2"/>
    <row r="10265" ht="12.75" customHeight="1" x14ac:dyDescent="0.2"/>
    <row r="10266" ht="12.75" customHeight="1" x14ac:dyDescent="0.2"/>
    <row r="10267" ht="12.75" customHeight="1" x14ac:dyDescent="0.2"/>
    <row r="10268" ht="12.75" customHeight="1" x14ac:dyDescent="0.2"/>
    <row r="10269" ht="12.75" customHeight="1" x14ac:dyDescent="0.2"/>
    <row r="10270" ht="12.75" customHeight="1" x14ac:dyDescent="0.2"/>
    <row r="10271" ht="12.75" customHeight="1" x14ac:dyDescent="0.2"/>
    <row r="10272" ht="12.75" customHeight="1" x14ac:dyDescent="0.2"/>
    <row r="10273" ht="12.75" customHeight="1" x14ac:dyDescent="0.2"/>
    <row r="10274" ht="12.75" customHeight="1" x14ac:dyDescent="0.2"/>
    <row r="10275" ht="12.75" customHeight="1" x14ac:dyDescent="0.2"/>
    <row r="10276" ht="12.75" customHeight="1" x14ac:dyDescent="0.2"/>
    <row r="10277" ht="12.75" customHeight="1" x14ac:dyDescent="0.2"/>
    <row r="10278" ht="12.75" customHeight="1" x14ac:dyDescent="0.2"/>
    <row r="10279" ht="12.75" customHeight="1" x14ac:dyDescent="0.2"/>
    <row r="10280" ht="12.75" customHeight="1" x14ac:dyDescent="0.2"/>
    <row r="10281" ht="12.75" customHeight="1" x14ac:dyDescent="0.2"/>
    <row r="10282" ht="12.75" customHeight="1" x14ac:dyDescent="0.2"/>
    <row r="10283" ht="12.75" customHeight="1" x14ac:dyDescent="0.2"/>
    <row r="10284" ht="12.75" customHeight="1" x14ac:dyDescent="0.2"/>
    <row r="10285" ht="12.75" customHeight="1" x14ac:dyDescent="0.2"/>
    <row r="10286" ht="12.75" customHeight="1" x14ac:dyDescent="0.2"/>
    <row r="10287" ht="12.75" customHeight="1" x14ac:dyDescent="0.2"/>
    <row r="10288" ht="12.75" customHeight="1" x14ac:dyDescent="0.2"/>
    <row r="10289" ht="12.75" customHeight="1" x14ac:dyDescent="0.2"/>
    <row r="10290" ht="12.75" customHeight="1" x14ac:dyDescent="0.2"/>
    <row r="10291" ht="12.75" customHeight="1" x14ac:dyDescent="0.2"/>
    <row r="10292" ht="12.75" customHeight="1" x14ac:dyDescent="0.2"/>
    <row r="10293" ht="12.75" customHeight="1" x14ac:dyDescent="0.2"/>
    <row r="10294" ht="12.75" customHeight="1" x14ac:dyDescent="0.2"/>
    <row r="10295" ht="12.75" customHeight="1" x14ac:dyDescent="0.2"/>
    <row r="10296" ht="12.75" customHeight="1" x14ac:dyDescent="0.2"/>
    <row r="10297" ht="12.75" customHeight="1" x14ac:dyDescent="0.2"/>
    <row r="10298" ht="12.75" customHeight="1" x14ac:dyDescent="0.2"/>
    <row r="10299" ht="12.75" customHeight="1" x14ac:dyDescent="0.2"/>
    <row r="10300" ht="12.75" customHeight="1" x14ac:dyDescent="0.2"/>
    <row r="10301" ht="12.75" customHeight="1" x14ac:dyDescent="0.2"/>
    <row r="10302" ht="12.75" customHeight="1" x14ac:dyDescent="0.2"/>
    <row r="10303" ht="12.75" customHeight="1" x14ac:dyDescent="0.2"/>
    <row r="10304" ht="12.75" customHeight="1" x14ac:dyDescent="0.2"/>
    <row r="10305" ht="12.75" customHeight="1" x14ac:dyDescent="0.2"/>
    <row r="10306" ht="12.75" customHeight="1" x14ac:dyDescent="0.2"/>
    <row r="10307" ht="12.75" customHeight="1" x14ac:dyDescent="0.2"/>
    <row r="10308" ht="12.75" customHeight="1" x14ac:dyDescent="0.2"/>
    <row r="10309" ht="12.75" customHeight="1" x14ac:dyDescent="0.2"/>
    <row r="10310" ht="12.75" customHeight="1" x14ac:dyDescent="0.2"/>
    <row r="10311" ht="12.75" customHeight="1" x14ac:dyDescent="0.2"/>
    <row r="10312" ht="12.75" customHeight="1" x14ac:dyDescent="0.2"/>
    <row r="10313" ht="12.75" customHeight="1" x14ac:dyDescent="0.2"/>
    <row r="10314" ht="12.75" customHeight="1" x14ac:dyDescent="0.2"/>
    <row r="10315" ht="12.75" customHeight="1" x14ac:dyDescent="0.2"/>
    <row r="10316" ht="12.75" customHeight="1" x14ac:dyDescent="0.2"/>
    <row r="10317" ht="12.75" customHeight="1" x14ac:dyDescent="0.2"/>
    <row r="10318" ht="12.75" customHeight="1" x14ac:dyDescent="0.2"/>
    <row r="10319" ht="12.75" customHeight="1" x14ac:dyDescent="0.2"/>
    <row r="10320" ht="12.75" customHeight="1" x14ac:dyDescent="0.2"/>
    <row r="10321" ht="12.75" customHeight="1" x14ac:dyDescent="0.2"/>
    <row r="10322" ht="12.75" customHeight="1" x14ac:dyDescent="0.2"/>
    <row r="10323" ht="12.75" customHeight="1" x14ac:dyDescent="0.2"/>
    <row r="10324" ht="12.75" customHeight="1" x14ac:dyDescent="0.2"/>
    <row r="10325" ht="12.75" customHeight="1" x14ac:dyDescent="0.2"/>
    <row r="10326" ht="12.75" customHeight="1" x14ac:dyDescent="0.2"/>
    <row r="10327" ht="12.75" customHeight="1" x14ac:dyDescent="0.2"/>
    <row r="10328" ht="12.75" customHeight="1" x14ac:dyDescent="0.2"/>
    <row r="10329" ht="12.75" customHeight="1" x14ac:dyDescent="0.2"/>
    <row r="10330" ht="12.75" customHeight="1" x14ac:dyDescent="0.2"/>
    <row r="10331" ht="12.75" customHeight="1" x14ac:dyDescent="0.2"/>
    <row r="10332" ht="12.75" customHeight="1" x14ac:dyDescent="0.2"/>
    <row r="10333" ht="12.75" customHeight="1" x14ac:dyDescent="0.2"/>
    <row r="10334" ht="12.75" customHeight="1" x14ac:dyDescent="0.2"/>
    <row r="10335" ht="12.75" customHeight="1" x14ac:dyDescent="0.2"/>
    <row r="10336" ht="12.75" customHeight="1" x14ac:dyDescent="0.2"/>
    <row r="10337" ht="12.75" customHeight="1" x14ac:dyDescent="0.2"/>
    <row r="10338" ht="12.75" customHeight="1" x14ac:dyDescent="0.2"/>
    <row r="10339" ht="12.75" customHeight="1" x14ac:dyDescent="0.2"/>
    <row r="10340" ht="12.75" customHeight="1" x14ac:dyDescent="0.2"/>
    <row r="10341" ht="12.75" customHeight="1" x14ac:dyDescent="0.2"/>
    <row r="10342" ht="12.75" customHeight="1" x14ac:dyDescent="0.2"/>
    <row r="10343" ht="12.75" customHeight="1" x14ac:dyDescent="0.2"/>
    <row r="10344" ht="12.75" customHeight="1" x14ac:dyDescent="0.2"/>
    <row r="10345" ht="12.75" customHeight="1" x14ac:dyDescent="0.2"/>
    <row r="10346" ht="12.75" customHeight="1" x14ac:dyDescent="0.2"/>
    <row r="10347" ht="12.75" customHeight="1" x14ac:dyDescent="0.2"/>
    <row r="10348" ht="12.75" customHeight="1" x14ac:dyDescent="0.2"/>
    <row r="10349" ht="12.75" customHeight="1" x14ac:dyDescent="0.2"/>
    <row r="10350" ht="12.75" customHeight="1" x14ac:dyDescent="0.2"/>
    <row r="10351" ht="12.75" customHeight="1" x14ac:dyDescent="0.2"/>
    <row r="10352" ht="12.75" customHeight="1" x14ac:dyDescent="0.2"/>
    <row r="10353" ht="12.75" customHeight="1" x14ac:dyDescent="0.2"/>
    <row r="10354" ht="12.75" customHeight="1" x14ac:dyDescent="0.2"/>
    <row r="10355" ht="12.75" customHeight="1" x14ac:dyDescent="0.2"/>
    <row r="10356" ht="12.75" customHeight="1" x14ac:dyDescent="0.2"/>
    <row r="10357" ht="12.75" customHeight="1" x14ac:dyDescent="0.2"/>
    <row r="10358" ht="12.75" customHeight="1" x14ac:dyDescent="0.2"/>
    <row r="10359" ht="12.75" customHeight="1" x14ac:dyDescent="0.2"/>
    <row r="10360" ht="12.75" customHeight="1" x14ac:dyDescent="0.2"/>
    <row r="10361" ht="12.75" customHeight="1" x14ac:dyDescent="0.2"/>
    <row r="10362" ht="12.75" customHeight="1" x14ac:dyDescent="0.2"/>
    <row r="10363" ht="12.75" customHeight="1" x14ac:dyDescent="0.2"/>
    <row r="10364" ht="12.75" customHeight="1" x14ac:dyDescent="0.2"/>
    <row r="10365" ht="12.75" customHeight="1" x14ac:dyDescent="0.2"/>
    <row r="10366" ht="12.75" customHeight="1" x14ac:dyDescent="0.2"/>
    <row r="10367" ht="12.75" customHeight="1" x14ac:dyDescent="0.2"/>
    <row r="10368" ht="12.75" customHeight="1" x14ac:dyDescent="0.2"/>
    <row r="10369" ht="12.75" customHeight="1" x14ac:dyDescent="0.2"/>
    <row r="10370" ht="12.75" customHeight="1" x14ac:dyDescent="0.2"/>
    <row r="10371" ht="12.75" customHeight="1" x14ac:dyDescent="0.2"/>
    <row r="10372" ht="12.75" customHeight="1" x14ac:dyDescent="0.2"/>
    <row r="10373" ht="12.75" customHeight="1" x14ac:dyDescent="0.2"/>
    <row r="10374" ht="12.75" customHeight="1" x14ac:dyDescent="0.2"/>
    <row r="10375" ht="12.75" customHeight="1" x14ac:dyDescent="0.2"/>
    <row r="10376" ht="12.75" customHeight="1" x14ac:dyDescent="0.2"/>
    <row r="10377" ht="12.75" customHeight="1" x14ac:dyDescent="0.2"/>
    <row r="10378" ht="12.75" customHeight="1" x14ac:dyDescent="0.2"/>
    <row r="10379" ht="12.75" customHeight="1" x14ac:dyDescent="0.2"/>
    <row r="10380" ht="12.75" customHeight="1" x14ac:dyDescent="0.2"/>
    <row r="10381" ht="12.75" customHeight="1" x14ac:dyDescent="0.2"/>
    <row r="10382" ht="12.75" customHeight="1" x14ac:dyDescent="0.2"/>
    <row r="10383" ht="12.75" customHeight="1" x14ac:dyDescent="0.2"/>
    <row r="10384" ht="12.75" customHeight="1" x14ac:dyDescent="0.2"/>
    <row r="10385" ht="12.75" customHeight="1" x14ac:dyDescent="0.2"/>
    <row r="10386" ht="12.75" customHeight="1" x14ac:dyDescent="0.2"/>
    <row r="10387" ht="12.75" customHeight="1" x14ac:dyDescent="0.2"/>
    <row r="10388" ht="12.75" customHeight="1" x14ac:dyDescent="0.2"/>
    <row r="10389" ht="12.75" customHeight="1" x14ac:dyDescent="0.2"/>
    <row r="10390" ht="12.75" customHeight="1" x14ac:dyDescent="0.2"/>
    <row r="10391" ht="12.75" customHeight="1" x14ac:dyDescent="0.2"/>
    <row r="10392" ht="12.75" customHeight="1" x14ac:dyDescent="0.2"/>
    <row r="10393" ht="12.75" customHeight="1" x14ac:dyDescent="0.2"/>
    <row r="10394" ht="12.75" customHeight="1" x14ac:dyDescent="0.2"/>
    <row r="10395" ht="12.75" customHeight="1" x14ac:dyDescent="0.2"/>
    <row r="10396" ht="12.75" customHeight="1" x14ac:dyDescent="0.2"/>
    <row r="10397" ht="12.75" customHeight="1" x14ac:dyDescent="0.2"/>
    <row r="10398" ht="12.75" customHeight="1" x14ac:dyDescent="0.2"/>
    <row r="10399" ht="12.75" customHeight="1" x14ac:dyDescent="0.2"/>
    <row r="10400" ht="12.75" customHeight="1" x14ac:dyDescent="0.2"/>
    <row r="10401" ht="12.75" customHeight="1" x14ac:dyDescent="0.2"/>
    <row r="10402" ht="12.75" customHeight="1" x14ac:dyDescent="0.2"/>
    <row r="10403" ht="12.75" customHeight="1" x14ac:dyDescent="0.2"/>
    <row r="10404" ht="12.75" customHeight="1" x14ac:dyDescent="0.2"/>
    <row r="10405" ht="12.75" customHeight="1" x14ac:dyDescent="0.2"/>
    <row r="10406" ht="12.75" customHeight="1" x14ac:dyDescent="0.2"/>
    <row r="10407" ht="12.75" customHeight="1" x14ac:dyDescent="0.2"/>
    <row r="10408" ht="12.75" customHeight="1" x14ac:dyDescent="0.2"/>
    <row r="10409" ht="12.75" customHeight="1" x14ac:dyDescent="0.2"/>
    <row r="10410" ht="12.75" customHeight="1" x14ac:dyDescent="0.2"/>
    <row r="10411" ht="12.75" customHeight="1" x14ac:dyDescent="0.2"/>
    <row r="10412" ht="12.75" customHeight="1" x14ac:dyDescent="0.2"/>
    <row r="10413" ht="12.75" customHeight="1" x14ac:dyDescent="0.2"/>
    <row r="10414" ht="12.75" customHeight="1" x14ac:dyDescent="0.2"/>
    <row r="10415" ht="12.75" customHeight="1" x14ac:dyDescent="0.2"/>
    <row r="10416" ht="12.75" customHeight="1" x14ac:dyDescent="0.2"/>
    <row r="10417" ht="12.75" customHeight="1" x14ac:dyDescent="0.2"/>
    <row r="10418" ht="12.75" customHeight="1" x14ac:dyDescent="0.2"/>
    <row r="10419" ht="12.75" customHeight="1" x14ac:dyDescent="0.2"/>
    <row r="10420" ht="12.75" customHeight="1" x14ac:dyDescent="0.2"/>
    <row r="10421" ht="12.75" customHeight="1" x14ac:dyDescent="0.2"/>
    <row r="10422" ht="12.75" customHeight="1" x14ac:dyDescent="0.2"/>
    <row r="10423" ht="12.75" customHeight="1" x14ac:dyDescent="0.2"/>
    <row r="10424" ht="12.75" customHeight="1" x14ac:dyDescent="0.2"/>
    <row r="10425" ht="12.75" customHeight="1" x14ac:dyDescent="0.2"/>
    <row r="10426" ht="12.75" customHeight="1" x14ac:dyDescent="0.2"/>
    <row r="10427" ht="12.75" customHeight="1" x14ac:dyDescent="0.2"/>
    <row r="10428" ht="12.75" customHeight="1" x14ac:dyDescent="0.2"/>
    <row r="10429" ht="12.75" customHeight="1" x14ac:dyDescent="0.2"/>
    <row r="10430" ht="12.75" customHeight="1" x14ac:dyDescent="0.2"/>
    <row r="10431" ht="12.75" customHeight="1" x14ac:dyDescent="0.2"/>
    <row r="10432" ht="12.75" customHeight="1" x14ac:dyDescent="0.2"/>
    <row r="10433" ht="12.75" customHeight="1" x14ac:dyDescent="0.2"/>
    <row r="10434" ht="12.75" customHeight="1" x14ac:dyDescent="0.2"/>
    <row r="10435" ht="12.75" customHeight="1" x14ac:dyDescent="0.2"/>
    <row r="10436" ht="12.75" customHeight="1" x14ac:dyDescent="0.2"/>
    <row r="10437" ht="12.75" customHeight="1" x14ac:dyDescent="0.2"/>
    <row r="10438" ht="12.75" customHeight="1" x14ac:dyDescent="0.2"/>
    <row r="10439" ht="12.75" customHeight="1" x14ac:dyDescent="0.2"/>
    <row r="10440" ht="12.75" customHeight="1" x14ac:dyDescent="0.2"/>
    <row r="10441" ht="12.75" customHeight="1" x14ac:dyDescent="0.2"/>
    <row r="10442" ht="12.75" customHeight="1" x14ac:dyDescent="0.2"/>
    <row r="10443" ht="12.75" customHeight="1" x14ac:dyDescent="0.2"/>
    <row r="10444" ht="12.75" customHeight="1" x14ac:dyDescent="0.2"/>
    <row r="10445" ht="12.75" customHeight="1" x14ac:dyDescent="0.2"/>
    <row r="10446" ht="12.75" customHeight="1" x14ac:dyDescent="0.2"/>
    <row r="10447" ht="12.75" customHeight="1" x14ac:dyDescent="0.2"/>
    <row r="10448" ht="12.75" customHeight="1" x14ac:dyDescent="0.2"/>
    <row r="10449" ht="12.75" customHeight="1" x14ac:dyDescent="0.2"/>
    <row r="10450" ht="12.75" customHeight="1" x14ac:dyDescent="0.2"/>
    <row r="10451" ht="12.75" customHeight="1" x14ac:dyDescent="0.2"/>
    <row r="10452" ht="12.75" customHeight="1" x14ac:dyDescent="0.2"/>
    <row r="10453" ht="12.75" customHeight="1" x14ac:dyDescent="0.2"/>
    <row r="10454" ht="12.75" customHeight="1" x14ac:dyDescent="0.2"/>
    <row r="10455" ht="12.75" customHeight="1" x14ac:dyDescent="0.2"/>
    <row r="10456" ht="12.75" customHeight="1" x14ac:dyDescent="0.2"/>
    <row r="10457" ht="12.75" customHeight="1" x14ac:dyDescent="0.2"/>
    <row r="10458" ht="12.75" customHeight="1" x14ac:dyDescent="0.2"/>
    <row r="10459" ht="12.75" customHeight="1" x14ac:dyDescent="0.2"/>
    <row r="10460" ht="12.75" customHeight="1" x14ac:dyDescent="0.2"/>
    <row r="10461" ht="12.75" customHeight="1" x14ac:dyDescent="0.2"/>
    <row r="10462" ht="12.75" customHeight="1" x14ac:dyDescent="0.2"/>
    <row r="10463" ht="12.75" customHeight="1" x14ac:dyDescent="0.2"/>
    <row r="10464" ht="12.75" customHeight="1" x14ac:dyDescent="0.2"/>
    <row r="10465" ht="12.75" customHeight="1" x14ac:dyDescent="0.2"/>
    <row r="10466" ht="12.75" customHeight="1" x14ac:dyDescent="0.2"/>
    <row r="10467" ht="12.75" customHeight="1" x14ac:dyDescent="0.2"/>
    <row r="10468" ht="12.75" customHeight="1" x14ac:dyDescent="0.2"/>
    <row r="10469" ht="12.75" customHeight="1" x14ac:dyDescent="0.2"/>
    <row r="10470" ht="12.75" customHeight="1" x14ac:dyDescent="0.2"/>
    <row r="10471" ht="12.75" customHeight="1" x14ac:dyDescent="0.2"/>
    <row r="10472" ht="12.75" customHeight="1" x14ac:dyDescent="0.2"/>
    <row r="10473" ht="12.75" customHeight="1" x14ac:dyDescent="0.2"/>
    <row r="10474" ht="12.75" customHeight="1" x14ac:dyDescent="0.2"/>
    <row r="10475" ht="12.75" customHeight="1" x14ac:dyDescent="0.2"/>
    <row r="10476" ht="12.75" customHeight="1" x14ac:dyDescent="0.2"/>
    <row r="10477" ht="12.75" customHeight="1" x14ac:dyDescent="0.2"/>
    <row r="10478" ht="12.75" customHeight="1" x14ac:dyDescent="0.2"/>
    <row r="10479" ht="12.75" customHeight="1" x14ac:dyDescent="0.2"/>
    <row r="10480" ht="12.75" customHeight="1" x14ac:dyDescent="0.2"/>
    <row r="10481" ht="12.75" customHeight="1" x14ac:dyDescent="0.2"/>
    <row r="10482" ht="12.75" customHeight="1" x14ac:dyDescent="0.2"/>
    <row r="10483" ht="12.75" customHeight="1" x14ac:dyDescent="0.2"/>
    <row r="10484" ht="12.75" customHeight="1" x14ac:dyDescent="0.2"/>
    <row r="10485" ht="12.75" customHeight="1" x14ac:dyDescent="0.2"/>
    <row r="10486" ht="12.75" customHeight="1" x14ac:dyDescent="0.2"/>
    <row r="10487" ht="12.75" customHeight="1" x14ac:dyDescent="0.2"/>
    <row r="10488" ht="12.75" customHeight="1" x14ac:dyDescent="0.2"/>
    <row r="10489" ht="12.75" customHeight="1" x14ac:dyDescent="0.2"/>
    <row r="10490" ht="12.75" customHeight="1" x14ac:dyDescent="0.2"/>
    <row r="10491" ht="12.75" customHeight="1" x14ac:dyDescent="0.2"/>
    <row r="10492" ht="12.75" customHeight="1" x14ac:dyDescent="0.2"/>
    <row r="10493" ht="12.75" customHeight="1" x14ac:dyDescent="0.2"/>
    <row r="10494" ht="12.75" customHeight="1" x14ac:dyDescent="0.2"/>
    <row r="10495" ht="12.75" customHeight="1" x14ac:dyDescent="0.2"/>
    <row r="10496" ht="12.75" customHeight="1" x14ac:dyDescent="0.2"/>
    <row r="10497" ht="12.75" customHeight="1" x14ac:dyDescent="0.2"/>
    <row r="10498" ht="12.75" customHeight="1" x14ac:dyDescent="0.2"/>
    <row r="10499" ht="12.75" customHeight="1" x14ac:dyDescent="0.2"/>
    <row r="10500" ht="12.75" customHeight="1" x14ac:dyDescent="0.2"/>
    <row r="10501" ht="12.75" customHeight="1" x14ac:dyDescent="0.2"/>
    <row r="10502" ht="12.75" customHeight="1" x14ac:dyDescent="0.2"/>
    <row r="10503" ht="12.75" customHeight="1" x14ac:dyDescent="0.2"/>
    <row r="10504" ht="12.75" customHeight="1" x14ac:dyDescent="0.2"/>
    <row r="10505" ht="12.75" customHeight="1" x14ac:dyDescent="0.2"/>
    <row r="10506" ht="12.75" customHeight="1" x14ac:dyDescent="0.2"/>
    <row r="10507" ht="12.75" customHeight="1" x14ac:dyDescent="0.2"/>
    <row r="10508" ht="12.75" customHeight="1" x14ac:dyDescent="0.2"/>
    <row r="10509" ht="12.75" customHeight="1" x14ac:dyDescent="0.2"/>
    <row r="10510" ht="12.75" customHeight="1" x14ac:dyDescent="0.2"/>
    <row r="10511" ht="12.75" customHeight="1" x14ac:dyDescent="0.2"/>
    <row r="10512" ht="12.75" customHeight="1" x14ac:dyDescent="0.2"/>
    <row r="10513" ht="12.75" customHeight="1" x14ac:dyDescent="0.2"/>
    <row r="10514" ht="12.75" customHeight="1" x14ac:dyDescent="0.2"/>
    <row r="10515" ht="12.75" customHeight="1" x14ac:dyDescent="0.2"/>
    <row r="10516" ht="12.75" customHeight="1" x14ac:dyDescent="0.2"/>
    <row r="10517" ht="12.75" customHeight="1" x14ac:dyDescent="0.2"/>
    <row r="10518" ht="12.75" customHeight="1" x14ac:dyDescent="0.2"/>
    <row r="10519" ht="12.75" customHeight="1" x14ac:dyDescent="0.2"/>
    <row r="10520" ht="12.75" customHeight="1" x14ac:dyDescent="0.2"/>
    <row r="10521" ht="12.75" customHeight="1" x14ac:dyDescent="0.2"/>
    <row r="10522" ht="12.75" customHeight="1" x14ac:dyDescent="0.2"/>
    <row r="10523" ht="12.75" customHeight="1" x14ac:dyDescent="0.2"/>
    <row r="10524" ht="12.75" customHeight="1" x14ac:dyDescent="0.2"/>
    <row r="10525" ht="12.75" customHeight="1" x14ac:dyDescent="0.2"/>
    <row r="10526" ht="12.75" customHeight="1" x14ac:dyDescent="0.2"/>
    <row r="10527" ht="12.75" customHeight="1" x14ac:dyDescent="0.2"/>
    <row r="10528" ht="12.75" customHeight="1" x14ac:dyDescent="0.2"/>
    <row r="10529" ht="12.75" customHeight="1" x14ac:dyDescent="0.2"/>
    <row r="10530" ht="12.75" customHeight="1" x14ac:dyDescent="0.2"/>
    <row r="10531" ht="12.75" customHeight="1" x14ac:dyDescent="0.2"/>
    <row r="10532" ht="12.75" customHeight="1" x14ac:dyDescent="0.2"/>
    <row r="10533" ht="12.75" customHeight="1" x14ac:dyDescent="0.2"/>
    <row r="10534" ht="12.75" customHeight="1" x14ac:dyDescent="0.2"/>
    <row r="10535" ht="12.75" customHeight="1" x14ac:dyDescent="0.2"/>
    <row r="10536" ht="12.75" customHeight="1" x14ac:dyDescent="0.2"/>
    <row r="10537" ht="12.75" customHeight="1" x14ac:dyDescent="0.2"/>
    <row r="10538" ht="12.75" customHeight="1" x14ac:dyDescent="0.2"/>
    <row r="10539" ht="12.75" customHeight="1" x14ac:dyDescent="0.2"/>
    <row r="10540" ht="12.75" customHeight="1" x14ac:dyDescent="0.2"/>
    <row r="10541" ht="12.75" customHeight="1" x14ac:dyDescent="0.2"/>
    <row r="10542" ht="12.75" customHeight="1" x14ac:dyDescent="0.2"/>
    <row r="10543" ht="12.75" customHeight="1" x14ac:dyDescent="0.2"/>
    <row r="10544" ht="12.75" customHeight="1" x14ac:dyDescent="0.2"/>
    <row r="10545" ht="12.75" customHeight="1" x14ac:dyDescent="0.2"/>
    <row r="10546" ht="12.75" customHeight="1" x14ac:dyDescent="0.2"/>
    <row r="10547" ht="12.75" customHeight="1" x14ac:dyDescent="0.2"/>
    <row r="10548" ht="12.75" customHeight="1" x14ac:dyDescent="0.2"/>
    <row r="10549" ht="12.75" customHeight="1" x14ac:dyDescent="0.2"/>
    <row r="10550" ht="12.75" customHeight="1" x14ac:dyDescent="0.2"/>
    <row r="10551" ht="12.75" customHeight="1" x14ac:dyDescent="0.2"/>
    <row r="10552" ht="12.75" customHeight="1" x14ac:dyDescent="0.2"/>
    <row r="10553" ht="12.75" customHeight="1" x14ac:dyDescent="0.2"/>
    <row r="10554" ht="12.75" customHeight="1" x14ac:dyDescent="0.2"/>
    <row r="10555" ht="12.75" customHeight="1" x14ac:dyDescent="0.2"/>
    <row r="10556" ht="12.75" customHeight="1" x14ac:dyDescent="0.2"/>
    <row r="10557" ht="12.75" customHeight="1" x14ac:dyDescent="0.2"/>
    <row r="10558" ht="12.75" customHeight="1" x14ac:dyDescent="0.2"/>
    <row r="10559" ht="12.75" customHeight="1" x14ac:dyDescent="0.2"/>
    <row r="10560" ht="12.75" customHeight="1" x14ac:dyDescent="0.2"/>
    <row r="10561" ht="12.75" customHeight="1" x14ac:dyDescent="0.2"/>
    <row r="10562" ht="12.75" customHeight="1" x14ac:dyDescent="0.2"/>
    <row r="10563" ht="12.75" customHeight="1" x14ac:dyDescent="0.2"/>
    <row r="10564" ht="12.75" customHeight="1" x14ac:dyDescent="0.2"/>
    <row r="10565" ht="12.75" customHeight="1" x14ac:dyDescent="0.2"/>
    <row r="10566" ht="12.75" customHeight="1" x14ac:dyDescent="0.2"/>
    <row r="10567" ht="12.75" customHeight="1" x14ac:dyDescent="0.2"/>
    <row r="10568" ht="12.75" customHeight="1" x14ac:dyDescent="0.2"/>
    <row r="10569" ht="12.75" customHeight="1" x14ac:dyDescent="0.2"/>
    <row r="10570" ht="12.75" customHeight="1" x14ac:dyDescent="0.2"/>
    <row r="10571" ht="12.75" customHeight="1" x14ac:dyDescent="0.2"/>
    <row r="10572" ht="12.75" customHeight="1" x14ac:dyDescent="0.2"/>
    <row r="10573" ht="12.75" customHeight="1" x14ac:dyDescent="0.2"/>
    <row r="10574" ht="12.75" customHeight="1" x14ac:dyDescent="0.2"/>
    <row r="10575" ht="12.75" customHeight="1" x14ac:dyDescent="0.2"/>
    <row r="10576" ht="12.75" customHeight="1" x14ac:dyDescent="0.2"/>
    <row r="10577" ht="12.75" customHeight="1" x14ac:dyDescent="0.2"/>
    <row r="10578" ht="12.75" customHeight="1" x14ac:dyDescent="0.2"/>
    <row r="10579" ht="12.75" customHeight="1" x14ac:dyDescent="0.2"/>
    <row r="10580" ht="12.75" customHeight="1" x14ac:dyDescent="0.2"/>
    <row r="10581" ht="12.75" customHeight="1" x14ac:dyDescent="0.2"/>
    <row r="10582" ht="12.75" customHeight="1" x14ac:dyDescent="0.2"/>
    <row r="10583" ht="12.75" customHeight="1" x14ac:dyDescent="0.2"/>
    <row r="10584" ht="12.75" customHeight="1" x14ac:dyDescent="0.2"/>
    <row r="10585" ht="12.75" customHeight="1" x14ac:dyDescent="0.2"/>
    <row r="10586" ht="12.75" customHeight="1" x14ac:dyDescent="0.2"/>
    <row r="10587" ht="12.75" customHeight="1" x14ac:dyDescent="0.2"/>
    <row r="10588" ht="12.75" customHeight="1" x14ac:dyDescent="0.2"/>
    <row r="10589" ht="12.75" customHeight="1" x14ac:dyDescent="0.2"/>
    <row r="10590" ht="12.75" customHeight="1" x14ac:dyDescent="0.2"/>
    <row r="10591" ht="12.75" customHeight="1" x14ac:dyDescent="0.2"/>
    <row r="10592" ht="12.75" customHeight="1" x14ac:dyDescent="0.2"/>
    <row r="10593" ht="12.75" customHeight="1" x14ac:dyDescent="0.2"/>
    <row r="10594" ht="12.75" customHeight="1" x14ac:dyDescent="0.2"/>
    <row r="10595" ht="12.75" customHeight="1" x14ac:dyDescent="0.2"/>
    <row r="10596" ht="12.75" customHeight="1" x14ac:dyDescent="0.2"/>
    <row r="10597" ht="12.75" customHeight="1" x14ac:dyDescent="0.2"/>
    <row r="10598" ht="12.75" customHeight="1" x14ac:dyDescent="0.2"/>
    <row r="10599" ht="12.75" customHeight="1" x14ac:dyDescent="0.2"/>
    <row r="10600" ht="12.75" customHeight="1" x14ac:dyDescent="0.2"/>
    <row r="10601" ht="12.75" customHeight="1" x14ac:dyDescent="0.2"/>
    <row r="10602" ht="12.75" customHeight="1" x14ac:dyDescent="0.2"/>
    <row r="10603" ht="12.75" customHeight="1" x14ac:dyDescent="0.2"/>
    <row r="10604" ht="12.75" customHeight="1" x14ac:dyDescent="0.2"/>
    <row r="10605" ht="12.75" customHeight="1" x14ac:dyDescent="0.2"/>
    <row r="10606" ht="12.75" customHeight="1" x14ac:dyDescent="0.2"/>
    <row r="10607" ht="12.75" customHeight="1" x14ac:dyDescent="0.2"/>
    <row r="10608" ht="12.75" customHeight="1" x14ac:dyDescent="0.2"/>
    <row r="10609" ht="12.75" customHeight="1" x14ac:dyDescent="0.2"/>
    <row r="10610" ht="12.75" customHeight="1" x14ac:dyDescent="0.2"/>
    <row r="10611" ht="12.75" customHeight="1" x14ac:dyDescent="0.2"/>
    <row r="10612" ht="12.75" customHeight="1" x14ac:dyDescent="0.2"/>
    <row r="10613" ht="12.75" customHeight="1" x14ac:dyDescent="0.2"/>
    <row r="10614" ht="12.75" customHeight="1" x14ac:dyDescent="0.2"/>
    <row r="10615" ht="12.75" customHeight="1" x14ac:dyDescent="0.2"/>
    <row r="10616" ht="12.75" customHeight="1" x14ac:dyDescent="0.2"/>
    <row r="10617" ht="12.75" customHeight="1" x14ac:dyDescent="0.2"/>
    <row r="10618" ht="12.75" customHeight="1" x14ac:dyDescent="0.2"/>
    <row r="10619" ht="12.75" customHeight="1" x14ac:dyDescent="0.2"/>
    <row r="10620" ht="12.75" customHeight="1" x14ac:dyDescent="0.2"/>
    <row r="10621" ht="12.75" customHeight="1" x14ac:dyDescent="0.2"/>
    <row r="10622" ht="12.75" customHeight="1" x14ac:dyDescent="0.2"/>
    <row r="10623" ht="12.75" customHeight="1" x14ac:dyDescent="0.2"/>
    <row r="10624" ht="12.75" customHeight="1" x14ac:dyDescent="0.2"/>
    <row r="10625" ht="12.75" customHeight="1" x14ac:dyDescent="0.2"/>
    <row r="10626" ht="12.75" customHeight="1" x14ac:dyDescent="0.2"/>
    <row r="10627" ht="12.75" customHeight="1" x14ac:dyDescent="0.2"/>
    <row r="10628" ht="12.75" customHeight="1" x14ac:dyDescent="0.2"/>
    <row r="10629" ht="12.75" customHeight="1" x14ac:dyDescent="0.2"/>
    <row r="10630" ht="12.75" customHeight="1" x14ac:dyDescent="0.2"/>
    <row r="10631" ht="12.75" customHeight="1" x14ac:dyDescent="0.2"/>
    <row r="10632" ht="12.75" customHeight="1" x14ac:dyDescent="0.2"/>
    <row r="10633" ht="12.75" customHeight="1" x14ac:dyDescent="0.2"/>
    <row r="10634" ht="12.75" customHeight="1" x14ac:dyDescent="0.2"/>
    <row r="10635" ht="12.75" customHeight="1" x14ac:dyDescent="0.2"/>
    <row r="10636" ht="12.75" customHeight="1" x14ac:dyDescent="0.2"/>
    <row r="10637" ht="12.75" customHeight="1" x14ac:dyDescent="0.2"/>
    <row r="10638" ht="12.75" customHeight="1" x14ac:dyDescent="0.2"/>
    <row r="10639" ht="12.75" customHeight="1" x14ac:dyDescent="0.2"/>
    <row r="10640" ht="12.75" customHeight="1" x14ac:dyDescent="0.2"/>
    <row r="10641" ht="12.75" customHeight="1" x14ac:dyDescent="0.2"/>
    <row r="10642" ht="12.75" customHeight="1" x14ac:dyDescent="0.2"/>
    <row r="10643" ht="12.75" customHeight="1" x14ac:dyDescent="0.2"/>
    <row r="10644" ht="12.75" customHeight="1" x14ac:dyDescent="0.2"/>
    <row r="10645" ht="12.75" customHeight="1" x14ac:dyDescent="0.2"/>
    <row r="10646" ht="12.75" customHeight="1" x14ac:dyDescent="0.2"/>
    <row r="10647" ht="12.75" customHeight="1" x14ac:dyDescent="0.2"/>
    <row r="10648" ht="12.75" customHeight="1" x14ac:dyDescent="0.2"/>
    <row r="10649" ht="12.75" customHeight="1" x14ac:dyDescent="0.2"/>
    <row r="10650" ht="12.75" customHeight="1" x14ac:dyDescent="0.2"/>
    <row r="10651" ht="12.75" customHeight="1" x14ac:dyDescent="0.2"/>
    <row r="10652" ht="12.75" customHeight="1" x14ac:dyDescent="0.2"/>
    <row r="10653" ht="12.75" customHeight="1" x14ac:dyDescent="0.2"/>
    <row r="10654" ht="12.75" customHeight="1" x14ac:dyDescent="0.2"/>
    <row r="10655" ht="12.75" customHeight="1" x14ac:dyDescent="0.2"/>
    <row r="10656" ht="12.75" customHeight="1" x14ac:dyDescent="0.2"/>
    <row r="10657" ht="12.75" customHeight="1" x14ac:dyDescent="0.2"/>
    <row r="10658" ht="12.75" customHeight="1" x14ac:dyDescent="0.2"/>
    <row r="10659" ht="12.75" customHeight="1" x14ac:dyDescent="0.2"/>
    <row r="10660" ht="12.75" customHeight="1" x14ac:dyDescent="0.2"/>
    <row r="10661" ht="12.75" customHeight="1" x14ac:dyDescent="0.2"/>
    <row r="10662" ht="12.75" customHeight="1" x14ac:dyDescent="0.2"/>
    <row r="10663" ht="12.75" customHeight="1" x14ac:dyDescent="0.2"/>
    <row r="10664" ht="12.75" customHeight="1" x14ac:dyDescent="0.2"/>
    <row r="10665" ht="12.75" customHeight="1" x14ac:dyDescent="0.2"/>
    <row r="10666" ht="12.75" customHeight="1" x14ac:dyDescent="0.2"/>
    <row r="10667" ht="12.75" customHeight="1" x14ac:dyDescent="0.2"/>
    <row r="10668" ht="12.75" customHeight="1" x14ac:dyDescent="0.2"/>
    <row r="10669" ht="12.75" customHeight="1" x14ac:dyDescent="0.2"/>
    <row r="10670" ht="12.75" customHeight="1" x14ac:dyDescent="0.2"/>
    <row r="10671" ht="12.75" customHeight="1" x14ac:dyDescent="0.2"/>
    <row r="10672" ht="12.75" customHeight="1" x14ac:dyDescent="0.2"/>
    <row r="10673" ht="12.75" customHeight="1" x14ac:dyDescent="0.2"/>
    <row r="10674" ht="12.75" customHeight="1" x14ac:dyDescent="0.2"/>
    <row r="10675" ht="12.75" customHeight="1" x14ac:dyDescent="0.2"/>
    <row r="10676" ht="12.75" customHeight="1" x14ac:dyDescent="0.2"/>
    <row r="10677" ht="12.75" customHeight="1" x14ac:dyDescent="0.2"/>
    <row r="10678" ht="12.75" customHeight="1" x14ac:dyDescent="0.2"/>
    <row r="10679" ht="12.75" customHeight="1" x14ac:dyDescent="0.2"/>
    <row r="10680" ht="12.75" customHeight="1" x14ac:dyDescent="0.2"/>
    <row r="10681" ht="12.75" customHeight="1" x14ac:dyDescent="0.2"/>
    <row r="10682" ht="12.75" customHeight="1" x14ac:dyDescent="0.2"/>
    <row r="10683" ht="12.75" customHeight="1" x14ac:dyDescent="0.2"/>
    <row r="10684" ht="12.75" customHeight="1" x14ac:dyDescent="0.2"/>
    <row r="10685" ht="12.75" customHeight="1" x14ac:dyDescent="0.2"/>
    <row r="10686" ht="12.75" customHeight="1" x14ac:dyDescent="0.2"/>
    <row r="10687" ht="12.75" customHeight="1" x14ac:dyDescent="0.2"/>
    <row r="10688" ht="12.75" customHeight="1" x14ac:dyDescent="0.2"/>
    <row r="10689" ht="12.75" customHeight="1" x14ac:dyDescent="0.2"/>
    <row r="10690" ht="12.75" customHeight="1" x14ac:dyDescent="0.2"/>
    <row r="10691" ht="12.75" customHeight="1" x14ac:dyDescent="0.2"/>
    <row r="10692" ht="12.75" customHeight="1" x14ac:dyDescent="0.2"/>
    <row r="10693" ht="12.75" customHeight="1" x14ac:dyDescent="0.2"/>
    <row r="10694" ht="12.75" customHeight="1" x14ac:dyDescent="0.2"/>
    <row r="10695" ht="12.75" customHeight="1" x14ac:dyDescent="0.2"/>
    <row r="10696" ht="12.75" customHeight="1" x14ac:dyDescent="0.2"/>
    <row r="10697" ht="12.75" customHeight="1" x14ac:dyDescent="0.2"/>
    <row r="10698" ht="12.75" customHeight="1" x14ac:dyDescent="0.2"/>
    <row r="10699" ht="12.75" customHeight="1" x14ac:dyDescent="0.2"/>
    <row r="10700" ht="12.75" customHeight="1" x14ac:dyDescent="0.2"/>
    <row r="10701" ht="12.75" customHeight="1" x14ac:dyDescent="0.2"/>
    <row r="10702" ht="12.75" customHeight="1" x14ac:dyDescent="0.2"/>
    <row r="10703" ht="12.75" customHeight="1" x14ac:dyDescent="0.2"/>
    <row r="10704" ht="12.75" customHeight="1" x14ac:dyDescent="0.2"/>
    <row r="10705" ht="12.75" customHeight="1" x14ac:dyDescent="0.2"/>
    <row r="10706" ht="12.75" customHeight="1" x14ac:dyDescent="0.2"/>
    <row r="10707" ht="12.75" customHeight="1" x14ac:dyDescent="0.2"/>
    <row r="10708" ht="12.75" customHeight="1" x14ac:dyDescent="0.2"/>
    <row r="10709" ht="12.75" customHeight="1" x14ac:dyDescent="0.2"/>
    <row r="10710" ht="12.75" customHeight="1" x14ac:dyDescent="0.2"/>
    <row r="10711" ht="12.75" customHeight="1" x14ac:dyDescent="0.2"/>
    <row r="10712" ht="12.75" customHeight="1" x14ac:dyDescent="0.2"/>
    <row r="10713" ht="12.75" customHeight="1" x14ac:dyDescent="0.2"/>
    <row r="10714" ht="12.75" customHeight="1" x14ac:dyDescent="0.2"/>
    <row r="10715" ht="12.75" customHeight="1" x14ac:dyDescent="0.2"/>
    <row r="10716" ht="12.75" customHeight="1" x14ac:dyDescent="0.2"/>
    <row r="10717" ht="12.75" customHeight="1" x14ac:dyDescent="0.2"/>
    <row r="10718" ht="12.75" customHeight="1" x14ac:dyDescent="0.2"/>
    <row r="10719" ht="12.75" customHeight="1" x14ac:dyDescent="0.2"/>
    <row r="10720" ht="12.75" customHeight="1" x14ac:dyDescent="0.2"/>
    <row r="10721" ht="12.75" customHeight="1" x14ac:dyDescent="0.2"/>
    <row r="10722" ht="12.75" customHeight="1" x14ac:dyDescent="0.2"/>
    <row r="10723" ht="12.75" customHeight="1" x14ac:dyDescent="0.2"/>
    <row r="10724" ht="12.75" customHeight="1" x14ac:dyDescent="0.2"/>
    <row r="10725" ht="12.75" customHeight="1" x14ac:dyDescent="0.2"/>
    <row r="10726" ht="12.75" customHeight="1" x14ac:dyDescent="0.2"/>
    <row r="10727" ht="12.75" customHeight="1" x14ac:dyDescent="0.2"/>
    <row r="10728" ht="12.75" customHeight="1" x14ac:dyDescent="0.2"/>
    <row r="10729" ht="12.75" customHeight="1" x14ac:dyDescent="0.2"/>
    <row r="10730" ht="12.75" customHeight="1" x14ac:dyDescent="0.2"/>
    <row r="10731" ht="12.75" customHeight="1" x14ac:dyDescent="0.2"/>
    <row r="10732" ht="12.75" customHeight="1" x14ac:dyDescent="0.2"/>
    <row r="10733" ht="12.75" customHeight="1" x14ac:dyDescent="0.2"/>
    <row r="10734" ht="12.75" customHeight="1" x14ac:dyDescent="0.2"/>
    <row r="10735" ht="12.75" customHeight="1" x14ac:dyDescent="0.2"/>
    <row r="10736" ht="12.75" customHeight="1" x14ac:dyDescent="0.2"/>
    <row r="10737" ht="12.75" customHeight="1" x14ac:dyDescent="0.2"/>
    <row r="10738" ht="12.75" customHeight="1" x14ac:dyDescent="0.2"/>
    <row r="10739" ht="12.75" customHeight="1" x14ac:dyDescent="0.2"/>
    <row r="10740" ht="12.75" customHeight="1" x14ac:dyDescent="0.2"/>
    <row r="10741" ht="12.75" customHeight="1" x14ac:dyDescent="0.2"/>
    <row r="10742" ht="12.75" customHeight="1" x14ac:dyDescent="0.2"/>
    <row r="10743" ht="12.75" customHeight="1" x14ac:dyDescent="0.2"/>
    <row r="10744" ht="12.75" customHeight="1" x14ac:dyDescent="0.2"/>
    <row r="10745" ht="12.75" customHeight="1" x14ac:dyDescent="0.2"/>
    <row r="10746" ht="12.75" customHeight="1" x14ac:dyDescent="0.2"/>
    <row r="10747" ht="12.75" customHeight="1" x14ac:dyDescent="0.2"/>
    <row r="10748" ht="12.75" customHeight="1" x14ac:dyDescent="0.2"/>
    <row r="10749" ht="12.75" customHeight="1" x14ac:dyDescent="0.2"/>
    <row r="10750" ht="12.75" customHeight="1" x14ac:dyDescent="0.2"/>
    <row r="10751" ht="12.75" customHeight="1" x14ac:dyDescent="0.2"/>
    <row r="10752" ht="12.75" customHeight="1" x14ac:dyDescent="0.2"/>
    <row r="10753" ht="12.75" customHeight="1" x14ac:dyDescent="0.2"/>
    <row r="10754" ht="12.75" customHeight="1" x14ac:dyDescent="0.2"/>
    <row r="10755" ht="12.75" customHeight="1" x14ac:dyDescent="0.2"/>
    <row r="10756" ht="12.75" customHeight="1" x14ac:dyDescent="0.2"/>
    <row r="10757" ht="12.75" customHeight="1" x14ac:dyDescent="0.2"/>
    <row r="10758" ht="12.75" customHeight="1" x14ac:dyDescent="0.2"/>
    <row r="10759" ht="12.75" customHeight="1" x14ac:dyDescent="0.2"/>
    <row r="10760" ht="12.75" customHeight="1" x14ac:dyDescent="0.2"/>
    <row r="10761" ht="12.75" customHeight="1" x14ac:dyDescent="0.2"/>
    <row r="10762" ht="12.75" customHeight="1" x14ac:dyDescent="0.2"/>
    <row r="10763" ht="12.75" customHeight="1" x14ac:dyDescent="0.2"/>
    <row r="10764" ht="12.75" customHeight="1" x14ac:dyDescent="0.2"/>
    <row r="10765" ht="12.75" customHeight="1" x14ac:dyDescent="0.2"/>
    <row r="10766" ht="12.75" customHeight="1" x14ac:dyDescent="0.2"/>
    <row r="10767" ht="12.75" customHeight="1" x14ac:dyDescent="0.2"/>
    <row r="10768" ht="12.75" customHeight="1" x14ac:dyDescent="0.2"/>
    <row r="10769" ht="12.75" customHeight="1" x14ac:dyDescent="0.2"/>
    <row r="10770" ht="12.75" customHeight="1" x14ac:dyDescent="0.2"/>
    <row r="10771" ht="12.75" customHeight="1" x14ac:dyDescent="0.2"/>
    <row r="10772" ht="12.75" customHeight="1" x14ac:dyDescent="0.2"/>
    <row r="10773" ht="12.75" customHeight="1" x14ac:dyDescent="0.2"/>
    <row r="10774" ht="12.75" customHeight="1" x14ac:dyDescent="0.2"/>
    <row r="10775" ht="12.75" customHeight="1" x14ac:dyDescent="0.2"/>
    <row r="10776" ht="12.75" customHeight="1" x14ac:dyDescent="0.2"/>
    <row r="10777" ht="12.75" customHeight="1" x14ac:dyDescent="0.2"/>
    <row r="10778" ht="12.75" customHeight="1" x14ac:dyDescent="0.2"/>
    <row r="10779" ht="12.75" customHeight="1" x14ac:dyDescent="0.2"/>
    <row r="10780" ht="12.75" customHeight="1" x14ac:dyDescent="0.2"/>
    <row r="10781" ht="12.75" customHeight="1" x14ac:dyDescent="0.2"/>
    <row r="10782" ht="12.75" customHeight="1" x14ac:dyDescent="0.2"/>
    <row r="10783" ht="12.75" customHeight="1" x14ac:dyDescent="0.2"/>
    <row r="10784" ht="12.75" customHeight="1" x14ac:dyDescent="0.2"/>
    <row r="10785" ht="12.75" customHeight="1" x14ac:dyDescent="0.2"/>
    <row r="10786" ht="12.75" customHeight="1" x14ac:dyDescent="0.2"/>
    <row r="10787" ht="12.75" customHeight="1" x14ac:dyDescent="0.2"/>
    <row r="10788" ht="12.75" customHeight="1" x14ac:dyDescent="0.2"/>
    <row r="10789" ht="12.75" customHeight="1" x14ac:dyDescent="0.2"/>
    <row r="10790" ht="12.75" customHeight="1" x14ac:dyDescent="0.2"/>
    <row r="10791" ht="12.75" customHeight="1" x14ac:dyDescent="0.2"/>
    <row r="10792" ht="12.75" customHeight="1" x14ac:dyDescent="0.2"/>
    <row r="10793" ht="12.75" customHeight="1" x14ac:dyDescent="0.2"/>
    <row r="10794" ht="12.75" customHeight="1" x14ac:dyDescent="0.2"/>
    <row r="10795" ht="12.75" customHeight="1" x14ac:dyDescent="0.2"/>
    <row r="10796" ht="12.75" customHeight="1" x14ac:dyDescent="0.2"/>
    <row r="10797" ht="12.75" customHeight="1" x14ac:dyDescent="0.2"/>
    <row r="10798" ht="12.75" customHeight="1" x14ac:dyDescent="0.2"/>
    <row r="10799" ht="12.75" customHeight="1" x14ac:dyDescent="0.2"/>
    <row r="10800" ht="12.75" customHeight="1" x14ac:dyDescent="0.2"/>
    <row r="10801" ht="12.75" customHeight="1" x14ac:dyDescent="0.2"/>
    <row r="10802" ht="12.75" customHeight="1" x14ac:dyDescent="0.2"/>
    <row r="10803" ht="12.75" customHeight="1" x14ac:dyDescent="0.2"/>
    <row r="10804" ht="12.75" customHeight="1" x14ac:dyDescent="0.2"/>
    <row r="10805" ht="12.75" customHeight="1" x14ac:dyDescent="0.2"/>
    <row r="10806" ht="12.75" customHeight="1" x14ac:dyDescent="0.2"/>
    <row r="10807" ht="12.75" customHeight="1" x14ac:dyDescent="0.2"/>
    <row r="10808" ht="12.75" customHeight="1" x14ac:dyDescent="0.2"/>
    <row r="10809" ht="12.75" customHeight="1" x14ac:dyDescent="0.2"/>
    <row r="10810" ht="12.75" customHeight="1" x14ac:dyDescent="0.2"/>
    <row r="10811" ht="12.75" customHeight="1" x14ac:dyDescent="0.2"/>
    <row r="10812" ht="12.75" customHeight="1" x14ac:dyDescent="0.2"/>
    <row r="10813" ht="12.75" customHeight="1" x14ac:dyDescent="0.2"/>
    <row r="10814" ht="12.75" customHeight="1" x14ac:dyDescent="0.2"/>
    <row r="10815" ht="12.75" customHeight="1" x14ac:dyDescent="0.2"/>
    <row r="10816" ht="12.75" customHeight="1" x14ac:dyDescent="0.2"/>
    <row r="10817" ht="12.75" customHeight="1" x14ac:dyDescent="0.2"/>
    <row r="10818" ht="12.75" customHeight="1" x14ac:dyDescent="0.2"/>
    <row r="10819" ht="12.75" customHeight="1" x14ac:dyDescent="0.2"/>
    <row r="10820" ht="12.75" customHeight="1" x14ac:dyDescent="0.2"/>
    <row r="10821" ht="12.75" customHeight="1" x14ac:dyDescent="0.2"/>
    <row r="10822" ht="12.75" customHeight="1" x14ac:dyDescent="0.2"/>
    <row r="10823" ht="12.75" customHeight="1" x14ac:dyDescent="0.2"/>
    <row r="10824" ht="12.75" customHeight="1" x14ac:dyDescent="0.2"/>
    <row r="10825" ht="12.75" customHeight="1" x14ac:dyDescent="0.2"/>
    <row r="10826" ht="12.75" customHeight="1" x14ac:dyDescent="0.2"/>
    <row r="10827" ht="12.75" customHeight="1" x14ac:dyDescent="0.2"/>
    <row r="10828" ht="12.75" customHeight="1" x14ac:dyDescent="0.2"/>
    <row r="10829" ht="12.75" customHeight="1" x14ac:dyDescent="0.2"/>
    <row r="10830" ht="12.75" customHeight="1" x14ac:dyDescent="0.2"/>
    <row r="10831" ht="12.75" customHeight="1" x14ac:dyDescent="0.2"/>
    <row r="10832" ht="12.75" customHeight="1" x14ac:dyDescent="0.2"/>
    <row r="10833" ht="12.75" customHeight="1" x14ac:dyDescent="0.2"/>
    <row r="10834" ht="12.75" customHeight="1" x14ac:dyDescent="0.2"/>
    <row r="10835" ht="12.75" customHeight="1" x14ac:dyDescent="0.2"/>
    <row r="10836" ht="12.75" customHeight="1" x14ac:dyDescent="0.2"/>
    <row r="10837" ht="12.75" customHeight="1" x14ac:dyDescent="0.2"/>
    <row r="10838" ht="12.75" customHeight="1" x14ac:dyDescent="0.2"/>
    <row r="10839" ht="12.75" customHeight="1" x14ac:dyDescent="0.2"/>
    <row r="10840" ht="12.75" customHeight="1" x14ac:dyDescent="0.2"/>
    <row r="10841" ht="12.75" customHeight="1" x14ac:dyDescent="0.2"/>
    <row r="10842" ht="12.75" customHeight="1" x14ac:dyDescent="0.2"/>
    <row r="10843" ht="12.75" customHeight="1" x14ac:dyDescent="0.2"/>
    <row r="10844" ht="12.75" customHeight="1" x14ac:dyDescent="0.2"/>
    <row r="10845" ht="12.75" customHeight="1" x14ac:dyDescent="0.2"/>
    <row r="10846" ht="12.75" customHeight="1" x14ac:dyDescent="0.2"/>
    <row r="10847" ht="12.75" customHeight="1" x14ac:dyDescent="0.2"/>
    <row r="10848" ht="12.75" customHeight="1" x14ac:dyDescent="0.2"/>
    <row r="10849" ht="12.75" customHeight="1" x14ac:dyDescent="0.2"/>
    <row r="10850" ht="12.75" customHeight="1" x14ac:dyDescent="0.2"/>
    <row r="10851" ht="12.75" customHeight="1" x14ac:dyDescent="0.2"/>
    <row r="10852" ht="12.75" customHeight="1" x14ac:dyDescent="0.2"/>
    <row r="10853" ht="12.75" customHeight="1" x14ac:dyDescent="0.2"/>
    <row r="10854" ht="12.75" customHeight="1" x14ac:dyDescent="0.2"/>
    <row r="10855" ht="12.75" customHeight="1" x14ac:dyDescent="0.2"/>
    <row r="10856" ht="12.75" customHeight="1" x14ac:dyDescent="0.2"/>
    <row r="10857" ht="12.75" customHeight="1" x14ac:dyDescent="0.2"/>
    <row r="10858" ht="12.75" customHeight="1" x14ac:dyDescent="0.2"/>
    <row r="10859" ht="12.75" customHeight="1" x14ac:dyDescent="0.2"/>
    <row r="10860" ht="12.75" customHeight="1" x14ac:dyDescent="0.2"/>
    <row r="10861" ht="12.75" customHeight="1" x14ac:dyDescent="0.2"/>
    <row r="10862" ht="12.75" customHeight="1" x14ac:dyDescent="0.2"/>
    <row r="10863" ht="12.75" customHeight="1" x14ac:dyDescent="0.2"/>
    <row r="10864" ht="12.75" customHeight="1" x14ac:dyDescent="0.2"/>
    <row r="10865" ht="12.75" customHeight="1" x14ac:dyDescent="0.2"/>
    <row r="10866" ht="12.75" customHeight="1" x14ac:dyDescent="0.2"/>
    <row r="10867" ht="12.75" customHeight="1" x14ac:dyDescent="0.2"/>
    <row r="10868" ht="12.75" customHeight="1" x14ac:dyDescent="0.2"/>
    <row r="10869" ht="12.75" customHeight="1" x14ac:dyDescent="0.2"/>
    <row r="10870" ht="12.75" customHeight="1" x14ac:dyDescent="0.2"/>
    <row r="10871" ht="12.75" customHeight="1" x14ac:dyDescent="0.2"/>
    <row r="10872" ht="12.75" customHeight="1" x14ac:dyDescent="0.2"/>
    <row r="10873" ht="12.75" customHeight="1" x14ac:dyDescent="0.2"/>
    <row r="10874" ht="12.75" customHeight="1" x14ac:dyDescent="0.2"/>
    <row r="10875" ht="12.75" customHeight="1" x14ac:dyDescent="0.2"/>
    <row r="10876" ht="12.75" customHeight="1" x14ac:dyDescent="0.2"/>
    <row r="10877" ht="12.75" customHeight="1" x14ac:dyDescent="0.2"/>
    <row r="10878" ht="12.75" customHeight="1" x14ac:dyDescent="0.2"/>
    <row r="10879" ht="12.75" customHeight="1" x14ac:dyDescent="0.2"/>
    <row r="10880" ht="12.75" customHeight="1" x14ac:dyDescent="0.2"/>
    <row r="10881" ht="12.75" customHeight="1" x14ac:dyDescent="0.2"/>
    <row r="10882" ht="12.75" customHeight="1" x14ac:dyDescent="0.2"/>
    <row r="10883" ht="12.75" customHeight="1" x14ac:dyDescent="0.2"/>
    <row r="10884" ht="12.75" customHeight="1" x14ac:dyDescent="0.2"/>
    <row r="10885" ht="12.75" customHeight="1" x14ac:dyDescent="0.2"/>
    <row r="10886" ht="12.75" customHeight="1" x14ac:dyDescent="0.2"/>
    <row r="10887" ht="12.75" customHeight="1" x14ac:dyDescent="0.2"/>
    <row r="10888" ht="12.75" customHeight="1" x14ac:dyDescent="0.2"/>
    <row r="10889" ht="12.75" customHeight="1" x14ac:dyDescent="0.2"/>
    <row r="10890" ht="12.75" customHeight="1" x14ac:dyDescent="0.2"/>
    <row r="10891" ht="12.75" customHeight="1" x14ac:dyDescent="0.2"/>
    <row r="10892" ht="12.75" customHeight="1" x14ac:dyDescent="0.2"/>
    <row r="10893" ht="12.75" customHeight="1" x14ac:dyDescent="0.2"/>
    <row r="10894" ht="12.75" customHeight="1" x14ac:dyDescent="0.2"/>
    <row r="10895" ht="12.75" customHeight="1" x14ac:dyDescent="0.2"/>
    <row r="10896" ht="12.75" customHeight="1" x14ac:dyDescent="0.2"/>
    <row r="10897" ht="12.75" customHeight="1" x14ac:dyDescent="0.2"/>
    <row r="10898" ht="12.75" customHeight="1" x14ac:dyDescent="0.2"/>
    <row r="10899" ht="12.75" customHeight="1" x14ac:dyDescent="0.2"/>
    <row r="10900" ht="12.75" customHeight="1" x14ac:dyDescent="0.2"/>
    <row r="10901" ht="12.75" customHeight="1" x14ac:dyDescent="0.2"/>
    <row r="10902" ht="12.75" customHeight="1" x14ac:dyDescent="0.2"/>
    <row r="10903" ht="12.75" customHeight="1" x14ac:dyDescent="0.2"/>
    <row r="10904" ht="12.75" customHeight="1" x14ac:dyDescent="0.2"/>
    <row r="10905" ht="12.75" customHeight="1" x14ac:dyDescent="0.2"/>
    <row r="10906" ht="12.75" customHeight="1" x14ac:dyDescent="0.2"/>
    <row r="10907" ht="12.75" customHeight="1" x14ac:dyDescent="0.2"/>
    <row r="10908" ht="12.75" customHeight="1" x14ac:dyDescent="0.2"/>
    <row r="10909" ht="12.75" customHeight="1" x14ac:dyDescent="0.2"/>
    <row r="10910" ht="12.75" customHeight="1" x14ac:dyDescent="0.2"/>
    <row r="10911" ht="12.75" customHeight="1" x14ac:dyDescent="0.2"/>
    <row r="10912" ht="12.75" customHeight="1" x14ac:dyDescent="0.2"/>
    <row r="10913" ht="12.75" customHeight="1" x14ac:dyDescent="0.2"/>
    <row r="10914" ht="12.75" customHeight="1" x14ac:dyDescent="0.2"/>
    <row r="10915" ht="12.75" customHeight="1" x14ac:dyDescent="0.2"/>
    <row r="10916" ht="12.75" customHeight="1" x14ac:dyDescent="0.2"/>
    <row r="10917" ht="12.75" customHeight="1" x14ac:dyDescent="0.2"/>
    <row r="10918" ht="12.75" customHeight="1" x14ac:dyDescent="0.2"/>
    <row r="10919" ht="12.75" customHeight="1" x14ac:dyDescent="0.2"/>
    <row r="10920" ht="12.75" customHeight="1" x14ac:dyDescent="0.2"/>
    <row r="10921" ht="12.75" customHeight="1" x14ac:dyDescent="0.2"/>
    <row r="10922" ht="12.75" customHeight="1" x14ac:dyDescent="0.2"/>
    <row r="10923" ht="12.75" customHeight="1" x14ac:dyDescent="0.2"/>
    <row r="10924" ht="12.75" customHeight="1" x14ac:dyDescent="0.2"/>
    <row r="10925" ht="12.75" customHeight="1" x14ac:dyDescent="0.2"/>
    <row r="10926" ht="12.75" customHeight="1" x14ac:dyDescent="0.2"/>
    <row r="10927" ht="12.75" customHeight="1" x14ac:dyDescent="0.2"/>
    <row r="10928" ht="12.75" customHeight="1" x14ac:dyDescent="0.2"/>
    <row r="10929" ht="12.75" customHeight="1" x14ac:dyDescent="0.2"/>
    <row r="10930" ht="12.75" customHeight="1" x14ac:dyDescent="0.2"/>
    <row r="10931" ht="12.75" customHeight="1" x14ac:dyDescent="0.2"/>
    <row r="10932" ht="12.75" customHeight="1" x14ac:dyDescent="0.2"/>
    <row r="10933" ht="12.75" customHeight="1" x14ac:dyDescent="0.2"/>
    <row r="10934" ht="12.75" customHeight="1" x14ac:dyDescent="0.2"/>
    <row r="10935" ht="12.75" customHeight="1" x14ac:dyDescent="0.2"/>
    <row r="10936" ht="12.75" customHeight="1" x14ac:dyDescent="0.2"/>
    <row r="10937" ht="12.75" customHeight="1" x14ac:dyDescent="0.2"/>
    <row r="10938" ht="12.75" customHeight="1" x14ac:dyDescent="0.2"/>
    <row r="10939" ht="12.75" customHeight="1" x14ac:dyDescent="0.2"/>
    <row r="10940" ht="12.75" customHeight="1" x14ac:dyDescent="0.2"/>
    <row r="10941" ht="12.75" customHeight="1" x14ac:dyDescent="0.2"/>
    <row r="10942" ht="12.75" customHeight="1" x14ac:dyDescent="0.2"/>
    <row r="10943" ht="12.75" customHeight="1" x14ac:dyDescent="0.2"/>
    <row r="10944" ht="12.75" customHeight="1" x14ac:dyDescent="0.2"/>
    <row r="10945" ht="12.75" customHeight="1" x14ac:dyDescent="0.2"/>
    <row r="10946" ht="12.75" customHeight="1" x14ac:dyDescent="0.2"/>
    <row r="10947" ht="12.75" customHeight="1" x14ac:dyDescent="0.2"/>
    <row r="10948" ht="12.75" customHeight="1" x14ac:dyDescent="0.2"/>
    <row r="10949" ht="12.75" customHeight="1" x14ac:dyDescent="0.2"/>
    <row r="10950" ht="12.75" customHeight="1" x14ac:dyDescent="0.2"/>
    <row r="10951" ht="12.75" customHeight="1" x14ac:dyDescent="0.2"/>
    <row r="10952" ht="12.75" customHeight="1" x14ac:dyDescent="0.2"/>
    <row r="10953" ht="12.75" customHeight="1" x14ac:dyDescent="0.2"/>
    <row r="10954" ht="12.75" customHeight="1" x14ac:dyDescent="0.2"/>
    <row r="10955" ht="12.75" customHeight="1" x14ac:dyDescent="0.2"/>
    <row r="10956" ht="12.75" customHeight="1" x14ac:dyDescent="0.2"/>
    <row r="10957" ht="12.75" customHeight="1" x14ac:dyDescent="0.2"/>
    <row r="10958" ht="12.75" customHeight="1" x14ac:dyDescent="0.2"/>
    <row r="10959" ht="12.75" customHeight="1" x14ac:dyDescent="0.2"/>
    <row r="10960" ht="12.75" customHeight="1" x14ac:dyDescent="0.2"/>
    <row r="10961" ht="12.75" customHeight="1" x14ac:dyDescent="0.2"/>
    <row r="10962" ht="12.75" customHeight="1" x14ac:dyDescent="0.2"/>
    <row r="10963" ht="12.75" customHeight="1" x14ac:dyDescent="0.2"/>
    <row r="10964" ht="12.75" customHeight="1" x14ac:dyDescent="0.2"/>
    <row r="10965" ht="12.75" customHeight="1" x14ac:dyDescent="0.2"/>
    <row r="10966" ht="12.75" customHeight="1" x14ac:dyDescent="0.2"/>
    <row r="10967" ht="12.75" customHeight="1" x14ac:dyDescent="0.2"/>
    <row r="10968" ht="12.75" customHeight="1" x14ac:dyDescent="0.2"/>
    <row r="10969" ht="12.75" customHeight="1" x14ac:dyDescent="0.2"/>
    <row r="10970" ht="12.75" customHeight="1" x14ac:dyDescent="0.2"/>
    <row r="10971" ht="12.75" customHeight="1" x14ac:dyDescent="0.2"/>
    <row r="10972" ht="12.75" customHeight="1" x14ac:dyDescent="0.2"/>
    <row r="10973" ht="12.75" customHeight="1" x14ac:dyDescent="0.2"/>
    <row r="10974" ht="12.75" customHeight="1" x14ac:dyDescent="0.2"/>
    <row r="10975" ht="12.75" customHeight="1" x14ac:dyDescent="0.2"/>
    <row r="10976" ht="12.75" customHeight="1" x14ac:dyDescent="0.2"/>
    <row r="10977" ht="12.75" customHeight="1" x14ac:dyDescent="0.2"/>
    <row r="10978" ht="12.75" customHeight="1" x14ac:dyDescent="0.2"/>
    <row r="10979" ht="12.75" customHeight="1" x14ac:dyDescent="0.2"/>
    <row r="10980" ht="12.75" customHeight="1" x14ac:dyDescent="0.2"/>
    <row r="10981" ht="12.75" customHeight="1" x14ac:dyDescent="0.2"/>
    <row r="10982" ht="12.75" customHeight="1" x14ac:dyDescent="0.2"/>
    <row r="10983" ht="12.75" customHeight="1" x14ac:dyDescent="0.2"/>
    <row r="10984" ht="12.75" customHeight="1" x14ac:dyDescent="0.2"/>
    <row r="10985" ht="12.75" customHeight="1" x14ac:dyDescent="0.2"/>
    <row r="10986" ht="12.75" customHeight="1" x14ac:dyDescent="0.2"/>
    <row r="10987" ht="12.75" customHeight="1" x14ac:dyDescent="0.2"/>
    <row r="10988" ht="12.75" customHeight="1" x14ac:dyDescent="0.2"/>
    <row r="10989" ht="12.75" customHeight="1" x14ac:dyDescent="0.2"/>
    <row r="10990" ht="12.75" customHeight="1" x14ac:dyDescent="0.2"/>
    <row r="10991" ht="12.75" customHeight="1" x14ac:dyDescent="0.2"/>
    <row r="10992" ht="12.75" customHeight="1" x14ac:dyDescent="0.2"/>
    <row r="10993" ht="12.75" customHeight="1" x14ac:dyDescent="0.2"/>
    <row r="10994" ht="12.75" customHeight="1" x14ac:dyDescent="0.2"/>
    <row r="10995" ht="12.75" customHeight="1" x14ac:dyDescent="0.2"/>
    <row r="10996" ht="12.75" customHeight="1" x14ac:dyDescent="0.2"/>
    <row r="10997" ht="12.75" customHeight="1" x14ac:dyDescent="0.2"/>
    <row r="10998" ht="12.75" customHeight="1" x14ac:dyDescent="0.2"/>
    <row r="10999" ht="12.75" customHeight="1" x14ac:dyDescent="0.2"/>
    <row r="11000" ht="12.75" customHeight="1" x14ac:dyDescent="0.2"/>
    <row r="11001" ht="12.75" customHeight="1" x14ac:dyDescent="0.2"/>
    <row r="11002" ht="12.75" customHeight="1" x14ac:dyDescent="0.2"/>
    <row r="11003" ht="12.75" customHeight="1" x14ac:dyDescent="0.2"/>
    <row r="11004" ht="12.75" customHeight="1" x14ac:dyDescent="0.2"/>
    <row r="11005" ht="12.75" customHeight="1" x14ac:dyDescent="0.2"/>
    <row r="11006" ht="12.75" customHeight="1" x14ac:dyDescent="0.2"/>
    <row r="11007" ht="12.75" customHeight="1" x14ac:dyDescent="0.2"/>
    <row r="11008" ht="12.75" customHeight="1" x14ac:dyDescent="0.2"/>
    <row r="11009" ht="12.75" customHeight="1" x14ac:dyDescent="0.2"/>
    <row r="11010" ht="12.75" customHeight="1" x14ac:dyDescent="0.2"/>
    <row r="11011" ht="12.75" customHeight="1" x14ac:dyDescent="0.2"/>
    <row r="11012" ht="12.75" customHeight="1" x14ac:dyDescent="0.2"/>
    <row r="11013" ht="12.75" customHeight="1" x14ac:dyDescent="0.2"/>
    <row r="11014" ht="12.75" customHeight="1" x14ac:dyDescent="0.2"/>
    <row r="11015" ht="12.75" customHeight="1" x14ac:dyDescent="0.2"/>
    <row r="11016" ht="12.75" customHeight="1" x14ac:dyDescent="0.2"/>
    <row r="11017" ht="12.75" customHeight="1" x14ac:dyDescent="0.2"/>
    <row r="11018" ht="12.75" customHeight="1" x14ac:dyDescent="0.2"/>
    <row r="11019" ht="12.75" customHeight="1" x14ac:dyDescent="0.2"/>
    <row r="11020" ht="12.75" customHeight="1" x14ac:dyDescent="0.2"/>
    <row r="11021" ht="12.75" customHeight="1" x14ac:dyDescent="0.2"/>
    <row r="11022" ht="12.75" customHeight="1" x14ac:dyDescent="0.2"/>
    <row r="11023" ht="12.75" customHeight="1" x14ac:dyDescent="0.2"/>
    <row r="11024" ht="12.75" customHeight="1" x14ac:dyDescent="0.2"/>
    <row r="11025" ht="12.75" customHeight="1" x14ac:dyDescent="0.2"/>
    <row r="11026" ht="12.75" customHeight="1" x14ac:dyDescent="0.2"/>
    <row r="11027" ht="12.75" customHeight="1" x14ac:dyDescent="0.2"/>
    <row r="11028" ht="12.75" customHeight="1" x14ac:dyDescent="0.2"/>
    <row r="11029" ht="12.75" customHeight="1" x14ac:dyDescent="0.2"/>
    <row r="11030" ht="12.75" customHeight="1" x14ac:dyDescent="0.2"/>
    <row r="11031" ht="12.75" customHeight="1" x14ac:dyDescent="0.2"/>
    <row r="11032" ht="12.75" customHeight="1" x14ac:dyDescent="0.2"/>
    <row r="11033" ht="12.75" customHeight="1" x14ac:dyDescent="0.2"/>
    <row r="11034" ht="12.75" customHeight="1" x14ac:dyDescent="0.2"/>
    <row r="11035" ht="12.75" customHeight="1" x14ac:dyDescent="0.2"/>
    <row r="11036" ht="12.75" customHeight="1" x14ac:dyDescent="0.2"/>
    <row r="11037" ht="12.75" customHeight="1" x14ac:dyDescent="0.2"/>
    <row r="11038" ht="12.75" customHeight="1" x14ac:dyDescent="0.2"/>
    <row r="11039" ht="12.75" customHeight="1" x14ac:dyDescent="0.2"/>
    <row r="11040" ht="12.75" customHeight="1" x14ac:dyDescent="0.2"/>
    <row r="11041" ht="12.75" customHeight="1" x14ac:dyDescent="0.2"/>
    <row r="11042" ht="12.75" customHeight="1" x14ac:dyDescent="0.2"/>
    <row r="11043" ht="12.75" customHeight="1" x14ac:dyDescent="0.2"/>
    <row r="11044" ht="12.75" customHeight="1" x14ac:dyDescent="0.2"/>
    <row r="11045" ht="12.75" customHeight="1" x14ac:dyDescent="0.2"/>
    <row r="11046" ht="12.75" customHeight="1" x14ac:dyDescent="0.2"/>
    <row r="11047" ht="12.75" customHeight="1" x14ac:dyDescent="0.2"/>
    <row r="11048" ht="12.75" customHeight="1" x14ac:dyDescent="0.2"/>
    <row r="11049" ht="12.75" customHeight="1" x14ac:dyDescent="0.2"/>
    <row r="11050" ht="12.75" customHeight="1" x14ac:dyDescent="0.2"/>
    <row r="11051" ht="12.75" customHeight="1" x14ac:dyDescent="0.2"/>
    <row r="11052" ht="12.75" customHeight="1" x14ac:dyDescent="0.2"/>
    <row r="11053" ht="12.75" customHeight="1" x14ac:dyDescent="0.2"/>
    <row r="11054" ht="12.75" customHeight="1" x14ac:dyDescent="0.2"/>
    <row r="11055" ht="12.75" customHeight="1" x14ac:dyDescent="0.2"/>
    <row r="11056" ht="12.75" customHeight="1" x14ac:dyDescent="0.2"/>
    <row r="11057" ht="12.75" customHeight="1" x14ac:dyDescent="0.2"/>
    <row r="11058" ht="12.75" customHeight="1" x14ac:dyDescent="0.2"/>
    <row r="11059" ht="12.75" customHeight="1" x14ac:dyDescent="0.2"/>
    <row r="11060" ht="12.75" customHeight="1" x14ac:dyDescent="0.2"/>
    <row r="11061" ht="12.75" customHeight="1" x14ac:dyDescent="0.2"/>
    <row r="11062" ht="12.75" customHeight="1" x14ac:dyDescent="0.2"/>
    <row r="11063" ht="12.75" customHeight="1" x14ac:dyDescent="0.2"/>
    <row r="11064" ht="12.75" customHeight="1" x14ac:dyDescent="0.2"/>
    <row r="11065" ht="12.75" customHeight="1" x14ac:dyDescent="0.2"/>
    <row r="11066" ht="12.75" customHeight="1" x14ac:dyDescent="0.2"/>
    <row r="11067" ht="12.75" customHeight="1" x14ac:dyDescent="0.2"/>
    <row r="11068" ht="12.75" customHeight="1" x14ac:dyDescent="0.2"/>
    <row r="11069" ht="12.75" customHeight="1" x14ac:dyDescent="0.2"/>
    <row r="11070" ht="12.75" customHeight="1" x14ac:dyDescent="0.2"/>
    <row r="11071" ht="12.75" customHeight="1" x14ac:dyDescent="0.2"/>
    <row r="11072" ht="12.75" customHeight="1" x14ac:dyDescent="0.2"/>
    <row r="11073" ht="12.75" customHeight="1" x14ac:dyDescent="0.2"/>
    <row r="11074" ht="12.75" customHeight="1" x14ac:dyDescent="0.2"/>
    <row r="11075" ht="12.75" customHeight="1" x14ac:dyDescent="0.2"/>
    <row r="11076" ht="12.75" customHeight="1" x14ac:dyDescent="0.2"/>
    <row r="11077" ht="12.75" customHeight="1" x14ac:dyDescent="0.2"/>
    <row r="11078" ht="12.75" customHeight="1" x14ac:dyDescent="0.2"/>
    <row r="11079" ht="12.75" customHeight="1" x14ac:dyDescent="0.2"/>
    <row r="11080" ht="12.75" customHeight="1" x14ac:dyDescent="0.2"/>
    <row r="11081" ht="12.75" customHeight="1" x14ac:dyDescent="0.2"/>
    <row r="11082" ht="12.75" customHeight="1" x14ac:dyDescent="0.2"/>
    <row r="11083" ht="12.75" customHeight="1" x14ac:dyDescent="0.2"/>
    <row r="11084" ht="12.75" customHeight="1" x14ac:dyDescent="0.2"/>
    <row r="11085" ht="12.75" customHeight="1" x14ac:dyDescent="0.2"/>
    <row r="11086" ht="12.75" customHeight="1" x14ac:dyDescent="0.2"/>
    <row r="11087" ht="12.75" customHeight="1" x14ac:dyDescent="0.2"/>
    <row r="11088" ht="12.75" customHeight="1" x14ac:dyDescent="0.2"/>
    <row r="11089" ht="12.75" customHeight="1" x14ac:dyDescent="0.2"/>
    <row r="11090" ht="12.75" customHeight="1" x14ac:dyDescent="0.2"/>
    <row r="11091" ht="12.75" customHeight="1" x14ac:dyDescent="0.2"/>
    <row r="11092" ht="12.75" customHeight="1" x14ac:dyDescent="0.2"/>
    <row r="11093" ht="12.75" customHeight="1" x14ac:dyDescent="0.2"/>
    <row r="11094" ht="12.75" customHeight="1" x14ac:dyDescent="0.2"/>
    <row r="11095" ht="12.75" customHeight="1" x14ac:dyDescent="0.2"/>
    <row r="11096" ht="12.75" customHeight="1" x14ac:dyDescent="0.2"/>
    <row r="11097" ht="12.75" customHeight="1" x14ac:dyDescent="0.2"/>
    <row r="11098" ht="12.75" customHeight="1" x14ac:dyDescent="0.2"/>
    <row r="11099" ht="12.75" customHeight="1" x14ac:dyDescent="0.2"/>
    <row r="11100" ht="12.75" customHeight="1" x14ac:dyDescent="0.2"/>
    <row r="11101" ht="12.75" customHeight="1" x14ac:dyDescent="0.2"/>
    <row r="11102" ht="12.75" customHeight="1" x14ac:dyDescent="0.2"/>
    <row r="11103" ht="12.75" customHeight="1" x14ac:dyDescent="0.2"/>
    <row r="11104" ht="12.75" customHeight="1" x14ac:dyDescent="0.2"/>
    <row r="11105" ht="12.75" customHeight="1" x14ac:dyDescent="0.2"/>
    <row r="11106" ht="12.75" customHeight="1" x14ac:dyDescent="0.2"/>
    <row r="11107" ht="12.75" customHeight="1" x14ac:dyDescent="0.2"/>
    <row r="11108" ht="12.75" customHeight="1" x14ac:dyDescent="0.2"/>
    <row r="11109" ht="12.75" customHeight="1" x14ac:dyDescent="0.2"/>
    <row r="11110" ht="12.75" customHeight="1" x14ac:dyDescent="0.2"/>
    <row r="11111" ht="12.75" customHeight="1" x14ac:dyDescent="0.2"/>
    <row r="11112" ht="12.75" customHeight="1" x14ac:dyDescent="0.2"/>
    <row r="11113" ht="12.75" customHeight="1" x14ac:dyDescent="0.2"/>
    <row r="11114" ht="12.75" customHeight="1" x14ac:dyDescent="0.2"/>
    <row r="11115" ht="12.75" customHeight="1" x14ac:dyDescent="0.2"/>
    <row r="11116" ht="12.75" customHeight="1" x14ac:dyDescent="0.2"/>
    <row r="11117" ht="12.75" customHeight="1" x14ac:dyDescent="0.2"/>
    <row r="11118" ht="12.75" customHeight="1" x14ac:dyDescent="0.2"/>
    <row r="11119" ht="12.75" customHeight="1" x14ac:dyDescent="0.2"/>
    <row r="11120" ht="12.75" customHeight="1" x14ac:dyDescent="0.2"/>
    <row r="11121" ht="12.75" customHeight="1" x14ac:dyDescent="0.2"/>
    <row r="11122" ht="12.75" customHeight="1" x14ac:dyDescent="0.2"/>
    <row r="11123" ht="12.75" customHeight="1" x14ac:dyDescent="0.2"/>
    <row r="11124" ht="12.75" customHeight="1" x14ac:dyDescent="0.2"/>
    <row r="11125" ht="12.75" customHeight="1" x14ac:dyDescent="0.2"/>
    <row r="11126" ht="12.75" customHeight="1" x14ac:dyDescent="0.2"/>
    <row r="11127" ht="12.75" customHeight="1" x14ac:dyDescent="0.2"/>
    <row r="11128" ht="12.75" customHeight="1" x14ac:dyDescent="0.2"/>
    <row r="11129" ht="12.75" customHeight="1" x14ac:dyDescent="0.2"/>
    <row r="11130" ht="12.75" customHeight="1" x14ac:dyDescent="0.2"/>
    <row r="11131" ht="12.75" customHeight="1" x14ac:dyDescent="0.2"/>
    <row r="11132" ht="12.75" customHeight="1" x14ac:dyDescent="0.2"/>
    <row r="11133" ht="12.75" customHeight="1" x14ac:dyDescent="0.2"/>
    <row r="11134" ht="12.75" customHeight="1" x14ac:dyDescent="0.2"/>
    <row r="11135" ht="12.75" customHeight="1" x14ac:dyDescent="0.2"/>
    <row r="11136" ht="12.75" customHeight="1" x14ac:dyDescent="0.2"/>
    <row r="11137" ht="12.75" customHeight="1" x14ac:dyDescent="0.2"/>
    <row r="11138" ht="12.75" customHeight="1" x14ac:dyDescent="0.2"/>
    <row r="11139" ht="12.75" customHeight="1" x14ac:dyDescent="0.2"/>
    <row r="11140" ht="12.75" customHeight="1" x14ac:dyDescent="0.2"/>
    <row r="11141" ht="12.75" customHeight="1" x14ac:dyDescent="0.2"/>
    <row r="11142" ht="12.75" customHeight="1" x14ac:dyDescent="0.2"/>
    <row r="11143" ht="12.75" customHeight="1" x14ac:dyDescent="0.2"/>
    <row r="11144" ht="12.75" customHeight="1" x14ac:dyDescent="0.2"/>
    <row r="11145" ht="12.75" customHeight="1" x14ac:dyDescent="0.2"/>
    <row r="11146" ht="12.75" customHeight="1" x14ac:dyDescent="0.2"/>
    <row r="11147" ht="12.75" customHeight="1" x14ac:dyDescent="0.2"/>
    <row r="11148" ht="12.75" customHeight="1" x14ac:dyDescent="0.2"/>
    <row r="11149" ht="12.75" customHeight="1" x14ac:dyDescent="0.2"/>
    <row r="11150" ht="12.75" customHeight="1" x14ac:dyDescent="0.2"/>
    <row r="11151" ht="12.75" customHeight="1" x14ac:dyDescent="0.2"/>
    <row r="11152" ht="12.75" customHeight="1" x14ac:dyDescent="0.2"/>
    <row r="11153" ht="12.75" customHeight="1" x14ac:dyDescent="0.2"/>
    <row r="11154" ht="12.75" customHeight="1" x14ac:dyDescent="0.2"/>
    <row r="11155" ht="12.75" customHeight="1" x14ac:dyDescent="0.2"/>
    <row r="11156" ht="12.75" customHeight="1" x14ac:dyDescent="0.2"/>
    <row r="11157" ht="12.75" customHeight="1" x14ac:dyDescent="0.2"/>
    <row r="11158" ht="12.75" customHeight="1" x14ac:dyDescent="0.2"/>
    <row r="11159" ht="12.75" customHeight="1" x14ac:dyDescent="0.2"/>
    <row r="11160" ht="12.75" customHeight="1" x14ac:dyDescent="0.2"/>
    <row r="11161" ht="12.75" customHeight="1" x14ac:dyDescent="0.2"/>
    <row r="11162" ht="12.75" customHeight="1" x14ac:dyDescent="0.2"/>
    <row r="11163" ht="12.75" customHeight="1" x14ac:dyDescent="0.2"/>
    <row r="11164" ht="12.75" customHeight="1" x14ac:dyDescent="0.2"/>
    <row r="11165" ht="12.75" customHeight="1" x14ac:dyDescent="0.2"/>
    <row r="11166" ht="12.75" customHeight="1" x14ac:dyDescent="0.2"/>
    <row r="11167" ht="12.75" customHeight="1" x14ac:dyDescent="0.2"/>
    <row r="11168" ht="12.75" customHeight="1" x14ac:dyDescent="0.2"/>
    <row r="11169" ht="12.75" customHeight="1" x14ac:dyDescent="0.2"/>
    <row r="11170" ht="12.75" customHeight="1" x14ac:dyDescent="0.2"/>
    <row r="11171" ht="12.75" customHeight="1" x14ac:dyDescent="0.2"/>
    <row r="11172" ht="12.75" customHeight="1" x14ac:dyDescent="0.2"/>
    <row r="11173" ht="12.75" customHeight="1" x14ac:dyDescent="0.2"/>
    <row r="11174" ht="12.75" customHeight="1" x14ac:dyDescent="0.2"/>
    <row r="11175" ht="12.75" customHeight="1" x14ac:dyDescent="0.2"/>
    <row r="11176" ht="12.75" customHeight="1" x14ac:dyDescent="0.2"/>
    <row r="11177" ht="12.75" customHeight="1" x14ac:dyDescent="0.2"/>
    <row r="11178" ht="12.75" customHeight="1" x14ac:dyDescent="0.2"/>
    <row r="11179" ht="12.75" customHeight="1" x14ac:dyDescent="0.2"/>
    <row r="11180" ht="12.75" customHeight="1" x14ac:dyDescent="0.2"/>
    <row r="11181" ht="12.75" customHeight="1" x14ac:dyDescent="0.2"/>
    <row r="11182" ht="12.75" customHeight="1" x14ac:dyDescent="0.2"/>
    <row r="11183" ht="12.75" customHeight="1" x14ac:dyDescent="0.2"/>
    <row r="11184" ht="12.75" customHeight="1" x14ac:dyDescent="0.2"/>
    <row r="11185" ht="12.75" customHeight="1" x14ac:dyDescent="0.2"/>
    <row r="11186" ht="12.75" customHeight="1" x14ac:dyDescent="0.2"/>
    <row r="11187" ht="12.75" customHeight="1" x14ac:dyDescent="0.2"/>
    <row r="11188" ht="12.75" customHeight="1" x14ac:dyDescent="0.2"/>
    <row r="11189" ht="12.75" customHeight="1" x14ac:dyDescent="0.2"/>
    <row r="11190" ht="12.75" customHeight="1" x14ac:dyDescent="0.2"/>
    <row r="11191" ht="12.75" customHeight="1" x14ac:dyDescent="0.2"/>
    <row r="11192" ht="12.75" customHeight="1" x14ac:dyDescent="0.2"/>
    <row r="11193" ht="12.75" customHeight="1" x14ac:dyDescent="0.2"/>
    <row r="11194" ht="12.75" customHeight="1" x14ac:dyDescent="0.2"/>
    <row r="11195" ht="12.75" customHeight="1" x14ac:dyDescent="0.2"/>
    <row r="11196" ht="12.75" customHeight="1" x14ac:dyDescent="0.2"/>
    <row r="11197" ht="12.75" customHeight="1" x14ac:dyDescent="0.2"/>
    <row r="11198" ht="12.75" customHeight="1" x14ac:dyDescent="0.2"/>
    <row r="11199" ht="12.75" customHeight="1" x14ac:dyDescent="0.2"/>
    <row r="11200" ht="12.75" customHeight="1" x14ac:dyDescent="0.2"/>
    <row r="11201" ht="12.75" customHeight="1" x14ac:dyDescent="0.2"/>
    <row r="11202" ht="12.75" customHeight="1" x14ac:dyDescent="0.2"/>
    <row r="11203" ht="12.75" customHeight="1" x14ac:dyDescent="0.2"/>
    <row r="11204" ht="12.75" customHeight="1" x14ac:dyDescent="0.2"/>
    <row r="11205" ht="12.75" customHeight="1" x14ac:dyDescent="0.2"/>
    <row r="11206" ht="12.75" customHeight="1" x14ac:dyDescent="0.2"/>
    <row r="11207" ht="12.75" customHeight="1" x14ac:dyDescent="0.2"/>
    <row r="11208" ht="12.75" customHeight="1" x14ac:dyDescent="0.2"/>
    <row r="11209" ht="12.75" customHeight="1" x14ac:dyDescent="0.2"/>
    <row r="11210" ht="12.75" customHeight="1" x14ac:dyDescent="0.2"/>
    <row r="11211" ht="12.75" customHeight="1" x14ac:dyDescent="0.2"/>
    <row r="11212" ht="12.75" customHeight="1" x14ac:dyDescent="0.2"/>
    <row r="11213" ht="12.75" customHeight="1" x14ac:dyDescent="0.2"/>
    <row r="11214" ht="12.75" customHeight="1" x14ac:dyDescent="0.2"/>
    <row r="11215" ht="12.75" customHeight="1" x14ac:dyDescent="0.2"/>
    <row r="11216" ht="12.75" customHeight="1" x14ac:dyDescent="0.2"/>
    <row r="11217" ht="12.75" customHeight="1" x14ac:dyDescent="0.2"/>
    <row r="11218" ht="12.75" customHeight="1" x14ac:dyDescent="0.2"/>
    <row r="11219" ht="12.75" customHeight="1" x14ac:dyDescent="0.2"/>
    <row r="11220" ht="12.75" customHeight="1" x14ac:dyDescent="0.2"/>
    <row r="11221" ht="12.75" customHeight="1" x14ac:dyDescent="0.2"/>
    <row r="11222" ht="12.75" customHeight="1" x14ac:dyDescent="0.2"/>
    <row r="11223" ht="12.75" customHeight="1" x14ac:dyDescent="0.2"/>
    <row r="11224" ht="12.75" customHeight="1" x14ac:dyDescent="0.2"/>
    <row r="11225" ht="12.75" customHeight="1" x14ac:dyDescent="0.2"/>
    <row r="11226" ht="12.75" customHeight="1" x14ac:dyDescent="0.2"/>
    <row r="11227" ht="12.75" customHeight="1" x14ac:dyDescent="0.2"/>
    <row r="11228" ht="12.75" customHeight="1" x14ac:dyDescent="0.2"/>
    <row r="11229" ht="12.75" customHeight="1" x14ac:dyDescent="0.2"/>
    <row r="11230" ht="12.75" customHeight="1" x14ac:dyDescent="0.2"/>
    <row r="11231" ht="12.75" customHeight="1" x14ac:dyDescent="0.2"/>
    <row r="11232" ht="12.75" customHeight="1" x14ac:dyDescent="0.2"/>
    <row r="11233" ht="12.75" customHeight="1" x14ac:dyDescent="0.2"/>
    <row r="11234" ht="12.75" customHeight="1" x14ac:dyDescent="0.2"/>
    <row r="11235" ht="12.75" customHeight="1" x14ac:dyDescent="0.2"/>
    <row r="11236" ht="12.75" customHeight="1" x14ac:dyDescent="0.2"/>
    <row r="11237" ht="12.75" customHeight="1" x14ac:dyDescent="0.2"/>
    <row r="11238" ht="12.75" customHeight="1" x14ac:dyDescent="0.2"/>
    <row r="11239" ht="12.75" customHeight="1" x14ac:dyDescent="0.2"/>
    <row r="11240" ht="12.75" customHeight="1" x14ac:dyDescent="0.2"/>
    <row r="11241" ht="12.75" customHeight="1" x14ac:dyDescent="0.2"/>
    <row r="11242" ht="12.75" customHeight="1" x14ac:dyDescent="0.2"/>
    <row r="11243" ht="12.75" customHeight="1" x14ac:dyDescent="0.2"/>
    <row r="11244" ht="12.75" customHeight="1" x14ac:dyDescent="0.2"/>
    <row r="11245" ht="12.75" customHeight="1" x14ac:dyDescent="0.2"/>
    <row r="11246" ht="12.75" customHeight="1" x14ac:dyDescent="0.2"/>
    <row r="11247" ht="12.75" customHeight="1" x14ac:dyDescent="0.2"/>
    <row r="11248" ht="12.75" customHeight="1" x14ac:dyDescent="0.2"/>
    <row r="11249" ht="12.75" customHeight="1" x14ac:dyDescent="0.2"/>
    <row r="11250" ht="12.75" customHeight="1" x14ac:dyDescent="0.2"/>
    <row r="11251" ht="12.75" customHeight="1" x14ac:dyDescent="0.2"/>
    <row r="11252" ht="12.75" customHeight="1" x14ac:dyDescent="0.2"/>
    <row r="11253" ht="12.75" customHeight="1" x14ac:dyDescent="0.2"/>
    <row r="11254" ht="12.75" customHeight="1" x14ac:dyDescent="0.2"/>
    <row r="11255" ht="12.75" customHeight="1" x14ac:dyDescent="0.2"/>
    <row r="11256" ht="12.75" customHeight="1" x14ac:dyDescent="0.2"/>
    <row r="11257" ht="12.75" customHeight="1" x14ac:dyDescent="0.2"/>
    <row r="11258" ht="12.75" customHeight="1" x14ac:dyDescent="0.2"/>
    <row r="11259" ht="12.75" customHeight="1" x14ac:dyDescent="0.2"/>
    <row r="11260" ht="12.75" customHeight="1" x14ac:dyDescent="0.2"/>
    <row r="11261" ht="12.75" customHeight="1" x14ac:dyDescent="0.2"/>
    <row r="11262" ht="12.75" customHeight="1" x14ac:dyDescent="0.2"/>
    <row r="11263" ht="12.75" customHeight="1" x14ac:dyDescent="0.2"/>
    <row r="11264" ht="12.75" customHeight="1" x14ac:dyDescent="0.2"/>
    <row r="11265" ht="12.75" customHeight="1" x14ac:dyDescent="0.2"/>
    <row r="11266" ht="12.75" customHeight="1" x14ac:dyDescent="0.2"/>
    <row r="11267" ht="12.75" customHeight="1" x14ac:dyDescent="0.2"/>
    <row r="11268" ht="12.75" customHeight="1" x14ac:dyDescent="0.2"/>
    <row r="11269" ht="12.75" customHeight="1" x14ac:dyDescent="0.2"/>
    <row r="11270" ht="12.75" customHeight="1" x14ac:dyDescent="0.2"/>
    <row r="11271" ht="12.75" customHeight="1" x14ac:dyDescent="0.2"/>
    <row r="11272" ht="12.75" customHeight="1" x14ac:dyDescent="0.2"/>
    <row r="11273" ht="12.75" customHeight="1" x14ac:dyDescent="0.2"/>
    <row r="11274" ht="12.75" customHeight="1" x14ac:dyDescent="0.2"/>
    <row r="11275" ht="12.75" customHeight="1" x14ac:dyDescent="0.2"/>
    <row r="11276" ht="12.75" customHeight="1" x14ac:dyDescent="0.2"/>
    <row r="11277" ht="12.75" customHeight="1" x14ac:dyDescent="0.2"/>
    <row r="11278" ht="12.75" customHeight="1" x14ac:dyDescent="0.2"/>
    <row r="11279" ht="12.75" customHeight="1" x14ac:dyDescent="0.2"/>
    <row r="11280" ht="12.75" customHeight="1" x14ac:dyDescent="0.2"/>
    <row r="11281" ht="12.75" customHeight="1" x14ac:dyDescent="0.2"/>
    <row r="11282" ht="12.75" customHeight="1" x14ac:dyDescent="0.2"/>
    <row r="11283" ht="12.75" customHeight="1" x14ac:dyDescent="0.2"/>
    <row r="11284" ht="12.75" customHeight="1" x14ac:dyDescent="0.2"/>
    <row r="11285" ht="12.75" customHeight="1" x14ac:dyDescent="0.2"/>
    <row r="11286" ht="12.75" customHeight="1" x14ac:dyDescent="0.2"/>
    <row r="11287" ht="12.75" customHeight="1" x14ac:dyDescent="0.2"/>
    <row r="11288" ht="12.75" customHeight="1" x14ac:dyDescent="0.2"/>
    <row r="11289" ht="12.75" customHeight="1" x14ac:dyDescent="0.2"/>
    <row r="11290" ht="12.75" customHeight="1" x14ac:dyDescent="0.2"/>
    <row r="11291" ht="12.75" customHeight="1" x14ac:dyDescent="0.2"/>
    <row r="11292" ht="12.75" customHeight="1" x14ac:dyDescent="0.2"/>
    <row r="11293" ht="12.75" customHeight="1" x14ac:dyDescent="0.2"/>
    <row r="11294" ht="12.75" customHeight="1" x14ac:dyDescent="0.2"/>
    <row r="11295" ht="12.75" customHeight="1" x14ac:dyDescent="0.2"/>
    <row r="11296" ht="12.75" customHeight="1" x14ac:dyDescent="0.2"/>
    <row r="11297" ht="12.75" customHeight="1" x14ac:dyDescent="0.2"/>
    <row r="11298" ht="12.75" customHeight="1" x14ac:dyDescent="0.2"/>
    <row r="11299" ht="12.75" customHeight="1" x14ac:dyDescent="0.2"/>
    <row r="11300" ht="12.75" customHeight="1" x14ac:dyDescent="0.2"/>
    <row r="11301" ht="12.75" customHeight="1" x14ac:dyDescent="0.2"/>
    <row r="11302" ht="12.75" customHeight="1" x14ac:dyDescent="0.2"/>
    <row r="11303" ht="12.75" customHeight="1" x14ac:dyDescent="0.2"/>
    <row r="11304" ht="12.75" customHeight="1" x14ac:dyDescent="0.2"/>
    <row r="11305" ht="12.75" customHeight="1" x14ac:dyDescent="0.2"/>
    <row r="11306" ht="12.75" customHeight="1" x14ac:dyDescent="0.2"/>
    <row r="11307" ht="12.75" customHeight="1" x14ac:dyDescent="0.2"/>
    <row r="11308" ht="12.75" customHeight="1" x14ac:dyDescent="0.2"/>
    <row r="11309" ht="12.75" customHeight="1" x14ac:dyDescent="0.2"/>
    <row r="11310" ht="12.75" customHeight="1" x14ac:dyDescent="0.2"/>
    <row r="11311" ht="12.75" customHeight="1" x14ac:dyDescent="0.2"/>
    <row r="11312" ht="12.75" customHeight="1" x14ac:dyDescent="0.2"/>
    <row r="11313" ht="12.75" customHeight="1" x14ac:dyDescent="0.2"/>
    <row r="11314" ht="12.75" customHeight="1" x14ac:dyDescent="0.2"/>
    <row r="11315" ht="12.75" customHeight="1" x14ac:dyDescent="0.2"/>
    <row r="11316" ht="12.75" customHeight="1" x14ac:dyDescent="0.2"/>
    <row r="11317" ht="12.75" customHeight="1" x14ac:dyDescent="0.2"/>
    <row r="11318" ht="12.75" customHeight="1" x14ac:dyDescent="0.2"/>
    <row r="11319" ht="12.75" customHeight="1" x14ac:dyDescent="0.2"/>
    <row r="11320" ht="12.75" customHeight="1" x14ac:dyDescent="0.2"/>
    <row r="11321" ht="12.75" customHeight="1" x14ac:dyDescent="0.2"/>
    <row r="11322" ht="12.75" customHeight="1" x14ac:dyDescent="0.2"/>
    <row r="11323" ht="12.75" customHeight="1" x14ac:dyDescent="0.2"/>
    <row r="11324" ht="12.75" customHeight="1" x14ac:dyDescent="0.2"/>
    <row r="11325" ht="12.75" customHeight="1" x14ac:dyDescent="0.2"/>
    <row r="11326" ht="12.75" customHeight="1" x14ac:dyDescent="0.2"/>
    <row r="11327" ht="12.75" customHeight="1" x14ac:dyDescent="0.2"/>
    <row r="11328" ht="12.75" customHeight="1" x14ac:dyDescent="0.2"/>
    <row r="11329" ht="12.75" customHeight="1" x14ac:dyDescent="0.2"/>
    <row r="11330" ht="12.75" customHeight="1" x14ac:dyDescent="0.2"/>
    <row r="11331" ht="12.75" customHeight="1" x14ac:dyDescent="0.2"/>
    <row r="11332" ht="12.75" customHeight="1" x14ac:dyDescent="0.2"/>
    <row r="11333" ht="12.75" customHeight="1" x14ac:dyDescent="0.2"/>
    <row r="11334" ht="12.75" customHeight="1" x14ac:dyDescent="0.2"/>
    <row r="11335" ht="12.75" customHeight="1" x14ac:dyDescent="0.2"/>
    <row r="11336" ht="12.75" customHeight="1" x14ac:dyDescent="0.2"/>
    <row r="11337" ht="12.75" customHeight="1" x14ac:dyDescent="0.2"/>
    <row r="11338" ht="12.75" customHeight="1" x14ac:dyDescent="0.2"/>
    <row r="11339" ht="12.75" customHeight="1" x14ac:dyDescent="0.2"/>
    <row r="11340" ht="12.75" customHeight="1" x14ac:dyDescent="0.2"/>
    <row r="11341" ht="12.75" customHeight="1" x14ac:dyDescent="0.2"/>
    <row r="11342" ht="12.75" customHeight="1" x14ac:dyDescent="0.2"/>
    <row r="11343" ht="12.75" customHeight="1" x14ac:dyDescent="0.2"/>
    <row r="11344" ht="12.75" customHeight="1" x14ac:dyDescent="0.2"/>
    <row r="11345" ht="12.75" customHeight="1" x14ac:dyDescent="0.2"/>
    <row r="11346" ht="12.75" customHeight="1" x14ac:dyDescent="0.2"/>
    <row r="11347" ht="12.75" customHeight="1" x14ac:dyDescent="0.2"/>
    <row r="11348" ht="12.75" customHeight="1" x14ac:dyDescent="0.2"/>
    <row r="11349" ht="12.75" customHeight="1" x14ac:dyDescent="0.2"/>
    <row r="11350" ht="12.75" customHeight="1" x14ac:dyDescent="0.2"/>
    <row r="11351" ht="12.75" customHeight="1" x14ac:dyDescent="0.2"/>
    <row r="11352" ht="12.75" customHeight="1" x14ac:dyDescent="0.2"/>
    <row r="11353" ht="12.75" customHeight="1" x14ac:dyDescent="0.2"/>
    <row r="11354" ht="12.75" customHeight="1" x14ac:dyDescent="0.2"/>
    <row r="11355" ht="12.75" customHeight="1" x14ac:dyDescent="0.2"/>
    <row r="11356" ht="12.75" customHeight="1" x14ac:dyDescent="0.2"/>
    <row r="11357" ht="12.75" customHeight="1" x14ac:dyDescent="0.2"/>
    <row r="11358" ht="12.75" customHeight="1" x14ac:dyDescent="0.2"/>
    <row r="11359" ht="12.75" customHeight="1" x14ac:dyDescent="0.2"/>
    <row r="11360" ht="12.75" customHeight="1" x14ac:dyDescent="0.2"/>
    <row r="11361" ht="12.75" customHeight="1" x14ac:dyDescent="0.2"/>
    <row r="11362" ht="12.75" customHeight="1" x14ac:dyDescent="0.2"/>
    <row r="11363" ht="12.75" customHeight="1" x14ac:dyDescent="0.2"/>
    <row r="11364" ht="12.75" customHeight="1" x14ac:dyDescent="0.2"/>
    <row r="11365" ht="12.75" customHeight="1" x14ac:dyDescent="0.2"/>
    <row r="11366" ht="12.75" customHeight="1" x14ac:dyDescent="0.2"/>
    <row r="11367" ht="12.75" customHeight="1" x14ac:dyDescent="0.2"/>
    <row r="11368" ht="12.75" customHeight="1" x14ac:dyDescent="0.2"/>
    <row r="11369" ht="12.75" customHeight="1" x14ac:dyDescent="0.2"/>
    <row r="11370" ht="12.75" customHeight="1" x14ac:dyDescent="0.2"/>
    <row r="11371" ht="12.75" customHeight="1" x14ac:dyDescent="0.2"/>
    <row r="11372" ht="12.75" customHeight="1" x14ac:dyDescent="0.2"/>
    <row r="11373" ht="12.75" customHeight="1" x14ac:dyDescent="0.2"/>
    <row r="11374" ht="12.75" customHeight="1" x14ac:dyDescent="0.2"/>
    <row r="11375" ht="12.75" customHeight="1" x14ac:dyDescent="0.2"/>
    <row r="11376" ht="12.75" customHeight="1" x14ac:dyDescent="0.2"/>
    <row r="11377" ht="12.75" customHeight="1" x14ac:dyDescent="0.2"/>
    <row r="11378" ht="12.75" customHeight="1" x14ac:dyDescent="0.2"/>
    <row r="11379" ht="12.75" customHeight="1" x14ac:dyDescent="0.2"/>
    <row r="11380" ht="12.75" customHeight="1" x14ac:dyDescent="0.2"/>
    <row r="11381" ht="12.75" customHeight="1" x14ac:dyDescent="0.2"/>
    <row r="11382" ht="12.75" customHeight="1" x14ac:dyDescent="0.2"/>
    <row r="11383" ht="12.75" customHeight="1" x14ac:dyDescent="0.2"/>
    <row r="11384" ht="12.75" customHeight="1" x14ac:dyDescent="0.2"/>
    <row r="11385" ht="12.75" customHeight="1" x14ac:dyDescent="0.2"/>
    <row r="11386" ht="12.75" customHeight="1" x14ac:dyDescent="0.2"/>
    <row r="11387" ht="12.75" customHeight="1" x14ac:dyDescent="0.2"/>
    <row r="11388" ht="12.75" customHeight="1" x14ac:dyDescent="0.2"/>
    <row r="11389" ht="12.75" customHeight="1" x14ac:dyDescent="0.2"/>
    <row r="11390" ht="12.75" customHeight="1" x14ac:dyDescent="0.2"/>
    <row r="11391" ht="12.75" customHeight="1" x14ac:dyDescent="0.2"/>
    <row r="11392" ht="12.75" customHeight="1" x14ac:dyDescent="0.2"/>
    <row r="11393" ht="12.75" customHeight="1" x14ac:dyDescent="0.2"/>
    <row r="11394" ht="12.75" customHeight="1" x14ac:dyDescent="0.2"/>
    <row r="11395" ht="12.75" customHeight="1" x14ac:dyDescent="0.2"/>
    <row r="11396" ht="12.75" customHeight="1" x14ac:dyDescent="0.2"/>
    <row r="11397" ht="12.75" customHeight="1" x14ac:dyDescent="0.2"/>
    <row r="11398" ht="12.75" customHeight="1" x14ac:dyDescent="0.2"/>
    <row r="11399" ht="12.75" customHeight="1" x14ac:dyDescent="0.2"/>
    <row r="11400" ht="12.75" customHeight="1" x14ac:dyDescent="0.2"/>
    <row r="11401" ht="12.75" customHeight="1" x14ac:dyDescent="0.2"/>
    <row r="11402" ht="12.75" customHeight="1" x14ac:dyDescent="0.2"/>
    <row r="11403" ht="12.75" customHeight="1" x14ac:dyDescent="0.2"/>
    <row r="11404" ht="12.75" customHeight="1" x14ac:dyDescent="0.2"/>
    <row r="11405" ht="12.75" customHeight="1" x14ac:dyDescent="0.2"/>
    <row r="11406" ht="12.75" customHeight="1" x14ac:dyDescent="0.2"/>
    <row r="11407" ht="12.75" customHeight="1" x14ac:dyDescent="0.2"/>
    <row r="11408" ht="12.75" customHeight="1" x14ac:dyDescent="0.2"/>
    <row r="11409" ht="12.75" customHeight="1" x14ac:dyDescent="0.2"/>
    <row r="11410" ht="12.75" customHeight="1" x14ac:dyDescent="0.2"/>
    <row r="11411" ht="12.75" customHeight="1" x14ac:dyDescent="0.2"/>
    <row r="11412" ht="12.75" customHeight="1" x14ac:dyDescent="0.2"/>
    <row r="11413" ht="12.75" customHeight="1" x14ac:dyDescent="0.2"/>
    <row r="11414" ht="12.75" customHeight="1" x14ac:dyDescent="0.2"/>
    <row r="11415" ht="12.75" customHeight="1" x14ac:dyDescent="0.2"/>
    <row r="11416" ht="12.75" customHeight="1" x14ac:dyDescent="0.2"/>
    <row r="11417" ht="12.75" customHeight="1" x14ac:dyDescent="0.2"/>
    <row r="11418" ht="12.75" customHeight="1" x14ac:dyDescent="0.2"/>
    <row r="11419" ht="12.75" customHeight="1" x14ac:dyDescent="0.2"/>
    <row r="11420" ht="12.75" customHeight="1" x14ac:dyDescent="0.2"/>
    <row r="11421" ht="12.75" customHeight="1" x14ac:dyDescent="0.2"/>
    <row r="11422" ht="12.75" customHeight="1" x14ac:dyDescent="0.2"/>
    <row r="11423" ht="12.75" customHeight="1" x14ac:dyDescent="0.2"/>
    <row r="11424" ht="12.75" customHeight="1" x14ac:dyDescent="0.2"/>
    <row r="11425" ht="12.75" customHeight="1" x14ac:dyDescent="0.2"/>
    <row r="11426" ht="12.75" customHeight="1" x14ac:dyDescent="0.2"/>
    <row r="11427" ht="12.75" customHeight="1" x14ac:dyDescent="0.2"/>
    <row r="11428" ht="12.75" customHeight="1" x14ac:dyDescent="0.2"/>
    <row r="11429" ht="12.75" customHeight="1" x14ac:dyDescent="0.2"/>
    <row r="11430" ht="12.75" customHeight="1" x14ac:dyDescent="0.2"/>
    <row r="11431" ht="12.75" customHeight="1" x14ac:dyDescent="0.2"/>
    <row r="11432" ht="12.75" customHeight="1" x14ac:dyDescent="0.2"/>
    <row r="11433" ht="12.75" customHeight="1" x14ac:dyDescent="0.2"/>
    <row r="11434" ht="12.75" customHeight="1" x14ac:dyDescent="0.2"/>
    <row r="11435" ht="12.75" customHeight="1" x14ac:dyDescent="0.2"/>
    <row r="11436" ht="12.75" customHeight="1" x14ac:dyDescent="0.2"/>
    <row r="11437" ht="12.75" customHeight="1" x14ac:dyDescent="0.2"/>
    <row r="11438" ht="12.75" customHeight="1" x14ac:dyDescent="0.2"/>
    <row r="11439" ht="12.75" customHeight="1" x14ac:dyDescent="0.2"/>
    <row r="11440" ht="12.75" customHeight="1" x14ac:dyDescent="0.2"/>
    <row r="11441" ht="12.75" customHeight="1" x14ac:dyDescent="0.2"/>
    <row r="11442" ht="12.75" customHeight="1" x14ac:dyDescent="0.2"/>
    <row r="11443" ht="12.75" customHeight="1" x14ac:dyDescent="0.2"/>
    <row r="11444" ht="12.75" customHeight="1" x14ac:dyDescent="0.2"/>
    <row r="11445" ht="12.75" customHeight="1" x14ac:dyDescent="0.2"/>
    <row r="11446" ht="12.75" customHeight="1" x14ac:dyDescent="0.2"/>
    <row r="11447" ht="12.75" customHeight="1" x14ac:dyDescent="0.2"/>
    <row r="11448" ht="12.75" customHeight="1" x14ac:dyDescent="0.2"/>
    <row r="11449" ht="12.75" customHeight="1" x14ac:dyDescent="0.2"/>
    <row r="11450" ht="12.75" customHeight="1" x14ac:dyDescent="0.2"/>
    <row r="11451" ht="12.75" customHeight="1" x14ac:dyDescent="0.2"/>
    <row r="11452" ht="12.75" customHeight="1" x14ac:dyDescent="0.2"/>
    <row r="11453" ht="12.75" customHeight="1" x14ac:dyDescent="0.2"/>
    <row r="11454" ht="12.75" customHeight="1" x14ac:dyDescent="0.2"/>
    <row r="11455" ht="12.75" customHeight="1" x14ac:dyDescent="0.2"/>
    <row r="11456" ht="12.75" customHeight="1" x14ac:dyDescent="0.2"/>
    <row r="11457" ht="12.75" customHeight="1" x14ac:dyDescent="0.2"/>
    <row r="11458" ht="12.75" customHeight="1" x14ac:dyDescent="0.2"/>
    <row r="11459" ht="12.75" customHeight="1" x14ac:dyDescent="0.2"/>
    <row r="11460" ht="12.75" customHeight="1" x14ac:dyDescent="0.2"/>
    <row r="11461" ht="12.75" customHeight="1" x14ac:dyDescent="0.2"/>
    <row r="11462" ht="12.75" customHeight="1" x14ac:dyDescent="0.2"/>
    <row r="11463" ht="12.75" customHeight="1" x14ac:dyDescent="0.2"/>
    <row r="11464" ht="12.75" customHeight="1" x14ac:dyDescent="0.2"/>
    <row r="11465" ht="12.75" customHeight="1" x14ac:dyDescent="0.2"/>
    <row r="11466" ht="12.75" customHeight="1" x14ac:dyDescent="0.2"/>
    <row r="11467" ht="12.75" customHeight="1" x14ac:dyDescent="0.2"/>
    <row r="11468" ht="12.75" customHeight="1" x14ac:dyDescent="0.2"/>
    <row r="11469" ht="12.75" customHeight="1" x14ac:dyDescent="0.2"/>
    <row r="11470" ht="12.75" customHeight="1" x14ac:dyDescent="0.2"/>
    <row r="11471" ht="12.75" customHeight="1" x14ac:dyDescent="0.2"/>
    <row r="11472" ht="12.75" customHeight="1" x14ac:dyDescent="0.2"/>
    <row r="11473" ht="12.75" customHeight="1" x14ac:dyDescent="0.2"/>
    <row r="11474" ht="12.75" customHeight="1" x14ac:dyDescent="0.2"/>
    <row r="11475" ht="12.75" customHeight="1" x14ac:dyDescent="0.2"/>
    <row r="11476" ht="12.75" customHeight="1" x14ac:dyDescent="0.2"/>
    <row r="11477" ht="12.75" customHeight="1" x14ac:dyDescent="0.2"/>
    <row r="11478" ht="12.75" customHeight="1" x14ac:dyDescent="0.2"/>
    <row r="11479" ht="12.75" customHeight="1" x14ac:dyDescent="0.2"/>
    <row r="11480" ht="12.75" customHeight="1" x14ac:dyDescent="0.2"/>
    <row r="11481" ht="12.75" customHeight="1" x14ac:dyDescent="0.2"/>
    <row r="11482" ht="12.75" customHeight="1" x14ac:dyDescent="0.2"/>
    <row r="11483" ht="12.75" customHeight="1" x14ac:dyDescent="0.2"/>
    <row r="11484" ht="12.75" customHeight="1" x14ac:dyDescent="0.2"/>
    <row r="11485" ht="12.75" customHeight="1" x14ac:dyDescent="0.2"/>
    <row r="11486" ht="12.75" customHeight="1" x14ac:dyDescent="0.2"/>
    <row r="11487" ht="12.75" customHeight="1" x14ac:dyDescent="0.2"/>
    <row r="11488" ht="12.75" customHeight="1" x14ac:dyDescent="0.2"/>
    <row r="11489" ht="12.75" customHeight="1" x14ac:dyDescent="0.2"/>
    <row r="11490" ht="12.75" customHeight="1" x14ac:dyDescent="0.2"/>
    <row r="11491" ht="12.75" customHeight="1" x14ac:dyDescent="0.2"/>
    <row r="11492" ht="12.75" customHeight="1" x14ac:dyDescent="0.2"/>
    <row r="11493" ht="12.75" customHeight="1" x14ac:dyDescent="0.2"/>
    <row r="11494" ht="12.75" customHeight="1" x14ac:dyDescent="0.2"/>
    <row r="11495" ht="12.75" customHeight="1" x14ac:dyDescent="0.2"/>
    <row r="11496" ht="12.75" customHeight="1" x14ac:dyDescent="0.2"/>
    <row r="11497" ht="12.75" customHeight="1" x14ac:dyDescent="0.2"/>
    <row r="11498" ht="12.75" customHeight="1" x14ac:dyDescent="0.2"/>
    <row r="11499" ht="12.75" customHeight="1" x14ac:dyDescent="0.2"/>
    <row r="11500" ht="12.75" customHeight="1" x14ac:dyDescent="0.2"/>
    <row r="11501" ht="12.75" customHeight="1" x14ac:dyDescent="0.2"/>
    <row r="11502" ht="12.75" customHeight="1" x14ac:dyDescent="0.2"/>
    <row r="11503" ht="12.75" customHeight="1" x14ac:dyDescent="0.2"/>
    <row r="11504" ht="12.75" customHeight="1" x14ac:dyDescent="0.2"/>
    <row r="11505" ht="12.75" customHeight="1" x14ac:dyDescent="0.2"/>
    <row r="11506" ht="12.75" customHeight="1" x14ac:dyDescent="0.2"/>
    <row r="11507" ht="12.75" customHeight="1" x14ac:dyDescent="0.2"/>
    <row r="11508" ht="12.75" customHeight="1" x14ac:dyDescent="0.2"/>
    <row r="11509" ht="12.75" customHeight="1" x14ac:dyDescent="0.2"/>
    <row r="11510" ht="12.75" customHeight="1" x14ac:dyDescent="0.2"/>
    <row r="11511" ht="12.75" customHeight="1" x14ac:dyDescent="0.2"/>
    <row r="11512" ht="12.75" customHeight="1" x14ac:dyDescent="0.2"/>
    <row r="11513" ht="12.75" customHeight="1" x14ac:dyDescent="0.2"/>
    <row r="11514" ht="12.75" customHeight="1" x14ac:dyDescent="0.2"/>
    <row r="11515" ht="12.75" customHeight="1" x14ac:dyDescent="0.2"/>
    <row r="11516" ht="12.75" customHeight="1" x14ac:dyDescent="0.2"/>
    <row r="11517" ht="12.75" customHeight="1" x14ac:dyDescent="0.2"/>
    <row r="11518" ht="12.75" customHeight="1" x14ac:dyDescent="0.2"/>
    <row r="11519" ht="12.75" customHeight="1" x14ac:dyDescent="0.2"/>
    <row r="11520" ht="12.75" customHeight="1" x14ac:dyDescent="0.2"/>
    <row r="11521" ht="12.75" customHeight="1" x14ac:dyDescent="0.2"/>
    <row r="11522" ht="12.75" customHeight="1" x14ac:dyDescent="0.2"/>
    <row r="11523" ht="12.75" customHeight="1" x14ac:dyDescent="0.2"/>
    <row r="11524" ht="12.75" customHeight="1" x14ac:dyDescent="0.2"/>
    <row r="11525" ht="12.75" customHeight="1" x14ac:dyDescent="0.2"/>
    <row r="11526" ht="12.75" customHeight="1" x14ac:dyDescent="0.2"/>
    <row r="11527" ht="12.75" customHeight="1" x14ac:dyDescent="0.2"/>
    <row r="11528" ht="12.75" customHeight="1" x14ac:dyDescent="0.2"/>
    <row r="11529" ht="12.75" customHeight="1" x14ac:dyDescent="0.2"/>
    <row r="11530" ht="12.75" customHeight="1" x14ac:dyDescent="0.2"/>
    <row r="11531" ht="12.75" customHeight="1" x14ac:dyDescent="0.2"/>
    <row r="11532" ht="12.75" customHeight="1" x14ac:dyDescent="0.2"/>
    <row r="11533" ht="12.75" customHeight="1" x14ac:dyDescent="0.2"/>
    <row r="11534" ht="12.75" customHeight="1" x14ac:dyDescent="0.2"/>
    <row r="11535" ht="12.75" customHeight="1" x14ac:dyDescent="0.2"/>
    <row r="11536" ht="12.75" customHeight="1" x14ac:dyDescent="0.2"/>
    <row r="11537" ht="12.75" customHeight="1" x14ac:dyDescent="0.2"/>
    <row r="11538" ht="12.75" customHeight="1" x14ac:dyDescent="0.2"/>
    <row r="11539" ht="12.75" customHeight="1" x14ac:dyDescent="0.2"/>
    <row r="11540" ht="12.75" customHeight="1" x14ac:dyDescent="0.2"/>
    <row r="11541" ht="12.75" customHeight="1" x14ac:dyDescent="0.2"/>
    <row r="11542" ht="12.75" customHeight="1" x14ac:dyDescent="0.2"/>
    <row r="11543" ht="12.75" customHeight="1" x14ac:dyDescent="0.2"/>
    <row r="11544" ht="12.75" customHeight="1" x14ac:dyDescent="0.2"/>
    <row r="11545" ht="12.75" customHeight="1" x14ac:dyDescent="0.2"/>
    <row r="11546" ht="12.75" customHeight="1" x14ac:dyDescent="0.2"/>
    <row r="11547" ht="12.75" customHeight="1" x14ac:dyDescent="0.2"/>
    <row r="11548" ht="12.75" customHeight="1" x14ac:dyDescent="0.2"/>
    <row r="11549" ht="12.75" customHeight="1" x14ac:dyDescent="0.2"/>
    <row r="11550" ht="12.75" customHeight="1" x14ac:dyDescent="0.2"/>
    <row r="11551" ht="12.75" customHeight="1" x14ac:dyDescent="0.2"/>
    <row r="11552" ht="12.75" customHeight="1" x14ac:dyDescent="0.2"/>
    <row r="11553" ht="12.75" customHeight="1" x14ac:dyDescent="0.2"/>
    <row r="11554" ht="12.75" customHeight="1" x14ac:dyDescent="0.2"/>
    <row r="11555" ht="12.75" customHeight="1" x14ac:dyDescent="0.2"/>
    <row r="11556" ht="12.75" customHeight="1" x14ac:dyDescent="0.2"/>
    <row r="11557" ht="12.75" customHeight="1" x14ac:dyDescent="0.2"/>
    <row r="11558" ht="12.75" customHeight="1" x14ac:dyDescent="0.2"/>
    <row r="11559" ht="12.75" customHeight="1" x14ac:dyDescent="0.2"/>
    <row r="11560" ht="12.75" customHeight="1" x14ac:dyDescent="0.2"/>
    <row r="11561" ht="12.75" customHeight="1" x14ac:dyDescent="0.2"/>
    <row r="11562" ht="12.75" customHeight="1" x14ac:dyDescent="0.2"/>
    <row r="11563" ht="12.75" customHeight="1" x14ac:dyDescent="0.2"/>
    <row r="11564" ht="12.75" customHeight="1" x14ac:dyDescent="0.2"/>
    <row r="11565" ht="12.75" customHeight="1" x14ac:dyDescent="0.2"/>
    <row r="11566" ht="12.75" customHeight="1" x14ac:dyDescent="0.2"/>
    <row r="11567" ht="12.75" customHeight="1" x14ac:dyDescent="0.2"/>
    <row r="11568" ht="12.75" customHeight="1" x14ac:dyDescent="0.2"/>
    <row r="11569" ht="12.75" customHeight="1" x14ac:dyDescent="0.2"/>
    <row r="11570" ht="12.75" customHeight="1" x14ac:dyDescent="0.2"/>
    <row r="11571" ht="12.75" customHeight="1" x14ac:dyDescent="0.2"/>
    <row r="11572" ht="12.75" customHeight="1" x14ac:dyDescent="0.2"/>
    <row r="11573" ht="12.75" customHeight="1" x14ac:dyDescent="0.2"/>
    <row r="11574" ht="12.75" customHeight="1" x14ac:dyDescent="0.2"/>
    <row r="11575" ht="12.75" customHeight="1" x14ac:dyDescent="0.2"/>
    <row r="11576" ht="12.75" customHeight="1" x14ac:dyDescent="0.2"/>
    <row r="11577" ht="12.75" customHeight="1" x14ac:dyDescent="0.2"/>
    <row r="11578" ht="12.75" customHeight="1" x14ac:dyDescent="0.2"/>
    <row r="11579" ht="12.75" customHeight="1" x14ac:dyDescent="0.2"/>
    <row r="11580" ht="12.75" customHeight="1" x14ac:dyDescent="0.2"/>
    <row r="11581" ht="12.75" customHeight="1" x14ac:dyDescent="0.2"/>
    <row r="11582" ht="12.75" customHeight="1" x14ac:dyDescent="0.2"/>
    <row r="11583" ht="12.75" customHeight="1" x14ac:dyDescent="0.2"/>
    <row r="11584" ht="12.75" customHeight="1" x14ac:dyDescent="0.2"/>
    <row r="11585" ht="12.75" customHeight="1" x14ac:dyDescent="0.2"/>
    <row r="11586" ht="12.75" customHeight="1" x14ac:dyDescent="0.2"/>
    <row r="11587" ht="12.75" customHeight="1" x14ac:dyDescent="0.2"/>
    <row r="11588" ht="12.75" customHeight="1" x14ac:dyDescent="0.2"/>
    <row r="11589" ht="12.75" customHeight="1" x14ac:dyDescent="0.2"/>
    <row r="11590" ht="12.75" customHeight="1" x14ac:dyDescent="0.2"/>
    <row r="11591" ht="12.75" customHeight="1" x14ac:dyDescent="0.2"/>
    <row r="11592" ht="12.75" customHeight="1" x14ac:dyDescent="0.2"/>
    <row r="11593" ht="12.75" customHeight="1" x14ac:dyDescent="0.2"/>
    <row r="11594" ht="12.75" customHeight="1" x14ac:dyDescent="0.2"/>
    <row r="11595" ht="12.75" customHeight="1" x14ac:dyDescent="0.2"/>
    <row r="11596" ht="12.75" customHeight="1" x14ac:dyDescent="0.2"/>
    <row r="11597" ht="12.75" customHeight="1" x14ac:dyDescent="0.2"/>
    <row r="11598" ht="12.75" customHeight="1" x14ac:dyDescent="0.2"/>
    <row r="11599" ht="12.75" customHeight="1" x14ac:dyDescent="0.2"/>
    <row r="11600" ht="12.75" customHeight="1" x14ac:dyDescent="0.2"/>
    <row r="11601" ht="12.75" customHeight="1" x14ac:dyDescent="0.2"/>
    <row r="11602" ht="12.75" customHeight="1" x14ac:dyDescent="0.2"/>
    <row r="11603" ht="12.75" customHeight="1" x14ac:dyDescent="0.2"/>
    <row r="11604" ht="12.75" customHeight="1" x14ac:dyDescent="0.2"/>
    <row r="11605" ht="12.75" customHeight="1" x14ac:dyDescent="0.2"/>
    <row r="11606" ht="12.75" customHeight="1" x14ac:dyDescent="0.2"/>
    <row r="11607" ht="12.75" customHeight="1" x14ac:dyDescent="0.2"/>
    <row r="11608" ht="12.75" customHeight="1" x14ac:dyDescent="0.2"/>
    <row r="11609" ht="12.75" customHeight="1" x14ac:dyDescent="0.2"/>
    <row r="11610" ht="12.75" customHeight="1" x14ac:dyDescent="0.2"/>
    <row r="11611" ht="12.75" customHeight="1" x14ac:dyDescent="0.2"/>
    <row r="11612" ht="12.75" customHeight="1" x14ac:dyDescent="0.2"/>
    <row r="11613" ht="12.75" customHeight="1" x14ac:dyDescent="0.2"/>
    <row r="11614" ht="12.75" customHeight="1" x14ac:dyDescent="0.2"/>
    <row r="11615" ht="12.75" customHeight="1" x14ac:dyDescent="0.2"/>
    <row r="11616" ht="12.75" customHeight="1" x14ac:dyDescent="0.2"/>
    <row r="11617" ht="12.75" customHeight="1" x14ac:dyDescent="0.2"/>
    <row r="11618" ht="12.75" customHeight="1" x14ac:dyDescent="0.2"/>
    <row r="11619" ht="12.75" customHeight="1" x14ac:dyDescent="0.2"/>
    <row r="11620" ht="12.75" customHeight="1" x14ac:dyDescent="0.2"/>
    <row r="11621" ht="12.75" customHeight="1" x14ac:dyDescent="0.2"/>
    <row r="11622" ht="12.75" customHeight="1" x14ac:dyDescent="0.2"/>
    <row r="11623" ht="12.75" customHeight="1" x14ac:dyDescent="0.2"/>
    <row r="11624" ht="12.75" customHeight="1" x14ac:dyDescent="0.2"/>
    <row r="11625" ht="12.75" customHeight="1" x14ac:dyDescent="0.2"/>
    <row r="11626" ht="12.75" customHeight="1" x14ac:dyDescent="0.2"/>
    <row r="11627" ht="12.75" customHeight="1" x14ac:dyDescent="0.2"/>
    <row r="11628" ht="12.75" customHeight="1" x14ac:dyDescent="0.2"/>
    <row r="11629" ht="12.75" customHeight="1" x14ac:dyDescent="0.2"/>
    <row r="11630" ht="12.75" customHeight="1" x14ac:dyDescent="0.2"/>
    <row r="11631" ht="12.75" customHeight="1" x14ac:dyDescent="0.2"/>
    <row r="11632" ht="12.75" customHeight="1" x14ac:dyDescent="0.2"/>
    <row r="11633" ht="12.75" customHeight="1" x14ac:dyDescent="0.2"/>
    <row r="11634" ht="12.75" customHeight="1" x14ac:dyDescent="0.2"/>
    <row r="11635" ht="12.75" customHeight="1" x14ac:dyDescent="0.2"/>
    <row r="11636" ht="12.75" customHeight="1" x14ac:dyDescent="0.2"/>
    <row r="11637" ht="12.75" customHeight="1" x14ac:dyDescent="0.2"/>
    <row r="11638" ht="12.75" customHeight="1" x14ac:dyDescent="0.2"/>
    <row r="11639" ht="12.75" customHeight="1" x14ac:dyDescent="0.2"/>
    <row r="11640" ht="12.75" customHeight="1" x14ac:dyDescent="0.2"/>
    <row r="11641" ht="12.75" customHeight="1" x14ac:dyDescent="0.2"/>
    <row r="11642" ht="12.75" customHeight="1" x14ac:dyDescent="0.2"/>
    <row r="11643" ht="12.75" customHeight="1" x14ac:dyDescent="0.2"/>
    <row r="11644" ht="12.75" customHeight="1" x14ac:dyDescent="0.2"/>
    <row r="11645" ht="12.75" customHeight="1" x14ac:dyDescent="0.2"/>
    <row r="11646" ht="12.75" customHeight="1" x14ac:dyDescent="0.2"/>
    <row r="11647" ht="12.75" customHeight="1" x14ac:dyDescent="0.2"/>
    <row r="11648" ht="12.75" customHeight="1" x14ac:dyDescent="0.2"/>
    <row r="11649" ht="12.75" customHeight="1" x14ac:dyDescent="0.2"/>
    <row r="11650" ht="12.75" customHeight="1" x14ac:dyDescent="0.2"/>
    <row r="11651" ht="12.75" customHeight="1" x14ac:dyDescent="0.2"/>
    <row r="11652" ht="12.75" customHeight="1" x14ac:dyDescent="0.2"/>
    <row r="11653" ht="12.75" customHeight="1" x14ac:dyDescent="0.2"/>
    <row r="11654" ht="12.75" customHeight="1" x14ac:dyDescent="0.2"/>
    <row r="11655" ht="12.75" customHeight="1" x14ac:dyDescent="0.2"/>
    <row r="11656" ht="12.75" customHeight="1" x14ac:dyDescent="0.2"/>
    <row r="11657" ht="12.75" customHeight="1" x14ac:dyDescent="0.2"/>
    <row r="11658" ht="12.75" customHeight="1" x14ac:dyDescent="0.2"/>
    <row r="11659" ht="12.75" customHeight="1" x14ac:dyDescent="0.2"/>
    <row r="11660" ht="12.75" customHeight="1" x14ac:dyDescent="0.2"/>
    <row r="11661" ht="12.75" customHeight="1" x14ac:dyDescent="0.2"/>
    <row r="11662" ht="12.75" customHeight="1" x14ac:dyDescent="0.2"/>
    <row r="11663" ht="12.75" customHeight="1" x14ac:dyDescent="0.2"/>
    <row r="11664" ht="12.75" customHeight="1" x14ac:dyDescent="0.2"/>
    <row r="11665" ht="12.75" customHeight="1" x14ac:dyDescent="0.2"/>
    <row r="11666" ht="12.75" customHeight="1" x14ac:dyDescent="0.2"/>
    <row r="11667" ht="12.75" customHeight="1" x14ac:dyDescent="0.2"/>
    <row r="11668" ht="12.75" customHeight="1" x14ac:dyDescent="0.2"/>
    <row r="11669" ht="12.75" customHeight="1" x14ac:dyDescent="0.2"/>
    <row r="11670" ht="12.75" customHeight="1" x14ac:dyDescent="0.2"/>
    <row r="11671" ht="12.75" customHeight="1" x14ac:dyDescent="0.2"/>
    <row r="11672" ht="12.75" customHeight="1" x14ac:dyDescent="0.2"/>
    <row r="11673" ht="12.75" customHeight="1" x14ac:dyDescent="0.2"/>
    <row r="11674" ht="12.75" customHeight="1" x14ac:dyDescent="0.2"/>
    <row r="11675" ht="12.75" customHeight="1" x14ac:dyDescent="0.2"/>
    <row r="11676" ht="12.75" customHeight="1" x14ac:dyDescent="0.2"/>
    <row r="11677" ht="12.75" customHeight="1" x14ac:dyDescent="0.2"/>
    <row r="11678" ht="12.75" customHeight="1" x14ac:dyDescent="0.2"/>
    <row r="11679" ht="12.75" customHeight="1" x14ac:dyDescent="0.2"/>
    <row r="11680" ht="12.75" customHeight="1" x14ac:dyDescent="0.2"/>
    <row r="11681" ht="12.75" customHeight="1" x14ac:dyDescent="0.2"/>
    <row r="11682" ht="12.75" customHeight="1" x14ac:dyDescent="0.2"/>
    <row r="11683" ht="12.75" customHeight="1" x14ac:dyDescent="0.2"/>
    <row r="11684" ht="12.75" customHeight="1" x14ac:dyDescent="0.2"/>
    <row r="11685" ht="12.75" customHeight="1" x14ac:dyDescent="0.2"/>
    <row r="11686" ht="12.75" customHeight="1" x14ac:dyDescent="0.2"/>
    <row r="11687" ht="12.75" customHeight="1" x14ac:dyDescent="0.2"/>
    <row r="11688" ht="12.75" customHeight="1" x14ac:dyDescent="0.2"/>
    <row r="11689" ht="12.75" customHeight="1" x14ac:dyDescent="0.2"/>
    <row r="11690" ht="12.75" customHeight="1" x14ac:dyDescent="0.2"/>
    <row r="11691" ht="12.75" customHeight="1" x14ac:dyDescent="0.2"/>
    <row r="11692" ht="12.75" customHeight="1" x14ac:dyDescent="0.2"/>
    <row r="11693" ht="12.75" customHeight="1" x14ac:dyDescent="0.2"/>
    <row r="11694" ht="12.75" customHeight="1" x14ac:dyDescent="0.2"/>
    <row r="11695" ht="12.75" customHeight="1" x14ac:dyDescent="0.2"/>
    <row r="11696" ht="12.75" customHeight="1" x14ac:dyDescent="0.2"/>
    <row r="11697" ht="12.75" customHeight="1" x14ac:dyDescent="0.2"/>
    <row r="11698" ht="12.75" customHeight="1" x14ac:dyDescent="0.2"/>
    <row r="11699" ht="12.75" customHeight="1" x14ac:dyDescent="0.2"/>
    <row r="11700" ht="12.75" customHeight="1" x14ac:dyDescent="0.2"/>
    <row r="11701" ht="12.75" customHeight="1" x14ac:dyDescent="0.2"/>
    <row r="11702" ht="12.75" customHeight="1" x14ac:dyDescent="0.2"/>
    <row r="11703" ht="12.75" customHeight="1" x14ac:dyDescent="0.2"/>
    <row r="11704" ht="12.75" customHeight="1" x14ac:dyDescent="0.2"/>
    <row r="11705" ht="12.75" customHeight="1" x14ac:dyDescent="0.2"/>
    <row r="11706" ht="12.75" customHeight="1" x14ac:dyDescent="0.2"/>
    <row r="11707" ht="12.75" customHeight="1" x14ac:dyDescent="0.2"/>
    <row r="11708" ht="12.75" customHeight="1" x14ac:dyDescent="0.2"/>
    <row r="11709" ht="12.75" customHeight="1" x14ac:dyDescent="0.2"/>
    <row r="11710" ht="12.75" customHeight="1" x14ac:dyDescent="0.2"/>
    <row r="11711" ht="12.75" customHeight="1" x14ac:dyDescent="0.2"/>
    <row r="11712" ht="12.75" customHeight="1" x14ac:dyDescent="0.2"/>
    <row r="11713" ht="12.75" customHeight="1" x14ac:dyDescent="0.2"/>
    <row r="11714" ht="12.75" customHeight="1" x14ac:dyDescent="0.2"/>
    <row r="11715" ht="12.75" customHeight="1" x14ac:dyDescent="0.2"/>
    <row r="11716" ht="12.75" customHeight="1" x14ac:dyDescent="0.2"/>
    <row r="11717" ht="12.75" customHeight="1" x14ac:dyDescent="0.2"/>
    <row r="11718" ht="12.75" customHeight="1" x14ac:dyDescent="0.2"/>
    <row r="11719" ht="12.75" customHeight="1" x14ac:dyDescent="0.2"/>
    <row r="11720" ht="12.75" customHeight="1" x14ac:dyDescent="0.2"/>
    <row r="11721" ht="12.75" customHeight="1" x14ac:dyDescent="0.2"/>
    <row r="11722" ht="12.75" customHeight="1" x14ac:dyDescent="0.2"/>
    <row r="11723" ht="12.75" customHeight="1" x14ac:dyDescent="0.2"/>
    <row r="11724" ht="12.75" customHeight="1" x14ac:dyDescent="0.2"/>
    <row r="11725" ht="12.75" customHeight="1" x14ac:dyDescent="0.2"/>
    <row r="11726" ht="12.75" customHeight="1" x14ac:dyDescent="0.2"/>
    <row r="11727" ht="12.75" customHeight="1" x14ac:dyDescent="0.2"/>
    <row r="11728" ht="12.75" customHeight="1" x14ac:dyDescent="0.2"/>
    <row r="11729" ht="12.75" customHeight="1" x14ac:dyDescent="0.2"/>
    <row r="11730" ht="12.75" customHeight="1" x14ac:dyDescent="0.2"/>
    <row r="11731" ht="12.75" customHeight="1" x14ac:dyDescent="0.2"/>
    <row r="11732" ht="12.75" customHeight="1" x14ac:dyDescent="0.2"/>
    <row r="11733" ht="12.75" customHeight="1" x14ac:dyDescent="0.2"/>
    <row r="11734" ht="12.75" customHeight="1" x14ac:dyDescent="0.2"/>
    <row r="11735" ht="12.75" customHeight="1" x14ac:dyDescent="0.2"/>
    <row r="11736" ht="12.75" customHeight="1" x14ac:dyDescent="0.2"/>
    <row r="11737" ht="12.75" customHeight="1" x14ac:dyDescent="0.2"/>
    <row r="11738" ht="12.75" customHeight="1" x14ac:dyDescent="0.2"/>
    <row r="11739" ht="12.75" customHeight="1" x14ac:dyDescent="0.2"/>
    <row r="11740" ht="12.75" customHeight="1" x14ac:dyDescent="0.2"/>
    <row r="11741" ht="12.75" customHeight="1" x14ac:dyDescent="0.2"/>
    <row r="11742" ht="12.75" customHeight="1" x14ac:dyDescent="0.2"/>
    <row r="11743" ht="12.75" customHeight="1" x14ac:dyDescent="0.2"/>
    <row r="11744" ht="12.75" customHeight="1" x14ac:dyDescent="0.2"/>
    <row r="11745" ht="12.75" customHeight="1" x14ac:dyDescent="0.2"/>
    <row r="11746" ht="12.75" customHeight="1" x14ac:dyDescent="0.2"/>
    <row r="11747" ht="12.75" customHeight="1" x14ac:dyDescent="0.2"/>
    <row r="11748" ht="12.75" customHeight="1" x14ac:dyDescent="0.2"/>
    <row r="11749" ht="12.75" customHeight="1" x14ac:dyDescent="0.2"/>
    <row r="11750" ht="12.75" customHeight="1" x14ac:dyDescent="0.2"/>
    <row r="11751" ht="12.75" customHeight="1" x14ac:dyDescent="0.2"/>
    <row r="11752" ht="12.75" customHeight="1" x14ac:dyDescent="0.2"/>
    <row r="11753" ht="12.75" customHeight="1" x14ac:dyDescent="0.2"/>
    <row r="11754" ht="12.75" customHeight="1" x14ac:dyDescent="0.2"/>
    <row r="11755" ht="12.75" customHeight="1" x14ac:dyDescent="0.2"/>
    <row r="11756" ht="12.75" customHeight="1" x14ac:dyDescent="0.2"/>
    <row r="11757" ht="12.75" customHeight="1" x14ac:dyDescent="0.2"/>
    <row r="11758" ht="12.75" customHeight="1" x14ac:dyDescent="0.2"/>
    <row r="11759" ht="12.75" customHeight="1" x14ac:dyDescent="0.2"/>
    <row r="11760" ht="12.75" customHeight="1" x14ac:dyDescent="0.2"/>
    <row r="11761" ht="12.75" customHeight="1" x14ac:dyDescent="0.2"/>
    <row r="11762" ht="12.75" customHeight="1" x14ac:dyDescent="0.2"/>
    <row r="11763" ht="12.75" customHeight="1" x14ac:dyDescent="0.2"/>
    <row r="11764" ht="12.75" customHeight="1" x14ac:dyDescent="0.2"/>
    <row r="11765" ht="12.75" customHeight="1" x14ac:dyDescent="0.2"/>
    <row r="11766" ht="12.75" customHeight="1" x14ac:dyDescent="0.2"/>
    <row r="11767" ht="12.75" customHeight="1" x14ac:dyDescent="0.2"/>
    <row r="11768" ht="12.75" customHeight="1" x14ac:dyDescent="0.2"/>
    <row r="11769" ht="12.75" customHeight="1" x14ac:dyDescent="0.2"/>
    <row r="11770" ht="12.75" customHeight="1" x14ac:dyDescent="0.2"/>
    <row r="11771" ht="12.75" customHeight="1" x14ac:dyDescent="0.2"/>
    <row r="11772" ht="12.75" customHeight="1" x14ac:dyDescent="0.2"/>
    <row r="11773" ht="12.75" customHeight="1" x14ac:dyDescent="0.2"/>
    <row r="11774" ht="12.75" customHeight="1" x14ac:dyDescent="0.2"/>
    <row r="11775" ht="12.75" customHeight="1" x14ac:dyDescent="0.2"/>
    <row r="11776" ht="12.75" customHeight="1" x14ac:dyDescent="0.2"/>
    <row r="11777" ht="12.75" customHeight="1" x14ac:dyDescent="0.2"/>
    <row r="11778" ht="12.75" customHeight="1" x14ac:dyDescent="0.2"/>
    <row r="11779" ht="12.75" customHeight="1" x14ac:dyDescent="0.2"/>
    <row r="11780" ht="12.75" customHeight="1" x14ac:dyDescent="0.2"/>
    <row r="11781" ht="12.75" customHeight="1" x14ac:dyDescent="0.2"/>
    <row r="11782" ht="12.75" customHeight="1" x14ac:dyDescent="0.2"/>
    <row r="11783" ht="12.75" customHeight="1" x14ac:dyDescent="0.2"/>
    <row r="11784" ht="12.75" customHeight="1" x14ac:dyDescent="0.2"/>
    <row r="11785" ht="12.75" customHeight="1" x14ac:dyDescent="0.2"/>
    <row r="11786" ht="12.75" customHeight="1" x14ac:dyDescent="0.2"/>
    <row r="11787" ht="12.75" customHeight="1" x14ac:dyDescent="0.2"/>
    <row r="11788" ht="12.75" customHeight="1" x14ac:dyDescent="0.2"/>
    <row r="11789" ht="12.75" customHeight="1" x14ac:dyDescent="0.2"/>
    <row r="11790" ht="12.75" customHeight="1" x14ac:dyDescent="0.2"/>
    <row r="11791" ht="12.75" customHeight="1" x14ac:dyDescent="0.2"/>
    <row r="11792" ht="12.75" customHeight="1" x14ac:dyDescent="0.2"/>
    <row r="11793" ht="12.75" customHeight="1" x14ac:dyDescent="0.2"/>
    <row r="11794" ht="12.75" customHeight="1" x14ac:dyDescent="0.2"/>
    <row r="11795" ht="12.75" customHeight="1" x14ac:dyDescent="0.2"/>
    <row r="11796" ht="12.75" customHeight="1" x14ac:dyDescent="0.2"/>
    <row r="11797" ht="12.75" customHeight="1" x14ac:dyDescent="0.2"/>
    <row r="11798" ht="12.75" customHeight="1" x14ac:dyDescent="0.2"/>
    <row r="11799" ht="12.75" customHeight="1" x14ac:dyDescent="0.2"/>
    <row r="11800" ht="12.75" customHeight="1" x14ac:dyDescent="0.2"/>
    <row r="11801" ht="12.75" customHeight="1" x14ac:dyDescent="0.2"/>
    <row r="11802" ht="12.75" customHeight="1" x14ac:dyDescent="0.2"/>
    <row r="11803" ht="12.75" customHeight="1" x14ac:dyDescent="0.2"/>
    <row r="11804" ht="12.75" customHeight="1" x14ac:dyDescent="0.2"/>
    <row r="11805" ht="12.75" customHeight="1" x14ac:dyDescent="0.2"/>
    <row r="11806" ht="12.75" customHeight="1" x14ac:dyDescent="0.2"/>
    <row r="11807" ht="12.75" customHeight="1" x14ac:dyDescent="0.2"/>
    <row r="11808" ht="12.75" customHeight="1" x14ac:dyDescent="0.2"/>
    <row r="11809" ht="12.75" customHeight="1" x14ac:dyDescent="0.2"/>
    <row r="11810" ht="12.75" customHeight="1" x14ac:dyDescent="0.2"/>
    <row r="11811" ht="12.75" customHeight="1" x14ac:dyDescent="0.2"/>
    <row r="11812" ht="12.75" customHeight="1" x14ac:dyDescent="0.2"/>
    <row r="11813" ht="12.75" customHeight="1" x14ac:dyDescent="0.2"/>
    <row r="11814" ht="12.75" customHeight="1" x14ac:dyDescent="0.2"/>
    <row r="11815" ht="12.75" customHeight="1" x14ac:dyDescent="0.2"/>
    <row r="11816" ht="12.75" customHeight="1" x14ac:dyDescent="0.2"/>
    <row r="11817" ht="12.75" customHeight="1" x14ac:dyDescent="0.2"/>
    <row r="11818" ht="12.75" customHeight="1" x14ac:dyDescent="0.2"/>
    <row r="11819" ht="12.75" customHeight="1" x14ac:dyDescent="0.2"/>
    <row r="11820" ht="12.75" customHeight="1" x14ac:dyDescent="0.2"/>
    <row r="11821" ht="12.75" customHeight="1" x14ac:dyDescent="0.2"/>
    <row r="11822" ht="12.75" customHeight="1" x14ac:dyDescent="0.2"/>
    <row r="11823" ht="12.75" customHeight="1" x14ac:dyDescent="0.2"/>
    <row r="11824" ht="12.75" customHeight="1" x14ac:dyDescent="0.2"/>
    <row r="11825" ht="12.75" customHeight="1" x14ac:dyDescent="0.2"/>
    <row r="11826" ht="12.75" customHeight="1" x14ac:dyDescent="0.2"/>
    <row r="11827" ht="12.75" customHeight="1" x14ac:dyDescent="0.2"/>
    <row r="11828" ht="12.75" customHeight="1" x14ac:dyDescent="0.2"/>
    <row r="11829" ht="12.75" customHeight="1" x14ac:dyDescent="0.2"/>
    <row r="11830" ht="12.75" customHeight="1" x14ac:dyDescent="0.2"/>
    <row r="11831" ht="12.75" customHeight="1" x14ac:dyDescent="0.2"/>
    <row r="11832" ht="12.75" customHeight="1" x14ac:dyDescent="0.2"/>
    <row r="11833" ht="12.75" customHeight="1" x14ac:dyDescent="0.2"/>
    <row r="11834" ht="12.75" customHeight="1" x14ac:dyDescent="0.2"/>
    <row r="11835" ht="12.75" customHeight="1" x14ac:dyDescent="0.2"/>
    <row r="11836" ht="12.75" customHeight="1" x14ac:dyDescent="0.2"/>
    <row r="11837" ht="12.75" customHeight="1" x14ac:dyDescent="0.2"/>
    <row r="11838" ht="12.75" customHeight="1" x14ac:dyDescent="0.2"/>
    <row r="11839" ht="12.75" customHeight="1" x14ac:dyDescent="0.2"/>
    <row r="11840" ht="12.75" customHeight="1" x14ac:dyDescent="0.2"/>
    <row r="11841" ht="12.75" customHeight="1" x14ac:dyDescent="0.2"/>
    <row r="11842" ht="12.75" customHeight="1" x14ac:dyDescent="0.2"/>
    <row r="11843" ht="12.75" customHeight="1" x14ac:dyDescent="0.2"/>
    <row r="11844" ht="12.75" customHeight="1" x14ac:dyDescent="0.2"/>
    <row r="11845" ht="12.75" customHeight="1" x14ac:dyDescent="0.2"/>
    <row r="11846" ht="12.75" customHeight="1" x14ac:dyDescent="0.2"/>
    <row r="11847" ht="12.75" customHeight="1" x14ac:dyDescent="0.2"/>
    <row r="11848" ht="12.75" customHeight="1" x14ac:dyDescent="0.2"/>
    <row r="11849" ht="12.75" customHeight="1" x14ac:dyDescent="0.2"/>
    <row r="11850" ht="12.75" customHeight="1" x14ac:dyDescent="0.2"/>
    <row r="11851" ht="12.75" customHeight="1" x14ac:dyDescent="0.2"/>
    <row r="11852" ht="12.75" customHeight="1" x14ac:dyDescent="0.2"/>
    <row r="11853" ht="12.75" customHeight="1" x14ac:dyDescent="0.2"/>
    <row r="11854" ht="12.75" customHeight="1" x14ac:dyDescent="0.2"/>
    <row r="11855" ht="12.75" customHeight="1" x14ac:dyDescent="0.2"/>
    <row r="11856" ht="12.75" customHeight="1" x14ac:dyDescent="0.2"/>
    <row r="11857" ht="12.75" customHeight="1" x14ac:dyDescent="0.2"/>
    <row r="11858" ht="12.75" customHeight="1" x14ac:dyDescent="0.2"/>
    <row r="11859" ht="12.75" customHeight="1" x14ac:dyDescent="0.2"/>
    <row r="11860" ht="12.75" customHeight="1" x14ac:dyDescent="0.2"/>
    <row r="11861" ht="12.75" customHeight="1" x14ac:dyDescent="0.2"/>
    <row r="11862" ht="12.75" customHeight="1" x14ac:dyDescent="0.2"/>
    <row r="11863" ht="12.75" customHeight="1" x14ac:dyDescent="0.2"/>
    <row r="11864" ht="12.75" customHeight="1" x14ac:dyDescent="0.2"/>
    <row r="11865" ht="12.75" customHeight="1" x14ac:dyDescent="0.2"/>
    <row r="11866" ht="12.75" customHeight="1" x14ac:dyDescent="0.2"/>
    <row r="11867" ht="12.75" customHeight="1" x14ac:dyDescent="0.2"/>
    <row r="11868" ht="12.75" customHeight="1" x14ac:dyDescent="0.2"/>
    <row r="11869" ht="12.75" customHeight="1" x14ac:dyDescent="0.2"/>
    <row r="11870" ht="12.75" customHeight="1" x14ac:dyDescent="0.2"/>
    <row r="11871" ht="12.75" customHeight="1" x14ac:dyDescent="0.2"/>
    <row r="11872" ht="12.75" customHeight="1" x14ac:dyDescent="0.2"/>
    <row r="11873" ht="12.75" customHeight="1" x14ac:dyDescent="0.2"/>
    <row r="11874" ht="12.75" customHeight="1" x14ac:dyDescent="0.2"/>
    <row r="11875" ht="12.75" customHeight="1" x14ac:dyDescent="0.2"/>
    <row r="11876" ht="12.75" customHeight="1" x14ac:dyDescent="0.2"/>
    <row r="11877" ht="12.75" customHeight="1" x14ac:dyDescent="0.2"/>
    <row r="11878" ht="12.75" customHeight="1" x14ac:dyDescent="0.2"/>
    <row r="11879" ht="12.75" customHeight="1" x14ac:dyDescent="0.2"/>
    <row r="11880" ht="12.75" customHeight="1" x14ac:dyDescent="0.2"/>
    <row r="11881" ht="12.75" customHeight="1" x14ac:dyDescent="0.2"/>
    <row r="11882" ht="12.75" customHeight="1" x14ac:dyDescent="0.2"/>
    <row r="11883" ht="12.75" customHeight="1" x14ac:dyDescent="0.2"/>
    <row r="11884" ht="12.75" customHeight="1" x14ac:dyDescent="0.2"/>
    <row r="11885" ht="12.75" customHeight="1" x14ac:dyDescent="0.2"/>
    <row r="11886" ht="12.75" customHeight="1" x14ac:dyDescent="0.2"/>
    <row r="11887" ht="12.75" customHeight="1" x14ac:dyDescent="0.2"/>
    <row r="11888" ht="12.75" customHeight="1" x14ac:dyDescent="0.2"/>
    <row r="11889" ht="12.75" customHeight="1" x14ac:dyDescent="0.2"/>
    <row r="11890" ht="12.75" customHeight="1" x14ac:dyDescent="0.2"/>
    <row r="11891" ht="12.75" customHeight="1" x14ac:dyDescent="0.2"/>
    <row r="11892" ht="12.75" customHeight="1" x14ac:dyDescent="0.2"/>
    <row r="11893" ht="12.75" customHeight="1" x14ac:dyDescent="0.2"/>
    <row r="11894" ht="12.75" customHeight="1" x14ac:dyDescent="0.2"/>
    <row r="11895" ht="12.75" customHeight="1" x14ac:dyDescent="0.2"/>
    <row r="11896" ht="12.75" customHeight="1" x14ac:dyDescent="0.2"/>
    <row r="11897" ht="12.75" customHeight="1" x14ac:dyDescent="0.2"/>
    <row r="11898" ht="12.75" customHeight="1" x14ac:dyDescent="0.2"/>
    <row r="11899" ht="12.75" customHeight="1" x14ac:dyDescent="0.2"/>
    <row r="11900" ht="12.75" customHeight="1" x14ac:dyDescent="0.2"/>
    <row r="11901" ht="12.75" customHeight="1" x14ac:dyDescent="0.2"/>
    <row r="11902" ht="12.75" customHeight="1" x14ac:dyDescent="0.2"/>
    <row r="11903" ht="12.75" customHeight="1" x14ac:dyDescent="0.2"/>
    <row r="11904" ht="12.75" customHeight="1" x14ac:dyDescent="0.2"/>
    <row r="11905" ht="12.75" customHeight="1" x14ac:dyDescent="0.2"/>
    <row r="11906" ht="12.75" customHeight="1" x14ac:dyDescent="0.2"/>
    <row r="11907" ht="12.75" customHeight="1" x14ac:dyDescent="0.2"/>
    <row r="11908" ht="12.75" customHeight="1" x14ac:dyDescent="0.2"/>
    <row r="11909" ht="12.75" customHeight="1" x14ac:dyDescent="0.2"/>
    <row r="11910" ht="12.75" customHeight="1" x14ac:dyDescent="0.2"/>
    <row r="11911" ht="12.75" customHeight="1" x14ac:dyDescent="0.2"/>
    <row r="11912" ht="12.75" customHeight="1" x14ac:dyDescent="0.2"/>
    <row r="11913" ht="12.75" customHeight="1" x14ac:dyDescent="0.2"/>
    <row r="11914" ht="12.75" customHeight="1" x14ac:dyDescent="0.2"/>
    <row r="11915" ht="12.75" customHeight="1" x14ac:dyDescent="0.2"/>
    <row r="11916" ht="12.75" customHeight="1" x14ac:dyDescent="0.2"/>
    <row r="11917" ht="12.75" customHeight="1" x14ac:dyDescent="0.2"/>
    <row r="11918" ht="12.75" customHeight="1" x14ac:dyDescent="0.2"/>
    <row r="11919" ht="12.75" customHeight="1" x14ac:dyDescent="0.2"/>
    <row r="11920" ht="12.75" customHeight="1" x14ac:dyDescent="0.2"/>
    <row r="11921" ht="12.75" customHeight="1" x14ac:dyDescent="0.2"/>
    <row r="11922" ht="12.75" customHeight="1" x14ac:dyDescent="0.2"/>
    <row r="11923" ht="12.75" customHeight="1" x14ac:dyDescent="0.2"/>
    <row r="11924" ht="12.75" customHeight="1" x14ac:dyDescent="0.2"/>
    <row r="11925" ht="12.75" customHeight="1" x14ac:dyDescent="0.2"/>
    <row r="11926" ht="12.75" customHeight="1" x14ac:dyDescent="0.2"/>
    <row r="11927" ht="12.75" customHeight="1" x14ac:dyDescent="0.2"/>
    <row r="11928" ht="12.75" customHeight="1" x14ac:dyDescent="0.2"/>
    <row r="11929" ht="12.75" customHeight="1" x14ac:dyDescent="0.2"/>
    <row r="11930" ht="12.75" customHeight="1" x14ac:dyDescent="0.2"/>
    <row r="11931" ht="12.75" customHeight="1" x14ac:dyDescent="0.2"/>
    <row r="11932" ht="12.75" customHeight="1" x14ac:dyDescent="0.2"/>
    <row r="11933" ht="12.75" customHeight="1" x14ac:dyDescent="0.2"/>
    <row r="11934" ht="12.75" customHeight="1" x14ac:dyDescent="0.2"/>
    <row r="11935" ht="12.75" customHeight="1" x14ac:dyDescent="0.2"/>
    <row r="11936" ht="12.75" customHeight="1" x14ac:dyDescent="0.2"/>
    <row r="11937" ht="12.75" customHeight="1" x14ac:dyDescent="0.2"/>
    <row r="11938" ht="12.75" customHeight="1" x14ac:dyDescent="0.2"/>
    <row r="11939" ht="12.75" customHeight="1" x14ac:dyDescent="0.2"/>
    <row r="11940" ht="12.75" customHeight="1" x14ac:dyDescent="0.2"/>
    <row r="11941" ht="12.75" customHeight="1" x14ac:dyDescent="0.2"/>
    <row r="11942" ht="12.75" customHeight="1" x14ac:dyDescent="0.2"/>
    <row r="11943" ht="12.75" customHeight="1" x14ac:dyDescent="0.2"/>
    <row r="11944" ht="12.75" customHeight="1" x14ac:dyDescent="0.2"/>
    <row r="11945" ht="12.75" customHeight="1" x14ac:dyDescent="0.2"/>
    <row r="11946" ht="12.75" customHeight="1" x14ac:dyDescent="0.2"/>
    <row r="11947" ht="12.75" customHeight="1" x14ac:dyDescent="0.2"/>
    <row r="11948" ht="12.75" customHeight="1" x14ac:dyDescent="0.2"/>
    <row r="11949" ht="12.75" customHeight="1" x14ac:dyDescent="0.2"/>
    <row r="11950" ht="12.75" customHeight="1" x14ac:dyDescent="0.2"/>
    <row r="11951" ht="12.75" customHeight="1" x14ac:dyDescent="0.2"/>
    <row r="11952" ht="12.75" customHeight="1" x14ac:dyDescent="0.2"/>
    <row r="11953" ht="12.75" customHeight="1" x14ac:dyDescent="0.2"/>
    <row r="11954" ht="12.75" customHeight="1" x14ac:dyDescent="0.2"/>
    <row r="11955" ht="12.75" customHeight="1" x14ac:dyDescent="0.2"/>
    <row r="11956" ht="12.75" customHeight="1" x14ac:dyDescent="0.2"/>
    <row r="11957" ht="12.75" customHeight="1" x14ac:dyDescent="0.2"/>
    <row r="11958" ht="12.75" customHeight="1" x14ac:dyDescent="0.2"/>
    <row r="11959" ht="12.75" customHeight="1" x14ac:dyDescent="0.2"/>
    <row r="11960" ht="12.75" customHeight="1" x14ac:dyDescent="0.2"/>
    <row r="11961" ht="12.75" customHeight="1" x14ac:dyDescent="0.2"/>
    <row r="11962" ht="12.75" customHeight="1" x14ac:dyDescent="0.2"/>
    <row r="11963" ht="12.75" customHeight="1" x14ac:dyDescent="0.2"/>
    <row r="11964" ht="12.75" customHeight="1" x14ac:dyDescent="0.2"/>
    <row r="11965" ht="12.75" customHeight="1" x14ac:dyDescent="0.2"/>
    <row r="11966" ht="12.75" customHeight="1" x14ac:dyDescent="0.2"/>
    <row r="11967" ht="12.75" customHeight="1" x14ac:dyDescent="0.2"/>
    <row r="11968" ht="12.75" customHeight="1" x14ac:dyDescent="0.2"/>
    <row r="11969" ht="12.75" customHeight="1" x14ac:dyDescent="0.2"/>
    <row r="11970" ht="12.75" customHeight="1" x14ac:dyDescent="0.2"/>
    <row r="11971" ht="12.75" customHeight="1" x14ac:dyDescent="0.2"/>
    <row r="11972" ht="12.75" customHeight="1" x14ac:dyDescent="0.2"/>
    <row r="11973" ht="12.75" customHeight="1" x14ac:dyDescent="0.2"/>
    <row r="11974" ht="12.75" customHeight="1" x14ac:dyDescent="0.2"/>
    <row r="11975" ht="12.75" customHeight="1" x14ac:dyDescent="0.2"/>
    <row r="11976" ht="12.75" customHeight="1" x14ac:dyDescent="0.2"/>
    <row r="11977" ht="12.75" customHeight="1" x14ac:dyDescent="0.2"/>
    <row r="11978" ht="12.75" customHeight="1" x14ac:dyDescent="0.2"/>
    <row r="11979" ht="12.75" customHeight="1" x14ac:dyDescent="0.2"/>
    <row r="11980" ht="12.75" customHeight="1" x14ac:dyDescent="0.2"/>
    <row r="11981" ht="12.75" customHeight="1" x14ac:dyDescent="0.2"/>
    <row r="11982" ht="12.75" customHeight="1" x14ac:dyDescent="0.2"/>
    <row r="11983" ht="12.75" customHeight="1" x14ac:dyDescent="0.2"/>
    <row r="11984" ht="12.75" customHeight="1" x14ac:dyDescent="0.2"/>
    <row r="11985" ht="12.75" customHeight="1" x14ac:dyDescent="0.2"/>
    <row r="11986" ht="12.75" customHeight="1" x14ac:dyDescent="0.2"/>
    <row r="11987" ht="12.75" customHeight="1" x14ac:dyDescent="0.2"/>
    <row r="11988" ht="12.75" customHeight="1" x14ac:dyDescent="0.2"/>
    <row r="11989" ht="12.75" customHeight="1" x14ac:dyDescent="0.2"/>
    <row r="11990" ht="12.75" customHeight="1" x14ac:dyDescent="0.2"/>
    <row r="11991" ht="12.75" customHeight="1" x14ac:dyDescent="0.2"/>
    <row r="11992" ht="12.75" customHeight="1" x14ac:dyDescent="0.2"/>
    <row r="11993" ht="12.75" customHeight="1" x14ac:dyDescent="0.2"/>
    <row r="11994" ht="12.75" customHeight="1" x14ac:dyDescent="0.2"/>
    <row r="11995" ht="12.75" customHeight="1" x14ac:dyDescent="0.2"/>
    <row r="11996" ht="12.75" customHeight="1" x14ac:dyDescent="0.2"/>
    <row r="11997" ht="12.75" customHeight="1" x14ac:dyDescent="0.2"/>
    <row r="11998" ht="12.75" customHeight="1" x14ac:dyDescent="0.2"/>
    <row r="11999" ht="12.75" customHeight="1" x14ac:dyDescent="0.2"/>
    <row r="12000" ht="12.75" customHeight="1" x14ac:dyDescent="0.2"/>
    <row r="12001" ht="12.75" customHeight="1" x14ac:dyDescent="0.2"/>
    <row r="12002" ht="12.75" customHeight="1" x14ac:dyDescent="0.2"/>
    <row r="12003" ht="12.75" customHeight="1" x14ac:dyDescent="0.2"/>
    <row r="12004" ht="12.75" customHeight="1" x14ac:dyDescent="0.2"/>
    <row r="12005" ht="12.75" customHeight="1" x14ac:dyDescent="0.2"/>
    <row r="12006" ht="12.75" customHeight="1" x14ac:dyDescent="0.2"/>
    <row r="12007" ht="12.75" customHeight="1" x14ac:dyDescent="0.2"/>
    <row r="12008" ht="12.75" customHeight="1" x14ac:dyDescent="0.2"/>
    <row r="12009" ht="12.75" customHeight="1" x14ac:dyDescent="0.2"/>
    <row r="12010" ht="12.75" customHeight="1" x14ac:dyDescent="0.2"/>
    <row r="12011" ht="12.75" customHeight="1" x14ac:dyDescent="0.2"/>
    <row r="12012" ht="12.75" customHeight="1" x14ac:dyDescent="0.2"/>
    <row r="12013" ht="12.75" customHeight="1" x14ac:dyDescent="0.2"/>
    <row r="12014" ht="12.75" customHeight="1" x14ac:dyDescent="0.2"/>
    <row r="12015" ht="12.75" customHeight="1" x14ac:dyDescent="0.2"/>
    <row r="12016" ht="12.75" customHeight="1" x14ac:dyDescent="0.2"/>
    <row r="12017" ht="12.75" customHeight="1" x14ac:dyDescent="0.2"/>
    <row r="12018" ht="12.75" customHeight="1" x14ac:dyDescent="0.2"/>
    <row r="12019" ht="12.75" customHeight="1" x14ac:dyDescent="0.2"/>
    <row r="12020" ht="12.75" customHeight="1" x14ac:dyDescent="0.2"/>
    <row r="12021" ht="12.75" customHeight="1" x14ac:dyDescent="0.2"/>
    <row r="12022" ht="12.75" customHeight="1" x14ac:dyDescent="0.2"/>
    <row r="12023" ht="12.75" customHeight="1" x14ac:dyDescent="0.2"/>
    <row r="12024" ht="12.75" customHeight="1" x14ac:dyDescent="0.2"/>
    <row r="12025" ht="12.75" customHeight="1" x14ac:dyDescent="0.2"/>
    <row r="12026" ht="12.75" customHeight="1" x14ac:dyDescent="0.2"/>
    <row r="12027" ht="12.75" customHeight="1" x14ac:dyDescent="0.2"/>
    <row r="12028" ht="12.75" customHeight="1" x14ac:dyDescent="0.2"/>
    <row r="12029" ht="12.75" customHeight="1" x14ac:dyDescent="0.2"/>
    <row r="12030" ht="12.75" customHeight="1" x14ac:dyDescent="0.2"/>
    <row r="12031" ht="12.75" customHeight="1" x14ac:dyDescent="0.2"/>
    <row r="12032" ht="12.75" customHeight="1" x14ac:dyDescent="0.2"/>
    <row r="12033" ht="12.75" customHeight="1" x14ac:dyDescent="0.2"/>
    <row r="12034" ht="12.75" customHeight="1" x14ac:dyDescent="0.2"/>
    <row r="12035" ht="12.75" customHeight="1" x14ac:dyDescent="0.2"/>
    <row r="12036" ht="12.75" customHeight="1" x14ac:dyDescent="0.2"/>
    <row r="12037" ht="12.75" customHeight="1" x14ac:dyDescent="0.2"/>
    <row r="12038" ht="12.75" customHeight="1" x14ac:dyDescent="0.2"/>
    <row r="12039" ht="12.75" customHeight="1" x14ac:dyDescent="0.2"/>
    <row r="12040" ht="12.75" customHeight="1" x14ac:dyDescent="0.2"/>
    <row r="12041" ht="12.75" customHeight="1" x14ac:dyDescent="0.2"/>
    <row r="12042" ht="12.75" customHeight="1" x14ac:dyDescent="0.2"/>
    <row r="12043" ht="12.75" customHeight="1" x14ac:dyDescent="0.2"/>
    <row r="12044" ht="12.75" customHeight="1" x14ac:dyDescent="0.2"/>
    <row r="12045" ht="12.75" customHeight="1" x14ac:dyDescent="0.2"/>
    <row r="12046" ht="12.75" customHeight="1" x14ac:dyDescent="0.2"/>
    <row r="12047" ht="12.75" customHeight="1" x14ac:dyDescent="0.2"/>
    <row r="12048" ht="12.75" customHeight="1" x14ac:dyDescent="0.2"/>
    <row r="12049" ht="12.75" customHeight="1" x14ac:dyDescent="0.2"/>
    <row r="12050" ht="12.75" customHeight="1" x14ac:dyDescent="0.2"/>
    <row r="12051" ht="12.75" customHeight="1" x14ac:dyDescent="0.2"/>
    <row r="12052" ht="12.75" customHeight="1" x14ac:dyDescent="0.2"/>
    <row r="12053" ht="12.75" customHeight="1" x14ac:dyDescent="0.2"/>
    <row r="12054" ht="12.75" customHeight="1" x14ac:dyDescent="0.2"/>
    <row r="12055" ht="12.75" customHeight="1" x14ac:dyDescent="0.2"/>
    <row r="12056" ht="12.75" customHeight="1" x14ac:dyDescent="0.2"/>
    <row r="12057" ht="12.75" customHeight="1" x14ac:dyDescent="0.2"/>
    <row r="12058" ht="12.75" customHeight="1" x14ac:dyDescent="0.2"/>
    <row r="12059" ht="12.75" customHeight="1" x14ac:dyDescent="0.2"/>
    <row r="12060" ht="12.75" customHeight="1" x14ac:dyDescent="0.2"/>
    <row r="12061" ht="12.75" customHeight="1" x14ac:dyDescent="0.2"/>
    <row r="12062" ht="12.75" customHeight="1" x14ac:dyDescent="0.2"/>
    <row r="12063" ht="12.75" customHeight="1" x14ac:dyDescent="0.2"/>
    <row r="12064" ht="12.75" customHeight="1" x14ac:dyDescent="0.2"/>
    <row r="12065" ht="12.75" customHeight="1" x14ac:dyDescent="0.2"/>
    <row r="12066" ht="12.75" customHeight="1" x14ac:dyDescent="0.2"/>
    <row r="12067" ht="12.75" customHeight="1" x14ac:dyDescent="0.2"/>
    <row r="12068" ht="12.75" customHeight="1" x14ac:dyDescent="0.2"/>
    <row r="12069" ht="12.75" customHeight="1" x14ac:dyDescent="0.2"/>
    <row r="12070" ht="12.75" customHeight="1" x14ac:dyDescent="0.2"/>
    <row r="12071" ht="12.75" customHeight="1" x14ac:dyDescent="0.2"/>
    <row r="12072" ht="12.75" customHeight="1" x14ac:dyDescent="0.2"/>
    <row r="12073" ht="12.75" customHeight="1" x14ac:dyDescent="0.2"/>
    <row r="12074" ht="12.75" customHeight="1" x14ac:dyDescent="0.2"/>
    <row r="12075" ht="12.75" customHeight="1" x14ac:dyDescent="0.2"/>
    <row r="12076" ht="12.75" customHeight="1" x14ac:dyDescent="0.2"/>
    <row r="12077" ht="12.75" customHeight="1" x14ac:dyDescent="0.2"/>
    <row r="12078" ht="12.75" customHeight="1" x14ac:dyDescent="0.2"/>
    <row r="12079" ht="12.75" customHeight="1" x14ac:dyDescent="0.2"/>
    <row r="12080" ht="12.75" customHeight="1" x14ac:dyDescent="0.2"/>
    <row r="12081" ht="12.75" customHeight="1" x14ac:dyDescent="0.2"/>
    <row r="12082" ht="12.75" customHeight="1" x14ac:dyDescent="0.2"/>
    <row r="12083" ht="12.75" customHeight="1" x14ac:dyDescent="0.2"/>
    <row r="12084" ht="12.75" customHeight="1" x14ac:dyDescent="0.2"/>
    <row r="12085" ht="12.75" customHeight="1" x14ac:dyDescent="0.2"/>
    <row r="12086" ht="12.75" customHeight="1" x14ac:dyDescent="0.2"/>
    <row r="12087" ht="12.75" customHeight="1" x14ac:dyDescent="0.2"/>
    <row r="12088" ht="12.75" customHeight="1" x14ac:dyDescent="0.2"/>
    <row r="12089" ht="12.75" customHeight="1" x14ac:dyDescent="0.2"/>
    <row r="12090" ht="12.75" customHeight="1" x14ac:dyDescent="0.2"/>
    <row r="12091" ht="12.75" customHeight="1" x14ac:dyDescent="0.2"/>
    <row r="12092" ht="12.75" customHeight="1" x14ac:dyDescent="0.2"/>
    <row r="12093" ht="12.75" customHeight="1" x14ac:dyDescent="0.2"/>
    <row r="12094" ht="12.75" customHeight="1" x14ac:dyDescent="0.2"/>
    <row r="12095" ht="12.75" customHeight="1" x14ac:dyDescent="0.2"/>
    <row r="12096" ht="12.75" customHeight="1" x14ac:dyDescent="0.2"/>
    <row r="12097" ht="12.75" customHeight="1" x14ac:dyDescent="0.2"/>
    <row r="12098" ht="12.75" customHeight="1" x14ac:dyDescent="0.2"/>
    <row r="12099" ht="12.75" customHeight="1" x14ac:dyDescent="0.2"/>
    <row r="12100" ht="12.75" customHeight="1" x14ac:dyDescent="0.2"/>
    <row r="12101" ht="12.75" customHeight="1" x14ac:dyDescent="0.2"/>
    <row r="12102" ht="12.75" customHeight="1" x14ac:dyDescent="0.2"/>
    <row r="12103" ht="12.75" customHeight="1" x14ac:dyDescent="0.2"/>
    <row r="12104" ht="12.75" customHeight="1" x14ac:dyDescent="0.2"/>
    <row r="12105" ht="12.75" customHeight="1" x14ac:dyDescent="0.2"/>
    <row r="12106" ht="12.75" customHeight="1" x14ac:dyDescent="0.2"/>
    <row r="12107" ht="12.75" customHeight="1" x14ac:dyDescent="0.2"/>
    <row r="12108" ht="12.75" customHeight="1" x14ac:dyDescent="0.2"/>
    <row r="12109" ht="12.75" customHeight="1" x14ac:dyDescent="0.2"/>
    <row r="12110" ht="12.75" customHeight="1" x14ac:dyDescent="0.2"/>
    <row r="12111" ht="12.75" customHeight="1" x14ac:dyDescent="0.2"/>
    <row r="12112" ht="12.75" customHeight="1" x14ac:dyDescent="0.2"/>
    <row r="12113" ht="12.75" customHeight="1" x14ac:dyDescent="0.2"/>
    <row r="12114" ht="12.75" customHeight="1" x14ac:dyDescent="0.2"/>
    <row r="12115" ht="12.75" customHeight="1" x14ac:dyDescent="0.2"/>
    <row r="12116" ht="12.75" customHeight="1" x14ac:dyDescent="0.2"/>
    <row r="12117" ht="12.75" customHeight="1" x14ac:dyDescent="0.2"/>
    <row r="12118" ht="12.75" customHeight="1" x14ac:dyDescent="0.2"/>
    <row r="12119" ht="12.75" customHeight="1" x14ac:dyDescent="0.2"/>
    <row r="12120" ht="12.75" customHeight="1" x14ac:dyDescent="0.2"/>
    <row r="12121" ht="12.75" customHeight="1" x14ac:dyDescent="0.2"/>
    <row r="12122" ht="12.75" customHeight="1" x14ac:dyDescent="0.2"/>
    <row r="12123" ht="12.75" customHeight="1" x14ac:dyDescent="0.2"/>
    <row r="12124" ht="12.75" customHeight="1" x14ac:dyDescent="0.2"/>
    <row r="12125" ht="12.75" customHeight="1" x14ac:dyDescent="0.2"/>
    <row r="12126" ht="12.75" customHeight="1" x14ac:dyDescent="0.2"/>
    <row r="12127" ht="12.75" customHeight="1" x14ac:dyDescent="0.2"/>
    <row r="12128" ht="12.75" customHeight="1" x14ac:dyDescent="0.2"/>
    <row r="12129" ht="12.75" customHeight="1" x14ac:dyDescent="0.2"/>
    <row r="12130" ht="12.75" customHeight="1" x14ac:dyDescent="0.2"/>
    <row r="12131" ht="12.75" customHeight="1" x14ac:dyDescent="0.2"/>
    <row r="12132" ht="12.75" customHeight="1" x14ac:dyDescent="0.2"/>
    <row r="12133" ht="12.75" customHeight="1" x14ac:dyDescent="0.2"/>
    <row r="12134" ht="12.75" customHeight="1" x14ac:dyDescent="0.2"/>
    <row r="12135" ht="12.75" customHeight="1" x14ac:dyDescent="0.2"/>
    <row r="12136" ht="12.75" customHeight="1" x14ac:dyDescent="0.2"/>
    <row r="12137" ht="12.75" customHeight="1" x14ac:dyDescent="0.2"/>
    <row r="12138" ht="12.75" customHeight="1" x14ac:dyDescent="0.2"/>
    <row r="12139" ht="12.75" customHeight="1" x14ac:dyDescent="0.2"/>
    <row r="12140" ht="12.75" customHeight="1" x14ac:dyDescent="0.2"/>
    <row r="12141" ht="12.75" customHeight="1" x14ac:dyDescent="0.2"/>
    <row r="12142" ht="12.75" customHeight="1" x14ac:dyDescent="0.2"/>
    <row r="12143" ht="12.75" customHeight="1" x14ac:dyDescent="0.2"/>
    <row r="12144" ht="12.75" customHeight="1" x14ac:dyDescent="0.2"/>
    <row r="12145" ht="12.75" customHeight="1" x14ac:dyDescent="0.2"/>
    <row r="12146" ht="12.75" customHeight="1" x14ac:dyDescent="0.2"/>
    <row r="12147" ht="12.75" customHeight="1" x14ac:dyDescent="0.2"/>
    <row r="12148" ht="12.75" customHeight="1" x14ac:dyDescent="0.2"/>
    <row r="12149" ht="12.75" customHeight="1" x14ac:dyDescent="0.2"/>
    <row r="12150" ht="12.75" customHeight="1" x14ac:dyDescent="0.2"/>
    <row r="12151" ht="12.75" customHeight="1" x14ac:dyDescent="0.2"/>
    <row r="12152" ht="12.75" customHeight="1" x14ac:dyDescent="0.2"/>
    <row r="12153" ht="12.75" customHeight="1" x14ac:dyDescent="0.2"/>
    <row r="12154" ht="12.75" customHeight="1" x14ac:dyDescent="0.2"/>
    <row r="12155" ht="12.75" customHeight="1" x14ac:dyDescent="0.2"/>
    <row r="12156" ht="12.75" customHeight="1" x14ac:dyDescent="0.2"/>
    <row r="12157" ht="12.75" customHeight="1" x14ac:dyDescent="0.2"/>
    <row r="12158" ht="12.75" customHeight="1" x14ac:dyDescent="0.2"/>
    <row r="12159" ht="12.75" customHeight="1" x14ac:dyDescent="0.2"/>
    <row r="12160" ht="12.75" customHeight="1" x14ac:dyDescent="0.2"/>
    <row r="12161" ht="12.75" customHeight="1" x14ac:dyDescent="0.2"/>
    <row r="12162" ht="12.75" customHeight="1" x14ac:dyDescent="0.2"/>
    <row r="12163" ht="12.75" customHeight="1" x14ac:dyDescent="0.2"/>
    <row r="12164" ht="12.75" customHeight="1" x14ac:dyDescent="0.2"/>
    <row r="12165" ht="12.75" customHeight="1" x14ac:dyDescent="0.2"/>
    <row r="12166" ht="12.75" customHeight="1" x14ac:dyDescent="0.2"/>
    <row r="12167" ht="12.75" customHeight="1" x14ac:dyDescent="0.2"/>
    <row r="12168" ht="12.75" customHeight="1" x14ac:dyDescent="0.2"/>
    <row r="12169" ht="12.75" customHeight="1" x14ac:dyDescent="0.2"/>
    <row r="12170" ht="12.75" customHeight="1" x14ac:dyDescent="0.2"/>
    <row r="12171" ht="12.75" customHeight="1" x14ac:dyDescent="0.2"/>
    <row r="12172" ht="12.75" customHeight="1" x14ac:dyDescent="0.2"/>
    <row r="12173" ht="12.75" customHeight="1" x14ac:dyDescent="0.2"/>
    <row r="12174" ht="12.75" customHeight="1" x14ac:dyDescent="0.2"/>
    <row r="12175" ht="12.75" customHeight="1" x14ac:dyDescent="0.2"/>
    <row r="12176" ht="12.75" customHeight="1" x14ac:dyDescent="0.2"/>
    <row r="12177" ht="12.75" customHeight="1" x14ac:dyDescent="0.2"/>
    <row r="12178" ht="12.75" customHeight="1" x14ac:dyDescent="0.2"/>
    <row r="12179" ht="12.75" customHeight="1" x14ac:dyDescent="0.2"/>
    <row r="12180" ht="12.75" customHeight="1" x14ac:dyDescent="0.2"/>
    <row r="12181" ht="12.75" customHeight="1" x14ac:dyDescent="0.2"/>
    <row r="12182" ht="12.75" customHeight="1" x14ac:dyDescent="0.2"/>
    <row r="12183" ht="12.75" customHeight="1" x14ac:dyDescent="0.2"/>
    <row r="12184" ht="12.75" customHeight="1" x14ac:dyDescent="0.2"/>
    <row r="12185" ht="12.75" customHeight="1" x14ac:dyDescent="0.2"/>
    <row r="12186" ht="12.75" customHeight="1" x14ac:dyDescent="0.2"/>
    <row r="12187" ht="12.75" customHeight="1" x14ac:dyDescent="0.2"/>
    <row r="12188" ht="12.75" customHeight="1" x14ac:dyDescent="0.2"/>
    <row r="12189" ht="12.75" customHeight="1" x14ac:dyDescent="0.2"/>
    <row r="12190" ht="12.75" customHeight="1" x14ac:dyDescent="0.2"/>
    <row r="12191" ht="12.75" customHeight="1" x14ac:dyDescent="0.2"/>
    <row r="12192" ht="12.75" customHeight="1" x14ac:dyDescent="0.2"/>
    <row r="12193" ht="12.75" customHeight="1" x14ac:dyDescent="0.2"/>
    <row r="12194" ht="12.75" customHeight="1" x14ac:dyDescent="0.2"/>
    <row r="12195" ht="12.75" customHeight="1" x14ac:dyDescent="0.2"/>
    <row r="12196" ht="12.75" customHeight="1" x14ac:dyDescent="0.2"/>
    <row r="12197" ht="12.75" customHeight="1" x14ac:dyDescent="0.2"/>
    <row r="12198" ht="12.75" customHeight="1" x14ac:dyDescent="0.2"/>
    <row r="12199" ht="12.75" customHeight="1" x14ac:dyDescent="0.2"/>
    <row r="12200" ht="12.75" customHeight="1" x14ac:dyDescent="0.2"/>
    <row r="12201" ht="12.75" customHeight="1" x14ac:dyDescent="0.2"/>
    <row r="12202" ht="12.75" customHeight="1" x14ac:dyDescent="0.2"/>
    <row r="12203" ht="12.75" customHeight="1" x14ac:dyDescent="0.2"/>
    <row r="12204" ht="12.75" customHeight="1" x14ac:dyDescent="0.2"/>
    <row r="12205" ht="12.75" customHeight="1" x14ac:dyDescent="0.2"/>
    <row r="12206" ht="12.75" customHeight="1" x14ac:dyDescent="0.2"/>
    <row r="12207" ht="12.75" customHeight="1" x14ac:dyDescent="0.2"/>
    <row r="12208" ht="12.75" customHeight="1" x14ac:dyDescent="0.2"/>
    <row r="12209" ht="12.75" customHeight="1" x14ac:dyDescent="0.2"/>
    <row r="12210" ht="12.75" customHeight="1" x14ac:dyDescent="0.2"/>
    <row r="12211" ht="12.75" customHeight="1" x14ac:dyDescent="0.2"/>
    <row r="12212" ht="12.75" customHeight="1" x14ac:dyDescent="0.2"/>
    <row r="12213" ht="12.75" customHeight="1" x14ac:dyDescent="0.2"/>
    <row r="12214" ht="12.75" customHeight="1" x14ac:dyDescent="0.2"/>
    <row r="12215" ht="12.75" customHeight="1" x14ac:dyDescent="0.2"/>
    <row r="12216" ht="12.75" customHeight="1" x14ac:dyDescent="0.2"/>
    <row r="12217" ht="12.75" customHeight="1" x14ac:dyDescent="0.2"/>
    <row r="12218" ht="12.75" customHeight="1" x14ac:dyDescent="0.2"/>
    <row r="12219" ht="12.75" customHeight="1" x14ac:dyDescent="0.2"/>
    <row r="12220" ht="12.75" customHeight="1" x14ac:dyDescent="0.2"/>
    <row r="12221" ht="12.75" customHeight="1" x14ac:dyDescent="0.2"/>
    <row r="12222" ht="12.75" customHeight="1" x14ac:dyDescent="0.2"/>
    <row r="12223" ht="12.75" customHeight="1" x14ac:dyDescent="0.2"/>
    <row r="12224" ht="12.75" customHeight="1" x14ac:dyDescent="0.2"/>
    <row r="12225" ht="12.75" customHeight="1" x14ac:dyDescent="0.2"/>
    <row r="12226" ht="12.75" customHeight="1" x14ac:dyDescent="0.2"/>
    <row r="12227" ht="12.75" customHeight="1" x14ac:dyDescent="0.2"/>
    <row r="12228" ht="12.75" customHeight="1" x14ac:dyDescent="0.2"/>
    <row r="12229" ht="12.75" customHeight="1" x14ac:dyDescent="0.2"/>
    <row r="12230" ht="12.75" customHeight="1" x14ac:dyDescent="0.2"/>
    <row r="12231" ht="12.75" customHeight="1" x14ac:dyDescent="0.2"/>
    <row r="12232" ht="12.75" customHeight="1" x14ac:dyDescent="0.2"/>
    <row r="12233" ht="12.75" customHeight="1" x14ac:dyDescent="0.2"/>
    <row r="12234" ht="12.75" customHeight="1" x14ac:dyDescent="0.2"/>
    <row r="12235" ht="12.75" customHeight="1" x14ac:dyDescent="0.2"/>
    <row r="12236" ht="12.75" customHeight="1" x14ac:dyDescent="0.2"/>
    <row r="12237" ht="12.75" customHeight="1" x14ac:dyDescent="0.2"/>
    <row r="12238" ht="12.75" customHeight="1" x14ac:dyDescent="0.2"/>
    <row r="12239" ht="12.75" customHeight="1" x14ac:dyDescent="0.2"/>
    <row r="12240" ht="12.75" customHeight="1" x14ac:dyDescent="0.2"/>
    <row r="12241" ht="12.75" customHeight="1" x14ac:dyDescent="0.2"/>
    <row r="12242" ht="12.75" customHeight="1" x14ac:dyDescent="0.2"/>
    <row r="12243" ht="12.75" customHeight="1" x14ac:dyDescent="0.2"/>
    <row r="12244" ht="12.75" customHeight="1" x14ac:dyDescent="0.2"/>
    <row r="12245" ht="12.75" customHeight="1" x14ac:dyDescent="0.2"/>
    <row r="12246" ht="12.75" customHeight="1" x14ac:dyDescent="0.2"/>
    <row r="12247" ht="12.75" customHeight="1" x14ac:dyDescent="0.2"/>
    <row r="12248" ht="12.75" customHeight="1" x14ac:dyDescent="0.2"/>
    <row r="12249" ht="12.75" customHeight="1" x14ac:dyDescent="0.2"/>
    <row r="12250" ht="12.75" customHeight="1" x14ac:dyDescent="0.2"/>
    <row r="12251" ht="12.75" customHeight="1" x14ac:dyDescent="0.2"/>
    <row r="12252" ht="12.75" customHeight="1" x14ac:dyDescent="0.2"/>
    <row r="12253" ht="12.75" customHeight="1" x14ac:dyDescent="0.2"/>
    <row r="12254" ht="12.75" customHeight="1" x14ac:dyDescent="0.2"/>
    <row r="12255" ht="12.75" customHeight="1" x14ac:dyDescent="0.2"/>
    <row r="12256" ht="12.75" customHeight="1" x14ac:dyDescent="0.2"/>
    <row r="12257" ht="12.75" customHeight="1" x14ac:dyDescent="0.2"/>
    <row r="12258" ht="12.75" customHeight="1" x14ac:dyDescent="0.2"/>
    <row r="12259" ht="12.75" customHeight="1" x14ac:dyDescent="0.2"/>
    <row r="12260" ht="12.75" customHeight="1" x14ac:dyDescent="0.2"/>
    <row r="12261" ht="12.75" customHeight="1" x14ac:dyDescent="0.2"/>
    <row r="12262" ht="12.75" customHeight="1" x14ac:dyDescent="0.2"/>
    <row r="12263" ht="12.75" customHeight="1" x14ac:dyDescent="0.2"/>
    <row r="12264" ht="12.75" customHeight="1" x14ac:dyDescent="0.2"/>
    <row r="12265" ht="12.75" customHeight="1" x14ac:dyDescent="0.2"/>
    <row r="12266" ht="12.75" customHeight="1" x14ac:dyDescent="0.2"/>
    <row r="12267" ht="12.75" customHeight="1" x14ac:dyDescent="0.2"/>
    <row r="12268" ht="12.75" customHeight="1" x14ac:dyDescent="0.2"/>
    <row r="12269" ht="12.75" customHeight="1" x14ac:dyDescent="0.2"/>
    <row r="12270" ht="12.75" customHeight="1" x14ac:dyDescent="0.2"/>
    <row r="12271" ht="12.75" customHeight="1" x14ac:dyDescent="0.2"/>
    <row r="12272" ht="12.75" customHeight="1" x14ac:dyDescent="0.2"/>
    <row r="12273" ht="12.75" customHeight="1" x14ac:dyDescent="0.2"/>
    <row r="12274" ht="12.75" customHeight="1" x14ac:dyDescent="0.2"/>
    <row r="12275" ht="12.75" customHeight="1" x14ac:dyDescent="0.2"/>
    <row r="12276" ht="12.75" customHeight="1" x14ac:dyDescent="0.2"/>
    <row r="12277" ht="12.75" customHeight="1" x14ac:dyDescent="0.2"/>
    <row r="12278" ht="12.75" customHeight="1" x14ac:dyDescent="0.2"/>
    <row r="12279" ht="12.75" customHeight="1" x14ac:dyDescent="0.2"/>
    <row r="12280" ht="12.75" customHeight="1" x14ac:dyDescent="0.2"/>
    <row r="12281" ht="12.75" customHeight="1" x14ac:dyDescent="0.2"/>
    <row r="12282" ht="12.75" customHeight="1" x14ac:dyDescent="0.2"/>
    <row r="12283" ht="12.75" customHeight="1" x14ac:dyDescent="0.2"/>
    <row r="12284" ht="12.75" customHeight="1" x14ac:dyDescent="0.2"/>
    <row r="12285" ht="12.75" customHeight="1" x14ac:dyDescent="0.2"/>
    <row r="12286" ht="12.75" customHeight="1" x14ac:dyDescent="0.2"/>
    <row r="12287" ht="12.75" customHeight="1" x14ac:dyDescent="0.2"/>
    <row r="12288" ht="12.75" customHeight="1" x14ac:dyDescent="0.2"/>
    <row r="12289" ht="12.75" customHeight="1" x14ac:dyDescent="0.2"/>
    <row r="12290" ht="12.75" customHeight="1" x14ac:dyDescent="0.2"/>
    <row r="12291" ht="12.75" customHeight="1" x14ac:dyDescent="0.2"/>
    <row r="12292" ht="12.75" customHeight="1" x14ac:dyDescent="0.2"/>
    <row r="12293" ht="12.75" customHeight="1" x14ac:dyDescent="0.2"/>
    <row r="12294" ht="12.75" customHeight="1" x14ac:dyDescent="0.2"/>
    <row r="12295" ht="12.75" customHeight="1" x14ac:dyDescent="0.2"/>
    <row r="12296" ht="12.75" customHeight="1" x14ac:dyDescent="0.2"/>
    <row r="12297" ht="12.75" customHeight="1" x14ac:dyDescent="0.2"/>
    <row r="12298" ht="12.75" customHeight="1" x14ac:dyDescent="0.2"/>
    <row r="12299" ht="12.75" customHeight="1" x14ac:dyDescent="0.2"/>
    <row r="12300" ht="12.75" customHeight="1" x14ac:dyDescent="0.2"/>
    <row r="12301" ht="12.75" customHeight="1" x14ac:dyDescent="0.2"/>
    <row r="12302" ht="12.75" customHeight="1" x14ac:dyDescent="0.2"/>
    <row r="12303" ht="12.75" customHeight="1" x14ac:dyDescent="0.2"/>
    <row r="12304" ht="12.75" customHeight="1" x14ac:dyDescent="0.2"/>
    <row r="12305" ht="12.75" customHeight="1" x14ac:dyDescent="0.2"/>
    <row r="12306" ht="12.75" customHeight="1" x14ac:dyDescent="0.2"/>
    <row r="12307" ht="12.75" customHeight="1" x14ac:dyDescent="0.2"/>
    <row r="12308" ht="12.75" customHeight="1" x14ac:dyDescent="0.2"/>
    <row r="12309" ht="12.75" customHeight="1" x14ac:dyDescent="0.2"/>
    <row r="12310" ht="12.75" customHeight="1" x14ac:dyDescent="0.2"/>
    <row r="12311" ht="12.75" customHeight="1" x14ac:dyDescent="0.2"/>
    <row r="12312" ht="12.75" customHeight="1" x14ac:dyDescent="0.2"/>
    <row r="12313" ht="12.75" customHeight="1" x14ac:dyDescent="0.2"/>
    <row r="12314" ht="12.75" customHeight="1" x14ac:dyDescent="0.2"/>
    <row r="12315" ht="12.75" customHeight="1" x14ac:dyDescent="0.2"/>
    <row r="12316" ht="12.75" customHeight="1" x14ac:dyDescent="0.2"/>
    <row r="12317" ht="12.75" customHeight="1" x14ac:dyDescent="0.2"/>
    <row r="12318" ht="12.75" customHeight="1" x14ac:dyDescent="0.2"/>
    <row r="12319" ht="12.75" customHeight="1" x14ac:dyDescent="0.2"/>
    <row r="12320" ht="12.75" customHeight="1" x14ac:dyDescent="0.2"/>
    <row r="12321" ht="12.75" customHeight="1" x14ac:dyDescent="0.2"/>
    <row r="12322" ht="12.75" customHeight="1" x14ac:dyDescent="0.2"/>
    <row r="12323" ht="12.75" customHeight="1" x14ac:dyDescent="0.2"/>
    <row r="12324" ht="12.75" customHeight="1" x14ac:dyDescent="0.2"/>
    <row r="12325" ht="12.75" customHeight="1" x14ac:dyDescent="0.2"/>
    <row r="12326" ht="12.75" customHeight="1" x14ac:dyDescent="0.2"/>
    <row r="12327" ht="12.75" customHeight="1" x14ac:dyDescent="0.2"/>
    <row r="12328" ht="12.75" customHeight="1" x14ac:dyDescent="0.2"/>
    <row r="12329" ht="12.75" customHeight="1" x14ac:dyDescent="0.2"/>
    <row r="12330" ht="12.75" customHeight="1" x14ac:dyDescent="0.2"/>
    <row r="12331" ht="12.75" customHeight="1" x14ac:dyDescent="0.2"/>
    <row r="12332" ht="12.75" customHeight="1" x14ac:dyDescent="0.2"/>
    <row r="12333" ht="12.75" customHeight="1" x14ac:dyDescent="0.2"/>
    <row r="12334" ht="12.75" customHeight="1" x14ac:dyDescent="0.2"/>
    <row r="12335" ht="12.75" customHeight="1" x14ac:dyDescent="0.2"/>
    <row r="12336" ht="12.75" customHeight="1" x14ac:dyDescent="0.2"/>
    <row r="12337" ht="12.75" customHeight="1" x14ac:dyDescent="0.2"/>
    <row r="12338" ht="12.75" customHeight="1" x14ac:dyDescent="0.2"/>
    <row r="12339" ht="12.75" customHeight="1" x14ac:dyDescent="0.2"/>
    <row r="12340" ht="12.75" customHeight="1" x14ac:dyDescent="0.2"/>
    <row r="12341" ht="12.75" customHeight="1" x14ac:dyDescent="0.2"/>
    <row r="12342" ht="12.75" customHeight="1" x14ac:dyDescent="0.2"/>
    <row r="12343" ht="12.75" customHeight="1" x14ac:dyDescent="0.2"/>
    <row r="12344" ht="12.75" customHeight="1" x14ac:dyDescent="0.2"/>
    <row r="12345" ht="12.75" customHeight="1" x14ac:dyDescent="0.2"/>
    <row r="12346" ht="12.75" customHeight="1" x14ac:dyDescent="0.2"/>
    <row r="12347" ht="12.75" customHeight="1" x14ac:dyDescent="0.2"/>
    <row r="12348" ht="12.75" customHeight="1" x14ac:dyDescent="0.2"/>
    <row r="12349" ht="12.75" customHeight="1" x14ac:dyDescent="0.2"/>
    <row r="12350" ht="12.75" customHeight="1" x14ac:dyDescent="0.2"/>
    <row r="12351" ht="12.75" customHeight="1" x14ac:dyDescent="0.2"/>
    <row r="12352" ht="12.75" customHeight="1" x14ac:dyDescent="0.2"/>
    <row r="12353" ht="12.75" customHeight="1" x14ac:dyDescent="0.2"/>
    <row r="12354" ht="12.75" customHeight="1" x14ac:dyDescent="0.2"/>
    <row r="12355" ht="12.75" customHeight="1" x14ac:dyDescent="0.2"/>
    <row r="12356" ht="12.75" customHeight="1" x14ac:dyDescent="0.2"/>
    <row r="12357" ht="12.75" customHeight="1" x14ac:dyDescent="0.2"/>
    <row r="12358" ht="12.75" customHeight="1" x14ac:dyDescent="0.2"/>
    <row r="12359" ht="12.75" customHeight="1" x14ac:dyDescent="0.2"/>
    <row r="12360" ht="12.75" customHeight="1" x14ac:dyDescent="0.2"/>
    <row r="12361" ht="12.75" customHeight="1" x14ac:dyDescent="0.2"/>
    <row r="12362" ht="12.75" customHeight="1" x14ac:dyDescent="0.2"/>
    <row r="12363" ht="12.75" customHeight="1" x14ac:dyDescent="0.2"/>
    <row r="12364" ht="12.75" customHeight="1" x14ac:dyDescent="0.2"/>
    <row r="12365" ht="12.75" customHeight="1" x14ac:dyDescent="0.2"/>
    <row r="12366" ht="12.75" customHeight="1" x14ac:dyDescent="0.2"/>
    <row r="12367" ht="12.75" customHeight="1" x14ac:dyDescent="0.2"/>
    <row r="12368" ht="12.75" customHeight="1" x14ac:dyDescent="0.2"/>
    <row r="12369" ht="12.75" customHeight="1" x14ac:dyDescent="0.2"/>
    <row r="12370" ht="12.75" customHeight="1" x14ac:dyDescent="0.2"/>
    <row r="12371" ht="12.75" customHeight="1" x14ac:dyDescent="0.2"/>
    <row r="12372" ht="12.75" customHeight="1" x14ac:dyDescent="0.2"/>
    <row r="12373" ht="12.75" customHeight="1" x14ac:dyDescent="0.2"/>
    <row r="12374" ht="12.75" customHeight="1" x14ac:dyDescent="0.2"/>
    <row r="12375" ht="12.75" customHeight="1" x14ac:dyDescent="0.2"/>
    <row r="12376" ht="12.75" customHeight="1" x14ac:dyDescent="0.2"/>
    <row r="12377" ht="12.75" customHeight="1" x14ac:dyDescent="0.2"/>
    <row r="12378" ht="12.75" customHeight="1" x14ac:dyDescent="0.2"/>
    <row r="12379" ht="12.75" customHeight="1" x14ac:dyDescent="0.2"/>
    <row r="12380" ht="12.75" customHeight="1" x14ac:dyDescent="0.2"/>
    <row r="12381" ht="12.75" customHeight="1" x14ac:dyDescent="0.2"/>
    <row r="12382" ht="12.75" customHeight="1" x14ac:dyDescent="0.2"/>
    <row r="12383" ht="12.75" customHeight="1" x14ac:dyDescent="0.2"/>
    <row r="12384" ht="12.75" customHeight="1" x14ac:dyDescent="0.2"/>
    <row r="12385" ht="12.75" customHeight="1" x14ac:dyDescent="0.2"/>
    <row r="12386" ht="12.75" customHeight="1" x14ac:dyDescent="0.2"/>
    <row r="12387" ht="12.75" customHeight="1" x14ac:dyDescent="0.2"/>
    <row r="12388" ht="12.75" customHeight="1" x14ac:dyDescent="0.2"/>
    <row r="12389" ht="12.75" customHeight="1" x14ac:dyDescent="0.2"/>
    <row r="12390" ht="12.75" customHeight="1" x14ac:dyDescent="0.2"/>
    <row r="12391" ht="12.75" customHeight="1" x14ac:dyDescent="0.2"/>
    <row r="12392" ht="12.75" customHeight="1" x14ac:dyDescent="0.2"/>
    <row r="12393" ht="12.75" customHeight="1" x14ac:dyDescent="0.2"/>
    <row r="12394" ht="12.75" customHeight="1" x14ac:dyDescent="0.2"/>
    <row r="12395" ht="12.75" customHeight="1" x14ac:dyDescent="0.2"/>
    <row r="12396" ht="12.75" customHeight="1" x14ac:dyDescent="0.2"/>
    <row r="12397" ht="12.75" customHeight="1" x14ac:dyDescent="0.2"/>
    <row r="12398" ht="12.75" customHeight="1" x14ac:dyDescent="0.2"/>
    <row r="12399" ht="12.75" customHeight="1" x14ac:dyDescent="0.2"/>
    <row r="12400" ht="12.75" customHeight="1" x14ac:dyDescent="0.2"/>
    <row r="12401" ht="12.75" customHeight="1" x14ac:dyDescent="0.2"/>
    <row r="12402" ht="12.75" customHeight="1" x14ac:dyDescent="0.2"/>
    <row r="12403" ht="12.75" customHeight="1" x14ac:dyDescent="0.2"/>
    <row r="12404" ht="12.75" customHeight="1" x14ac:dyDescent="0.2"/>
    <row r="12405" ht="12.75" customHeight="1" x14ac:dyDescent="0.2"/>
    <row r="12406" ht="12.75" customHeight="1" x14ac:dyDescent="0.2"/>
    <row r="12407" ht="12.75" customHeight="1" x14ac:dyDescent="0.2"/>
    <row r="12408" ht="12.75" customHeight="1" x14ac:dyDescent="0.2"/>
    <row r="12409" ht="12.75" customHeight="1" x14ac:dyDescent="0.2"/>
    <row r="12410" ht="12.75" customHeight="1" x14ac:dyDescent="0.2"/>
    <row r="12411" ht="12.75" customHeight="1" x14ac:dyDescent="0.2"/>
    <row r="12412" ht="12.75" customHeight="1" x14ac:dyDescent="0.2"/>
    <row r="12413" ht="12.75" customHeight="1" x14ac:dyDescent="0.2"/>
    <row r="12414" ht="12.75" customHeight="1" x14ac:dyDescent="0.2"/>
    <row r="12415" ht="12.75" customHeight="1" x14ac:dyDescent="0.2"/>
    <row r="12416" ht="12.75" customHeight="1" x14ac:dyDescent="0.2"/>
    <row r="12417" ht="12.75" customHeight="1" x14ac:dyDescent="0.2"/>
    <row r="12418" ht="12.75" customHeight="1" x14ac:dyDescent="0.2"/>
    <row r="12419" ht="12.75" customHeight="1" x14ac:dyDescent="0.2"/>
    <row r="12420" ht="12.75" customHeight="1" x14ac:dyDescent="0.2"/>
    <row r="12421" ht="12.75" customHeight="1" x14ac:dyDescent="0.2"/>
    <row r="12422" ht="12.75" customHeight="1" x14ac:dyDescent="0.2"/>
    <row r="12423" ht="12.75" customHeight="1" x14ac:dyDescent="0.2"/>
    <row r="12424" ht="12.75" customHeight="1" x14ac:dyDescent="0.2"/>
    <row r="12425" ht="12.75" customHeight="1" x14ac:dyDescent="0.2"/>
    <row r="12426" ht="12.75" customHeight="1" x14ac:dyDescent="0.2"/>
    <row r="12427" ht="12.75" customHeight="1" x14ac:dyDescent="0.2"/>
    <row r="12428" ht="12.75" customHeight="1" x14ac:dyDescent="0.2"/>
    <row r="12429" ht="12.75" customHeight="1" x14ac:dyDescent="0.2"/>
    <row r="12430" ht="12.75" customHeight="1" x14ac:dyDescent="0.2"/>
    <row r="12431" ht="12.75" customHeight="1" x14ac:dyDescent="0.2"/>
    <row r="12432" ht="12.75" customHeight="1" x14ac:dyDescent="0.2"/>
    <row r="12433" ht="12.75" customHeight="1" x14ac:dyDescent="0.2"/>
    <row r="12434" ht="12.75" customHeight="1" x14ac:dyDescent="0.2"/>
    <row r="12435" ht="12.75" customHeight="1" x14ac:dyDescent="0.2"/>
    <row r="12436" ht="12.75" customHeight="1" x14ac:dyDescent="0.2"/>
    <row r="12437" ht="12.75" customHeight="1" x14ac:dyDescent="0.2"/>
    <row r="12438" ht="12.75" customHeight="1" x14ac:dyDescent="0.2"/>
    <row r="12439" ht="12.75" customHeight="1" x14ac:dyDescent="0.2"/>
    <row r="12440" ht="12.75" customHeight="1" x14ac:dyDescent="0.2"/>
    <row r="12441" ht="12.75" customHeight="1" x14ac:dyDescent="0.2"/>
    <row r="12442" ht="12.75" customHeight="1" x14ac:dyDescent="0.2"/>
    <row r="12443" ht="12.75" customHeight="1" x14ac:dyDescent="0.2"/>
    <row r="12444" ht="12.75" customHeight="1" x14ac:dyDescent="0.2"/>
    <row r="12445" ht="12.75" customHeight="1" x14ac:dyDescent="0.2"/>
    <row r="12446" ht="12.75" customHeight="1" x14ac:dyDescent="0.2"/>
    <row r="12447" ht="12.75" customHeight="1" x14ac:dyDescent="0.2"/>
    <row r="12448" ht="12.75" customHeight="1" x14ac:dyDescent="0.2"/>
    <row r="12449" ht="12.75" customHeight="1" x14ac:dyDescent="0.2"/>
    <row r="12450" ht="12.75" customHeight="1" x14ac:dyDescent="0.2"/>
    <row r="12451" ht="12.75" customHeight="1" x14ac:dyDescent="0.2"/>
    <row r="12452" ht="12.75" customHeight="1" x14ac:dyDescent="0.2"/>
    <row r="12453" ht="12.75" customHeight="1" x14ac:dyDescent="0.2"/>
    <row r="12454" ht="12.75" customHeight="1" x14ac:dyDescent="0.2"/>
    <row r="12455" ht="12.75" customHeight="1" x14ac:dyDescent="0.2"/>
    <row r="12456" ht="12.75" customHeight="1" x14ac:dyDescent="0.2"/>
    <row r="12457" ht="12.75" customHeight="1" x14ac:dyDescent="0.2"/>
    <row r="12458" ht="12.75" customHeight="1" x14ac:dyDescent="0.2"/>
    <row r="12459" ht="12.75" customHeight="1" x14ac:dyDescent="0.2"/>
    <row r="12460" ht="12.75" customHeight="1" x14ac:dyDescent="0.2"/>
    <row r="12461" ht="12.75" customHeight="1" x14ac:dyDescent="0.2"/>
    <row r="12462" ht="12.75" customHeight="1" x14ac:dyDescent="0.2"/>
    <row r="12463" ht="12.75" customHeight="1" x14ac:dyDescent="0.2"/>
    <row r="12464" ht="12.75" customHeight="1" x14ac:dyDescent="0.2"/>
    <row r="12465" ht="12.75" customHeight="1" x14ac:dyDescent="0.2"/>
    <row r="12466" ht="12.75" customHeight="1" x14ac:dyDescent="0.2"/>
    <row r="12467" ht="12.75" customHeight="1" x14ac:dyDescent="0.2"/>
    <row r="12468" ht="12.75" customHeight="1" x14ac:dyDescent="0.2"/>
    <row r="12469" ht="12.75" customHeight="1" x14ac:dyDescent="0.2"/>
    <row r="12470" ht="12.75" customHeight="1" x14ac:dyDescent="0.2"/>
    <row r="12471" ht="12.75" customHeight="1" x14ac:dyDescent="0.2"/>
    <row r="12472" ht="12.75" customHeight="1" x14ac:dyDescent="0.2"/>
    <row r="12473" ht="12.75" customHeight="1" x14ac:dyDescent="0.2"/>
    <row r="12474" ht="12.75" customHeight="1" x14ac:dyDescent="0.2"/>
    <row r="12475" ht="12.75" customHeight="1" x14ac:dyDescent="0.2"/>
    <row r="12476" ht="12.75" customHeight="1" x14ac:dyDescent="0.2"/>
    <row r="12477" ht="12.75" customHeight="1" x14ac:dyDescent="0.2"/>
    <row r="12478" ht="12.75" customHeight="1" x14ac:dyDescent="0.2"/>
    <row r="12479" ht="12.75" customHeight="1" x14ac:dyDescent="0.2"/>
    <row r="12480" ht="12.75" customHeight="1" x14ac:dyDescent="0.2"/>
    <row r="12481" ht="12.75" customHeight="1" x14ac:dyDescent="0.2"/>
    <row r="12482" ht="12.75" customHeight="1" x14ac:dyDescent="0.2"/>
    <row r="12483" ht="12.75" customHeight="1" x14ac:dyDescent="0.2"/>
    <row r="12484" ht="12.75" customHeight="1" x14ac:dyDescent="0.2"/>
    <row r="12485" ht="12.75" customHeight="1" x14ac:dyDescent="0.2"/>
    <row r="12486" ht="12.75" customHeight="1" x14ac:dyDescent="0.2"/>
    <row r="12487" ht="12.75" customHeight="1" x14ac:dyDescent="0.2"/>
    <row r="12488" ht="12.75" customHeight="1" x14ac:dyDescent="0.2"/>
    <row r="12489" ht="12.75" customHeight="1" x14ac:dyDescent="0.2"/>
    <row r="12490" ht="12.75" customHeight="1" x14ac:dyDescent="0.2"/>
    <row r="12491" ht="12.75" customHeight="1" x14ac:dyDescent="0.2"/>
    <row r="12492" ht="12.75" customHeight="1" x14ac:dyDescent="0.2"/>
    <row r="12493" ht="12.75" customHeight="1" x14ac:dyDescent="0.2"/>
    <row r="12494" ht="12.75" customHeight="1" x14ac:dyDescent="0.2"/>
    <row r="12495" ht="12.75" customHeight="1" x14ac:dyDescent="0.2"/>
    <row r="12496" ht="12.75" customHeight="1" x14ac:dyDescent="0.2"/>
    <row r="12497" ht="12.75" customHeight="1" x14ac:dyDescent="0.2"/>
    <row r="12498" ht="12.75" customHeight="1" x14ac:dyDescent="0.2"/>
    <row r="12499" ht="12.75" customHeight="1" x14ac:dyDescent="0.2"/>
    <row r="12500" ht="12.75" customHeight="1" x14ac:dyDescent="0.2"/>
    <row r="12501" ht="12.75" customHeight="1" x14ac:dyDescent="0.2"/>
    <row r="12502" ht="12.75" customHeight="1" x14ac:dyDescent="0.2"/>
    <row r="12503" ht="12.75" customHeight="1" x14ac:dyDescent="0.2"/>
    <row r="12504" ht="12.75" customHeight="1" x14ac:dyDescent="0.2"/>
    <row r="12505" ht="12.75" customHeight="1" x14ac:dyDescent="0.2"/>
    <row r="12506" ht="12.75" customHeight="1" x14ac:dyDescent="0.2"/>
    <row r="12507" ht="12.75" customHeight="1" x14ac:dyDescent="0.2"/>
    <row r="12508" ht="12.75" customHeight="1" x14ac:dyDescent="0.2"/>
    <row r="12509" ht="12.75" customHeight="1" x14ac:dyDescent="0.2"/>
    <row r="12510" ht="12.75" customHeight="1" x14ac:dyDescent="0.2"/>
    <row r="12511" ht="12.75" customHeight="1" x14ac:dyDescent="0.2"/>
    <row r="12512" ht="12.75" customHeight="1" x14ac:dyDescent="0.2"/>
    <row r="12513" ht="12.75" customHeight="1" x14ac:dyDescent="0.2"/>
    <row r="12514" ht="12.75" customHeight="1" x14ac:dyDescent="0.2"/>
    <row r="12515" ht="12.75" customHeight="1" x14ac:dyDescent="0.2"/>
    <row r="12516" ht="12.75" customHeight="1" x14ac:dyDescent="0.2"/>
    <row r="12517" ht="12.75" customHeight="1" x14ac:dyDescent="0.2"/>
    <row r="12518" ht="12.75" customHeight="1" x14ac:dyDescent="0.2"/>
    <row r="12519" ht="12.75" customHeight="1" x14ac:dyDescent="0.2"/>
    <row r="12520" ht="12.75" customHeight="1" x14ac:dyDescent="0.2"/>
    <row r="12521" ht="12.75" customHeight="1" x14ac:dyDescent="0.2"/>
    <row r="12522" ht="12.75" customHeight="1" x14ac:dyDescent="0.2"/>
    <row r="12523" ht="12.75" customHeight="1" x14ac:dyDescent="0.2"/>
    <row r="12524" ht="12.75" customHeight="1" x14ac:dyDescent="0.2"/>
    <row r="12525" ht="12.75" customHeight="1" x14ac:dyDescent="0.2"/>
    <row r="12526" ht="12.75" customHeight="1" x14ac:dyDescent="0.2"/>
    <row r="12527" ht="12.75" customHeight="1" x14ac:dyDescent="0.2"/>
    <row r="12528" ht="12.75" customHeight="1" x14ac:dyDescent="0.2"/>
    <row r="12529" ht="12.75" customHeight="1" x14ac:dyDescent="0.2"/>
    <row r="12530" ht="12.75" customHeight="1" x14ac:dyDescent="0.2"/>
    <row r="12531" ht="12.75" customHeight="1" x14ac:dyDescent="0.2"/>
    <row r="12532" ht="12.75" customHeight="1" x14ac:dyDescent="0.2"/>
    <row r="12533" ht="12.75" customHeight="1" x14ac:dyDescent="0.2"/>
    <row r="12534" ht="12.75" customHeight="1" x14ac:dyDescent="0.2"/>
    <row r="12535" ht="12.75" customHeight="1" x14ac:dyDescent="0.2"/>
    <row r="12536" ht="12.75" customHeight="1" x14ac:dyDescent="0.2"/>
    <row r="12537" ht="12.75" customHeight="1" x14ac:dyDescent="0.2"/>
    <row r="12538" ht="12.75" customHeight="1" x14ac:dyDescent="0.2"/>
    <row r="12539" ht="12.75" customHeight="1" x14ac:dyDescent="0.2"/>
    <row r="12540" ht="12.75" customHeight="1" x14ac:dyDescent="0.2"/>
    <row r="12541" ht="12.75" customHeight="1" x14ac:dyDescent="0.2"/>
    <row r="12542" ht="12.75" customHeight="1" x14ac:dyDescent="0.2"/>
    <row r="12543" ht="12.75" customHeight="1" x14ac:dyDescent="0.2"/>
    <row r="12544" ht="12.75" customHeight="1" x14ac:dyDescent="0.2"/>
    <row r="12545" ht="12.75" customHeight="1" x14ac:dyDescent="0.2"/>
    <row r="12546" ht="12.75" customHeight="1" x14ac:dyDescent="0.2"/>
    <row r="12547" ht="12.75" customHeight="1" x14ac:dyDescent="0.2"/>
    <row r="12548" ht="12.75" customHeight="1" x14ac:dyDescent="0.2"/>
    <row r="12549" ht="12.75" customHeight="1" x14ac:dyDescent="0.2"/>
    <row r="12550" ht="12.75" customHeight="1" x14ac:dyDescent="0.2"/>
    <row r="12551" ht="12.75" customHeight="1" x14ac:dyDescent="0.2"/>
    <row r="12552" ht="12.75" customHeight="1" x14ac:dyDescent="0.2"/>
    <row r="12553" ht="12.75" customHeight="1" x14ac:dyDescent="0.2"/>
    <row r="12554" ht="12.75" customHeight="1" x14ac:dyDescent="0.2"/>
    <row r="12555" ht="12.75" customHeight="1" x14ac:dyDescent="0.2"/>
    <row r="12556" ht="12.75" customHeight="1" x14ac:dyDescent="0.2"/>
    <row r="12557" ht="12.75" customHeight="1" x14ac:dyDescent="0.2"/>
    <row r="12558" ht="12.75" customHeight="1" x14ac:dyDescent="0.2"/>
    <row r="12559" ht="12.75" customHeight="1" x14ac:dyDescent="0.2"/>
    <row r="12560" ht="12.75" customHeight="1" x14ac:dyDescent="0.2"/>
    <row r="12561" ht="12.75" customHeight="1" x14ac:dyDescent="0.2"/>
    <row r="12562" ht="12.75" customHeight="1" x14ac:dyDescent="0.2"/>
    <row r="12563" ht="12.75" customHeight="1" x14ac:dyDescent="0.2"/>
    <row r="12564" ht="12.75" customHeight="1" x14ac:dyDescent="0.2"/>
    <row r="12565" ht="12.75" customHeight="1" x14ac:dyDescent="0.2"/>
    <row r="12566" ht="12.75" customHeight="1" x14ac:dyDescent="0.2"/>
    <row r="12567" ht="12.75" customHeight="1" x14ac:dyDescent="0.2"/>
    <row r="12568" ht="12.75" customHeight="1" x14ac:dyDescent="0.2"/>
    <row r="12569" ht="12.75" customHeight="1" x14ac:dyDescent="0.2"/>
    <row r="12570" ht="12.75" customHeight="1" x14ac:dyDescent="0.2"/>
    <row r="12571" ht="12.75" customHeight="1" x14ac:dyDescent="0.2"/>
    <row r="12572" ht="12.75" customHeight="1" x14ac:dyDescent="0.2"/>
    <row r="12573" ht="12.75" customHeight="1" x14ac:dyDescent="0.2"/>
    <row r="12574" ht="12.75" customHeight="1" x14ac:dyDescent="0.2"/>
    <row r="12575" ht="12.75" customHeight="1" x14ac:dyDescent="0.2"/>
    <row r="12576" ht="12.75" customHeight="1" x14ac:dyDescent="0.2"/>
    <row r="12577" ht="12.75" customHeight="1" x14ac:dyDescent="0.2"/>
    <row r="12578" ht="12.75" customHeight="1" x14ac:dyDescent="0.2"/>
    <row r="12579" ht="12.75" customHeight="1" x14ac:dyDescent="0.2"/>
    <row r="12580" ht="12.75" customHeight="1" x14ac:dyDescent="0.2"/>
    <row r="12581" ht="12.75" customHeight="1" x14ac:dyDescent="0.2"/>
    <row r="12582" ht="12.75" customHeight="1" x14ac:dyDescent="0.2"/>
    <row r="12583" ht="12.75" customHeight="1" x14ac:dyDescent="0.2"/>
    <row r="12584" ht="12.75" customHeight="1" x14ac:dyDescent="0.2"/>
    <row r="12585" ht="12.75" customHeight="1" x14ac:dyDescent="0.2"/>
    <row r="12586" ht="12.75" customHeight="1" x14ac:dyDescent="0.2"/>
    <row r="12587" ht="12.75" customHeight="1" x14ac:dyDescent="0.2"/>
    <row r="12588" ht="12.75" customHeight="1" x14ac:dyDescent="0.2"/>
    <row r="12589" ht="12.75" customHeight="1" x14ac:dyDescent="0.2"/>
    <row r="12590" ht="12.75" customHeight="1" x14ac:dyDescent="0.2"/>
    <row r="12591" ht="12.75" customHeight="1" x14ac:dyDescent="0.2"/>
    <row r="12592" ht="12.75" customHeight="1" x14ac:dyDescent="0.2"/>
    <row r="12593" ht="12.75" customHeight="1" x14ac:dyDescent="0.2"/>
    <row r="12594" ht="12.75" customHeight="1" x14ac:dyDescent="0.2"/>
    <row r="12595" ht="12.75" customHeight="1" x14ac:dyDescent="0.2"/>
    <row r="12596" ht="12.75" customHeight="1" x14ac:dyDescent="0.2"/>
    <row r="12597" ht="12.75" customHeight="1" x14ac:dyDescent="0.2"/>
    <row r="12598" ht="12.75" customHeight="1" x14ac:dyDescent="0.2"/>
    <row r="12599" ht="12.75" customHeight="1" x14ac:dyDescent="0.2"/>
    <row r="12600" ht="12.75" customHeight="1" x14ac:dyDescent="0.2"/>
    <row r="12601" ht="12.75" customHeight="1" x14ac:dyDescent="0.2"/>
    <row r="12602" ht="12.75" customHeight="1" x14ac:dyDescent="0.2"/>
    <row r="12603" ht="12.75" customHeight="1" x14ac:dyDescent="0.2"/>
    <row r="12604" ht="12.75" customHeight="1" x14ac:dyDescent="0.2"/>
    <row r="12605" ht="12.75" customHeight="1" x14ac:dyDescent="0.2"/>
    <row r="12606" ht="12.75" customHeight="1" x14ac:dyDescent="0.2"/>
    <row r="12607" ht="12.75" customHeight="1" x14ac:dyDescent="0.2"/>
    <row r="12608" ht="12.75" customHeight="1" x14ac:dyDescent="0.2"/>
    <row r="12609" ht="12.75" customHeight="1" x14ac:dyDescent="0.2"/>
    <row r="12610" ht="12.75" customHeight="1" x14ac:dyDescent="0.2"/>
    <row r="12611" ht="12.75" customHeight="1" x14ac:dyDescent="0.2"/>
    <row r="12612" ht="12.75" customHeight="1" x14ac:dyDescent="0.2"/>
    <row r="12613" ht="12.75" customHeight="1" x14ac:dyDescent="0.2"/>
    <row r="12614" ht="12.75" customHeight="1" x14ac:dyDescent="0.2"/>
    <row r="12615" ht="12.75" customHeight="1" x14ac:dyDescent="0.2"/>
    <row r="12616" ht="12.75" customHeight="1" x14ac:dyDescent="0.2"/>
    <row r="12617" ht="12.75" customHeight="1" x14ac:dyDescent="0.2"/>
    <row r="12618" ht="12.75" customHeight="1" x14ac:dyDescent="0.2"/>
    <row r="12619" ht="12.75" customHeight="1" x14ac:dyDescent="0.2"/>
    <row r="12620" ht="12.75" customHeight="1" x14ac:dyDescent="0.2"/>
    <row r="12621" ht="12.75" customHeight="1" x14ac:dyDescent="0.2"/>
    <row r="12622" ht="12.75" customHeight="1" x14ac:dyDescent="0.2"/>
    <row r="12623" ht="12.75" customHeight="1" x14ac:dyDescent="0.2"/>
    <row r="12624" ht="12.75" customHeight="1" x14ac:dyDescent="0.2"/>
    <row r="12625" ht="12.75" customHeight="1" x14ac:dyDescent="0.2"/>
    <row r="12626" ht="12.75" customHeight="1" x14ac:dyDescent="0.2"/>
    <row r="12627" ht="12.75" customHeight="1" x14ac:dyDescent="0.2"/>
    <row r="12628" ht="12.75" customHeight="1" x14ac:dyDescent="0.2"/>
    <row r="12629" ht="12.75" customHeight="1" x14ac:dyDescent="0.2"/>
    <row r="12630" ht="12.75" customHeight="1" x14ac:dyDescent="0.2"/>
    <row r="12631" ht="12.75" customHeight="1" x14ac:dyDescent="0.2"/>
    <row r="12632" ht="12.75" customHeight="1" x14ac:dyDescent="0.2"/>
    <row r="12633" ht="12.75" customHeight="1" x14ac:dyDescent="0.2"/>
    <row r="12634" ht="12.75" customHeight="1" x14ac:dyDescent="0.2"/>
    <row r="12635" ht="12.75" customHeight="1" x14ac:dyDescent="0.2"/>
    <row r="12636" ht="12.75" customHeight="1" x14ac:dyDescent="0.2"/>
    <row r="12637" ht="12.75" customHeight="1" x14ac:dyDescent="0.2"/>
    <row r="12638" ht="12.75" customHeight="1" x14ac:dyDescent="0.2"/>
    <row r="12639" ht="12.75" customHeight="1" x14ac:dyDescent="0.2"/>
    <row r="12640" ht="12.75" customHeight="1" x14ac:dyDescent="0.2"/>
    <row r="12641" ht="12.75" customHeight="1" x14ac:dyDescent="0.2"/>
    <row r="12642" ht="12.75" customHeight="1" x14ac:dyDescent="0.2"/>
    <row r="12643" ht="12.75" customHeight="1" x14ac:dyDescent="0.2"/>
    <row r="12644" ht="12.75" customHeight="1" x14ac:dyDescent="0.2"/>
    <row r="12645" ht="12.75" customHeight="1" x14ac:dyDescent="0.2"/>
    <row r="12646" ht="12.75" customHeight="1" x14ac:dyDescent="0.2"/>
    <row r="12647" ht="12.75" customHeight="1" x14ac:dyDescent="0.2"/>
    <row r="12648" ht="12.75" customHeight="1" x14ac:dyDescent="0.2"/>
    <row r="12649" ht="12.75" customHeight="1" x14ac:dyDescent="0.2"/>
    <row r="12650" ht="12.75" customHeight="1" x14ac:dyDescent="0.2"/>
    <row r="12651" ht="12.75" customHeight="1" x14ac:dyDescent="0.2"/>
    <row r="12652" ht="12.75" customHeight="1" x14ac:dyDescent="0.2"/>
    <row r="12653" ht="12.75" customHeight="1" x14ac:dyDescent="0.2"/>
    <row r="12654" ht="12.75" customHeight="1" x14ac:dyDescent="0.2"/>
    <row r="12655" ht="12.75" customHeight="1" x14ac:dyDescent="0.2"/>
    <row r="12656" ht="12.75" customHeight="1" x14ac:dyDescent="0.2"/>
    <row r="12657" ht="12.75" customHeight="1" x14ac:dyDescent="0.2"/>
    <row r="12658" ht="12.75" customHeight="1" x14ac:dyDescent="0.2"/>
    <row r="12659" ht="12.75" customHeight="1" x14ac:dyDescent="0.2"/>
    <row r="12660" ht="12.75" customHeight="1" x14ac:dyDescent="0.2"/>
    <row r="12661" ht="12.75" customHeight="1" x14ac:dyDescent="0.2"/>
    <row r="12662" ht="12.75" customHeight="1" x14ac:dyDescent="0.2"/>
    <row r="12663" ht="12.75" customHeight="1" x14ac:dyDescent="0.2"/>
    <row r="12664" ht="12.75" customHeight="1" x14ac:dyDescent="0.2"/>
    <row r="12665" ht="12.75" customHeight="1" x14ac:dyDescent="0.2"/>
    <row r="12666" ht="12.75" customHeight="1" x14ac:dyDescent="0.2"/>
    <row r="12667" ht="12.75" customHeight="1" x14ac:dyDescent="0.2"/>
    <row r="12668" ht="12.75" customHeight="1" x14ac:dyDescent="0.2"/>
    <row r="12669" ht="12.75" customHeight="1" x14ac:dyDescent="0.2"/>
    <row r="12670" ht="12.75" customHeight="1" x14ac:dyDescent="0.2"/>
    <row r="12671" ht="12.75" customHeight="1" x14ac:dyDescent="0.2"/>
    <row r="12672" ht="12.75" customHeight="1" x14ac:dyDescent="0.2"/>
    <row r="12673" ht="12.75" customHeight="1" x14ac:dyDescent="0.2"/>
    <row r="12674" ht="12.75" customHeight="1" x14ac:dyDescent="0.2"/>
    <row r="12675" ht="12.75" customHeight="1" x14ac:dyDescent="0.2"/>
    <row r="12676" ht="12.75" customHeight="1" x14ac:dyDescent="0.2"/>
    <row r="12677" ht="12.75" customHeight="1" x14ac:dyDescent="0.2"/>
    <row r="12678" ht="12.75" customHeight="1" x14ac:dyDescent="0.2"/>
    <row r="12679" ht="12.75" customHeight="1" x14ac:dyDescent="0.2"/>
    <row r="12680" ht="12.75" customHeight="1" x14ac:dyDescent="0.2"/>
    <row r="12681" ht="12.75" customHeight="1" x14ac:dyDescent="0.2"/>
    <row r="12682" ht="12.75" customHeight="1" x14ac:dyDescent="0.2"/>
    <row r="12683" ht="12.75" customHeight="1" x14ac:dyDescent="0.2"/>
    <row r="12684" ht="12.75" customHeight="1" x14ac:dyDescent="0.2"/>
    <row r="12685" ht="12.75" customHeight="1" x14ac:dyDescent="0.2"/>
    <row r="12686" ht="12.75" customHeight="1" x14ac:dyDescent="0.2"/>
    <row r="12687" ht="12.75" customHeight="1" x14ac:dyDescent="0.2"/>
    <row r="12688" ht="12.75" customHeight="1" x14ac:dyDescent="0.2"/>
    <row r="12689" ht="12.75" customHeight="1" x14ac:dyDescent="0.2"/>
    <row r="12690" ht="12.75" customHeight="1" x14ac:dyDescent="0.2"/>
    <row r="12691" ht="12.75" customHeight="1" x14ac:dyDescent="0.2"/>
    <row r="12692" ht="12.75" customHeight="1" x14ac:dyDescent="0.2"/>
    <row r="12693" ht="12.75" customHeight="1" x14ac:dyDescent="0.2"/>
    <row r="12694" ht="12.75" customHeight="1" x14ac:dyDescent="0.2"/>
    <row r="12695" ht="12.75" customHeight="1" x14ac:dyDescent="0.2"/>
    <row r="12696" ht="12.75" customHeight="1" x14ac:dyDescent="0.2"/>
    <row r="12697" ht="12.75" customHeight="1" x14ac:dyDescent="0.2"/>
    <row r="12698" ht="12.75" customHeight="1" x14ac:dyDescent="0.2"/>
    <row r="12699" ht="12.75" customHeight="1" x14ac:dyDescent="0.2"/>
    <row r="12700" ht="12.75" customHeight="1" x14ac:dyDescent="0.2"/>
    <row r="12701" ht="12.75" customHeight="1" x14ac:dyDescent="0.2"/>
    <row r="12702" ht="12.75" customHeight="1" x14ac:dyDescent="0.2"/>
    <row r="12703" ht="12.75" customHeight="1" x14ac:dyDescent="0.2"/>
    <row r="12704" ht="12.75" customHeight="1" x14ac:dyDescent="0.2"/>
    <row r="12705" ht="12.75" customHeight="1" x14ac:dyDescent="0.2"/>
    <row r="12706" ht="12.75" customHeight="1" x14ac:dyDescent="0.2"/>
    <row r="12707" ht="12.75" customHeight="1" x14ac:dyDescent="0.2"/>
    <row r="12708" ht="12.75" customHeight="1" x14ac:dyDescent="0.2"/>
    <row r="12709" ht="12.75" customHeight="1" x14ac:dyDescent="0.2"/>
    <row r="12710" ht="12.75" customHeight="1" x14ac:dyDescent="0.2"/>
    <row r="12711" ht="12.75" customHeight="1" x14ac:dyDescent="0.2"/>
    <row r="12712" ht="12.75" customHeight="1" x14ac:dyDescent="0.2"/>
    <row r="12713" ht="12.75" customHeight="1" x14ac:dyDescent="0.2"/>
    <row r="12714" ht="12.75" customHeight="1" x14ac:dyDescent="0.2"/>
    <row r="12715" ht="12.75" customHeight="1" x14ac:dyDescent="0.2"/>
    <row r="12716" ht="12.75" customHeight="1" x14ac:dyDescent="0.2"/>
    <row r="12717" ht="12.75" customHeight="1" x14ac:dyDescent="0.2"/>
    <row r="12718" ht="12.75" customHeight="1" x14ac:dyDescent="0.2"/>
    <row r="12719" ht="12.75" customHeight="1" x14ac:dyDescent="0.2"/>
    <row r="12720" ht="12.75" customHeight="1" x14ac:dyDescent="0.2"/>
    <row r="12721" ht="12.75" customHeight="1" x14ac:dyDescent="0.2"/>
    <row r="12722" ht="12.75" customHeight="1" x14ac:dyDescent="0.2"/>
    <row r="12723" ht="12.75" customHeight="1" x14ac:dyDescent="0.2"/>
    <row r="12724" ht="12.75" customHeight="1" x14ac:dyDescent="0.2"/>
    <row r="12725" ht="12.75" customHeight="1" x14ac:dyDescent="0.2"/>
    <row r="12726" ht="12.75" customHeight="1" x14ac:dyDescent="0.2"/>
    <row r="12727" ht="12.75" customHeight="1" x14ac:dyDescent="0.2"/>
    <row r="12728" ht="12.75" customHeight="1" x14ac:dyDescent="0.2"/>
    <row r="12729" ht="12.75" customHeight="1" x14ac:dyDescent="0.2"/>
    <row r="12730" ht="12.75" customHeight="1" x14ac:dyDescent="0.2"/>
    <row r="12731" ht="12.75" customHeight="1" x14ac:dyDescent="0.2"/>
    <row r="12732" ht="12.75" customHeight="1" x14ac:dyDescent="0.2"/>
    <row r="12733" ht="12.75" customHeight="1" x14ac:dyDescent="0.2"/>
    <row r="12734" ht="12.75" customHeight="1" x14ac:dyDescent="0.2"/>
    <row r="12735" ht="12.75" customHeight="1" x14ac:dyDescent="0.2"/>
    <row r="12736" ht="12.75" customHeight="1" x14ac:dyDescent="0.2"/>
    <row r="12737" ht="12.75" customHeight="1" x14ac:dyDescent="0.2"/>
    <row r="12738" ht="12.75" customHeight="1" x14ac:dyDescent="0.2"/>
    <row r="12739" ht="12.75" customHeight="1" x14ac:dyDescent="0.2"/>
    <row r="12740" ht="12.75" customHeight="1" x14ac:dyDescent="0.2"/>
    <row r="12741" ht="12.75" customHeight="1" x14ac:dyDescent="0.2"/>
    <row r="12742" ht="12.75" customHeight="1" x14ac:dyDescent="0.2"/>
    <row r="12743" ht="12.75" customHeight="1" x14ac:dyDescent="0.2"/>
    <row r="12744" ht="12.75" customHeight="1" x14ac:dyDescent="0.2"/>
    <row r="12745" ht="12.75" customHeight="1" x14ac:dyDescent="0.2"/>
    <row r="12746" ht="12.75" customHeight="1" x14ac:dyDescent="0.2"/>
    <row r="12747" ht="12.75" customHeight="1" x14ac:dyDescent="0.2"/>
    <row r="12748" ht="12.75" customHeight="1" x14ac:dyDescent="0.2"/>
    <row r="12749" ht="12.75" customHeight="1" x14ac:dyDescent="0.2"/>
    <row r="12750" ht="12.75" customHeight="1" x14ac:dyDescent="0.2"/>
    <row r="12751" ht="12.75" customHeight="1" x14ac:dyDescent="0.2"/>
    <row r="12752" ht="12.75" customHeight="1" x14ac:dyDescent="0.2"/>
    <row r="12753" ht="12.75" customHeight="1" x14ac:dyDescent="0.2"/>
    <row r="12754" ht="12.75" customHeight="1" x14ac:dyDescent="0.2"/>
    <row r="12755" ht="12.75" customHeight="1" x14ac:dyDescent="0.2"/>
    <row r="12756" ht="12.75" customHeight="1" x14ac:dyDescent="0.2"/>
    <row r="12757" ht="12.75" customHeight="1" x14ac:dyDescent="0.2"/>
    <row r="12758" ht="12.75" customHeight="1" x14ac:dyDescent="0.2"/>
    <row r="12759" ht="12.75" customHeight="1" x14ac:dyDescent="0.2"/>
    <row r="12760" ht="12.75" customHeight="1" x14ac:dyDescent="0.2"/>
    <row r="12761" ht="12.75" customHeight="1" x14ac:dyDescent="0.2"/>
    <row r="12762" ht="12.75" customHeight="1" x14ac:dyDescent="0.2"/>
    <row r="12763" ht="12.75" customHeight="1" x14ac:dyDescent="0.2"/>
    <row r="12764" ht="12.75" customHeight="1" x14ac:dyDescent="0.2"/>
    <row r="12765" ht="12.75" customHeight="1" x14ac:dyDescent="0.2"/>
    <row r="12766" ht="12.75" customHeight="1" x14ac:dyDescent="0.2"/>
    <row r="12767" ht="12.75" customHeight="1" x14ac:dyDescent="0.2"/>
    <row r="12768" ht="12.75" customHeight="1" x14ac:dyDescent="0.2"/>
    <row r="12769" ht="12.75" customHeight="1" x14ac:dyDescent="0.2"/>
    <row r="12770" ht="12.75" customHeight="1" x14ac:dyDescent="0.2"/>
    <row r="12771" ht="12.75" customHeight="1" x14ac:dyDescent="0.2"/>
    <row r="12772" ht="12.75" customHeight="1" x14ac:dyDescent="0.2"/>
    <row r="12773" ht="12.75" customHeight="1" x14ac:dyDescent="0.2"/>
    <row r="12774" ht="12.75" customHeight="1" x14ac:dyDescent="0.2"/>
    <row r="12775" ht="12.75" customHeight="1" x14ac:dyDescent="0.2"/>
    <row r="12776" ht="12.75" customHeight="1" x14ac:dyDescent="0.2"/>
    <row r="12777" ht="12.75" customHeight="1" x14ac:dyDescent="0.2"/>
    <row r="12778" ht="12.75" customHeight="1" x14ac:dyDescent="0.2"/>
    <row r="12779" ht="12.75" customHeight="1" x14ac:dyDescent="0.2"/>
    <row r="12780" ht="12.75" customHeight="1" x14ac:dyDescent="0.2"/>
    <row r="12781" ht="12.75" customHeight="1" x14ac:dyDescent="0.2"/>
    <row r="12782" ht="12.75" customHeight="1" x14ac:dyDescent="0.2"/>
    <row r="12783" ht="12.75" customHeight="1" x14ac:dyDescent="0.2"/>
    <row r="12784" ht="12.75" customHeight="1" x14ac:dyDescent="0.2"/>
    <row r="12785" ht="12.75" customHeight="1" x14ac:dyDescent="0.2"/>
    <row r="12786" ht="12.75" customHeight="1" x14ac:dyDescent="0.2"/>
    <row r="12787" ht="12.75" customHeight="1" x14ac:dyDescent="0.2"/>
    <row r="12788" ht="12.75" customHeight="1" x14ac:dyDescent="0.2"/>
    <row r="12789" ht="12.75" customHeight="1" x14ac:dyDescent="0.2"/>
    <row r="12790" ht="12.75" customHeight="1" x14ac:dyDescent="0.2"/>
    <row r="12791" ht="12.75" customHeight="1" x14ac:dyDescent="0.2"/>
    <row r="12792" ht="12.75" customHeight="1" x14ac:dyDescent="0.2"/>
    <row r="12793" ht="12.75" customHeight="1" x14ac:dyDescent="0.2"/>
    <row r="12794" ht="12.75" customHeight="1" x14ac:dyDescent="0.2"/>
    <row r="12795" ht="12.75" customHeight="1" x14ac:dyDescent="0.2"/>
    <row r="12796" ht="12.75" customHeight="1" x14ac:dyDescent="0.2"/>
    <row r="12797" ht="12.75" customHeight="1" x14ac:dyDescent="0.2"/>
    <row r="12798" ht="12.75" customHeight="1" x14ac:dyDescent="0.2"/>
    <row r="12799" ht="12.75" customHeight="1" x14ac:dyDescent="0.2"/>
    <row r="12800" ht="12.75" customHeight="1" x14ac:dyDescent="0.2"/>
    <row r="12801" ht="12.75" customHeight="1" x14ac:dyDescent="0.2"/>
    <row r="12802" ht="12.75" customHeight="1" x14ac:dyDescent="0.2"/>
    <row r="12803" ht="12.75" customHeight="1" x14ac:dyDescent="0.2"/>
    <row r="12804" ht="12.75" customHeight="1" x14ac:dyDescent="0.2"/>
    <row r="12805" ht="12.75" customHeight="1" x14ac:dyDescent="0.2"/>
    <row r="12806" ht="12.75" customHeight="1" x14ac:dyDescent="0.2"/>
    <row r="12807" ht="12.75" customHeight="1" x14ac:dyDescent="0.2"/>
    <row r="12808" ht="12.75" customHeight="1" x14ac:dyDescent="0.2"/>
    <row r="12809" ht="12.75" customHeight="1" x14ac:dyDescent="0.2"/>
    <row r="12810" ht="12.75" customHeight="1" x14ac:dyDescent="0.2"/>
    <row r="12811" ht="12.75" customHeight="1" x14ac:dyDescent="0.2"/>
    <row r="12812" ht="12.75" customHeight="1" x14ac:dyDescent="0.2"/>
    <row r="12813" ht="12.75" customHeight="1" x14ac:dyDescent="0.2"/>
    <row r="12814" ht="12.75" customHeight="1" x14ac:dyDescent="0.2"/>
    <row r="12815" ht="12.75" customHeight="1" x14ac:dyDescent="0.2"/>
    <row r="12816" ht="12.75" customHeight="1" x14ac:dyDescent="0.2"/>
    <row r="12817" ht="12.75" customHeight="1" x14ac:dyDescent="0.2"/>
    <row r="12818" ht="12.75" customHeight="1" x14ac:dyDescent="0.2"/>
    <row r="12819" ht="12.75" customHeight="1" x14ac:dyDescent="0.2"/>
    <row r="12820" ht="12.75" customHeight="1" x14ac:dyDescent="0.2"/>
    <row r="12821" ht="12.75" customHeight="1" x14ac:dyDescent="0.2"/>
    <row r="12822" ht="12.75" customHeight="1" x14ac:dyDescent="0.2"/>
    <row r="12823" ht="12.75" customHeight="1" x14ac:dyDescent="0.2"/>
    <row r="12824" ht="12.75" customHeight="1" x14ac:dyDescent="0.2"/>
    <row r="12825" ht="12.75" customHeight="1" x14ac:dyDescent="0.2"/>
    <row r="12826" ht="12.75" customHeight="1" x14ac:dyDescent="0.2"/>
    <row r="12827" ht="12.75" customHeight="1" x14ac:dyDescent="0.2"/>
    <row r="12828" ht="12.75" customHeight="1" x14ac:dyDescent="0.2"/>
    <row r="12829" ht="12.75" customHeight="1" x14ac:dyDescent="0.2"/>
    <row r="12830" ht="12.75" customHeight="1" x14ac:dyDescent="0.2"/>
    <row r="12831" ht="12.75" customHeight="1" x14ac:dyDescent="0.2"/>
    <row r="12832" ht="12.75" customHeight="1" x14ac:dyDescent="0.2"/>
    <row r="12833" ht="12.75" customHeight="1" x14ac:dyDescent="0.2"/>
    <row r="12834" ht="12.75" customHeight="1" x14ac:dyDescent="0.2"/>
    <row r="12835" ht="12.75" customHeight="1" x14ac:dyDescent="0.2"/>
    <row r="12836" ht="12.75" customHeight="1" x14ac:dyDescent="0.2"/>
    <row r="12837" ht="12.75" customHeight="1" x14ac:dyDescent="0.2"/>
    <row r="12838" ht="12.75" customHeight="1" x14ac:dyDescent="0.2"/>
    <row r="12839" ht="12.75" customHeight="1" x14ac:dyDescent="0.2"/>
    <row r="12840" ht="12.75" customHeight="1" x14ac:dyDescent="0.2"/>
    <row r="12841" ht="12.75" customHeight="1" x14ac:dyDescent="0.2"/>
    <row r="12842" ht="12.75" customHeight="1" x14ac:dyDescent="0.2"/>
    <row r="12843" ht="12.75" customHeight="1" x14ac:dyDescent="0.2"/>
    <row r="12844" ht="12.75" customHeight="1" x14ac:dyDescent="0.2"/>
    <row r="12845" ht="12.75" customHeight="1" x14ac:dyDescent="0.2"/>
    <row r="12846" ht="12.75" customHeight="1" x14ac:dyDescent="0.2"/>
    <row r="12847" ht="12.75" customHeight="1" x14ac:dyDescent="0.2"/>
    <row r="12848" ht="12.75" customHeight="1" x14ac:dyDescent="0.2"/>
    <row r="12849" ht="12.75" customHeight="1" x14ac:dyDescent="0.2"/>
    <row r="12850" ht="12.75" customHeight="1" x14ac:dyDescent="0.2"/>
    <row r="12851" ht="12.75" customHeight="1" x14ac:dyDescent="0.2"/>
    <row r="12852" ht="12.75" customHeight="1" x14ac:dyDescent="0.2"/>
    <row r="12853" ht="12.75" customHeight="1" x14ac:dyDescent="0.2"/>
    <row r="12854" ht="12.75" customHeight="1" x14ac:dyDescent="0.2"/>
    <row r="12855" ht="12.75" customHeight="1" x14ac:dyDescent="0.2"/>
    <row r="12856" ht="12.75" customHeight="1" x14ac:dyDescent="0.2"/>
    <row r="12857" ht="12.75" customHeight="1" x14ac:dyDescent="0.2"/>
    <row r="12858" ht="12.75" customHeight="1" x14ac:dyDescent="0.2"/>
    <row r="12859" ht="12.75" customHeight="1" x14ac:dyDescent="0.2"/>
    <row r="12860" ht="12.75" customHeight="1" x14ac:dyDescent="0.2"/>
    <row r="12861" ht="12.75" customHeight="1" x14ac:dyDescent="0.2"/>
    <row r="12862" ht="12.75" customHeight="1" x14ac:dyDescent="0.2"/>
    <row r="12863" ht="12.75" customHeight="1" x14ac:dyDescent="0.2"/>
    <row r="12864" ht="12.75" customHeight="1" x14ac:dyDescent="0.2"/>
    <row r="12865" ht="12.75" customHeight="1" x14ac:dyDescent="0.2"/>
    <row r="12866" ht="12.75" customHeight="1" x14ac:dyDescent="0.2"/>
    <row r="12867" ht="12.75" customHeight="1" x14ac:dyDescent="0.2"/>
    <row r="12868" ht="12.75" customHeight="1" x14ac:dyDescent="0.2"/>
    <row r="12869" ht="12.75" customHeight="1" x14ac:dyDescent="0.2"/>
    <row r="12870" ht="12.75" customHeight="1" x14ac:dyDescent="0.2"/>
    <row r="12871" ht="12.75" customHeight="1" x14ac:dyDescent="0.2"/>
    <row r="12872" ht="12.75" customHeight="1" x14ac:dyDescent="0.2"/>
    <row r="12873" ht="12.75" customHeight="1" x14ac:dyDescent="0.2"/>
    <row r="12874" ht="12.75" customHeight="1" x14ac:dyDescent="0.2"/>
    <row r="12875" ht="12.75" customHeight="1" x14ac:dyDescent="0.2"/>
    <row r="12876" ht="12.75" customHeight="1" x14ac:dyDescent="0.2"/>
    <row r="12877" ht="12.75" customHeight="1" x14ac:dyDescent="0.2"/>
    <row r="12878" ht="12.75" customHeight="1" x14ac:dyDescent="0.2"/>
    <row r="12879" ht="12.75" customHeight="1" x14ac:dyDescent="0.2"/>
    <row r="12880" ht="12.75" customHeight="1" x14ac:dyDescent="0.2"/>
    <row r="12881" ht="12.75" customHeight="1" x14ac:dyDescent="0.2"/>
    <row r="12882" ht="12.75" customHeight="1" x14ac:dyDescent="0.2"/>
    <row r="12883" ht="12.75" customHeight="1" x14ac:dyDescent="0.2"/>
    <row r="12884" ht="12.75" customHeight="1" x14ac:dyDescent="0.2"/>
    <row r="12885" ht="12.75" customHeight="1" x14ac:dyDescent="0.2"/>
    <row r="12886" ht="12.75" customHeight="1" x14ac:dyDescent="0.2"/>
    <row r="12887" ht="12.75" customHeight="1" x14ac:dyDescent="0.2"/>
    <row r="12888" ht="12.75" customHeight="1" x14ac:dyDescent="0.2"/>
    <row r="12889" ht="12.75" customHeight="1" x14ac:dyDescent="0.2"/>
    <row r="12890" ht="12.75" customHeight="1" x14ac:dyDescent="0.2"/>
    <row r="12891" ht="12.75" customHeight="1" x14ac:dyDescent="0.2"/>
    <row r="12892" ht="12.75" customHeight="1" x14ac:dyDescent="0.2"/>
    <row r="12893" ht="12.75" customHeight="1" x14ac:dyDescent="0.2"/>
    <row r="12894" ht="12.75" customHeight="1" x14ac:dyDescent="0.2"/>
    <row r="12895" ht="12.75" customHeight="1" x14ac:dyDescent="0.2"/>
    <row r="12896" ht="12.75" customHeight="1" x14ac:dyDescent="0.2"/>
    <row r="12897" ht="12.75" customHeight="1" x14ac:dyDescent="0.2"/>
    <row r="12898" ht="12.75" customHeight="1" x14ac:dyDescent="0.2"/>
    <row r="12899" ht="12.75" customHeight="1" x14ac:dyDescent="0.2"/>
    <row r="12900" ht="12.75" customHeight="1" x14ac:dyDescent="0.2"/>
    <row r="12901" ht="12.75" customHeight="1" x14ac:dyDescent="0.2"/>
    <row r="12902" ht="12.75" customHeight="1" x14ac:dyDescent="0.2"/>
    <row r="12903" ht="12.75" customHeight="1" x14ac:dyDescent="0.2"/>
    <row r="12904" ht="12.75" customHeight="1" x14ac:dyDescent="0.2"/>
    <row r="12905" ht="12.75" customHeight="1" x14ac:dyDescent="0.2"/>
    <row r="12906" ht="12.75" customHeight="1" x14ac:dyDescent="0.2"/>
    <row r="12907" ht="12.75" customHeight="1" x14ac:dyDescent="0.2"/>
    <row r="12908" ht="12.75" customHeight="1" x14ac:dyDescent="0.2"/>
    <row r="12909" ht="12.75" customHeight="1" x14ac:dyDescent="0.2"/>
    <row r="12910" ht="12.75" customHeight="1" x14ac:dyDescent="0.2"/>
    <row r="12911" ht="12.75" customHeight="1" x14ac:dyDescent="0.2"/>
    <row r="12912" ht="12.75" customHeight="1" x14ac:dyDescent="0.2"/>
    <row r="12913" ht="12.75" customHeight="1" x14ac:dyDescent="0.2"/>
    <row r="12914" ht="12.75" customHeight="1" x14ac:dyDescent="0.2"/>
    <row r="12915" ht="12.75" customHeight="1" x14ac:dyDescent="0.2"/>
    <row r="12916" ht="12.75" customHeight="1" x14ac:dyDescent="0.2"/>
    <row r="12917" ht="12.75" customHeight="1" x14ac:dyDescent="0.2"/>
    <row r="12918" ht="12.75" customHeight="1" x14ac:dyDescent="0.2"/>
    <row r="12919" ht="12.75" customHeight="1" x14ac:dyDescent="0.2"/>
    <row r="12920" ht="12.75" customHeight="1" x14ac:dyDescent="0.2"/>
    <row r="12921" ht="12.75" customHeight="1" x14ac:dyDescent="0.2"/>
    <row r="12922" ht="12.75" customHeight="1" x14ac:dyDescent="0.2"/>
    <row r="12923" ht="12.75" customHeight="1" x14ac:dyDescent="0.2"/>
    <row r="12924" ht="12.75" customHeight="1" x14ac:dyDescent="0.2"/>
    <row r="12925" ht="12.75" customHeight="1" x14ac:dyDescent="0.2"/>
    <row r="12926" ht="12.75" customHeight="1" x14ac:dyDescent="0.2"/>
    <row r="12927" ht="12.75" customHeight="1" x14ac:dyDescent="0.2"/>
    <row r="12928" ht="12.75" customHeight="1" x14ac:dyDescent="0.2"/>
    <row r="12929" ht="12.75" customHeight="1" x14ac:dyDescent="0.2"/>
    <row r="12930" ht="12.75" customHeight="1" x14ac:dyDescent="0.2"/>
    <row r="12931" ht="12.75" customHeight="1" x14ac:dyDescent="0.2"/>
    <row r="12932" ht="12.75" customHeight="1" x14ac:dyDescent="0.2"/>
    <row r="12933" ht="12.75" customHeight="1" x14ac:dyDescent="0.2"/>
    <row r="12934" ht="12.75" customHeight="1" x14ac:dyDescent="0.2"/>
    <row r="12935" ht="12.75" customHeight="1" x14ac:dyDescent="0.2"/>
    <row r="12936" ht="12.75" customHeight="1" x14ac:dyDescent="0.2"/>
    <row r="12937" ht="12.75" customHeight="1" x14ac:dyDescent="0.2"/>
    <row r="12938" ht="12.75" customHeight="1" x14ac:dyDescent="0.2"/>
    <row r="12939" ht="12.75" customHeight="1" x14ac:dyDescent="0.2"/>
    <row r="12940" ht="12.75" customHeight="1" x14ac:dyDescent="0.2"/>
    <row r="12941" ht="12.75" customHeight="1" x14ac:dyDescent="0.2"/>
    <row r="12942" ht="12.75" customHeight="1" x14ac:dyDescent="0.2"/>
    <row r="12943" ht="12.75" customHeight="1" x14ac:dyDescent="0.2"/>
    <row r="12944" ht="12.75" customHeight="1" x14ac:dyDescent="0.2"/>
    <row r="12945" ht="12.75" customHeight="1" x14ac:dyDescent="0.2"/>
    <row r="12946" ht="12.75" customHeight="1" x14ac:dyDescent="0.2"/>
    <row r="12947" ht="12.75" customHeight="1" x14ac:dyDescent="0.2"/>
    <row r="12948" ht="12.75" customHeight="1" x14ac:dyDescent="0.2"/>
    <row r="12949" ht="12.75" customHeight="1" x14ac:dyDescent="0.2"/>
    <row r="12950" ht="12.75" customHeight="1" x14ac:dyDescent="0.2"/>
    <row r="12951" ht="12.75" customHeight="1" x14ac:dyDescent="0.2"/>
    <row r="12952" ht="12.75" customHeight="1" x14ac:dyDescent="0.2"/>
    <row r="12953" ht="12.75" customHeight="1" x14ac:dyDescent="0.2"/>
    <row r="12954" ht="12.75" customHeight="1" x14ac:dyDescent="0.2"/>
    <row r="12955" ht="12.75" customHeight="1" x14ac:dyDescent="0.2"/>
    <row r="12956" ht="12.75" customHeight="1" x14ac:dyDescent="0.2"/>
    <row r="12957" ht="12.75" customHeight="1" x14ac:dyDescent="0.2"/>
    <row r="12958" ht="12.75" customHeight="1" x14ac:dyDescent="0.2"/>
    <row r="12959" ht="12.75" customHeight="1" x14ac:dyDescent="0.2"/>
    <row r="12960" ht="12.75" customHeight="1" x14ac:dyDescent="0.2"/>
    <row r="12961" ht="12.75" customHeight="1" x14ac:dyDescent="0.2"/>
    <row r="12962" ht="12.75" customHeight="1" x14ac:dyDescent="0.2"/>
    <row r="12963" ht="12.75" customHeight="1" x14ac:dyDescent="0.2"/>
    <row r="12964" ht="12.75" customHeight="1" x14ac:dyDescent="0.2"/>
    <row r="12965" ht="12.75" customHeight="1" x14ac:dyDescent="0.2"/>
    <row r="12966" ht="12.75" customHeight="1" x14ac:dyDescent="0.2"/>
    <row r="12967" ht="12.75" customHeight="1" x14ac:dyDescent="0.2"/>
    <row r="12968" ht="12.75" customHeight="1" x14ac:dyDescent="0.2"/>
    <row r="12969" ht="12.75" customHeight="1" x14ac:dyDescent="0.2"/>
    <row r="12970" ht="12.75" customHeight="1" x14ac:dyDescent="0.2"/>
    <row r="12971" ht="12.75" customHeight="1" x14ac:dyDescent="0.2"/>
    <row r="12972" ht="12.75" customHeight="1" x14ac:dyDescent="0.2"/>
    <row r="12973" ht="12.75" customHeight="1" x14ac:dyDescent="0.2"/>
    <row r="12974" ht="12.75" customHeight="1" x14ac:dyDescent="0.2"/>
    <row r="12975" ht="12.75" customHeight="1" x14ac:dyDescent="0.2"/>
    <row r="12976" ht="12.75" customHeight="1" x14ac:dyDescent="0.2"/>
    <row r="12977" ht="12.75" customHeight="1" x14ac:dyDescent="0.2"/>
    <row r="12978" ht="12.75" customHeight="1" x14ac:dyDescent="0.2"/>
    <row r="12979" ht="12.75" customHeight="1" x14ac:dyDescent="0.2"/>
    <row r="12980" ht="12.75" customHeight="1" x14ac:dyDescent="0.2"/>
    <row r="12981" ht="12.75" customHeight="1" x14ac:dyDescent="0.2"/>
    <row r="12982" ht="12.75" customHeight="1" x14ac:dyDescent="0.2"/>
    <row r="12983" ht="12.75" customHeight="1" x14ac:dyDescent="0.2"/>
    <row r="12984" ht="12.75" customHeight="1" x14ac:dyDescent="0.2"/>
    <row r="12985" ht="12.75" customHeight="1" x14ac:dyDescent="0.2"/>
    <row r="12986" ht="12.75" customHeight="1" x14ac:dyDescent="0.2"/>
    <row r="12987" ht="12.75" customHeight="1" x14ac:dyDescent="0.2"/>
    <row r="12988" ht="12.75" customHeight="1" x14ac:dyDescent="0.2"/>
    <row r="12989" ht="12.75" customHeight="1" x14ac:dyDescent="0.2"/>
    <row r="12990" ht="12.75" customHeight="1" x14ac:dyDescent="0.2"/>
    <row r="12991" ht="12.75" customHeight="1" x14ac:dyDescent="0.2"/>
    <row r="12992" ht="12.75" customHeight="1" x14ac:dyDescent="0.2"/>
    <row r="12993" ht="12.75" customHeight="1" x14ac:dyDescent="0.2"/>
    <row r="12994" ht="12.75" customHeight="1" x14ac:dyDescent="0.2"/>
    <row r="12995" ht="12.75" customHeight="1" x14ac:dyDescent="0.2"/>
    <row r="12996" ht="12.75" customHeight="1" x14ac:dyDescent="0.2"/>
    <row r="12997" ht="12.75" customHeight="1" x14ac:dyDescent="0.2"/>
    <row r="12998" ht="12.75" customHeight="1" x14ac:dyDescent="0.2"/>
    <row r="12999" ht="12.75" customHeight="1" x14ac:dyDescent="0.2"/>
    <row r="13000" ht="12.75" customHeight="1" x14ac:dyDescent="0.2"/>
    <row r="13001" ht="12.75" customHeight="1" x14ac:dyDescent="0.2"/>
    <row r="13002" ht="12.75" customHeight="1" x14ac:dyDescent="0.2"/>
    <row r="13003" ht="12.75" customHeight="1" x14ac:dyDescent="0.2"/>
    <row r="13004" ht="12.75" customHeight="1" x14ac:dyDescent="0.2"/>
    <row r="13005" ht="12.75" customHeight="1" x14ac:dyDescent="0.2"/>
    <row r="13006" ht="12.75" customHeight="1" x14ac:dyDescent="0.2"/>
    <row r="13007" ht="12.75" customHeight="1" x14ac:dyDescent="0.2"/>
    <row r="13008" ht="12.75" customHeight="1" x14ac:dyDescent="0.2"/>
    <row r="13009" ht="12.75" customHeight="1" x14ac:dyDescent="0.2"/>
    <row r="13010" ht="12.75" customHeight="1" x14ac:dyDescent="0.2"/>
    <row r="13011" ht="12.75" customHeight="1" x14ac:dyDescent="0.2"/>
    <row r="13012" ht="12.75" customHeight="1" x14ac:dyDescent="0.2"/>
    <row r="13013" ht="12.75" customHeight="1" x14ac:dyDescent="0.2"/>
    <row r="13014" ht="12.75" customHeight="1" x14ac:dyDescent="0.2"/>
    <row r="13015" ht="12.75" customHeight="1" x14ac:dyDescent="0.2"/>
    <row r="13016" ht="12.75" customHeight="1" x14ac:dyDescent="0.2"/>
    <row r="13017" ht="12.75" customHeight="1" x14ac:dyDescent="0.2"/>
    <row r="13018" ht="12.75" customHeight="1" x14ac:dyDescent="0.2"/>
    <row r="13019" ht="12.75" customHeight="1" x14ac:dyDescent="0.2"/>
    <row r="13020" ht="12.75" customHeight="1" x14ac:dyDescent="0.2"/>
    <row r="13021" ht="12.75" customHeight="1" x14ac:dyDescent="0.2"/>
    <row r="13022" ht="12.75" customHeight="1" x14ac:dyDescent="0.2"/>
    <row r="13023" ht="12.75" customHeight="1" x14ac:dyDescent="0.2"/>
    <row r="13024" ht="12.75" customHeight="1" x14ac:dyDescent="0.2"/>
    <row r="13025" ht="12.75" customHeight="1" x14ac:dyDescent="0.2"/>
    <row r="13026" ht="12.75" customHeight="1" x14ac:dyDescent="0.2"/>
    <row r="13027" ht="12.75" customHeight="1" x14ac:dyDescent="0.2"/>
    <row r="13028" ht="12.75" customHeight="1" x14ac:dyDescent="0.2"/>
    <row r="13029" ht="12.75" customHeight="1" x14ac:dyDescent="0.2"/>
    <row r="13030" ht="12.75" customHeight="1" x14ac:dyDescent="0.2"/>
    <row r="13031" ht="12.75" customHeight="1" x14ac:dyDescent="0.2"/>
    <row r="13032" ht="12.75" customHeight="1" x14ac:dyDescent="0.2"/>
    <row r="13033" ht="12.75" customHeight="1" x14ac:dyDescent="0.2"/>
    <row r="13034" ht="12.75" customHeight="1" x14ac:dyDescent="0.2"/>
    <row r="13035" ht="12.75" customHeight="1" x14ac:dyDescent="0.2"/>
    <row r="13036" ht="12.75" customHeight="1" x14ac:dyDescent="0.2"/>
    <row r="13037" ht="12.75" customHeight="1" x14ac:dyDescent="0.2"/>
    <row r="13038" ht="12.75" customHeight="1" x14ac:dyDescent="0.2"/>
    <row r="13039" ht="12.75" customHeight="1" x14ac:dyDescent="0.2"/>
    <row r="13040" ht="12.75" customHeight="1" x14ac:dyDescent="0.2"/>
    <row r="13041" ht="12.75" customHeight="1" x14ac:dyDescent="0.2"/>
    <row r="13042" ht="12.75" customHeight="1" x14ac:dyDescent="0.2"/>
    <row r="13043" ht="12.75" customHeight="1" x14ac:dyDescent="0.2"/>
    <row r="13044" ht="12.75" customHeight="1" x14ac:dyDescent="0.2"/>
    <row r="13045" ht="12.75" customHeight="1" x14ac:dyDescent="0.2"/>
    <row r="13046" ht="12.75" customHeight="1" x14ac:dyDescent="0.2"/>
    <row r="13047" ht="12.75" customHeight="1" x14ac:dyDescent="0.2"/>
    <row r="13048" ht="12.75" customHeight="1" x14ac:dyDescent="0.2"/>
    <row r="13049" ht="12.75" customHeight="1" x14ac:dyDescent="0.2"/>
    <row r="13050" ht="12.75" customHeight="1" x14ac:dyDescent="0.2"/>
    <row r="13051" ht="12.75" customHeight="1" x14ac:dyDescent="0.2"/>
    <row r="13052" ht="12.75" customHeight="1" x14ac:dyDescent="0.2"/>
    <row r="13053" ht="12.75" customHeight="1" x14ac:dyDescent="0.2"/>
    <row r="13054" ht="12.75" customHeight="1" x14ac:dyDescent="0.2"/>
    <row r="13055" ht="12.75" customHeight="1" x14ac:dyDescent="0.2"/>
    <row r="13056" ht="12.75" customHeight="1" x14ac:dyDescent="0.2"/>
    <row r="13057" ht="12.75" customHeight="1" x14ac:dyDescent="0.2"/>
    <row r="13058" ht="12.75" customHeight="1" x14ac:dyDescent="0.2"/>
    <row r="13059" ht="12.75" customHeight="1" x14ac:dyDescent="0.2"/>
    <row r="13060" ht="12.75" customHeight="1" x14ac:dyDescent="0.2"/>
    <row r="13061" ht="12.75" customHeight="1" x14ac:dyDescent="0.2"/>
    <row r="13062" ht="12.75" customHeight="1" x14ac:dyDescent="0.2"/>
    <row r="13063" ht="12.75" customHeight="1" x14ac:dyDescent="0.2"/>
    <row r="13064" ht="12.75" customHeight="1" x14ac:dyDescent="0.2"/>
    <row r="13065" ht="12.75" customHeight="1" x14ac:dyDescent="0.2"/>
    <row r="13066" ht="12.75" customHeight="1" x14ac:dyDescent="0.2"/>
    <row r="13067" ht="12.75" customHeight="1" x14ac:dyDescent="0.2"/>
    <row r="13068" ht="12.75" customHeight="1" x14ac:dyDescent="0.2"/>
    <row r="13069" ht="12.75" customHeight="1" x14ac:dyDescent="0.2"/>
    <row r="13070" ht="12.75" customHeight="1" x14ac:dyDescent="0.2"/>
    <row r="13071" ht="12.75" customHeight="1" x14ac:dyDescent="0.2"/>
    <row r="13072" ht="12.75" customHeight="1" x14ac:dyDescent="0.2"/>
    <row r="13073" ht="12.75" customHeight="1" x14ac:dyDescent="0.2"/>
    <row r="13074" ht="12.75" customHeight="1" x14ac:dyDescent="0.2"/>
    <row r="13075" ht="12.75" customHeight="1" x14ac:dyDescent="0.2"/>
    <row r="13076" ht="12.75" customHeight="1" x14ac:dyDescent="0.2"/>
    <row r="13077" ht="12.75" customHeight="1" x14ac:dyDescent="0.2"/>
    <row r="13078" ht="12.75" customHeight="1" x14ac:dyDescent="0.2"/>
    <row r="13079" ht="12.75" customHeight="1" x14ac:dyDescent="0.2"/>
    <row r="13080" ht="12.75" customHeight="1" x14ac:dyDescent="0.2"/>
    <row r="13081" ht="12.75" customHeight="1" x14ac:dyDescent="0.2"/>
    <row r="13082" ht="12.75" customHeight="1" x14ac:dyDescent="0.2"/>
    <row r="13083" ht="12.75" customHeight="1" x14ac:dyDescent="0.2"/>
    <row r="13084" ht="12.75" customHeight="1" x14ac:dyDescent="0.2"/>
    <row r="13085" ht="12.75" customHeight="1" x14ac:dyDescent="0.2"/>
    <row r="13086" ht="12.75" customHeight="1" x14ac:dyDescent="0.2"/>
    <row r="13087" ht="12.75" customHeight="1" x14ac:dyDescent="0.2"/>
    <row r="13088" ht="12.75" customHeight="1" x14ac:dyDescent="0.2"/>
    <row r="13089" ht="12.75" customHeight="1" x14ac:dyDescent="0.2"/>
    <row r="13090" ht="12.75" customHeight="1" x14ac:dyDescent="0.2"/>
    <row r="13091" ht="12.75" customHeight="1" x14ac:dyDescent="0.2"/>
    <row r="13092" ht="12.75" customHeight="1" x14ac:dyDescent="0.2"/>
    <row r="13093" ht="12.75" customHeight="1" x14ac:dyDescent="0.2"/>
    <row r="13094" ht="12.75" customHeight="1" x14ac:dyDescent="0.2"/>
    <row r="13095" ht="12.75" customHeight="1" x14ac:dyDescent="0.2"/>
    <row r="13096" ht="12.75" customHeight="1" x14ac:dyDescent="0.2"/>
    <row r="13097" ht="12.75" customHeight="1" x14ac:dyDescent="0.2"/>
    <row r="13098" ht="12.75" customHeight="1" x14ac:dyDescent="0.2"/>
    <row r="13099" ht="12.75" customHeight="1" x14ac:dyDescent="0.2"/>
    <row r="13100" ht="12.75" customHeight="1" x14ac:dyDescent="0.2"/>
    <row r="13101" ht="12.75" customHeight="1" x14ac:dyDescent="0.2"/>
    <row r="13102" ht="12.75" customHeight="1" x14ac:dyDescent="0.2"/>
    <row r="13103" ht="12.75" customHeight="1" x14ac:dyDescent="0.2"/>
    <row r="13104" ht="12.75" customHeight="1" x14ac:dyDescent="0.2"/>
    <row r="13105" ht="12.75" customHeight="1" x14ac:dyDescent="0.2"/>
    <row r="13106" ht="12.75" customHeight="1" x14ac:dyDescent="0.2"/>
    <row r="13107" ht="12.75" customHeight="1" x14ac:dyDescent="0.2"/>
    <row r="13108" ht="12.75" customHeight="1" x14ac:dyDescent="0.2"/>
    <row r="13109" ht="12.75" customHeight="1" x14ac:dyDescent="0.2"/>
    <row r="13110" ht="12.75" customHeight="1" x14ac:dyDescent="0.2"/>
    <row r="13111" ht="12.75" customHeight="1" x14ac:dyDescent="0.2"/>
    <row r="13112" ht="12.75" customHeight="1" x14ac:dyDescent="0.2"/>
    <row r="13113" ht="12.75" customHeight="1" x14ac:dyDescent="0.2"/>
    <row r="13114" ht="12.75" customHeight="1" x14ac:dyDescent="0.2"/>
    <row r="13115" ht="12.75" customHeight="1" x14ac:dyDescent="0.2"/>
    <row r="13116" ht="12.75" customHeight="1" x14ac:dyDescent="0.2"/>
    <row r="13117" ht="12.75" customHeight="1" x14ac:dyDescent="0.2"/>
    <row r="13118" ht="12.75" customHeight="1" x14ac:dyDescent="0.2"/>
    <row r="13119" ht="12.75" customHeight="1" x14ac:dyDescent="0.2"/>
    <row r="13120" ht="12.75" customHeight="1" x14ac:dyDescent="0.2"/>
    <row r="13121" ht="12.75" customHeight="1" x14ac:dyDescent="0.2"/>
    <row r="13122" ht="12.75" customHeight="1" x14ac:dyDescent="0.2"/>
    <row r="13123" ht="12.75" customHeight="1" x14ac:dyDescent="0.2"/>
    <row r="13124" ht="12.75" customHeight="1" x14ac:dyDescent="0.2"/>
    <row r="13125" ht="12.75" customHeight="1" x14ac:dyDescent="0.2"/>
    <row r="13126" ht="12.75" customHeight="1" x14ac:dyDescent="0.2"/>
    <row r="13127" ht="12.75" customHeight="1" x14ac:dyDescent="0.2"/>
    <row r="13128" ht="12.75" customHeight="1" x14ac:dyDescent="0.2"/>
    <row r="13129" ht="12.75" customHeight="1" x14ac:dyDescent="0.2"/>
    <row r="13130" ht="12.75" customHeight="1" x14ac:dyDescent="0.2"/>
    <row r="13131" ht="12.75" customHeight="1" x14ac:dyDescent="0.2"/>
    <row r="13132" ht="12.75" customHeight="1" x14ac:dyDescent="0.2"/>
    <row r="13133" ht="12.75" customHeight="1" x14ac:dyDescent="0.2"/>
    <row r="13134" ht="12.75" customHeight="1" x14ac:dyDescent="0.2"/>
    <row r="13135" ht="12.75" customHeight="1" x14ac:dyDescent="0.2"/>
    <row r="13136" ht="12.75" customHeight="1" x14ac:dyDescent="0.2"/>
    <row r="13137" ht="12.75" customHeight="1" x14ac:dyDescent="0.2"/>
    <row r="13138" ht="12.75" customHeight="1" x14ac:dyDescent="0.2"/>
    <row r="13139" ht="12.75" customHeight="1" x14ac:dyDescent="0.2"/>
    <row r="13140" ht="12.75" customHeight="1" x14ac:dyDescent="0.2"/>
    <row r="13141" ht="12.75" customHeight="1" x14ac:dyDescent="0.2"/>
    <row r="13142" ht="12.75" customHeight="1" x14ac:dyDescent="0.2"/>
    <row r="13143" ht="12.75" customHeight="1" x14ac:dyDescent="0.2"/>
    <row r="13144" ht="12.75" customHeight="1" x14ac:dyDescent="0.2"/>
    <row r="13145" ht="12.75" customHeight="1" x14ac:dyDescent="0.2"/>
    <row r="13146" ht="12.75" customHeight="1" x14ac:dyDescent="0.2"/>
    <row r="13147" ht="12.75" customHeight="1" x14ac:dyDescent="0.2"/>
    <row r="13148" ht="12.75" customHeight="1" x14ac:dyDescent="0.2"/>
    <row r="13149" ht="12.75" customHeight="1" x14ac:dyDescent="0.2"/>
    <row r="13150" ht="12.75" customHeight="1" x14ac:dyDescent="0.2"/>
    <row r="13151" ht="12.75" customHeight="1" x14ac:dyDescent="0.2"/>
    <row r="13152" ht="12.75" customHeight="1" x14ac:dyDescent="0.2"/>
    <row r="13153" ht="12.75" customHeight="1" x14ac:dyDescent="0.2"/>
    <row r="13154" ht="12.75" customHeight="1" x14ac:dyDescent="0.2"/>
    <row r="13155" ht="12.75" customHeight="1" x14ac:dyDescent="0.2"/>
    <row r="13156" ht="12.75" customHeight="1" x14ac:dyDescent="0.2"/>
    <row r="13157" ht="12.75" customHeight="1" x14ac:dyDescent="0.2"/>
    <row r="13158" ht="12.75" customHeight="1" x14ac:dyDescent="0.2"/>
    <row r="13159" ht="12.75" customHeight="1" x14ac:dyDescent="0.2"/>
    <row r="13160" ht="12.75" customHeight="1" x14ac:dyDescent="0.2"/>
    <row r="13161" ht="12.75" customHeight="1" x14ac:dyDescent="0.2"/>
    <row r="13162" ht="12.75" customHeight="1" x14ac:dyDescent="0.2"/>
    <row r="13163" ht="12.75" customHeight="1" x14ac:dyDescent="0.2"/>
    <row r="13164" ht="12.75" customHeight="1" x14ac:dyDescent="0.2"/>
    <row r="13165" ht="12.75" customHeight="1" x14ac:dyDescent="0.2"/>
    <row r="13166" ht="12.75" customHeight="1" x14ac:dyDescent="0.2"/>
    <row r="13167" ht="12.75" customHeight="1" x14ac:dyDescent="0.2"/>
    <row r="13168" ht="12.75" customHeight="1" x14ac:dyDescent="0.2"/>
    <row r="13169" ht="12.75" customHeight="1" x14ac:dyDescent="0.2"/>
    <row r="13170" ht="12.75" customHeight="1" x14ac:dyDescent="0.2"/>
    <row r="13171" ht="12.75" customHeight="1" x14ac:dyDescent="0.2"/>
    <row r="13172" ht="12.75" customHeight="1" x14ac:dyDescent="0.2"/>
    <row r="13173" ht="12.75" customHeight="1" x14ac:dyDescent="0.2"/>
    <row r="13174" ht="12.75" customHeight="1" x14ac:dyDescent="0.2"/>
    <row r="13175" ht="12.75" customHeight="1" x14ac:dyDescent="0.2"/>
    <row r="13176" ht="12.75" customHeight="1" x14ac:dyDescent="0.2"/>
    <row r="13177" ht="12.75" customHeight="1" x14ac:dyDescent="0.2"/>
    <row r="13178" ht="12.75" customHeight="1" x14ac:dyDescent="0.2"/>
    <row r="13179" ht="12.75" customHeight="1" x14ac:dyDescent="0.2"/>
    <row r="13180" ht="12.75" customHeight="1" x14ac:dyDescent="0.2"/>
    <row r="13181" ht="12.75" customHeight="1" x14ac:dyDescent="0.2"/>
    <row r="13182" ht="12.75" customHeight="1" x14ac:dyDescent="0.2"/>
    <row r="13183" ht="12.75" customHeight="1" x14ac:dyDescent="0.2"/>
    <row r="13184" ht="12.75" customHeight="1" x14ac:dyDescent="0.2"/>
    <row r="13185" ht="12.75" customHeight="1" x14ac:dyDescent="0.2"/>
    <row r="13186" ht="12.75" customHeight="1" x14ac:dyDescent="0.2"/>
    <row r="13187" ht="12.75" customHeight="1" x14ac:dyDescent="0.2"/>
    <row r="13188" ht="12.75" customHeight="1" x14ac:dyDescent="0.2"/>
    <row r="13189" ht="12.75" customHeight="1" x14ac:dyDescent="0.2"/>
    <row r="13190" ht="12.75" customHeight="1" x14ac:dyDescent="0.2"/>
    <row r="13191" ht="12.75" customHeight="1" x14ac:dyDescent="0.2"/>
    <row r="13192" ht="12.75" customHeight="1" x14ac:dyDescent="0.2"/>
    <row r="13193" ht="12.75" customHeight="1" x14ac:dyDescent="0.2"/>
    <row r="13194" ht="12.75" customHeight="1" x14ac:dyDescent="0.2"/>
    <row r="13195" ht="12.75" customHeight="1" x14ac:dyDescent="0.2"/>
    <row r="13196" ht="12.75" customHeight="1" x14ac:dyDescent="0.2"/>
    <row r="13197" ht="12.75" customHeight="1" x14ac:dyDescent="0.2"/>
    <row r="13198" ht="12.75" customHeight="1" x14ac:dyDescent="0.2"/>
    <row r="13199" ht="12.75" customHeight="1" x14ac:dyDescent="0.2"/>
    <row r="13200" ht="12.75" customHeight="1" x14ac:dyDescent="0.2"/>
    <row r="13201" ht="12.75" customHeight="1" x14ac:dyDescent="0.2"/>
    <row r="13202" ht="12.75" customHeight="1" x14ac:dyDescent="0.2"/>
    <row r="13203" ht="12.75" customHeight="1" x14ac:dyDescent="0.2"/>
    <row r="13204" ht="12.75" customHeight="1" x14ac:dyDescent="0.2"/>
    <row r="13205" ht="12.75" customHeight="1" x14ac:dyDescent="0.2"/>
    <row r="13206" ht="12.75" customHeight="1" x14ac:dyDescent="0.2"/>
    <row r="13207" ht="12.75" customHeight="1" x14ac:dyDescent="0.2"/>
    <row r="13208" ht="12.75" customHeight="1" x14ac:dyDescent="0.2"/>
    <row r="13209" ht="12.75" customHeight="1" x14ac:dyDescent="0.2"/>
    <row r="13210" ht="12.75" customHeight="1" x14ac:dyDescent="0.2"/>
    <row r="13211" ht="12.75" customHeight="1" x14ac:dyDescent="0.2"/>
    <row r="13212" ht="12.75" customHeight="1" x14ac:dyDescent="0.2"/>
    <row r="13213" ht="12.75" customHeight="1" x14ac:dyDescent="0.2"/>
    <row r="13214" ht="12.75" customHeight="1" x14ac:dyDescent="0.2"/>
    <row r="13215" ht="12.75" customHeight="1" x14ac:dyDescent="0.2"/>
    <row r="13216" ht="12.75" customHeight="1" x14ac:dyDescent="0.2"/>
    <row r="13217" ht="12.75" customHeight="1" x14ac:dyDescent="0.2"/>
    <row r="13218" ht="12.75" customHeight="1" x14ac:dyDescent="0.2"/>
    <row r="13219" ht="12.75" customHeight="1" x14ac:dyDescent="0.2"/>
    <row r="13220" ht="12.75" customHeight="1" x14ac:dyDescent="0.2"/>
    <row r="13221" ht="12.75" customHeight="1" x14ac:dyDescent="0.2"/>
    <row r="13222" ht="12.75" customHeight="1" x14ac:dyDescent="0.2"/>
    <row r="13223" ht="12.75" customHeight="1" x14ac:dyDescent="0.2"/>
    <row r="13224" ht="12.75" customHeight="1" x14ac:dyDescent="0.2"/>
    <row r="13225" ht="12.75" customHeight="1" x14ac:dyDescent="0.2"/>
    <row r="13226" ht="12.75" customHeight="1" x14ac:dyDescent="0.2"/>
    <row r="13227" ht="12.75" customHeight="1" x14ac:dyDescent="0.2"/>
    <row r="13228" ht="12.75" customHeight="1" x14ac:dyDescent="0.2"/>
    <row r="13229" ht="12.75" customHeight="1" x14ac:dyDescent="0.2"/>
    <row r="13230" ht="12.75" customHeight="1" x14ac:dyDescent="0.2"/>
    <row r="13231" ht="12.75" customHeight="1" x14ac:dyDescent="0.2"/>
    <row r="13232" ht="12.75" customHeight="1" x14ac:dyDescent="0.2"/>
    <row r="13233" ht="12.75" customHeight="1" x14ac:dyDescent="0.2"/>
    <row r="13234" ht="12.75" customHeight="1" x14ac:dyDescent="0.2"/>
    <row r="13235" ht="12.75" customHeight="1" x14ac:dyDescent="0.2"/>
    <row r="13236" ht="12.75" customHeight="1" x14ac:dyDescent="0.2"/>
    <row r="13237" ht="12.75" customHeight="1" x14ac:dyDescent="0.2"/>
    <row r="13238" ht="12.75" customHeight="1" x14ac:dyDescent="0.2"/>
    <row r="13239" ht="12.75" customHeight="1" x14ac:dyDescent="0.2"/>
    <row r="13240" ht="12.75" customHeight="1" x14ac:dyDescent="0.2"/>
    <row r="13241" ht="12.75" customHeight="1" x14ac:dyDescent="0.2"/>
    <row r="13242" ht="12.75" customHeight="1" x14ac:dyDescent="0.2"/>
    <row r="13243" ht="12.75" customHeight="1" x14ac:dyDescent="0.2"/>
    <row r="13244" ht="12.75" customHeight="1" x14ac:dyDescent="0.2"/>
    <row r="13245" ht="12.75" customHeight="1" x14ac:dyDescent="0.2"/>
    <row r="13246" ht="12.75" customHeight="1" x14ac:dyDescent="0.2"/>
    <row r="13247" ht="12.75" customHeight="1" x14ac:dyDescent="0.2"/>
    <row r="13248" ht="12.75" customHeight="1" x14ac:dyDescent="0.2"/>
    <row r="13249" ht="12.75" customHeight="1" x14ac:dyDescent="0.2"/>
    <row r="13250" ht="12.75" customHeight="1" x14ac:dyDescent="0.2"/>
    <row r="13251" ht="12.75" customHeight="1" x14ac:dyDescent="0.2"/>
    <row r="13252" ht="12.75" customHeight="1" x14ac:dyDescent="0.2"/>
    <row r="13253" ht="12.75" customHeight="1" x14ac:dyDescent="0.2"/>
    <row r="13254" ht="12.75" customHeight="1" x14ac:dyDescent="0.2"/>
    <row r="13255" ht="12.75" customHeight="1" x14ac:dyDescent="0.2"/>
    <row r="13256" ht="12.75" customHeight="1" x14ac:dyDescent="0.2"/>
    <row r="13257" ht="12.75" customHeight="1" x14ac:dyDescent="0.2"/>
    <row r="13258" ht="12.75" customHeight="1" x14ac:dyDescent="0.2"/>
    <row r="13259" ht="12.75" customHeight="1" x14ac:dyDescent="0.2"/>
    <row r="13260" ht="12.75" customHeight="1" x14ac:dyDescent="0.2"/>
    <row r="13261" ht="12.75" customHeight="1" x14ac:dyDescent="0.2"/>
    <row r="13262" ht="12.75" customHeight="1" x14ac:dyDescent="0.2"/>
    <row r="13263" ht="12.75" customHeight="1" x14ac:dyDescent="0.2"/>
    <row r="13264" ht="12.75" customHeight="1" x14ac:dyDescent="0.2"/>
    <row r="13265" ht="12.75" customHeight="1" x14ac:dyDescent="0.2"/>
    <row r="13266" ht="12.75" customHeight="1" x14ac:dyDescent="0.2"/>
    <row r="13267" ht="12.75" customHeight="1" x14ac:dyDescent="0.2"/>
    <row r="13268" ht="12.75" customHeight="1" x14ac:dyDescent="0.2"/>
    <row r="13269" ht="12.75" customHeight="1" x14ac:dyDescent="0.2"/>
    <row r="13270" ht="12.75" customHeight="1" x14ac:dyDescent="0.2"/>
    <row r="13271" ht="12.75" customHeight="1" x14ac:dyDescent="0.2"/>
    <row r="13272" ht="12.75" customHeight="1" x14ac:dyDescent="0.2"/>
    <row r="13273" ht="12.75" customHeight="1" x14ac:dyDescent="0.2"/>
    <row r="13274" ht="12.75" customHeight="1" x14ac:dyDescent="0.2"/>
    <row r="13275" ht="12.75" customHeight="1" x14ac:dyDescent="0.2"/>
    <row r="13276" ht="12.75" customHeight="1" x14ac:dyDescent="0.2"/>
    <row r="13277" ht="12.75" customHeight="1" x14ac:dyDescent="0.2"/>
    <row r="13278" ht="12.75" customHeight="1" x14ac:dyDescent="0.2"/>
    <row r="13279" ht="12.75" customHeight="1" x14ac:dyDescent="0.2"/>
    <row r="13280" ht="12.75" customHeight="1" x14ac:dyDescent="0.2"/>
    <row r="13281" ht="12.75" customHeight="1" x14ac:dyDescent="0.2"/>
    <row r="13282" ht="12.75" customHeight="1" x14ac:dyDescent="0.2"/>
    <row r="13283" ht="12.75" customHeight="1" x14ac:dyDescent="0.2"/>
    <row r="13284" ht="12.75" customHeight="1" x14ac:dyDescent="0.2"/>
    <row r="13285" ht="12.75" customHeight="1" x14ac:dyDescent="0.2"/>
    <row r="13286" ht="12.75" customHeight="1" x14ac:dyDescent="0.2"/>
    <row r="13287" ht="12.75" customHeight="1" x14ac:dyDescent="0.2"/>
    <row r="13288" ht="12.75" customHeight="1" x14ac:dyDescent="0.2"/>
    <row r="13289" ht="12.75" customHeight="1" x14ac:dyDescent="0.2"/>
    <row r="13290" ht="12.75" customHeight="1" x14ac:dyDescent="0.2"/>
    <row r="13291" ht="12.75" customHeight="1" x14ac:dyDescent="0.2"/>
    <row r="13292" ht="12.75" customHeight="1" x14ac:dyDescent="0.2"/>
    <row r="13293" ht="12.75" customHeight="1" x14ac:dyDescent="0.2"/>
    <row r="13294" ht="12.75" customHeight="1" x14ac:dyDescent="0.2"/>
    <row r="13295" ht="12.75" customHeight="1" x14ac:dyDescent="0.2"/>
    <row r="13296" ht="12.75" customHeight="1" x14ac:dyDescent="0.2"/>
    <row r="13297" ht="12.75" customHeight="1" x14ac:dyDescent="0.2"/>
    <row r="13298" ht="12.75" customHeight="1" x14ac:dyDescent="0.2"/>
    <row r="13299" ht="12.75" customHeight="1" x14ac:dyDescent="0.2"/>
    <row r="13300" ht="12.75" customHeight="1" x14ac:dyDescent="0.2"/>
    <row r="13301" ht="12.75" customHeight="1" x14ac:dyDescent="0.2"/>
    <row r="13302" ht="12.75" customHeight="1" x14ac:dyDescent="0.2"/>
    <row r="13303" ht="12.75" customHeight="1" x14ac:dyDescent="0.2"/>
    <row r="13304" ht="12.75" customHeight="1" x14ac:dyDescent="0.2"/>
    <row r="13305" ht="12.75" customHeight="1" x14ac:dyDescent="0.2"/>
    <row r="13306" ht="12.75" customHeight="1" x14ac:dyDescent="0.2"/>
    <row r="13307" ht="12.75" customHeight="1" x14ac:dyDescent="0.2"/>
    <row r="13308" ht="12.75" customHeight="1" x14ac:dyDescent="0.2"/>
    <row r="13309" ht="12.75" customHeight="1" x14ac:dyDescent="0.2"/>
    <row r="13310" ht="12.75" customHeight="1" x14ac:dyDescent="0.2"/>
    <row r="13311" ht="12.75" customHeight="1" x14ac:dyDescent="0.2"/>
    <row r="13312" ht="12.75" customHeight="1" x14ac:dyDescent="0.2"/>
    <row r="13313" ht="12.75" customHeight="1" x14ac:dyDescent="0.2"/>
    <row r="13314" ht="12.75" customHeight="1" x14ac:dyDescent="0.2"/>
    <row r="13315" ht="12.75" customHeight="1" x14ac:dyDescent="0.2"/>
    <row r="13316" ht="12.75" customHeight="1" x14ac:dyDescent="0.2"/>
    <row r="13317" ht="12.75" customHeight="1" x14ac:dyDescent="0.2"/>
    <row r="13318" ht="12.75" customHeight="1" x14ac:dyDescent="0.2"/>
    <row r="13319" ht="12.75" customHeight="1" x14ac:dyDescent="0.2"/>
    <row r="13320" ht="12.75" customHeight="1" x14ac:dyDescent="0.2"/>
    <row r="13321" ht="12.75" customHeight="1" x14ac:dyDescent="0.2"/>
    <row r="13322" ht="12.75" customHeight="1" x14ac:dyDescent="0.2"/>
    <row r="13323" ht="12.75" customHeight="1" x14ac:dyDescent="0.2"/>
    <row r="13324" ht="12.75" customHeight="1" x14ac:dyDescent="0.2"/>
    <row r="13325" ht="12.75" customHeight="1" x14ac:dyDescent="0.2"/>
    <row r="13326" ht="12.75" customHeight="1" x14ac:dyDescent="0.2"/>
    <row r="13327" ht="12.75" customHeight="1" x14ac:dyDescent="0.2"/>
    <row r="13328" ht="12.75" customHeight="1" x14ac:dyDescent="0.2"/>
    <row r="13329" ht="12.75" customHeight="1" x14ac:dyDescent="0.2"/>
    <row r="13330" ht="12.75" customHeight="1" x14ac:dyDescent="0.2"/>
    <row r="13331" ht="12.75" customHeight="1" x14ac:dyDescent="0.2"/>
    <row r="13332" ht="12.75" customHeight="1" x14ac:dyDescent="0.2"/>
    <row r="13333" ht="12.75" customHeight="1" x14ac:dyDescent="0.2"/>
    <row r="13334" ht="12.75" customHeight="1" x14ac:dyDescent="0.2"/>
    <row r="13335" ht="12.75" customHeight="1" x14ac:dyDescent="0.2"/>
    <row r="13336" ht="12.75" customHeight="1" x14ac:dyDescent="0.2"/>
    <row r="13337" ht="12.75" customHeight="1" x14ac:dyDescent="0.2"/>
    <row r="13338" ht="12.75" customHeight="1" x14ac:dyDescent="0.2"/>
    <row r="13339" ht="12.75" customHeight="1" x14ac:dyDescent="0.2"/>
    <row r="13340" ht="12.75" customHeight="1" x14ac:dyDescent="0.2"/>
    <row r="13341" ht="12.75" customHeight="1" x14ac:dyDescent="0.2"/>
    <row r="13342" ht="12.75" customHeight="1" x14ac:dyDescent="0.2"/>
    <row r="13343" ht="12.75" customHeight="1" x14ac:dyDescent="0.2"/>
    <row r="13344" ht="12.75" customHeight="1" x14ac:dyDescent="0.2"/>
    <row r="13345" ht="12.75" customHeight="1" x14ac:dyDescent="0.2"/>
    <row r="13346" ht="12.75" customHeight="1" x14ac:dyDescent="0.2"/>
    <row r="13347" ht="12.75" customHeight="1" x14ac:dyDescent="0.2"/>
    <row r="13348" ht="12.75" customHeight="1" x14ac:dyDescent="0.2"/>
    <row r="13349" ht="12.75" customHeight="1" x14ac:dyDescent="0.2"/>
    <row r="13350" ht="12.75" customHeight="1" x14ac:dyDescent="0.2"/>
    <row r="13351" ht="12.75" customHeight="1" x14ac:dyDescent="0.2"/>
    <row r="13352" ht="12.75" customHeight="1" x14ac:dyDescent="0.2"/>
    <row r="13353" ht="12.75" customHeight="1" x14ac:dyDescent="0.2"/>
    <row r="13354" ht="12.75" customHeight="1" x14ac:dyDescent="0.2"/>
    <row r="13355" ht="12.75" customHeight="1" x14ac:dyDescent="0.2"/>
    <row r="13356" ht="12.75" customHeight="1" x14ac:dyDescent="0.2"/>
    <row r="13357" ht="12.75" customHeight="1" x14ac:dyDescent="0.2"/>
    <row r="13358" ht="12.75" customHeight="1" x14ac:dyDescent="0.2"/>
    <row r="13359" ht="12.75" customHeight="1" x14ac:dyDescent="0.2"/>
    <row r="13360" ht="12.75" customHeight="1" x14ac:dyDescent="0.2"/>
    <row r="13361" ht="12.75" customHeight="1" x14ac:dyDescent="0.2"/>
    <row r="13362" ht="12.75" customHeight="1" x14ac:dyDescent="0.2"/>
    <row r="13363" ht="12.75" customHeight="1" x14ac:dyDescent="0.2"/>
    <row r="13364" ht="12.75" customHeight="1" x14ac:dyDescent="0.2"/>
    <row r="13365" ht="12.75" customHeight="1" x14ac:dyDescent="0.2"/>
    <row r="13366" ht="12.75" customHeight="1" x14ac:dyDescent="0.2"/>
    <row r="13367" ht="12.75" customHeight="1" x14ac:dyDescent="0.2"/>
    <row r="13368" ht="12.75" customHeight="1" x14ac:dyDescent="0.2"/>
    <row r="13369" ht="12.75" customHeight="1" x14ac:dyDescent="0.2"/>
    <row r="13370" ht="12.75" customHeight="1" x14ac:dyDescent="0.2"/>
    <row r="13371" ht="12.75" customHeight="1" x14ac:dyDescent="0.2"/>
    <row r="13372" ht="12.75" customHeight="1" x14ac:dyDescent="0.2"/>
    <row r="13373" ht="12.75" customHeight="1" x14ac:dyDescent="0.2"/>
    <row r="13374" ht="12.75" customHeight="1" x14ac:dyDescent="0.2"/>
    <row r="13375" ht="12.75" customHeight="1" x14ac:dyDescent="0.2"/>
    <row r="13376" ht="12.75" customHeight="1" x14ac:dyDescent="0.2"/>
    <row r="13377" ht="12.75" customHeight="1" x14ac:dyDescent="0.2"/>
    <row r="13378" ht="12.75" customHeight="1" x14ac:dyDescent="0.2"/>
    <row r="13379" ht="12.75" customHeight="1" x14ac:dyDescent="0.2"/>
    <row r="13380" ht="12.75" customHeight="1" x14ac:dyDescent="0.2"/>
    <row r="13381" ht="12.75" customHeight="1" x14ac:dyDescent="0.2"/>
    <row r="13382" ht="12.75" customHeight="1" x14ac:dyDescent="0.2"/>
    <row r="13383" ht="12.75" customHeight="1" x14ac:dyDescent="0.2"/>
    <row r="13384" ht="12.75" customHeight="1" x14ac:dyDescent="0.2"/>
    <row r="13385" ht="12.75" customHeight="1" x14ac:dyDescent="0.2"/>
    <row r="13386" ht="12.75" customHeight="1" x14ac:dyDescent="0.2"/>
    <row r="13387" ht="12.75" customHeight="1" x14ac:dyDescent="0.2"/>
    <row r="13388" ht="12.75" customHeight="1" x14ac:dyDescent="0.2"/>
    <row r="13389" ht="12.75" customHeight="1" x14ac:dyDescent="0.2"/>
    <row r="13390" ht="12.75" customHeight="1" x14ac:dyDescent="0.2"/>
    <row r="13391" ht="12.75" customHeight="1" x14ac:dyDescent="0.2"/>
    <row r="13392" ht="12.75" customHeight="1" x14ac:dyDescent="0.2"/>
    <row r="13393" ht="12.75" customHeight="1" x14ac:dyDescent="0.2"/>
    <row r="13394" ht="12.75" customHeight="1" x14ac:dyDescent="0.2"/>
    <row r="13395" ht="12.75" customHeight="1" x14ac:dyDescent="0.2"/>
    <row r="13396" ht="12.75" customHeight="1" x14ac:dyDescent="0.2"/>
    <row r="13397" ht="12.75" customHeight="1" x14ac:dyDescent="0.2"/>
    <row r="13398" ht="12.75" customHeight="1" x14ac:dyDescent="0.2"/>
    <row r="13399" ht="12.75" customHeight="1" x14ac:dyDescent="0.2"/>
    <row r="13400" ht="12.75" customHeight="1" x14ac:dyDescent="0.2"/>
    <row r="13401" ht="12.75" customHeight="1" x14ac:dyDescent="0.2"/>
    <row r="13402" ht="12.75" customHeight="1" x14ac:dyDescent="0.2"/>
    <row r="13403" ht="12.75" customHeight="1" x14ac:dyDescent="0.2"/>
    <row r="13404" ht="12.75" customHeight="1" x14ac:dyDescent="0.2"/>
    <row r="13405" ht="12.75" customHeight="1" x14ac:dyDescent="0.2"/>
    <row r="13406" ht="12.75" customHeight="1" x14ac:dyDescent="0.2"/>
    <row r="13407" ht="12.75" customHeight="1" x14ac:dyDescent="0.2"/>
    <row r="13408" ht="12.75" customHeight="1" x14ac:dyDescent="0.2"/>
    <row r="13409" ht="12.75" customHeight="1" x14ac:dyDescent="0.2"/>
    <row r="13410" ht="12.75" customHeight="1" x14ac:dyDescent="0.2"/>
    <row r="13411" ht="12.75" customHeight="1" x14ac:dyDescent="0.2"/>
    <row r="13412" ht="12.75" customHeight="1" x14ac:dyDescent="0.2"/>
    <row r="13413" ht="12.75" customHeight="1" x14ac:dyDescent="0.2"/>
    <row r="13414" ht="12.75" customHeight="1" x14ac:dyDescent="0.2"/>
    <row r="13415" ht="12.75" customHeight="1" x14ac:dyDescent="0.2"/>
    <row r="13416" ht="12.75" customHeight="1" x14ac:dyDescent="0.2"/>
    <row r="13417" ht="12.75" customHeight="1" x14ac:dyDescent="0.2"/>
    <row r="13418" ht="12.75" customHeight="1" x14ac:dyDescent="0.2"/>
    <row r="13419" ht="12.75" customHeight="1" x14ac:dyDescent="0.2"/>
    <row r="13420" ht="12.75" customHeight="1" x14ac:dyDescent="0.2"/>
    <row r="13421" ht="12.75" customHeight="1" x14ac:dyDescent="0.2"/>
    <row r="13422" ht="12.75" customHeight="1" x14ac:dyDescent="0.2"/>
    <row r="13423" ht="12.75" customHeight="1" x14ac:dyDescent="0.2"/>
    <row r="13424" ht="12.75" customHeight="1" x14ac:dyDescent="0.2"/>
    <row r="13425" ht="12.75" customHeight="1" x14ac:dyDescent="0.2"/>
    <row r="13426" ht="12.75" customHeight="1" x14ac:dyDescent="0.2"/>
    <row r="13427" ht="12.75" customHeight="1" x14ac:dyDescent="0.2"/>
    <row r="13428" ht="12.75" customHeight="1" x14ac:dyDescent="0.2"/>
    <row r="13429" ht="12.75" customHeight="1" x14ac:dyDescent="0.2"/>
    <row r="13430" ht="12.75" customHeight="1" x14ac:dyDescent="0.2"/>
    <row r="13431" ht="12.75" customHeight="1" x14ac:dyDescent="0.2"/>
    <row r="13432" ht="12.75" customHeight="1" x14ac:dyDescent="0.2"/>
    <row r="13433" ht="12.75" customHeight="1" x14ac:dyDescent="0.2"/>
    <row r="13434" ht="12.75" customHeight="1" x14ac:dyDescent="0.2"/>
    <row r="13435" ht="12.75" customHeight="1" x14ac:dyDescent="0.2"/>
    <row r="13436" ht="12.75" customHeight="1" x14ac:dyDescent="0.2"/>
    <row r="13437" ht="12.75" customHeight="1" x14ac:dyDescent="0.2"/>
    <row r="13438" ht="12.75" customHeight="1" x14ac:dyDescent="0.2"/>
    <row r="13439" ht="12.75" customHeight="1" x14ac:dyDescent="0.2"/>
    <row r="13440" ht="12.75" customHeight="1" x14ac:dyDescent="0.2"/>
    <row r="13441" ht="12.75" customHeight="1" x14ac:dyDescent="0.2"/>
    <row r="13442" ht="12.75" customHeight="1" x14ac:dyDescent="0.2"/>
    <row r="13443" ht="12.75" customHeight="1" x14ac:dyDescent="0.2"/>
    <row r="13444" ht="12.75" customHeight="1" x14ac:dyDescent="0.2"/>
    <row r="13445" ht="12.75" customHeight="1" x14ac:dyDescent="0.2"/>
    <row r="13446" ht="12.75" customHeight="1" x14ac:dyDescent="0.2"/>
    <row r="13447" ht="12.75" customHeight="1" x14ac:dyDescent="0.2"/>
    <row r="13448" ht="12.75" customHeight="1" x14ac:dyDescent="0.2"/>
    <row r="13449" ht="12.75" customHeight="1" x14ac:dyDescent="0.2"/>
    <row r="13450" ht="12.75" customHeight="1" x14ac:dyDescent="0.2"/>
    <row r="13451" ht="12.75" customHeight="1" x14ac:dyDescent="0.2"/>
    <row r="13452" ht="12.75" customHeight="1" x14ac:dyDescent="0.2"/>
    <row r="13453" ht="12.75" customHeight="1" x14ac:dyDescent="0.2"/>
    <row r="13454" ht="12.75" customHeight="1" x14ac:dyDescent="0.2"/>
    <row r="13455" ht="12.75" customHeight="1" x14ac:dyDescent="0.2"/>
    <row r="13456" ht="12.75" customHeight="1" x14ac:dyDescent="0.2"/>
    <row r="13457" ht="12.75" customHeight="1" x14ac:dyDescent="0.2"/>
    <row r="13458" ht="12.75" customHeight="1" x14ac:dyDescent="0.2"/>
    <row r="13459" ht="12.75" customHeight="1" x14ac:dyDescent="0.2"/>
    <row r="13460" ht="12.75" customHeight="1" x14ac:dyDescent="0.2"/>
    <row r="13461" ht="12.75" customHeight="1" x14ac:dyDescent="0.2"/>
    <row r="13462" ht="12.75" customHeight="1" x14ac:dyDescent="0.2"/>
    <row r="13463" ht="12.75" customHeight="1" x14ac:dyDescent="0.2"/>
    <row r="13464" ht="12.75" customHeight="1" x14ac:dyDescent="0.2"/>
    <row r="13465" ht="12.75" customHeight="1" x14ac:dyDescent="0.2"/>
    <row r="13466" ht="12.75" customHeight="1" x14ac:dyDescent="0.2"/>
    <row r="13467" ht="12.75" customHeight="1" x14ac:dyDescent="0.2"/>
    <row r="13468" ht="12.75" customHeight="1" x14ac:dyDescent="0.2"/>
    <row r="13469" ht="12.75" customHeight="1" x14ac:dyDescent="0.2"/>
    <row r="13470" ht="12.75" customHeight="1" x14ac:dyDescent="0.2"/>
    <row r="13471" ht="12.75" customHeight="1" x14ac:dyDescent="0.2"/>
    <row r="13472" ht="12.75" customHeight="1" x14ac:dyDescent="0.2"/>
    <row r="13473" ht="12.75" customHeight="1" x14ac:dyDescent="0.2"/>
    <row r="13474" ht="12.75" customHeight="1" x14ac:dyDescent="0.2"/>
    <row r="13475" ht="12.75" customHeight="1" x14ac:dyDescent="0.2"/>
    <row r="13476" ht="12.75" customHeight="1" x14ac:dyDescent="0.2"/>
    <row r="13477" ht="12.75" customHeight="1" x14ac:dyDescent="0.2"/>
    <row r="13478" ht="12.75" customHeight="1" x14ac:dyDescent="0.2"/>
    <row r="13479" ht="12.75" customHeight="1" x14ac:dyDescent="0.2"/>
    <row r="13480" ht="12.75" customHeight="1" x14ac:dyDescent="0.2"/>
    <row r="13481" ht="12.75" customHeight="1" x14ac:dyDescent="0.2"/>
    <row r="13482" ht="12.75" customHeight="1" x14ac:dyDescent="0.2"/>
    <row r="13483" ht="12.75" customHeight="1" x14ac:dyDescent="0.2"/>
    <row r="13484" ht="12.75" customHeight="1" x14ac:dyDescent="0.2"/>
    <row r="13485" ht="12.75" customHeight="1" x14ac:dyDescent="0.2"/>
    <row r="13486" ht="12.75" customHeight="1" x14ac:dyDescent="0.2"/>
    <row r="13487" ht="12.75" customHeight="1" x14ac:dyDescent="0.2"/>
    <row r="13488" ht="12.75" customHeight="1" x14ac:dyDescent="0.2"/>
    <row r="13489" ht="12.75" customHeight="1" x14ac:dyDescent="0.2"/>
    <row r="13490" ht="12.75" customHeight="1" x14ac:dyDescent="0.2"/>
    <row r="13491" ht="12.75" customHeight="1" x14ac:dyDescent="0.2"/>
    <row r="13492" ht="12.75" customHeight="1" x14ac:dyDescent="0.2"/>
    <row r="13493" ht="12.75" customHeight="1" x14ac:dyDescent="0.2"/>
    <row r="13494" ht="12.75" customHeight="1" x14ac:dyDescent="0.2"/>
    <row r="13495" ht="12.75" customHeight="1" x14ac:dyDescent="0.2"/>
    <row r="13496" ht="12.75" customHeight="1" x14ac:dyDescent="0.2"/>
    <row r="13497" ht="12.75" customHeight="1" x14ac:dyDescent="0.2"/>
    <row r="13498" ht="12.75" customHeight="1" x14ac:dyDescent="0.2"/>
    <row r="13499" ht="12.75" customHeight="1" x14ac:dyDescent="0.2"/>
    <row r="13500" ht="12.75" customHeight="1" x14ac:dyDescent="0.2"/>
    <row r="13501" ht="12.75" customHeight="1" x14ac:dyDescent="0.2"/>
    <row r="13502" ht="12.75" customHeight="1" x14ac:dyDescent="0.2"/>
    <row r="13503" ht="12.75" customHeight="1" x14ac:dyDescent="0.2"/>
    <row r="13504" ht="12.75" customHeight="1" x14ac:dyDescent="0.2"/>
    <row r="13505" ht="12.75" customHeight="1" x14ac:dyDescent="0.2"/>
    <row r="13506" ht="12.75" customHeight="1" x14ac:dyDescent="0.2"/>
    <row r="13507" ht="12.75" customHeight="1" x14ac:dyDescent="0.2"/>
    <row r="13508" ht="12.75" customHeight="1" x14ac:dyDescent="0.2"/>
    <row r="13509" ht="12.75" customHeight="1" x14ac:dyDescent="0.2"/>
    <row r="13510" ht="12.75" customHeight="1" x14ac:dyDescent="0.2"/>
    <row r="13511" ht="12.75" customHeight="1" x14ac:dyDescent="0.2"/>
    <row r="13512" ht="12.75" customHeight="1" x14ac:dyDescent="0.2"/>
    <row r="13513" ht="12.75" customHeight="1" x14ac:dyDescent="0.2"/>
    <row r="13514" ht="12.75" customHeight="1" x14ac:dyDescent="0.2"/>
    <row r="13515" ht="12.75" customHeight="1" x14ac:dyDescent="0.2"/>
    <row r="13516" ht="12.75" customHeight="1" x14ac:dyDescent="0.2"/>
    <row r="13517" ht="12.75" customHeight="1" x14ac:dyDescent="0.2"/>
    <row r="13518" ht="12.75" customHeight="1" x14ac:dyDescent="0.2"/>
    <row r="13519" ht="12.75" customHeight="1" x14ac:dyDescent="0.2"/>
    <row r="13520" ht="12.75" customHeight="1" x14ac:dyDescent="0.2"/>
    <row r="13521" ht="12.75" customHeight="1" x14ac:dyDescent="0.2"/>
    <row r="13522" ht="12.75" customHeight="1" x14ac:dyDescent="0.2"/>
    <row r="13523" ht="12.75" customHeight="1" x14ac:dyDescent="0.2"/>
    <row r="13524" ht="12.75" customHeight="1" x14ac:dyDescent="0.2"/>
    <row r="13525" ht="12.75" customHeight="1" x14ac:dyDescent="0.2"/>
    <row r="13526" ht="12.75" customHeight="1" x14ac:dyDescent="0.2"/>
    <row r="13527" ht="12.75" customHeight="1" x14ac:dyDescent="0.2"/>
    <row r="13528" ht="12.75" customHeight="1" x14ac:dyDescent="0.2"/>
    <row r="13529" ht="12.75" customHeight="1" x14ac:dyDescent="0.2"/>
    <row r="13530" ht="12.75" customHeight="1" x14ac:dyDescent="0.2"/>
    <row r="13531" ht="12.75" customHeight="1" x14ac:dyDescent="0.2"/>
    <row r="13532" ht="12.75" customHeight="1" x14ac:dyDescent="0.2"/>
    <row r="13533" ht="12.75" customHeight="1" x14ac:dyDescent="0.2"/>
    <row r="13534" ht="12.75" customHeight="1" x14ac:dyDescent="0.2"/>
    <row r="13535" ht="12.75" customHeight="1" x14ac:dyDescent="0.2"/>
    <row r="13536" ht="12.75" customHeight="1" x14ac:dyDescent="0.2"/>
    <row r="13537" ht="12.75" customHeight="1" x14ac:dyDescent="0.2"/>
    <row r="13538" ht="12.75" customHeight="1" x14ac:dyDescent="0.2"/>
    <row r="13539" ht="12.75" customHeight="1" x14ac:dyDescent="0.2"/>
    <row r="13540" ht="12.75" customHeight="1" x14ac:dyDescent="0.2"/>
    <row r="13541" ht="12.75" customHeight="1" x14ac:dyDescent="0.2"/>
    <row r="13542" ht="12.75" customHeight="1" x14ac:dyDescent="0.2"/>
    <row r="13543" ht="12.75" customHeight="1" x14ac:dyDescent="0.2"/>
    <row r="13544" ht="12.75" customHeight="1" x14ac:dyDescent="0.2"/>
    <row r="13545" ht="12.75" customHeight="1" x14ac:dyDescent="0.2"/>
    <row r="13546" ht="12.75" customHeight="1" x14ac:dyDescent="0.2"/>
    <row r="13547" ht="12.75" customHeight="1" x14ac:dyDescent="0.2"/>
    <row r="13548" ht="12.75" customHeight="1" x14ac:dyDescent="0.2"/>
    <row r="13549" ht="12.75" customHeight="1" x14ac:dyDescent="0.2"/>
    <row r="13550" ht="12.75" customHeight="1" x14ac:dyDescent="0.2"/>
    <row r="13551" ht="12.75" customHeight="1" x14ac:dyDescent="0.2"/>
    <row r="13552" ht="12.75" customHeight="1" x14ac:dyDescent="0.2"/>
    <row r="13553" ht="12.75" customHeight="1" x14ac:dyDescent="0.2"/>
    <row r="13554" ht="12.75" customHeight="1" x14ac:dyDescent="0.2"/>
    <row r="13555" ht="12.75" customHeight="1" x14ac:dyDescent="0.2"/>
    <row r="13556" ht="12.75" customHeight="1" x14ac:dyDescent="0.2"/>
    <row r="13557" ht="12.75" customHeight="1" x14ac:dyDescent="0.2"/>
    <row r="13558" ht="12.75" customHeight="1" x14ac:dyDescent="0.2"/>
    <row r="13559" ht="12.75" customHeight="1" x14ac:dyDescent="0.2"/>
    <row r="13560" ht="12.75" customHeight="1" x14ac:dyDescent="0.2"/>
    <row r="13561" ht="12.75" customHeight="1" x14ac:dyDescent="0.2"/>
    <row r="13562" ht="12.75" customHeight="1" x14ac:dyDescent="0.2"/>
    <row r="13563" ht="12.75" customHeight="1" x14ac:dyDescent="0.2"/>
    <row r="13564" ht="12.75" customHeight="1" x14ac:dyDescent="0.2"/>
    <row r="13565" ht="12.75" customHeight="1" x14ac:dyDescent="0.2"/>
    <row r="13566" ht="12.75" customHeight="1" x14ac:dyDescent="0.2"/>
    <row r="13567" ht="12.75" customHeight="1" x14ac:dyDescent="0.2"/>
    <row r="13568" ht="12.75" customHeight="1" x14ac:dyDescent="0.2"/>
    <row r="13569" ht="12.75" customHeight="1" x14ac:dyDescent="0.2"/>
    <row r="13570" ht="12.75" customHeight="1" x14ac:dyDescent="0.2"/>
    <row r="13571" ht="12.75" customHeight="1" x14ac:dyDescent="0.2"/>
    <row r="13572" ht="12.75" customHeight="1" x14ac:dyDescent="0.2"/>
    <row r="13573" ht="12.75" customHeight="1" x14ac:dyDescent="0.2"/>
    <row r="13574" ht="12.75" customHeight="1" x14ac:dyDescent="0.2"/>
    <row r="13575" ht="12.75" customHeight="1" x14ac:dyDescent="0.2"/>
    <row r="13576" ht="12.75" customHeight="1" x14ac:dyDescent="0.2"/>
    <row r="13577" ht="12.75" customHeight="1" x14ac:dyDescent="0.2"/>
    <row r="13578" ht="12.75" customHeight="1" x14ac:dyDescent="0.2"/>
    <row r="13579" ht="12.75" customHeight="1" x14ac:dyDescent="0.2"/>
    <row r="13580" ht="12.75" customHeight="1" x14ac:dyDescent="0.2"/>
    <row r="13581" ht="12.75" customHeight="1" x14ac:dyDescent="0.2"/>
    <row r="13582" ht="12.75" customHeight="1" x14ac:dyDescent="0.2"/>
    <row r="13583" ht="12.75" customHeight="1" x14ac:dyDescent="0.2"/>
    <row r="13584" ht="12.75" customHeight="1" x14ac:dyDescent="0.2"/>
    <row r="13585" ht="12.75" customHeight="1" x14ac:dyDescent="0.2"/>
    <row r="13586" ht="12.75" customHeight="1" x14ac:dyDescent="0.2"/>
    <row r="13587" ht="12.75" customHeight="1" x14ac:dyDescent="0.2"/>
    <row r="13588" ht="12.75" customHeight="1" x14ac:dyDescent="0.2"/>
    <row r="13589" ht="12.75" customHeight="1" x14ac:dyDescent="0.2"/>
    <row r="13590" ht="12.75" customHeight="1" x14ac:dyDescent="0.2"/>
    <row r="13591" ht="12.75" customHeight="1" x14ac:dyDescent="0.2"/>
    <row r="13592" ht="12.75" customHeight="1" x14ac:dyDescent="0.2"/>
    <row r="13593" ht="12.75" customHeight="1" x14ac:dyDescent="0.2"/>
    <row r="13594" ht="12.75" customHeight="1" x14ac:dyDescent="0.2"/>
    <row r="13595" ht="12.75" customHeight="1" x14ac:dyDescent="0.2"/>
    <row r="13596" ht="12.75" customHeight="1" x14ac:dyDescent="0.2"/>
    <row r="13597" ht="12.75" customHeight="1" x14ac:dyDescent="0.2"/>
    <row r="13598" ht="12.75" customHeight="1" x14ac:dyDescent="0.2"/>
    <row r="13599" ht="12.75" customHeight="1" x14ac:dyDescent="0.2"/>
    <row r="13600" ht="12.75" customHeight="1" x14ac:dyDescent="0.2"/>
    <row r="13601" ht="12.75" customHeight="1" x14ac:dyDescent="0.2"/>
    <row r="13602" ht="12.75" customHeight="1" x14ac:dyDescent="0.2"/>
    <row r="13603" ht="12.75" customHeight="1" x14ac:dyDescent="0.2"/>
    <row r="13604" ht="12.75" customHeight="1" x14ac:dyDescent="0.2"/>
    <row r="13605" ht="12.75" customHeight="1" x14ac:dyDescent="0.2"/>
    <row r="13606" ht="12.75" customHeight="1" x14ac:dyDescent="0.2"/>
    <row r="13607" ht="12.75" customHeight="1" x14ac:dyDescent="0.2"/>
    <row r="13608" ht="12.75" customHeight="1" x14ac:dyDescent="0.2"/>
    <row r="13609" ht="12.75" customHeight="1" x14ac:dyDescent="0.2"/>
    <row r="13610" ht="12.75" customHeight="1" x14ac:dyDescent="0.2"/>
    <row r="13611" ht="12.75" customHeight="1" x14ac:dyDescent="0.2"/>
    <row r="13612" ht="12.75" customHeight="1" x14ac:dyDescent="0.2"/>
    <row r="13613" ht="12.75" customHeight="1" x14ac:dyDescent="0.2"/>
    <row r="13614" ht="12.75" customHeight="1" x14ac:dyDescent="0.2"/>
    <row r="13615" ht="12.75" customHeight="1" x14ac:dyDescent="0.2"/>
    <row r="13616" ht="12.75" customHeight="1" x14ac:dyDescent="0.2"/>
    <row r="13617" ht="12.75" customHeight="1" x14ac:dyDescent="0.2"/>
    <row r="13618" ht="12.75" customHeight="1" x14ac:dyDescent="0.2"/>
    <row r="13619" ht="12.75" customHeight="1" x14ac:dyDescent="0.2"/>
    <row r="13620" ht="12.75" customHeight="1" x14ac:dyDescent="0.2"/>
    <row r="13621" ht="12.75" customHeight="1" x14ac:dyDescent="0.2"/>
    <row r="13622" ht="12.75" customHeight="1" x14ac:dyDescent="0.2"/>
    <row r="13623" ht="12.75" customHeight="1" x14ac:dyDescent="0.2"/>
    <row r="13624" ht="12.75" customHeight="1" x14ac:dyDescent="0.2"/>
    <row r="13625" ht="12.75" customHeight="1" x14ac:dyDescent="0.2"/>
    <row r="13626" ht="12.75" customHeight="1" x14ac:dyDescent="0.2"/>
    <row r="13627" ht="12.75" customHeight="1" x14ac:dyDescent="0.2"/>
    <row r="13628" ht="12.75" customHeight="1" x14ac:dyDescent="0.2"/>
    <row r="13629" ht="12.75" customHeight="1" x14ac:dyDescent="0.2"/>
    <row r="13630" ht="12.75" customHeight="1" x14ac:dyDescent="0.2"/>
    <row r="13631" ht="12.75" customHeight="1" x14ac:dyDescent="0.2"/>
    <row r="13632" ht="12.75" customHeight="1" x14ac:dyDescent="0.2"/>
    <row r="13633" ht="12.75" customHeight="1" x14ac:dyDescent="0.2"/>
    <row r="13634" ht="12.75" customHeight="1" x14ac:dyDescent="0.2"/>
    <row r="13635" ht="12.75" customHeight="1" x14ac:dyDescent="0.2"/>
    <row r="13636" ht="12.75" customHeight="1" x14ac:dyDescent="0.2"/>
    <row r="13637" ht="12.75" customHeight="1" x14ac:dyDescent="0.2"/>
    <row r="13638" ht="12.75" customHeight="1" x14ac:dyDescent="0.2"/>
    <row r="13639" ht="12.75" customHeight="1" x14ac:dyDescent="0.2"/>
    <row r="13640" ht="12.75" customHeight="1" x14ac:dyDescent="0.2"/>
    <row r="13641" ht="12.75" customHeight="1" x14ac:dyDescent="0.2"/>
    <row r="13642" ht="12.75" customHeight="1" x14ac:dyDescent="0.2"/>
    <row r="13643" ht="12.75" customHeight="1" x14ac:dyDescent="0.2"/>
    <row r="13644" ht="12.75" customHeight="1" x14ac:dyDescent="0.2"/>
    <row r="13645" ht="12.75" customHeight="1" x14ac:dyDescent="0.2"/>
    <row r="13646" ht="12.75" customHeight="1" x14ac:dyDescent="0.2"/>
    <row r="13647" ht="12.75" customHeight="1" x14ac:dyDescent="0.2"/>
    <row r="13648" ht="12.75" customHeight="1" x14ac:dyDescent="0.2"/>
    <row r="13649" ht="12.75" customHeight="1" x14ac:dyDescent="0.2"/>
    <row r="13650" ht="12.75" customHeight="1" x14ac:dyDescent="0.2"/>
    <row r="13651" ht="12.75" customHeight="1" x14ac:dyDescent="0.2"/>
    <row r="13652" ht="12.75" customHeight="1" x14ac:dyDescent="0.2"/>
    <row r="13653" ht="12.75" customHeight="1" x14ac:dyDescent="0.2"/>
    <row r="13654" ht="12.75" customHeight="1" x14ac:dyDescent="0.2"/>
    <row r="13655" ht="12.75" customHeight="1" x14ac:dyDescent="0.2"/>
    <row r="13656" ht="12.75" customHeight="1" x14ac:dyDescent="0.2"/>
    <row r="13657" ht="12.75" customHeight="1" x14ac:dyDescent="0.2"/>
    <row r="13658" ht="12.75" customHeight="1" x14ac:dyDescent="0.2"/>
    <row r="13659" ht="12.75" customHeight="1" x14ac:dyDescent="0.2"/>
    <row r="13660" ht="12.75" customHeight="1" x14ac:dyDescent="0.2"/>
    <row r="13661" ht="12.75" customHeight="1" x14ac:dyDescent="0.2"/>
    <row r="13662" ht="12.75" customHeight="1" x14ac:dyDescent="0.2"/>
    <row r="13663" ht="12.75" customHeight="1" x14ac:dyDescent="0.2"/>
    <row r="13664" ht="12.75" customHeight="1" x14ac:dyDescent="0.2"/>
    <row r="13665" ht="12.75" customHeight="1" x14ac:dyDescent="0.2"/>
    <row r="13666" ht="12.75" customHeight="1" x14ac:dyDescent="0.2"/>
    <row r="13667" ht="12.75" customHeight="1" x14ac:dyDescent="0.2"/>
    <row r="13668" ht="12.75" customHeight="1" x14ac:dyDescent="0.2"/>
    <row r="13669" ht="12.75" customHeight="1" x14ac:dyDescent="0.2"/>
    <row r="13670" ht="12.75" customHeight="1" x14ac:dyDescent="0.2"/>
    <row r="13671" ht="12.75" customHeight="1" x14ac:dyDescent="0.2"/>
    <row r="13672" ht="12.75" customHeight="1" x14ac:dyDescent="0.2"/>
    <row r="13673" ht="12.75" customHeight="1" x14ac:dyDescent="0.2"/>
    <row r="13674" ht="12.75" customHeight="1" x14ac:dyDescent="0.2"/>
    <row r="13675" ht="12.75" customHeight="1" x14ac:dyDescent="0.2"/>
    <row r="13676" ht="12.75" customHeight="1" x14ac:dyDescent="0.2"/>
    <row r="13677" ht="12.75" customHeight="1" x14ac:dyDescent="0.2"/>
    <row r="13678" ht="12.75" customHeight="1" x14ac:dyDescent="0.2"/>
    <row r="13679" ht="12.75" customHeight="1" x14ac:dyDescent="0.2"/>
    <row r="13680" ht="12.75" customHeight="1" x14ac:dyDescent="0.2"/>
    <row r="13681" ht="12.75" customHeight="1" x14ac:dyDescent="0.2"/>
    <row r="13682" ht="12.75" customHeight="1" x14ac:dyDescent="0.2"/>
    <row r="13683" ht="12.75" customHeight="1" x14ac:dyDescent="0.2"/>
    <row r="13684" ht="12.75" customHeight="1" x14ac:dyDescent="0.2"/>
    <row r="13685" ht="12.75" customHeight="1" x14ac:dyDescent="0.2"/>
    <row r="13686" ht="12.75" customHeight="1" x14ac:dyDescent="0.2"/>
    <row r="13687" ht="12.75" customHeight="1" x14ac:dyDescent="0.2"/>
    <row r="13688" ht="12.75" customHeight="1" x14ac:dyDescent="0.2"/>
    <row r="13689" ht="12.75" customHeight="1" x14ac:dyDescent="0.2"/>
    <row r="13690" ht="12.75" customHeight="1" x14ac:dyDescent="0.2"/>
    <row r="13691" ht="12.75" customHeight="1" x14ac:dyDescent="0.2"/>
    <row r="13692" ht="12.75" customHeight="1" x14ac:dyDescent="0.2"/>
    <row r="13693" ht="12.75" customHeight="1" x14ac:dyDescent="0.2"/>
    <row r="13694" ht="12.75" customHeight="1" x14ac:dyDescent="0.2"/>
    <row r="13695" ht="12.75" customHeight="1" x14ac:dyDescent="0.2"/>
    <row r="13696" ht="12.75" customHeight="1" x14ac:dyDescent="0.2"/>
    <row r="13697" ht="12.75" customHeight="1" x14ac:dyDescent="0.2"/>
    <row r="13698" ht="12.75" customHeight="1" x14ac:dyDescent="0.2"/>
    <row r="13699" ht="12.75" customHeight="1" x14ac:dyDescent="0.2"/>
    <row r="13700" ht="12.75" customHeight="1" x14ac:dyDescent="0.2"/>
    <row r="13701" ht="12.75" customHeight="1" x14ac:dyDescent="0.2"/>
    <row r="13702" ht="12.75" customHeight="1" x14ac:dyDescent="0.2"/>
    <row r="13703" ht="12.75" customHeight="1" x14ac:dyDescent="0.2"/>
    <row r="13704" ht="12.75" customHeight="1" x14ac:dyDescent="0.2"/>
    <row r="13705" ht="12.75" customHeight="1" x14ac:dyDescent="0.2"/>
    <row r="13706" ht="12.75" customHeight="1" x14ac:dyDescent="0.2"/>
    <row r="13707" ht="12.75" customHeight="1" x14ac:dyDescent="0.2"/>
    <row r="13708" ht="12.75" customHeight="1" x14ac:dyDescent="0.2"/>
    <row r="13709" ht="12.75" customHeight="1" x14ac:dyDescent="0.2"/>
    <row r="13710" ht="12.75" customHeight="1" x14ac:dyDescent="0.2"/>
    <row r="13711" ht="12.75" customHeight="1" x14ac:dyDescent="0.2"/>
    <row r="13712" ht="12.75" customHeight="1" x14ac:dyDescent="0.2"/>
    <row r="13713" ht="12.75" customHeight="1" x14ac:dyDescent="0.2"/>
    <row r="13714" ht="12.75" customHeight="1" x14ac:dyDescent="0.2"/>
    <row r="13715" ht="12.75" customHeight="1" x14ac:dyDescent="0.2"/>
    <row r="13716" ht="12.75" customHeight="1" x14ac:dyDescent="0.2"/>
    <row r="13717" ht="12.75" customHeight="1" x14ac:dyDescent="0.2"/>
    <row r="13718" ht="12.75" customHeight="1" x14ac:dyDescent="0.2"/>
    <row r="13719" ht="12.75" customHeight="1" x14ac:dyDescent="0.2"/>
    <row r="13720" ht="12.75" customHeight="1" x14ac:dyDescent="0.2"/>
    <row r="13721" ht="12.75" customHeight="1" x14ac:dyDescent="0.2"/>
    <row r="13722" ht="12.75" customHeight="1" x14ac:dyDescent="0.2"/>
    <row r="13723" ht="12.75" customHeight="1" x14ac:dyDescent="0.2"/>
    <row r="13724" ht="12.75" customHeight="1" x14ac:dyDescent="0.2"/>
    <row r="13725" ht="12.75" customHeight="1" x14ac:dyDescent="0.2"/>
    <row r="13726" ht="12.75" customHeight="1" x14ac:dyDescent="0.2"/>
    <row r="13727" ht="12.75" customHeight="1" x14ac:dyDescent="0.2"/>
    <row r="13728" ht="12.75" customHeight="1" x14ac:dyDescent="0.2"/>
    <row r="13729" ht="12.75" customHeight="1" x14ac:dyDescent="0.2"/>
    <row r="13730" ht="12.75" customHeight="1" x14ac:dyDescent="0.2"/>
    <row r="13731" ht="12.75" customHeight="1" x14ac:dyDescent="0.2"/>
    <row r="13732" ht="12.75" customHeight="1" x14ac:dyDescent="0.2"/>
    <row r="13733" ht="12.75" customHeight="1" x14ac:dyDescent="0.2"/>
    <row r="13734" ht="12.75" customHeight="1" x14ac:dyDescent="0.2"/>
    <row r="13735" ht="12.75" customHeight="1" x14ac:dyDescent="0.2"/>
    <row r="13736" ht="12.75" customHeight="1" x14ac:dyDescent="0.2"/>
    <row r="13737" ht="12.75" customHeight="1" x14ac:dyDescent="0.2"/>
    <row r="13738" ht="12.75" customHeight="1" x14ac:dyDescent="0.2"/>
    <row r="13739" ht="12.75" customHeight="1" x14ac:dyDescent="0.2"/>
    <row r="13740" ht="12.75" customHeight="1" x14ac:dyDescent="0.2"/>
    <row r="13741" ht="12.75" customHeight="1" x14ac:dyDescent="0.2"/>
    <row r="13742" ht="12.75" customHeight="1" x14ac:dyDescent="0.2"/>
    <row r="13743" ht="12.75" customHeight="1" x14ac:dyDescent="0.2"/>
    <row r="13744" ht="12.75" customHeight="1" x14ac:dyDescent="0.2"/>
    <row r="13745" ht="12.75" customHeight="1" x14ac:dyDescent="0.2"/>
    <row r="13746" ht="12.75" customHeight="1" x14ac:dyDescent="0.2"/>
    <row r="13747" ht="12.75" customHeight="1" x14ac:dyDescent="0.2"/>
    <row r="13748" ht="12.75" customHeight="1" x14ac:dyDescent="0.2"/>
    <row r="13749" ht="12.75" customHeight="1" x14ac:dyDescent="0.2"/>
    <row r="13750" ht="12.75" customHeight="1" x14ac:dyDescent="0.2"/>
    <row r="13751" ht="12.75" customHeight="1" x14ac:dyDescent="0.2"/>
    <row r="13752" ht="12.75" customHeight="1" x14ac:dyDescent="0.2"/>
    <row r="13753" ht="12.75" customHeight="1" x14ac:dyDescent="0.2"/>
    <row r="13754" ht="12.75" customHeight="1" x14ac:dyDescent="0.2"/>
    <row r="13755" ht="12.75" customHeight="1" x14ac:dyDescent="0.2"/>
    <row r="13756" ht="12.75" customHeight="1" x14ac:dyDescent="0.2"/>
    <row r="13757" ht="12.75" customHeight="1" x14ac:dyDescent="0.2"/>
    <row r="13758" ht="12.75" customHeight="1" x14ac:dyDescent="0.2"/>
    <row r="13759" ht="12.75" customHeight="1" x14ac:dyDescent="0.2"/>
    <row r="13760" ht="12.75" customHeight="1" x14ac:dyDescent="0.2"/>
    <row r="13761" ht="12.75" customHeight="1" x14ac:dyDescent="0.2"/>
    <row r="13762" ht="12.75" customHeight="1" x14ac:dyDescent="0.2"/>
    <row r="13763" ht="12.75" customHeight="1" x14ac:dyDescent="0.2"/>
    <row r="13764" ht="12.75" customHeight="1" x14ac:dyDescent="0.2"/>
    <row r="13765" ht="12.75" customHeight="1" x14ac:dyDescent="0.2"/>
    <row r="13766" ht="12.75" customHeight="1" x14ac:dyDescent="0.2"/>
    <row r="13767" ht="12.75" customHeight="1" x14ac:dyDescent="0.2"/>
    <row r="13768" ht="12.75" customHeight="1" x14ac:dyDescent="0.2"/>
    <row r="13769" ht="12.75" customHeight="1" x14ac:dyDescent="0.2"/>
    <row r="13770" ht="12.75" customHeight="1" x14ac:dyDescent="0.2"/>
    <row r="13771" ht="12.75" customHeight="1" x14ac:dyDescent="0.2"/>
    <row r="13772" ht="12.75" customHeight="1" x14ac:dyDescent="0.2"/>
    <row r="13773" ht="12.75" customHeight="1" x14ac:dyDescent="0.2"/>
    <row r="13774" ht="12.75" customHeight="1" x14ac:dyDescent="0.2"/>
    <row r="13775" ht="12.75" customHeight="1" x14ac:dyDescent="0.2"/>
    <row r="13776" ht="12.75" customHeight="1" x14ac:dyDescent="0.2"/>
    <row r="13777" ht="12.75" customHeight="1" x14ac:dyDescent="0.2"/>
    <row r="13778" ht="12.75" customHeight="1" x14ac:dyDescent="0.2"/>
    <row r="13779" ht="12.75" customHeight="1" x14ac:dyDescent="0.2"/>
    <row r="13780" ht="12.75" customHeight="1" x14ac:dyDescent="0.2"/>
    <row r="13781" ht="12.75" customHeight="1" x14ac:dyDescent="0.2"/>
    <row r="13782" ht="12.75" customHeight="1" x14ac:dyDescent="0.2"/>
    <row r="13783" ht="12.75" customHeight="1" x14ac:dyDescent="0.2"/>
    <row r="13784" ht="12.75" customHeight="1" x14ac:dyDescent="0.2"/>
    <row r="13785" ht="12.75" customHeight="1" x14ac:dyDescent="0.2"/>
    <row r="13786" ht="12.75" customHeight="1" x14ac:dyDescent="0.2"/>
    <row r="13787" ht="12.75" customHeight="1" x14ac:dyDescent="0.2"/>
    <row r="13788" ht="12.75" customHeight="1" x14ac:dyDescent="0.2"/>
    <row r="13789" ht="12.75" customHeight="1" x14ac:dyDescent="0.2"/>
    <row r="13790" ht="12.75" customHeight="1" x14ac:dyDescent="0.2"/>
    <row r="13791" ht="12.75" customHeight="1" x14ac:dyDescent="0.2"/>
    <row r="13792" ht="12.75" customHeight="1" x14ac:dyDescent="0.2"/>
    <row r="13793" ht="12.75" customHeight="1" x14ac:dyDescent="0.2"/>
    <row r="13794" ht="12.75" customHeight="1" x14ac:dyDescent="0.2"/>
    <row r="13795" ht="12.75" customHeight="1" x14ac:dyDescent="0.2"/>
    <row r="13796" ht="12.75" customHeight="1" x14ac:dyDescent="0.2"/>
    <row r="13797" ht="12.75" customHeight="1" x14ac:dyDescent="0.2"/>
    <row r="13798" ht="12.75" customHeight="1" x14ac:dyDescent="0.2"/>
    <row r="13799" ht="12.75" customHeight="1" x14ac:dyDescent="0.2"/>
    <row r="13800" ht="12.75" customHeight="1" x14ac:dyDescent="0.2"/>
    <row r="13801" ht="12.75" customHeight="1" x14ac:dyDescent="0.2"/>
    <row r="13802" ht="12.75" customHeight="1" x14ac:dyDescent="0.2"/>
    <row r="13803" ht="12.75" customHeight="1" x14ac:dyDescent="0.2"/>
    <row r="13804" ht="12.75" customHeight="1" x14ac:dyDescent="0.2"/>
    <row r="13805" ht="12.75" customHeight="1" x14ac:dyDescent="0.2"/>
    <row r="13806" ht="12.75" customHeight="1" x14ac:dyDescent="0.2"/>
    <row r="13807" ht="12.75" customHeight="1" x14ac:dyDescent="0.2"/>
    <row r="13808" ht="12.75" customHeight="1" x14ac:dyDescent="0.2"/>
    <row r="13809" ht="12.75" customHeight="1" x14ac:dyDescent="0.2"/>
    <row r="13810" ht="12.75" customHeight="1" x14ac:dyDescent="0.2"/>
    <row r="13811" ht="12.75" customHeight="1" x14ac:dyDescent="0.2"/>
    <row r="13812" ht="12.75" customHeight="1" x14ac:dyDescent="0.2"/>
    <row r="13813" ht="12.75" customHeight="1" x14ac:dyDescent="0.2"/>
    <row r="13814" ht="12.75" customHeight="1" x14ac:dyDescent="0.2"/>
    <row r="13815" ht="12.75" customHeight="1" x14ac:dyDescent="0.2"/>
    <row r="13816" ht="12.75" customHeight="1" x14ac:dyDescent="0.2"/>
    <row r="13817" ht="12.75" customHeight="1" x14ac:dyDescent="0.2"/>
    <row r="13818" ht="12.75" customHeight="1" x14ac:dyDescent="0.2"/>
    <row r="13819" ht="12.75" customHeight="1" x14ac:dyDescent="0.2"/>
    <row r="13820" ht="12.75" customHeight="1" x14ac:dyDescent="0.2"/>
    <row r="13821" ht="12.75" customHeight="1" x14ac:dyDescent="0.2"/>
    <row r="13822" ht="12.75" customHeight="1" x14ac:dyDescent="0.2"/>
    <row r="13823" ht="12.75" customHeight="1" x14ac:dyDescent="0.2"/>
    <row r="13824" ht="12.75" customHeight="1" x14ac:dyDescent="0.2"/>
    <row r="13825" ht="12.75" customHeight="1" x14ac:dyDescent="0.2"/>
    <row r="13826" ht="12.75" customHeight="1" x14ac:dyDescent="0.2"/>
    <row r="13827" ht="12.75" customHeight="1" x14ac:dyDescent="0.2"/>
    <row r="13828" ht="12.75" customHeight="1" x14ac:dyDescent="0.2"/>
    <row r="13829" ht="12.75" customHeight="1" x14ac:dyDescent="0.2"/>
    <row r="13830" ht="12.75" customHeight="1" x14ac:dyDescent="0.2"/>
    <row r="13831" ht="12.75" customHeight="1" x14ac:dyDescent="0.2"/>
    <row r="13832" ht="12.75" customHeight="1" x14ac:dyDescent="0.2"/>
    <row r="13833" ht="12.75" customHeight="1" x14ac:dyDescent="0.2"/>
    <row r="13834" ht="12.75" customHeight="1" x14ac:dyDescent="0.2"/>
    <row r="13835" ht="12.75" customHeight="1" x14ac:dyDescent="0.2"/>
    <row r="13836" ht="12.75" customHeight="1" x14ac:dyDescent="0.2"/>
    <row r="13837" ht="12.75" customHeight="1" x14ac:dyDescent="0.2"/>
    <row r="13838" ht="12.75" customHeight="1" x14ac:dyDescent="0.2"/>
    <row r="13839" ht="12.75" customHeight="1" x14ac:dyDescent="0.2"/>
    <row r="13840" ht="12.75" customHeight="1" x14ac:dyDescent="0.2"/>
    <row r="13841" ht="12.75" customHeight="1" x14ac:dyDescent="0.2"/>
    <row r="13842" ht="12.75" customHeight="1" x14ac:dyDescent="0.2"/>
    <row r="13843" ht="12.75" customHeight="1" x14ac:dyDescent="0.2"/>
    <row r="13844" ht="12.75" customHeight="1" x14ac:dyDescent="0.2"/>
    <row r="13845" ht="12.75" customHeight="1" x14ac:dyDescent="0.2"/>
    <row r="13846" ht="12.75" customHeight="1" x14ac:dyDescent="0.2"/>
    <row r="13847" ht="12.75" customHeight="1" x14ac:dyDescent="0.2"/>
    <row r="13848" ht="12.75" customHeight="1" x14ac:dyDescent="0.2"/>
    <row r="13849" ht="12.75" customHeight="1" x14ac:dyDescent="0.2"/>
    <row r="13850" ht="12.75" customHeight="1" x14ac:dyDescent="0.2"/>
    <row r="13851" ht="12.75" customHeight="1" x14ac:dyDescent="0.2"/>
    <row r="13852" ht="12.75" customHeight="1" x14ac:dyDescent="0.2"/>
    <row r="13853" ht="12.75" customHeight="1" x14ac:dyDescent="0.2"/>
    <row r="13854" ht="12.75" customHeight="1" x14ac:dyDescent="0.2"/>
    <row r="13855" ht="12.75" customHeight="1" x14ac:dyDescent="0.2"/>
    <row r="13856" ht="12.75" customHeight="1" x14ac:dyDescent="0.2"/>
    <row r="13857" ht="12.75" customHeight="1" x14ac:dyDescent="0.2"/>
    <row r="13858" ht="12.75" customHeight="1" x14ac:dyDescent="0.2"/>
    <row r="13859" ht="12.75" customHeight="1" x14ac:dyDescent="0.2"/>
    <row r="13860" ht="12.75" customHeight="1" x14ac:dyDescent="0.2"/>
    <row r="13861" ht="12.75" customHeight="1" x14ac:dyDescent="0.2"/>
    <row r="13862" ht="12.75" customHeight="1" x14ac:dyDescent="0.2"/>
    <row r="13863" ht="12.75" customHeight="1" x14ac:dyDescent="0.2"/>
    <row r="13864" ht="12.75" customHeight="1" x14ac:dyDescent="0.2"/>
    <row r="13865" ht="12.75" customHeight="1" x14ac:dyDescent="0.2"/>
    <row r="13866" ht="12.75" customHeight="1" x14ac:dyDescent="0.2"/>
    <row r="13867" ht="12.75" customHeight="1" x14ac:dyDescent="0.2"/>
    <row r="13868" ht="12.75" customHeight="1" x14ac:dyDescent="0.2"/>
    <row r="13869" ht="12.75" customHeight="1" x14ac:dyDescent="0.2"/>
    <row r="13870" ht="12.75" customHeight="1" x14ac:dyDescent="0.2"/>
    <row r="13871" ht="12.75" customHeight="1" x14ac:dyDescent="0.2"/>
    <row r="13872" ht="12.75" customHeight="1" x14ac:dyDescent="0.2"/>
    <row r="13873" ht="12.75" customHeight="1" x14ac:dyDescent="0.2"/>
    <row r="13874" ht="12.75" customHeight="1" x14ac:dyDescent="0.2"/>
    <row r="13875" ht="12.75" customHeight="1" x14ac:dyDescent="0.2"/>
    <row r="13876" ht="12.75" customHeight="1" x14ac:dyDescent="0.2"/>
    <row r="13877" ht="12.75" customHeight="1" x14ac:dyDescent="0.2"/>
    <row r="13878" ht="12.75" customHeight="1" x14ac:dyDescent="0.2"/>
    <row r="13879" ht="12.75" customHeight="1" x14ac:dyDescent="0.2"/>
    <row r="13880" ht="12.75" customHeight="1" x14ac:dyDescent="0.2"/>
    <row r="13881" ht="12.75" customHeight="1" x14ac:dyDescent="0.2"/>
    <row r="13882" ht="12.75" customHeight="1" x14ac:dyDescent="0.2"/>
    <row r="13883" ht="12.75" customHeight="1" x14ac:dyDescent="0.2"/>
    <row r="13884" ht="12.75" customHeight="1" x14ac:dyDescent="0.2"/>
    <row r="13885" ht="12.75" customHeight="1" x14ac:dyDescent="0.2"/>
    <row r="13886" ht="12.75" customHeight="1" x14ac:dyDescent="0.2"/>
    <row r="13887" ht="12.75" customHeight="1" x14ac:dyDescent="0.2"/>
    <row r="13888" ht="12.75" customHeight="1" x14ac:dyDescent="0.2"/>
    <row r="13889" ht="12.75" customHeight="1" x14ac:dyDescent="0.2"/>
    <row r="13890" ht="12.75" customHeight="1" x14ac:dyDescent="0.2"/>
    <row r="13891" ht="12.75" customHeight="1" x14ac:dyDescent="0.2"/>
    <row r="13892" ht="12.75" customHeight="1" x14ac:dyDescent="0.2"/>
    <row r="13893" ht="12.75" customHeight="1" x14ac:dyDescent="0.2"/>
    <row r="13894" ht="12.75" customHeight="1" x14ac:dyDescent="0.2"/>
    <row r="13895" ht="12.75" customHeight="1" x14ac:dyDescent="0.2"/>
    <row r="13896" ht="12.75" customHeight="1" x14ac:dyDescent="0.2"/>
    <row r="13897" ht="12.75" customHeight="1" x14ac:dyDescent="0.2"/>
    <row r="13898" ht="12.75" customHeight="1" x14ac:dyDescent="0.2"/>
    <row r="13899" ht="12.75" customHeight="1" x14ac:dyDescent="0.2"/>
    <row r="13900" ht="12.75" customHeight="1" x14ac:dyDescent="0.2"/>
    <row r="13901" ht="12.75" customHeight="1" x14ac:dyDescent="0.2"/>
    <row r="13902" ht="12.75" customHeight="1" x14ac:dyDescent="0.2"/>
    <row r="13903" ht="12.75" customHeight="1" x14ac:dyDescent="0.2"/>
    <row r="13904" ht="12.75" customHeight="1" x14ac:dyDescent="0.2"/>
    <row r="13905" ht="12.75" customHeight="1" x14ac:dyDescent="0.2"/>
    <row r="13906" ht="12.75" customHeight="1" x14ac:dyDescent="0.2"/>
    <row r="13907" ht="12.75" customHeight="1" x14ac:dyDescent="0.2"/>
    <row r="13908" ht="12.75" customHeight="1" x14ac:dyDescent="0.2"/>
    <row r="13909" ht="12.75" customHeight="1" x14ac:dyDescent="0.2"/>
    <row r="13910" ht="12.75" customHeight="1" x14ac:dyDescent="0.2"/>
    <row r="13911" ht="12.75" customHeight="1" x14ac:dyDescent="0.2"/>
    <row r="13912" ht="12.75" customHeight="1" x14ac:dyDescent="0.2"/>
    <row r="13913" ht="12.75" customHeight="1" x14ac:dyDescent="0.2"/>
    <row r="13914" ht="12.75" customHeight="1" x14ac:dyDescent="0.2"/>
    <row r="13915" ht="12.75" customHeight="1" x14ac:dyDescent="0.2"/>
    <row r="13916" ht="12.75" customHeight="1" x14ac:dyDescent="0.2"/>
    <row r="13917" ht="12.75" customHeight="1" x14ac:dyDescent="0.2"/>
    <row r="13918" ht="12.75" customHeight="1" x14ac:dyDescent="0.2"/>
    <row r="13919" ht="12.75" customHeight="1" x14ac:dyDescent="0.2"/>
    <row r="13920" ht="12.75" customHeight="1" x14ac:dyDescent="0.2"/>
    <row r="13921" ht="12.75" customHeight="1" x14ac:dyDescent="0.2"/>
    <row r="13922" ht="12.75" customHeight="1" x14ac:dyDescent="0.2"/>
    <row r="13923" ht="12.75" customHeight="1" x14ac:dyDescent="0.2"/>
    <row r="13924" ht="12.75" customHeight="1" x14ac:dyDescent="0.2"/>
    <row r="13925" ht="12.75" customHeight="1" x14ac:dyDescent="0.2"/>
    <row r="13926" ht="12.75" customHeight="1" x14ac:dyDescent="0.2"/>
    <row r="13927" ht="12.75" customHeight="1" x14ac:dyDescent="0.2"/>
    <row r="13928" ht="12.75" customHeight="1" x14ac:dyDescent="0.2"/>
    <row r="13929" ht="12.75" customHeight="1" x14ac:dyDescent="0.2"/>
    <row r="13930" ht="12.75" customHeight="1" x14ac:dyDescent="0.2"/>
    <row r="13931" ht="12.75" customHeight="1" x14ac:dyDescent="0.2"/>
    <row r="13932" ht="12.75" customHeight="1" x14ac:dyDescent="0.2"/>
    <row r="13933" ht="12.75" customHeight="1" x14ac:dyDescent="0.2"/>
    <row r="13934" ht="12.75" customHeight="1" x14ac:dyDescent="0.2"/>
    <row r="13935" ht="12.75" customHeight="1" x14ac:dyDescent="0.2"/>
    <row r="13936" ht="12.75" customHeight="1" x14ac:dyDescent="0.2"/>
    <row r="13937" ht="12.75" customHeight="1" x14ac:dyDescent="0.2"/>
    <row r="13938" ht="12.75" customHeight="1" x14ac:dyDescent="0.2"/>
    <row r="13939" ht="12.75" customHeight="1" x14ac:dyDescent="0.2"/>
    <row r="13940" ht="12.75" customHeight="1" x14ac:dyDescent="0.2"/>
    <row r="13941" ht="12.75" customHeight="1" x14ac:dyDescent="0.2"/>
    <row r="13942" ht="12.75" customHeight="1" x14ac:dyDescent="0.2"/>
    <row r="13943" ht="12.75" customHeight="1" x14ac:dyDescent="0.2"/>
    <row r="13944" ht="12.75" customHeight="1" x14ac:dyDescent="0.2"/>
    <row r="13945" ht="12.75" customHeight="1" x14ac:dyDescent="0.2"/>
    <row r="13946" ht="12.75" customHeight="1" x14ac:dyDescent="0.2"/>
    <row r="13947" ht="12.75" customHeight="1" x14ac:dyDescent="0.2"/>
    <row r="13948" ht="12.75" customHeight="1" x14ac:dyDescent="0.2"/>
    <row r="13949" ht="12.75" customHeight="1" x14ac:dyDescent="0.2"/>
    <row r="13950" ht="12.75" customHeight="1" x14ac:dyDescent="0.2"/>
    <row r="13951" ht="12.75" customHeight="1" x14ac:dyDescent="0.2"/>
    <row r="13952" ht="12.75" customHeight="1" x14ac:dyDescent="0.2"/>
    <row r="13953" ht="12.75" customHeight="1" x14ac:dyDescent="0.2"/>
    <row r="13954" ht="12.75" customHeight="1" x14ac:dyDescent="0.2"/>
    <row r="13955" ht="12.75" customHeight="1" x14ac:dyDescent="0.2"/>
    <row r="13956" ht="12.75" customHeight="1" x14ac:dyDescent="0.2"/>
    <row r="13957" ht="12.75" customHeight="1" x14ac:dyDescent="0.2"/>
    <row r="13958" ht="12.75" customHeight="1" x14ac:dyDescent="0.2"/>
    <row r="13959" ht="12.75" customHeight="1" x14ac:dyDescent="0.2"/>
    <row r="13960" ht="12.75" customHeight="1" x14ac:dyDescent="0.2"/>
    <row r="13961" ht="12.75" customHeight="1" x14ac:dyDescent="0.2"/>
    <row r="13962" ht="12.75" customHeight="1" x14ac:dyDescent="0.2"/>
    <row r="13963" ht="12.75" customHeight="1" x14ac:dyDescent="0.2"/>
    <row r="13964" ht="12.75" customHeight="1" x14ac:dyDescent="0.2"/>
    <row r="13965" ht="12.75" customHeight="1" x14ac:dyDescent="0.2"/>
    <row r="13966" ht="12.75" customHeight="1" x14ac:dyDescent="0.2"/>
    <row r="13967" ht="12.75" customHeight="1" x14ac:dyDescent="0.2"/>
    <row r="13968" ht="12.75" customHeight="1" x14ac:dyDescent="0.2"/>
    <row r="13969" ht="12.75" customHeight="1" x14ac:dyDescent="0.2"/>
    <row r="13970" ht="12.75" customHeight="1" x14ac:dyDescent="0.2"/>
    <row r="13971" ht="12.75" customHeight="1" x14ac:dyDescent="0.2"/>
    <row r="13972" ht="12.75" customHeight="1" x14ac:dyDescent="0.2"/>
    <row r="13973" ht="12.75" customHeight="1" x14ac:dyDescent="0.2"/>
    <row r="13974" ht="12.75" customHeight="1" x14ac:dyDescent="0.2"/>
    <row r="13975" ht="12.75" customHeight="1" x14ac:dyDescent="0.2"/>
    <row r="13976" ht="12.75" customHeight="1" x14ac:dyDescent="0.2"/>
    <row r="13977" ht="12.75" customHeight="1" x14ac:dyDescent="0.2"/>
    <row r="13978" ht="12.75" customHeight="1" x14ac:dyDescent="0.2"/>
    <row r="13979" ht="12.75" customHeight="1" x14ac:dyDescent="0.2"/>
    <row r="13980" ht="12.75" customHeight="1" x14ac:dyDescent="0.2"/>
    <row r="13981" ht="12.75" customHeight="1" x14ac:dyDescent="0.2"/>
    <row r="13982" ht="12.75" customHeight="1" x14ac:dyDescent="0.2"/>
    <row r="13983" ht="12.75" customHeight="1" x14ac:dyDescent="0.2"/>
    <row r="13984" ht="12.75" customHeight="1" x14ac:dyDescent="0.2"/>
    <row r="13985" ht="12.75" customHeight="1" x14ac:dyDescent="0.2"/>
    <row r="13986" ht="12.75" customHeight="1" x14ac:dyDescent="0.2"/>
    <row r="13987" ht="12.75" customHeight="1" x14ac:dyDescent="0.2"/>
    <row r="13988" ht="12.75" customHeight="1" x14ac:dyDescent="0.2"/>
    <row r="13989" ht="12.75" customHeight="1" x14ac:dyDescent="0.2"/>
    <row r="13990" ht="12.75" customHeight="1" x14ac:dyDescent="0.2"/>
    <row r="13991" ht="12.75" customHeight="1" x14ac:dyDescent="0.2"/>
    <row r="13992" ht="12.75" customHeight="1" x14ac:dyDescent="0.2"/>
    <row r="13993" ht="12.75" customHeight="1" x14ac:dyDescent="0.2"/>
    <row r="13994" ht="12.75" customHeight="1" x14ac:dyDescent="0.2"/>
    <row r="13995" ht="12.75" customHeight="1" x14ac:dyDescent="0.2"/>
    <row r="13996" ht="12.75" customHeight="1" x14ac:dyDescent="0.2"/>
    <row r="13997" ht="12.75" customHeight="1" x14ac:dyDescent="0.2"/>
    <row r="13998" ht="12.75" customHeight="1" x14ac:dyDescent="0.2"/>
    <row r="13999" ht="12.75" customHeight="1" x14ac:dyDescent="0.2"/>
    <row r="14000" ht="12.75" customHeight="1" x14ac:dyDescent="0.2"/>
    <row r="14001" ht="12.75" customHeight="1" x14ac:dyDescent="0.2"/>
    <row r="14002" ht="12.75" customHeight="1" x14ac:dyDescent="0.2"/>
    <row r="14003" ht="12.75" customHeight="1" x14ac:dyDescent="0.2"/>
    <row r="14004" ht="12.75" customHeight="1" x14ac:dyDescent="0.2"/>
    <row r="14005" ht="12.75" customHeight="1" x14ac:dyDescent="0.2"/>
    <row r="14006" ht="12.75" customHeight="1" x14ac:dyDescent="0.2"/>
    <row r="14007" ht="12.75" customHeight="1" x14ac:dyDescent="0.2"/>
    <row r="14008" ht="12.75" customHeight="1" x14ac:dyDescent="0.2"/>
    <row r="14009" ht="12.75" customHeight="1" x14ac:dyDescent="0.2"/>
    <row r="14010" ht="12.75" customHeight="1" x14ac:dyDescent="0.2"/>
    <row r="14011" ht="12.75" customHeight="1" x14ac:dyDescent="0.2"/>
    <row r="14012" ht="12.75" customHeight="1" x14ac:dyDescent="0.2"/>
    <row r="14013" ht="12.75" customHeight="1" x14ac:dyDescent="0.2"/>
    <row r="14014" ht="12.75" customHeight="1" x14ac:dyDescent="0.2"/>
    <row r="14015" ht="12.75" customHeight="1" x14ac:dyDescent="0.2"/>
    <row r="14016" ht="12.75" customHeight="1" x14ac:dyDescent="0.2"/>
    <row r="14017" ht="12.75" customHeight="1" x14ac:dyDescent="0.2"/>
    <row r="14018" ht="12.75" customHeight="1" x14ac:dyDescent="0.2"/>
    <row r="14019" ht="12.75" customHeight="1" x14ac:dyDescent="0.2"/>
    <row r="14020" ht="12.75" customHeight="1" x14ac:dyDescent="0.2"/>
    <row r="14021" ht="12.75" customHeight="1" x14ac:dyDescent="0.2"/>
    <row r="14022" ht="12.75" customHeight="1" x14ac:dyDescent="0.2"/>
    <row r="14023" ht="12.75" customHeight="1" x14ac:dyDescent="0.2"/>
    <row r="14024" ht="12.75" customHeight="1" x14ac:dyDescent="0.2"/>
    <row r="14025" ht="12.75" customHeight="1" x14ac:dyDescent="0.2"/>
    <row r="14026" ht="12.75" customHeight="1" x14ac:dyDescent="0.2"/>
    <row r="14027" ht="12.75" customHeight="1" x14ac:dyDescent="0.2"/>
    <row r="14028" ht="12.75" customHeight="1" x14ac:dyDescent="0.2"/>
    <row r="14029" ht="12.75" customHeight="1" x14ac:dyDescent="0.2"/>
    <row r="14030" ht="12.75" customHeight="1" x14ac:dyDescent="0.2"/>
    <row r="14031" ht="12.75" customHeight="1" x14ac:dyDescent="0.2"/>
    <row r="14032" ht="12.75" customHeight="1" x14ac:dyDescent="0.2"/>
    <row r="14033" ht="12.75" customHeight="1" x14ac:dyDescent="0.2"/>
    <row r="14034" ht="12.75" customHeight="1" x14ac:dyDescent="0.2"/>
    <row r="14035" ht="12.75" customHeight="1" x14ac:dyDescent="0.2"/>
    <row r="14036" ht="12.75" customHeight="1" x14ac:dyDescent="0.2"/>
    <row r="14037" ht="12.75" customHeight="1" x14ac:dyDescent="0.2"/>
    <row r="14038" ht="12.75" customHeight="1" x14ac:dyDescent="0.2"/>
    <row r="14039" ht="12.75" customHeight="1" x14ac:dyDescent="0.2"/>
    <row r="14040" ht="12.75" customHeight="1" x14ac:dyDescent="0.2"/>
    <row r="14041" ht="12.75" customHeight="1" x14ac:dyDescent="0.2"/>
    <row r="14042" ht="12.75" customHeight="1" x14ac:dyDescent="0.2"/>
    <row r="14043" ht="12.75" customHeight="1" x14ac:dyDescent="0.2"/>
    <row r="14044" ht="12.75" customHeight="1" x14ac:dyDescent="0.2"/>
    <row r="14045" ht="12.75" customHeight="1" x14ac:dyDescent="0.2"/>
    <row r="14046" ht="12.75" customHeight="1" x14ac:dyDescent="0.2"/>
    <row r="14047" ht="12.75" customHeight="1" x14ac:dyDescent="0.2"/>
    <row r="14048" ht="12.75" customHeight="1" x14ac:dyDescent="0.2"/>
    <row r="14049" ht="12.75" customHeight="1" x14ac:dyDescent="0.2"/>
    <row r="14050" ht="12.75" customHeight="1" x14ac:dyDescent="0.2"/>
    <row r="14051" ht="12.75" customHeight="1" x14ac:dyDescent="0.2"/>
    <row r="14052" ht="12.75" customHeight="1" x14ac:dyDescent="0.2"/>
    <row r="14053" ht="12.75" customHeight="1" x14ac:dyDescent="0.2"/>
    <row r="14054" ht="12.75" customHeight="1" x14ac:dyDescent="0.2"/>
    <row r="14055" ht="12.75" customHeight="1" x14ac:dyDescent="0.2"/>
    <row r="14056" ht="12.75" customHeight="1" x14ac:dyDescent="0.2"/>
    <row r="14057" ht="12.75" customHeight="1" x14ac:dyDescent="0.2"/>
    <row r="14058" ht="12.75" customHeight="1" x14ac:dyDescent="0.2"/>
    <row r="14059" ht="12.75" customHeight="1" x14ac:dyDescent="0.2"/>
    <row r="14060" ht="12.75" customHeight="1" x14ac:dyDescent="0.2"/>
    <row r="14061" ht="12.75" customHeight="1" x14ac:dyDescent="0.2"/>
    <row r="14062" ht="12.75" customHeight="1" x14ac:dyDescent="0.2"/>
    <row r="14063" ht="12.75" customHeight="1" x14ac:dyDescent="0.2"/>
    <row r="14064" ht="12.75" customHeight="1" x14ac:dyDescent="0.2"/>
    <row r="14065" ht="12.75" customHeight="1" x14ac:dyDescent="0.2"/>
    <row r="14066" ht="12.75" customHeight="1" x14ac:dyDescent="0.2"/>
    <row r="14067" ht="12.75" customHeight="1" x14ac:dyDescent="0.2"/>
    <row r="14068" ht="12.75" customHeight="1" x14ac:dyDescent="0.2"/>
    <row r="14069" ht="12.75" customHeight="1" x14ac:dyDescent="0.2"/>
    <row r="14070" ht="12.75" customHeight="1" x14ac:dyDescent="0.2"/>
    <row r="14071" ht="12.75" customHeight="1" x14ac:dyDescent="0.2"/>
    <row r="14072" ht="12.75" customHeight="1" x14ac:dyDescent="0.2"/>
    <row r="14073" ht="12.75" customHeight="1" x14ac:dyDescent="0.2"/>
    <row r="14074" ht="12.75" customHeight="1" x14ac:dyDescent="0.2"/>
    <row r="14075" ht="12.75" customHeight="1" x14ac:dyDescent="0.2"/>
    <row r="14076" ht="12.75" customHeight="1" x14ac:dyDescent="0.2"/>
    <row r="14077" ht="12.75" customHeight="1" x14ac:dyDescent="0.2"/>
    <row r="14078" ht="12.75" customHeight="1" x14ac:dyDescent="0.2"/>
    <row r="14079" ht="12.75" customHeight="1" x14ac:dyDescent="0.2"/>
    <row r="14080" ht="12.75" customHeight="1" x14ac:dyDescent="0.2"/>
    <row r="14081" ht="12.75" customHeight="1" x14ac:dyDescent="0.2"/>
    <row r="14082" ht="12.75" customHeight="1" x14ac:dyDescent="0.2"/>
    <row r="14083" ht="12.75" customHeight="1" x14ac:dyDescent="0.2"/>
    <row r="14084" ht="12.75" customHeight="1" x14ac:dyDescent="0.2"/>
    <row r="14085" ht="12.75" customHeight="1" x14ac:dyDescent="0.2"/>
    <row r="14086" ht="12.75" customHeight="1" x14ac:dyDescent="0.2"/>
    <row r="14087" ht="12.75" customHeight="1" x14ac:dyDescent="0.2"/>
    <row r="14088" ht="12.75" customHeight="1" x14ac:dyDescent="0.2"/>
    <row r="14089" ht="12.75" customHeight="1" x14ac:dyDescent="0.2"/>
    <row r="14090" ht="12.75" customHeight="1" x14ac:dyDescent="0.2"/>
    <row r="14091" ht="12.75" customHeight="1" x14ac:dyDescent="0.2"/>
    <row r="14092" ht="12.75" customHeight="1" x14ac:dyDescent="0.2"/>
    <row r="14093" ht="12.75" customHeight="1" x14ac:dyDescent="0.2"/>
    <row r="14094" ht="12.75" customHeight="1" x14ac:dyDescent="0.2"/>
    <row r="14095" ht="12.75" customHeight="1" x14ac:dyDescent="0.2"/>
    <row r="14096" ht="12.75" customHeight="1" x14ac:dyDescent="0.2"/>
    <row r="14097" ht="12.75" customHeight="1" x14ac:dyDescent="0.2"/>
    <row r="14098" ht="12.75" customHeight="1" x14ac:dyDescent="0.2"/>
    <row r="14099" ht="12.75" customHeight="1" x14ac:dyDescent="0.2"/>
    <row r="14100" ht="12.75" customHeight="1" x14ac:dyDescent="0.2"/>
    <row r="14101" ht="12.75" customHeight="1" x14ac:dyDescent="0.2"/>
    <row r="14102" ht="12.75" customHeight="1" x14ac:dyDescent="0.2"/>
    <row r="14103" ht="12.75" customHeight="1" x14ac:dyDescent="0.2"/>
    <row r="14104" ht="12.75" customHeight="1" x14ac:dyDescent="0.2"/>
    <row r="14105" ht="12.75" customHeight="1" x14ac:dyDescent="0.2"/>
    <row r="14106" ht="12.75" customHeight="1" x14ac:dyDescent="0.2"/>
    <row r="14107" ht="12.75" customHeight="1" x14ac:dyDescent="0.2"/>
    <row r="14108" ht="12.75" customHeight="1" x14ac:dyDescent="0.2"/>
    <row r="14109" ht="12.75" customHeight="1" x14ac:dyDescent="0.2"/>
    <row r="14110" ht="12.75" customHeight="1" x14ac:dyDescent="0.2"/>
    <row r="14111" ht="12.75" customHeight="1" x14ac:dyDescent="0.2"/>
    <row r="14112" ht="12.75" customHeight="1" x14ac:dyDescent="0.2"/>
    <row r="14113" ht="12.75" customHeight="1" x14ac:dyDescent="0.2"/>
    <row r="14114" ht="12.75" customHeight="1" x14ac:dyDescent="0.2"/>
    <row r="14115" ht="12.75" customHeight="1" x14ac:dyDescent="0.2"/>
    <row r="14116" ht="12.75" customHeight="1" x14ac:dyDescent="0.2"/>
    <row r="14117" ht="12.75" customHeight="1" x14ac:dyDescent="0.2"/>
    <row r="14118" ht="12.75" customHeight="1" x14ac:dyDescent="0.2"/>
    <row r="14119" ht="12.75" customHeight="1" x14ac:dyDescent="0.2"/>
    <row r="14120" ht="12.75" customHeight="1" x14ac:dyDescent="0.2"/>
    <row r="14121" ht="12.75" customHeight="1" x14ac:dyDescent="0.2"/>
    <row r="14122" ht="12.75" customHeight="1" x14ac:dyDescent="0.2"/>
    <row r="14123" ht="12.75" customHeight="1" x14ac:dyDescent="0.2"/>
    <row r="14124" ht="12.75" customHeight="1" x14ac:dyDescent="0.2"/>
    <row r="14125" ht="12.75" customHeight="1" x14ac:dyDescent="0.2"/>
    <row r="14126" ht="12.75" customHeight="1" x14ac:dyDescent="0.2"/>
    <row r="14127" ht="12.75" customHeight="1" x14ac:dyDescent="0.2"/>
    <row r="14128" ht="12.75" customHeight="1" x14ac:dyDescent="0.2"/>
    <row r="14129" ht="12.75" customHeight="1" x14ac:dyDescent="0.2"/>
    <row r="14130" ht="12.75" customHeight="1" x14ac:dyDescent="0.2"/>
    <row r="14131" ht="12.75" customHeight="1" x14ac:dyDescent="0.2"/>
    <row r="14132" ht="12.75" customHeight="1" x14ac:dyDescent="0.2"/>
    <row r="14133" ht="12.75" customHeight="1" x14ac:dyDescent="0.2"/>
    <row r="14134" ht="12.75" customHeight="1" x14ac:dyDescent="0.2"/>
    <row r="14135" ht="12.75" customHeight="1" x14ac:dyDescent="0.2"/>
    <row r="14136" ht="12.75" customHeight="1" x14ac:dyDescent="0.2"/>
    <row r="14137" ht="12.75" customHeight="1" x14ac:dyDescent="0.2"/>
    <row r="14138" ht="12.75" customHeight="1" x14ac:dyDescent="0.2"/>
    <row r="14139" ht="12.75" customHeight="1" x14ac:dyDescent="0.2"/>
    <row r="14140" ht="12.75" customHeight="1" x14ac:dyDescent="0.2"/>
    <row r="14141" ht="12.75" customHeight="1" x14ac:dyDescent="0.2"/>
    <row r="14142" ht="12.75" customHeight="1" x14ac:dyDescent="0.2"/>
    <row r="14143" ht="12.75" customHeight="1" x14ac:dyDescent="0.2"/>
    <row r="14144" ht="12.75" customHeight="1" x14ac:dyDescent="0.2"/>
    <row r="14145" ht="12.75" customHeight="1" x14ac:dyDescent="0.2"/>
    <row r="14146" ht="12.75" customHeight="1" x14ac:dyDescent="0.2"/>
    <row r="14147" ht="12.75" customHeight="1" x14ac:dyDescent="0.2"/>
    <row r="14148" ht="12.75" customHeight="1" x14ac:dyDescent="0.2"/>
    <row r="14149" ht="12.75" customHeight="1" x14ac:dyDescent="0.2"/>
    <row r="14150" ht="12.75" customHeight="1" x14ac:dyDescent="0.2"/>
    <row r="14151" ht="12.75" customHeight="1" x14ac:dyDescent="0.2"/>
    <row r="14152" ht="12.75" customHeight="1" x14ac:dyDescent="0.2"/>
    <row r="14153" ht="12.75" customHeight="1" x14ac:dyDescent="0.2"/>
    <row r="14154" ht="12.75" customHeight="1" x14ac:dyDescent="0.2"/>
    <row r="14155" ht="12.75" customHeight="1" x14ac:dyDescent="0.2"/>
    <row r="14156" ht="12.75" customHeight="1" x14ac:dyDescent="0.2"/>
    <row r="14157" ht="12.75" customHeight="1" x14ac:dyDescent="0.2"/>
    <row r="14158" ht="12.75" customHeight="1" x14ac:dyDescent="0.2"/>
    <row r="14159" ht="12.75" customHeight="1" x14ac:dyDescent="0.2"/>
    <row r="14160" ht="12.75" customHeight="1" x14ac:dyDescent="0.2"/>
    <row r="14161" ht="12.75" customHeight="1" x14ac:dyDescent="0.2"/>
    <row r="14162" ht="12.75" customHeight="1" x14ac:dyDescent="0.2"/>
    <row r="14163" ht="12.75" customHeight="1" x14ac:dyDescent="0.2"/>
    <row r="14164" ht="12.75" customHeight="1" x14ac:dyDescent="0.2"/>
    <row r="14165" ht="12.75" customHeight="1" x14ac:dyDescent="0.2"/>
    <row r="14166" ht="12.75" customHeight="1" x14ac:dyDescent="0.2"/>
    <row r="14167" ht="12.75" customHeight="1" x14ac:dyDescent="0.2"/>
    <row r="14168" ht="12.75" customHeight="1" x14ac:dyDescent="0.2"/>
    <row r="14169" ht="12.75" customHeight="1" x14ac:dyDescent="0.2"/>
    <row r="14170" ht="12.75" customHeight="1" x14ac:dyDescent="0.2"/>
    <row r="14171" ht="12.75" customHeight="1" x14ac:dyDescent="0.2"/>
    <row r="14172" ht="12.75" customHeight="1" x14ac:dyDescent="0.2"/>
    <row r="14173" ht="12.75" customHeight="1" x14ac:dyDescent="0.2"/>
    <row r="14174" ht="12.75" customHeight="1" x14ac:dyDescent="0.2"/>
    <row r="14175" ht="12.75" customHeight="1" x14ac:dyDescent="0.2"/>
    <row r="14176" ht="12.75" customHeight="1" x14ac:dyDescent="0.2"/>
    <row r="14177" ht="12.75" customHeight="1" x14ac:dyDescent="0.2"/>
    <row r="14178" ht="12.75" customHeight="1" x14ac:dyDescent="0.2"/>
    <row r="14179" ht="12.75" customHeight="1" x14ac:dyDescent="0.2"/>
    <row r="14180" ht="12.75" customHeight="1" x14ac:dyDescent="0.2"/>
    <row r="14181" ht="12.75" customHeight="1" x14ac:dyDescent="0.2"/>
    <row r="14182" ht="12.75" customHeight="1" x14ac:dyDescent="0.2"/>
    <row r="14183" ht="12.75" customHeight="1" x14ac:dyDescent="0.2"/>
    <row r="14184" ht="12.75" customHeight="1" x14ac:dyDescent="0.2"/>
    <row r="14185" ht="12.75" customHeight="1" x14ac:dyDescent="0.2"/>
    <row r="14186" ht="12.75" customHeight="1" x14ac:dyDescent="0.2"/>
    <row r="14187" ht="12.75" customHeight="1" x14ac:dyDescent="0.2"/>
    <row r="14188" ht="12.75" customHeight="1" x14ac:dyDescent="0.2"/>
    <row r="14189" ht="12.75" customHeight="1" x14ac:dyDescent="0.2"/>
    <row r="14190" ht="12.75" customHeight="1" x14ac:dyDescent="0.2"/>
    <row r="14191" ht="12.75" customHeight="1" x14ac:dyDescent="0.2"/>
    <row r="14192" ht="12.75" customHeight="1" x14ac:dyDescent="0.2"/>
    <row r="14193" ht="12.75" customHeight="1" x14ac:dyDescent="0.2"/>
    <row r="14194" ht="12.75" customHeight="1" x14ac:dyDescent="0.2"/>
    <row r="14195" ht="12.75" customHeight="1" x14ac:dyDescent="0.2"/>
    <row r="14196" ht="12.75" customHeight="1" x14ac:dyDescent="0.2"/>
    <row r="14197" ht="12.75" customHeight="1" x14ac:dyDescent="0.2"/>
    <row r="14198" ht="12.75" customHeight="1" x14ac:dyDescent="0.2"/>
    <row r="14199" ht="12.75" customHeight="1" x14ac:dyDescent="0.2"/>
    <row r="14200" ht="12.75" customHeight="1" x14ac:dyDescent="0.2"/>
    <row r="14201" ht="12.75" customHeight="1" x14ac:dyDescent="0.2"/>
    <row r="14202" ht="12.75" customHeight="1" x14ac:dyDescent="0.2"/>
    <row r="14203" ht="12.75" customHeight="1" x14ac:dyDescent="0.2"/>
    <row r="14204" ht="12.75" customHeight="1" x14ac:dyDescent="0.2"/>
    <row r="14205" ht="12.75" customHeight="1" x14ac:dyDescent="0.2"/>
    <row r="14206" ht="12.75" customHeight="1" x14ac:dyDescent="0.2"/>
    <row r="14207" ht="12.75" customHeight="1" x14ac:dyDescent="0.2"/>
    <row r="14208" ht="12.75" customHeight="1" x14ac:dyDescent="0.2"/>
    <row r="14209" ht="12.75" customHeight="1" x14ac:dyDescent="0.2"/>
    <row r="14210" ht="12.75" customHeight="1" x14ac:dyDescent="0.2"/>
    <row r="14211" ht="12.75" customHeight="1" x14ac:dyDescent="0.2"/>
    <row r="14212" ht="12.75" customHeight="1" x14ac:dyDescent="0.2"/>
    <row r="14213" ht="12.75" customHeight="1" x14ac:dyDescent="0.2"/>
    <row r="14214" ht="12.75" customHeight="1" x14ac:dyDescent="0.2"/>
    <row r="14215" ht="12.75" customHeight="1" x14ac:dyDescent="0.2"/>
    <row r="14216" ht="12.75" customHeight="1" x14ac:dyDescent="0.2"/>
    <row r="14217" ht="12.75" customHeight="1" x14ac:dyDescent="0.2"/>
    <row r="14218" ht="12.75" customHeight="1" x14ac:dyDescent="0.2"/>
    <row r="14219" ht="12.75" customHeight="1" x14ac:dyDescent="0.2"/>
    <row r="14220" ht="12.75" customHeight="1" x14ac:dyDescent="0.2"/>
    <row r="14221" ht="12.75" customHeight="1" x14ac:dyDescent="0.2"/>
    <row r="14222" ht="12.75" customHeight="1" x14ac:dyDescent="0.2"/>
    <row r="14223" ht="12.75" customHeight="1" x14ac:dyDescent="0.2"/>
    <row r="14224" ht="12.75" customHeight="1" x14ac:dyDescent="0.2"/>
    <row r="14225" ht="12.75" customHeight="1" x14ac:dyDescent="0.2"/>
    <row r="14226" ht="12.75" customHeight="1" x14ac:dyDescent="0.2"/>
    <row r="14227" ht="12.75" customHeight="1" x14ac:dyDescent="0.2"/>
    <row r="14228" ht="12.75" customHeight="1" x14ac:dyDescent="0.2"/>
    <row r="14229" ht="12.75" customHeight="1" x14ac:dyDescent="0.2"/>
    <row r="14230" ht="12.75" customHeight="1" x14ac:dyDescent="0.2"/>
    <row r="14231" ht="12.75" customHeight="1" x14ac:dyDescent="0.2"/>
    <row r="14232" ht="12.75" customHeight="1" x14ac:dyDescent="0.2"/>
    <row r="14233" ht="12.75" customHeight="1" x14ac:dyDescent="0.2"/>
    <row r="14234" ht="12.75" customHeight="1" x14ac:dyDescent="0.2"/>
    <row r="14235" ht="12.75" customHeight="1" x14ac:dyDescent="0.2"/>
    <row r="14236" ht="12.75" customHeight="1" x14ac:dyDescent="0.2"/>
    <row r="14237" ht="12.75" customHeight="1" x14ac:dyDescent="0.2"/>
    <row r="14238" ht="12.75" customHeight="1" x14ac:dyDescent="0.2"/>
    <row r="14239" ht="12.75" customHeight="1" x14ac:dyDescent="0.2"/>
    <row r="14240" ht="12.75" customHeight="1" x14ac:dyDescent="0.2"/>
    <row r="14241" ht="12.75" customHeight="1" x14ac:dyDescent="0.2"/>
    <row r="14242" ht="12.75" customHeight="1" x14ac:dyDescent="0.2"/>
    <row r="14243" ht="12.75" customHeight="1" x14ac:dyDescent="0.2"/>
    <row r="14244" ht="12.75" customHeight="1" x14ac:dyDescent="0.2"/>
    <row r="14245" ht="12.75" customHeight="1" x14ac:dyDescent="0.2"/>
    <row r="14246" ht="12.75" customHeight="1" x14ac:dyDescent="0.2"/>
    <row r="14247" ht="12.75" customHeight="1" x14ac:dyDescent="0.2"/>
    <row r="14248" ht="12.75" customHeight="1" x14ac:dyDescent="0.2"/>
    <row r="14249" ht="12.75" customHeight="1" x14ac:dyDescent="0.2"/>
    <row r="14250" ht="12.75" customHeight="1" x14ac:dyDescent="0.2"/>
    <row r="14251" ht="12.75" customHeight="1" x14ac:dyDescent="0.2"/>
    <row r="14252" ht="12.75" customHeight="1" x14ac:dyDescent="0.2"/>
    <row r="14253" ht="12.75" customHeight="1" x14ac:dyDescent="0.2"/>
    <row r="14254" ht="12.75" customHeight="1" x14ac:dyDescent="0.2"/>
    <row r="14255" ht="12.75" customHeight="1" x14ac:dyDescent="0.2"/>
    <row r="14256" ht="12.75" customHeight="1" x14ac:dyDescent="0.2"/>
    <row r="14257" ht="12.75" customHeight="1" x14ac:dyDescent="0.2"/>
    <row r="14258" ht="12.75" customHeight="1" x14ac:dyDescent="0.2"/>
    <row r="14259" ht="12.75" customHeight="1" x14ac:dyDescent="0.2"/>
    <row r="14260" ht="12.75" customHeight="1" x14ac:dyDescent="0.2"/>
    <row r="14261" ht="12.75" customHeight="1" x14ac:dyDescent="0.2"/>
    <row r="14262" ht="12.75" customHeight="1" x14ac:dyDescent="0.2"/>
    <row r="14263" ht="12.75" customHeight="1" x14ac:dyDescent="0.2"/>
    <row r="14264" ht="12.75" customHeight="1" x14ac:dyDescent="0.2"/>
    <row r="14265" ht="12.75" customHeight="1" x14ac:dyDescent="0.2"/>
    <row r="14266" ht="12.75" customHeight="1" x14ac:dyDescent="0.2"/>
    <row r="14267" ht="12.75" customHeight="1" x14ac:dyDescent="0.2"/>
    <row r="14268" ht="12.75" customHeight="1" x14ac:dyDescent="0.2"/>
    <row r="14269" ht="12.75" customHeight="1" x14ac:dyDescent="0.2"/>
    <row r="14270" ht="12.75" customHeight="1" x14ac:dyDescent="0.2"/>
    <row r="14271" ht="12.75" customHeight="1" x14ac:dyDescent="0.2"/>
    <row r="14272" ht="12.75" customHeight="1" x14ac:dyDescent="0.2"/>
    <row r="14273" ht="12.75" customHeight="1" x14ac:dyDescent="0.2"/>
    <row r="14274" ht="12.75" customHeight="1" x14ac:dyDescent="0.2"/>
    <row r="14275" ht="12.75" customHeight="1" x14ac:dyDescent="0.2"/>
    <row r="14276" ht="12.75" customHeight="1" x14ac:dyDescent="0.2"/>
    <row r="14277" ht="12.75" customHeight="1" x14ac:dyDescent="0.2"/>
    <row r="14278" ht="12.75" customHeight="1" x14ac:dyDescent="0.2"/>
    <row r="14279" ht="12.75" customHeight="1" x14ac:dyDescent="0.2"/>
    <row r="14280" ht="12.75" customHeight="1" x14ac:dyDescent="0.2"/>
    <row r="14281" ht="12.75" customHeight="1" x14ac:dyDescent="0.2"/>
    <row r="14282" ht="12.75" customHeight="1" x14ac:dyDescent="0.2"/>
    <row r="14283" ht="12.75" customHeight="1" x14ac:dyDescent="0.2"/>
    <row r="14284" ht="12.75" customHeight="1" x14ac:dyDescent="0.2"/>
    <row r="14285" ht="12.75" customHeight="1" x14ac:dyDescent="0.2"/>
    <row r="14286" ht="12.75" customHeight="1" x14ac:dyDescent="0.2"/>
    <row r="14287" ht="12.75" customHeight="1" x14ac:dyDescent="0.2"/>
    <row r="14288" ht="12.75" customHeight="1" x14ac:dyDescent="0.2"/>
    <row r="14289" ht="12.75" customHeight="1" x14ac:dyDescent="0.2"/>
    <row r="14290" ht="12.75" customHeight="1" x14ac:dyDescent="0.2"/>
    <row r="14291" ht="12.75" customHeight="1" x14ac:dyDescent="0.2"/>
    <row r="14292" ht="12.75" customHeight="1" x14ac:dyDescent="0.2"/>
    <row r="14293" ht="12.75" customHeight="1" x14ac:dyDescent="0.2"/>
    <row r="14294" ht="12.75" customHeight="1" x14ac:dyDescent="0.2"/>
    <row r="14295" ht="12.75" customHeight="1" x14ac:dyDescent="0.2"/>
    <row r="14296" ht="12.75" customHeight="1" x14ac:dyDescent="0.2"/>
    <row r="14297" ht="12.75" customHeight="1" x14ac:dyDescent="0.2"/>
    <row r="14298" ht="12.75" customHeight="1" x14ac:dyDescent="0.2"/>
    <row r="14299" ht="12.75" customHeight="1" x14ac:dyDescent="0.2"/>
    <row r="14300" ht="12.75" customHeight="1" x14ac:dyDescent="0.2"/>
    <row r="14301" ht="12.75" customHeight="1" x14ac:dyDescent="0.2"/>
    <row r="14302" ht="12.75" customHeight="1" x14ac:dyDescent="0.2"/>
    <row r="14303" ht="12.75" customHeight="1" x14ac:dyDescent="0.2"/>
    <row r="14304" ht="12.75" customHeight="1" x14ac:dyDescent="0.2"/>
    <row r="14305" ht="12.75" customHeight="1" x14ac:dyDescent="0.2"/>
    <row r="14306" ht="12.75" customHeight="1" x14ac:dyDescent="0.2"/>
    <row r="14307" ht="12.75" customHeight="1" x14ac:dyDescent="0.2"/>
    <row r="14308" ht="12.75" customHeight="1" x14ac:dyDescent="0.2"/>
    <row r="14309" ht="12.75" customHeight="1" x14ac:dyDescent="0.2"/>
    <row r="14310" ht="12.75" customHeight="1" x14ac:dyDescent="0.2"/>
    <row r="14311" ht="12.75" customHeight="1" x14ac:dyDescent="0.2"/>
    <row r="14312" ht="12.75" customHeight="1" x14ac:dyDescent="0.2"/>
    <row r="14313" ht="12.75" customHeight="1" x14ac:dyDescent="0.2"/>
    <row r="14314" ht="12.75" customHeight="1" x14ac:dyDescent="0.2"/>
    <row r="14315" ht="12.75" customHeight="1" x14ac:dyDescent="0.2"/>
    <row r="14316" ht="12.75" customHeight="1" x14ac:dyDescent="0.2"/>
    <row r="14317" ht="12.75" customHeight="1" x14ac:dyDescent="0.2"/>
    <row r="14318" ht="12.75" customHeight="1" x14ac:dyDescent="0.2"/>
    <row r="14319" ht="12.75" customHeight="1" x14ac:dyDescent="0.2"/>
    <row r="14320" ht="12.75" customHeight="1" x14ac:dyDescent="0.2"/>
    <row r="14321" ht="12.75" customHeight="1" x14ac:dyDescent="0.2"/>
    <row r="14322" ht="12.75" customHeight="1" x14ac:dyDescent="0.2"/>
    <row r="14323" ht="12.75" customHeight="1" x14ac:dyDescent="0.2"/>
    <row r="14324" ht="12.75" customHeight="1" x14ac:dyDescent="0.2"/>
    <row r="14325" ht="12.75" customHeight="1" x14ac:dyDescent="0.2"/>
    <row r="14326" ht="12.75" customHeight="1" x14ac:dyDescent="0.2"/>
    <row r="14327" ht="12.75" customHeight="1" x14ac:dyDescent="0.2"/>
    <row r="14328" ht="12.75" customHeight="1" x14ac:dyDescent="0.2"/>
    <row r="14329" ht="12.75" customHeight="1" x14ac:dyDescent="0.2"/>
    <row r="14330" ht="12.75" customHeight="1" x14ac:dyDescent="0.2"/>
    <row r="14331" ht="12.75" customHeight="1" x14ac:dyDescent="0.2"/>
    <row r="14332" ht="12.75" customHeight="1" x14ac:dyDescent="0.2"/>
    <row r="14333" ht="12.75" customHeight="1" x14ac:dyDescent="0.2"/>
    <row r="14334" ht="12.75" customHeight="1" x14ac:dyDescent="0.2"/>
    <row r="14335" ht="12.75" customHeight="1" x14ac:dyDescent="0.2"/>
    <row r="14336" ht="12.75" customHeight="1" x14ac:dyDescent="0.2"/>
    <row r="14337" ht="12.75" customHeight="1" x14ac:dyDescent="0.2"/>
    <row r="14338" ht="12.75" customHeight="1" x14ac:dyDescent="0.2"/>
    <row r="14339" ht="12.75" customHeight="1" x14ac:dyDescent="0.2"/>
    <row r="14340" ht="12.75" customHeight="1" x14ac:dyDescent="0.2"/>
    <row r="14341" ht="12.75" customHeight="1" x14ac:dyDescent="0.2"/>
    <row r="14342" ht="12.75" customHeight="1" x14ac:dyDescent="0.2"/>
    <row r="14343" ht="12.75" customHeight="1" x14ac:dyDescent="0.2"/>
    <row r="14344" ht="12.75" customHeight="1" x14ac:dyDescent="0.2"/>
    <row r="14345" ht="12.75" customHeight="1" x14ac:dyDescent="0.2"/>
    <row r="14346" ht="12.75" customHeight="1" x14ac:dyDescent="0.2"/>
    <row r="14347" ht="12.75" customHeight="1" x14ac:dyDescent="0.2"/>
    <row r="14348" ht="12.75" customHeight="1" x14ac:dyDescent="0.2"/>
    <row r="14349" ht="12.75" customHeight="1" x14ac:dyDescent="0.2"/>
    <row r="14350" ht="12.75" customHeight="1" x14ac:dyDescent="0.2"/>
    <row r="14351" ht="12.75" customHeight="1" x14ac:dyDescent="0.2"/>
    <row r="14352" ht="12.75" customHeight="1" x14ac:dyDescent="0.2"/>
    <row r="14353" ht="12.75" customHeight="1" x14ac:dyDescent="0.2"/>
    <row r="14354" ht="12.75" customHeight="1" x14ac:dyDescent="0.2"/>
    <row r="14355" ht="12.75" customHeight="1" x14ac:dyDescent="0.2"/>
    <row r="14356" ht="12.75" customHeight="1" x14ac:dyDescent="0.2"/>
    <row r="14357" ht="12.75" customHeight="1" x14ac:dyDescent="0.2"/>
    <row r="14358" ht="12.75" customHeight="1" x14ac:dyDescent="0.2"/>
    <row r="14359" ht="12.75" customHeight="1" x14ac:dyDescent="0.2"/>
    <row r="14360" ht="12.75" customHeight="1" x14ac:dyDescent="0.2"/>
    <row r="14361" ht="12.75" customHeight="1" x14ac:dyDescent="0.2"/>
    <row r="14362" ht="12.75" customHeight="1" x14ac:dyDescent="0.2"/>
    <row r="14363" ht="12.75" customHeight="1" x14ac:dyDescent="0.2"/>
    <row r="14364" ht="12.75" customHeight="1" x14ac:dyDescent="0.2"/>
    <row r="14365" ht="12.75" customHeight="1" x14ac:dyDescent="0.2"/>
    <row r="14366" ht="12.75" customHeight="1" x14ac:dyDescent="0.2"/>
    <row r="14367" ht="12.75" customHeight="1" x14ac:dyDescent="0.2"/>
    <row r="14368" ht="12.75" customHeight="1" x14ac:dyDescent="0.2"/>
    <row r="14369" ht="12.75" customHeight="1" x14ac:dyDescent="0.2"/>
    <row r="14370" ht="12.75" customHeight="1" x14ac:dyDescent="0.2"/>
    <row r="14371" ht="12.75" customHeight="1" x14ac:dyDescent="0.2"/>
    <row r="14372" ht="12.75" customHeight="1" x14ac:dyDescent="0.2"/>
    <row r="14373" ht="12.75" customHeight="1" x14ac:dyDescent="0.2"/>
    <row r="14374" ht="12.75" customHeight="1" x14ac:dyDescent="0.2"/>
    <row r="14375" ht="12.75" customHeight="1" x14ac:dyDescent="0.2"/>
    <row r="14376" ht="12.75" customHeight="1" x14ac:dyDescent="0.2"/>
    <row r="14377" ht="12.75" customHeight="1" x14ac:dyDescent="0.2"/>
    <row r="14378" ht="12.75" customHeight="1" x14ac:dyDescent="0.2"/>
    <row r="14379" ht="12.75" customHeight="1" x14ac:dyDescent="0.2"/>
    <row r="14380" ht="12.75" customHeight="1" x14ac:dyDescent="0.2"/>
    <row r="14381" ht="12.75" customHeight="1" x14ac:dyDescent="0.2"/>
    <row r="14382" ht="12.75" customHeight="1" x14ac:dyDescent="0.2"/>
    <row r="14383" ht="12.75" customHeight="1" x14ac:dyDescent="0.2"/>
    <row r="14384" ht="12.75" customHeight="1" x14ac:dyDescent="0.2"/>
    <row r="14385" ht="12.75" customHeight="1" x14ac:dyDescent="0.2"/>
    <row r="14386" ht="12.75" customHeight="1" x14ac:dyDescent="0.2"/>
    <row r="14387" ht="12.75" customHeight="1" x14ac:dyDescent="0.2"/>
    <row r="14388" ht="12.75" customHeight="1" x14ac:dyDescent="0.2"/>
    <row r="14389" ht="12.75" customHeight="1" x14ac:dyDescent="0.2"/>
    <row r="14390" ht="12.75" customHeight="1" x14ac:dyDescent="0.2"/>
    <row r="14391" ht="12.75" customHeight="1" x14ac:dyDescent="0.2"/>
    <row r="14392" ht="12.75" customHeight="1" x14ac:dyDescent="0.2"/>
    <row r="14393" ht="12.75" customHeight="1" x14ac:dyDescent="0.2"/>
    <row r="14394" ht="12.75" customHeight="1" x14ac:dyDescent="0.2"/>
    <row r="14395" ht="12.75" customHeight="1" x14ac:dyDescent="0.2"/>
    <row r="14396" ht="12.75" customHeight="1" x14ac:dyDescent="0.2"/>
    <row r="14397" ht="12.75" customHeight="1" x14ac:dyDescent="0.2"/>
    <row r="14398" ht="12.75" customHeight="1" x14ac:dyDescent="0.2"/>
    <row r="14399" ht="12.75" customHeight="1" x14ac:dyDescent="0.2"/>
    <row r="14400" ht="12.75" customHeight="1" x14ac:dyDescent="0.2"/>
    <row r="14401" ht="12.75" customHeight="1" x14ac:dyDescent="0.2"/>
    <row r="14402" ht="12.75" customHeight="1" x14ac:dyDescent="0.2"/>
    <row r="14403" ht="12.75" customHeight="1" x14ac:dyDescent="0.2"/>
    <row r="14404" ht="12.75" customHeight="1" x14ac:dyDescent="0.2"/>
    <row r="14405" ht="12.75" customHeight="1" x14ac:dyDescent="0.2"/>
    <row r="14406" ht="12.75" customHeight="1" x14ac:dyDescent="0.2"/>
    <row r="14407" ht="12.75" customHeight="1" x14ac:dyDescent="0.2"/>
    <row r="14408" ht="12.75" customHeight="1" x14ac:dyDescent="0.2"/>
    <row r="14409" ht="12.75" customHeight="1" x14ac:dyDescent="0.2"/>
    <row r="14410" ht="12.75" customHeight="1" x14ac:dyDescent="0.2"/>
    <row r="14411" ht="12.75" customHeight="1" x14ac:dyDescent="0.2"/>
    <row r="14412" ht="12.75" customHeight="1" x14ac:dyDescent="0.2"/>
    <row r="14413" ht="12.75" customHeight="1" x14ac:dyDescent="0.2"/>
    <row r="14414" ht="12.75" customHeight="1" x14ac:dyDescent="0.2"/>
    <row r="14415" ht="12.75" customHeight="1" x14ac:dyDescent="0.2"/>
    <row r="14416" ht="12.75" customHeight="1" x14ac:dyDescent="0.2"/>
    <row r="14417" ht="12.75" customHeight="1" x14ac:dyDescent="0.2"/>
    <row r="14418" ht="12.75" customHeight="1" x14ac:dyDescent="0.2"/>
    <row r="14419" ht="12.75" customHeight="1" x14ac:dyDescent="0.2"/>
    <row r="14420" ht="12.75" customHeight="1" x14ac:dyDescent="0.2"/>
    <row r="14421" ht="12.75" customHeight="1" x14ac:dyDescent="0.2"/>
    <row r="14422" ht="12.75" customHeight="1" x14ac:dyDescent="0.2"/>
    <row r="14423" ht="12.75" customHeight="1" x14ac:dyDescent="0.2"/>
    <row r="14424" ht="12.75" customHeight="1" x14ac:dyDescent="0.2"/>
    <row r="14425" ht="12.75" customHeight="1" x14ac:dyDescent="0.2"/>
    <row r="14426" ht="12.75" customHeight="1" x14ac:dyDescent="0.2"/>
    <row r="14427" ht="12.75" customHeight="1" x14ac:dyDescent="0.2"/>
    <row r="14428" ht="12.75" customHeight="1" x14ac:dyDescent="0.2"/>
    <row r="14429" ht="12.75" customHeight="1" x14ac:dyDescent="0.2"/>
    <row r="14430" ht="12.75" customHeight="1" x14ac:dyDescent="0.2"/>
    <row r="14431" ht="12.75" customHeight="1" x14ac:dyDescent="0.2"/>
    <row r="14432" ht="12.75" customHeight="1" x14ac:dyDescent="0.2"/>
    <row r="14433" ht="12.75" customHeight="1" x14ac:dyDescent="0.2"/>
    <row r="14434" ht="12.75" customHeight="1" x14ac:dyDescent="0.2"/>
    <row r="14435" ht="12.75" customHeight="1" x14ac:dyDescent="0.2"/>
    <row r="14436" ht="12.75" customHeight="1" x14ac:dyDescent="0.2"/>
    <row r="14437" ht="12.75" customHeight="1" x14ac:dyDescent="0.2"/>
    <row r="14438" ht="12.75" customHeight="1" x14ac:dyDescent="0.2"/>
    <row r="14439" ht="12.75" customHeight="1" x14ac:dyDescent="0.2"/>
    <row r="14440" ht="12.75" customHeight="1" x14ac:dyDescent="0.2"/>
    <row r="14441" ht="12.75" customHeight="1" x14ac:dyDescent="0.2"/>
    <row r="14442" ht="12.75" customHeight="1" x14ac:dyDescent="0.2"/>
    <row r="14443" ht="12.75" customHeight="1" x14ac:dyDescent="0.2"/>
    <row r="14444" ht="12.75" customHeight="1" x14ac:dyDescent="0.2"/>
    <row r="14445" ht="12.75" customHeight="1" x14ac:dyDescent="0.2"/>
    <row r="14446" ht="12.75" customHeight="1" x14ac:dyDescent="0.2"/>
    <row r="14447" ht="12.75" customHeight="1" x14ac:dyDescent="0.2"/>
    <row r="14448" ht="12.75" customHeight="1" x14ac:dyDescent="0.2"/>
    <row r="14449" ht="12.75" customHeight="1" x14ac:dyDescent="0.2"/>
    <row r="14450" ht="12.75" customHeight="1" x14ac:dyDescent="0.2"/>
    <row r="14451" ht="12.75" customHeight="1" x14ac:dyDescent="0.2"/>
    <row r="14452" ht="12.75" customHeight="1" x14ac:dyDescent="0.2"/>
    <row r="14453" ht="12.75" customHeight="1" x14ac:dyDescent="0.2"/>
    <row r="14454" ht="12.75" customHeight="1" x14ac:dyDescent="0.2"/>
    <row r="14455" ht="12.75" customHeight="1" x14ac:dyDescent="0.2"/>
    <row r="14456" ht="12.75" customHeight="1" x14ac:dyDescent="0.2"/>
    <row r="14457" ht="12.75" customHeight="1" x14ac:dyDescent="0.2"/>
    <row r="14458" ht="12.75" customHeight="1" x14ac:dyDescent="0.2"/>
    <row r="14459" ht="12.75" customHeight="1" x14ac:dyDescent="0.2"/>
    <row r="14460" ht="12.75" customHeight="1" x14ac:dyDescent="0.2"/>
    <row r="14461" ht="12.75" customHeight="1" x14ac:dyDescent="0.2"/>
    <row r="14462" ht="12.75" customHeight="1" x14ac:dyDescent="0.2"/>
    <row r="14463" ht="12.75" customHeight="1" x14ac:dyDescent="0.2"/>
    <row r="14464" ht="12.75" customHeight="1" x14ac:dyDescent="0.2"/>
    <row r="14465" ht="12.75" customHeight="1" x14ac:dyDescent="0.2"/>
    <row r="14466" ht="12.75" customHeight="1" x14ac:dyDescent="0.2"/>
    <row r="14467" ht="12.75" customHeight="1" x14ac:dyDescent="0.2"/>
    <row r="14468" ht="12.75" customHeight="1" x14ac:dyDescent="0.2"/>
    <row r="14469" ht="12.75" customHeight="1" x14ac:dyDescent="0.2"/>
    <row r="14470" ht="12.75" customHeight="1" x14ac:dyDescent="0.2"/>
    <row r="14471" ht="12.75" customHeight="1" x14ac:dyDescent="0.2"/>
    <row r="14472" ht="12.75" customHeight="1" x14ac:dyDescent="0.2"/>
    <row r="14473" ht="12.75" customHeight="1" x14ac:dyDescent="0.2"/>
    <row r="14474" ht="12.75" customHeight="1" x14ac:dyDescent="0.2"/>
    <row r="14475" ht="12.75" customHeight="1" x14ac:dyDescent="0.2"/>
    <row r="14476" ht="12.75" customHeight="1" x14ac:dyDescent="0.2"/>
    <row r="14477" ht="12.75" customHeight="1" x14ac:dyDescent="0.2"/>
    <row r="14478" ht="12.75" customHeight="1" x14ac:dyDescent="0.2"/>
    <row r="14479" ht="12.75" customHeight="1" x14ac:dyDescent="0.2"/>
    <row r="14480" ht="12.75" customHeight="1" x14ac:dyDescent="0.2"/>
    <row r="14481" ht="12.75" customHeight="1" x14ac:dyDescent="0.2"/>
    <row r="14482" ht="12.75" customHeight="1" x14ac:dyDescent="0.2"/>
    <row r="14483" ht="12.75" customHeight="1" x14ac:dyDescent="0.2"/>
    <row r="14484" ht="12.75" customHeight="1" x14ac:dyDescent="0.2"/>
    <row r="14485" ht="12.75" customHeight="1" x14ac:dyDescent="0.2"/>
    <row r="14486" ht="12.75" customHeight="1" x14ac:dyDescent="0.2"/>
    <row r="14487" ht="12.75" customHeight="1" x14ac:dyDescent="0.2"/>
    <row r="14488" ht="12.75" customHeight="1" x14ac:dyDescent="0.2"/>
    <row r="14489" ht="12.75" customHeight="1" x14ac:dyDescent="0.2"/>
    <row r="14490" ht="12.75" customHeight="1" x14ac:dyDescent="0.2"/>
    <row r="14491" ht="12.75" customHeight="1" x14ac:dyDescent="0.2"/>
    <row r="14492" ht="12.75" customHeight="1" x14ac:dyDescent="0.2"/>
    <row r="14493" ht="12.75" customHeight="1" x14ac:dyDescent="0.2"/>
    <row r="14494" ht="12.75" customHeight="1" x14ac:dyDescent="0.2"/>
    <row r="14495" ht="12.75" customHeight="1" x14ac:dyDescent="0.2"/>
    <row r="14496" ht="12.75" customHeight="1" x14ac:dyDescent="0.2"/>
    <row r="14497" ht="12.75" customHeight="1" x14ac:dyDescent="0.2"/>
    <row r="14498" ht="12.75" customHeight="1" x14ac:dyDescent="0.2"/>
    <row r="14499" ht="12.75" customHeight="1" x14ac:dyDescent="0.2"/>
    <row r="14500" ht="12.75" customHeight="1" x14ac:dyDescent="0.2"/>
    <row r="14501" ht="12.75" customHeight="1" x14ac:dyDescent="0.2"/>
    <row r="14502" ht="12.75" customHeight="1" x14ac:dyDescent="0.2"/>
    <row r="14503" ht="12.75" customHeight="1" x14ac:dyDescent="0.2"/>
    <row r="14504" ht="12.75" customHeight="1" x14ac:dyDescent="0.2"/>
    <row r="14505" ht="12.75" customHeight="1" x14ac:dyDescent="0.2"/>
    <row r="14506" ht="12.75" customHeight="1" x14ac:dyDescent="0.2"/>
    <row r="14507" ht="12.75" customHeight="1" x14ac:dyDescent="0.2"/>
    <row r="14508" ht="12.75" customHeight="1" x14ac:dyDescent="0.2"/>
    <row r="14509" ht="12.75" customHeight="1" x14ac:dyDescent="0.2"/>
    <row r="14510" ht="12.75" customHeight="1" x14ac:dyDescent="0.2"/>
    <row r="14511" ht="12.75" customHeight="1" x14ac:dyDescent="0.2"/>
    <row r="14512" ht="12.75" customHeight="1" x14ac:dyDescent="0.2"/>
    <row r="14513" ht="12.75" customHeight="1" x14ac:dyDescent="0.2"/>
    <row r="14514" ht="12.75" customHeight="1" x14ac:dyDescent="0.2"/>
    <row r="14515" ht="12.75" customHeight="1" x14ac:dyDescent="0.2"/>
    <row r="14516" ht="12.75" customHeight="1" x14ac:dyDescent="0.2"/>
    <row r="14517" ht="12.75" customHeight="1" x14ac:dyDescent="0.2"/>
    <row r="14518" ht="12.75" customHeight="1" x14ac:dyDescent="0.2"/>
    <row r="14519" ht="12.75" customHeight="1" x14ac:dyDescent="0.2"/>
    <row r="14520" ht="12.75" customHeight="1" x14ac:dyDescent="0.2"/>
    <row r="14521" ht="12.75" customHeight="1" x14ac:dyDescent="0.2"/>
    <row r="14522" ht="12.75" customHeight="1" x14ac:dyDescent="0.2"/>
    <row r="14523" ht="12.75" customHeight="1" x14ac:dyDescent="0.2"/>
    <row r="14524" ht="12.75" customHeight="1" x14ac:dyDescent="0.2"/>
    <row r="14525" ht="12.75" customHeight="1" x14ac:dyDescent="0.2"/>
    <row r="14526" ht="12.75" customHeight="1" x14ac:dyDescent="0.2"/>
    <row r="14527" ht="12.75" customHeight="1" x14ac:dyDescent="0.2"/>
    <row r="14528" ht="12.75" customHeight="1" x14ac:dyDescent="0.2"/>
    <row r="14529" ht="12.75" customHeight="1" x14ac:dyDescent="0.2"/>
    <row r="14530" ht="12.75" customHeight="1" x14ac:dyDescent="0.2"/>
    <row r="14531" ht="12.75" customHeight="1" x14ac:dyDescent="0.2"/>
    <row r="14532" ht="12.75" customHeight="1" x14ac:dyDescent="0.2"/>
    <row r="14533" ht="12.75" customHeight="1" x14ac:dyDescent="0.2"/>
    <row r="14534" ht="12.75" customHeight="1" x14ac:dyDescent="0.2"/>
    <row r="14535" ht="12.75" customHeight="1" x14ac:dyDescent="0.2"/>
    <row r="14536" ht="12.75" customHeight="1" x14ac:dyDescent="0.2"/>
    <row r="14537" ht="12.75" customHeight="1" x14ac:dyDescent="0.2"/>
    <row r="14538" ht="12.75" customHeight="1" x14ac:dyDescent="0.2"/>
    <row r="14539" ht="12.75" customHeight="1" x14ac:dyDescent="0.2"/>
    <row r="14540" ht="12.75" customHeight="1" x14ac:dyDescent="0.2"/>
    <row r="14541" ht="12.75" customHeight="1" x14ac:dyDescent="0.2"/>
    <row r="14542" ht="12.75" customHeight="1" x14ac:dyDescent="0.2"/>
    <row r="14543" ht="12.75" customHeight="1" x14ac:dyDescent="0.2"/>
    <row r="14544" ht="12.75" customHeight="1" x14ac:dyDescent="0.2"/>
    <row r="14545" ht="12.75" customHeight="1" x14ac:dyDescent="0.2"/>
    <row r="14546" ht="12.75" customHeight="1" x14ac:dyDescent="0.2"/>
    <row r="14547" ht="12.75" customHeight="1" x14ac:dyDescent="0.2"/>
    <row r="14548" ht="12.75" customHeight="1" x14ac:dyDescent="0.2"/>
    <row r="14549" ht="12.75" customHeight="1" x14ac:dyDescent="0.2"/>
    <row r="14550" ht="12.75" customHeight="1" x14ac:dyDescent="0.2"/>
    <row r="14551" ht="12.75" customHeight="1" x14ac:dyDescent="0.2"/>
    <row r="14552" ht="12.75" customHeight="1" x14ac:dyDescent="0.2"/>
    <row r="14553" ht="12.75" customHeight="1" x14ac:dyDescent="0.2"/>
    <row r="14554" ht="12.75" customHeight="1" x14ac:dyDescent="0.2"/>
    <row r="14555" ht="12.75" customHeight="1" x14ac:dyDescent="0.2"/>
    <row r="14556" ht="12.75" customHeight="1" x14ac:dyDescent="0.2"/>
    <row r="14557" ht="12.75" customHeight="1" x14ac:dyDescent="0.2"/>
    <row r="14558" ht="12.75" customHeight="1" x14ac:dyDescent="0.2"/>
    <row r="14559" ht="12.75" customHeight="1" x14ac:dyDescent="0.2"/>
    <row r="14560" ht="12.75" customHeight="1" x14ac:dyDescent="0.2"/>
    <row r="14561" ht="12.75" customHeight="1" x14ac:dyDescent="0.2"/>
    <row r="14562" ht="12.75" customHeight="1" x14ac:dyDescent="0.2"/>
    <row r="14563" ht="12.75" customHeight="1" x14ac:dyDescent="0.2"/>
    <row r="14564" ht="12.75" customHeight="1" x14ac:dyDescent="0.2"/>
    <row r="14565" ht="12.75" customHeight="1" x14ac:dyDescent="0.2"/>
    <row r="14566" ht="12.75" customHeight="1" x14ac:dyDescent="0.2"/>
    <row r="14567" ht="12.75" customHeight="1" x14ac:dyDescent="0.2"/>
    <row r="14568" ht="12.75" customHeight="1" x14ac:dyDescent="0.2"/>
    <row r="14569" ht="12.75" customHeight="1" x14ac:dyDescent="0.2"/>
    <row r="14570" ht="12.75" customHeight="1" x14ac:dyDescent="0.2"/>
    <row r="14571" ht="12.75" customHeight="1" x14ac:dyDescent="0.2"/>
    <row r="14572" ht="12.75" customHeight="1" x14ac:dyDescent="0.2"/>
    <row r="14573" ht="12.75" customHeight="1" x14ac:dyDescent="0.2"/>
    <row r="14574" ht="12.75" customHeight="1" x14ac:dyDescent="0.2"/>
    <row r="14575" ht="12.75" customHeight="1" x14ac:dyDescent="0.2"/>
    <row r="14576" ht="12.75" customHeight="1" x14ac:dyDescent="0.2"/>
    <row r="14577" ht="12.75" customHeight="1" x14ac:dyDescent="0.2"/>
    <row r="14578" ht="12.75" customHeight="1" x14ac:dyDescent="0.2"/>
    <row r="14579" ht="12.75" customHeight="1" x14ac:dyDescent="0.2"/>
    <row r="14580" ht="12.75" customHeight="1" x14ac:dyDescent="0.2"/>
    <row r="14581" ht="12.75" customHeight="1" x14ac:dyDescent="0.2"/>
    <row r="14582" ht="12.75" customHeight="1" x14ac:dyDescent="0.2"/>
    <row r="14583" ht="12.75" customHeight="1" x14ac:dyDescent="0.2"/>
    <row r="14584" ht="12.75" customHeight="1" x14ac:dyDescent="0.2"/>
    <row r="14585" ht="12.75" customHeight="1" x14ac:dyDescent="0.2"/>
    <row r="14586" ht="12.75" customHeight="1" x14ac:dyDescent="0.2"/>
    <row r="14587" ht="12.75" customHeight="1" x14ac:dyDescent="0.2"/>
    <row r="14588" ht="12.75" customHeight="1" x14ac:dyDescent="0.2"/>
    <row r="14589" ht="12.75" customHeight="1" x14ac:dyDescent="0.2"/>
    <row r="14590" ht="12.75" customHeight="1" x14ac:dyDescent="0.2"/>
    <row r="14591" ht="12.75" customHeight="1" x14ac:dyDescent="0.2"/>
    <row r="14592" ht="12.75" customHeight="1" x14ac:dyDescent="0.2"/>
    <row r="14593" ht="12.75" customHeight="1" x14ac:dyDescent="0.2"/>
    <row r="14594" ht="12.75" customHeight="1" x14ac:dyDescent="0.2"/>
    <row r="14595" ht="12.75" customHeight="1" x14ac:dyDescent="0.2"/>
    <row r="14596" ht="12.75" customHeight="1" x14ac:dyDescent="0.2"/>
    <row r="14597" ht="12.75" customHeight="1" x14ac:dyDescent="0.2"/>
    <row r="14598" ht="12.75" customHeight="1" x14ac:dyDescent="0.2"/>
    <row r="14599" ht="12.75" customHeight="1" x14ac:dyDescent="0.2"/>
    <row r="14600" ht="12.75" customHeight="1" x14ac:dyDescent="0.2"/>
    <row r="14601" ht="12.75" customHeight="1" x14ac:dyDescent="0.2"/>
    <row r="14602" ht="12.75" customHeight="1" x14ac:dyDescent="0.2"/>
    <row r="14603" ht="12.75" customHeight="1" x14ac:dyDescent="0.2"/>
    <row r="14604" ht="12.75" customHeight="1" x14ac:dyDescent="0.2"/>
    <row r="14605" ht="12.75" customHeight="1" x14ac:dyDescent="0.2"/>
    <row r="14606" ht="12.75" customHeight="1" x14ac:dyDescent="0.2"/>
    <row r="14607" ht="12.75" customHeight="1" x14ac:dyDescent="0.2"/>
    <row r="14608" ht="12.75" customHeight="1" x14ac:dyDescent="0.2"/>
    <row r="14609" ht="12.75" customHeight="1" x14ac:dyDescent="0.2"/>
    <row r="14610" ht="12.75" customHeight="1" x14ac:dyDescent="0.2"/>
    <row r="14611" ht="12.75" customHeight="1" x14ac:dyDescent="0.2"/>
    <row r="14612" ht="12.75" customHeight="1" x14ac:dyDescent="0.2"/>
    <row r="14613" ht="12.75" customHeight="1" x14ac:dyDescent="0.2"/>
    <row r="14614" ht="12.75" customHeight="1" x14ac:dyDescent="0.2"/>
    <row r="14615" ht="12.75" customHeight="1" x14ac:dyDescent="0.2"/>
    <row r="14616" ht="12.75" customHeight="1" x14ac:dyDescent="0.2"/>
    <row r="14617" ht="12.75" customHeight="1" x14ac:dyDescent="0.2"/>
    <row r="14618" ht="12.75" customHeight="1" x14ac:dyDescent="0.2"/>
    <row r="14619" ht="12.75" customHeight="1" x14ac:dyDescent="0.2"/>
    <row r="14620" ht="12.75" customHeight="1" x14ac:dyDescent="0.2"/>
    <row r="14621" ht="12.75" customHeight="1" x14ac:dyDescent="0.2"/>
    <row r="14622" ht="12.75" customHeight="1" x14ac:dyDescent="0.2"/>
    <row r="14623" ht="12.75" customHeight="1" x14ac:dyDescent="0.2"/>
    <row r="14624" ht="12.75" customHeight="1" x14ac:dyDescent="0.2"/>
    <row r="14625" ht="12.75" customHeight="1" x14ac:dyDescent="0.2"/>
    <row r="14626" ht="12.75" customHeight="1" x14ac:dyDescent="0.2"/>
    <row r="14627" ht="12.75" customHeight="1" x14ac:dyDescent="0.2"/>
    <row r="14628" ht="12.75" customHeight="1" x14ac:dyDescent="0.2"/>
    <row r="14629" ht="12.75" customHeight="1" x14ac:dyDescent="0.2"/>
    <row r="14630" ht="12.75" customHeight="1" x14ac:dyDescent="0.2"/>
    <row r="14631" ht="12.75" customHeight="1" x14ac:dyDescent="0.2"/>
    <row r="14632" ht="12.75" customHeight="1" x14ac:dyDescent="0.2"/>
    <row r="14633" ht="12.75" customHeight="1" x14ac:dyDescent="0.2"/>
    <row r="14634" ht="12.75" customHeight="1" x14ac:dyDescent="0.2"/>
    <row r="14635" ht="12.75" customHeight="1" x14ac:dyDescent="0.2"/>
    <row r="14636" ht="12.75" customHeight="1" x14ac:dyDescent="0.2"/>
    <row r="14637" ht="12.75" customHeight="1" x14ac:dyDescent="0.2"/>
    <row r="14638" ht="12.75" customHeight="1" x14ac:dyDescent="0.2"/>
    <row r="14639" ht="12.75" customHeight="1" x14ac:dyDescent="0.2"/>
    <row r="14640" ht="12.75" customHeight="1" x14ac:dyDescent="0.2"/>
    <row r="14641" ht="12.75" customHeight="1" x14ac:dyDescent="0.2"/>
    <row r="14642" ht="12.75" customHeight="1" x14ac:dyDescent="0.2"/>
    <row r="14643" ht="12.75" customHeight="1" x14ac:dyDescent="0.2"/>
    <row r="14644" ht="12.75" customHeight="1" x14ac:dyDescent="0.2"/>
    <row r="14645" ht="12.75" customHeight="1" x14ac:dyDescent="0.2"/>
    <row r="14646" ht="12.75" customHeight="1" x14ac:dyDescent="0.2"/>
    <row r="14647" ht="12.75" customHeight="1" x14ac:dyDescent="0.2"/>
    <row r="14648" ht="12.75" customHeight="1" x14ac:dyDescent="0.2"/>
    <row r="14649" ht="12.75" customHeight="1" x14ac:dyDescent="0.2"/>
    <row r="14650" ht="12.75" customHeight="1" x14ac:dyDescent="0.2"/>
    <row r="14651" ht="12.75" customHeight="1" x14ac:dyDescent="0.2"/>
    <row r="14652" ht="12.75" customHeight="1" x14ac:dyDescent="0.2"/>
    <row r="14653" ht="12.75" customHeight="1" x14ac:dyDescent="0.2"/>
    <row r="14654" ht="12.75" customHeight="1" x14ac:dyDescent="0.2"/>
    <row r="14655" ht="12.75" customHeight="1" x14ac:dyDescent="0.2"/>
    <row r="14656" ht="12.75" customHeight="1" x14ac:dyDescent="0.2"/>
    <row r="14657" ht="12.75" customHeight="1" x14ac:dyDescent="0.2"/>
    <row r="14658" ht="12.75" customHeight="1" x14ac:dyDescent="0.2"/>
    <row r="14659" ht="12.75" customHeight="1" x14ac:dyDescent="0.2"/>
    <row r="14660" ht="12.75" customHeight="1" x14ac:dyDescent="0.2"/>
    <row r="14661" ht="12.75" customHeight="1" x14ac:dyDescent="0.2"/>
    <row r="14662" ht="12.75" customHeight="1" x14ac:dyDescent="0.2"/>
    <row r="14663" ht="12.75" customHeight="1" x14ac:dyDescent="0.2"/>
    <row r="14664" ht="12.75" customHeight="1" x14ac:dyDescent="0.2"/>
    <row r="14665" ht="12.75" customHeight="1" x14ac:dyDescent="0.2"/>
    <row r="14666" ht="12.75" customHeight="1" x14ac:dyDescent="0.2"/>
    <row r="14667" ht="12.75" customHeight="1" x14ac:dyDescent="0.2"/>
    <row r="14668" ht="12.75" customHeight="1" x14ac:dyDescent="0.2"/>
    <row r="14669" ht="12.75" customHeight="1" x14ac:dyDescent="0.2"/>
    <row r="14670" ht="12.75" customHeight="1" x14ac:dyDescent="0.2"/>
    <row r="14671" ht="12.75" customHeight="1" x14ac:dyDescent="0.2"/>
    <row r="14672" ht="12.75" customHeight="1" x14ac:dyDescent="0.2"/>
    <row r="14673" ht="12.75" customHeight="1" x14ac:dyDescent="0.2"/>
    <row r="14674" ht="12.75" customHeight="1" x14ac:dyDescent="0.2"/>
    <row r="14675" ht="12.75" customHeight="1" x14ac:dyDescent="0.2"/>
    <row r="14676" ht="12.75" customHeight="1" x14ac:dyDescent="0.2"/>
    <row r="14677" ht="12.75" customHeight="1" x14ac:dyDescent="0.2"/>
    <row r="14678" ht="12.75" customHeight="1" x14ac:dyDescent="0.2"/>
    <row r="14679" ht="12.75" customHeight="1" x14ac:dyDescent="0.2"/>
    <row r="14680" ht="12.75" customHeight="1" x14ac:dyDescent="0.2"/>
    <row r="14681" ht="12.75" customHeight="1" x14ac:dyDescent="0.2"/>
    <row r="14682" ht="12.75" customHeight="1" x14ac:dyDescent="0.2"/>
    <row r="14683" ht="12.75" customHeight="1" x14ac:dyDescent="0.2"/>
    <row r="14684" ht="12.75" customHeight="1" x14ac:dyDescent="0.2"/>
    <row r="14685" ht="12.75" customHeight="1" x14ac:dyDescent="0.2"/>
    <row r="14686" ht="12.75" customHeight="1" x14ac:dyDescent="0.2"/>
    <row r="14687" ht="12.75" customHeight="1" x14ac:dyDescent="0.2"/>
    <row r="14688" ht="12.75" customHeight="1" x14ac:dyDescent="0.2"/>
    <row r="14689" ht="12.75" customHeight="1" x14ac:dyDescent="0.2"/>
    <row r="14690" ht="12.75" customHeight="1" x14ac:dyDescent="0.2"/>
    <row r="14691" ht="12.75" customHeight="1" x14ac:dyDescent="0.2"/>
    <row r="14692" ht="12.75" customHeight="1" x14ac:dyDescent="0.2"/>
    <row r="14693" ht="12.75" customHeight="1" x14ac:dyDescent="0.2"/>
    <row r="14694" ht="12.75" customHeight="1" x14ac:dyDescent="0.2"/>
    <row r="14695" ht="12.75" customHeight="1" x14ac:dyDescent="0.2"/>
    <row r="14696" ht="12.75" customHeight="1" x14ac:dyDescent="0.2"/>
    <row r="14697" ht="12.75" customHeight="1" x14ac:dyDescent="0.2"/>
    <row r="14698" ht="12.75" customHeight="1" x14ac:dyDescent="0.2"/>
    <row r="14699" ht="12.75" customHeight="1" x14ac:dyDescent="0.2"/>
    <row r="14700" ht="12.75" customHeight="1" x14ac:dyDescent="0.2"/>
    <row r="14701" ht="12.75" customHeight="1" x14ac:dyDescent="0.2"/>
    <row r="14702" ht="12.75" customHeight="1" x14ac:dyDescent="0.2"/>
    <row r="14703" ht="12.75" customHeight="1" x14ac:dyDescent="0.2"/>
    <row r="14704" ht="12.75" customHeight="1" x14ac:dyDescent="0.2"/>
    <row r="14705" ht="12.75" customHeight="1" x14ac:dyDescent="0.2"/>
    <row r="14706" ht="12.75" customHeight="1" x14ac:dyDescent="0.2"/>
    <row r="14707" ht="12.75" customHeight="1" x14ac:dyDescent="0.2"/>
    <row r="14708" ht="12.75" customHeight="1" x14ac:dyDescent="0.2"/>
    <row r="14709" ht="12.75" customHeight="1" x14ac:dyDescent="0.2"/>
    <row r="14710" ht="12.75" customHeight="1" x14ac:dyDescent="0.2"/>
    <row r="14711" ht="12.75" customHeight="1" x14ac:dyDescent="0.2"/>
    <row r="14712" ht="12.75" customHeight="1" x14ac:dyDescent="0.2"/>
    <row r="14713" ht="12.75" customHeight="1" x14ac:dyDescent="0.2"/>
    <row r="14714" ht="12.75" customHeight="1" x14ac:dyDescent="0.2"/>
    <row r="14715" ht="12.75" customHeight="1" x14ac:dyDescent="0.2"/>
    <row r="14716" ht="12.75" customHeight="1" x14ac:dyDescent="0.2"/>
    <row r="14717" ht="12.75" customHeight="1" x14ac:dyDescent="0.2"/>
    <row r="14718" ht="12.75" customHeight="1" x14ac:dyDescent="0.2"/>
    <row r="14719" ht="12.75" customHeight="1" x14ac:dyDescent="0.2"/>
    <row r="14720" ht="12.75" customHeight="1" x14ac:dyDescent="0.2"/>
    <row r="14721" ht="12.75" customHeight="1" x14ac:dyDescent="0.2"/>
    <row r="14722" ht="12.75" customHeight="1" x14ac:dyDescent="0.2"/>
    <row r="14723" ht="12.75" customHeight="1" x14ac:dyDescent="0.2"/>
    <row r="14724" ht="12.75" customHeight="1" x14ac:dyDescent="0.2"/>
    <row r="14725" ht="12.75" customHeight="1" x14ac:dyDescent="0.2"/>
    <row r="14726" ht="12.75" customHeight="1" x14ac:dyDescent="0.2"/>
    <row r="14727" ht="12.75" customHeight="1" x14ac:dyDescent="0.2"/>
    <row r="14728" ht="12.75" customHeight="1" x14ac:dyDescent="0.2"/>
    <row r="14729" ht="12.75" customHeight="1" x14ac:dyDescent="0.2"/>
    <row r="14730" ht="12.75" customHeight="1" x14ac:dyDescent="0.2"/>
    <row r="14731" ht="12.75" customHeight="1" x14ac:dyDescent="0.2"/>
    <row r="14732" ht="12.75" customHeight="1" x14ac:dyDescent="0.2"/>
    <row r="14733" ht="12.75" customHeight="1" x14ac:dyDescent="0.2"/>
    <row r="14734" ht="12.75" customHeight="1" x14ac:dyDescent="0.2"/>
    <row r="14735" ht="12.75" customHeight="1" x14ac:dyDescent="0.2"/>
    <row r="14736" ht="12.75" customHeight="1" x14ac:dyDescent="0.2"/>
    <row r="14737" ht="12.75" customHeight="1" x14ac:dyDescent="0.2"/>
    <row r="14738" ht="12.75" customHeight="1" x14ac:dyDescent="0.2"/>
    <row r="14739" ht="12.75" customHeight="1" x14ac:dyDescent="0.2"/>
    <row r="14740" ht="12.75" customHeight="1" x14ac:dyDescent="0.2"/>
    <row r="14741" ht="12.75" customHeight="1" x14ac:dyDescent="0.2"/>
    <row r="14742" ht="12.75" customHeight="1" x14ac:dyDescent="0.2"/>
    <row r="14743" ht="12.75" customHeight="1" x14ac:dyDescent="0.2"/>
    <row r="14744" ht="12.75" customHeight="1" x14ac:dyDescent="0.2"/>
    <row r="14745" ht="12.75" customHeight="1" x14ac:dyDescent="0.2"/>
    <row r="14746" ht="12.75" customHeight="1" x14ac:dyDescent="0.2"/>
    <row r="14747" ht="12.75" customHeight="1" x14ac:dyDescent="0.2"/>
    <row r="14748" ht="12.75" customHeight="1" x14ac:dyDescent="0.2"/>
    <row r="14749" ht="12.75" customHeight="1" x14ac:dyDescent="0.2"/>
    <row r="14750" ht="12.75" customHeight="1" x14ac:dyDescent="0.2"/>
    <row r="14751" ht="12.75" customHeight="1" x14ac:dyDescent="0.2"/>
    <row r="14752" ht="12.75" customHeight="1" x14ac:dyDescent="0.2"/>
    <row r="14753" ht="12.75" customHeight="1" x14ac:dyDescent="0.2"/>
    <row r="14754" ht="12.75" customHeight="1" x14ac:dyDescent="0.2"/>
    <row r="14755" ht="12.75" customHeight="1" x14ac:dyDescent="0.2"/>
    <row r="14756" ht="12.75" customHeight="1" x14ac:dyDescent="0.2"/>
    <row r="14757" ht="12.75" customHeight="1" x14ac:dyDescent="0.2"/>
    <row r="14758" ht="12.75" customHeight="1" x14ac:dyDescent="0.2"/>
    <row r="14759" ht="12.75" customHeight="1" x14ac:dyDescent="0.2"/>
    <row r="14760" ht="12.75" customHeight="1" x14ac:dyDescent="0.2"/>
    <row r="14761" ht="12.75" customHeight="1" x14ac:dyDescent="0.2"/>
    <row r="14762" ht="12.75" customHeight="1" x14ac:dyDescent="0.2"/>
    <row r="14763" ht="12.75" customHeight="1" x14ac:dyDescent="0.2"/>
    <row r="14764" ht="12.75" customHeight="1" x14ac:dyDescent="0.2"/>
    <row r="14765" ht="12.75" customHeight="1" x14ac:dyDescent="0.2"/>
    <row r="14766" ht="12.75" customHeight="1" x14ac:dyDescent="0.2"/>
    <row r="14767" ht="12.75" customHeight="1" x14ac:dyDescent="0.2"/>
    <row r="14768" ht="12.75" customHeight="1" x14ac:dyDescent="0.2"/>
    <row r="14769" ht="12.75" customHeight="1" x14ac:dyDescent="0.2"/>
    <row r="14770" ht="12.75" customHeight="1" x14ac:dyDescent="0.2"/>
    <row r="14771" ht="12.75" customHeight="1" x14ac:dyDescent="0.2"/>
    <row r="14772" ht="12.75" customHeight="1" x14ac:dyDescent="0.2"/>
    <row r="14773" ht="12.75" customHeight="1" x14ac:dyDescent="0.2"/>
    <row r="14774" ht="12.75" customHeight="1" x14ac:dyDescent="0.2"/>
    <row r="14775" ht="12.75" customHeight="1" x14ac:dyDescent="0.2"/>
    <row r="14776" ht="12.75" customHeight="1" x14ac:dyDescent="0.2"/>
    <row r="14777" ht="12.75" customHeight="1" x14ac:dyDescent="0.2"/>
    <row r="14778" ht="12.75" customHeight="1" x14ac:dyDescent="0.2"/>
    <row r="14779" ht="12.75" customHeight="1" x14ac:dyDescent="0.2"/>
    <row r="14780" ht="12.75" customHeight="1" x14ac:dyDescent="0.2"/>
    <row r="14781" ht="12.75" customHeight="1" x14ac:dyDescent="0.2"/>
    <row r="14782" ht="12.75" customHeight="1" x14ac:dyDescent="0.2"/>
    <row r="14783" ht="12.75" customHeight="1" x14ac:dyDescent="0.2"/>
    <row r="14784" ht="12.75" customHeight="1" x14ac:dyDescent="0.2"/>
    <row r="14785" ht="12.75" customHeight="1" x14ac:dyDescent="0.2"/>
    <row r="14786" ht="12.75" customHeight="1" x14ac:dyDescent="0.2"/>
    <row r="14787" ht="12.75" customHeight="1" x14ac:dyDescent="0.2"/>
    <row r="14788" ht="12.75" customHeight="1" x14ac:dyDescent="0.2"/>
    <row r="14789" ht="12.75" customHeight="1" x14ac:dyDescent="0.2"/>
    <row r="14790" ht="12.75" customHeight="1" x14ac:dyDescent="0.2"/>
    <row r="14791" ht="12.75" customHeight="1" x14ac:dyDescent="0.2"/>
    <row r="14792" ht="12.75" customHeight="1" x14ac:dyDescent="0.2"/>
    <row r="14793" ht="12.75" customHeight="1" x14ac:dyDescent="0.2"/>
    <row r="14794" ht="12.75" customHeight="1" x14ac:dyDescent="0.2"/>
    <row r="14795" ht="12.75" customHeight="1" x14ac:dyDescent="0.2"/>
    <row r="14796" ht="12.75" customHeight="1" x14ac:dyDescent="0.2"/>
    <row r="14797" ht="12.75" customHeight="1" x14ac:dyDescent="0.2"/>
    <row r="14798" ht="12.75" customHeight="1" x14ac:dyDescent="0.2"/>
    <row r="14799" ht="12.75" customHeight="1" x14ac:dyDescent="0.2"/>
    <row r="14800" ht="12.75" customHeight="1" x14ac:dyDescent="0.2"/>
    <row r="14801" ht="12.75" customHeight="1" x14ac:dyDescent="0.2"/>
    <row r="14802" ht="12.75" customHeight="1" x14ac:dyDescent="0.2"/>
    <row r="14803" ht="12.75" customHeight="1" x14ac:dyDescent="0.2"/>
    <row r="14804" ht="12.75" customHeight="1" x14ac:dyDescent="0.2"/>
    <row r="14805" ht="12.75" customHeight="1" x14ac:dyDescent="0.2"/>
    <row r="14806" ht="12.75" customHeight="1" x14ac:dyDescent="0.2"/>
    <row r="14807" ht="12.75" customHeight="1" x14ac:dyDescent="0.2"/>
    <row r="14808" ht="12.75" customHeight="1" x14ac:dyDescent="0.2"/>
    <row r="14809" ht="12.75" customHeight="1" x14ac:dyDescent="0.2"/>
    <row r="14810" ht="12.75" customHeight="1" x14ac:dyDescent="0.2"/>
    <row r="14811" ht="12.75" customHeight="1" x14ac:dyDescent="0.2"/>
    <row r="14812" ht="12.75" customHeight="1" x14ac:dyDescent="0.2"/>
    <row r="14813" ht="12.75" customHeight="1" x14ac:dyDescent="0.2"/>
    <row r="14814" ht="12.75" customHeight="1" x14ac:dyDescent="0.2"/>
    <row r="14815" ht="12.75" customHeight="1" x14ac:dyDescent="0.2"/>
    <row r="14816" ht="12.75" customHeight="1" x14ac:dyDescent="0.2"/>
    <row r="14817" ht="12.75" customHeight="1" x14ac:dyDescent="0.2"/>
    <row r="14818" ht="12.75" customHeight="1" x14ac:dyDescent="0.2"/>
    <row r="14819" ht="12.75" customHeight="1" x14ac:dyDescent="0.2"/>
    <row r="14820" ht="12.75" customHeight="1" x14ac:dyDescent="0.2"/>
    <row r="14821" ht="12.75" customHeight="1" x14ac:dyDescent="0.2"/>
    <row r="14822" ht="12.75" customHeight="1" x14ac:dyDescent="0.2"/>
    <row r="14823" ht="12.75" customHeight="1" x14ac:dyDescent="0.2"/>
    <row r="14824" ht="12.75" customHeight="1" x14ac:dyDescent="0.2"/>
    <row r="14825" ht="12.75" customHeight="1" x14ac:dyDescent="0.2"/>
    <row r="14826" ht="12.75" customHeight="1" x14ac:dyDescent="0.2"/>
    <row r="14827" ht="12.75" customHeight="1" x14ac:dyDescent="0.2"/>
    <row r="14828" ht="12.75" customHeight="1" x14ac:dyDescent="0.2"/>
    <row r="14829" ht="12.75" customHeight="1" x14ac:dyDescent="0.2"/>
    <row r="14830" ht="12.75" customHeight="1" x14ac:dyDescent="0.2"/>
    <row r="14831" ht="12.75" customHeight="1" x14ac:dyDescent="0.2"/>
    <row r="14832" ht="12.75" customHeight="1" x14ac:dyDescent="0.2"/>
    <row r="14833" ht="12.75" customHeight="1" x14ac:dyDescent="0.2"/>
    <row r="14834" ht="12.75" customHeight="1" x14ac:dyDescent="0.2"/>
    <row r="14835" ht="12.75" customHeight="1" x14ac:dyDescent="0.2"/>
    <row r="14836" ht="12.75" customHeight="1" x14ac:dyDescent="0.2"/>
    <row r="14837" ht="12.75" customHeight="1" x14ac:dyDescent="0.2"/>
    <row r="14838" ht="12.75" customHeight="1" x14ac:dyDescent="0.2"/>
    <row r="14839" ht="12.75" customHeight="1" x14ac:dyDescent="0.2"/>
    <row r="14840" ht="12.75" customHeight="1" x14ac:dyDescent="0.2"/>
    <row r="14841" ht="12.75" customHeight="1" x14ac:dyDescent="0.2"/>
    <row r="14842" ht="12.75" customHeight="1" x14ac:dyDescent="0.2"/>
    <row r="14843" ht="12.75" customHeight="1" x14ac:dyDescent="0.2"/>
    <row r="14844" ht="12.75" customHeight="1" x14ac:dyDescent="0.2"/>
    <row r="14845" ht="12.75" customHeight="1" x14ac:dyDescent="0.2"/>
    <row r="14846" ht="12.75" customHeight="1" x14ac:dyDescent="0.2"/>
    <row r="14847" ht="12.75" customHeight="1" x14ac:dyDescent="0.2"/>
    <row r="14848" ht="12.75" customHeight="1" x14ac:dyDescent="0.2"/>
    <row r="14849" ht="12.75" customHeight="1" x14ac:dyDescent="0.2"/>
    <row r="14850" ht="12.75" customHeight="1" x14ac:dyDescent="0.2"/>
    <row r="14851" ht="12.75" customHeight="1" x14ac:dyDescent="0.2"/>
    <row r="14852" ht="12.75" customHeight="1" x14ac:dyDescent="0.2"/>
    <row r="14853" ht="12.75" customHeight="1" x14ac:dyDescent="0.2"/>
    <row r="14854" ht="12.75" customHeight="1" x14ac:dyDescent="0.2"/>
    <row r="14855" ht="12.75" customHeight="1" x14ac:dyDescent="0.2"/>
    <row r="14856" ht="12.75" customHeight="1" x14ac:dyDescent="0.2"/>
    <row r="14857" ht="12.75" customHeight="1" x14ac:dyDescent="0.2"/>
    <row r="14858" ht="12.75" customHeight="1" x14ac:dyDescent="0.2"/>
    <row r="14859" ht="12.75" customHeight="1" x14ac:dyDescent="0.2"/>
    <row r="14860" ht="12.75" customHeight="1" x14ac:dyDescent="0.2"/>
    <row r="14861" ht="12.75" customHeight="1" x14ac:dyDescent="0.2"/>
    <row r="14862" ht="12.75" customHeight="1" x14ac:dyDescent="0.2"/>
    <row r="14863" ht="12.75" customHeight="1" x14ac:dyDescent="0.2"/>
    <row r="14864" ht="12.75" customHeight="1" x14ac:dyDescent="0.2"/>
    <row r="14865" ht="12.75" customHeight="1" x14ac:dyDescent="0.2"/>
    <row r="14866" ht="12.75" customHeight="1" x14ac:dyDescent="0.2"/>
    <row r="14867" ht="12.75" customHeight="1" x14ac:dyDescent="0.2"/>
    <row r="14868" ht="12.75" customHeight="1" x14ac:dyDescent="0.2"/>
    <row r="14869" ht="12.75" customHeight="1" x14ac:dyDescent="0.2"/>
    <row r="14870" ht="12.75" customHeight="1" x14ac:dyDescent="0.2"/>
    <row r="14871" ht="12.75" customHeight="1" x14ac:dyDescent="0.2"/>
    <row r="14872" ht="12.75" customHeight="1" x14ac:dyDescent="0.2"/>
    <row r="14873" ht="12.75" customHeight="1" x14ac:dyDescent="0.2"/>
    <row r="14874" ht="12.75" customHeight="1" x14ac:dyDescent="0.2"/>
    <row r="14875" ht="12.75" customHeight="1" x14ac:dyDescent="0.2"/>
    <row r="14876" ht="12.75" customHeight="1" x14ac:dyDescent="0.2"/>
    <row r="14877" ht="12.75" customHeight="1" x14ac:dyDescent="0.2"/>
    <row r="14878" ht="12.75" customHeight="1" x14ac:dyDescent="0.2"/>
    <row r="14879" ht="12.75" customHeight="1" x14ac:dyDescent="0.2"/>
    <row r="14880" ht="12.75" customHeight="1" x14ac:dyDescent="0.2"/>
    <row r="14881" ht="12.75" customHeight="1" x14ac:dyDescent="0.2"/>
    <row r="14882" ht="12.75" customHeight="1" x14ac:dyDescent="0.2"/>
    <row r="14883" ht="12.75" customHeight="1" x14ac:dyDescent="0.2"/>
    <row r="14884" ht="12.75" customHeight="1" x14ac:dyDescent="0.2"/>
    <row r="14885" ht="12.75" customHeight="1" x14ac:dyDescent="0.2"/>
    <row r="14886" ht="12.75" customHeight="1" x14ac:dyDescent="0.2"/>
    <row r="14887" ht="12.75" customHeight="1" x14ac:dyDescent="0.2"/>
    <row r="14888" ht="12.75" customHeight="1" x14ac:dyDescent="0.2"/>
    <row r="14889" ht="12.75" customHeight="1" x14ac:dyDescent="0.2"/>
    <row r="14890" ht="12.75" customHeight="1" x14ac:dyDescent="0.2"/>
    <row r="14891" ht="12.75" customHeight="1" x14ac:dyDescent="0.2"/>
    <row r="14892" ht="12.75" customHeight="1" x14ac:dyDescent="0.2"/>
    <row r="14893" ht="12.75" customHeight="1" x14ac:dyDescent="0.2"/>
    <row r="14894" ht="12.75" customHeight="1" x14ac:dyDescent="0.2"/>
    <row r="14895" ht="12.75" customHeight="1" x14ac:dyDescent="0.2"/>
    <row r="14896" ht="12.75" customHeight="1" x14ac:dyDescent="0.2"/>
    <row r="14897" ht="12.75" customHeight="1" x14ac:dyDescent="0.2"/>
    <row r="14898" ht="12.75" customHeight="1" x14ac:dyDescent="0.2"/>
    <row r="14899" ht="12.75" customHeight="1" x14ac:dyDescent="0.2"/>
    <row r="14900" ht="12.75" customHeight="1" x14ac:dyDescent="0.2"/>
    <row r="14901" ht="12.75" customHeight="1" x14ac:dyDescent="0.2"/>
    <row r="14902" ht="12.75" customHeight="1" x14ac:dyDescent="0.2"/>
    <row r="14903" ht="12.75" customHeight="1" x14ac:dyDescent="0.2"/>
    <row r="14904" ht="12.75" customHeight="1" x14ac:dyDescent="0.2"/>
    <row r="14905" ht="12.75" customHeight="1" x14ac:dyDescent="0.2"/>
    <row r="14906" ht="12.75" customHeight="1" x14ac:dyDescent="0.2"/>
    <row r="14907" ht="12.75" customHeight="1" x14ac:dyDescent="0.2"/>
    <row r="14908" ht="12.75" customHeight="1" x14ac:dyDescent="0.2"/>
    <row r="14909" ht="12.75" customHeight="1" x14ac:dyDescent="0.2"/>
    <row r="14910" ht="12.75" customHeight="1" x14ac:dyDescent="0.2"/>
    <row r="14911" ht="12.75" customHeight="1" x14ac:dyDescent="0.2"/>
    <row r="14912" ht="12.75" customHeight="1" x14ac:dyDescent="0.2"/>
    <row r="14913" ht="12.75" customHeight="1" x14ac:dyDescent="0.2"/>
    <row r="14914" ht="12.75" customHeight="1" x14ac:dyDescent="0.2"/>
    <row r="14915" ht="12.75" customHeight="1" x14ac:dyDescent="0.2"/>
    <row r="14916" ht="12.75" customHeight="1" x14ac:dyDescent="0.2"/>
    <row r="14917" ht="12.75" customHeight="1" x14ac:dyDescent="0.2"/>
    <row r="14918" ht="12.75" customHeight="1" x14ac:dyDescent="0.2"/>
    <row r="14919" ht="12.75" customHeight="1" x14ac:dyDescent="0.2"/>
    <row r="14920" ht="12.75" customHeight="1" x14ac:dyDescent="0.2"/>
    <row r="14921" ht="12.75" customHeight="1" x14ac:dyDescent="0.2"/>
    <row r="14922" ht="12.75" customHeight="1" x14ac:dyDescent="0.2"/>
    <row r="14923" ht="12.75" customHeight="1" x14ac:dyDescent="0.2"/>
    <row r="14924" ht="12.75" customHeight="1" x14ac:dyDescent="0.2"/>
    <row r="14925" ht="12.75" customHeight="1" x14ac:dyDescent="0.2"/>
    <row r="14926" ht="12.75" customHeight="1" x14ac:dyDescent="0.2"/>
    <row r="14927" ht="12.75" customHeight="1" x14ac:dyDescent="0.2"/>
    <row r="14928" ht="12.75" customHeight="1" x14ac:dyDescent="0.2"/>
    <row r="14929" ht="12.75" customHeight="1" x14ac:dyDescent="0.2"/>
    <row r="14930" ht="12.75" customHeight="1" x14ac:dyDescent="0.2"/>
    <row r="14931" ht="12.75" customHeight="1" x14ac:dyDescent="0.2"/>
    <row r="14932" ht="12.75" customHeight="1" x14ac:dyDescent="0.2"/>
    <row r="14933" ht="12.75" customHeight="1" x14ac:dyDescent="0.2"/>
    <row r="14934" ht="12.75" customHeight="1" x14ac:dyDescent="0.2"/>
    <row r="14935" ht="12.75" customHeight="1" x14ac:dyDescent="0.2"/>
    <row r="14936" ht="12.75" customHeight="1" x14ac:dyDescent="0.2"/>
    <row r="14937" ht="12.75" customHeight="1" x14ac:dyDescent="0.2"/>
    <row r="14938" ht="12.75" customHeight="1" x14ac:dyDescent="0.2"/>
    <row r="14939" ht="12.75" customHeight="1" x14ac:dyDescent="0.2"/>
    <row r="14940" ht="12.75" customHeight="1" x14ac:dyDescent="0.2"/>
    <row r="14941" ht="12.75" customHeight="1" x14ac:dyDescent="0.2"/>
    <row r="14942" ht="12.75" customHeight="1" x14ac:dyDescent="0.2"/>
    <row r="14943" ht="12.75" customHeight="1" x14ac:dyDescent="0.2"/>
    <row r="14944" ht="12.75" customHeight="1" x14ac:dyDescent="0.2"/>
    <row r="14945" ht="12.75" customHeight="1" x14ac:dyDescent="0.2"/>
    <row r="14946" ht="12.75" customHeight="1" x14ac:dyDescent="0.2"/>
    <row r="14947" ht="12.75" customHeight="1" x14ac:dyDescent="0.2"/>
    <row r="14948" ht="12.75" customHeight="1" x14ac:dyDescent="0.2"/>
    <row r="14949" ht="12.75" customHeight="1" x14ac:dyDescent="0.2"/>
    <row r="14950" ht="12.75" customHeight="1" x14ac:dyDescent="0.2"/>
    <row r="14951" ht="12.75" customHeight="1" x14ac:dyDescent="0.2"/>
    <row r="14952" ht="12.75" customHeight="1" x14ac:dyDescent="0.2"/>
    <row r="14953" ht="12.75" customHeight="1" x14ac:dyDescent="0.2"/>
    <row r="14954" ht="12.75" customHeight="1" x14ac:dyDescent="0.2"/>
    <row r="14955" ht="12.75" customHeight="1" x14ac:dyDescent="0.2"/>
    <row r="14956" ht="12.75" customHeight="1" x14ac:dyDescent="0.2"/>
    <row r="14957" ht="12.75" customHeight="1" x14ac:dyDescent="0.2"/>
    <row r="14958" ht="12.75" customHeight="1" x14ac:dyDescent="0.2"/>
    <row r="14959" ht="12.75" customHeight="1" x14ac:dyDescent="0.2"/>
    <row r="14960" ht="12.75" customHeight="1" x14ac:dyDescent="0.2"/>
    <row r="14961" ht="12.75" customHeight="1" x14ac:dyDescent="0.2"/>
    <row r="14962" ht="12.75" customHeight="1" x14ac:dyDescent="0.2"/>
    <row r="14963" ht="12.75" customHeight="1" x14ac:dyDescent="0.2"/>
    <row r="14964" ht="12.75" customHeight="1" x14ac:dyDescent="0.2"/>
    <row r="14965" ht="12.75" customHeight="1" x14ac:dyDescent="0.2"/>
    <row r="14966" ht="12.75" customHeight="1" x14ac:dyDescent="0.2"/>
    <row r="14967" ht="12.75" customHeight="1" x14ac:dyDescent="0.2"/>
    <row r="14968" ht="12.75" customHeight="1" x14ac:dyDescent="0.2"/>
    <row r="14969" ht="12.75" customHeight="1" x14ac:dyDescent="0.2"/>
    <row r="14970" ht="12.75" customHeight="1" x14ac:dyDescent="0.2"/>
    <row r="14971" ht="12.75" customHeight="1" x14ac:dyDescent="0.2"/>
    <row r="14972" ht="12.75" customHeight="1" x14ac:dyDescent="0.2"/>
    <row r="14973" ht="12.75" customHeight="1" x14ac:dyDescent="0.2"/>
    <row r="14974" ht="12.75" customHeight="1" x14ac:dyDescent="0.2"/>
    <row r="14975" ht="12.75" customHeight="1" x14ac:dyDescent="0.2"/>
    <row r="14976" ht="12.75" customHeight="1" x14ac:dyDescent="0.2"/>
    <row r="14977" ht="12.75" customHeight="1" x14ac:dyDescent="0.2"/>
    <row r="14978" ht="12.75" customHeight="1" x14ac:dyDescent="0.2"/>
    <row r="14979" ht="12.75" customHeight="1" x14ac:dyDescent="0.2"/>
    <row r="14980" ht="12.75" customHeight="1" x14ac:dyDescent="0.2"/>
    <row r="14981" ht="12.75" customHeight="1" x14ac:dyDescent="0.2"/>
    <row r="14982" ht="12.75" customHeight="1" x14ac:dyDescent="0.2"/>
    <row r="14983" ht="12.75" customHeight="1" x14ac:dyDescent="0.2"/>
    <row r="14984" ht="12.75" customHeight="1" x14ac:dyDescent="0.2"/>
    <row r="14985" ht="12.75" customHeight="1" x14ac:dyDescent="0.2"/>
    <row r="14986" ht="12.75" customHeight="1" x14ac:dyDescent="0.2"/>
    <row r="14987" ht="12.75" customHeight="1" x14ac:dyDescent="0.2"/>
    <row r="14988" ht="12.75" customHeight="1" x14ac:dyDescent="0.2"/>
    <row r="14989" ht="12.75" customHeight="1" x14ac:dyDescent="0.2"/>
    <row r="14990" ht="12.75" customHeight="1" x14ac:dyDescent="0.2"/>
    <row r="14991" ht="12.75" customHeight="1" x14ac:dyDescent="0.2"/>
    <row r="14992" ht="12.75" customHeight="1" x14ac:dyDescent="0.2"/>
    <row r="14993" ht="12.75" customHeight="1" x14ac:dyDescent="0.2"/>
    <row r="14994" ht="12.75" customHeight="1" x14ac:dyDescent="0.2"/>
    <row r="14995" ht="12.75" customHeight="1" x14ac:dyDescent="0.2"/>
    <row r="14996" ht="12.75" customHeight="1" x14ac:dyDescent="0.2"/>
    <row r="14997" ht="12.75" customHeight="1" x14ac:dyDescent="0.2"/>
    <row r="14998" ht="12.75" customHeight="1" x14ac:dyDescent="0.2"/>
    <row r="14999" ht="12.75" customHeight="1" x14ac:dyDescent="0.2"/>
    <row r="15000" ht="12.75" customHeight="1" x14ac:dyDescent="0.2"/>
    <row r="15001" ht="12.75" customHeight="1" x14ac:dyDescent="0.2"/>
    <row r="15002" ht="12.75" customHeight="1" x14ac:dyDescent="0.2"/>
    <row r="15003" ht="12.75" customHeight="1" x14ac:dyDescent="0.2"/>
    <row r="15004" ht="12.75" customHeight="1" x14ac:dyDescent="0.2"/>
    <row r="15005" ht="12.75" customHeight="1" x14ac:dyDescent="0.2"/>
    <row r="15006" ht="12.75" customHeight="1" x14ac:dyDescent="0.2"/>
    <row r="15007" ht="12.75" customHeight="1" x14ac:dyDescent="0.2"/>
    <row r="15008" ht="12.75" customHeight="1" x14ac:dyDescent="0.2"/>
    <row r="15009" ht="12.75" customHeight="1" x14ac:dyDescent="0.2"/>
    <row r="15010" ht="12.75" customHeight="1" x14ac:dyDescent="0.2"/>
    <row r="15011" ht="12.75" customHeight="1" x14ac:dyDescent="0.2"/>
    <row r="15012" ht="12.75" customHeight="1" x14ac:dyDescent="0.2"/>
    <row r="15013" ht="12.75" customHeight="1" x14ac:dyDescent="0.2"/>
    <row r="15014" ht="12.75" customHeight="1" x14ac:dyDescent="0.2"/>
    <row r="15015" ht="12.75" customHeight="1" x14ac:dyDescent="0.2"/>
    <row r="15016" ht="12.75" customHeight="1" x14ac:dyDescent="0.2"/>
    <row r="15017" ht="12.75" customHeight="1" x14ac:dyDescent="0.2"/>
    <row r="15018" ht="12.75" customHeight="1" x14ac:dyDescent="0.2"/>
    <row r="15019" ht="12.75" customHeight="1" x14ac:dyDescent="0.2"/>
    <row r="15020" ht="12.75" customHeight="1" x14ac:dyDescent="0.2"/>
    <row r="15021" ht="12.75" customHeight="1" x14ac:dyDescent="0.2"/>
    <row r="15022" ht="12.75" customHeight="1" x14ac:dyDescent="0.2"/>
    <row r="15023" ht="12.75" customHeight="1" x14ac:dyDescent="0.2"/>
    <row r="15024" ht="12.75" customHeight="1" x14ac:dyDescent="0.2"/>
    <row r="15025" ht="12.75" customHeight="1" x14ac:dyDescent="0.2"/>
    <row r="15026" ht="12.75" customHeight="1" x14ac:dyDescent="0.2"/>
    <row r="15027" ht="12.75" customHeight="1" x14ac:dyDescent="0.2"/>
    <row r="15028" ht="12.75" customHeight="1" x14ac:dyDescent="0.2"/>
    <row r="15029" ht="12.75" customHeight="1" x14ac:dyDescent="0.2"/>
    <row r="15030" ht="12.75" customHeight="1" x14ac:dyDescent="0.2"/>
    <row r="15031" ht="12.75" customHeight="1" x14ac:dyDescent="0.2"/>
    <row r="15032" ht="12.75" customHeight="1" x14ac:dyDescent="0.2"/>
    <row r="15033" ht="12.75" customHeight="1" x14ac:dyDescent="0.2"/>
    <row r="15034" ht="12.75" customHeight="1" x14ac:dyDescent="0.2"/>
    <row r="15035" ht="12.75" customHeight="1" x14ac:dyDescent="0.2"/>
    <row r="15036" ht="12.75" customHeight="1" x14ac:dyDescent="0.2"/>
    <row r="15037" ht="12.75" customHeight="1" x14ac:dyDescent="0.2"/>
    <row r="15038" ht="12.75" customHeight="1" x14ac:dyDescent="0.2"/>
    <row r="15039" ht="12.75" customHeight="1" x14ac:dyDescent="0.2"/>
    <row r="15040" ht="12.75" customHeight="1" x14ac:dyDescent="0.2"/>
    <row r="15041" ht="12.75" customHeight="1" x14ac:dyDescent="0.2"/>
    <row r="15042" ht="12.75" customHeight="1" x14ac:dyDescent="0.2"/>
    <row r="15043" ht="12.75" customHeight="1" x14ac:dyDescent="0.2"/>
    <row r="15044" ht="12.75" customHeight="1" x14ac:dyDescent="0.2"/>
    <row r="15045" ht="12.75" customHeight="1" x14ac:dyDescent="0.2"/>
    <row r="15046" ht="12.75" customHeight="1" x14ac:dyDescent="0.2"/>
    <row r="15047" ht="12.75" customHeight="1" x14ac:dyDescent="0.2"/>
    <row r="15048" ht="12.75" customHeight="1" x14ac:dyDescent="0.2"/>
    <row r="15049" ht="12.75" customHeight="1" x14ac:dyDescent="0.2"/>
    <row r="15050" ht="12.75" customHeight="1" x14ac:dyDescent="0.2"/>
    <row r="15051" ht="12.75" customHeight="1" x14ac:dyDescent="0.2"/>
    <row r="15052" ht="12.75" customHeight="1" x14ac:dyDescent="0.2"/>
    <row r="15053" ht="12.75" customHeight="1" x14ac:dyDescent="0.2"/>
    <row r="15054" ht="12.75" customHeight="1" x14ac:dyDescent="0.2"/>
    <row r="15055" ht="12.75" customHeight="1" x14ac:dyDescent="0.2"/>
    <row r="15056" ht="12.75" customHeight="1" x14ac:dyDescent="0.2"/>
    <row r="15057" ht="12.75" customHeight="1" x14ac:dyDescent="0.2"/>
    <row r="15058" ht="12.75" customHeight="1" x14ac:dyDescent="0.2"/>
    <row r="15059" ht="12.75" customHeight="1" x14ac:dyDescent="0.2"/>
    <row r="15060" ht="12.75" customHeight="1" x14ac:dyDescent="0.2"/>
    <row r="15061" ht="12.75" customHeight="1" x14ac:dyDescent="0.2"/>
    <row r="15062" ht="12.75" customHeight="1" x14ac:dyDescent="0.2"/>
    <row r="15063" ht="12.75" customHeight="1" x14ac:dyDescent="0.2"/>
    <row r="15064" ht="12.75" customHeight="1" x14ac:dyDescent="0.2"/>
    <row r="15065" ht="12.75" customHeight="1" x14ac:dyDescent="0.2"/>
    <row r="15066" ht="12.75" customHeight="1" x14ac:dyDescent="0.2"/>
    <row r="15067" ht="12.75" customHeight="1" x14ac:dyDescent="0.2"/>
    <row r="15068" ht="12.75" customHeight="1" x14ac:dyDescent="0.2"/>
    <row r="15069" ht="12.75" customHeight="1" x14ac:dyDescent="0.2"/>
    <row r="15070" ht="12.75" customHeight="1" x14ac:dyDescent="0.2"/>
    <row r="15071" ht="12.75" customHeight="1" x14ac:dyDescent="0.2"/>
    <row r="15072" ht="12.75" customHeight="1" x14ac:dyDescent="0.2"/>
    <row r="15073" ht="12.75" customHeight="1" x14ac:dyDescent="0.2"/>
    <row r="15074" ht="12.75" customHeight="1" x14ac:dyDescent="0.2"/>
    <row r="15075" ht="12.75" customHeight="1" x14ac:dyDescent="0.2"/>
    <row r="15076" ht="12.75" customHeight="1" x14ac:dyDescent="0.2"/>
    <row r="15077" ht="12.75" customHeight="1" x14ac:dyDescent="0.2"/>
    <row r="15078" ht="12.75" customHeight="1" x14ac:dyDescent="0.2"/>
    <row r="15079" ht="12.75" customHeight="1" x14ac:dyDescent="0.2"/>
    <row r="15080" ht="12.75" customHeight="1" x14ac:dyDescent="0.2"/>
    <row r="15081" ht="12.75" customHeight="1" x14ac:dyDescent="0.2"/>
    <row r="15082" ht="12.75" customHeight="1" x14ac:dyDescent="0.2"/>
    <row r="15083" ht="12.75" customHeight="1" x14ac:dyDescent="0.2"/>
    <row r="15084" ht="12.75" customHeight="1" x14ac:dyDescent="0.2"/>
    <row r="15085" ht="12.75" customHeight="1" x14ac:dyDescent="0.2"/>
    <row r="15086" ht="12.75" customHeight="1" x14ac:dyDescent="0.2"/>
    <row r="15087" ht="12.75" customHeight="1" x14ac:dyDescent="0.2"/>
    <row r="15088" ht="12.75" customHeight="1" x14ac:dyDescent="0.2"/>
    <row r="15089" ht="12.75" customHeight="1" x14ac:dyDescent="0.2"/>
    <row r="15090" ht="12.75" customHeight="1" x14ac:dyDescent="0.2"/>
    <row r="15091" ht="12.75" customHeight="1" x14ac:dyDescent="0.2"/>
    <row r="15092" ht="12.75" customHeight="1" x14ac:dyDescent="0.2"/>
    <row r="15093" ht="12.75" customHeight="1" x14ac:dyDescent="0.2"/>
    <row r="15094" ht="12.75" customHeight="1" x14ac:dyDescent="0.2"/>
    <row r="15095" ht="12.75" customHeight="1" x14ac:dyDescent="0.2"/>
    <row r="15096" ht="12.75" customHeight="1" x14ac:dyDescent="0.2"/>
    <row r="15097" ht="12.75" customHeight="1" x14ac:dyDescent="0.2"/>
    <row r="15098" ht="12.75" customHeight="1" x14ac:dyDescent="0.2"/>
    <row r="15099" ht="12.75" customHeight="1" x14ac:dyDescent="0.2"/>
    <row r="15100" ht="12.75" customHeight="1" x14ac:dyDescent="0.2"/>
    <row r="15101" ht="12.75" customHeight="1" x14ac:dyDescent="0.2"/>
    <row r="15102" ht="12.75" customHeight="1" x14ac:dyDescent="0.2"/>
    <row r="15103" ht="12.75" customHeight="1" x14ac:dyDescent="0.2"/>
    <row r="15104" ht="12.75" customHeight="1" x14ac:dyDescent="0.2"/>
    <row r="15105" ht="12.75" customHeight="1" x14ac:dyDescent="0.2"/>
    <row r="15106" ht="12.75" customHeight="1" x14ac:dyDescent="0.2"/>
    <row r="15107" ht="12.75" customHeight="1" x14ac:dyDescent="0.2"/>
    <row r="15108" ht="12.75" customHeight="1" x14ac:dyDescent="0.2"/>
    <row r="15109" ht="12.75" customHeight="1" x14ac:dyDescent="0.2"/>
    <row r="15110" ht="12.75" customHeight="1" x14ac:dyDescent="0.2"/>
    <row r="15111" ht="12.75" customHeight="1" x14ac:dyDescent="0.2"/>
    <row r="15112" ht="12.75" customHeight="1" x14ac:dyDescent="0.2"/>
    <row r="15113" ht="12.75" customHeight="1" x14ac:dyDescent="0.2"/>
    <row r="15114" ht="12.75" customHeight="1" x14ac:dyDescent="0.2"/>
    <row r="15115" ht="12.75" customHeight="1" x14ac:dyDescent="0.2"/>
    <row r="15116" ht="12.75" customHeight="1" x14ac:dyDescent="0.2"/>
    <row r="15117" ht="12.75" customHeight="1" x14ac:dyDescent="0.2"/>
    <row r="15118" ht="12.75" customHeight="1" x14ac:dyDescent="0.2"/>
    <row r="15119" ht="12.75" customHeight="1" x14ac:dyDescent="0.2"/>
    <row r="15120" ht="12.75" customHeight="1" x14ac:dyDescent="0.2"/>
    <row r="15121" ht="12.75" customHeight="1" x14ac:dyDescent="0.2"/>
    <row r="15122" ht="12.75" customHeight="1" x14ac:dyDescent="0.2"/>
    <row r="15123" ht="12.75" customHeight="1" x14ac:dyDescent="0.2"/>
    <row r="15124" ht="12.75" customHeight="1" x14ac:dyDescent="0.2"/>
    <row r="15125" ht="12.75" customHeight="1" x14ac:dyDescent="0.2"/>
    <row r="15126" ht="12.75" customHeight="1" x14ac:dyDescent="0.2"/>
    <row r="15127" ht="12.75" customHeight="1" x14ac:dyDescent="0.2"/>
    <row r="15128" ht="12.75" customHeight="1" x14ac:dyDescent="0.2"/>
    <row r="15129" ht="12.75" customHeight="1" x14ac:dyDescent="0.2"/>
    <row r="15130" ht="12.75" customHeight="1" x14ac:dyDescent="0.2"/>
    <row r="15131" ht="12.75" customHeight="1" x14ac:dyDescent="0.2"/>
    <row r="15132" ht="12.75" customHeight="1" x14ac:dyDescent="0.2"/>
    <row r="15133" ht="12.75" customHeight="1" x14ac:dyDescent="0.2"/>
    <row r="15134" ht="12.75" customHeight="1" x14ac:dyDescent="0.2"/>
    <row r="15135" ht="12.75" customHeight="1" x14ac:dyDescent="0.2"/>
    <row r="15136" ht="12.75" customHeight="1" x14ac:dyDescent="0.2"/>
    <row r="15137" ht="12.75" customHeight="1" x14ac:dyDescent="0.2"/>
    <row r="15138" ht="12.75" customHeight="1" x14ac:dyDescent="0.2"/>
    <row r="15139" ht="12.75" customHeight="1" x14ac:dyDescent="0.2"/>
    <row r="15140" ht="12.75" customHeight="1" x14ac:dyDescent="0.2"/>
    <row r="15141" ht="12.75" customHeight="1" x14ac:dyDescent="0.2"/>
    <row r="15142" ht="12.75" customHeight="1" x14ac:dyDescent="0.2"/>
    <row r="15143" ht="12.75" customHeight="1" x14ac:dyDescent="0.2"/>
    <row r="15144" ht="12.75" customHeight="1" x14ac:dyDescent="0.2"/>
    <row r="15145" ht="12.75" customHeight="1" x14ac:dyDescent="0.2"/>
    <row r="15146" ht="12.75" customHeight="1" x14ac:dyDescent="0.2"/>
    <row r="15147" ht="12.75" customHeight="1" x14ac:dyDescent="0.2"/>
    <row r="15148" ht="12.75" customHeight="1" x14ac:dyDescent="0.2"/>
    <row r="15149" ht="12.75" customHeight="1" x14ac:dyDescent="0.2"/>
    <row r="15150" ht="12.75" customHeight="1" x14ac:dyDescent="0.2"/>
    <row r="15151" ht="12.75" customHeight="1" x14ac:dyDescent="0.2"/>
    <row r="15152" ht="12.75" customHeight="1" x14ac:dyDescent="0.2"/>
    <row r="15153" ht="12.75" customHeight="1" x14ac:dyDescent="0.2"/>
    <row r="15154" ht="12.75" customHeight="1" x14ac:dyDescent="0.2"/>
    <row r="15155" ht="12.75" customHeight="1" x14ac:dyDescent="0.2"/>
    <row r="15156" ht="12.75" customHeight="1" x14ac:dyDescent="0.2"/>
    <row r="15157" ht="12.75" customHeight="1" x14ac:dyDescent="0.2"/>
    <row r="15158" ht="12.75" customHeight="1" x14ac:dyDescent="0.2"/>
    <row r="15159" ht="12.75" customHeight="1" x14ac:dyDescent="0.2"/>
    <row r="15160" ht="12.75" customHeight="1" x14ac:dyDescent="0.2"/>
    <row r="15161" ht="12.75" customHeight="1" x14ac:dyDescent="0.2"/>
    <row r="15162" ht="12.75" customHeight="1" x14ac:dyDescent="0.2"/>
    <row r="15163" ht="12.75" customHeight="1" x14ac:dyDescent="0.2"/>
    <row r="15164" ht="12.75" customHeight="1" x14ac:dyDescent="0.2"/>
    <row r="15165" ht="12.75" customHeight="1" x14ac:dyDescent="0.2"/>
    <row r="15166" ht="12.75" customHeight="1" x14ac:dyDescent="0.2"/>
    <row r="15167" ht="12.75" customHeight="1" x14ac:dyDescent="0.2"/>
    <row r="15168" ht="12.75" customHeight="1" x14ac:dyDescent="0.2"/>
    <row r="15169" ht="12.75" customHeight="1" x14ac:dyDescent="0.2"/>
    <row r="15170" ht="12.75" customHeight="1" x14ac:dyDescent="0.2"/>
    <row r="15171" ht="12.75" customHeight="1" x14ac:dyDescent="0.2"/>
    <row r="15172" ht="12.75" customHeight="1" x14ac:dyDescent="0.2"/>
    <row r="15173" ht="12.75" customHeight="1" x14ac:dyDescent="0.2"/>
    <row r="15174" ht="12.75" customHeight="1" x14ac:dyDescent="0.2"/>
    <row r="15175" ht="12.75" customHeight="1" x14ac:dyDescent="0.2"/>
    <row r="15176" ht="12.75" customHeight="1" x14ac:dyDescent="0.2"/>
    <row r="15177" ht="12.75" customHeight="1" x14ac:dyDescent="0.2"/>
    <row r="15178" ht="12.75" customHeight="1" x14ac:dyDescent="0.2"/>
    <row r="15179" ht="12.75" customHeight="1" x14ac:dyDescent="0.2"/>
    <row r="15180" ht="12.75" customHeight="1" x14ac:dyDescent="0.2"/>
    <row r="15181" ht="12.75" customHeight="1" x14ac:dyDescent="0.2"/>
    <row r="15182" ht="12.75" customHeight="1" x14ac:dyDescent="0.2"/>
    <row r="15183" ht="12.75" customHeight="1" x14ac:dyDescent="0.2"/>
    <row r="15184" ht="12.75" customHeight="1" x14ac:dyDescent="0.2"/>
    <row r="15185" ht="12.75" customHeight="1" x14ac:dyDescent="0.2"/>
    <row r="15186" ht="12.75" customHeight="1" x14ac:dyDescent="0.2"/>
    <row r="15187" ht="12.75" customHeight="1" x14ac:dyDescent="0.2"/>
    <row r="15188" ht="12.75" customHeight="1" x14ac:dyDescent="0.2"/>
    <row r="15189" ht="12.75" customHeight="1" x14ac:dyDescent="0.2"/>
    <row r="15190" ht="12.75" customHeight="1" x14ac:dyDescent="0.2"/>
    <row r="15191" ht="12.75" customHeight="1" x14ac:dyDescent="0.2"/>
    <row r="15192" ht="12.75" customHeight="1" x14ac:dyDescent="0.2"/>
    <row r="15193" ht="12.75" customHeight="1" x14ac:dyDescent="0.2"/>
    <row r="15194" ht="12.75" customHeight="1" x14ac:dyDescent="0.2"/>
    <row r="15195" ht="12.75" customHeight="1" x14ac:dyDescent="0.2"/>
    <row r="15196" ht="12.75" customHeight="1" x14ac:dyDescent="0.2"/>
    <row r="15197" ht="12.75" customHeight="1" x14ac:dyDescent="0.2"/>
    <row r="15198" ht="12.75" customHeight="1" x14ac:dyDescent="0.2"/>
    <row r="15199" ht="12.75" customHeight="1" x14ac:dyDescent="0.2"/>
    <row r="15200" ht="12.75" customHeight="1" x14ac:dyDescent="0.2"/>
    <row r="15201" ht="12.75" customHeight="1" x14ac:dyDescent="0.2"/>
    <row r="15202" ht="12.75" customHeight="1" x14ac:dyDescent="0.2"/>
    <row r="15203" ht="12.75" customHeight="1" x14ac:dyDescent="0.2"/>
    <row r="15204" ht="12.75" customHeight="1" x14ac:dyDescent="0.2"/>
    <row r="15205" ht="12.75" customHeight="1" x14ac:dyDescent="0.2"/>
    <row r="15206" ht="12.75" customHeight="1" x14ac:dyDescent="0.2"/>
    <row r="15207" ht="12.75" customHeight="1" x14ac:dyDescent="0.2"/>
    <row r="15208" ht="12.75" customHeight="1" x14ac:dyDescent="0.2"/>
    <row r="15209" ht="12.75" customHeight="1" x14ac:dyDescent="0.2"/>
    <row r="15210" ht="12.75" customHeight="1" x14ac:dyDescent="0.2"/>
    <row r="15211" ht="12.75" customHeight="1" x14ac:dyDescent="0.2"/>
    <row r="15212" ht="12.75" customHeight="1" x14ac:dyDescent="0.2"/>
    <row r="15213" ht="12.75" customHeight="1" x14ac:dyDescent="0.2"/>
    <row r="15214" ht="12.75" customHeight="1" x14ac:dyDescent="0.2"/>
    <row r="15215" ht="12.75" customHeight="1" x14ac:dyDescent="0.2"/>
    <row r="15216" ht="12.75" customHeight="1" x14ac:dyDescent="0.2"/>
    <row r="15217" ht="12.75" customHeight="1" x14ac:dyDescent="0.2"/>
    <row r="15218" ht="12.75" customHeight="1" x14ac:dyDescent="0.2"/>
    <row r="15219" ht="12.75" customHeight="1" x14ac:dyDescent="0.2"/>
    <row r="15220" ht="12.75" customHeight="1" x14ac:dyDescent="0.2"/>
    <row r="15221" ht="12.75" customHeight="1" x14ac:dyDescent="0.2"/>
    <row r="15222" ht="12.75" customHeight="1" x14ac:dyDescent="0.2"/>
    <row r="15223" ht="12.75" customHeight="1" x14ac:dyDescent="0.2"/>
    <row r="15224" ht="12.75" customHeight="1" x14ac:dyDescent="0.2"/>
    <row r="15225" ht="12.75" customHeight="1" x14ac:dyDescent="0.2"/>
    <row r="15226" ht="12.75" customHeight="1" x14ac:dyDescent="0.2"/>
    <row r="15227" ht="12.75" customHeight="1" x14ac:dyDescent="0.2"/>
    <row r="15228" ht="12.75" customHeight="1" x14ac:dyDescent="0.2"/>
    <row r="15229" ht="12.75" customHeight="1" x14ac:dyDescent="0.2"/>
    <row r="15230" ht="12.75" customHeight="1" x14ac:dyDescent="0.2"/>
    <row r="15231" ht="12.75" customHeight="1" x14ac:dyDescent="0.2"/>
    <row r="15232" ht="12.75" customHeight="1" x14ac:dyDescent="0.2"/>
    <row r="15233" ht="12.75" customHeight="1" x14ac:dyDescent="0.2"/>
    <row r="15234" ht="12.75" customHeight="1" x14ac:dyDescent="0.2"/>
    <row r="15235" ht="12.75" customHeight="1" x14ac:dyDescent="0.2"/>
    <row r="15236" ht="12.75" customHeight="1" x14ac:dyDescent="0.2"/>
    <row r="15237" ht="12.75" customHeight="1" x14ac:dyDescent="0.2"/>
    <row r="15238" ht="12.75" customHeight="1" x14ac:dyDescent="0.2"/>
    <row r="15239" ht="12.75" customHeight="1" x14ac:dyDescent="0.2"/>
    <row r="15240" ht="12.75" customHeight="1" x14ac:dyDescent="0.2"/>
    <row r="15241" ht="12.75" customHeight="1" x14ac:dyDescent="0.2"/>
    <row r="15242" ht="12.75" customHeight="1" x14ac:dyDescent="0.2"/>
    <row r="15243" ht="12.75" customHeight="1" x14ac:dyDescent="0.2"/>
    <row r="15244" ht="12.75" customHeight="1" x14ac:dyDescent="0.2"/>
    <row r="15245" ht="12.75" customHeight="1" x14ac:dyDescent="0.2"/>
    <row r="15246" ht="12.75" customHeight="1" x14ac:dyDescent="0.2"/>
    <row r="15247" ht="12.75" customHeight="1" x14ac:dyDescent="0.2"/>
    <row r="15248" ht="12.75" customHeight="1" x14ac:dyDescent="0.2"/>
    <row r="15249" ht="12.75" customHeight="1" x14ac:dyDescent="0.2"/>
    <row r="15250" ht="12.75" customHeight="1" x14ac:dyDescent="0.2"/>
    <row r="15251" ht="12.75" customHeight="1" x14ac:dyDescent="0.2"/>
    <row r="15252" ht="12.75" customHeight="1" x14ac:dyDescent="0.2"/>
    <row r="15253" ht="12.75" customHeight="1" x14ac:dyDescent="0.2"/>
    <row r="15254" ht="12.75" customHeight="1" x14ac:dyDescent="0.2"/>
    <row r="15255" ht="12.75" customHeight="1" x14ac:dyDescent="0.2"/>
    <row r="15256" ht="12.75" customHeight="1" x14ac:dyDescent="0.2"/>
    <row r="15257" ht="12.75" customHeight="1" x14ac:dyDescent="0.2"/>
    <row r="15258" ht="12.75" customHeight="1" x14ac:dyDescent="0.2"/>
    <row r="15259" ht="12.75" customHeight="1" x14ac:dyDescent="0.2"/>
    <row r="15260" ht="12.75" customHeight="1" x14ac:dyDescent="0.2"/>
    <row r="15261" ht="12.75" customHeight="1" x14ac:dyDescent="0.2"/>
    <row r="15262" ht="12.75" customHeight="1" x14ac:dyDescent="0.2"/>
    <row r="15263" ht="12.75" customHeight="1" x14ac:dyDescent="0.2"/>
    <row r="15264" ht="12.75" customHeight="1" x14ac:dyDescent="0.2"/>
    <row r="15265" ht="12.75" customHeight="1" x14ac:dyDescent="0.2"/>
    <row r="15266" ht="12.75" customHeight="1" x14ac:dyDescent="0.2"/>
    <row r="15267" ht="12.75" customHeight="1" x14ac:dyDescent="0.2"/>
    <row r="15268" ht="12.75" customHeight="1" x14ac:dyDescent="0.2"/>
    <row r="15269" ht="12.75" customHeight="1" x14ac:dyDescent="0.2"/>
    <row r="15270" ht="12.75" customHeight="1" x14ac:dyDescent="0.2"/>
    <row r="15271" ht="12.75" customHeight="1" x14ac:dyDescent="0.2"/>
    <row r="15272" ht="12.75" customHeight="1" x14ac:dyDescent="0.2"/>
    <row r="15273" ht="12.75" customHeight="1" x14ac:dyDescent="0.2"/>
    <row r="15274" ht="12.75" customHeight="1" x14ac:dyDescent="0.2"/>
    <row r="15275" ht="12.75" customHeight="1" x14ac:dyDescent="0.2"/>
    <row r="15276" ht="12.75" customHeight="1" x14ac:dyDescent="0.2"/>
    <row r="15277" ht="12.75" customHeight="1" x14ac:dyDescent="0.2"/>
    <row r="15278" ht="12.75" customHeight="1" x14ac:dyDescent="0.2"/>
    <row r="15279" ht="12.75" customHeight="1" x14ac:dyDescent="0.2"/>
    <row r="15280" ht="12.75" customHeight="1" x14ac:dyDescent="0.2"/>
    <row r="15281" ht="12.75" customHeight="1" x14ac:dyDescent="0.2"/>
    <row r="15282" ht="12.75" customHeight="1" x14ac:dyDescent="0.2"/>
    <row r="15283" ht="12.75" customHeight="1" x14ac:dyDescent="0.2"/>
    <row r="15284" ht="12.75" customHeight="1" x14ac:dyDescent="0.2"/>
    <row r="15285" ht="12.75" customHeight="1" x14ac:dyDescent="0.2"/>
    <row r="15286" ht="12.75" customHeight="1" x14ac:dyDescent="0.2"/>
    <row r="15287" ht="12.75" customHeight="1" x14ac:dyDescent="0.2"/>
    <row r="15288" ht="12.75" customHeight="1" x14ac:dyDescent="0.2"/>
    <row r="15289" ht="12.75" customHeight="1" x14ac:dyDescent="0.2"/>
    <row r="15290" ht="12.75" customHeight="1" x14ac:dyDescent="0.2"/>
    <row r="15291" ht="12.75" customHeight="1" x14ac:dyDescent="0.2"/>
    <row r="15292" ht="12.75" customHeight="1" x14ac:dyDescent="0.2"/>
    <row r="15293" ht="12.75" customHeight="1" x14ac:dyDescent="0.2"/>
    <row r="15294" ht="12.75" customHeight="1" x14ac:dyDescent="0.2"/>
    <row r="15295" ht="12.75" customHeight="1" x14ac:dyDescent="0.2"/>
    <row r="15296" ht="12.75" customHeight="1" x14ac:dyDescent="0.2"/>
    <row r="15297" ht="12.75" customHeight="1" x14ac:dyDescent="0.2"/>
    <row r="15298" ht="12.75" customHeight="1" x14ac:dyDescent="0.2"/>
    <row r="15299" ht="12.75" customHeight="1" x14ac:dyDescent="0.2"/>
    <row r="15300" ht="12.75" customHeight="1" x14ac:dyDescent="0.2"/>
    <row r="15301" ht="12.75" customHeight="1" x14ac:dyDescent="0.2"/>
    <row r="15302" ht="12.75" customHeight="1" x14ac:dyDescent="0.2"/>
    <row r="15303" ht="12.75" customHeight="1" x14ac:dyDescent="0.2"/>
    <row r="15304" ht="12.75" customHeight="1" x14ac:dyDescent="0.2"/>
    <row r="15305" ht="12.75" customHeight="1" x14ac:dyDescent="0.2"/>
    <row r="15306" ht="12.75" customHeight="1" x14ac:dyDescent="0.2"/>
    <row r="15307" ht="12.75" customHeight="1" x14ac:dyDescent="0.2"/>
    <row r="15308" ht="12.75" customHeight="1" x14ac:dyDescent="0.2"/>
    <row r="15309" ht="12.75" customHeight="1" x14ac:dyDescent="0.2"/>
    <row r="15310" ht="12.75" customHeight="1" x14ac:dyDescent="0.2"/>
    <row r="15311" ht="12.75" customHeight="1" x14ac:dyDescent="0.2"/>
    <row r="15312" ht="12.75" customHeight="1" x14ac:dyDescent="0.2"/>
    <row r="15313" ht="12.75" customHeight="1" x14ac:dyDescent="0.2"/>
    <row r="15314" ht="12.75" customHeight="1" x14ac:dyDescent="0.2"/>
    <row r="15315" ht="12.75" customHeight="1" x14ac:dyDescent="0.2"/>
    <row r="15316" ht="12.75" customHeight="1" x14ac:dyDescent="0.2"/>
    <row r="15317" ht="12.75" customHeight="1" x14ac:dyDescent="0.2"/>
    <row r="15318" ht="12.75" customHeight="1" x14ac:dyDescent="0.2"/>
    <row r="15319" ht="12.75" customHeight="1" x14ac:dyDescent="0.2"/>
    <row r="15320" ht="12.75" customHeight="1" x14ac:dyDescent="0.2"/>
    <row r="15321" ht="12.75" customHeight="1" x14ac:dyDescent="0.2"/>
    <row r="15322" ht="12.75" customHeight="1" x14ac:dyDescent="0.2"/>
    <row r="15323" ht="12.75" customHeight="1" x14ac:dyDescent="0.2"/>
    <row r="15324" ht="12.75" customHeight="1" x14ac:dyDescent="0.2"/>
    <row r="15325" ht="12.75" customHeight="1" x14ac:dyDescent="0.2"/>
    <row r="15326" ht="12.75" customHeight="1" x14ac:dyDescent="0.2"/>
    <row r="15327" ht="12.75" customHeight="1" x14ac:dyDescent="0.2"/>
    <row r="15328" ht="12.75" customHeight="1" x14ac:dyDescent="0.2"/>
    <row r="15329" ht="12.75" customHeight="1" x14ac:dyDescent="0.2"/>
    <row r="15330" ht="12.75" customHeight="1" x14ac:dyDescent="0.2"/>
    <row r="15331" ht="12.75" customHeight="1" x14ac:dyDescent="0.2"/>
    <row r="15332" ht="12.75" customHeight="1" x14ac:dyDescent="0.2"/>
    <row r="15333" ht="12.75" customHeight="1" x14ac:dyDescent="0.2"/>
    <row r="15334" ht="12.75" customHeight="1" x14ac:dyDescent="0.2"/>
    <row r="15335" ht="12.75" customHeight="1" x14ac:dyDescent="0.2"/>
    <row r="15336" ht="12.75" customHeight="1" x14ac:dyDescent="0.2"/>
    <row r="15337" ht="12.75" customHeight="1" x14ac:dyDescent="0.2"/>
    <row r="15338" ht="12.75" customHeight="1" x14ac:dyDescent="0.2"/>
    <row r="15339" ht="12.75" customHeight="1" x14ac:dyDescent="0.2"/>
    <row r="15340" ht="12.75" customHeight="1" x14ac:dyDescent="0.2"/>
    <row r="15341" ht="12.75" customHeight="1" x14ac:dyDescent="0.2"/>
    <row r="15342" ht="12.75" customHeight="1" x14ac:dyDescent="0.2"/>
    <row r="15343" ht="12.75" customHeight="1" x14ac:dyDescent="0.2"/>
    <row r="15344" ht="12.75" customHeight="1" x14ac:dyDescent="0.2"/>
    <row r="15345" ht="12.75" customHeight="1" x14ac:dyDescent="0.2"/>
    <row r="15346" ht="12.75" customHeight="1" x14ac:dyDescent="0.2"/>
    <row r="15347" ht="12.75" customHeight="1" x14ac:dyDescent="0.2"/>
    <row r="15348" ht="12.75" customHeight="1" x14ac:dyDescent="0.2"/>
    <row r="15349" ht="12.75" customHeight="1" x14ac:dyDescent="0.2"/>
    <row r="15350" ht="12.75" customHeight="1" x14ac:dyDescent="0.2"/>
    <row r="15351" ht="12.75" customHeight="1" x14ac:dyDescent="0.2"/>
    <row r="15352" ht="12.75" customHeight="1" x14ac:dyDescent="0.2"/>
    <row r="15353" ht="12.75" customHeight="1" x14ac:dyDescent="0.2"/>
    <row r="15354" ht="12.75" customHeight="1" x14ac:dyDescent="0.2"/>
    <row r="15355" ht="12.75" customHeight="1" x14ac:dyDescent="0.2"/>
    <row r="15356" ht="12.75" customHeight="1" x14ac:dyDescent="0.2"/>
    <row r="15357" ht="12.75" customHeight="1" x14ac:dyDescent="0.2"/>
    <row r="15358" ht="12.75" customHeight="1" x14ac:dyDescent="0.2"/>
    <row r="15359" ht="12.75" customHeight="1" x14ac:dyDescent="0.2"/>
    <row r="15360" ht="12.75" customHeight="1" x14ac:dyDescent="0.2"/>
    <row r="15361" ht="12.75" customHeight="1" x14ac:dyDescent="0.2"/>
    <row r="15362" ht="12.75" customHeight="1" x14ac:dyDescent="0.2"/>
    <row r="15363" ht="12.75" customHeight="1" x14ac:dyDescent="0.2"/>
    <row r="15364" ht="12.75" customHeight="1" x14ac:dyDescent="0.2"/>
    <row r="15365" ht="12.75" customHeight="1" x14ac:dyDescent="0.2"/>
    <row r="15366" ht="12.75" customHeight="1" x14ac:dyDescent="0.2"/>
    <row r="15367" ht="12.75" customHeight="1" x14ac:dyDescent="0.2"/>
    <row r="15368" ht="12.75" customHeight="1" x14ac:dyDescent="0.2"/>
    <row r="15369" ht="12.75" customHeight="1" x14ac:dyDescent="0.2"/>
    <row r="15370" ht="12.75" customHeight="1" x14ac:dyDescent="0.2"/>
    <row r="15371" ht="12.75" customHeight="1" x14ac:dyDescent="0.2"/>
    <row r="15372" ht="12.75" customHeight="1" x14ac:dyDescent="0.2"/>
    <row r="15373" ht="12.75" customHeight="1" x14ac:dyDescent="0.2"/>
    <row r="15374" ht="12.75" customHeight="1" x14ac:dyDescent="0.2"/>
    <row r="15375" ht="12.75" customHeight="1" x14ac:dyDescent="0.2"/>
    <row r="15376" ht="12.75" customHeight="1" x14ac:dyDescent="0.2"/>
    <row r="15377" ht="12.75" customHeight="1" x14ac:dyDescent="0.2"/>
    <row r="15378" ht="12.75" customHeight="1" x14ac:dyDescent="0.2"/>
    <row r="15379" ht="12.75" customHeight="1" x14ac:dyDescent="0.2"/>
    <row r="15380" ht="12.75" customHeight="1" x14ac:dyDescent="0.2"/>
    <row r="15381" ht="12.75" customHeight="1" x14ac:dyDescent="0.2"/>
    <row r="15382" ht="12.75" customHeight="1" x14ac:dyDescent="0.2"/>
    <row r="15383" ht="12.75" customHeight="1" x14ac:dyDescent="0.2"/>
    <row r="15384" ht="12.75" customHeight="1" x14ac:dyDescent="0.2"/>
    <row r="15385" ht="12.75" customHeight="1" x14ac:dyDescent="0.2"/>
    <row r="15386" ht="12.75" customHeight="1" x14ac:dyDescent="0.2"/>
    <row r="15387" ht="12.75" customHeight="1" x14ac:dyDescent="0.2"/>
    <row r="15388" ht="12.75" customHeight="1" x14ac:dyDescent="0.2"/>
    <row r="15389" ht="12.75" customHeight="1" x14ac:dyDescent="0.2"/>
    <row r="15390" ht="12.75" customHeight="1" x14ac:dyDescent="0.2"/>
    <row r="15391" ht="12.75" customHeight="1" x14ac:dyDescent="0.2"/>
    <row r="15392" ht="12.75" customHeight="1" x14ac:dyDescent="0.2"/>
    <row r="15393" ht="12.75" customHeight="1" x14ac:dyDescent="0.2"/>
    <row r="15394" ht="12.75" customHeight="1" x14ac:dyDescent="0.2"/>
    <row r="15395" ht="12.75" customHeight="1" x14ac:dyDescent="0.2"/>
    <row r="15396" ht="12.75" customHeight="1" x14ac:dyDescent="0.2"/>
    <row r="15397" ht="12.75" customHeight="1" x14ac:dyDescent="0.2"/>
    <row r="15398" ht="12.75" customHeight="1" x14ac:dyDescent="0.2"/>
    <row r="15399" ht="12.75" customHeight="1" x14ac:dyDescent="0.2"/>
    <row r="15400" ht="12.75" customHeight="1" x14ac:dyDescent="0.2"/>
    <row r="15401" ht="12.75" customHeight="1" x14ac:dyDescent="0.2"/>
    <row r="15402" ht="12.75" customHeight="1" x14ac:dyDescent="0.2"/>
    <row r="15403" ht="12.75" customHeight="1" x14ac:dyDescent="0.2"/>
    <row r="15404" ht="12.75" customHeight="1" x14ac:dyDescent="0.2"/>
    <row r="15405" ht="12.75" customHeight="1" x14ac:dyDescent="0.2"/>
    <row r="15406" ht="12.75" customHeight="1" x14ac:dyDescent="0.2"/>
    <row r="15407" ht="12.75" customHeight="1" x14ac:dyDescent="0.2"/>
    <row r="15408" ht="12.75" customHeight="1" x14ac:dyDescent="0.2"/>
    <row r="15409" ht="12.75" customHeight="1" x14ac:dyDescent="0.2"/>
    <row r="15410" ht="12.75" customHeight="1" x14ac:dyDescent="0.2"/>
    <row r="15411" ht="12.75" customHeight="1" x14ac:dyDescent="0.2"/>
    <row r="15412" ht="12.75" customHeight="1" x14ac:dyDescent="0.2"/>
    <row r="15413" ht="12.75" customHeight="1" x14ac:dyDescent="0.2"/>
    <row r="15414" ht="12.75" customHeight="1" x14ac:dyDescent="0.2"/>
    <row r="15415" ht="12.75" customHeight="1" x14ac:dyDescent="0.2"/>
    <row r="15416" ht="12.75" customHeight="1" x14ac:dyDescent="0.2"/>
    <row r="15417" ht="12.75" customHeight="1" x14ac:dyDescent="0.2"/>
    <row r="15418" ht="12.75" customHeight="1" x14ac:dyDescent="0.2"/>
    <row r="15419" ht="12.75" customHeight="1" x14ac:dyDescent="0.2"/>
    <row r="15420" ht="12.75" customHeight="1" x14ac:dyDescent="0.2"/>
    <row r="15421" ht="12.75" customHeight="1" x14ac:dyDescent="0.2"/>
    <row r="15422" ht="12.75" customHeight="1" x14ac:dyDescent="0.2"/>
    <row r="15423" ht="12.75" customHeight="1" x14ac:dyDescent="0.2"/>
    <row r="15424" ht="12.75" customHeight="1" x14ac:dyDescent="0.2"/>
    <row r="15425" ht="12.75" customHeight="1" x14ac:dyDescent="0.2"/>
    <row r="15426" ht="12.75" customHeight="1" x14ac:dyDescent="0.2"/>
    <row r="15427" ht="12.75" customHeight="1" x14ac:dyDescent="0.2"/>
    <row r="15428" ht="12.75" customHeight="1" x14ac:dyDescent="0.2"/>
    <row r="15429" ht="12.75" customHeight="1" x14ac:dyDescent="0.2"/>
    <row r="15430" ht="12.75" customHeight="1" x14ac:dyDescent="0.2"/>
    <row r="15431" ht="12.75" customHeight="1" x14ac:dyDescent="0.2"/>
    <row r="15432" ht="12.75" customHeight="1" x14ac:dyDescent="0.2"/>
    <row r="15433" ht="12.75" customHeight="1" x14ac:dyDescent="0.2"/>
    <row r="15434" ht="12.75" customHeight="1" x14ac:dyDescent="0.2"/>
    <row r="15435" ht="12.75" customHeight="1" x14ac:dyDescent="0.2"/>
    <row r="15436" ht="12.75" customHeight="1" x14ac:dyDescent="0.2"/>
    <row r="15437" ht="12.75" customHeight="1" x14ac:dyDescent="0.2"/>
    <row r="15438" ht="12.75" customHeight="1" x14ac:dyDescent="0.2"/>
    <row r="15439" ht="12.75" customHeight="1" x14ac:dyDescent="0.2"/>
    <row r="15440" ht="12.75" customHeight="1" x14ac:dyDescent="0.2"/>
    <row r="15441" ht="12.75" customHeight="1" x14ac:dyDescent="0.2"/>
    <row r="15442" ht="12.75" customHeight="1" x14ac:dyDescent="0.2"/>
    <row r="15443" ht="12.75" customHeight="1" x14ac:dyDescent="0.2"/>
    <row r="15444" ht="12.75" customHeight="1" x14ac:dyDescent="0.2"/>
    <row r="15445" ht="12.75" customHeight="1" x14ac:dyDescent="0.2"/>
    <row r="15446" ht="12.75" customHeight="1" x14ac:dyDescent="0.2"/>
    <row r="15447" ht="12.75" customHeight="1" x14ac:dyDescent="0.2"/>
    <row r="15448" ht="12.75" customHeight="1" x14ac:dyDescent="0.2"/>
    <row r="15449" ht="12.75" customHeight="1" x14ac:dyDescent="0.2"/>
    <row r="15450" ht="12.75" customHeight="1" x14ac:dyDescent="0.2"/>
    <row r="15451" ht="12.75" customHeight="1" x14ac:dyDescent="0.2"/>
    <row r="15452" ht="12.75" customHeight="1" x14ac:dyDescent="0.2"/>
    <row r="15453" ht="12.75" customHeight="1" x14ac:dyDescent="0.2"/>
    <row r="15454" ht="12.75" customHeight="1" x14ac:dyDescent="0.2"/>
    <row r="15455" ht="12.75" customHeight="1" x14ac:dyDescent="0.2"/>
    <row r="15456" ht="12.75" customHeight="1" x14ac:dyDescent="0.2"/>
    <row r="15457" ht="12.75" customHeight="1" x14ac:dyDescent="0.2"/>
    <row r="15458" ht="12.75" customHeight="1" x14ac:dyDescent="0.2"/>
    <row r="15459" ht="12.75" customHeight="1" x14ac:dyDescent="0.2"/>
    <row r="15460" ht="12.75" customHeight="1" x14ac:dyDescent="0.2"/>
    <row r="15461" ht="12.75" customHeight="1" x14ac:dyDescent="0.2"/>
    <row r="15462" ht="12.75" customHeight="1" x14ac:dyDescent="0.2"/>
    <row r="15463" ht="12.75" customHeight="1" x14ac:dyDescent="0.2"/>
    <row r="15464" ht="12.75" customHeight="1" x14ac:dyDescent="0.2"/>
    <row r="15465" ht="12.75" customHeight="1" x14ac:dyDescent="0.2"/>
    <row r="15466" ht="12.75" customHeight="1" x14ac:dyDescent="0.2"/>
    <row r="15467" ht="12.75" customHeight="1" x14ac:dyDescent="0.2"/>
    <row r="15468" ht="12.75" customHeight="1" x14ac:dyDescent="0.2"/>
    <row r="15469" ht="12.75" customHeight="1" x14ac:dyDescent="0.2"/>
    <row r="15470" ht="12.75" customHeight="1" x14ac:dyDescent="0.2"/>
    <row r="15471" ht="12.75" customHeight="1" x14ac:dyDescent="0.2"/>
    <row r="15472" ht="12.75" customHeight="1" x14ac:dyDescent="0.2"/>
    <row r="15473" ht="12.75" customHeight="1" x14ac:dyDescent="0.2"/>
    <row r="15474" ht="12.75" customHeight="1" x14ac:dyDescent="0.2"/>
    <row r="15475" ht="12.75" customHeight="1" x14ac:dyDescent="0.2"/>
    <row r="15476" ht="12.75" customHeight="1" x14ac:dyDescent="0.2"/>
    <row r="15477" ht="12.75" customHeight="1" x14ac:dyDescent="0.2"/>
    <row r="15478" ht="12.75" customHeight="1" x14ac:dyDescent="0.2"/>
    <row r="15479" ht="12.75" customHeight="1" x14ac:dyDescent="0.2"/>
    <row r="15480" ht="12.75" customHeight="1" x14ac:dyDescent="0.2"/>
    <row r="15481" ht="12.75" customHeight="1" x14ac:dyDescent="0.2"/>
    <row r="15482" ht="12.75" customHeight="1" x14ac:dyDescent="0.2"/>
    <row r="15483" ht="12.75" customHeight="1" x14ac:dyDescent="0.2"/>
    <row r="15484" ht="12.75" customHeight="1" x14ac:dyDescent="0.2"/>
    <row r="15485" ht="12.75" customHeight="1" x14ac:dyDescent="0.2"/>
    <row r="15486" ht="12.75" customHeight="1" x14ac:dyDescent="0.2"/>
    <row r="15487" ht="12.75" customHeight="1" x14ac:dyDescent="0.2"/>
    <row r="15488" ht="12.75" customHeight="1" x14ac:dyDescent="0.2"/>
    <row r="15489" ht="12.75" customHeight="1" x14ac:dyDescent="0.2"/>
    <row r="15490" ht="12.75" customHeight="1" x14ac:dyDescent="0.2"/>
    <row r="15491" ht="12.75" customHeight="1" x14ac:dyDescent="0.2"/>
    <row r="15492" ht="12.75" customHeight="1" x14ac:dyDescent="0.2"/>
    <row r="15493" ht="12.75" customHeight="1" x14ac:dyDescent="0.2"/>
    <row r="15494" ht="12.75" customHeight="1" x14ac:dyDescent="0.2"/>
    <row r="15495" ht="12.75" customHeight="1" x14ac:dyDescent="0.2"/>
    <row r="15496" ht="12.75" customHeight="1" x14ac:dyDescent="0.2"/>
    <row r="15497" ht="12.75" customHeight="1" x14ac:dyDescent="0.2"/>
    <row r="15498" ht="12.75" customHeight="1" x14ac:dyDescent="0.2"/>
    <row r="15499" ht="12.75" customHeight="1" x14ac:dyDescent="0.2"/>
    <row r="15500" ht="12.75" customHeight="1" x14ac:dyDescent="0.2"/>
    <row r="15501" ht="12.75" customHeight="1" x14ac:dyDescent="0.2"/>
    <row r="15502" ht="12.75" customHeight="1" x14ac:dyDescent="0.2"/>
    <row r="15503" ht="12.75" customHeight="1" x14ac:dyDescent="0.2"/>
    <row r="15504" ht="12.75" customHeight="1" x14ac:dyDescent="0.2"/>
    <row r="15505" ht="12.75" customHeight="1" x14ac:dyDescent="0.2"/>
    <row r="15506" ht="12.75" customHeight="1" x14ac:dyDescent="0.2"/>
    <row r="15507" ht="12.75" customHeight="1" x14ac:dyDescent="0.2"/>
    <row r="15508" ht="12.75" customHeight="1" x14ac:dyDescent="0.2"/>
    <row r="15509" ht="12.75" customHeight="1" x14ac:dyDescent="0.2"/>
    <row r="15510" ht="12.75" customHeight="1" x14ac:dyDescent="0.2"/>
    <row r="15511" ht="12.75" customHeight="1" x14ac:dyDescent="0.2"/>
    <row r="15512" ht="12.75" customHeight="1" x14ac:dyDescent="0.2"/>
    <row r="15513" ht="12.75" customHeight="1" x14ac:dyDescent="0.2"/>
    <row r="15514" ht="12.75" customHeight="1" x14ac:dyDescent="0.2"/>
    <row r="15515" ht="12.75" customHeight="1" x14ac:dyDescent="0.2"/>
    <row r="15516" ht="12.75" customHeight="1" x14ac:dyDescent="0.2"/>
    <row r="15517" ht="12.75" customHeight="1" x14ac:dyDescent="0.2"/>
    <row r="15518" ht="12.75" customHeight="1" x14ac:dyDescent="0.2"/>
    <row r="15519" ht="12.75" customHeight="1" x14ac:dyDescent="0.2"/>
    <row r="15520" ht="12.75" customHeight="1" x14ac:dyDescent="0.2"/>
    <row r="15521" ht="12.75" customHeight="1" x14ac:dyDescent="0.2"/>
    <row r="15522" ht="12.75" customHeight="1" x14ac:dyDescent="0.2"/>
    <row r="15523" ht="12.75" customHeight="1" x14ac:dyDescent="0.2"/>
    <row r="15524" ht="12.75" customHeight="1" x14ac:dyDescent="0.2"/>
    <row r="15525" ht="12.75" customHeight="1" x14ac:dyDescent="0.2"/>
    <row r="15526" ht="12.75" customHeight="1" x14ac:dyDescent="0.2"/>
    <row r="15527" ht="12.75" customHeight="1" x14ac:dyDescent="0.2"/>
    <row r="15528" ht="12.75" customHeight="1" x14ac:dyDescent="0.2"/>
    <row r="15529" ht="12.75" customHeight="1" x14ac:dyDescent="0.2"/>
    <row r="15530" ht="12.75" customHeight="1" x14ac:dyDescent="0.2"/>
    <row r="15531" ht="12.75" customHeight="1" x14ac:dyDescent="0.2"/>
    <row r="15532" ht="12.75" customHeight="1" x14ac:dyDescent="0.2"/>
    <row r="15533" ht="12.75" customHeight="1" x14ac:dyDescent="0.2"/>
    <row r="15534" ht="12.75" customHeight="1" x14ac:dyDescent="0.2"/>
    <row r="15535" ht="12.75" customHeight="1" x14ac:dyDescent="0.2"/>
    <row r="15536" ht="12.75" customHeight="1" x14ac:dyDescent="0.2"/>
    <row r="15537" ht="12.75" customHeight="1" x14ac:dyDescent="0.2"/>
    <row r="15538" ht="12.75" customHeight="1" x14ac:dyDescent="0.2"/>
    <row r="15539" ht="12.75" customHeight="1" x14ac:dyDescent="0.2"/>
    <row r="15540" ht="12.75" customHeight="1" x14ac:dyDescent="0.2"/>
    <row r="15541" ht="12.75" customHeight="1" x14ac:dyDescent="0.2"/>
    <row r="15542" ht="12.75" customHeight="1" x14ac:dyDescent="0.2"/>
    <row r="15543" ht="12.75" customHeight="1" x14ac:dyDescent="0.2"/>
    <row r="15544" ht="12.75" customHeight="1" x14ac:dyDescent="0.2"/>
    <row r="15545" ht="12.75" customHeight="1" x14ac:dyDescent="0.2"/>
    <row r="15546" ht="12.75" customHeight="1" x14ac:dyDescent="0.2"/>
    <row r="15547" ht="12.75" customHeight="1" x14ac:dyDescent="0.2"/>
    <row r="15548" ht="12.75" customHeight="1" x14ac:dyDescent="0.2"/>
    <row r="15549" ht="12.75" customHeight="1" x14ac:dyDescent="0.2"/>
    <row r="15550" ht="12.75" customHeight="1" x14ac:dyDescent="0.2"/>
    <row r="15551" ht="12.75" customHeight="1" x14ac:dyDescent="0.2"/>
    <row r="15552" ht="12.75" customHeight="1" x14ac:dyDescent="0.2"/>
    <row r="15553" ht="12.75" customHeight="1" x14ac:dyDescent="0.2"/>
    <row r="15554" ht="12.75" customHeight="1" x14ac:dyDescent="0.2"/>
    <row r="15555" ht="12.75" customHeight="1" x14ac:dyDescent="0.2"/>
    <row r="15556" ht="12.75" customHeight="1" x14ac:dyDescent="0.2"/>
    <row r="15557" ht="12.75" customHeight="1" x14ac:dyDescent="0.2"/>
    <row r="15558" ht="12.75" customHeight="1" x14ac:dyDescent="0.2"/>
    <row r="15559" ht="12.75" customHeight="1" x14ac:dyDescent="0.2"/>
    <row r="15560" ht="12.75" customHeight="1" x14ac:dyDescent="0.2"/>
    <row r="15561" ht="12.75" customHeight="1" x14ac:dyDescent="0.2"/>
    <row r="15562" ht="12.75" customHeight="1" x14ac:dyDescent="0.2"/>
    <row r="15563" ht="12.75" customHeight="1" x14ac:dyDescent="0.2"/>
    <row r="15564" ht="12.75" customHeight="1" x14ac:dyDescent="0.2"/>
    <row r="15565" ht="12.75" customHeight="1" x14ac:dyDescent="0.2"/>
    <row r="15566" ht="12.75" customHeight="1" x14ac:dyDescent="0.2"/>
    <row r="15567" ht="12.75" customHeight="1" x14ac:dyDescent="0.2"/>
    <row r="15568" ht="12.75" customHeight="1" x14ac:dyDescent="0.2"/>
    <row r="15569" ht="12.75" customHeight="1" x14ac:dyDescent="0.2"/>
    <row r="15570" ht="12.75" customHeight="1" x14ac:dyDescent="0.2"/>
    <row r="15571" ht="12.75" customHeight="1" x14ac:dyDescent="0.2"/>
    <row r="15572" ht="12.75" customHeight="1" x14ac:dyDescent="0.2"/>
    <row r="15573" ht="12.75" customHeight="1" x14ac:dyDescent="0.2"/>
    <row r="15574" ht="12.75" customHeight="1" x14ac:dyDescent="0.2"/>
    <row r="15575" ht="12.75" customHeight="1" x14ac:dyDescent="0.2"/>
    <row r="15576" ht="12.75" customHeight="1" x14ac:dyDescent="0.2"/>
    <row r="15577" ht="12.75" customHeight="1" x14ac:dyDescent="0.2"/>
    <row r="15578" ht="12.75" customHeight="1" x14ac:dyDescent="0.2"/>
    <row r="15579" ht="12.75" customHeight="1" x14ac:dyDescent="0.2"/>
    <row r="15580" ht="12.75" customHeight="1" x14ac:dyDescent="0.2"/>
    <row r="15581" ht="12.75" customHeight="1" x14ac:dyDescent="0.2"/>
    <row r="15582" ht="12.75" customHeight="1" x14ac:dyDescent="0.2"/>
    <row r="15583" ht="12.75" customHeight="1" x14ac:dyDescent="0.2"/>
    <row r="15584" ht="12.75" customHeight="1" x14ac:dyDescent="0.2"/>
    <row r="15585" ht="12.75" customHeight="1" x14ac:dyDescent="0.2"/>
    <row r="15586" ht="12.75" customHeight="1" x14ac:dyDescent="0.2"/>
    <row r="15587" ht="12.75" customHeight="1" x14ac:dyDescent="0.2"/>
    <row r="15588" ht="12.75" customHeight="1" x14ac:dyDescent="0.2"/>
    <row r="15589" ht="12.75" customHeight="1" x14ac:dyDescent="0.2"/>
    <row r="15590" ht="12.75" customHeight="1" x14ac:dyDescent="0.2"/>
    <row r="15591" ht="12.75" customHeight="1" x14ac:dyDescent="0.2"/>
    <row r="15592" ht="12.75" customHeight="1" x14ac:dyDescent="0.2"/>
    <row r="15593" ht="12.75" customHeight="1" x14ac:dyDescent="0.2"/>
    <row r="15594" ht="12.75" customHeight="1" x14ac:dyDescent="0.2"/>
    <row r="15595" ht="12.75" customHeight="1" x14ac:dyDescent="0.2"/>
    <row r="15596" ht="12.75" customHeight="1" x14ac:dyDescent="0.2"/>
    <row r="15597" ht="12.75" customHeight="1" x14ac:dyDescent="0.2"/>
    <row r="15598" ht="12.75" customHeight="1" x14ac:dyDescent="0.2"/>
    <row r="15599" ht="12.75" customHeight="1" x14ac:dyDescent="0.2"/>
    <row r="15600" ht="12.75" customHeight="1" x14ac:dyDescent="0.2"/>
    <row r="15601" ht="12.75" customHeight="1" x14ac:dyDescent="0.2"/>
    <row r="15602" ht="12.75" customHeight="1" x14ac:dyDescent="0.2"/>
    <row r="15603" ht="12.75" customHeight="1" x14ac:dyDescent="0.2"/>
    <row r="15604" ht="12.75" customHeight="1" x14ac:dyDescent="0.2"/>
    <row r="15605" ht="12.75" customHeight="1" x14ac:dyDescent="0.2"/>
    <row r="15606" ht="12.75" customHeight="1" x14ac:dyDescent="0.2"/>
    <row r="15607" ht="12.75" customHeight="1" x14ac:dyDescent="0.2"/>
    <row r="15608" ht="12.75" customHeight="1" x14ac:dyDescent="0.2"/>
    <row r="15609" ht="12.75" customHeight="1" x14ac:dyDescent="0.2"/>
    <row r="15610" ht="12.75" customHeight="1" x14ac:dyDescent="0.2"/>
    <row r="15611" ht="12.75" customHeight="1" x14ac:dyDescent="0.2"/>
    <row r="15612" ht="12.75" customHeight="1" x14ac:dyDescent="0.2"/>
    <row r="15613" ht="12.75" customHeight="1" x14ac:dyDescent="0.2"/>
    <row r="15614" ht="12.75" customHeight="1" x14ac:dyDescent="0.2"/>
    <row r="15615" ht="12.75" customHeight="1" x14ac:dyDescent="0.2"/>
    <row r="15616" ht="12.75" customHeight="1" x14ac:dyDescent="0.2"/>
    <row r="15617" ht="12.75" customHeight="1" x14ac:dyDescent="0.2"/>
    <row r="15618" ht="12.75" customHeight="1" x14ac:dyDescent="0.2"/>
    <row r="15619" ht="12.75" customHeight="1" x14ac:dyDescent="0.2"/>
    <row r="15620" ht="12.75" customHeight="1" x14ac:dyDescent="0.2"/>
    <row r="15621" ht="12.75" customHeight="1" x14ac:dyDescent="0.2"/>
    <row r="15622" ht="12.75" customHeight="1" x14ac:dyDescent="0.2"/>
    <row r="15623" ht="12.75" customHeight="1" x14ac:dyDescent="0.2"/>
    <row r="15624" ht="12.75" customHeight="1" x14ac:dyDescent="0.2"/>
    <row r="15625" ht="12.75" customHeight="1" x14ac:dyDescent="0.2"/>
    <row r="15626" ht="12.75" customHeight="1" x14ac:dyDescent="0.2"/>
    <row r="15627" ht="12.75" customHeight="1" x14ac:dyDescent="0.2"/>
    <row r="15628" ht="12.75" customHeight="1" x14ac:dyDescent="0.2"/>
    <row r="15629" ht="12.75" customHeight="1" x14ac:dyDescent="0.2"/>
    <row r="15630" ht="12.75" customHeight="1" x14ac:dyDescent="0.2"/>
    <row r="15631" ht="12.75" customHeight="1" x14ac:dyDescent="0.2"/>
    <row r="15632" ht="12.75" customHeight="1" x14ac:dyDescent="0.2"/>
    <row r="15633" ht="12.75" customHeight="1" x14ac:dyDescent="0.2"/>
    <row r="15634" ht="12.75" customHeight="1" x14ac:dyDescent="0.2"/>
    <row r="15635" ht="12.75" customHeight="1" x14ac:dyDescent="0.2"/>
    <row r="15636" ht="12.75" customHeight="1" x14ac:dyDescent="0.2"/>
    <row r="15637" ht="12.75" customHeight="1" x14ac:dyDescent="0.2"/>
    <row r="15638" ht="12.75" customHeight="1" x14ac:dyDescent="0.2"/>
    <row r="15639" ht="12.75" customHeight="1" x14ac:dyDescent="0.2"/>
    <row r="15640" ht="12.75" customHeight="1" x14ac:dyDescent="0.2"/>
    <row r="15641" ht="12.75" customHeight="1" x14ac:dyDescent="0.2"/>
    <row r="15642" ht="12.75" customHeight="1" x14ac:dyDescent="0.2"/>
    <row r="15643" ht="12.75" customHeight="1" x14ac:dyDescent="0.2"/>
    <row r="15644" ht="12.75" customHeight="1" x14ac:dyDescent="0.2"/>
    <row r="15645" ht="12.75" customHeight="1" x14ac:dyDescent="0.2"/>
    <row r="15646" ht="12.75" customHeight="1" x14ac:dyDescent="0.2"/>
    <row r="15647" ht="12.75" customHeight="1" x14ac:dyDescent="0.2"/>
    <row r="15648" ht="12.75" customHeight="1" x14ac:dyDescent="0.2"/>
    <row r="15649" ht="12.75" customHeight="1" x14ac:dyDescent="0.2"/>
    <row r="15650" ht="12.75" customHeight="1" x14ac:dyDescent="0.2"/>
    <row r="15651" ht="12.75" customHeight="1" x14ac:dyDescent="0.2"/>
    <row r="15652" ht="12.75" customHeight="1" x14ac:dyDescent="0.2"/>
    <row r="15653" ht="12.75" customHeight="1" x14ac:dyDescent="0.2"/>
    <row r="15654" ht="12.75" customHeight="1" x14ac:dyDescent="0.2"/>
    <row r="15655" ht="12.75" customHeight="1" x14ac:dyDescent="0.2"/>
    <row r="15656" ht="12.75" customHeight="1" x14ac:dyDescent="0.2"/>
    <row r="15657" ht="12.75" customHeight="1" x14ac:dyDescent="0.2"/>
    <row r="15658" ht="12.75" customHeight="1" x14ac:dyDescent="0.2"/>
    <row r="15659" ht="12.75" customHeight="1" x14ac:dyDescent="0.2"/>
    <row r="15660" ht="12.75" customHeight="1" x14ac:dyDescent="0.2"/>
    <row r="15661" ht="12.75" customHeight="1" x14ac:dyDescent="0.2"/>
    <row r="15662" ht="12.75" customHeight="1" x14ac:dyDescent="0.2"/>
    <row r="15663" ht="12.75" customHeight="1" x14ac:dyDescent="0.2"/>
    <row r="15664" ht="12.75" customHeight="1" x14ac:dyDescent="0.2"/>
    <row r="15665" ht="12.75" customHeight="1" x14ac:dyDescent="0.2"/>
    <row r="15666" ht="12.75" customHeight="1" x14ac:dyDescent="0.2"/>
    <row r="15667" ht="12.75" customHeight="1" x14ac:dyDescent="0.2"/>
    <row r="15668" ht="12.75" customHeight="1" x14ac:dyDescent="0.2"/>
    <row r="15669" ht="12.75" customHeight="1" x14ac:dyDescent="0.2"/>
    <row r="15670" ht="12.75" customHeight="1" x14ac:dyDescent="0.2"/>
    <row r="15671" ht="12.75" customHeight="1" x14ac:dyDescent="0.2"/>
    <row r="15672" ht="12.75" customHeight="1" x14ac:dyDescent="0.2"/>
    <row r="15673" ht="12.75" customHeight="1" x14ac:dyDescent="0.2"/>
    <row r="15674" ht="12.75" customHeight="1" x14ac:dyDescent="0.2"/>
    <row r="15675" ht="12.75" customHeight="1" x14ac:dyDescent="0.2"/>
    <row r="15676" ht="12.75" customHeight="1" x14ac:dyDescent="0.2"/>
    <row r="15677" ht="12.75" customHeight="1" x14ac:dyDescent="0.2"/>
    <row r="15678" ht="12.75" customHeight="1" x14ac:dyDescent="0.2"/>
    <row r="15679" ht="12.75" customHeight="1" x14ac:dyDescent="0.2"/>
    <row r="15680" ht="12.75" customHeight="1" x14ac:dyDescent="0.2"/>
    <row r="15681" ht="12.75" customHeight="1" x14ac:dyDescent="0.2"/>
    <row r="15682" ht="12.75" customHeight="1" x14ac:dyDescent="0.2"/>
    <row r="15683" ht="12.75" customHeight="1" x14ac:dyDescent="0.2"/>
    <row r="15684" ht="12.75" customHeight="1" x14ac:dyDescent="0.2"/>
    <row r="15685" ht="12.75" customHeight="1" x14ac:dyDescent="0.2"/>
    <row r="15686" ht="12.75" customHeight="1" x14ac:dyDescent="0.2"/>
    <row r="15687" ht="12.75" customHeight="1" x14ac:dyDescent="0.2"/>
    <row r="15688" ht="12.75" customHeight="1" x14ac:dyDescent="0.2"/>
    <row r="15689" ht="12.75" customHeight="1" x14ac:dyDescent="0.2"/>
    <row r="15690" ht="12.75" customHeight="1" x14ac:dyDescent="0.2"/>
    <row r="15691" ht="12.75" customHeight="1" x14ac:dyDescent="0.2"/>
    <row r="15692" ht="12.75" customHeight="1" x14ac:dyDescent="0.2"/>
    <row r="15693" ht="12.75" customHeight="1" x14ac:dyDescent="0.2"/>
    <row r="15694" ht="12.75" customHeight="1" x14ac:dyDescent="0.2"/>
    <row r="15695" ht="12.75" customHeight="1" x14ac:dyDescent="0.2"/>
    <row r="15696" ht="12.75" customHeight="1" x14ac:dyDescent="0.2"/>
    <row r="15697" ht="12.75" customHeight="1" x14ac:dyDescent="0.2"/>
    <row r="15698" ht="12.75" customHeight="1" x14ac:dyDescent="0.2"/>
    <row r="15699" ht="12.75" customHeight="1" x14ac:dyDescent="0.2"/>
    <row r="15700" ht="12.75" customHeight="1" x14ac:dyDescent="0.2"/>
    <row r="15701" ht="12.75" customHeight="1" x14ac:dyDescent="0.2"/>
    <row r="15702" ht="12.75" customHeight="1" x14ac:dyDescent="0.2"/>
    <row r="15703" ht="12.75" customHeight="1" x14ac:dyDescent="0.2"/>
    <row r="15704" ht="12.75" customHeight="1" x14ac:dyDescent="0.2"/>
    <row r="15705" ht="12.75" customHeight="1" x14ac:dyDescent="0.2"/>
    <row r="15706" ht="12.75" customHeight="1" x14ac:dyDescent="0.2"/>
    <row r="15707" ht="12.75" customHeight="1" x14ac:dyDescent="0.2"/>
    <row r="15708" ht="12.75" customHeight="1" x14ac:dyDescent="0.2"/>
    <row r="15709" ht="12.75" customHeight="1" x14ac:dyDescent="0.2"/>
    <row r="15710" ht="12.75" customHeight="1" x14ac:dyDescent="0.2"/>
    <row r="15711" ht="12.75" customHeight="1" x14ac:dyDescent="0.2"/>
    <row r="15712" ht="12.75" customHeight="1" x14ac:dyDescent="0.2"/>
    <row r="15713" ht="12.75" customHeight="1" x14ac:dyDescent="0.2"/>
    <row r="15714" ht="12.75" customHeight="1" x14ac:dyDescent="0.2"/>
    <row r="15715" ht="12.75" customHeight="1" x14ac:dyDescent="0.2"/>
    <row r="15716" ht="12.75" customHeight="1" x14ac:dyDescent="0.2"/>
    <row r="15717" ht="12.75" customHeight="1" x14ac:dyDescent="0.2"/>
    <row r="15718" ht="12.75" customHeight="1" x14ac:dyDescent="0.2"/>
    <row r="15719" ht="12.75" customHeight="1" x14ac:dyDescent="0.2"/>
    <row r="15720" ht="12.75" customHeight="1" x14ac:dyDescent="0.2"/>
    <row r="15721" ht="12.75" customHeight="1" x14ac:dyDescent="0.2"/>
    <row r="15722" ht="12.75" customHeight="1" x14ac:dyDescent="0.2"/>
    <row r="15723" ht="12.75" customHeight="1" x14ac:dyDescent="0.2"/>
    <row r="15724" ht="12.75" customHeight="1" x14ac:dyDescent="0.2"/>
    <row r="15725" ht="12.75" customHeight="1" x14ac:dyDescent="0.2"/>
    <row r="15726" ht="12.75" customHeight="1" x14ac:dyDescent="0.2"/>
    <row r="15727" ht="12.75" customHeight="1" x14ac:dyDescent="0.2"/>
    <row r="15728" ht="12.75" customHeight="1" x14ac:dyDescent="0.2"/>
    <row r="15729" ht="12.75" customHeight="1" x14ac:dyDescent="0.2"/>
    <row r="15730" ht="12.75" customHeight="1" x14ac:dyDescent="0.2"/>
    <row r="15731" ht="12.75" customHeight="1" x14ac:dyDescent="0.2"/>
    <row r="15732" ht="12.75" customHeight="1" x14ac:dyDescent="0.2"/>
    <row r="15733" ht="12.75" customHeight="1" x14ac:dyDescent="0.2"/>
    <row r="15734" ht="12.75" customHeight="1" x14ac:dyDescent="0.2"/>
    <row r="15735" ht="12.75" customHeight="1" x14ac:dyDescent="0.2"/>
    <row r="15736" ht="12.75" customHeight="1" x14ac:dyDescent="0.2"/>
    <row r="15737" ht="12.75" customHeight="1" x14ac:dyDescent="0.2"/>
    <row r="15738" ht="12.75" customHeight="1" x14ac:dyDescent="0.2"/>
    <row r="15739" ht="12.75" customHeight="1" x14ac:dyDescent="0.2"/>
    <row r="15740" ht="12.75" customHeight="1" x14ac:dyDescent="0.2"/>
    <row r="15741" ht="12.75" customHeight="1" x14ac:dyDescent="0.2"/>
    <row r="15742" ht="12.75" customHeight="1" x14ac:dyDescent="0.2"/>
    <row r="15743" ht="12.75" customHeight="1" x14ac:dyDescent="0.2"/>
    <row r="15744" ht="12.75" customHeight="1" x14ac:dyDescent="0.2"/>
    <row r="15745" ht="12.75" customHeight="1" x14ac:dyDescent="0.2"/>
    <row r="15746" ht="12.75" customHeight="1" x14ac:dyDescent="0.2"/>
    <row r="15747" ht="12.75" customHeight="1" x14ac:dyDescent="0.2"/>
    <row r="15748" ht="12.75" customHeight="1" x14ac:dyDescent="0.2"/>
    <row r="15749" ht="12.75" customHeight="1" x14ac:dyDescent="0.2"/>
    <row r="15750" ht="12.75" customHeight="1" x14ac:dyDescent="0.2"/>
    <row r="15751" ht="12.75" customHeight="1" x14ac:dyDescent="0.2"/>
    <row r="15752" ht="12.75" customHeight="1" x14ac:dyDescent="0.2"/>
    <row r="15753" ht="12.75" customHeight="1" x14ac:dyDescent="0.2"/>
    <row r="15754" ht="12.75" customHeight="1" x14ac:dyDescent="0.2"/>
    <row r="15755" ht="12.75" customHeight="1" x14ac:dyDescent="0.2"/>
    <row r="15756" ht="12.75" customHeight="1" x14ac:dyDescent="0.2"/>
    <row r="15757" ht="12.75" customHeight="1" x14ac:dyDescent="0.2"/>
    <row r="15758" ht="12.75" customHeight="1" x14ac:dyDescent="0.2"/>
    <row r="15759" ht="12.75" customHeight="1" x14ac:dyDescent="0.2"/>
    <row r="15760" ht="12.75" customHeight="1" x14ac:dyDescent="0.2"/>
    <row r="15761" ht="12.75" customHeight="1" x14ac:dyDescent="0.2"/>
    <row r="15762" ht="12.75" customHeight="1" x14ac:dyDescent="0.2"/>
    <row r="15763" ht="12.75" customHeight="1" x14ac:dyDescent="0.2"/>
    <row r="15764" ht="12.75" customHeight="1" x14ac:dyDescent="0.2"/>
    <row r="15765" ht="12.75" customHeight="1" x14ac:dyDescent="0.2"/>
    <row r="15766" ht="12.75" customHeight="1" x14ac:dyDescent="0.2"/>
    <row r="15767" ht="12.75" customHeight="1" x14ac:dyDescent="0.2"/>
    <row r="15768" ht="12.75" customHeight="1" x14ac:dyDescent="0.2"/>
    <row r="15769" ht="12.75" customHeight="1" x14ac:dyDescent="0.2"/>
    <row r="15770" ht="12.75" customHeight="1" x14ac:dyDescent="0.2"/>
    <row r="15771" ht="12.75" customHeight="1" x14ac:dyDescent="0.2"/>
    <row r="15772" ht="12.75" customHeight="1" x14ac:dyDescent="0.2"/>
    <row r="15773" ht="12.75" customHeight="1" x14ac:dyDescent="0.2"/>
    <row r="15774" ht="12.75" customHeight="1" x14ac:dyDescent="0.2"/>
    <row r="15775" ht="12.75" customHeight="1" x14ac:dyDescent="0.2"/>
    <row r="15776" ht="12.75" customHeight="1" x14ac:dyDescent="0.2"/>
    <row r="15777" ht="12.75" customHeight="1" x14ac:dyDescent="0.2"/>
    <row r="15778" ht="12.75" customHeight="1" x14ac:dyDescent="0.2"/>
    <row r="15779" ht="12.75" customHeight="1" x14ac:dyDescent="0.2"/>
    <row r="15780" ht="12.75" customHeight="1" x14ac:dyDescent="0.2"/>
    <row r="15781" ht="12.75" customHeight="1" x14ac:dyDescent="0.2"/>
    <row r="15782" ht="12.75" customHeight="1" x14ac:dyDescent="0.2"/>
    <row r="15783" ht="12.75" customHeight="1" x14ac:dyDescent="0.2"/>
    <row r="15784" ht="12.75" customHeight="1" x14ac:dyDescent="0.2"/>
    <row r="15785" ht="12.75" customHeight="1" x14ac:dyDescent="0.2"/>
    <row r="15786" ht="12.75" customHeight="1" x14ac:dyDescent="0.2"/>
    <row r="15787" ht="12.75" customHeight="1" x14ac:dyDescent="0.2"/>
    <row r="15788" ht="12.75" customHeight="1" x14ac:dyDescent="0.2"/>
    <row r="15789" ht="12.75" customHeight="1" x14ac:dyDescent="0.2"/>
    <row r="15790" ht="12.75" customHeight="1" x14ac:dyDescent="0.2"/>
    <row r="15791" ht="12.75" customHeight="1" x14ac:dyDescent="0.2"/>
    <row r="15792" ht="12.75" customHeight="1" x14ac:dyDescent="0.2"/>
    <row r="15793" ht="12.75" customHeight="1" x14ac:dyDescent="0.2"/>
    <row r="15794" ht="12.75" customHeight="1" x14ac:dyDescent="0.2"/>
    <row r="15795" ht="12.75" customHeight="1" x14ac:dyDescent="0.2"/>
    <row r="15796" ht="12.75" customHeight="1" x14ac:dyDescent="0.2"/>
    <row r="15797" ht="12.75" customHeight="1" x14ac:dyDescent="0.2"/>
    <row r="15798" ht="12.75" customHeight="1" x14ac:dyDescent="0.2"/>
    <row r="15799" ht="12.75" customHeight="1" x14ac:dyDescent="0.2"/>
    <row r="15800" ht="12.75" customHeight="1" x14ac:dyDescent="0.2"/>
    <row r="15801" ht="12.75" customHeight="1" x14ac:dyDescent="0.2"/>
    <row r="15802" ht="12.75" customHeight="1" x14ac:dyDescent="0.2"/>
    <row r="15803" ht="12.75" customHeight="1" x14ac:dyDescent="0.2"/>
    <row r="15804" ht="12.75" customHeight="1" x14ac:dyDescent="0.2"/>
    <row r="15805" ht="12.75" customHeight="1" x14ac:dyDescent="0.2"/>
    <row r="15806" ht="12.75" customHeight="1" x14ac:dyDescent="0.2"/>
    <row r="15807" ht="12.75" customHeight="1" x14ac:dyDescent="0.2"/>
    <row r="15808" ht="12.75" customHeight="1" x14ac:dyDescent="0.2"/>
    <row r="15809" ht="12.75" customHeight="1" x14ac:dyDescent="0.2"/>
    <row r="15810" ht="12.75" customHeight="1" x14ac:dyDescent="0.2"/>
    <row r="15811" ht="12.75" customHeight="1" x14ac:dyDescent="0.2"/>
    <row r="15812" ht="12.75" customHeight="1" x14ac:dyDescent="0.2"/>
    <row r="15813" ht="12.75" customHeight="1" x14ac:dyDescent="0.2"/>
    <row r="15814" ht="12.75" customHeight="1" x14ac:dyDescent="0.2"/>
    <row r="15815" ht="12.75" customHeight="1" x14ac:dyDescent="0.2"/>
    <row r="15816" ht="12.75" customHeight="1" x14ac:dyDescent="0.2"/>
    <row r="15817" ht="12.75" customHeight="1" x14ac:dyDescent="0.2"/>
    <row r="15818" ht="12.75" customHeight="1" x14ac:dyDescent="0.2"/>
    <row r="15819" ht="12.75" customHeight="1" x14ac:dyDescent="0.2"/>
    <row r="15820" ht="12.75" customHeight="1" x14ac:dyDescent="0.2"/>
    <row r="15821" ht="12.75" customHeight="1" x14ac:dyDescent="0.2"/>
    <row r="15822" ht="12.75" customHeight="1" x14ac:dyDescent="0.2"/>
    <row r="15823" ht="12.75" customHeight="1" x14ac:dyDescent="0.2"/>
    <row r="15824" ht="12.75" customHeight="1" x14ac:dyDescent="0.2"/>
    <row r="15825" ht="12.75" customHeight="1" x14ac:dyDescent="0.2"/>
    <row r="15826" ht="12.75" customHeight="1" x14ac:dyDescent="0.2"/>
    <row r="15827" ht="12.75" customHeight="1" x14ac:dyDescent="0.2"/>
    <row r="15828" ht="12.75" customHeight="1" x14ac:dyDescent="0.2"/>
    <row r="15829" ht="12.75" customHeight="1" x14ac:dyDescent="0.2"/>
    <row r="15830" ht="12.75" customHeight="1" x14ac:dyDescent="0.2"/>
    <row r="15831" ht="12.75" customHeight="1" x14ac:dyDescent="0.2"/>
    <row r="15832" ht="12.75" customHeight="1" x14ac:dyDescent="0.2"/>
    <row r="15833" ht="12.75" customHeight="1" x14ac:dyDescent="0.2"/>
    <row r="15834" ht="12.75" customHeight="1" x14ac:dyDescent="0.2"/>
    <row r="15835" ht="12.75" customHeight="1" x14ac:dyDescent="0.2"/>
    <row r="15836" ht="12.75" customHeight="1" x14ac:dyDescent="0.2"/>
    <row r="15837" ht="12.75" customHeight="1" x14ac:dyDescent="0.2"/>
    <row r="15838" ht="12.75" customHeight="1" x14ac:dyDescent="0.2"/>
    <row r="15839" ht="12.75" customHeight="1" x14ac:dyDescent="0.2"/>
    <row r="15840" ht="12.75" customHeight="1" x14ac:dyDescent="0.2"/>
    <row r="15841" ht="12.75" customHeight="1" x14ac:dyDescent="0.2"/>
    <row r="15842" ht="12.75" customHeight="1" x14ac:dyDescent="0.2"/>
    <row r="15843" ht="12.75" customHeight="1" x14ac:dyDescent="0.2"/>
    <row r="15844" ht="12.75" customHeight="1" x14ac:dyDescent="0.2"/>
    <row r="15845" ht="12.75" customHeight="1" x14ac:dyDescent="0.2"/>
    <row r="15846" ht="12.75" customHeight="1" x14ac:dyDescent="0.2"/>
    <row r="15847" ht="12.75" customHeight="1" x14ac:dyDescent="0.2"/>
    <row r="15848" ht="12.75" customHeight="1" x14ac:dyDescent="0.2"/>
    <row r="15849" ht="12.75" customHeight="1" x14ac:dyDescent="0.2"/>
    <row r="15850" ht="12.75" customHeight="1" x14ac:dyDescent="0.2"/>
    <row r="15851" ht="12.75" customHeight="1" x14ac:dyDescent="0.2"/>
    <row r="15852" ht="12.75" customHeight="1" x14ac:dyDescent="0.2"/>
    <row r="15853" ht="12.75" customHeight="1" x14ac:dyDescent="0.2"/>
    <row r="15854" ht="12.75" customHeight="1" x14ac:dyDescent="0.2"/>
    <row r="15855" ht="12.75" customHeight="1" x14ac:dyDescent="0.2"/>
    <row r="15856" ht="12.75" customHeight="1" x14ac:dyDescent="0.2"/>
    <row r="15857" ht="12.75" customHeight="1" x14ac:dyDescent="0.2"/>
    <row r="15858" ht="12.75" customHeight="1" x14ac:dyDescent="0.2"/>
    <row r="15859" ht="12.75" customHeight="1" x14ac:dyDescent="0.2"/>
    <row r="15860" ht="12.75" customHeight="1" x14ac:dyDescent="0.2"/>
    <row r="15861" ht="12.75" customHeight="1" x14ac:dyDescent="0.2"/>
    <row r="15862" ht="12.75" customHeight="1" x14ac:dyDescent="0.2"/>
    <row r="15863" ht="12.75" customHeight="1" x14ac:dyDescent="0.2"/>
    <row r="15864" ht="12.75" customHeight="1" x14ac:dyDescent="0.2"/>
    <row r="15865" ht="12.75" customHeight="1" x14ac:dyDescent="0.2"/>
    <row r="15866" ht="12.75" customHeight="1" x14ac:dyDescent="0.2"/>
    <row r="15867" ht="12.75" customHeight="1" x14ac:dyDescent="0.2"/>
    <row r="15868" ht="12.75" customHeight="1" x14ac:dyDescent="0.2"/>
    <row r="15869" ht="12.75" customHeight="1" x14ac:dyDescent="0.2"/>
    <row r="15870" ht="12.75" customHeight="1" x14ac:dyDescent="0.2"/>
    <row r="15871" ht="12.75" customHeight="1" x14ac:dyDescent="0.2"/>
    <row r="15872" ht="12.75" customHeight="1" x14ac:dyDescent="0.2"/>
    <row r="15873" ht="12.75" customHeight="1" x14ac:dyDescent="0.2"/>
    <row r="15874" ht="12.75" customHeight="1" x14ac:dyDescent="0.2"/>
    <row r="15875" ht="12.75" customHeight="1" x14ac:dyDescent="0.2"/>
    <row r="15876" ht="12.75" customHeight="1" x14ac:dyDescent="0.2"/>
    <row r="15877" ht="12.75" customHeight="1" x14ac:dyDescent="0.2"/>
    <row r="15878" ht="12.75" customHeight="1" x14ac:dyDescent="0.2"/>
    <row r="15879" ht="12.75" customHeight="1" x14ac:dyDescent="0.2"/>
    <row r="15880" ht="12.75" customHeight="1" x14ac:dyDescent="0.2"/>
    <row r="15881" ht="12.75" customHeight="1" x14ac:dyDescent="0.2"/>
    <row r="15882" ht="12.75" customHeight="1" x14ac:dyDescent="0.2"/>
    <row r="15883" ht="12.75" customHeight="1" x14ac:dyDescent="0.2"/>
    <row r="15884" ht="12.75" customHeight="1" x14ac:dyDescent="0.2"/>
    <row r="15885" ht="12.75" customHeight="1" x14ac:dyDescent="0.2"/>
    <row r="15886" ht="12.75" customHeight="1" x14ac:dyDescent="0.2"/>
    <row r="15887" ht="12.75" customHeight="1" x14ac:dyDescent="0.2"/>
    <row r="15888" ht="12.75" customHeight="1" x14ac:dyDescent="0.2"/>
    <row r="15889" ht="12.75" customHeight="1" x14ac:dyDescent="0.2"/>
    <row r="15890" ht="12.75" customHeight="1" x14ac:dyDescent="0.2"/>
    <row r="15891" ht="12.75" customHeight="1" x14ac:dyDescent="0.2"/>
    <row r="15892" ht="12.75" customHeight="1" x14ac:dyDescent="0.2"/>
    <row r="15893" ht="12.75" customHeight="1" x14ac:dyDescent="0.2"/>
    <row r="15894" ht="12.75" customHeight="1" x14ac:dyDescent="0.2"/>
    <row r="15895" ht="12.75" customHeight="1" x14ac:dyDescent="0.2"/>
    <row r="15896" ht="12.75" customHeight="1" x14ac:dyDescent="0.2"/>
    <row r="15897" ht="12.75" customHeight="1" x14ac:dyDescent="0.2"/>
    <row r="15898" ht="12.75" customHeight="1" x14ac:dyDescent="0.2"/>
    <row r="15899" ht="12.75" customHeight="1" x14ac:dyDescent="0.2"/>
    <row r="15900" ht="12.75" customHeight="1" x14ac:dyDescent="0.2"/>
    <row r="15901" ht="12.75" customHeight="1" x14ac:dyDescent="0.2"/>
    <row r="15902" ht="12.75" customHeight="1" x14ac:dyDescent="0.2"/>
    <row r="15903" ht="12.75" customHeight="1" x14ac:dyDescent="0.2"/>
    <row r="15904" ht="12.75" customHeight="1" x14ac:dyDescent="0.2"/>
    <row r="15905" ht="12.75" customHeight="1" x14ac:dyDescent="0.2"/>
    <row r="15906" ht="12.75" customHeight="1" x14ac:dyDescent="0.2"/>
    <row r="15907" ht="12.75" customHeight="1" x14ac:dyDescent="0.2"/>
    <row r="15908" ht="12.75" customHeight="1" x14ac:dyDescent="0.2"/>
    <row r="15909" ht="12.75" customHeight="1" x14ac:dyDescent="0.2"/>
    <row r="15910" ht="12.75" customHeight="1" x14ac:dyDescent="0.2"/>
    <row r="15911" ht="12.75" customHeight="1" x14ac:dyDescent="0.2"/>
    <row r="15912" ht="12.75" customHeight="1" x14ac:dyDescent="0.2"/>
    <row r="15913" ht="12.75" customHeight="1" x14ac:dyDescent="0.2"/>
    <row r="15914" ht="12.75" customHeight="1" x14ac:dyDescent="0.2"/>
    <row r="15915" ht="12.75" customHeight="1" x14ac:dyDescent="0.2"/>
    <row r="15916" ht="12.75" customHeight="1" x14ac:dyDescent="0.2"/>
    <row r="15917" ht="12.75" customHeight="1" x14ac:dyDescent="0.2"/>
    <row r="15918" ht="12.75" customHeight="1" x14ac:dyDescent="0.2"/>
    <row r="15919" ht="12.75" customHeight="1" x14ac:dyDescent="0.2"/>
    <row r="15920" ht="12.75" customHeight="1" x14ac:dyDescent="0.2"/>
    <row r="15921" ht="12.75" customHeight="1" x14ac:dyDescent="0.2"/>
    <row r="15922" ht="12.75" customHeight="1" x14ac:dyDescent="0.2"/>
    <row r="15923" ht="12.75" customHeight="1" x14ac:dyDescent="0.2"/>
    <row r="15924" ht="12.75" customHeight="1" x14ac:dyDescent="0.2"/>
    <row r="15925" ht="12.75" customHeight="1" x14ac:dyDescent="0.2"/>
    <row r="15926" ht="12.75" customHeight="1" x14ac:dyDescent="0.2"/>
    <row r="15927" ht="12.75" customHeight="1" x14ac:dyDescent="0.2"/>
    <row r="15928" ht="12.75" customHeight="1" x14ac:dyDescent="0.2"/>
    <row r="15929" ht="12.75" customHeight="1" x14ac:dyDescent="0.2"/>
    <row r="15930" ht="12.75" customHeight="1" x14ac:dyDescent="0.2"/>
    <row r="15931" ht="12.75" customHeight="1" x14ac:dyDescent="0.2"/>
    <row r="15932" ht="12.75" customHeight="1" x14ac:dyDescent="0.2"/>
    <row r="15933" ht="12.75" customHeight="1" x14ac:dyDescent="0.2"/>
    <row r="15934" ht="12.75" customHeight="1" x14ac:dyDescent="0.2"/>
    <row r="15935" ht="12.75" customHeight="1" x14ac:dyDescent="0.2"/>
    <row r="15936" ht="12.75" customHeight="1" x14ac:dyDescent="0.2"/>
    <row r="15937" ht="12.75" customHeight="1" x14ac:dyDescent="0.2"/>
    <row r="15938" ht="12.75" customHeight="1" x14ac:dyDescent="0.2"/>
    <row r="15939" ht="12.75" customHeight="1" x14ac:dyDescent="0.2"/>
    <row r="15940" ht="12.75" customHeight="1" x14ac:dyDescent="0.2"/>
    <row r="15941" ht="12.75" customHeight="1" x14ac:dyDescent="0.2"/>
    <row r="15942" ht="12.75" customHeight="1" x14ac:dyDescent="0.2"/>
    <row r="15943" ht="12.75" customHeight="1" x14ac:dyDescent="0.2"/>
    <row r="15944" ht="12.75" customHeight="1" x14ac:dyDescent="0.2"/>
    <row r="15945" ht="12.75" customHeight="1" x14ac:dyDescent="0.2"/>
    <row r="15946" ht="12.75" customHeight="1" x14ac:dyDescent="0.2"/>
    <row r="15947" ht="12.75" customHeight="1" x14ac:dyDescent="0.2"/>
    <row r="15948" ht="12.75" customHeight="1" x14ac:dyDescent="0.2"/>
    <row r="15949" ht="12.75" customHeight="1" x14ac:dyDescent="0.2"/>
    <row r="15950" ht="12.75" customHeight="1" x14ac:dyDescent="0.2"/>
    <row r="15951" ht="12.75" customHeight="1" x14ac:dyDescent="0.2"/>
    <row r="15952" ht="12.75" customHeight="1" x14ac:dyDescent="0.2"/>
    <row r="15953" ht="12.75" customHeight="1" x14ac:dyDescent="0.2"/>
    <row r="15954" ht="12.75" customHeight="1" x14ac:dyDescent="0.2"/>
    <row r="15955" ht="12.75" customHeight="1" x14ac:dyDescent="0.2"/>
    <row r="15956" ht="12.75" customHeight="1" x14ac:dyDescent="0.2"/>
    <row r="15957" ht="12.75" customHeight="1" x14ac:dyDescent="0.2"/>
    <row r="15958" ht="12.75" customHeight="1" x14ac:dyDescent="0.2"/>
    <row r="15959" ht="12.75" customHeight="1" x14ac:dyDescent="0.2"/>
    <row r="15960" ht="12.75" customHeight="1" x14ac:dyDescent="0.2"/>
    <row r="15961" ht="12.75" customHeight="1" x14ac:dyDescent="0.2"/>
    <row r="15962" ht="12.75" customHeight="1" x14ac:dyDescent="0.2"/>
    <row r="15963" ht="12.75" customHeight="1" x14ac:dyDescent="0.2"/>
    <row r="15964" ht="12.75" customHeight="1" x14ac:dyDescent="0.2"/>
    <row r="15965" ht="12.75" customHeight="1" x14ac:dyDescent="0.2"/>
    <row r="15966" ht="12.75" customHeight="1" x14ac:dyDescent="0.2"/>
    <row r="15967" ht="12.75" customHeight="1" x14ac:dyDescent="0.2"/>
    <row r="15968" ht="12.75" customHeight="1" x14ac:dyDescent="0.2"/>
    <row r="15969" ht="12.75" customHeight="1" x14ac:dyDescent="0.2"/>
    <row r="15970" ht="12.75" customHeight="1" x14ac:dyDescent="0.2"/>
    <row r="15971" ht="12.75" customHeight="1" x14ac:dyDescent="0.2"/>
    <row r="15972" ht="12.75" customHeight="1" x14ac:dyDescent="0.2"/>
    <row r="15973" ht="12.75" customHeight="1" x14ac:dyDescent="0.2"/>
    <row r="15974" ht="12.75" customHeight="1" x14ac:dyDescent="0.2"/>
    <row r="15975" ht="12.75" customHeight="1" x14ac:dyDescent="0.2"/>
    <row r="15976" ht="12.75" customHeight="1" x14ac:dyDescent="0.2"/>
    <row r="15977" ht="12.75" customHeight="1" x14ac:dyDescent="0.2"/>
    <row r="15978" ht="12.75" customHeight="1" x14ac:dyDescent="0.2"/>
    <row r="15979" ht="12.75" customHeight="1" x14ac:dyDescent="0.2"/>
    <row r="15980" ht="12.75" customHeight="1" x14ac:dyDescent="0.2"/>
    <row r="15981" ht="12.75" customHeight="1" x14ac:dyDescent="0.2"/>
    <row r="15982" ht="12.75" customHeight="1" x14ac:dyDescent="0.2"/>
    <row r="15983" ht="12.75" customHeight="1" x14ac:dyDescent="0.2"/>
    <row r="15984" ht="12.75" customHeight="1" x14ac:dyDescent="0.2"/>
    <row r="15985" ht="12.75" customHeight="1" x14ac:dyDescent="0.2"/>
    <row r="15986" ht="12.75" customHeight="1" x14ac:dyDescent="0.2"/>
    <row r="15987" ht="12.75" customHeight="1" x14ac:dyDescent="0.2"/>
    <row r="15988" ht="12.75" customHeight="1" x14ac:dyDescent="0.2"/>
    <row r="15989" ht="12.75" customHeight="1" x14ac:dyDescent="0.2"/>
    <row r="15990" ht="12.75" customHeight="1" x14ac:dyDescent="0.2"/>
    <row r="15991" ht="12.75" customHeight="1" x14ac:dyDescent="0.2"/>
    <row r="15992" ht="12.75" customHeight="1" x14ac:dyDescent="0.2"/>
    <row r="15993" ht="12.75" customHeight="1" x14ac:dyDescent="0.2"/>
    <row r="15994" ht="12.75" customHeight="1" x14ac:dyDescent="0.2"/>
    <row r="15995" ht="12.75" customHeight="1" x14ac:dyDescent="0.2"/>
    <row r="15996" ht="12.75" customHeight="1" x14ac:dyDescent="0.2"/>
    <row r="15997" ht="12.75" customHeight="1" x14ac:dyDescent="0.2"/>
    <row r="15998" ht="12.75" customHeight="1" x14ac:dyDescent="0.2"/>
    <row r="15999" ht="12.75" customHeight="1" x14ac:dyDescent="0.2"/>
    <row r="16000" ht="12.75" customHeight="1" x14ac:dyDescent="0.2"/>
    <row r="16001" ht="12.75" customHeight="1" x14ac:dyDescent="0.2"/>
    <row r="16002" ht="12.75" customHeight="1" x14ac:dyDescent="0.2"/>
    <row r="16003" ht="12.75" customHeight="1" x14ac:dyDescent="0.2"/>
    <row r="16004" ht="12.75" customHeight="1" x14ac:dyDescent="0.2"/>
    <row r="16005" ht="12.75" customHeight="1" x14ac:dyDescent="0.2"/>
    <row r="16006" ht="12.75" customHeight="1" x14ac:dyDescent="0.2"/>
    <row r="16007" ht="12.75" customHeight="1" x14ac:dyDescent="0.2"/>
    <row r="16008" ht="12.75" customHeight="1" x14ac:dyDescent="0.2"/>
    <row r="16009" ht="12.75" customHeight="1" x14ac:dyDescent="0.2"/>
    <row r="16010" ht="12.75" customHeight="1" x14ac:dyDescent="0.2"/>
    <row r="16011" ht="12.75" customHeight="1" x14ac:dyDescent="0.2"/>
    <row r="16012" ht="12.75" customHeight="1" x14ac:dyDescent="0.2"/>
    <row r="16013" ht="12.75" customHeight="1" x14ac:dyDescent="0.2"/>
    <row r="16014" ht="12.75" customHeight="1" x14ac:dyDescent="0.2"/>
    <row r="16015" ht="12.75" customHeight="1" x14ac:dyDescent="0.2"/>
    <row r="16016" ht="12.75" customHeight="1" x14ac:dyDescent="0.2"/>
    <row r="16017" ht="12.75" customHeight="1" x14ac:dyDescent="0.2"/>
    <row r="16018" ht="12.75" customHeight="1" x14ac:dyDescent="0.2"/>
    <row r="16019" ht="12.75" customHeight="1" x14ac:dyDescent="0.2"/>
    <row r="16020" ht="12.75" customHeight="1" x14ac:dyDescent="0.2"/>
    <row r="16021" ht="12.75" customHeight="1" x14ac:dyDescent="0.2"/>
    <row r="16022" ht="12.75" customHeight="1" x14ac:dyDescent="0.2"/>
    <row r="16023" ht="12.75" customHeight="1" x14ac:dyDescent="0.2"/>
    <row r="16024" ht="12.75" customHeight="1" x14ac:dyDescent="0.2"/>
    <row r="16025" ht="12.75" customHeight="1" x14ac:dyDescent="0.2"/>
    <row r="16026" ht="12.75" customHeight="1" x14ac:dyDescent="0.2"/>
    <row r="16027" ht="12.75" customHeight="1" x14ac:dyDescent="0.2"/>
    <row r="16028" ht="12.75" customHeight="1" x14ac:dyDescent="0.2"/>
    <row r="16029" ht="12.75" customHeight="1" x14ac:dyDescent="0.2"/>
    <row r="16030" ht="12.75" customHeight="1" x14ac:dyDescent="0.2"/>
    <row r="16031" ht="12.75" customHeight="1" x14ac:dyDescent="0.2"/>
    <row r="16032" ht="12.75" customHeight="1" x14ac:dyDescent="0.2"/>
    <row r="16033" ht="12.75" customHeight="1" x14ac:dyDescent="0.2"/>
    <row r="16034" ht="12.75" customHeight="1" x14ac:dyDescent="0.2"/>
    <row r="16035" ht="12.75" customHeight="1" x14ac:dyDescent="0.2"/>
    <row r="16036" ht="12.75" customHeight="1" x14ac:dyDescent="0.2"/>
    <row r="16037" ht="12.75" customHeight="1" x14ac:dyDescent="0.2"/>
    <row r="16038" ht="12.75" customHeight="1" x14ac:dyDescent="0.2"/>
    <row r="16039" ht="12.75" customHeight="1" x14ac:dyDescent="0.2"/>
    <row r="16040" ht="12.75" customHeight="1" x14ac:dyDescent="0.2"/>
    <row r="16041" ht="12.75" customHeight="1" x14ac:dyDescent="0.2"/>
    <row r="16042" ht="12.75" customHeight="1" x14ac:dyDescent="0.2"/>
    <row r="16043" ht="12.75" customHeight="1" x14ac:dyDescent="0.2"/>
    <row r="16044" ht="12.75" customHeight="1" x14ac:dyDescent="0.2"/>
    <row r="16045" ht="12.75" customHeight="1" x14ac:dyDescent="0.2"/>
    <row r="16046" ht="12.75" customHeight="1" x14ac:dyDescent="0.2"/>
    <row r="16047" ht="12.75" customHeight="1" x14ac:dyDescent="0.2"/>
    <row r="16048" ht="12.75" customHeight="1" x14ac:dyDescent="0.2"/>
    <row r="16049" ht="12.75" customHeight="1" x14ac:dyDescent="0.2"/>
    <row r="16050" ht="12.75" customHeight="1" x14ac:dyDescent="0.2"/>
    <row r="16051" ht="12.75" customHeight="1" x14ac:dyDescent="0.2"/>
    <row r="16052" ht="12.75" customHeight="1" x14ac:dyDescent="0.2"/>
    <row r="16053" ht="12.75" customHeight="1" x14ac:dyDescent="0.2"/>
    <row r="16054" ht="12.75" customHeight="1" x14ac:dyDescent="0.2"/>
    <row r="16055" ht="12.75" customHeight="1" x14ac:dyDescent="0.2"/>
    <row r="16056" ht="12.75" customHeight="1" x14ac:dyDescent="0.2"/>
    <row r="16057" ht="12.75" customHeight="1" x14ac:dyDescent="0.2"/>
    <row r="16058" ht="12.75" customHeight="1" x14ac:dyDescent="0.2"/>
    <row r="16059" ht="12.75" customHeight="1" x14ac:dyDescent="0.2"/>
    <row r="16060" ht="12.75" customHeight="1" x14ac:dyDescent="0.2"/>
    <row r="16061" ht="12.75" customHeight="1" x14ac:dyDescent="0.2"/>
    <row r="16062" ht="12.75" customHeight="1" x14ac:dyDescent="0.2"/>
    <row r="16063" ht="12.75" customHeight="1" x14ac:dyDescent="0.2"/>
    <row r="16064" ht="12.75" customHeight="1" x14ac:dyDescent="0.2"/>
    <row r="16065" ht="12.75" customHeight="1" x14ac:dyDescent="0.2"/>
    <row r="16066" ht="12.75" customHeight="1" x14ac:dyDescent="0.2"/>
    <row r="16067" ht="12.75" customHeight="1" x14ac:dyDescent="0.2"/>
    <row r="16068" ht="12.75" customHeight="1" x14ac:dyDescent="0.2"/>
    <row r="16069" ht="12.75" customHeight="1" x14ac:dyDescent="0.2"/>
    <row r="16070" ht="12.75" customHeight="1" x14ac:dyDescent="0.2"/>
    <row r="16071" ht="12.75" customHeight="1" x14ac:dyDescent="0.2"/>
    <row r="16072" ht="12.75" customHeight="1" x14ac:dyDescent="0.2"/>
    <row r="16073" ht="12.75" customHeight="1" x14ac:dyDescent="0.2"/>
    <row r="16074" ht="12.75" customHeight="1" x14ac:dyDescent="0.2"/>
    <row r="16075" ht="12.75" customHeight="1" x14ac:dyDescent="0.2"/>
    <row r="16076" ht="12.75" customHeight="1" x14ac:dyDescent="0.2"/>
    <row r="16077" ht="12.75" customHeight="1" x14ac:dyDescent="0.2"/>
    <row r="16078" ht="12.75" customHeight="1" x14ac:dyDescent="0.2"/>
    <row r="16079" ht="12.75" customHeight="1" x14ac:dyDescent="0.2"/>
    <row r="16080" ht="12.75" customHeight="1" x14ac:dyDescent="0.2"/>
    <row r="16081" ht="12.75" customHeight="1" x14ac:dyDescent="0.2"/>
    <row r="16082" ht="12.75" customHeight="1" x14ac:dyDescent="0.2"/>
    <row r="16083" ht="12.75" customHeight="1" x14ac:dyDescent="0.2"/>
    <row r="16084" ht="12.75" customHeight="1" x14ac:dyDescent="0.2"/>
    <row r="16085" ht="12.75" customHeight="1" x14ac:dyDescent="0.2"/>
    <row r="16086" ht="12.75" customHeight="1" x14ac:dyDescent="0.2"/>
    <row r="16087" ht="12.75" customHeight="1" x14ac:dyDescent="0.2"/>
    <row r="16088" ht="12.75" customHeight="1" x14ac:dyDescent="0.2"/>
    <row r="16089" ht="12.75" customHeight="1" x14ac:dyDescent="0.2"/>
    <row r="16090" ht="12.75" customHeight="1" x14ac:dyDescent="0.2"/>
    <row r="16091" ht="12.75" customHeight="1" x14ac:dyDescent="0.2"/>
    <row r="16092" ht="12.75" customHeight="1" x14ac:dyDescent="0.2"/>
    <row r="16093" ht="12.75" customHeight="1" x14ac:dyDescent="0.2"/>
    <row r="16094" ht="12.75" customHeight="1" x14ac:dyDescent="0.2"/>
    <row r="16095" ht="12.75" customHeight="1" x14ac:dyDescent="0.2"/>
    <row r="16096" ht="12.75" customHeight="1" x14ac:dyDescent="0.2"/>
    <row r="16097" ht="12.75" customHeight="1" x14ac:dyDescent="0.2"/>
    <row r="16098" ht="12.75" customHeight="1" x14ac:dyDescent="0.2"/>
    <row r="16099" ht="12.75" customHeight="1" x14ac:dyDescent="0.2"/>
    <row r="16100" ht="12.75" customHeight="1" x14ac:dyDescent="0.2"/>
    <row r="16101" ht="12.75" customHeight="1" x14ac:dyDescent="0.2"/>
    <row r="16102" ht="12.75" customHeight="1" x14ac:dyDescent="0.2"/>
    <row r="16103" ht="12.75" customHeight="1" x14ac:dyDescent="0.2"/>
    <row r="16104" ht="12.75" customHeight="1" x14ac:dyDescent="0.2"/>
    <row r="16105" ht="12.75" customHeight="1" x14ac:dyDescent="0.2"/>
    <row r="16106" ht="12.75" customHeight="1" x14ac:dyDescent="0.2"/>
    <row r="16107" ht="12.75" customHeight="1" x14ac:dyDescent="0.2"/>
    <row r="16108" ht="12.75" customHeight="1" x14ac:dyDescent="0.2"/>
    <row r="16109" ht="12.75" customHeight="1" x14ac:dyDescent="0.2"/>
    <row r="16110" ht="12.75" customHeight="1" x14ac:dyDescent="0.2"/>
    <row r="16111" ht="12.75" customHeight="1" x14ac:dyDescent="0.2"/>
    <row r="16112" ht="12.75" customHeight="1" x14ac:dyDescent="0.2"/>
    <row r="16113" ht="12.75" customHeight="1" x14ac:dyDescent="0.2"/>
    <row r="16114" ht="12.75" customHeight="1" x14ac:dyDescent="0.2"/>
    <row r="16115" ht="12.75" customHeight="1" x14ac:dyDescent="0.2"/>
    <row r="16116" ht="12.75" customHeight="1" x14ac:dyDescent="0.2"/>
    <row r="16117" ht="12.75" customHeight="1" x14ac:dyDescent="0.2"/>
    <row r="16118" ht="12.75" customHeight="1" x14ac:dyDescent="0.2"/>
    <row r="16119" ht="12.75" customHeight="1" x14ac:dyDescent="0.2"/>
    <row r="16120" ht="12.75" customHeight="1" x14ac:dyDescent="0.2"/>
    <row r="16121" ht="12.75" customHeight="1" x14ac:dyDescent="0.2"/>
    <row r="16122" ht="12.75" customHeight="1" x14ac:dyDescent="0.2"/>
    <row r="16123" ht="12.75" customHeight="1" x14ac:dyDescent="0.2"/>
    <row r="16124" ht="12.75" customHeight="1" x14ac:dyDescent="0.2"/>
    <row r="16125" ht="12.75" customHeight="1" x14ac:dyDescent="0.2"/>
    <row r="16126" ht="12.75" customHeight="1" x14ac:dyDescent="0.2"/>
    <row r="16127" ht="12.75" customHeight="1" x14ac:dyDescent="0.2"/>
    <row r="16128" ht="12.75" customHeight="1" x14ac:dyDescent="0.2"/>
    <row r="16129" ht="12.75" customHeight="1" x14ac:dyDescent="0.2"/>
    <row r="16130" ht="12.75" customHeight="1" x14ac:dyDescent="0.2"/>
    <row r="16131" ht="12.75" customHeight="1" x14ac:dyDescent="0.2"/>
    <row r="16132" ht="12.75" customHeight="1" x14ac:dyDescent="0.2"/>
    <row r="16133" ht="12.75" customHeight="1" x14ac:dyDescent="0.2"/>
    <row r="16134" ht="12.75" customHeight="1" x14ac:dyDescent="0.2"/>
    <row r="16135" ht="12.75" customHeight="1" x14ac:dyDescent="0.2"/>
    <row r="16136" ht="12.75" customHeight="1" x14ac:dyDescent="0.2"/>
    <row r="16137" ht="12.75" customHeight="1" x14ac:dyDescent="0.2"/>
    <row r="16138" ht="12.75" customHeight="1" x14ac:dyDescent="0.2"/>
    <row r="16139" ht="12.75" customHeight="1" x14ac:dyDescent="0.2"/>
    <row r="16140" ht="12.75" customHeight="1" x14ac:dyDescent="0.2"/>
    <row r="16141" ht="12.75" customHeight="1" x14ac:dyDescent="0.2"/>
    <row r="16142" ht="12.75" customHeight="1" x14ac:dyDescent="0.2"/>
    <row r="16143" ht="12.75" customHeight="1" x14ac:dyDescent="0.2"/>
    <row r="16144" ht="12.75" customHeight="1" x14ac:dyDescent="0.2"/>
    <row r="16145" ht="12.75" customHeight="1" x14ac:dyDescent="0.2"/>
    <row r="16146" ht="12.75" customHeight="1" x14ac:dyDescent="0.2"/>
    <row r="16147" ht="12.75" customHeight="1" x14ac:dyDescent="0.2"/>
    <row r="16148" ht="12.75" customHeight="1" x14ac:dyDescent="0.2"/>
    <row r="16149" ht="12.75" customHeight="1" x14ac:dyDescent="0.2"/>
    <row r="16150" ht="12.75" customHeight="1" x14ac:dyDescent="0.2"/>
    <row r="16151" ht="12.75" customHeight="1" x14ac:dyDescent="0.2"/>
    <row r="16152" ht="12.75" customHeight="1" x14ac:dyDescent="0.2"/>
    <row r="16153" ht="12.75" customHeight="1" x14ac:dyDescent="0.2"/>
    <row r="16154" ht="12.75" customHeight="1" x14ac:dyDescent="0.2"/>
    <row r="16155" ht="12.75" customHeight="1" x14ac:dyDescent="0.2"/>
    <row r="16156" ht="12.75" customHeight="1" x14ac:dyDescent="0.2"/>
    <row r="16157" ht="12.75" customHeight="1" x14ac:dyDescent="0.2"/>
    <row r="16158" ht="12.75" customHeight="1" x14ac:dyDescent="0.2"/>
    <row r="16159" ht="12.75" customHeight="1" x14ac:dyDescent="0.2"/>
    <row r="16160" ht="12.75" customHeight="1" x14ac:dyDescent="0.2"/>
    <row r="16161" ht="12.75" customHeight="1" x14ac:dyDescent="0.2"/>
    <row r="16162" ht="12.75" customHeight="1" x14ac:dyDescent="0.2"/>
    <row r="16163" ht="12.75" customHeight="1" x14ac:dyDescent="0.2"/>
    <row r="16164" ht="12.75" customHeight="1" x14ac:dyDescent="0.2"/>
    <row r="16165" ht="12.75" customHeight="1" x14ac:dyDescent="0.2"/>
    <row r="16166" ht="12.75" customHeight="1" x14ac:dyDescent="0.2"/>
    <row r="16167" ht="12.75" customHeight="1" x14ac:dyDescent="0.2"/>
    <row r="16168" ht="12.75" customHeight="1" x14ac:dyDescent="0.2"/>
    <row r="16169" ht="12.75" customHeight="1" x14ac:dyDescent="0.2"/>
    <row r="16170" ht="12.75" customHeight="1" x14ac:dyDescent="0.2"/>
    <row r="16171" ht="12.75" customHeight="1" x14ac:dyDescent="0.2"/>
    <row r="16172" ht="12.75" customHeight="1" x14ac:dyDescent="0.2"/>
    <row r="16173" ht="12.75" customHeight="1" x14ac:dyDescent="0.2"/>
    <row r="16174" ht="12.75" customHeight="1" x14ac:dyDescent="0.2"/>
    <row r="16175" ht="12.75" customHeight="1" x14ac:dyDescent="0.2"/>
    <row r="16176" ht="12.75" customHeight="1" x14ac:dyDescent="0.2"/>
    <row r="16177" ht="12.75" customHeight="1" x14ac:dyDescent="0.2"/>
    <row r="16178" ht="12.75" customHeight="1" x14ac:dyDescent="0.2"/>
    <row r="16179" ht="12.75" customHeight="1" x14ac:dyDescent="0.2"/>
    <row r="16180" ht="12.75" customHeight="1" x14ac:dyDescent="0.2"/>
    <row r="16181" ht="12.75" customHeight="1" x14ac:dyDescent="0.2"/>
    <row r="16182" ht="12.75" customHeight="1" x14ac:dyDescent="0.2"/>
    <row r="16183" ht="12.75" customHeight="1" x14ac:dyDescent="0.2"/>
    <row r="16184" ht="12.75" customHeight="1" x14ac:dyDescent="0.2"/>
    <row r="16185" ht="12.75" customHeight="1" x14ac:dyDescent="0.2"/>
    <row r="16186" ht="12.75" customHeight="1" x14ac:dyDescent="0.2"/>
    <row r="16187" ht="12.75" customHeight="1" x14ac:dyDescent="0.2"/>
    <row r="16188" ht="12.75" customHeight="1" x14ac:dyDescent="0.2"/>
    <row r="16189" ht="12.75" customHeight="1" x14ac:dyDescent="0.2"/>
    <row r="16190" ht="12.75" customHeight="1" x14ac:dyDescent="0.2"/>
    <row r="16191" ht="12.75" customHeight="1" x14ac:dyDescent="0.2"/>
    <row r="16192" ht="12.75" customHeight="1" x14ac:dyDescent="0.2"/>
    <row r="16193" ht="12.75" customHeight="1" x14ac:dyDescent="0.2"/>
    <row r="16194" ht="12.75" customHeight="1" x14ac:dyDescent="0.2"/>
    <row r="16195" ht="12.75" customHeight="1" x14ac:dyDescent="0.2"/>
    <row r="16196" ht="12.75" customHeight="1" x14ac:dyDescent="0.2"/>
    <row r="16197" ht="12.75" customHeight="1" x14ac:dyDescent="0.2"/>
    <row r="16198" ht="12.75" customHeight="1" x14ac:dyDescent="0.2"/>
    <row r="16199" ht="12.75" customHeight="1" x14ac:dyDescent="0.2"/>
    <row r="16200" ht="12.75" customHeight="1" x14ac:dyDescent="0.2"/>
    <row r="16201" ht="12.75" customHeight="1" x14ac:dyDescent="0.2"/>
    <row r="16202" ht="12.75" customHeight="1" x14ac:dyDescent="0.2"/>
    <row r="16203" ht="12.75" customHeight="1" x14ac:dyDescent="0.2"/>
    <row r="16204" ht="12.75" customHeight="1" x14ac:dyDescent="0.2"/>
    <row r="16205" ht="12.75" customHeight="1" x14ac:dyDescent="0.2"/>
    <row r="16206" ht="12.75" customHeight="1" x14ac:dyDescent="0.2"/>
    <row r="16207" ht="12.75" customHeight="1" x14ac:dyDescent="0.2"/>
    <row r="16208" ht="12.75" customHeight="1" x14ac:dyDescent="0.2"/>
    <row r="16209" ht="12.75" customHeight="1" x14ac:dyDescent="0.2"/>
    <row r="16210" ht="12.75" customHeight="1" x14ac:dyDescent="0.2"/>
    <row r="16211" ht="12.75" customHeight="1" x14ac:dyDescent="0.2"/>
    <row r="16212" ht="12.75" customHeight="1" x14ac:dyDescent="0.2"/>
    <row r="16213" ht="12.75" customHeight="1" x14ac:dyDescent="0.2"/>
    <row r="16214" ht="12.75" customHeight="1" x14ac:dyDescent="0.2"/>
    <row r="16215" ht="12.75" customHeight="1" x14ac:dyDescent="0.2"/>
    <row r="16216" ht="12.75" customHeight="1" x14ac:dyDescent="0.2"/>
    <row r="16217" ht="12.75" customHeight="1" x14ac:dyDescent="0.2"/>
    <row r="16218" ht="12.75" customHeight="1" x14ac:dyDescent="0.2"/>
    <row r="16219" ht="12.75" customHeight="1" x14ac:dyDescent="0.2"/>
    <row r="16220" ht="12.75" customHeight="1" x14ac:dyDescent="0.2"/>
    <row r="16221" ht="12.75" customHeight="1" x14ac:dyDescent="0.2"/>
    <row r="16222" ht="12.75" customHeight="1" x14ac:dyDescent="0.2"/>
    <row r="16223" ht="12.75" customHeight="1" x14ac:dyDescent="0.2"/>
    <row r="16224" ht="12.75" customHeight="1" x14ac:dyDescent="0.2"/>
    <row r="16225" ht="12.75" customHeight="1" x14ac:dyDescent="0.2"/>
    <row r="16226" ht="12.75" customHeight="1" x14ac:dyDescent="0.2"/>
    <row r="16227" ht="12.75" customHeight="1" x14ac:dyDescent="0.2"/>
    <row r="16228" ht="12.75" customHeight="1" x14ac:dyDescent="0.2"/>
    <row r="16229" ht="12.75" customHeight="1" x14ac:dyDescent="0.2"/>
    <row r="16230" ht="12.75" customHeight="1" x14ac:dyDescent="0.2"/>
    <row r="16231" ht="12.75" customHeight="1" x14ac:dyDescent="0.2"/>
    <row r="16232" ht="12.75" customHeight="1" x14ac:dyDescent="0.2"/>
    <row r="16233" ht="12.75" customHeight="1" x14ac:dyDescent="0.2"/>
    <row r="16234" ht="12.75" customHeight="1" x14ac:dyDescent="0.2"/>
    <row r="16235" ht="12.75" customHeight="1" x14ac:dyDescent="0.2"/>
    <row r="16236" ht="12.75" customHeight="1" x14ac:dyDescent="0.2"/>
    <row r="16237" ht="12.75" customHeight="1" x14ac:dyDescent="0.2"/>
    <row r="16238" ht="12.75" customHeight="1" x14ac:dyDescent="0.2"/>
    <row r="16239" ht="12.75" customHeight="1" x14ac:dyDescent="0.2"/>
    <row r="16240" ht="12.75" customHeight="1" x14ac:dyDescent="0.2"/>
    <row r="16241" ht="12.75" customHeight="1" x14ac:dyDescent="0.2"/>
    <row r="16242" ht="12.75" customHeight="1" x14ac:dyDescent="0.2"/>
    <row r="16243" ht="12.75" customHeight="1" x14ac:dyDescent="0.2"/>
    <row r="16244" ht="12.75" customHeight="1" x14ac:dyDescent="0.2"/>
    <row r="16245" ht="12.75" customHeight="1" x14ac:dyDescent="0.2"/>
    <row r="16246" ht="12.75" customHeight="1" x14ac:dyDescent="0.2"/>
    <row r="16247" ht="12.75" customHeight="1" x14ac:dyDescent="0.2"/>
    <row r="16248" ht="12.75" customHeight="1" x14ac:dyDescent="0.2"/>
    <row r="16249" ht="12.75" customHeight="1" x14ac:dyDescent="0.2"/>
    <row r="16250" ht="12.75" customHeight="1" x14ac:dyDescent="0.2"/>
    <row r="16251" ht="12.75" customHeight="1" x14ac:dyDescent="0.2"/>
    <row r="16252" ht="12.75" customHeight="1" x14ac:dyDescent="0.2"/>
    <row r="16253" ht="12.75" customHeight="1" x14ac:dyDescent="0.2"/>
    <row r="16254" ht="12.75" customHeight="1" x14ac:dyDescent="0.2"/>
    <row r="16255" ht="12.75" customHeight="1" x14ac:dyDescent="0.2"/>
    <row r="16256" ht="12.75" customHeight="1" x14ac:dyDescent="0.2"/>
    <row r="16257" ht="12.75" customHeight="1" x14ac:dyDescent="0.2"/>
    <row r="16258" ht="12.75" customHeight="1" x14ac:dyDescent="0.2"/>
    <row r="16259" ht="12.75" customHeight="1" x14ac:dyDescent="0.2"/>
    <row r="16260" ht="12.75" customHeight="1" x14ac:dyDescent="0.2"/>
    <row r="16261" ht="12.75" customHeight="1" x14ac:dyDescent="0.2"/>
    <row r="16262" ht="12.75" customHeight="1" x14ac:dyDescent="0.2"/>
    <row r="16263" ht="12.75" customHeight="1" x14ac:dyDescent="0.2"/>
    <row r="16264" ht="12.75" customHeight="1" x14ac:dyDescent="0.2"/>
    <row r="16265" ht="12.75" customHeight="1" x14ac:dyDescent="0.2"/>
    <row r="16266" ht="12.75" customHeight="1" x14ac:dyDescent="0.2"/>
    <row r="16267" ht="12.75" customHeight="1" x14ac:dyDescent="0.2"/>
    <row r="16268" ht="12.75" customHeight="1" x14ac:dyDescent="0.2"/>
    <row r="16269" ht="12.75" customHeight="1" x14ac:dyDescent="0.2"/>
    <row r="16270" ht="12.75" customHeight="1" x14ac:dyDescent="0.2"/>
    <row r="16271" ht="12.75" customHeight="1" x14ac:dyDescent="0.2"/>
    <row r="16272" ht="12.75" customHeight="1" x14ac:dyDescent="0.2"/>
    <row r="16273" ht="12.75" customHeight="1" x14ac:dyDescent="0.2"/>
    <row r="16274" ht="12.75" customHeight="1" x14ac:dyDescent="0.2"/>
    <row r="16275" ht="12.75" customHeight="1" x14ac:dyDescent="0.2"/>
    <row r="16276" ht="12.75" customHeight="1" x14ac:dyDescent="0.2"/>
    <row r="16277" ht="12.75" customHeight="1" x14ac:dyDescent="0.2"/>
    <row r="16278" ht="12.75" customHeight="1" x14ac:dyDescent="0.2"/>
    <row r="16279" ht="12.75" customHeight="1" x14ac:dyDescent="0.2"/>
    <row r="16280" ht="12.75" customHeight="1" x14ac:dyDescent="0.2"/>
    <row r="16281" ht="12.75" customHeight="1" x14ac:dyDescent="0.2"/>
    <row r="16282" ht="12.75" customHeight="1" x14ac:dyDescent="0.2"/>
    <row r="16283" ht="12.75" customHeight="1" x14ac:dyDescent="0.2"/>
    <row r="16284" ht="12.75" customHeight="1" x14ac:dyDescent="0.2"/>
    <row r="16285" ht="12.75" customHeight="1" x14ac:dyDescent="0.2"/>
    <row r="16286" ht="12.75" customHeight="1" x14ac:dyDescent="0.2"/>
    <row r="16287" ht="12.75" customHeight="1" x14ac:dyDescent="0.2"/>
    <row r="16288" ht="12.75" customHeight="1" x14ac:dyDescent="0.2"/>
    <row r="16289" ht="12.75" customHeight="1" x14ac:dyDescent="0.2"/>
    <row r="16290" ht="12.75" customHeight="1" x14ac:dyDescent="0.2"/>
    <row r="16291" ht="12.75" customHeight="1" x14ac:dyDescent="0.2"/>
    <row r="16292" ht="12.75" customHeight="1" x14ac:dyDescent="0.2"/>
    <row r="16293" ht="12.75" customHeight="1" x14ac:dyDescent="0.2"/>
    <row r="16294" ht="12.75" customHeight="1" x14ac:dyDescent="0.2"/>
    <row r="16295" ht="12.75" customHeight="1" x14ac:dyDescent="0.2"/>
    <row r="16296" ht="12.75" customHeight="1" x14ac:dyDescent="0.2"/>
    <row r="16297" ht="12.75" customHeight="1" x14ac:dyDescent="0.2"/>
    <row r="16298" ht="12.75" customHeight="1" x14ac:dyDescent="0.2"/>
    <row r="16299" ht="12.75" customHeight="1" x14ac:dyDescent="0.2"/>
    <row r="16300" ht="12.75" customHeight="1" x14ac:dyDescent="0.2"/>
    <row r="16301" ht="12.75" customHeight="1" x14ac:dyDescent="0.2"/>
    <row r="16302" ht="12.75" customHeight="1" x14ac:dyDescent="0.2"/>
    <row r="16303" ht="12.75" customHeight="1" x14ac:dyDescent="0.2"/>
    <row r="16304" ht="12.75" customHeight="1" x14ac:dyDescent="0.2"/>
    <row r="16305" ht="12.75" customHeight="1" x14ac:dyDescent="0.2"/>
    <row r="16306" ht="12.75" customHeight="1" x14ac:dyDescent="0.2"/>
    <row r="16307" ht="12.75" customHeight="1" x14ac:dyDescent="0.2"/>
    <row r="16308" ht="12.75" customHeight="1" x14ac:dyDescent="0.2"/>
    <row r="16309" ht="12.75" customHeight="1" x14ac:dyDescent="0.2"/>
    <row r="16310" ht="12.75" customHeight="1" x14ac:dyDescent="0.2"/>
    <row r="16311" ht="12.75" customHeight="1" x14ac:dyDescent="0.2"/>
    <row r="16312" ht="12.75" customHeight="1" x14ac:dyDescent="0.2"/>
    <row r="16313" ht="12.75" customHeight="1" x14ac:dyDescent="0.2"/>
    <row r="16314" ht="12.75" customHeight="1" x14ac:dyDescent="0.2"/>
    <row r="16315" ht="12.75" customHeight="1" x14ac:dyDescent="0.2"/>
    <row r="16316" ht="12.75" customHeight="1" x14ac:dyDescent="0.2"/>
    <row r="16317" ht="12.75" customHeight="1" x14ac:dyDescent="0.2"/>
    <row r="16318" ht="12.75" customHeight="1" x14ac:dyDescent="0.2"/>
    <row r="16319" ht="12.75" customHeight="1" x14ac:dyDescent="0.2"/>
    <row r="16320" ht="12.75" customHeight="1" x14ac:dyDescent="0.2"/>
    <row r="16321" ht="12.75" customHeight="1" x14ac:dyDescent="0.2"/>
    <row r="16322" ht="12.75" customHeight="1" x14ac:dyDescent="0.2"/>
    <row r="16323" ht="12.75" customHeight="1" x14ac:dyDescent="0.2"/>
    <row r="16324" ht="12.75" customHeight="1" x14ac:dyDescent="0.2"/>
    <row r="16325" ht="12.75" customHeight="1" x14ac:dyDescent="0.2"/>
    <row r="16326" ht="12.75" customHeight="1" x14ac:dyDescent="0.2"/>
    <row r="16327" ht="12.75" customHeight="1" x14ac:dyDescent="0.2"/>
    <row r="16328" ht="12.75" customHeight="1" x14ac:dyDescent="0.2"/>
    <row r="16329" ht="12.75" customHeight="1" x14ac:dyDescent="0.2"/>
    <row r="16330" ht="12.75" customHeight="1" x14ac:dyDescent="0.2"/>
    <row r="16331" ht="12.75" customHeight="1" x14ac:dyDescent="0.2"/>
    <row r="16332" ht="12.75" customHeight="1" x14ac:dyDescent="0.2"/>
    <row r="16333" ht="12.75" customHeight="1" x14ac:dyDescent="0.2"/>
    <row r="16334" ht="12.75" customHeight="1" x14ac:dyDescent="0.2"/>
    <row r="16335" ht="12.75" customHeight="1" x14ac:dyDescent="0.2"/>
    <row r="16336" ht="12.75" customHeight="1" x14ac:dyDescent="0.2"/>
    <row r="16337" ht="12.75" customHeight="1" x14ac:dyDescent="0.2"/>
    <row r="16338" ht="12.75" customHeight="1" x14ac:dyDescent="0.2"/>
    <row r="16339" ht="12.75" customHeight="1" x14ac:dyDescent="0.2"/>
    <row r="16340" ht="12.75" customHeight="1" x14ac:dyDescent="0.2"/>
    <row r="16341" ht="12.75" customHeight="1" x14ac:dyDescent="0.2"/>
    <row r="16342" ht="12.75" customHeight="1" x14ac:dyDescent="0.2"/>
    <row r="16343" ht="12.75" customHeight="1" x14ac:dyDescent="0.2"/>
    <row r="16344" ht="12.75" customHeight="1" x14ac:dyDescent="0.2"/>
    <row r="16345" ht="12.75" customHeight="1" x14ac:dyDescent="0.2"/>
    <row r="16346" ht="12.75" customHeight="1" x14ac:dyDescent="0.2"/>
    <row r="16347" ht="12.75" customHeight="1" x14ac:dyDescent="0.2"/>
    <row r="16348" ht="12.75" customHeight="1" x14ac:dyDescent="0.2"/>
    <row r="16349" ht="12.75" customHeight="1" x14ac:dyDescent="0.2"/>
    <row r="16350" ht="12.75" customHeight="1" x14ac:dyDescent="0.2"/>
    <row r="16351" ht="12.75" customHeight="1" x14ac:dyDescent="0.2"/>
    <row r="16352" ht="12.75" customHeight="1" x14ac:dyDescent="0.2"/>
    <row r="16353" ht="12.75" customHeight="1" x14ac:dyDescent="0.2"/>
    <row r="16354" ht="12.75" customHeight="1" x14ac:dyDescent="0.2"/>
    <row r="16355" ht="12.75" customHeight="1" x14ac:dyDescent="0.2"/>
    <row r="16356" ht="12.75" customHeight="1" x14ac:dyDescent="0.2"/>
    <row r="16357" ht="12.75" customHeight="1" x14ac:dyDescent="0.2"/>
    <row r="16358" ht="12.75" customHeight="1" x14ac:dyDescent="0.2"/>
    <row r="16359" ht="12.75" customHeight="1" x14ac:dyDescent="0.2"/>
    <row r="16360" ht="12.75" customHeight="1" x14ac:dyDescent="0.2"/>
    <row r="16361" ht="12.75" customHeight="1" x14ac:dyDescent="0.2"/>
    <row r="16362" ht="12.75" customHeight="1" x14ac:dyDescent="0.2"/>
    <row r="16363" ht="12.75" customHeight="1" x14ac:dyDescent="0.2"/>
    <row r="16364" ht="12.75" customHeight="1" x14ac:dyDescent="0.2"/>
    <row r="16365" ht="12.75" customHeight="1" x14ac:dyDescent="0.2"/>
    <row r="16366" ht="12.75" customHeight="1" x14ac:dyDescent="0.2"/>
    <row r="16367" ht="12.75" customHeight="1" x14ac:dyDescent="0.2"/>
    <row r="16368" ht="12.75" customHeight="1" x14ac:dyDescent="0.2"/>
    <row r="16369" ht="12.75" customHeight="1" x14ac:dyDescent="0.2"/>
    <row r="16370" ht="12.75" customHeight="1" x14ac:dyDescent="0.2"/>
    <row r="16371" ht="12.75" customHeight="1" x14ac:dyDescent="0.2"/>
    <row r="16372" ht="12.75" customHeight="1" x14ac:dyDescent="0.2"/>
    <row r="16373" ht="12.75" customHeight="1" x14ac:dyDescent="0.2"/>
    <row r="16374" ht="12.75" customHeight="1" x14ac:dyDescent="0.2"/>
    <row r="16375" ht="12.75" customHeight="1" x14ac:dyDescent="0.2"/>
    <row r="16376" ht="12.75" customHeight="1" x14ac:dyDescent="0.2"/>
    <row r="16377" ht="12.75" customHeight="1" x14ac:dyDescent="0.2"/>
    <row r="16378" ht="12.75" customHeight="1" x14ac:dyDescent="0.2"/>
    <row r="16379" ht="12.75" customHeight="1" x14ac:dyDescent="0.2"/>
    <row r="16380" ht="12.75" customHeight="1" x14ac:dyDescent="0.2"/>
    <row r="16381" ht="12.75" customHeight="1" x14ac:dyDescent="0.2"/>
    <row r="16382" ht="12.75" customHeight="1" x14ac:dyDescent="0.2"/>
    <row r="16383" ht="12.75" customHeight="1" x14ac:dyDescent="0.2"/>
    <row r="16384" ht="12.75" customHeight="1" x14ac:dyDescent="0.2"/>
    <row r="16385" ht="12.75" customHeight="1" x14ac:dyDescent="0.2"/>
    <row r="16386" ht="12.75" customHeight="1" x14ac:dyDescent="0.2"/>
    <row r="16387" ht="12.75" customHeight="1" x14ac:dyDescent="0.2"/>
    <row r="16388" ht="12.75" customHeight="1" x14ac:dyDescent="0.2"/>
    <row r="16389" ht="12.75" customHeight="1" x14ac:dyDescent="0.2"/>
    <row r="16390" ht="12.75" customHeight="1" x14ac:dyDescent="0.2"/>
    <row r="16391" ht="12.75" customHeight="1" x14ac:dyDescent="0.2"/>
    <row r="16392" ht="12.75" customHeight="1" x14ac:dyDescent="0.2"/>
    <row r="16393" ht="12.75" customHeight="1" x14ac:dyDescent="0.2"/>
    <row r="16394" ht="12.75" customHeight="1" x14ac:dyDescent="0.2"/>
    <row r="16395" ht="12.75" customHeight="1" x14ac:dyDescent="0.2"/>
    <row r="16396" ht="12.75" customHeight="1" x14ac:dyDescent="0.2"/>
    <row r="16397" ht="12.75" customHeight="1" x14ac:dyDescent="0.2"/>
    <row r="16398" ht="12.75" customHeight="1" x14ac:dyDescent="0.2"/>
    <row r="16399" ht="12.75" customHeight="1" x14ac:dyDescent="0.2"/>
    <row r="16400" ht="12.75" customHeight="1" x14ac:dyDescent="0.2"/>
    <row r="16401" ht="12.75" customHeight="1" x14ac:dyDescent="0.2"/>
    <row r="16402" ht="12.75" customHeight="1" x14ac:dyDescent="0.2"/>
    <row r="16403" ht="12.75" customHeight="1" x14ac:dyDescent="0.2"/>
    <row r="16404" ht="12.75" customHeight="1" x14ac:dyDescent="0.2"/>
    <row r="16405" ht="12.75" customHeight="1" x14ac:dyDescent="0.2"/>
    <row r="16406" ht="12.75" customHeight="1" x14ac:dyDescent="0.2"/>
    <row r="16407" ht="12.75" customHeight="1" x14ac:dyDescent="0.2"/>
    <row r="16408" ht="12.75" customHeight="1" x14ac:dyDescent="0.2"/>
    <row r="16409" ht="12.75" customHeight="1" x14ac:dyDescent="0.2"/>
    <row r="16410" ht="12.75" customHeight="1" x14ac:dyDescent="0.2"/>
    <row r="16411" ht="12.75" customHeight="1" x14ac:dyDescent="0.2"/>
    <row r="16412" ht="12.75" customHeight="1" x14ac:dyDescent="0.2"/>
    <row r="16413" ht="12.75" customHeight="1" x14ac:dyDescent="0.2"/>
    <row r="16414" ht="12.75" customHeight="1" x14ac:dyDescent="0.2"/>
    <row r="16415" ht="12.75" customHeight="1" x14ac:dyDescent="0.2"/>
    <row r="16416" ht="12.75" customHeight="1" x14ac:dyDescent="0.2"/>
    <row r="16417" ht="12.75" customHeight="1" x14ac:dyDescent="0.2"/>
    <row r="16418" ht="12.75" customHeight="1" x14ac:dyDescent="0.2"/>
    <row r="16419" ht="12.75" customHeight="1" x14ac:dyDescent="0.2"/>
    <row r="16420" ht="12.75" customHeight="1" x14ac:dyDescent="0.2"/>
    <row r="16421" ht="12.75" customHeight="1" x14ac:dyDescent="0.2"/>
    <row r="16422" ht="12.75" customHeight="1" x14ac:dyDescent="0.2"/>
    <row r="16423" ht="12.75" customHeight="1" x14ac:dyDescent="0.2"/>
    <row r="16424" ht="12.75" customHeight="1" x14ac:dyDescent="0.2"/>
    <row r="16425" ht="12.75" customHeight="1" x14ac:dyDescent="0.2"/>
    <row r="16426" ht="12.75" customHeight="1" x14ac:dyDescent="0.2"/>
    <row r="16427" ht="12.75" customHeight="1" x14ac:dyDescent="0.2"/>
    <row r="16428" ht="12.75" customHeight="1" x14ac:dyDescent="0.2"/>
    <row r="16429" ht="12.75" customHeight="1" x14ac:dyDescent="0.2"/>
    <row r="16430" ht="12.75" customHeight="1" x14ac:dyDescent="0.2"/>
    <row r="16431" ht="12.75" customHeight="1" x14ac:dyDescent="0.2"/>
    <row r="16432" ht="12.75" customHeight="1" x14ac:dyDescent="0.2"/>
    <row r="16433" ht="12.75" customHeight="1" x14ac:dyDescent="0.2"/>
    <row r="16434" ht="12.75" customHeight="1" x14ac:dyDescent="0.2"/>
    <row r="16435" ht="12.75" customHeight="1" x14ac:dyDescent="0.2"/>
    <row r="16436" ht="12.75" customHeight="1" x14ac:dyDescent="0.2"/>
    <row r="16437" ht="12.75" customHeight="1" x14ac:dyDescent="0.2"/>
    <row r="16438" ht="12.75" customHeight="1" x14ac:dyDescent="0.2"/>
    <row r="16439" ht="12.75" customHeight="1" x14ac:dyDescent="0.2"/>
    <row r="16440" ht="12.75" customHeight="1" x14ac:dyDescent="0.2"/>
    <row r="16441" ht="12.75" customHeight="1" x14ac:dyDescent="0.2"/>
    <row r="16442" ht="12.75" customHeight="1" x14ac:dyDescent="0.2"/>
    <row r="16443" ht="12.75" customHeight="1" x14ac:dyDescent="0.2"/>
    <row r="16444" ht="12.75" customHeight="1" x14ac:dyDescent="0.2"/>
    <row r="16445" ht="12.75" customHeight="1" x14ac:dyDescent="0.2"/>
    <row r="16446" ht="12.75" customHeight="1" x14ac:dyDescent="0.2"/>
    <row r="16447" ht="12.75" customHeight="1" x14ac:dyDescent="0.2"/>
    <row r="16448" ht="12.75" customHeight="1" x14ac:dyDescent="0.2"/>
    <row r="16449" ht="12.75" customHeight="1" x14ac:dyDescent="0.2"/>
    <row r="16450" ht="12.75" customHeight="1" x14ac:dyDescent="0.2"/>
    <row r="16451" ht="12.75" customHeight="1" x14ac:dyDescent="0.2"/>
    <row r="16452" ht="12.75" customHeight="1" x14ac:dyDescent="0.2"/>
    <row r="16453" ht="12.75" customHeight="1" x14ac:dyDescent="0.2"/>
    <row r="16454" ht="12.75" customHeight="1" x14ac:dyDescent="0.2"/>
    <row r="16455" ht="12.75" customHeight="1" x14ac:dyDescent="0.2"/>
    <row r="16456" ht="12.75" customHeight="1" x14ac:dyDescent="0.2"/>
    <row r="16457" ht="12.75" customHeight="1" x14ac:dyDescent="0.2"/>
    <row r="16458" ht="12.75" customHeight="1" x14ac:dyDescent="0.2"/>
    <row r="16459" ht="12.75" customHeight="1" x14ac:dyDescent="0.2"/>
    <row r="16460" ht="12.75" customHeight="1" x14ac:dyDescent="0.2"/>
    <row r="16461" ht="12.75" customHeight="1" x14ac:dyDescent="0.2"/>
    <row r="16462" ht="12.75" customHeight="1" x14ac:dyDescent="0.2"/>
    <row r="16463" ht="12.75" customHeight="1" x14ac:dyDescent="0.2"/>
    <row r="16464" ht="12.75" customHeight="1" x14ac:dyDescent="0.2"/>
    <row r="16465" ht="12.75" customHeight="1" x14ac:dyDescent="0.2"/>
    <row r="16466" ht="12.75" customHeight="1" x14ac:dyDescent="0.2"/>
    <row r="16467" ht="12.75" customHeight="1" x14ac:dyDescent="0.2"/>
    <row r="16468" ht="12.75" customHeight="1" x14ac:dyDescent="0.2"/>
    <row r="16469" ht="12.75" customHeight="1" x14ac:dyDescent="0.2"/>
    <row r="16470" ht="12.75" customHeight="1" x14ac:dyDescent="0.2"/>
    <row r="16471" ht="12.75" customHeight="1" x14ac:dyDescent="0.2"/>
    <row r="16472" ht="12.75" customHeight="1" x14ac:dyDescent="0.2"/>
    <row r="16473" ht="12.75" customHeight="1" x14ac:dyDescent="0.2"/>
    <row r="16474" ht="12.75" customHeight="1" x14ac:dyDescent="0.2"/>
    <row r="16475" ht="12.75" customHeight="1" x14ac:dyDescent="0.2"/>
    <row r="16476" ht="12.75" customHeight="1" x14ac:dyDescent="0.2"/>
    <row r="16477" ht="12.75" customHeight="1" x14ac:dyDescent="0.2"/>
    <row r="16478" ht="12.75" customHeight="1" x14ac:dyDescent="0.2"/>
    <row r="16479" ht="12.75" customHeight="1" x14ac:dyDescent="0.2"/>
    <row r="16480" ht="12.75" customHeight="1" x14ac:dyDescent="0.2"/>
    <row r="16481" ht="12.75" customHeight="1" x14ac:dyDescent="0.2"/>
    <row r="16482" ht="12.75" customHeight="1" x14ac:dyDescent="0.2"/>
    <row r="16483" ht="12.75" customHeight="1" x14ac:dyDescent="0.2"/>
    <row r="16484" ht="12.75" customHeight="1" x14ac:dyDescent="0.2"/>
    <row r="16485" ht="12.75" customHeight="1" x14ac:dyDescent="0.2"/>
    <row r="16486" ht="12.75" customHeight="1" x14ac:dyDescent="0.2"/>
    <row r="16487" ht="12.75" customHeight="1" x14ac:dyDescent="0.2"/>
    <row r="16488" ht="12.75" customHeight="1" x14ac:dyDescent="0.2"/>
    <row r="16489" ht="12.75" customHeight="1" x14ac:dyDescent="0.2"/>
    <row r="16490" ht="12.75" customHeight="1" x14ac:dyDescent="0.2"/>
    <row r="16491" ht="12.75" customHeight="1" x14ac:dyDescent="0.2"/>
    <row r="16492" ht="12.75" customHeight="1" x14ac:dyDescent="0.2"/>
    <row r="16493" ht="12.75" customHeight="1" x14ac:dyDescent="0.2"/>
    <row r="16494" ht="12.75" customHeight="1" x14ac:dyDescent="0.2"/>
    <row r="16495" ht="12.75" customHeight="1" x14ac:dyDescent="0.2"/>
    <row r="16496" ht="12.75" customHeight="1" x14ac:dyDescent="0.2"/>
    <row r="16497" ht="12.75" customHeight="1" x14ac:dyDescent="0.2"/>
    <row r="16498" ht="12.75" customHeight="1" x14ac:dyDescent="0.2"/>
    <row r="16499" ht="12.75" customHeight="1" x14ac:dyDescent="0.2"/>
    <row r="16500" ht="12.75" customHeight="1" x14ac:dyDescent="0.2"/>
    <row r="16501" ht="12.75" customHeight="1" x14ac:dyDescent="0.2"/>
    <row r="16502" ht="12.75" customHeight="1" x14ac:dyDescent="0.2"/>
    <row r="16503" ht="12.75" customHeight="1" x14ac:dyDescent="0.2"/>
    <row r="16504" ht="12.75" customHeight="1" x14ac:dyDescent="0.2"/>
    <row r="16505" ht="12.75" customHeight="1" x14ac:dyDescent="0.2"/>
    <row r="16506" ht="12.75" customHeight="1" x14ac:dyDescent="0.2"/>
    <row r="16507" ht="12.75" customHeight="1" x14ac:dyDescent="0.2"/>
    <row r="16508" ht="12.75" customHeight="1" x14ac:dyDescent="0.2"/>
    <row r="16509" ht="12.75" customHeight="1" x14ac:dyDescent="0.2"/>
    <row r="16510" ht="12.75" customHeight="1" x14ac:dyDescent="0.2"/>
    <row r="16511" ht="12.75" customHeight="1" x14ac:dyDescent="0.2"/>
    <row r="16512" ht="12.75" customHeight="1" x14ac:dyDescent="0.2"/>
    <row r="16513" ht="12.75" customHeight="1" x14ac:dyDescent="0.2"/>
    <row r="16514" ht="12.75" customHeight="1" x14ac:dyDescent="0.2"/>
    <row r="16515" ht="12.75" customHeight="1" x14ac:dyDescent="0.2"/>
    <row r="16516" ht="12.75" customHeight="1" x14ac:dyDescent="0.2"/>
    <row r="16517" ht="12.75" customHeight="1" x14ac:dyDescent="0.2"/>
    <row r="16518" ht="12.75" customHeight="1" x14ac:dyDescent="0.2"/>
    <row r="16519" ht="12.75" customHeight="1" x14ac:dyDescent="0.2"/>
    <row r="16520" ht="12.75" customHeight="1" x14ac:dyDescent="0.2"/>
    <row r="16521" ht="12.75" customHeight="1" x14ac:dyDescent="0.2"/>
    <row r="16522" ht="12.75" customHeight="1" x14ac:dyDescent="0.2"/>
    <row r="16523" ht="12.75" customHeight="1" x14ac:dyDescent="0.2"/>
    <row r="16524" ht="12.75" customHeight="1" x14ac:dyDescent="0.2"/>
    <row r="16525" ht="12.75" customHeight="1" x14ac:dyDescent="0.2"/>
    <row r="16526" ht="12.75" customHeight="1" x14ac:dyDescent="0.2"/>
    <row r="16527" ht="12.75" customHeight="1" x14ac:dyDescent="0.2"/>
    <row r="16528" ht="12.75" customHeight="1" x14ac:dyDescent="0.2"/>
    <row r="16529" ht="12.75" customHeight="1" x14ac:dyDescent="0.2"/>
    <row r="16530" ht="12.75" customHeight="1" x14ac:dyDescent="0.2"/>
    <row r="16531" ht="12.75" customHeight="1" x14ac:dyDescent="0.2"/>
    <row r="16532" ht="12.75" customHeight="1" x14ac:dyDescent="0.2"/>
    <row r="16533" ht="12.75" customHeight="1" x14ac:dyDescent="0.2"/>
    <row r="16534" ht="12.75" customHeight="1" x14ac:dyDescent="0.2"/>
    <row r="16535" ht="12.75" customHeight="1" x14ac:dyDescent="0.2"/>
    <row r="16536" ht="12.75" customHeight="1" x14ac:dyDescent="0.2"/>
    <row r="16537" ht="12.75" customHeight="1" x14ac:dyDescent="0.2"/>
    <row r="16538" ht="12.75" customHeight="1" x14ac:dyDescent="0.2"/>
    <row r="16539" ht="12.75" customHeight="1" x14ac:dyDescent="0.2"/>
    <row r="16540" ht="12.75" customHeight="1" x14ac:dyDescent="0.2"/>
    <row r="16541" ht="12.75" customHeight="1" x14ac:dyDescent="0.2"/>
    <row r="16542" ht="12.75" customHeight="1" x14ac:dyDescent="0.2"/>
    <row r="16543" ht="12.75" customHeight="1" x14ac:dyDescent="0.2"/>
    <row r="16544" ht="12.75" customHeight="1" x14ac:dyDescent="0.2"/>
    <row r="16545" ht="12.75" customHeight="1" x14ac:dyDescent="0.2"/>
    <row r="16546" ht="12.75" customHeight="1" x14ac:dyDescent="0.2"/>
    <row r="16547" ht="12.75" customHeight="1" x14ac:dyDescent="0.2"/>
    <row r="16548" ht="12.75" customHeight="1" x14ac:dyDescent="0.2"/>
    <row r="16549" ht="12.75" customHeight="1" x14ac:dyDescent="0.2"/>
    <row r="16550" ht="12.75" customHeight="1" x14ac:dyDescent="0.2"/>
    <row r="16551" ht="12.75" customHeight="1" x14ac:dyDescent="0.2"/>
    <row r="16552" ht="12.75" customHeight="1" x14ac:dyDescent="0.2"/>
    <row r="16553" ht="12.75" customHeight="1" x14ac:dyDescent="0.2"/>
    <row r="16554" ht="12.75" customHeight="1" x14ac:dyDescent="0.2"/>
    <row r="16555" ht="12.75" customHeight="1" x14ac:dyDescent="0.2"/>
    <row r="16556" ht="12.75" customHeight="1" x14ac:dyDescent="0.2"/>
    <row r="16557" ht="12.75" customHeight="1" x14ac:dyDescent="0.2"/>
    <row r="16558" ht="12.75" customHeight="1" x14ac:dyDescent="0.2"/>
    <row r="16559" ht="12.75" customHeight="1" x14ac:dyDescent="0.2"/>
    <row r="16560" ht="12.75" customHeight="1" x14ac:dyDescent="0.2"/>
    <row r="16561" ht="12.75" customHeight="1" x14ac:dyDescent="0.2"/>
    <row r="16562" ht="12.75" customHeight="1" x14ac:dyDescent="0.2"/>
    <row r="16563" ht="12.75" customHeight="1" x14ac:dyDescent="0.2"/>
    <row r="16564" ht="12.75" customHeight="1" x14ac:dyDescent="0.2"/>
    <row r="16565" ht="12.75" customHeight="1" x14ac:dyDescent="0.2"/>
    <row r="16566" ht="12.75" customHeight="1" x14ac:dyDescent="0.2"/>
    <row r="16567" ht="12.75" customHeight="1" x14ac:dyDescent="0.2"/>
    <row r="16568" ht="12.75" customHeight="1" x14ac:dyDescent="0.2"/>
    <row r="16569" ht="12.75" customHeight="1" x14ac:dyDescent="0.2"/>
    <row r="16570" ht="12.75" customHeight="1" x14ac:dyDescent="0.2"/>
    <row r="16571" ht="12.75" customHeight="1" x14ac:dyDescent="0.2"/>
    <row r="16572" ht="12.75" customHeight="1" x14ac:dyDescent="0.2"/>
    <row r="16573" ht="12.75" customHeight="1" x14ac:dyDescent="0.2"/>
    <row r="16574" ht="12.75" customHeight="1" x14ac:dyDescent="0.2"/>
    <row r="16575" ht="12.75" customHeight="1" x14ac:dyDescent="0.2"/>
    <row r="16576" ht="12.75" customHeight="1" x14ac:dyDescent="0.2"/>
    <row r="16577" ht="12.75" customHeight="1" x14ac:dyDescent="0.2"/>
    <row r="16578" ht="12.75" customHeight="1" x14ac:dyDescent="0.2"/>
    <row r="16579" ht="12.75" customHeight="1" x14ac:dyDescent="0.2"/>
    <row r="16580" ht="12.75" customHeight="1" x14ac:dyDescent="0.2"/>
    <row r="16581" ht="12.75" customHeight="1" x14ac:dyDescent="0.2"/>
    <row r="16582" ht="12.75" customHeight="1" x14ac:dyDescent="0.2"/>
    <row r="16583" ht="12.75" customHeight="1" x14ac:dyDescent="0.2"/>
    <row r="16584" ht="12.75" customHeight="1" x14ac:dyDescent="0.2"/>
    <row r="16585" ht="12.75" customHeight="1" x14ac:dyDescent="0.2"/>
    <row r="16586" ht="12.75" customHeight="1" x14ac:dyDescent="0.2"/>
    <row r="16587" ht="12.75" customHeight="1" x14ac:dyDescent="0.2"/>
    <row r="16588" ht="12.75" customHeight="1" x14ac:dyDescent="0.2"/>
    <row r="16589" ht="12.75" customHeight="1" x14ac:dyDescent="0.2"/>
    <row r="16590" ht="12.75" customHeight="1" x14ac:dyDescent="0.2"/>
    <row r="16591" ht="12.75" customHeight="1" x14ac:dyDescent="0.2"/>
    <row r="16592" ht="12.75" customHeight="1" x14ac:dyDescent="0.2"/>
    <row r="16593" ht="12.75" customHeight="1" x14ac:dyDescent="0.2"/>
    <row r="16594" ht="12.75" customHeight="1" x14ac:dyDescent="0.2"/>
    <row r="16595" ht="12.75" customHeight="1" x14ac:dyDescent="0.2"/>
    <row r="16596" ht="12.75" customHeight="1" x14ac:dyDescent="0.2"/>
    <row r="16597" ht="12.75" customHeight="1" x14ac:dyDescent="0.2"/>
    <row r="16598" ht="12.75" customHeight="1" x14ac:dyDescent="0.2"/>
    <row r="16599" ht="12.75" customHeight="1" x14ac:dyDescent="0.2"/>
    <row r="16600" ht="12.75" customHeight="1" x14ac:dyDescent="0.2"/>
    <row r="16601" ht="12.75" customHeight="1" x14ac:dyDescent="0.2"/>
    <row r="16602" ht="12.75" customHeight="1" x14ac:dyDescent="0.2"/>
    <row r="16603" ht="12.75" customHeight="1" x14ac:dyDescent="0.2"/>
    <row r="16604" ht="12.75" customHeight="1" x14ac:dyDescent="0.2"/>
    <row r="16605" ht="12.75" customHeight="1" x14ac:dyDescent="0.2"/>
    <row r="16606" ht="12.75" customHeight="1" x14ac:dyDescent="0.2"/>
    <row r="16607" ht="12.75" customHeight="1" x14ac:dyDescent="0.2"/>
    <row r="16608" ht="12.75" customHeight="1" x14ac:dyDescent="0.2"/>
    <row r="16609" ht="12.75" customHeight="1" x14ac:dyDescent="0.2"/>
    <row r="16610" ht="12.75" customHeight="1" x14ac:dyDescent="0.2"/>
    <row r="16611" ht="12.75" customHeight="1" x14ac:dyDescent="0.2"/>
    <row r="16612" ht="12.75" customHeight="1" x14ac:dyDescent="0.2"/>
    <row r="16613" ht="12.75" customHeight="1" x14ac:dyDescent="0.2"/>
    <row r="16614" ht="12.75" customHeight="1" x14ac:dyDescent="0.2"/>
    <row r="16615" ht="12.75" customHeight="1" x14ac:dyDescent="0.2"/>
    <row r="16616" ht="12.75" customHeight="1" x14ac:dyDescent="0.2"/>
    <row r="16617" ht="12.75" customHeight="1" x14ac:dyDescent="0.2"/>
    <row r="16618" ht="12.75" customHeight="1" x14ac:dyDescent="0.2"/>
    <row r="16619" ht="12.75" customHeight="1" x14ac:dyDescent="0.2"/>
    <row r="16620" ht="12.75" customHeight="1" x14ac:dyDescent="0.2"/>
    <row r="16621" ht="12.75" customHeight="1" x14ac:dyDescent="0.2"/>
    <row r="16622" ht="12.75" customHeight="1" x14ac:dyDescent="0.2"/>
    <row r="16623" ht="12.75" customHeight="1" x14ac:dyDescent="0.2"/>
    <row r="16624" ht="12.75" customHeight="1" x14ac:dyDescent="0.2"/>
    <row r="16625" ht="12.75" customHeight="1" x14ac:dyDescent="0.2"/>
    <row r="16626" ht="12.75" customHeight="1" x14ac:dyDescent="0.2"/>
    <row r="16627" ht="12.75" customHeight="1" x14ac:dyDescent="0.2"/>
    <row r="16628" ht="12.75" customHeight="1" x14ac:dyDescent="0.2"/>
    <row r="16629" ht="12.75" customHeight="1" x14ac:dyDescent="0.2"/>
    <row r="16630" ht="12.75" customHeight="1" x14ac:dyDescent="0.2"/>
    <row r="16631" ht="12.75" customHeight="1" x14ac:dyDescent="0.2"/>
    <row r="16632" ht="12.75" customHeight="1" x14ac:dyDescent="0.2"/>
    <row r="16633" ht="12.75" customHeight="1" x14ac:dyDescent="0.2"/>
    <row r="16634" ht="12.75" customHeight="1" x14ac:dyDescent="0.2"/>
    <row r="16635" ht="12.75" customHeight="1" x14ac:dyDescent="0.2"/>
    <row r="16636" ht="12.75" customHeight="1" x14ac:dyDescent="0.2"/>
    <row r="16637" ht="12.75" customHeight="1" x14ac:dyDescent="0.2"/>
    <row r="16638" ht="12.75" customHeight="1" x14ac:dyDescent="0.2"/>
    <row r="16639" ht="12.75" customHeight="1" x14ac:dyDescent="0.2"/>
    <row r="16640" ht="12.75" customHeight="1" x14ac:dyDescent="0.2"/>
    <row r="16641" ht="12.75" customHeight="1" x14ac:dyDescent="0.2"/>
    <row r="16642" ht="12.75" customHeight="1" x14ac:dyDescent="0.2"/>
    <row r="16643" ht="12.75" customHeight="1" x14ac:dyDescent="0.2"/>
    <row r="16644" ht="12.75" customHeight="1" x14ac:dyDescent="0.2"/>
    <row r="16645" ht="12.75" customHeight="1" x14ac:dyDescent="0.2"/>
    <row r="16646" ht="12.75" customHeight="1" x14ac:dyDescent="0.2"/>
    <row r="16647" ht="12.75" customHeight="1" x14ac:dyDescent="0.2"/>
    <row r="16648" ht="12.75" customHeight="1" x14ac:dyDescent="0.2"/>
    <row r="16649" ht="12.75" customHeight="1" x14ac:dyDescent="0.2"/>
    <row r="16650" ht="12.75" customHeight="1" x14ac:dyDescent="0.2"/>
    <row r="16651" ht="12.75" customHeight="1" x14ac:dyDescent="0.2"/>
    <row r="16652" ht="12.75" customHeight="1" x14ac:dyDescent="0.2"/>
    <row r="16653" ht="12.75" customHeight="1" x14ac:dyDescent="0.2"/>
    <row r="16654" ht="12.75" customHeight="1" x14ac:dyDescent="0.2"/>
    <row r="16655" ht="12.75" customHeight="1" x14ac:dyDescent="0.2"/>
    <row r="16656" ht="12.75" customHeight="1" x14ac:dyDescent="0.2"/>
    <row r="16657" ht="12.75" customHeight="1" x14ac:dyDescent="0.2"/>
    <row r="16658" ht="12.75" customHeight="1" x14ac:dyDescent="0.2"/>
    <row r="16659" ht="12.75" customHeight="1" x14ac:dyDescent="0.2"/>
    <row r="16660" ht="12.75" customHeight="1" x14ac:dyDescent="0.2"/>
    <row r="16661" ht="12.75" customHeight="1" x14ac:dyDescent="0.2"/>
    <row r="16662" ht="12.75" customHeight="1" x14ac:dyDescent="0.2"/>
    <row r="16663" ht="12.75" customHeight="1" x14ac:dyDescent="0.2"/>
    <row r="16664" ht="12.75" customHeight="1" x14ac:dyDescent="0.2"/>
    <row r="16665" ht="12.75" customHeight="1" x14ac:dyDescent="0.2"/>
    <row r="16666" ht="12.75" customHeight="1" x14ac:dyDescent="0.2"/>
    <row r="16667" ht="12.75" customHeight="1" x14ac:dyDescent="0.2"/>
    <row r="16668" ht="12.75" customHeight="1" x14ac:dyDescent="0.2"/>
    <row r="16669" ht="12.75" customHeight="1" x14ac:dyDescent="0.2"/>
    <row r="16670" ht="12.75" customHeight="1" x14ac:dyDescent="0.2"/>
    <row r="16671" ht="12.75" customHeight="1" x14ac:dyDescent="0.2"/>
    <row r="16672" ht="12.75" customHeight="1" x14ac:dyDescent="0.2"/>
    <row r="16673" ht="12.75" customHeight="1" x14ac:dyDescent="0.2"/>
    <row r="16674" ht="12.75" customHeight="1" x14ac:dyDescent="0.2"/>
    <row r="16675" ht="12.75" customHeight="1" x14ac:dyDescent="0.2"/>
    <row r="16676" ht="12.75" customHeight="1" x14ac:dyDescent="0.2"/>
    <row r="16677" ht="12.75" customHeight="1" x14ac:dyDescent="0.2"/>
    <row r="16678" ht="12.75" customHeight="1" x14ac:dyDescent="0.2"/>
    <row r="16679" ht="12.75" customHeight="1" x14ac:dyDescent="0.2"/>
    <row r="16680" ht="12.75" customHeight="1" x14ac:dyDescent="0.2"/>
    <row r="16681" ht="12.75" customHeight="1" x14ac:dyDescent="0.2"/>
    <row r="16682" ht="12.75" customHeight="1" x14ac:dyDescent="0.2"/>
    <row r="16683" ht="12.75" customHeight="1" x14ac:dyDescent="0.2"/>
    <row r="16684" ht="12.75" customHeight="1" x14ac:dyDescent="0.2"/>
    <row r="16685" ht="12.75" customHeight="1" x14ac:dyDescent="0.2"/>
    <row r="16686" ht="12.75" customHeight="1" x14ac:dyDescent="0.2"/>
    <row r="16687" ht="12.75" customHeight="1" x14ac:dyDescent="0.2"/>
    <row r="16688" ht="12.75" customHeight="1" x14ac:dyDescent="0.2"/>
    <row r="16689" ht="12.75" customHeight="1" x14ac:dyDescent="0.2"/>
    <row r="16690" ht="12.75" customHeight="1" x14ac:dyDescent="0.2"/>
    <row r="16691" ht="12.75" customHeight="1" x14ac:dyDescent="0.2"/>
    <row r="16692" ht="12.75" customHeight="1" x14ac:dyDescent="0.2"/>
    <row r="16693" ht="12.75" customHeight="1" x14ac:dyDescent="0.2"/>
    <row r="16694" ht="12.75" customHeight="1" x14ac:dyDescent="0.2"/>
    <row r="16695" ht="12.75" customHeight="1" x14ac:dyDescent="0.2"/>
    <row r="16696" ht="12.75" customHeight="1" x14ac:dyDescent="0.2"/>
    <row r="16697" ht="12.75" customHeight="1" x14ac:dyDescent="0.2"/>
    <row r="16698" ht="12.75" customHeight="1" x14ac:dyDescent="0.2"/>
    <row r="16699" ht="12.75" customHeight="1" x14ac:dyDescent="0.2"/>
    <row r="16700" ht="12.75" customHeight="1" x14ac:dyDescent="0.2"/>
    <row r="16701" ht="12.75" customHeight="1" x14ac:dyDescent="0.2"/>
    <row r="16702" ht="12.75" customHeight="1" x14ac:dyDescent="0.2"/>
    <row r="16703" ht="12.75" customHeight="1" x14ac:dyDescent="0.2"/>
    <row r="16704" ht="12.75" customHeight="1" x14ac:dyDescent="0.2"/>
    <row r="16705" ht="12.75" customHeight="1" x14ac:dyDescent="0.2"/>
    <row r="16706" ht="12.75" customHeight="1" x14ac:dyDescent="0.2"/>
    <row r="16707" ht="12.75" customHeight="1" x14ac:dyDescent="0.2"/>
    <row r="16708" ht="12.75" customHeight="1" x14ac:dyDescent="0.2"/>
    <row r="16709" ht="12.75" customHeight="1" x14ac:dyDescent="0.2"/>
    <row r="16710" ht="12.75" customHeight="1" x14ac:dyDescent="0.2"/>
    <row r="16711" ht="12.75" customHeight="1" x14ac:dyDescent="0.2"/>
    <row r="16712" ht="12.75" customHeight="1" x14ac:dyDescent="0.2"/>
    <row r="16713" ht="12.75" customHeight="1" x14ac:dyDescent="0.2"/>
    <row r="16714" ht="12.75" customHeight="1" x14ac:dyDescent="0.2"/>
    <row r="16715" ht="12.75" customHeight="1" x14ac:dyDescent="0.2"/>
    <row r="16716" ht="12.75" customHeight="1" x14ac:dyDescent="0.2"/>
    <row r="16717" ht="12.75" customHeight="1" x14ac:dyDescent="0.2"/>
    <row r="16718" ht="12.75" customHeight="1" x14ac:dyDescent="0.2"/>
    <row r="16719" ht="12.75" customHeight="1" x14ac:dyDescent="0.2"/>
    <row r="16720" ht="12.75" customHeight="1" x14ac:dyDescent="0.2"/>
    <row r="16721" ht="12.75" customHeight="1" x14ac:dyDescent="0.2"/>
    <row r="16722" ht="12.75" customHeight="1" x14ac:dyDescent="0.2"/>
    <row r="16723" ht="12.75" customHeight="1" x14ac:dyDescent="0.2"/>
    <row r="16724" ht="12.75" customHeight="1" x14ac:dyDescent="0.2"/>
    <row r="16725" ht="12.75" customHeight="1" x14ac:dyDescent="0.2"/>
    <row r="16726" ht="12.75" customHeight="1" x14ac:dyDescent="0.2"/>
    <row r="16727" ht="12.75" customHeight="1" x14ac:dyDescent="0.2"/>
    <row r="16728" ht="12.75" customHeight="1" x14ac:dyDescent="0.2"/>
    <row r="16729" ht="12.75" customHeight="1" x14ac:dyDescent="0.2"/>
    <row r="16730" ht="12.75" customHeight="1" x14ac:dyDescent="0.2"/>
    <row r="16731" ht="12.75" customHeight="1" x14ac:dyDescent="0.2"/>
    <row r="16732" ht="12.75" customHeight="1" x14ac:dyDescent="0.2"/>
    <row r="16733" ht="12.75" customHeight="1" x14ac:dyDescent="0.2"/>
    <row r="16734" ht="12.75" customHeight="1" x14ac:dyDescent="0.2"/>
    <row r="16735" ht="12.75" customHeight="1" x14ac:dyDescent="0.2"/>
    <row r="16736" ht="12.75" customHeight="1" x14ac:dyDescent="0.2"/>
    <row r="16737" ht="12.75" customHeight="1" x14ac:dyDescent="0.2"/>
    <row r="16738" ht="12.75" customHeight="1" x14ac:dyDescent="0.2"/>
    <row r="16739" ht="12.75" customHeight="1" x14ac:dyDescent="0.2"/>
    <row r="16740" ht="12.75" customHeight="1" x14ac:dyDescent="0.2"/>
    <row r="16741" ht="12.75" customHeight="1" x14ac:dyDescent="0.2"/>
    <row r="16742" ht="12.75" customHeight="1" x14ac:dyDescent="0.2"/>
    <row r="16743" ht="12.75" customHeight="1" x14ac:dyDescent="0.2"/>
    <row r="16744" ht="12.75" customHeight="1" x14ac:dyDescent="0.2"/>
    <row r="16745" ht="12.75" customHeight="1" x14ac:dyDescent="0.2"/>
    <row r="16746" ht="12.75" customHeight="1" x14ac:dyDescent="0.2"/>
    <row r="16747" ht="12.75" customHeight="1" x14ac:dyDescent="0.2"/>
    <row r="16748" ht="12.75" customHeight="1" x14ac:dyDescent="0.2"/>
    <row r="16749" ht="12.75" customHeight="1" x14ac:dyDescent="0.2"/>
    <row r="16750" ht="12.75" customHeight="1" x14ac:dyDescent="0.2"/>
    <row r="16751" ht="12.75" customHeight="1" x14ac:dyDescent="0.2"/>
    <row r="16752" ht="12.75" customHeight="1" x14ac:dyDescent="0.2"/>
    <row r="16753" ht="12.75" customHeight="1" x14ac:dyDescent="0.2"/>
    <row r="16754" ht="12.75" customHeight="1" x14ac:dyDescent="0.2"/>
    <row r="16755" ht="12.75" customHeight="1" x14ac:dyDescent="0.2"/>
    <row r="16756" ht="12.75" customHeight="1" x14ac:dyDescent="0.2"/>
    <row r="16757" ht="12.75" customHeight="1" x14ac:dyDescent="0.2"/>
    <row r="16758" ht="12.75" customHeight="1" x14ac:dyDescent="0.2"/>
    <row r="16759" ht="12.75" customHeight="1" x14ac:dyDescent="0.2"/>
    <row r="16760" ht="12.75" customHeight="1" x14ac:dyDescent="0.2"/>
    <row r="16761" ht="12.75" customHeight="1" x14ac:dyDescent="0.2"/>
    <row r="16762" ht="12.75" customHeight="1" x14ac:dyDescent="0.2"/>
    <row r="16763" ht="12.75" customHeight="1" x14ac:dyDescent="0.2"/>
    <row r="16764" ht="12.75" customHeight="1" x14ac:dyDescent="0.2"/>
    <row r="16765" ht="12.75" customHeight="1" x14ac:dyDescent="0.2"/>
    <row r="16766" ht="12.75" customHeight="1" x14ac:dyDescent="0.2"/>
    <row r="16767" ht="12.75" customHeight="1" x14ac:dyDescent="0.2"/>
    <row r="16768" ht="12.75" customHeight="1" x14ac:dyDescent="0.2"/>
    <row r="16769" ht="12.75" customHeight="1" x14ac:dyDescent="0.2"/>
    <row r="16770" ht="12.75" customHeight="1" x14ac:dyDescent="0.2"/>
    <row r="16771" ht="12.75" customHeight="1" x14ac:dyDescent="0.2"/>
    <row r="16772" ht="12.75" customHeight="1" x14ac:dyDescent="0.2"/>
    <row r="16773" ht="12.75" customHeight="1" x14ac:dyDescent="0.2"/>
    <row r="16774" ht="12.75" customHeight="1" x14ac:dyDescent="0.2"/>
    <row r="16775" ht="12.75" customHeight="1" x14ac:dyDescent="0.2"/>
    <row r="16776" ht="12.75" customHeight="1" x14ac:dyDescent="0.2"/>
    <row r="16777" ht="12.75" customHeight="1" x14ac:dyDescent="0.2"/>
    <row r="16778" ht="12.75" customHeight="1" x14ac:dyDescent="0.2"/>
    <row r="16779" ht="12.75" customHeight="1" x14ac:dyDescent="0.2"/>
    <row r="16780" ht="12.75" customHeight="1" x14ac:dyDescent="0.2"/>
    <row r="16781" ht="12.75" customHeight="1" x14ac:dyDescent="0.2"/>
    <row r="16782" ht="12.75" customHeight="1" x14ac:dyDescent="0.2"/>
    <row r="16783" ht="12.75" customHeight="1" x14ac:dyDescent="0.2"/>
    <row r="16784" ht="12.75" customHeight="1" x14ac:dyDescent="0.2"/>
    <row r="16785" ht="12.75" customHeight="1" x14ac:dyDescent="0.2"/>
    <row r="16786" ht="12.75" customHeight="1" x14ac:dyDescent="0.2"/>
    <row r="16787" ht="12.75" customHeight="1" x14ac:dyDescent="0.2"/>
    <row r="16788" ht="12.75" customHeight="1" x14ac:dyDescent="0.2"/>
    <row r="16789" ht="12.75" customHeight="1" x14ac:dyDescent="0.2"/>
    <row r="16790" ht="12.75" customHeight="1" x14ac:dyDescent="0.2"/>
    <row r="16791" ht="12.75" customHeight="1" x14ac:dyDescent="0.2"/>
    <row r="16792" ht="12.75" customHeight="1" x14ac:dyDescent="0.2"/>
    <row r="16793" ht="12.75" customHeight="1" x14ac:dyDescent="0.2"/>
    <row r="16794" ht="12.75" customHeight="1" x14ac:dyDescent="0.2"/>
    <row r="16795" ht="12.75" customHeight="1" x14ac:dyDescent="0.2"/>
    <row r="16796" ht="12.75" customHeight="1" x14ac:dyDescent="0.2"/>
    <row r="16797" ht="12.75" customHeight="1" x14ac:dyDescent="0.2"/>
    <row r="16798" ht="12.75" customHeight="1" x14ac:dyDescent="0.2"/>
    <row r="16799" ht="12.75" customHeight="1" x14ac:dyDescent="0.2"/>
    <row r="16800" ht="12.75" customHeight="1" x14ac:dyDescent="0.2"/>
    <row r="16801" ht="12.75" customHeight="1" x14ac:dyDescent="0.2"/>
    <row r="16802" ht="12.75" customHeight="1" x14ac:dyDescent="0.2"/>
    <row r="16803" ht="12.75" customHeight="1" x14ac:dyDescent="0.2"/>
    <row r="16804" ht="12.75" customHeight="1" x14ac:dyDescent="0.2"/>
    <row r="16805" ht="12.75" customHeight="1" x14ac:dyDescent="0.2"/>
    <row r="16806" ht="12.75" customHeight="1" x14ac:dyDescent="0.2"/>
    <row r="16807" ht="12.75" customHeight="1" x14ac:dyDescent="0.2"/>
    <row r="16808" ht="12.75" customHeight="1" x14ac:dyDescent="0.2"/>
    <row r="16809" ht="12.75" customHeight="1" x14ac:dyDescent="0.2"/>
    <row r="16810" ht="12.75" customHeight="1" x14ac:dyDescent="0.2"/>
    <row r="16811" ht="12.75" customHeight="1" x14ac:dyDescent="0.2"/>
    <row r="16812" ht="12.75" customHeight="1" x14ac:dyDescent="0.2"/>
    <row r="16813" ht="12.75" customHeight="1" x14ac:dyDescent="0.2"/>
    <row r="16814" ht="12.75" customHeight="1" x14ac:dyDescent="0.2"/>
    <row r="16815" ht="12.75" customHeight="1" x14ac:dyDescent="0.2"/>
    <row r="16816" ht="12.75" customHeight="1" x14ac:dyDescent="0.2"/>
    <row r="16817" ht="12.75" customHeight="1" x14ac:dyDescent="0.2"/>
    <row r="16818" ht="12.75" customHeight="1" x14ac:dyDescent="0.2"/>
    <row r="16819" ht="12.75" customHeight="1" x14ac:dyDescent="0.2"/>
    <row r="16820" ht="12.75" customHeight="1" x14ac:dyDescent="0.2"/>
    <row r="16821" ht="12.75" customHeight="1" x14ac:dyDescent="0.2"/>
    <row r="16822" ht="12.75" customHeight="1" x14ac:dyDescent="0.2"/>
    <row r="16823" ht="12.75" customHeight="1" x14ac:dyDescent="0.2"/>
    <row r="16824" ht="12.75" customHeight="1" x14ac:dyDescent="0.2"/>
    <row r="16825" ht="12.75" customHeight="1" x14ac:dyDescent="0.2"/>
    <row r="16826" ht="12.75" customHeight="1" x14ac:dyDescent="0.2"/>
    <row r="16827" ht="12.75" customHeight="1" x14ac:dyDescent="0.2"/>
    <row r="16828" ht="12.75" customHeight="1" x14ac:dyDescent="0.2"/>
    <row r="16829" ht="12.75" customHeight="1" x14ac:dyDescent="0.2"/>
    <row r="16830" ht="12.75" customHeight="1" x14ac:dyDescent="0.2"/>
    <row r="16831" ht="12.75" customHeight="1" x14ac:dyDescent="0.2"/>
    <row r="16832" ht="12.75" customHeight="1" x14ac:dyDescent="0.2"/>
    <row r="16833" ht="12.75" customHeight="1" x14ac:dyDescent="0.2"/>
    <row r="16834" ht="12.75" customHeight="1" x14ac:dyDescent="0.2"/>
    <row r="16835" ht="12.75" customHeight="1" x14ac:dyDescent="0.2"/>
    <row r="16836" ht="12.75" customHeight="1" x14ac:dyDescent="0.2"/>
    <row r="16837" ht="12.75" customHeight="1" x14ac:dyDescent="0.2"/>
    <row r="16838" ht="12.75" customHeight="1" x14ac:dyDescent="0.2"/>
    <row r="16839" ht="12.75" customHeight="1" x14ac:dyDescent="0.2"/>
    <row r="16840" ht="12.75" customHeight="1" x14ac:dyDescent="0.2"/>
    <row r="16841" ht="12.75" customHeight="1" x14ac:dyDescent="0.2"/>
    <row r="16842" ht="12.75" customHeight="1" x14ac:dyDescent="0.2"/>
    <row r="16843" ht="12.75" customHeight="1" x14ac:dyDescent="0.2"/>
    <row r="16844" ht="12.75" customHeight="1" x14ac:dyDescent="0.2"/>
    <row r="16845" ht="12.75" customHeight="1" x14ac:dyDescent="0.2"/>
    <row r="16846" ht="12.75" customHeight="1" x14ac:dyDescent="0.2"/>
    <row r="16847" ht="12.75" customHeight="1" x14ac:dyDescent="0.2"/>
    <row r="16848" ht="12.75" customHeight="1" x14ac:dyDescent="0.2"/>
    <row r="16849" ht="12.75" customHeight="1" x14ac:dyDescent="0.2"/>
    <row r="16850" ht="12.75" customHeight="1" x14ac:dyDescent="0.2"/>
    <row r="16851" ht="12.75" customHeight="1" x14ac:dyDescent="0.2"/>
    <row r="16852" ht="12.75" customHeight="1" x14ac:dyDescent="0.2"/>
    <row r="16853" ht="12.75" customHeight="1" x14ac:dyDescent="0.2"/>
    <row r="16854" ht="12.75" customHeight="1" x14ac:dyDescent="0.2"/>
    <row r="16855" ht="12.75" customHeight="1" x14ac:dyDescent="0.2"/>
    <row r="16856" ht="12.75" customHeight="1" x14ac:dyDescent="0.2"/>
    <row r="16857" ht="12.75" customHeight="1" x14ac:dyDescent="0.2"/>
    <row r="16858" ht="12.75" customHeight="1" x14ac:dyDescent="0.2"/>
    <row r="16859" ht="12.75" customHeight="1" x14ac:dyDescent="0.2"/>
    <row r="16860" ht="12.75" customHeight="1" x14ac:dyDescent="0.2"/>
    <row r="16861" ht="12.75" customHeight="1" x14ac:dyDescent="0.2"/>
    <row r="16862" ht="12.75" customHeight="1" x14ac:dyDescent="0.2"/>
    <row r="16863" ht="12.75" customHeight="1" x14ac:dyDescent="0.2"/>
    <row r="16864" ht="12.75" customHeight="1" x14ac:dyDescent="0.2"/>
    <row r="16865" ht="12.75" customHeight="1" x14ac:dyDescent="0.2"/>
    <row r="16866" ht="12.75" customHeight="1" x14ac:dyDescent="0.2"/>
    <row r="16867" ht="12.75" customHeight="1" x14ac:dyDescent="0.2"/>
    <row r="16868" ht="12.75" customHeight="1" x14ac:dyDescent="0.2"/>
    <row r="16869" ht="12.75" customHeight="1" x14ac:dyDescent="0.2"/>
    <row r="16870" ht="12.75" customHeight="1" x14ac:dyDescent="0.2"/>
    <row r="16871" ht="12.75" customHeight="1" x14ac:dyDescent="0.2"/>
    <row r="16872" ht="12.75" customHeight="1" x14ac:dyDescent="0.2"/>
    <row r="16873" ht="12.75" customHeight="1" x14ac:dyDescent="0.2"/>
    <row r="16874" ht="12.75" customHeight="1" x14ac:dyDescent="0.2"/>
    <row r="16875" ht="12.75" customHeight="1" x14ac:dyDescent="0.2"/>
    <row r="16876" ht="12.75" customHeight="1" x14ac:dyDescent="0.2"/>
    <row r="16877" ht="12.75" customHeight="1" x14ac:dyDescent="0.2"/>
    <row r="16878" ht="12.75" customHeight="1" x14ac:dyDescent="0.2"/>
    <row r="16879" ht="12.75" customHeight="1" x14ac:dyDescent="0.2"/>
    <row r="16880" ht="12.75" customHeight="1" x14ac:dyDescent="0.2"/>
    <row r="16881" ht="12.75" customHeight="1" x14ac:dyDescent="0.2"/>
    <row r="16882" ht="12.75" customHeight="1" x14ac:dyDescent="0.2"/>
    <row r="16883" ht="12.75" customHeight="1" x14ac:dyDescent="0.2"/>
    <row r="16884" ht="12.75" customHeight="1" x14ac:dyDescent="0.2"/>
    <row r="16885" ht="12.75" customHeight="1" x14ac:dyDescent="0.2"/>
    <row r="16886" ht="12.75" customHeight="1" x14ac:dyDescent="0.2"/>
    <row r="16887" ht="12.75" customHeight="1" x14ac:dyDescent="0.2"/>
    <row r="16888" ht="12.75" customHeight="1" x14ac:dyDescent="0.2"/>
    <row r="16889" ht="12.75" customHeight="1" x14ac:dyDescent="0.2"/>
    <row r="16890" ht="12.75" customHeight="1" x14ac:dyDescent="0.2"/>
    <row r="16891" ht="12.75" customHeight="1" x14ac:dyDescent="0.2"/>
    <row r="16892" ht="12.75" customHeight="1" x14ac:dyDescent="0.2"/>
    <row r="16893" ht="12.75" customHeight="1" x14ac:dyDescent="0.2"/>
    <row r="16894" ht="12.75" customHeight="1" x14ac:dyDescent="0.2"/>
    <row r="16895" ht="12.75" customHeight="1" x14ac:dyDescent="0.2"/>
    <row r="16896" ht="12.75" customHeight="1" x14ac:dyDescent="0.2"/>
    <row r="16897" ht="12.75" customHeight="1" x14ac:dyDescent="0.2"/>
    <row r="16898" ht="12.75" customHeight="1" x14ac:dyDescent="0.2"/>
    <row r="16899" ht="12.75" customHeight="1" x14ac:dyDescent="0.2"/>
    <row r="16900" ht="12.75" customHeight="1" x14ac:dyDescent="0.2"/>
    <row r="16901" ht="12.75" customHeight="1" x14ac:dyDescent="0.2"/>
    <row r="16902" ht="12.75" customHeight="1" x14ac:dyDescent="0.2"/>
    <row r="16903" ht="12.75" customHeight="1" x14ac:dyDescent="0.2"/>
    <row r="16904" ht="12.75" customHeight="1" x14ac:dyDescent="0.2"/>
    <row r="16905" ht="12.75" customHeight="1" x14ac:dyDescent="0.2"/>
    <row r="16906" ht="12.75" customHeight="1" x14ac:dyDescent="0.2"/>
    <row r="16907" ht="12.75" customHeight="1" x14ac:dyDescent="0.2"/>
    <row r="16908" ht="12.75" customHeight="1" x14ac:dyDescent="0.2"/>
    <row r="16909" ht="12.75" customHeight="1" x14ac:dyDescent="0.2"/>
    <row r="16910" ht="12.75" customHeight="1" x14ac:dyDescent="0.2"/>
    <row r="16911" ht="12.75" customHeight="1" x14ac:dyDescent="0.2"/>
    <row r="16912" ht="12.75" customHeight="1" x14ac:dyDescent="0.2"/>
    <row r="16913" ht="12.75" customHeight="1" x14ac:dyDescent="0.2"/>
    <row r="16914" ht="12.75" customHeight="1" x14ac:dyDescent="0.2"/>
    <row r="16915" ht="12.75" customHeight="1" x14ac:dyDescent="0.2"/>
    <row r="16916" ht="12.75" customHeight="1" x14ac:dyDescent="0.2"/>
    <row r="16917" ht="12.75" customHeight="1" x14ac:dyDescent="0.2"/>
    <row r="16918" ht="12.75" customHeight="1" x14ac:dyDescent="0.2"/>
    <row r="16919" ht="12.75" customHeight="1" x14ac:dyDescent="0.2"/>
    <row r="16920" ht="12.75" customHeight="1" x14ac:dyDescent="0.2"/>
    <row r="16921" ht="12.75" customHeight="1" x14ac:dyDescent="0.2"/>
    <row r="16922" ht="12.75" customHeight="1" x14ac:dyDescent="0.2"/>
    <row r="16923" ht="12.75" customHeight="1" x14ac:dyDescent="0.2"/>
    <row r="16924" ht="12.75" customHeight="1" x14ac:dyDescent="0.2"/>
    <row r="16925" ht="12.75" customHeight="1" x14ac:dyDescent="0.2"/>
    <row r="16926" ht="12.75" customHeight="1" x14ac:dyDescent="0.2"/>
    <row r="16927" ht="12.75" customHeight="1" x14ac:dyDescent="0.2"/>
    <row r="16928" ht="12.75" customHeight="1" x14ac:dyDescent="0.2"/>
    <row r="16929" ht="12.75" customHeight="1" x14ac:dyDescent="0.2"/>
    <row r="16930" ht="12.75" customHeight="1" x14ac:dyDescent="0.2"/>
    <row r="16931" ht="12.75" customHeight="1" x14ac:dyDescent="0.2"/>
    <row r="16932" ht="12.75" customHeight="1" x14ac:dyDescent="0.2"/>
    <row r="16933" ht="12.75" customHeight="1" x14ac:dyDescent="0.2"/>
    <row r="16934" ht="12.75" customHeight="1" x14ac:dyDescent="0.2"/>
    <row r="16935" ht="12.75" customHeight="1" x14ac:dyDescent="0.2"/>
    <row r="16936" ht="12.75" customHeight="1" x14ac:dyDescent="0.2"/>
    <row r="16937" ht="12.75" customHeight="1" x14ac:dyDescent="0.2"/>
    <row r="16938" ht="12.75" customHeight="1" x14ac:dyDescent="0.2"/>
    <row r="16939" ht="12.75" customHeight="1" x14ac:dyDescent="0.2"/>
    <row r="16940" ht="12.75" customHeight="1" x14ac:dyDescent="0.2"/>
    <row r="16941" ht="12.75" customHeight="1" x14ac:dyDescent="0.2"/>
    <row r="16942" ht="12.75" customHeight="1" x14ac:dyDescent="0.2"/>
    <row r="16943" ht="12.75" customHeight="1" x14ac:dyDescent="0.2"/>
    <row r="16944" ht="12.75" customHeight="1" x14ac:dyDescent="0.2"/>
    <row r="16945" ht="12.75" customHeight="1" x14ac:dyDescent="0.2"/>
    <row r="16946" ht="12.75" customHeight="1" x14ac:dyDescent="0.2"/>
    <row r="16947" ht="12.75" customHeight="1" x14ac:dyDescent="0.2"/>
    <row r="16948" ht="12.75" customHeight="1" x14ac:dyDescent="0.2"/>
    <row r="16949" ht="12.75" customHeight="1" x14ac:dyDescent="0.2"/>
    <row r="16950" ht="12.75" customHeight="1" x14ac:dyDescent="0.2"/>
    <row r="16951" ht="12.75" customHeight="1" x14ac:dyDescent="0.2"/>
    <row r="16952" ht="12.75" customHeight="1" x14ac:dyDescent="0.2"/>
    <row r="16953" ht="12.75" customHeight="1" x14ac:dyDescent="0.2"/>
    <row r="16954" ht="12.75" customHeight="1" x14ac:dyDescent="0.2"/>
    <row r="16955" ht="12.75" customHeight="1" x14ac:dyDescent="0.2"/>
    <row r="16956" ht="12.75" customHeight="1" x14ac:dyDescent="0.2"/>
    <row r="16957" ht="12.75" customHeight="1" x14ac:dyDescent="0.2"/>
    <row r="16958" ht="12.75" customHeight="1" x14ac:dyDescent="0.2"/>
    <row r="16959" ht="12.75" customHeight="1" x14ac:dyDescent="0.2"/>
    <row r="16960" ht="12.75" customHeight="1" x14ac:dyDescent="0.2"/>
    <row r="16961" ht="12.75" customHeight="1" x14ac:dyDescent="0.2"/>
    <row r="16962" ht="12.75" customHeight="1" x14ac:dyDescent="0.2"/>
    <row r="16963" ht="12.75" customHeight="1" x14ac:dyDescent="0.2"/>
    <row r="16964" ht="12.75" customHeight="1" x14ac:dyDescent="0.2"/>
    <row r="16965" ht="12.75" customHeight="1" x14ac:dyDescent="0.2"/>
    <row r="16966" ht="12.75" customHeight="1" x14ac:dyDescent="0.2"/>
    <row r="16967" ht="12.75" customHeight="1" x14ac:dyDescent="0.2"/>
    <row r="16968" ht="12.75" customHeight="1" x14ac:dyDescent="0.2"/>
    <row r="16969" ht="12.75" customHeight="1" x14ac:dyDescent="0.2"/>
    <row r="16970" ht="12.75" customHeight="1" x14ac:dyDescent="0.2"/>
    <row r="16971" ht="12.75" customHeight="1" x14ac:dyDescent="0.2"/>
    <row r="16972" ht="12.75" customHeight="1" x14ac:dyDescent="0.2"/>
    <row r="16973" ht="12.75" customHeight="1" x14ac:dyDescent="0.2"/>
    <row r="16974" ht="12.75" customHeight="1" x14ac:dyDescent="0.2"/>
    <row r="16975" ht="12.75" customHeight="1" x14ac:dyDescent="0.2"/>
    <row r="16976" ht="12.75" customHeight="1" x14ac:dyDescent="0.2"/>
    <row r="16977" ht="12.75" customHeight="1" x14ac:dyDescent="0.2"/>
    <row r="16978" ht="12.75" customHeight="1" x14ac:dyDescent="0.2"/>
    <row r="16979" ht="12.75" customHeight="1" x14ac:dyDescent="0.2"/>
    <row r="16980" ht="12.75" customHeight="1" x14ac:dyDescent="0.2"/>
    <row r="16981" ht="12.75" customHeight="1" x14ac:dyDescent="0.2"/>
    <row r="16982" ht="12.75" customHeight="1" x14ac:dyDescent="0.2"/>
    <row r="16983" ht="12.75" customHeight="1" x14ac:dyDescent="0.2"/>
    <row r="16984" ht="12.75" customHeight="1" x14ac:dyDescent="0.2"/>
    <row r="16985" ht="12.75" customHeight="1" x14ac:dyDescent="0.2"/>
    <row r="16986" ht="12.75" customHeight="1" x14ac:dyDescent="0.2"/>
    <row r="16987" ht="12.75" customHeight="1" x14ac:dyDescent="0.2"/>
    <row r="16988" ht="12.75" customHeight="1" x14ac:dyDescent="0.2"/>
    <row r="16989" ht="12.75" customHeight="1" x14ac:dyDescent="0.2"/>
    <row r="16990" ht="12.75" customHeight="1" x14ac:dyDescent="0.2"/>
    <row r="16991" ht="12.75" customHeight="1" x14ac:dyDescent="0.2"/>
    <row r="16992" ht="12.75" customHeight="1" x14ac:dyDescent="0.2"/>
    <row r="16993" ht="12.75" customHeight="1" x14ac:dyDescent="0.2"/>
    <row r="16994" ht="12.75" customHeight="1" x14ac:dyDescent="0.2"/>
    <row r="16995" ht="12.75" customHeight="1" x14ac:dyDescent="0.2"/>
    <row r="16996" ht="12.75" customHeight="1" x14ac:dyDescent="0.2"/>
    <row r="16997" ht="12.75" customHeight="1" x14ac:dyDescent="0.2"/>
    <row r="16998" ht="12.75" customHeight="1" x14ac:dyDescent="0.2"/>
    <row r="16999" ht="12.75" customHeight="1" x14ac:dyDescent="0.2"/>
    <row r="17000" ht="12.75" customHeight="1" x14ac:dyDescent="0.2"/>
    <row r="17001" ht="12.75" customHeight="1" x14ac:dyDescent="0.2"/>
    <row r="17002" ht="12.75" customHeight="1" x14ac:dyDescent="0.2"/>
    <row r="17003" ht="12.75" customHeight="1" x14ac:dyDescent="0.2"/>
    <row r="17004" ht="12.75" customHeight="1" x14ac:dyDescent="0.2"/>
    <row r="17005" ht="12.75" customHeight="1" x14ac:dyDescent="0.2"/>
    <row r="17006" ht="12.75" customHeight="1" x14ac:dyDescent="0.2"/>
    <row r="17007" ht="12.75" customHeight="1" x14ac:dyDescent="0.2"/>
    <row r="17008" ht="12.75" customHeight="1" x14ac:dyDescent="0.2"/>
    <row r="17009" ht="12.75" customHeight="1" x14ac:dyDescent="0.2"/>
    <row r="17010" ht="12.75" customHeight="1" x14ac:dyDescent="0.2"/>
    <row r="17011" ht="12.75" customHeight="1" x14ac:dyDescent="0.2"/>
    <row r="17012" ht="12.75" customHeight="1" x14ac:dyDescent="0.2"/>
    <row r="17013" ht="12.75" customHeight="1" x14ac:dyDescent="0.2"/>
    <row r="17014" ht="12.75" customHeight="1" x14ac:dyDescent="0.2"/>
    <row r="17015" ht="12.75" customHeight="1" x14ac:dyDescent="0.2"/>
    <row r="17016" ht="12.75" customHeight="1" x14ac:dyDescent="0.2"/>
    <row r="17017" ht="12.75" customHeight="1" x14ac:dyDescent="0.2"/>
    <row r="17018" ht="12.75" customHeight="1" x14ac:dyDescent="0.2"/>
    <row r="17019" ht="12.75" customHeight="1" x14ac:dyDescent="0.2"/>
    <row r="17020" ht="12.75" customHeight="1" x14ac:dyDescent="0.2"/>
    <row r="17021" ht="12.75" customHeight="1" x14ac:dyDescent="0.2"/>
    <row r="17022" ht="12.75" customHeight="1" x14ac:dyDescent="0.2"/>
    <row r="17023" ht="12.75" customHeight="1" x14ac:dyDescent="0.2"/>
    <row r="17024" ht="12.75" customHeight="1" x14ac:dyDescent="0.2"/>
    <row r="17025" ht="12.75" customHeight="1" x14ac:dyDescent="0.2"/>
    <row r="17026" ht="12.75" customHeight="1" x14ac:dyDescent="0.2"/>
    <row r="17027" ht="12.75" customHeight="1" x14ac:dyDescent="0.2"/>
    <row r="17028" ht="12.75" customHeight="1" x14ac:dyDescent="0.2"/>
    <row r="17029" ht="12.75" customHeight="1" x14ac:dyDescent="0.2"/>
    <row r="17030" ht="12.75" customHeight="1" x14ac:dyDescent="0.2"/>
    <row r="17031" ht="12.75" customHeight="1" x14ac:dyDescent="0.2"/>
    <row r="17032" ht="12.75" customHeight="1" x14ac:dyDescent="0.2"/>
    <row r="17033" ht="12.75" customHeight="1" x14ac:dyDescent="0.2"/>
    <row r="17034" ht="12.75" customHeight="1" x14ac:dyDescent="0.2"/>
    <row r="17035" ht="12.75" customHeight="1" x14ac:dyDescent="0.2"/>
    <row r="17036" ht="12.75" customHeight="1" x14ac:dyDescent="0.2"/>
    <row r="17037" ht="12.75" customHeight="1" x14ac:dyDescent="0.2"/>
    <row r="17038" ht="12.75" customHeight="1" x14ac:dyDescent="0.2"/>
    <row r="17039" ht="12.75" customHeight="1" x14ac:dyDescent="0.2"/>
    <row r="17040" ht="12.75" customHeight="1" x14ac:dyDescent="0.2"/>
    <row r="17041" ht="12.75" customHeight="1" x14ac:dyDescent="0.2"/>
    <row r="17042" ht="12.75" customHeight="1" x14ac:dyDescent="0.2"/>
    <row r="17043" ht="12.75" customHeight="1" x14ac:dyDescent="0.2"/>
    <row r="17044" ht="12.75" customHeight="1" x14ac:dyDescent="0.2"/>
    <row r="17045" ht="12.75" customHeight="1" x14ac:dyDescent="0.2"/>
    <row r="17046" ht="12.75" customHeight="1" x14ac:dyDescent="0.2"/>
    <row r="17047" ht="12.75" customHeight="1" x14ac:dyDescent="0.2"/>
    <row r="17048" ht="12.75" customHeight="1" x14ac:dyDescent="0.2"/>
    <row r="17049" ht="12.75" customHeight="1" x14ac:dyDescent="0.2"/>
    <row r="17050" ht="12.75" customHeight="1" x14ac:dyDescent="0.2"/>
    <row r="17051" ht="12.75" customHeight="1" x14ac:dyDescent="0.2"/>
    <row r="17052" ht="12.75" customHeight="1" x14ac:dyDescent="0.2"/>
    <row r="17053" ht="12.75" customHeight="1" x14ac:dyDescent="0.2"/>
    <row r="17054" ht="12.75" customHeight="1" x14ac:dyDescent="0.2"/>
    <row r="17055" ht="12.75" customHeight="1" x14ac:dyDescent="0.2"/>
    <row r="17056" ht="12.75" customHeight="1" x14ac:dyDescent="0.2"/>
    <row r="17057" ht="12.75" customHeight="1" x14ac:dyDescent="0.2"/>
    <row r="17058" ht="12.75" customHeight="1" x14ac:dyDescent="0.2"/>
    <row r="17059" ht="12.75" customHeight="1" x14ac:dyDescent="0.2"/>
    <row r="17060" ht="12.75" customHeight="1" x14ac:dyDescent="0.2"/>
    <row r="17061" ht="12.75" customHeight="1" x14ac:dyDescent="0.2"/>
    <row r="17062" ht="12.75" customHeight="1" x14ac:dyDescent="0.2"/>
    <row r="17063" ht="12.75" customHeight="1" x14ac:dyDescent="0.2"/>
    <row r="17064" ht="12.75" customHeight="1" x14ac:dyDescent="0.2"/>
    <row r="17065" ht="12.75" customHeight="1" x14ac:dyDescent="0.2"/>
    <row r="17066" ht="12.75" customHeight="1" x14ac:dyDescent="0.2"/>
    <row r="17067" ht="12.75" customHeight="1" x14ac:dyDescent="0.2"/>
    <row r="17068" ht="12.75" customHeight="1" x14ac:dyDescent="0.2"/>
    <row r="17069" ht="12.75" customHeight="1" x14ac:dyDescent="0.2"/>
    <row r="17070" ht="12.75" customHeight="1" x14ac:dyDescent="0.2"/>
    <row r="17071" ht="12.75" customHeight="1" x14ac:dyDescent="0.2"/>
    <row r="17072" ht="12.75" customHeight="1" x14ac:dyDescent="0.2"/>
    <row r="17073" ht="12.75" customHeight="1" x14ac:dyDescent="0.2"/>
    <row r="17074" ht="12.75" customHeight="1" x14ac:dyDescent="0.2"/>
    <row r="17075" ht="12.75" customHeight="1" x14ac:dyDescent="0.2"/>
    <row r="17076" ht="12.75" customHeight="1" x14ac:dyDescent="0.2"/>
    <row r="17077" ht="12.75" customHeight="1" x14ac:dyDescent="0.2"/>
    <row r="17078" ht="12.75" customHeight="1" x14ac:dyDescent="0.2"/>
    <row r="17079" ht="12.75" customHeight="1" x14ac:dyDescent="0.2"/>
    <row r="17080" ht="12.75" customHeight="1" x14ac:dyDescent="0.2"/>
    <row r="17081" ht="12.75" customHeight="1" x14ac:dyDescent="0.2"/>
    <row r="17082" ht="12.75" customHeight="1" x14ac:dyDescent="0.2"/>
    <row r="17083" ht="12.75" customHeight="1" x14ac:dyDescent="0.2"/>
    <row r="17084" ht="12.75" customHeight="1" x14ac:dyDescent="0.2"/>
    <row r="17085" ht="12.75" customHeight="1" x14ac:dyDescent="0.2"/>
    <row r="17086" ht="12.75" customHeight="1" x14ac:dyDescent="0.2"/>
    <row r="17087" ht="12.75" customHeight="1" x14ac:dyDescent="0.2"/>
    <row r="17088" ht="12.75" customHeight="1" x14ac:dyDescent="0.2"/>
    <row r="17089" ht="12.75" customHeight="1" x14ac:dyDescent="0.2"/>
    <row r="17090" ht="12.75" customHeight="1" x14ac:dyDescent="0.2"/>
    <row r="17091" ht="12.75" customHeight="1" x14ac:dyDescent="0.2"/>
    <row r="17092" ht="12.75" customHeight="1" x14ac:dyDescent="0.2"/>
    <row r="17093" ht="12.75" customHeight="1" x14ac:dyDescent="0.2"/>
    <row r="17094" ht="12.75" customHeight="1" x14ac:dyDescent="0.2"/>
    <row r="17095" ht="12.75" customHeight="1" x14ac:dyDescent="0.2"/>
    <row r="17096" ht="12.75" customHeight="1" x14ac:dyDescent="0.2"/>
    <row r="17097" ht="12.75" customHeight="1" x14ac:dyDescent="0.2"/>
    <row r="17098" ht="12.75" customHeight="1" x14ac:dyDescent="0.2"/>
    <row r="17099" ht="12.75" customHeight="1" x14ac:dyDescent="0.2"/>
    <row r="17100" ht="12.75" customHeight="1" x14ac:dyDescent="0.2"/>
    <row r="17101" ht="12.75" customHeight="1" x14ac:dyDescent="0.2"/>
    <row r="17102" ht="12.75" customHeight="1" x14ac:dyDescent="0.2"/>
    <row r="17103" ht="12.75" customHeight="1" x14ac:dyDescent="0.2"/>
    <row r="17104" ht="12.75" customHeight="1" x14ac:dyDescent="0.2"/>
    <row r="17105" ht="12.75" customHeight="1" x14ac:dyDescent="0.2"/>
    <row r="17106" ht="12.75" customHeight="1" x14ac:dyDescent="0.2"/>
    <row r="17107" ht="12.75" customHeight="1" x14ac:dyDescent="0.2"/>
    <row r="17108" ht="12.75" customHeight="1" x14ac:dyDescent="0.2"/>
    <row r="17109" ht="12.75" customHeight="1" x14ac:dyDescent="0.2"/>
    <row r="17110" ht="12.75" customHeight="1" x14ac:dyDescent="0.2"/>
    <row r="17111" ht="12.75" customHeight="1" x14ac:dyDescent="0.2"/>
    <row r="17112" ht="12.75" customHeight="1" x14ac:dyDescent="0.2"/>
    <row r="17113" ht="12.75" customHeight="1" x14ac:dyDescent="0.2"/>
    <row r="17114" ht="12.75" customHeight="1" x14ac:dyDescent="0.2"/>
    <row r="17115" ht="12.75" customHeight="1" x14ac:dyDescent="0.2"/>
    <row r="17116" ht="12.75" customHeight="1" x14ac:dyDescent="0.2"/>
    <row r="17117" ht="12.75" customHeight="1" x14ac:dyDescent="0.2"/>
    <row r="17118" ht="12.75" customHeight="1" x14ac:dyDescent="0.2"/>
    <row r="17119" ht="12.75" customHeight="1" x14ac:dyDescent="0.2"/>
    <row r="17120" ht="12.75" customHeight="1" x14ac:dyDescent="0.2"/>
    <row r="17121" ht="12.75" customHeight="1" x14ac:dyDescent="0.2"/>
    <row r="17122" ht="12.75" customHeight="1" x14ac:dyDescent="0.2"/>
    <row r="17123" ht="12.75" customHeight="1" x14ac:dyDescent="0.2"/>
    <row r="17124" ht="12.75" customHeight="1" x14ac:dyDescent="0.2"/>
    <row r="17125" ht="12.75" customHeight="1" x14ac:dyDescent="0.2"/>
    <row r="17126" ht="12.75" customHeight="1" x14ac:dyDescent="0.2"/>
    <row r="17127" ht="12.75" customHeight="1" x14ac:dyDescent="0.2"/>
    <row r="17128" ht="12.75" customHeight="1" x14ac:dyDescent="0.2"/>
    <row r="17129" ht="12.75" customHeight="1" x14ac:dyDescent="0.2"/>
    <row r="17130" ht="12.75" customHeight="1" x14ac:dyDescent="0.2"/>
    <row r="17131" ht="12.75" customHeight="1" x14ac:dyDescent="0.2"/>
    <row r="17132" ht="12.75" customHeight="1" x14ac:dyDescent="0.2"/>
    <row r="17133" ht="12.75" customHeight="1" x14ac:dyDescent="0.2"/>
    <row r="17134" ht="12.75" customHeight="1" x14ac:dyDescent="0.2"/>
    <row r="17135" ht="12.75" customHeight="1" x14ac:dyDescent="0.2"/>
    <row r="17136" ht="12.75" customHeight="1" x14ac:dyDescent="0.2"/>
    <row r="17137" ht="12.75" customHeight="1" x14ac:dyDescent="0.2"/>
    <row r="17138" ht="12.75" customHeight="1" x14ac:dyDescent="0.2"/>
    <row r="17139" ht="12.75" customHeight="1" x14ac:dyDescent="0.2"/>
    <row r="17140" ht="12.75" customHeight="1" x14ac:dyDescent="0.2"/>
    <row r="17141" ht="12.75" customHeight="1" x14ac:dyDescent="0.2"/>
    <row r="17142" ht="12.75" customHeight="1" x14ac:dyDescent="0.2"/>
    <row r="17143" ht="12.75" customHeight="1" x14ac:dyDescent="0.2"/>
    <row r="17144" ht="12.75" customHeight="1" x14ac:dyDescent="0.2"/>
    <row r="17145" ht="12.75" customHeight="1" x14ac:dyDescent="0.2"/>
    <row r="17146" ht="12.75" customHeight="1" x14ac:dyDescent="0.2"/>
    <row r="17147" ht="12.75" customHeight="1" x14ac:dyDescent="0.2"/>
    <row r="17148" ht="12.75" customHeight="1" x14ac:dyDescent="0.2"/>
    <row r="17149" ht="12.75" customHeight="1" x14ac:dyDescent="0.2"/>
    <row r="17150" ht="12.75" customHeight="1" x14ac:dyDescent="0.2"/>
    <row r="17151" ht="12.75" customHeight="1" x14ac:dyDescent="0.2"/>
    <row r="17152" ht="12.75" customHeight="1" x14ac:dyDescent="0.2"/>
    <row r="17153" ht="12.75" customHeight="1" x14ac:dyDescent="0.2"/>
    <row r="17154" ht="12.75" customHeight="1" x14ac:dyDescent="0.2"/>
    <row r="17155" ht="12.75" customHeight="1" x14ac:dyDescent="0.2"/>
    <row r="17156" ht="12.75" customHeight="1" x14ac:dyDescent="0.2"/>
    <row r="17157" ht="12.75" customHeight="1" x14ac:dyDescent="0.2"/>
    <row r="17158" ht="12.75" customHeight="1" x14ac:dyDescent="0.2"/>
    <row r="17159" ht="12.75" customHeight="1" x14ac:dyDescent="0.2"/>
    <row r="17160" ht="12.75" customHeight="1" x14ac:dyDescent="0.2"/>
    <row r="17161" ht="12.75" customHeight="1" x14ac:dyDescent="0.2"/>
    <row r="17162" ht="12.75" customHeight="1" x14ac:dyDescent="0.2"/>
    <row r="17163" ht="12.75" customHeight="1" x14ac:dyDescent="0.2"/>
    <row r="17164" ht="12.75" customHeight="1" x14ac:dyDescent="0.2"/>
    <row r="17165" ht="12.75" customHeight="1" x14ac:dyDescent="0.2"/>
    <row r="17166" ht="12.75" customHeight="1" x14ac:dyDescent="0.2"/>
    <row r="17167" ht="12.75" customHeight="1" x14ac:dyDescent="0.2"/>
    <row r="17168" ht="12.75" customHeight="1" x14ac:dyDescent="0.2"/>
    <row r="17169" ht="12.75" customHeight="1" x14ac:dyDescent="0.2"/>
    <row r="17170" ht="12.75" customHeight="1" x14ac:dyDescent="0.2"/>
    <row r="17171" ht="12.75" customHeight="1" x14ac:dyDescent="0.2"/>
    <row r="17172" ht="12.75" customHeight="1" x14ac:dyDescent="0.2"/>
    <row r="17173" ht="12.75" customHeight="1" x14ac:dyDescent="0.2"/>
    <row r="17174" ht="12.75" customHeight="1" x14ac:dyDescent="0.2"/>
    <row r="17175" ht="12.75" customHeight="1" x14ac:dyDescent="0.2"/>
    <row r="17176" ht="12.75" customHeight="1" x14ac:dyDescent="0.2"/>
    <row r="17177" ht="12.75" customHeight="1" x14ac:dyDescent="0.2"/>
    <row r="17178" ht="12.75" customHeight="1" x14ac:dyDescent="0.2"/>
    <row r="17179" ht="12.75" customHeight="1" x14ac:dyDescent="0.2"/>
    <row r="17180" ht="12.75" customHeight="1" x14ac:dyDescent="0.2"/>
    <row r="17181" ht="12.75" customHeight="1" x14ac:dyDescent="0.2"/>
    <row r="17182" ht="12.75" customHeight="1" x14ac:dyDescent="0.2"/>
    <row r="17183" ht="12.75" customHeight="1" x14ac:dyDescent="0.2"/>
    <row r="17184" ht="12.75" customHeight="1" x14ac:dyDescent="0.2"/>
    <row r="17185" ht="12.75" customHeight="1" x14ac:dyDescent="0.2"/>
    <row r="17186" ht="12.75" customHeight="1" x14ac:dyDescent="0.2"/>
    <row r="17187" ht="12.75" customHeight="1" x14ac:dyDescent="0.2"/>
    <row r="17188" ht="12.75" customHeight="1" x14ac:dyDescent="0.2"/>
    <row r="17189" ht="12.75" customHeight="1" x14ac:dyDescent="0.2"/>
    <row r="17190" ht="12.75" customHeight="1" x14ac:dyDescent="0.2"/>
    <row r="17191" ht="12.75" customHeight="1" x14ac:dyDescent="0.2"/>
    <row r="17192" ht="12.75" customHeight="1" x14ac:dyDescent="0.2"/>
    <row r="17193" ht="12.75" customHeight="1" x14ac:dyDescent="0.2"/>
    <row r="17194" ht="12.75" customHeight="1" x14ac:dyDescent="0.2"/>
    <row r="17195" ht="12.75" customHeight="1" x14ac:dyDescent="0.2"/>
    <row r="17196" ht="12.75" customHeight="1" x14ac:dyDescent="0.2"/>
    <row r="17197" ht="12.75" customHeight="1" x14ac:dyDescent="0.2"/>
    <row r="17198" ht="12.75" customHeight="1" x14ac:dyDescent="0.2"/>
    <row r="17199" ht="12.75" customHeight="1" x14ac:dyDescent="0.2"/>
    <row r="17200" ht="12.75" customHeight="1" x14ac:dyDescent="0.2"/>
    <row r="17201" ht="12.75" customHeight="1" x14ac:dyDescent="0.2"/>
    <row r="17202" ht="12.75" customHeight="1" x14ac:dyDescent="0.2"/>
    <row r="17203" ht="12.75" customHeight="1" x14ac:dyDescent="0.2"/>
    <row r="17204" ht="12.75" customHeight="1" x14ac:dyDescent="0.2"/>
    <row r="17205" ht="12.75" customHeight="1" x14ac:dyDescent="0.2"/>
    <row r="17206" ht="12.75" customHeight="1" x14ac:dyDescent="0.2"/>
    <row r="17207" ht="12.75" customHeight="1" x14ac:dyDescent="0.2"/>
    <row r="17208" ht="12.75" customHeight="1" x14ac:dyDescent="0.2"/>
    <row r="17209" ht="12.75" customHeight="1" x14ac:dyDescent="0.2"/>
    <row r="17210" ht="12.75" customHeight="1" x14ac:dyDescent="0.2"/>
    <row r="17211" ht="12.75" customHeight="1" x14ac:dyDescent="0.2"/>
    <row r="17212" ht="12.75" customHeight="1" x14ac:dyDescent="0.2"/>
    <row r="17213" ht="12.75" customHeight="1" x14ac:dyDescent="0.2"/>
    <row r="17214" ht="12.75" customHeight="1" x14ac:dyDescent="0.2"/>
    <row r="17215" ht="12.75" customHeight="1" x14ac:dyDescent="0.2"/>
    <row r="17216" ht="12.75" customHeight="1" x14ac:dyDescent="0.2"/>
    <row r="17217" ht="12.75" customHeight="1" x14ac:dyDescent="0.2"/>
    <row r="17218" ht="12.75" customHeight="1" x14ac:dyDescent="0.2"/>
    <row r="17219" ht="12.75" customHeight="1" x14ac:dyDescent="0.2"/>
    <row r="17220" ht="12.75" customHeight="1" x14ac:dyDescent="0.2"/>
    <row r="17221" ht="12.75" customHeight="1" x14ac:dyDescent="0.2"/>
    <row r="17222" ht="12.75" customHeight="1" x14ac:dyDescent="0.2"/>
    <row r="17223" ht="12.75" customHeight="1" x14ac:dyDescent="0.2"/>
    <row r="17224" ht="12.75" customHeight="1" x14ac:dyDescent="0.2"/>
    <row r="17225" ht="12.75" customHeight="1" x14ac:dyDescent="0.2"/>
    <row r="17226" ht="12.75" customHeight="1" x14ac:dyDescent="0.2"/>
    <row r="17227" ht="12.75" customHeight="1" x14ac:dyDescent="0.2"/>
    <row r="17228" ht="12.75" customHeight="1" x14ac:dyDescent="0.2"/>
    <row r="17229" ht="12.75" customHeight="1" x14ac:dyDescent="0.2"/>
    <row r="17230" ht="12.75" customHeight="1" x14ac:dyDescent="0.2"/>
    <row r="17231" ht="12.75" customHeight="1" x14ac:dyDescent="0.2"/>
    <row r="17232" ht="12.75" customHeight="1" x14ac:dyDescent="0.2"/>
    <row r="17233" ht="12.75" customHeight="1" x14ac:dyDescent="0.2"/>
    <row r="17234" ht="12.75" customHeight="1" x14ac:dyDescent="0.2"/>
    <row r="17235" ht="12.75" customHeight="1" x14ac:dyDescent="0.2"/>
    <row r="17236" ht="12.75" customHeight="1" x14ac:dyDescent="0.2"/>
    <row r="17237" ht="12.75" customHeight="1" x14ac:dyDescent="0.2"/>
    <row r="17238" ht="12.75" customHeight="1" x14ac:dyDescent="0.2"/>
    <row r="17239" ht="12.75" customHeight="1" x14ac:dyDescent="0.2"/>
    <row r="17240" ht="12.75" customHeight="1" x14ac:dyDescent="0.2"/>
    <row r="17241" ht="12.75" customHeight="1" x14ac:dyDescent="0.2"/>
    <row r="17242" ht="12.75" customHeight="1" x14ac:dyDescent="0.2"/>
    <row r="17243" ht="12.75" customHeight="1" x14ac:dyDescent="0.2"/>
    <row r="17244" ht="12.75" customHeight="1" x14ac:dyDescent="0.2"/>
    <row r="17245" ht="12.75" customHeight="1" x14ac:dyDescent="0.2"/>
    <row r="17246" ht="12.75" customHeight="1" x14ac:dyDescent="0.2"/>
    <row r="17247" ht="12.75" customHeight="1" x14ac:dyDescent="0.2"/>
    <row r="17248" ht="12.75" customHeight="1" x14ac:dyDescent="0.2"/>
    <row r="17249" ht="12.75" customHeight="1" x14ac:dyDescent="0.2"/>
    <row r="17250" ht="12.75" customHeight="1" x14ac:dyDescent="0.2"/>
    <row r="17251" ht="12.75" customHeight="1" x14ac:dyDescent="0.2"/>
    <row r="17252" ht="12.75" customHeight="1" x14ac:dyDescent="0.2"/>
    <row r="17253" ht="12.75" customHeight="1" x14ac:dyDescent="0.2"/>
    <row r="17254" ht="12.75" customHeight="1" x14ac:dyDescent="0.2"/>
    <row r="17255" ht="12.75" customHeight="1" x14ac:dyDescent="0.2"/>
    <row r="17256" ht="12.75" customHeight="1" x14ac:dyDescent="0.2"/>
    <row r="17257" ht="12.75" customHeight="1" x14ac:dyDescent="0.2"/>
    <row r="17258" ht="12.75" customHeight="1" x14ac:dyDescent="0.2"/>
    <row r="17259" ht="12.75" customHeight="1" x14ac:dyDescent="0.2"/>
    <row r="17260" ht="12.75" customHeight="1" x14ac:dyDescent="0.2"/>
    <row r="17261" ht="12.75" customHeight="1" x14ac:dyDescent="0.2"/>
    <row r="17262" ht="12.75" customHeight="1" x14ac:dyDescent="0.2"/>
    <row r="17263" ht="12.75" customHeight="1" x14ac:dyDescent="0.2"/>
    <row r="17264" ht="12.75" customHeight="1" x14ac:dyDescent="0.2"/>
    <row r="17265" ht="12.75" customHeight="1" x14ac:dyDescent="0.2"/>
    <row r="17266" ht="12.75" customHeight="1" x14ac:dyDescent="0.2"/>
    <row r="17267" ht="12.75" customHeight="1" x14ac:dyDescent="0.2"/>
    <row r="17268" ht="12.75" customHeight="1" x14ac:dyDescent="0.2"/>
    <row r="17269" ht="12.75" customHeight="1" x14ac:dyDescent="0.2"/>
    <row r="17270" ht="12.75" customHeight="1" x14ac:dyDescent="0.2"/>
    <row r="17271" ht="12.75" customHeight="1" x14ac:dyDescent="0.2"/>
    <row r="17272" ht="12.75" customHeight="1" x14ac:dyDescent="0.2"/>
    <row r="17273" ht="12.75" customHeight="1" x14ac:dyDescent="0.2"/>
    <row r="17274" ht="12.75" customHeight="1" x14ac:dyDescent="0.2"/>
    <row r="17275" ht="12.75" customHeight="1" x14ac:dyDescent="0.2"/>
    <row r="17276" ht="12.75" customHeight="1" x14ac:dyDescent="0.2"/>
    <row r="17277" ht="12.75" customHeight="1" x14ac:dyDescent="0.2"/>
    <row r="17278" ht="12.75" customHeight="1" x14ac:dyDescent="0.2"/>
    <row r="17279" ht="12.75" customHeight="1" x14ac:dyDescent="0.2"/>
    <row r="17280" ht="12.75" customHeight="1" x14ac:dyDescent="0.2"/>
    <row r="17281" ht="12.75" customHeight="1" x14ac:dyDescent="0.2"/>
    <row r="17282" ht="12.75" customHeight="1" x14ac:dyDescent="0.2"/>
    <row r="17283" ht="12.75" customHeight="1" x14ac:dyDescent="0.2"/>
    <row r="17284" ht="12.75" customHeight="1" x14ac:dyDescent="0.2"/>
    <row r="17285" ht="12.75" customHeight="1" x14ac:dyDescent="0.2"/>
    <row r="17286" ht="12.75" customHeight="1" x14ac:dyDescent="0.2"/>
    <row r="17287" ht="12.75" customHeight="1" x14ac:dyDescent="0.2"/>
    <row r="17288" ht="12.75" customHeight="1" x14ac:dyDescent="0.2"/>
    <row r="17289" ht="12.75" customHeight="1" x14ac:dyDescent="0.2"/>
    <row r="17290" ht="12.75" customHeight="1" x14ac:dyDescent="0.2"/>
    <row r="17291" ht="12.75" customHeight="1" x14ac:dyDescent="0.2"/>
    <row r="17292" ht="12.75" customHeight="1" x14ac:dyDescent="0.2"/>
    <row r="17293" ht="12.75" customHeight="1" x14ac:dyDescent="0.2"/>
    <row r="17294" ht="12.75" customHeight="1" x14ac:dyDescent="0.2"/>
    <row r="17295" ht="12.75" customHeight="1" x14ac:dyDescent="0.2"/>
    <row r="17296" ht="12.75" customHeight="1" x14ac:dyDescent="0.2"/>
    <row r="17297" ht="12.75" customHeight="1" x14ac:dyDescent="0.2"/>
    <row r="17298" ht="12.75" customHeight="1" x14ac:dyDescent="0.2"/>
    <row r="17299" ht="12.75" customHeight="1" x14ac:dyDescent="0.2"/>
    <row r="17300" ht="12.75" customHeight="1" x14ac:dyDescent="0.2"/>
    <row r="17301" ht="12.75" customHeight="1" x14ac:dyDescent="0.2"/>
    <row r="17302" ht="12.75" customHeight="1" x14ac:dyDescent="0.2"/>
    <row r="17303" ht="12.75" customHeight="1" x14ac:dyDescent="0.2"/>
    <row r="17304" ht="12.75" customHeight="1" x14ac:dyDescent="0.2"/>
    <row r="17305" ht="12.75" customHeight="1" x14ac:dyDescent="0.2"/>
    <row r="17306" ht="12.75" customHeight="1" x14ac:dyDescent="0.2"/>
    <row r="17307" ht="12.75" customHeight="1" x14ac:dyDescent="0.2"/>
    <row r="17308" ht="12.75" customHeight="1" x14ac:dyDescent="0.2"/>
    <row r="17309" ht="12.75" customHeight="1" x14ac:dyDescent="0.2"/>
    <row r="17310" ht="12.75" customHeight="1" x14ac:dyDescent="0.2"/>
    <row r="17311" ht="12.75" customHeight="1" x14ac:dyDescent="0.2"/>
    <row r="17312" ht="12.75" customHeight="1" x14ac:dyDescent="0.2"/>
    <row r="17313" ht="12.75" customHeight="1" x14ac:dyDescent="0.2"/>
    <row r="17314" ht="12.75" customHeight="1" x14ac:dyDescent="0.2"/>
    <row r="17315" ht="12.75" customHeight="1" x14ac:dyDescent="0.2"/>
    <row r="17316" ht="12.75" customHeight="1" x14ac:dyDescent="0.2"/>
    <row r="17317" ht="12.75" customHeight="1" x14ac:dyDescent="0.2"/>
    <row r="17318" ht="12.75" customHeight="1" x14ac:dyDescent="0.2"/>
    <row r="17319" ht="12.75" customHeight="1" x14ac:dyDescent="0.2"/>
    <row r="17320" ht="12.75" customHeight="1" x14ac:dyDescent="0.2"/>
    <row r="17321" ht="12.75" customHeight="1" x14ac:dyDescent="0.2"/>
    <row r="17322" ht="12.75" customHeight="1" x14ac:dyDescent="0.2"/>
    <row r="17323" ht="12.75" customHeight="1" x14ac:dyDescent="0.2"/>
    <row r="17324" ht="12.75" customHeight="1" x14ac:dyDescent="0.2"/>
    <row r="17325" ht="12.75" customHeight="1" x14ac:dyDescent="0.2"/>
    <row r="17326" ht="12.75" customHeight="1" x14ac:dyDescent="0.2"/>
    <row r="17327" ht="12.75" customHeight="1" x14ac:dyDescent="0.2"/>
    <row r="17328" ht="12.75" customHeight="1" x14ac:dyDescent="0.2"/>
    <row r="17329" ht="12.75" customHeight="1" x14ac:dyDescent="0.2"/>
    <row r="17330" ht="12.75" customHeight="1" x14ac:dyDescent="0.2"/>
    <row r="17331" ht="12.75" customHeight="1" x14ac:dyDescent="0.2"/>
    <row r="17332" ht="12.75" customHeight="1" x14ac:dyDescent="0.2"/>
    <row r="17333" ht="12.75" customHeight="1" x14ac:dyDescent="0.2"/>
    <row r="17334" ht="12.75" customHeight="1" x14ac:dyDescent="0.2"/>
    <row r="17335" ht="12.75" customHeight="1" x14ac:dyDescent="0.2"/>
    <row r="17336" ht="12.75" customHeight="1" x14ac:dyDescent="0.2"/>
    <row r="17337" ht="12.75" customHeight="1" x14ac:dyDescent="0.2"/>
    <row r="17338" ht="12.75" customHeight="1" x14ac:dyDescent="0.2"/>
    <row r="17339" ht="12.75" customHeight="1" x14ac:dyDescent="0.2"/>
    <row r="17340" ht="12.75" customHeight="1" x14ac:dyDescent="0.2"/>
    <row r="17341" ht="12.75" customHeight="1" x14ac:dyDescent="0.2"/>
    <row r="17342" ht="12.75" customHeight="1" x14ac:dyDescent="0.2"/>
    <row r="17343" ht="12.75" customHeight="1" x14ac:dyDescent="0.2"/>
    <row r="17344" ht="12.75" customHeight="1" x14ac:dyDescent="0.2"/>
    <row r="17345" ht="12.75" customHeight="1" x14ac:dyDescent="0.2"/>
    <row r="17346" ht="12.75" customHeight="1" x14ac:dyDescent="0.2"/>
    <row r="17347" ht="12.75" customHeight="1" x14ac:dyDescent="0.2"/>
    <row r="17348" ht="12.75" customHeight="1" x14ac:dyDescent="0.2"/>
    <row r="17349" ht="12.75" customHeight="1" x14ac:dyDescent="0.2"/>
    <row r="17350" ht="12.75" customHeight="1" x14ac:dyDescent="0.2"/>
    <row r="17351" ht="12.75" customHeight="1" x14ac:dyDescent="0.2"/>
    <row r="17352" ht="12.75" customHeight="1" x14ac:dyDescent="0.2"/>
    <row r="17353" ht="12.75" customHeight="1" x14ac:dyDescent="0.2"/>
    <row r="17354" ht="12.75" customHeight="1" x14ac:dyDescent="0.2"/>
    <row r="17355" ht="12.75" customHeight="1" x14ac:dyDescent="0.2"/>
    <row r="17356" ht="12.75" customHeight="1" x14ac:dyDescent="0.2"/>
    <row r="17357" ht="12.75" customHeight="1" x14ac:dyDescent="0.2"/>
    <row r="17358" ht="12.75" customHeight="1" x14ac:dyDescent="0.2"/>
    <row r="17359" ht="12.75" customHeight="1" x14ac:dyDescent="0.2"/>
    <row r="17360" ht="12.75" customHeight="1" x14ac:dyDescent="0.2"/>
    <row r="17361" ht="12.75" customHeight="1" x14ac:dyDescent="0.2"/>
    <row r="17362" ht="12.75" customHeight="1" x14ac:dyDescent="0.2"/>
    <row r="17363" ht="12.75" customHeight="1" x14ac:dyDescent="0.2"/>
    <row r="17364" ht="12.75" customHeight="1" x14ac:dyDescent="0.2"/>
    <row r="17365" ht="12.75" customHeight="1" x14ac:dyDescent="0.2"/>
    <row r="17366" ht="12.75" customHeight="1" x14ac:dyDescent="0.2"/>
    <row r="17367" ht="12.75" customHeight="1" x14ac:dyDescent="0.2"/>
    <row r="17368" ht="12.75" customHeight="1" x14ac:dyDescent="0.2"/>
    <row r="17369" ht="12.75" customHeight="1" x14ac:dyDescent="0.2"/>
    <row r="17370" ht="12.75" customHeight="1" x14ac:dyDescent="0.2"/>
    <row r="17371" ht="12.75" customHeight="1" x14ac:dyDescent="0.2"/>
    <row r="17372" ht="12.75" customHeight="1" x14ac:dyDescent="0.2"/>
    <row r="17373" ht="12.75" customHeight="1" x14ac:dyDescent="0.2"/>
    <row r="17374" ht="12.75" customHeight="1" x14ac:dyDescent="0.2"/>
    <row r="17375" ht="12.75" customHeight="1" x14ac:dyDescent="0.2"/>
    <row r="17376" ht="12.75" customHeight="1" x14ac:dyDescent="0.2"/>
    <row r="17377" ht="12.75" customHeight="1" x14ac:dyDescent="0.2"/>
    <row r="17378" ht="12.75" customHeight="1" x14ac:dyDescent="0.2"/>
    <row r="17379" ht="12.75" customHeight="1" x14ac:dyDescent="0.2"/>
    <row r="17380" ht="12.75" customHeight="1" x14ac:dyDescent="0.2"/>
    <row r="17381" ht="12.75" customHeight="1" x14ac:dyDescent="0.2"/>
    <row r="17382" ht="12.75" customHeight="1" x14ac:dyDescent="0.2"/>
    <row r="17383" ht="12.75" customHeight="1" x14ac:dyDescent="0.2"/>
    <row r="17384" ht="12.75" customHeight="1" x14ac:dyDescent="0.2"/>
    <row r="17385" ht="12.75" customHeight="1" x14ac:dyDescent="0.2"/>
    <row r="17386" ht="12.75" customHeight="1" x14ac:dyDescent="0.2"/>
    <row r="17387" ht="12.75" customHeight="1" x14ac:dyDescent="0.2"/>
    <row r="17388" ht="12.75" customHeight="1" x14ac:dyDescent="0.2"/>
    <row r="17389" ht="12.75" customHeight="1" x14ac:dyDescent="0.2"/>
    <row r="17390" ht="12.75" customHeight="1" x14ac:dyDescent="0.2"/>
    <row r="17391" ht="12.75" customHeight="1" x14ac:dyDescent="0.2"/>
    <row r="17392" ht="12.75" customHeight="1" x14ac:dyDescent="0.2"/>
    <row r="17393" ht="12.75" customHeight="1" x14ac:dyDescent="0.2"/>
    <row r="17394" ht="12.75" customHeight="1" x14ac:dyDescent="0.2"/>
    <row r="17395" ht="12.75" customHeight="1" x14ac:dyDescent="0.2"/>
    <row r="17396" ht="12.75" customHeight="1" x14ac:dyDescent="0.2"/>
    <row r="17397" ht="12.75" customHeight="1" x14ac:dyDescent="0.2"/>
    <row r="17398" ht="12.75" customHeight="1" x14ac:dyDescent="0.2"/>
    <row r="17399" ht="12.75" customHeight="1" x14ac:dyDescent="0.2"/>
    <row r="17400" ht="12.75" customHeight="1" x14ac:dyDescent="0.2"/>
    <row r="17401" ht="12.75" customHeight="1" x14ac:dyDescent="0.2"/>
    <row r="17402" ht="12.75" customHeight="1" x14ac:dyDescent="0.2"/>
    <row r="17403" ht="12.75" customHeight="1" x14ac:dyDescent="0.2"/>
    <row r="17404" ht="12.75" customHeight="1" x14ac:dyDescent="0.2"/>
    <row r="17405" ht="12.75" customHeight="1" x14ac:dyDescent="0.2"/>
    <row r="17406" ht="12.75" customHeight="1" x14ac:dyDescent="0.2"/>
    <row r="17407" ht="12.75" customHeight="1" x14ac:dyDescent="0.2"/>
    <row r="17408" ht="12.75" customHeight="1" x14ac:dyDescent="0.2"/>
    <row r="17409" ht="12.75" customHeight="1" x14ac:dyDescent="0.2"/>
    <row r="17410" ht="12.75" customHeight="1" x14ac:dyDescent="0.2"/>
    <row r="17411" ht="12.75" customHeight="1" x14ac:dyDescent="0.2"/>
    <row r="17412" ht="12.75" customHeight="1" x14ac:dyDescent="0.2"/>
    <row r="17413" ht="12.75" customHeight="1" x14ac:dyDescent="0.2"/>
    <row r="17414" ht="12.75" customHeight="1" x14ac:dyDescent="0.2"/>
    <row r="17415" ht="12.75" customHeight="1" x14ac:dyDescent="0.2"/>
    <row r="17416" ht="12.75" customHeight="1" x14ac:dyDescent="0.2"/>
    <row r="17417" ht="12.75" customHeight="1" x14ac:dyDescent="0.2"/>
    <row r="17418" ht="12.75" customHeight="1" x14ac:dyDescent="0.2"/>
    <row r="17419" ht="12.75" customHeight="1" x14ac:dyDescent="0.2"/>
    <row r="17420" ht="12.75" customHeight="1" x14ac:dyDescent="0.2"/>
    <row r="17421" ht="12.75" customHeight="1" x14ac:dyDescent="0.2"/>
    <row r="17422" ht="12.75" customHeight="1" x14ac:dyDescent="0.2"/>
    <row r="17423" ht="12.75" customHeight="1" x14ac:dyDescent="0.2"/>
    <row r="17424" ht="12.75" customHeight="1" x14ac:dyDescent="0.2"/>
    <row r="17425" ht="12.75" customHeight="1" x14ac:dyDescent="0.2"/>
    <row r="17426" ht="12.75" customHeight="1" x14ac:dyDescent="0.2"/>
    <row r="17427" ht="12.75" customHeight="1" x14ac:dyDescent="0.2"/>
    <row r="17428" ht="12.75" customHeight="1" x14ac:dyDescent="0.2"/>
    <row r="17429" ht="12.75" customHeight="1" x14ac:dyDescent="0.2"/>
    <row r="17430" ht="12.75" customHeight="1" x14ac:dyDescent="0.2"/>
    <row r="17431" ht="12.75" customHeight="1" x14ac:dyDescent="0.2"/>
    <row r="17432" ht="12.75" customHeight="1" x14ac:dyDescent="0.2"/>
    <row r="17433" ht="12.75" customHeight="1" x14ac:dyDescent="0.2"/>
    <row r="17434" ht="12.75" customHeight="1" x14ac:dyDescent="0.2"/>
    <row r="17435" ht="12.75" customHeight="1" x14ac:dyDescent="0.2"/>
    <row r="17436" ht="12.75" customHeight="1" x14ac:dyDescent="0.2"/>
    <row r="17437" ht="12.75" customHeight="1" x14ac:dyDescent="0.2"/>
    <row r="17438" ht="12.75" customHeight="1" x14ac:dyDescent="0.2"/>
    <row r="17439" ht="12.75" customHeight="1" x14ac:dyDescent="0.2"/>
    <row r="17440" ht="12.75" customHeight="1" x14ac:dyDescent="0.2"/>
    <row r="17441" ht="12.75" customHeight="1" x14ac:dyDescent="0.2"/>
    <row r="17442" ht="12.75" customHeight="1" x14ac:dyDescent="0.2"/>
    <row r="17443" ht="12.75" customHeight="1" x14ac:dyDescent="0.2"/>
    <row r="17444" ht="12.75" customHeight="1" x14ac:dyDescent="0.2"/>
    <row r="17445" ht="12.75" customHeight="1" x14ac:dyDescent="0.2"/>
    <row r="17446" ht="12.75" customHeight="1" x14ac:dyDescent="0.2"/>
    <row r="17447" ht="12.75" customHeight="1" x14ac:dyDescent="0.2"/>
    <row r="17448" ht="12.75" customHeight="1" x14ac:dyDescent="0.2"/>
    <row r="17449" ht="12.75" customHeight="1" x14ac:dyDescent="0.2"/>
    <row r="17450" ht="12.75" customHeight="1" x14ac:dyDescent="0.2"/>
    <row r="17451" ht="12.75" customHeight="1" x14ac:dyDescent="0.2"/>
    <row r="17452" ht="12.75" customHeight="1" x14ac:dyDescent="0.2"/>
    <row r="17453" ht="12.75" customHeight="1" x14ac:dyDescent="0.2"/>
    <row r="17454" ht="12.75" customHeight="1" x14ac:dyDescent="0.2"/>
    <row r="17455" ht="12.75" customHeight="1" x14ac:dyDescent="0.2"/>
    <row r="17456" ht="12.75" customHeight="1" x14ac:dyDescent="0.2"/>
    <row r="17457" ht="12.75" customHeight="1" x14ac:dyDescent="0.2"/>
    <row r="17458" ht="12.75" customHeight="1" x14ac:dyDescent="0.2"/>
    <row r="17459" ht="12.75" customHeight="1" x14ac:dyDescent="0.2"/>
    <row r="17460" ht="12.75" customHeight="1" x14ac:dyDescent="0.2"/>
    <row r="17461" ht="12.75" customHeight="1" x14ac:dyDescent="0.2"/>
    <row r="17462" ht="12.75" customHeight="1" x14ac:dyDescent="0.2"/>
    <row r="17463" ht="12.75" customHeight="1" x14ac:dyDescent="0.2"/>
    <row r="17464" ht="12.75" customHeight="1" x14ac:dyDescent="0.2"/>
    <row r="17465" ht="12.75" customHeight="1" x14ac:dyDescent="0.2"/>
    <row r="17466" ht="12.75" customHeight="1" x14ac:dyDescent="0.2"/>
    <row r="17467" ht="12.75" customHeight="1" x14ac:dyDescent="0.2"/>
    <row r="17468" ht="12.75" customHeight="1" x14ac:dyDescent="0.2"/>
    <row r="17469" ht="12.75" customHeight="1" x14ac:dyDescent="0.2"/>
    <row r="17470" ht="12.75" customHeight="1" x14ac:dyDescent="0.2"/>
    <row r="17471" ht="12.75" customHeight="1" x14ac:dyDescent="0.2"/>
    <row r="17472" ht="12.75" customHeight="1" x14ac:dyDescent="0.2"/>
    <row r="17473" ht="12.75" customHeight="1" x14ac:dyDescent="0.2"/>
    <row r="17474" ht="12.75" customHeight="1" x14ac:dyDescent="0.2"/>
    <row r="17475" ht="12.75" customHeight="1" x14ac:dyDescent="0.2"/>
    <row r="17476" ht="12.75" customHeight="1" x14ac:dyDescent="0.2"/>
    <row r="17477" ht="12.75" customHeight="1" x14ac:dyDescent="0.2"/>
    <row r="17478" ht="12.75" customHeight="1" x14ac:dyDescent="0.2"/>
    <row r="17479" ht="12.75" customHeight="1" x14ac:dyDescent="0.2"/>
    <row r="17480" ht="12.75" customHeight="1" x14ac:dyDescent="0.2"/>
    <row r="17481" ht="12.75" customHeight="1" x14ac:dyDescent="0.2"/>
    <row r="17482" ht="12.75" customHeight="1" x14ac:dyDescent="0.2"/>
    <row r="17483" ht="12.75" customHeight="1" x14ac:dyDescent="0.2"/>
    <row r="17484" ht="12.75" customHeight="1" x14ac:dyDescent="0.2"/>
    <row r="17485" ht="12.75" customHeight="1" x14ac:dyDescent="0.2"/>
    <row r="17486" ht="12.75" customHeight="1" x14ac:dyDescent="0.2"/>
    <row r="17487" ht="12.75" customHeight="1" x14ac:dyDescent="0.2"/>
    <row r="17488" ht="12.75" customHeight="1" x14ac:dyDescent="0.2"/>
    <row r="17489" ht="12.75" customHeight="1" x14ac:dyDescent="0.2"/>
    <row r="17490" ht="12.75" customHeight="1" x14ac:dyDescent="0.2"/>
    <row r="17491" ht="12.75" customHeight="1" x14ac:dyDescent="0.2"/>
    <row r="17492" ht="12.75" customHeight="1" x14ac:dyDescent="0.2"/>
    <row r="17493" ht="12.75" customHeight="1" x14ac:dyDescent="0.2"/>
    <row r="17494" ht="12.75" customHeight="1" x14ac:dyDescent="0.2"/>
    <row r="17495" ht="12.75" customHeight="1" x14ac:dyDescent="0.2"/>
    <row r="17496" ht="12.75" customHeight="1" x14ac:dyDescent="0.2"/>
    <row r="17497" ht="12.75" customHeight="1" x14ac:dyDescent="0.2"/>
    <row r="17498" ht="12.75" customHeight="1" x14ac:dyDescent="0.2"/>
    <row r="17499" ht="12.75" customHeight="1" x14ac:dyDescent="0.2"/>
    <row r="17500" ht="12.75" customHeight="1" x14ac:dyDescent="0.2"/>
    <row r="17501" ht="12.75" customHeight="1" x14ac:dyDescent="0.2"/>
    <row r="17502" ht="12.75" customHeight="1" x14ac:dyDescent="0.2"/>
    <row r="17503" ht="12.75" customHeight="1" x14ac:dyDescent="0.2"/>
    <row r="17504" ht="12.75" customHeight="1" x14ac:dyDescent="0.2"/>
    <row r="17505" ht="12.75" customHeight="1" x14ac:dyDescent="0.2"/>
    <row r="17506" ht="12.75" customHeight="1" x14ac:dyDescent="0.2"/>
    <row r="17507" ht="12.75" customHeight="1" x14ac:dyDescent="0.2"/>
    <row r="17508" ht="12.75" customHeight="1" x14ac:dyDescent="0.2"/>
    <row r="17509" ht="12.75" customHeight="1" x14ac:dyDescent="0.2"/>
    <row r="17510" ht="12.75" customHeight="1" x14ac:dyDescent="0.2"/>
    <row r="17511" ht="12.75" customHeight="1" x14ac:dyDescent="0.2"/>
    <row r="17512" ht="12.75" customHeight="1" x14ac:dyDescent="0.2"/>
    <row r="17513" ht="12.75" customHeight="1" x14ac:dyDescent="0.2"/>
    <row r="17514" ht="12.75" customHeight="1" x14ac:dyDescent="0.2"/>
    <row r="17515" ht="12.75" customHeight="1" x14ac:dyDescent="0.2"/>
    <row r="17516" ht="12.75" customHeight="1" x14ac:dyDescent="0.2"/>
    <row r="17517" ht="12.75" customHeight="1" x14ac:dyDescent="0.2"/>
    <row r="17518" ht="12.75" customHeight="1" x14ac:dyDescent="0.2"/>
    <row r="17519" ht="12.75" customHeight="1" x14ac:dyDescent="0.2"/>
    <row r="17520" ht="12.75" customHeight="1" x14ac:dyDescent="0.2"/>
    <row r="17521" ht="12.75" customHeight="1" x14ac:dyDescent="0.2"/>
    <row r="17522" ht="12.75" customHeight="1" x14ac:dyDescent="0.2"/>
    <row r="17523" ht="12.75" customHeight="1" x14ac:dyDescent="0.2"/>
    <row r="17524" ht="12.75" customHeight="1" x14ac:dyDescent="0.2"/>
    <row r="17525" ht="12.75" customHeight="1" x14ac:dyDescent="0.2"/>
    <row r="17526" ht="12.75" customHeight="1" x14ac:dyDescent="0.2"/>
    <row r="17527" ht="12.75" customHeight="1" x14ac:dyDescent="0.2"/>
    <row r="17528" ht="12.75" customHeight="1" x14ac:dyDescent="0.2"/>
    <row r="17529" ht="12.75" customHeight="1" x14ac:dyDescent="0.2"/>
    <row r="17530" ht="12.75" customHeight="1" x14ac:dyDescent="0.2"/>
    <row r="17531" ht="12.75" customHeight="1" x14ac:dyDescent="0.2"/>
    <row r="17532" ht="12.75" customHeight="1" x14ac:dyDescent="0.2"/>
    <row r="17533" ht="12.75" customHeight="1" x14ac:dyDescent="0.2"/>
    <row r="17534" ht="12.75" customHeight="1" x14ac:dyDescent="0.2"/>
    <row r="17535" ht="12.75" customHeight="1" x14ac:dyDescent="0.2"/>
    <row r="17536" ht="12.75" customHeight="1" x14ac:dyDescent="0.2"/>
    <row r="17537" ht="12.75" customHeight="1" x14ac:dyDescent="0.2"/>
    <row r="17538" ht="12.75" customHeight="1" x14ac:dyDescent="0.2"/>
    <row r="17539" ht="12.75" customHeight="1" x14ac:dyDescent="0.2"/>
    <row r="17540" ht="12.75" customHeight="1" x14ac:dyDescent="0.2"/>
    <row r="17541" ht="12.75" customHeight="1" x14ac:dyDescent="0.2"/>
    <row r="17542" ht="12.75" customHeight="1" x14ac:dyDescent="0.2"/>
    <row r="17543" ht="12.75" customHeight="1" x14ac:dyDescent="0.2"/>
    <row r="17544" ht="12.75" customHeight="1" x14ac:dyDescent="0.2"/>
    <row r="17545" ht="12.75" customHeight="1" x14ac:dyDescent="0.2"/>
    <row r="17546" ht="12.75" customHeight="1" x14ac:dyDescent="0.2"/>
    <row r="17547" ht="12.75" customHeight="1" x14ac:dyDescent="0.2"/>
    <row r="17548" ht="12.75" customHeight="1" x14ac:dyDescent="0.2"/>
    <row r="17549" ht="12.75" customHeight="1" x14ac:dyDescent="0.2"/>
    <row r="17550" ht="12.75" customHeight="1" x14ac:dyDescent="0.2"/>
    <row r="17551" ht="12.75" customHeight="1" x14ac:dyDescent="0.2"/>
    <row r="17552" ht="12.75" customHeight="1" x14ac:dyDescent="0.2"/>
    <row r="17553" ht="12.75" customHeight="1" x14ac:dyDescent="0.2"/>
    <row r="17554" ht="12.75" customHeight="1" x14ac:dyDescent="0.2"/>
    <row r="17555" ht="12.75" customHeight="1" x14ac:dyDescent="0.2"/>
    <row r="17556" ht="12.75" customHeight="1" x14ac:dyDescent="0.2"/>
    <row r="17557" ht="12.75" customHeight="1" x14ac:dyDescent="0.2"/>
    <row r="17558" ht="12.75" customHeight="1" x14ac:dyDescent="0.2"/>
    <row r="17559" ht="12.75" customHeight="1" x14ac:dyDescent="0.2"/>
    <row r="17560" ht="12.75" customHeight="1" x14ac:dyDescent="0.2"/>
    <row r="17561" ht="12.75" customHeight="1" x14ac:dyDescent="0.2"/>
    <row r="17562" ht="12.75" customHeight="1" x14ac:dyDescent="0.2"/>
    <row r="17563" ht="12.75" customHeight="1" x14ac:dyDescent="0.2"/>
    <row r="17564" ht="12.75" customHeight="1" x14ac:dyDescent="0.2"/>
    <row r="17565" ht="12.75" customHeight="1" x14ac:dyDescent="0.2"/>
    <row r="17566" ht="12.75" customHeight="1" x14ac:dyDescent="0.2"/>
    <row r="17567" ht="12.75" customHeight="1" x14ac:dyDescent="0.2"/>
    <row r="17568" ht="12.75" customHeight="1" x14ac:dyDescent="0.2"/>
    <row r="17569" ht="12.75" customHeight="1" x14ac:dyDescent="0.2"/>
    <row r="17570" ht="12.75" customHeight="1" x14ac:dyDescent="0.2"/>
    <row r="17571" ht="12.75" customHeight="1" x14ac:dyDescent="0.2"/>
    <row r="17572" ht="12.75" customHeight="1" x14ac:dyDescent="0.2"/>
    <row r="17573" ht="12.75" customHeight="1" x14ac:dyDescent="0.2"/>
    <row r="17574" ht="12.75" customHeight="1" x14ac:dyDescent="0.2"/>
    <row r="17575" ht="12.75" customHeight="1" x14ac:dyDescent="0.2"/>
    <row r="17576" ht="12.75" customHeight="1" x14ac:dyDescent="0.2"/>
    <row r="17577" ht="12.75" customHeight="1" x14ac:dyDescent="0.2"/>
    <row r="17578" ht="12.75" customHeight="1" x14ac:dyDescent="0.2"/>
    <row r="17579" ht="12.75" customHeight="1" x14ac:dyDescent="0.2"/>
    <row r="17580" ht="12.75" customHeight="1" x14ac:dyDescent="0.2"/>
    <row r="17581" ht="12.75" customHeight="1" x14ac:dyDescent="0.2"/>
    <row r="17582" ht="12.75" customHeight="1" x14ac:dyDescent="0.2"/>
    <row r="17583" ht="12.75" customHeight="1" x14ac:dyDescent="0.2"/>
    <row r="17584" ht="12.75" customHeight="1" x14ac:dyDescent="0.2"/>
    <row r="17585" ht="12.75" customHeight="1" x14ac:dyDescent="0.2"/>
    <row r="17586" ht="12.75" customHeight="1" x14ac:dyDescent="0.2"/>
    <row r="17587" ht="12.75" customHeight="1" x14ac:dyDescent="0.2"/>
    <row r="17588" ht="12.75" customHeight="1" x14ac:dyDescent="0.2"/>
    <row r="17589" ht="12.75" customHeight="1" x14ac:dyDescent="0.2"/>
    <row r="17590" ht="12.75" customHeight="1" x14ac:dyDescent="0.2"/>
    <row r="17591" ht="12.75" customHeight="1" x14ac:dyDescent="0.2"/>
    <row r="17592" ht="12.75" customHeight="1" x14ac:dyDescent="0.2"/>
    <row r="17593" ht="12.75" customHeight="1" x14ac:dyDescent="0.2"/>
    <row r="17594" ht="12.75" customHeight="1" x14ac:dyDescent="0.2"/>
    <row r="17595" ht="12.75" customHeight="1" x14ac:dyDescent="0.2"/>
    <row r="17596" ht="12.75" customHeight="1" x14ac:dyDescent="0.2"/>
    <row r="17597" ht="12.75" customHeight="1" x14ac:dyDescent="0.2"/>
    <row r="17598" ht="12.75" customHeight="1" x14ac:dyDescent="0.2"/>
    <row r="17599" ht="12.75" customHeight="1" x14ac:dyDescent="0.2"/>
    <row r="17600" ht="12.75" customHeight="1" x14ac:dyDescent="0.2"/>
    <row r="17601" ht="12.75" customHeight="1" x14ac:dyDescent="0.2"/>
    <row r="17602" ht="12.75" customHeight="1" x14ac:dyDescent="0.2"/>
    <row r="17603" ht="12.75" customHeight="1" x14ac:dyDescent="0.2"/>
    <row r="17604" ht="12.75" customHeight="1" x14ac:dyDescent="0.2"/>
    <row r="17605" ht="12.75" customHeight="1" x14ac:dyDescent="0.2"/>
    <row r="17606" ht="12.75" customHeight="1" x14ac:dyDescent="0.2"/>
    <row r="17607" ht="12.75" customHeight="1" x14ac:dyDescent="0.2"/>
    <row r="17608" ht="12.75" customHeight="1" x14ac:dyDescent="0.2"/>
    <row r="17609" ht="12.75" customHeight="1" x14ac:dyDescent="0.2"/>
    <row r="17610" ht="12.75" customHeight="1" x14ac:dyDescent="0.2"/>
    <row r="17611" ht="12.75" customHeight="1" x14ac:dyDescent="0.2"/>
    <row r="17612" ht="12.75" customHeight="1" x14ac:dyDescent="0.2"/>
    <row r="17613" ht="12.75" customHeight="1" x14ac:dyDescent="0.2"/>
    <row r="17614" ht="12.75" customHeight="1" x14ac:dyDescent="0.2"/>
    <row r="17615" ht="12.75" customHeight="1" x14ac:dyDescent="0.2"/>
    <row r="17616" ht="12.75" customHeight="1" x14ac:dyDescent="0.2"/>
    <row r="17617" ht="12.75" customHeight="1" x14ac:dyDescent="0.2"/>
    <row r="17618" ht="12.75" customHeight="1" x14ac:dyDescent="0.2"/>
    <row r="17619" ht="12.75" customHeight="1" x14ac:dyDescent="0.2"/>
    <row r="17620" ht="12.75" customHeight="1" x14ac:dyDescent="0.2"/>
    <row r="17621" ht="12.75" customHeight="1" x14ac:dyDescent="0.2"/>
    <row r="17622" ht="12.75" customHeight="1" x14ac:dyDescent="0.2"/>
    <row r="17623" ht="12.75" customHeight="1" x14ac:dyDescent="0.2"/>
    <row r="17624" ht="12.75" customHeight="1" x14ac:dyDescent="0.2"/>
    <row r="17625" ht="12.75" customHeight="1" x14ac:dyDescent="0.2"/>
    <row r="17626" ht="12.75" customHeight="1" x14ac:dyDescent="0.2"/>
    <row r="17627" ht="12.75" customHeight="1" x14ac:dyDescent="0.2"/>
    <row r="17628" ht="12.75" customHeight="1" x14ac:dyDescent="0.2"/>
    <row r="17629" ht="12.75" customHeight="1" x14ac:dyDescent="0.2"/>
    <row r="17630" ht="12.75" customHeight="1" x14ac:dyDescent="0.2"/>
    <row r="17631" ht="12.75" customHeight="1" x14ac:dyDescent="0.2"/>
    <row r="17632" ht="12.75" customHeight="1" x14ac:dyDescent="0.2"/>
    <row r="17633" ht="12.75" customHeight="1" x14ac:dyDescent="0.2"/>
    <row r="17634" ht="12.75" customHeight="1" x14ac:dyDescent="0.2"/>
    <row r="17635" ht="12.75" customHeight="1" x14ac:dyDescent="0.2"/>
    <row r="17636" ht="12.75" customHeight="1" x14ac:dyDescent="0.2"/>
    <row r="17637" ht="12.75" customHeight="1" x14ac:dyDescent="0.2"/>
    <row r="17638" ht="12.75" customHeight="1" x14ac:dyDescent="0.2"/>
    <row r="17639" ht="12.75" customHeight="1" x14ac:dyDescent="0.2"/>
    <row r="17640" ht="12.75" customHeight="1" x14ac:dyDescent="0.2"/>
    <row r="17641" ht="12.75" customHeight="1" x14ac:dyDescent="0.2"/>
    <row r="17642" ht="12.75" customHeight="1" x14ac:dyDescent="0.2"/>
    <row r="17643" ht="12.75" customHeight="1" x14ac:dyDescent="0.2"/>
    <row r="17644" ht="12.75" customHeight="1" x14ac:dyDescent="0.2"/>
    <row r="17645" ht="12.75" customHeight="1" x14ac:dyDescent="0.2"/>
    <row r="17646" ht="12.75" customHeight="1" x14ac:dyDescent="0.2"/>
    <row r="17647" ht="12.75" customHeight="1" x14ac:dyDescent="0.2"/>
    <row r="17648" ht="12.75" customHeight="1" x14ac:dyDescent="0.2"/>
    <row r="17649" ht="12.75" customHeight="1" x14ac:dyDescent="0.2"/>
    <row r="17650" ht="12.75" customHeight="1" x14ac:dyDescent="0.2"/>
    <row r="17651" ht="12.75" customHeight="1" x14ac:dyDescent="0.2"/>
    <row r="17652" ht="12.75" customHeight="1" x14ac:dyDescent="0.2"/>
    <row r="17653" ht="12.75" customHeight="1" x14ac:dyDescent="0.2"/>
    <row r="17654" ht="12.75" customHeight="1" x14ac:dyDescent="0.2"/>
    <row r="17655" ht="12.75" customHeight="1" x14ac:dyDescent="0.2"/>
    <row r="17656" ht="12.75" customHeight="1" x14ac:dyDescent="0.2"/>
    <row r="17657" ht="12.75" customHeight="1" x14ac:dyDescent="0.2"/>
    <row r="17658" ht="12.75" customHeight="1" x14ac:dyDescent="0.2"/>
    <row r="17659" ht="12.75" customHeight="1" x14ac:dyDescent="0.2"/>
    <row r="17660" ht="12.75" customHeight="1" x14ac:dyDescent="0.2"/>
    <row r="17661" ht="12.75" customHeight="1" x14ac:dyDescent="0.2"/>
    <row r="17662" ht="12.75" customHeight="1" x14ac:dyDescent="0.2"/>
    <row r="17663" ht="12.75" customHeight="1" x14ac:dyDescent="0.2"/>
    <row r="17664" ht="12.75" customHeight="1" x14ac:dyDescent="0.2"/>
    <row r="17665" ht="12.75" customHeight="1" x14ac:dyDescent="0.2"/>
    <row r="17666" ht="12.75" customHeight="1" x14ac:dyDescent="0.2"/>
    <row r="17667" ht="12.75" customHeight="1" x14ac:dyDescent="0.2"/>
    <row r="17668" ht="12.75" customHeight="1" x14ac:dyDescent="0.2"/>
    <row r="17669" ht="12.75" customHeight="1" x14ac:dyDescent="0.2"/>
    <row r="17670" ht="12.75" customHeight="1" x14ac:dyDescent="0.2"/>
    <row r="17671" ht="12.75" customHeight="1" x14ac:dyDescent="0.2"/>
    <row r="17672" ht="12.75" customHeight="1" x14ac:dyDescent="0.2"/>
    <row r="17673" ht="12.75" customHeight="1" x14ac:dyDescent="0.2"/>
    <row r="17674" ht="12.75" customHeight="1" x14ac:dyDescent="0.2"/>
    <row r="17675" ht="12.75" customHeight="1" x14ac:dyDescent="0.2"/>
    <row r="17676" ht="12.75" customHeight="1" x14ac:dyDescent="0.2"/>
    <row r="17677" ht="12.75" customHeight="1" x14ac:dyDescent="0.2"/>
    <row r="17678" ht="12.75" customHeight="1" x14ac:dyDescent="0.2"/>
    <row r="17679" ht="12.75" customHeight="1" x14ac:dyDescent="0.2"/>
    <row r="17680" ht="12.75" customHeight="1" x14ac:dyDescent="0.2"/>
    <row r="17681" ht="12.75" customHeight="1" x14ac:dyDescent="0.2"/>
    <row r="17682" ht="12.75" customHeight="1" x14ac:dyDescent="0.2"/>
    <row r="17683" ht="12.75" customHeight="1" x14ac:dyDescent="0.2"/>
    <row r="17684" ht="12.75" customHeight="1" x14ac:dyDescent="0.2"/>
    <row r="17685" ht="12.75" customHeight="1" x14ac:dyDescent="0.2"/>
    <row r="17686" ht="12.75" customHeight="1" x14ac:dyDescent="0.2"/>
    <row r="17687" ht="12.75" customHeight="1" x14ac:dyDescent="0.2"/>
    <row r="17688" ht="12.75" customHeight="1" x14ac:dyDescent="0.2"/>
    <row r="17689" ht="12.75" customHeight="1" x14ac:dyDescent="0.2"/>
    <row r="17690" ht="12.75" customHeight="1" x14ac:dyDescent="0.2"/>
    <row r="17691" ht="12.75" customHeight="1" x14ac:dyDescent="0.2"/>
    <row r="17692" ht="12.75" customHeight="1" x14ac:dyDescent="0.2"/>
    <row r="17693" ht="12.75" customHeight="1" x14ac:dyDescent="0.2"/>
    <row r="17694" ht="12.75" customHeight="1" x14ac:dyDescent="0.2"/>
    <row r="17695" ht="12.75" customHeight="1" x14ac:dyDescent="0.2"/>
    <row r="17696" ht="12.75" customHeight="1" x14ac:dyDescent="0.2"/>
    <row r="17697" ht="12.75" customHeight="1" x14ac:dyDescent="0.2"/>
    <row r="17698" ht="12.75" customHeight="1" x14ac:dyDescent="0.2"/>
    <row r="17699" ht="12.75" customHeight="1" x14ac:dyDescent="0.2"/>
    <row r="17700" ht="12.75" customHeight="1" x14ac:dyDescent="0.2"/>
    <row r="17701" ht="12.75" customHeight="1" x14ac:dyDescent="0.2"/>
    <row r="17702" ht="12.75" customHeight="1" x14ac:dyDescent="0.2"/>
    <row r="17703" ht="12.75" customHeight="1" x14ac:dyDescent="0.2"/>
    <row r="17704" ht="12.75" customHeight="1" x14ac:dyDescent="0.2"/>
    <row r="17705" ht="12.75" customHeight="1" x14ac:dyDescent="0.2"/>
    <row r="17706" ht="12.75" customHeight="1" x14ac:dyDescent="0.2"/>
    <row r="17707" ht="12.75" customHeight="1" x14ac:dyDescent="0.2"/>
    <row r="17708" ht="12.75" customHeight="1" x14ac:dyDescent="0.2"/>
    <row r="17709" ht="12.75" customHeight="1" x14ac:dyDescent="0.2"/>
    <row r="17710" ht="12.75" customHeight="1" x14ac:dyDescent="0.2"/>
    <row r="17711" ht="12.75" customHeight="1" x14ac:dyDescent="0.2"/>
    <row r="17712" ht="12.75" customHeight="1" x14ac:dyDescent="0.2"/>
    <row r="17713" ht="12.75" customHeight="1" x14ac:dyDescent="0.2"/>
    <row r="17714" ht="12.75" customHeight="1" x14ac:dyDescent="0.2"/>
    <row r="17715" ht="12.75" customHeight="1" x14ac:dyDescent="0.2"/>
    <row r="17716" ht="12.75" customHeight="1" x14ac:dyDescent="0.2"/>
    <row r="17717" ht="12.75" customHeight="1" x14ac:dyDescent="0.2"/>
    <row r="17718" ht="12.75" customHeight="1" x14ac:dyDescent="0.2"/>
    <row r="17719" ht="12.75" customHeight="1" x14ac:dyDescent="0.2"/>
    <row r="17720" ht="12.75" customHeight="1" x14ac:dyDescent="0.2"/>
    <row r="17721" ht="12.75" customHeight="1" x14ac:dyDescent="0.2"/>
    <row r="17722" ht="12.75" customHeight="1" x14ac:dyDescent="0.2"/>
    <row r="17723" ht="12.75" customHeight="1" x14ac:dyDescent="0.2"/>
    <row r="17724" ht="12.75" customHeight="1" x14ac:dyDescent="0.2"/>
    <row r="17725" ht="12.75" customHeight="1" x14ac:dyDescent="0.2"/>
    <row r="17726" ht="12.75" customHeight="1" x14ac:dyDescent="0.2"/>
    <row r="17727" ht="12.75" customHeight="1" x14ac:dyDescent="0.2"/>
    <row r="17728" ht="12.75" customHeight="1" x14ac:dyDescent="0.2"/>
    <row r="17729" ht="12.75" customHeight="1" x14ac:dyDescent="0.2"/>
    <row r="17730" ht="12.75" customHeight="1" x14ac:dyDescent="0.2"/>
    <row r="17731" ht="12.75" customHeight="1" x14ac:dyDescent="0.2"/>
    <row r="17732" ht="12.75" customHeight="1" x14ac:dyDescent="0.2"/>
    <row r="17733" ht="12.75" customHeight="1" x14ac:dyDescent="0.2"/>
    <row r="17734" ht="12.75" customHeight="1" x14ac:dyDescent="0.2"/>
    <row r="17735" ht="12.75" customHeight="1" x14ac:dyDescent="0.2"/>
    <row r="17736" ht="12.75" customHeight="1" x14ac:dyDescent="0.2"/>
    <row r="17737" ht="12.75" customHeight="1" x14ac:dyDescent="0.2"/>
    <row r="17738" ht="12.75" customHeight="1" x14ac:dyDescent="0.2"/>
    <row r="17739" ht="12.75" customHeight="1" x14ac:dyDescent="0.2"/>
    <row r="17740" ht="12.75" customHeight="1" x14ac:dyDescent="0.2"/>
    <row r="17741" ht="12.75" customHeight="1" x14ac:dyDescent="0.2"/>
    <row r="17742" ht="12.75" customHeight="1" x14ac:dyDescent="0.2"/>
    <row r="17743" ht="12.75" customHeight="1" x14ac:dyDescent="0.2"/>
    <row r="17744" ht="12.75" customHeight="1" x14ac:dyDescent="0.2"/>
    <row r="17745" ht="12.75" customHeight="1" x14ac:dyDescent="0.2"/>
    <row r="17746" ht="12.75" customHeight="1" x14ac:dyDescent="0.2"/>
    <row r="17747" ht="12.75" customHeight="1" x14ac:dyDescent="0.2"/>
    <row r="17748" ht="12.75" customHeight="1" x14ac:dyDescent="0.2"/>
    <row r="17749" ht="12.75" customHeight="1" x14ac:dyDescent="0.2"/>
    <row r="17750" ht="12.75" customHeight="1" x14ac:dyDescent="0.2"/>
    <row r="17751" ht="12.75" customHeight="1" x14ac:dyDescent="0.2"/>
    <row r="17752" ht="12.75" customHeight="1" x14ac:dyDescent="0.2"/>
    <row r="17753" ht="12.75" customHeight="1" x14ac:dyDescent="0.2"/>
    <row r="17754" ht="12.75" customHeight="1" x14ac:dyDescent="0.2"/>
    <row r="17755" ht="12.75" customHeight="1" x14ac:dyDescent="0.2"/>
    <row r="17756" ht="12.75" customHeight="1" x14ac:dyDescent="0.2"/>
    <row r="17757" ht="12.75" customHeight="1" x14ac:dyDescent="0.2"/>
    <row r="17758" ht="12.75" customHeight="1" x14ac:dyDescent="0.2"/>
    <row r="17759" ht="12.75" customHeight="1" x14ac:dyDescent="0.2"/>
    <row r="17760" ht="12.75" customHeight="1" x14ac:dyDescent="0.2"/>
    <row r="17761" ht="12.75" customHeight="1" x14ac:dyDescent="0.2"/>
    <row r="17762" ht="12.75" customHeight="1" x14ac:dyDescent="0.2"/>
    <row r="17763" ht="12.75" customHeight="1" x14ac:dyDescent="0.2"/>
    <row r="17764" ht="12.75" customHeight="1" x14ac:dyDescent="0.2"/>
    <row r="17765" ht="12.75" customHeight="1" x14ac:dyDescent="0.2"/>
    <row r="17766" ht="12.75" customHeight="1" x14ac:dyDescent="0.2"/>
    <row r="17767" ht="12.75" customHeight="1" x14ac:dyDescent="0.2"/>
    <row r="17768" ht="12.75" customHeight="1" x14ac:dyDescent="0.2"/>
    <row r="17769" ht="12.75" customHeight="1" x14ac:dyDescent="0.2"/>
    <row r="17770" ht="12.75" customHeight="1" x14ac:dyDescent="0.2"/>
    <row r="17771" ht="12.75" customHeight="1" x14ac:dyDescent="0.2"/>
    <row r="17772" ht="12.75" customHeight="1" x14ac:dyDescent="0.2"/>
    <row r="17773" ht="12.75" customHeight="1" x14ac:dyDescent="0.2"/>
    <row r="17774" ht="12.75" customHeight="1" x14ac:dyDescent="0.2"/>
    <row r="17775" ht="12.75" customHeight="1" x14ac:dyDescent="0.2"/>
    <row r="17776" ht="12.75" customHeight="1" x14ac:dyDescent="0.2"/>
    <row r="17777" ht="12.75" customHeight="1" x14ac:dyDescent="0.2"/>
    <row r="17778" ht="12.75" customHeight="1" x14ac:dyDescent="0.2"/>
    <row r="17779" ht="12.75" customHeight="1" x14ac:dyDescent="0.2"/>
    <row r="17780" ht="12.75" customHeight="1" x14ac:dyDescent="0.2"/>
    <row r="17781" ht="12.75" customHeight="1" x14ac:dyDescent="0.2"/>
    <row r="17782" ht="12.75" customHeight="1" x14ac:dyDescent="0.2"/>
    <row r="17783" ht="12.75" customHeight="1" x14ac:dyDescent="0.2"/>
    <row r="17784" ht="12.75" customHeight="1" x14ac:dyDescent="0.2"/>
    <row r="17785" ht="12.75" customHeight="1" x14ac:dyDescent="0.2"/>
    <row r="17786" ht="12.75" customHeight="1" x14ac:dyDescent="0.2"/>
    <row r="17787" ht="12.75" customHeight="1" x14ac:dyDescent="0.2"/>
    <row r="17788" ht="12.75" customHeight="1" x14ac:dyDescent="0.2"/>
    <row r="17789" ht="12.75" customHeight="1" x14ac:dyDescent="0.2"/>
    <row r="17790" ht="12.75" customHeight="1" x14ac:dyDescent="0.2"/>
    <row r="17791" ht="12.75" customHeight="1" x14ac:dyDescent="0.2"/>
    <row r="17792" ht="12.75" customHeight="1" x14ac:dyDescent="0.2"/>
    <row r="17793" ht="12.75" customHeight="1" x14ac:dyDescent="0.2"/>
    <row r="17794" ht="12.75" customHeight="1" x14ac:dyDescent="0.2"/>
    <row r="17795" ht="12.75" customHeight="1" x14ac:dyDescent="0.2"/>
    <row r="17796" ht="12.75" customHeight="1" x14ac:dyDescent="0.2"/>
    <row r="17797" ht="12.75" customHeight="1" x14ac:dyDescent="0.2"/>
    <row r="17798" ht="12.75" customHeight="1" x14ac:dyDescent="0.2"/>
    <row r="17799" ht="12.75" customHeight="1" x14ac:dyDescent="0.2"/>
    <row r="17800" ht="12.75" customHeight="1" x14ac:dyDescent="0.2"/>
    <row r="17801" ht="12.75" customHeight="1" x14ac:dyDescent="0.2"/>
    <row r="17802" ht="12.75" customHeight="1" x14ac:dyDescent="0.2"/>
    <row r="17803" ht="12.75" customHeight="1" x14ac:dyDescent="0.2"/>
    <row r="17804" ht="12.75" customHeight="1" x14ac:dyDescent="0.2"/>
    <row r="17805" ht="12.75" customHeight="1" x14ac:dyDescent="0.2"/>
    <row r="17806" ht="12.75" customHeight="1" x14ac:dyDescent="0.2"/>
    <row r="17807" ht="12.75" customHeight="1" x14ac:dyDescent="0.2"/>
    <row r="17808" ht="12.75" customHeight="1" x14ac:dyDescent="0.2"/>
    <row r="17809" ht="12.75" customHeight="1" x14ac:dyDescent="0.2"/>
    <row r="17810" ht="12.75" customHeight="1" x14ac:dyDescent="0.2"/>
    <row r="17811" ht="12.75" customHeight="1" x14ac:dyDescent="0.2"/>
    <row r="17812" ht="12.75" customHeight="1" x14ac:dyDescent="0.2"/>
    <row r="17813" ht="12.75" customHeight="1" x14ac:dyDescent="0.2"/>
    <row r="17814" ht="12.75" customHeight="1" x14ac:dyDescent="0.2"/>
    <row r="17815" ht="12.75" customHeight="1" x14ac:dyDescent="0.2"/>
    <row r="17816" ht="12.75" customHeight="1" x14ac:dyDescent="0.2"/>
    <row r="17817" ht="12.75" customHeight="1" x14ac:dyDescent="0.2"/>
    <row r="17818" ht="12.75" customHeight="1" x14ac:dyDescent="0.2"/>
    <row r="17819" ht="12.75" customHeight="1" x14ac:dyDescent="0.2"/>
    <row r="17820" ht="12.75" customHeight="1" x14ac:dyDescent="0.2"/>
    <row r="17821" ht="12.75" customHeight="1" x14ac:dyDescent="0.2"/>
    <row r="17822" ht="12.75" customHeight="1" x14ac:dyDescent="0.2"/>
    <row r="17823" ht="12.75" customHeight="1" x14ac:dyDescent="0.2"/>
    <row r="17824" ht="12.75" customHeight="1" x14ac:dyDescent="0.2"/>
    <row r="17825" ht="12.75" customHeight="1" x14ac:dyDescent="0.2"/>
    <row r="17826" ht="12.75" customHeight="1" x14ac:dyDescent="0.2"/>
    <row r="17827" ht="12.75" customHeight="1" x14ac:dyDescent="0.2"/>
    <row r="17828" ht="12.75" customHeight="1" x14ac:dyDescent="0.2"/>
    <row r="17829" ht="12.75" customHeight="1" x14ac:dyDescent="0.2"/>
    <row r="17830" ht="12.75" customHeight="1" x14ac:dyDescent="0.2"/>
    <row r="17831" ht="12.75" customHeight="1" x14ac:dyDescent="0.2"/>
    <row r="17832" ht="12.75" customHeight="1" x14ac:dyDescent="0.2"/>
    <row r="17833" ht="12.75" customHeight="1" x14ac:dyDescent="0.2"/>
    <row r="17834" ht="12.75" customHeight="1" x14ac:dyDescent="0.2"/>
    <row r="17835" ht="12.75" customHeight="1" x14ac:dyDescent="0.2"/>
    <row r="17836" ht="12.75" customHeight="1" x14ac:dyDescent="0.2"/>
    <row r="17837" ht="12.75" customHeight="1" x14ac:dyDescent="0.2"/>
    <row r="17838" ht="12.75" customHeight="1" x14ac:dyDescent="0.2"/>
    <row r="17839" ht="12.75" customHeight="1" x14ac:dyDescent="0.2"/>
    <row r="17840" ht="12.75" customHeight="1" x14ac:dyDescent="0.2"/>
    <row r="17841" ht="12.75" customHeight="1" x14ac:dyDescent="0.2"/>
    <row r="17842" ht="12.75" customHeight="1" x14ac:dyDescent="0.2"/>
    <row r="17843" ht="12.75" customHeight="1" x14ac:dyDescent="0.2"/>
    <row r="17844" ht="12.75" customHeight="1" x14ac:dyDescent="0.2"/>
    <row r="17845" ht="12.75" customHeight="1" x14ac:dyDescent="0.2"/>
    <row r="17846" ht="12.75" customHeight="1" x14ac:dyDescent="0.2"/>
    <row r="17847" ht="12.75" customHeight="1" x14ac:dyDescent="0.2"/>
    <row r="17848" ht="12.75" customHeight="1" x14ac:dyDescent="0.2"/>
    <row r="17849" ht="12.75" customHeight="1" x14ac:dyDescent="0.2"/>
    <row r="17850" ht="12.75" customHeight="1" x14ac:dyDescent="0.2"/>
    <row r="17851" ht="12.75" customHeight="1" x14ac:dyDescent="0.2"/>
    <row r="17852" ht="12.75" customHeight="1" x14ac:dyDescent="0.2"/>
    <row r="17853" ht="12.75" customHeight="1" x14ac:dyDescent="0.2"/>
    <row r="17854" ht="12.75" customHeight="1" x14ac:dyDescent="0.2"/>
    <row r="17855" ht="12.75" customHeight="1" x14ac:dyDescent="0.2"/>
    <row r="17856" ht="12.75" customHeight="1" x14ac:dyDescent="0.2"/>
    <row r="17857" ht="12.75" customHeight="1" x14ac:dyDescent="0.2"/>
    <row r="17858" ht="12.75" customHeight="1" x14ac:dyDescent="0.2"/>
    <row r="17859" ht="12.75" customHeight="1" x14ac:dyDescent="0.2"/>
    <row r="17860" ht="12.75" customHeight="1" x14ac:dyDescent="0.2"/>
    <row r="17861" ht="12.75" customHeight="1" x14ac:dyDescent="0.2"/>
    <row r="17862" ht="12.75" customHeight="1" x14ac:dyDescent="0.2"/>
    <row r="17863" ht="12.75" customHeight="1" x14ac:dyDescent="0.2"/>
    <row r="17864" ht="12.75" customHeight="1" x14ac:dyDescent="0.2"/>
    <row r="17865" ht="12.75" customHeight="1" x14ac:dyDescent="0.2"/>
    <row r="17866" ht="12.75" customHeight="1" x14ac:dyDescent="0.2"/>
    <row r="17867" ht="12.75" customHeight="1" x14ac:dyDescent="0.2"/>
    <row r="17868" ht="12.75" customHeight="1" x14ac:dyDescent="0.2"/>
    <row r="17869" ht="12.75" customHeight="1" x14ac:dyDescent="0.2"/>
    <row r="17870" ht="12.75" customHeight="1" x14ac:dyDescent="0.2"/>
    <row r="17871" ht="12.75" customHeight="1" x14ac:dyDescent="0.2"/>
    <row r="17872" ht="12.75" customHeight="1" x14ac:dyDescent="0.2"/>
    <row r="17873" ht="12.75" customHeight="1" x14ac:dyDescent="0.2"/>
    <row r="17874" ht="12.75" customHeight="1" x14ac:dyDescent="0.2"/>
    <row r="17875" ht="12.75" customHeight="1" x14ac:dyDescent="0.2"/>
    <row r="17876" ht="12.75" customHeight="1" x14ac:dyDescent="0.2"/>
    <row r="17877" ht="12.75" customHeight="1" x14ac:dyDescent="0.2"/>
    <row r="17878" ht="12.75" customHeight="1" x14ac:dyDescent="0.2"/>
    <row r="17879" ht="12.75" customHeight="1" x14ac:dyDescent="0.2"/>
    <row r="17880" ht="12.75" customHeight="1" x14ac:dyDescent="0.2"/>
    <row r="17881" ht="12.75" customHeight="1" x14ac:dyDescent="0.2"/>
    <row r="17882" ht="12.75" customHeight="1" x14ac:dyDescent="0.2"/>
    <row r="17883" ht="12.75" customHeight="1" x14ac:dyDescent="0.2"/>
    <row r="17884" ht="12.75" customHeight="1" x14ac:dyDescent="0.2"/>
    <row r="17885" ht="12.75" customHeight="1" x14ac:dyDescent="0.2"/>
    <row r="17886" ht="12.75" customHeight="1" x14ac:dyDescent="0.2"/>
    <row r="17887" ht="12.75" customHeight="1" x14ac:dyDescent="0.2"/>
    <row r="17888" ht="12.75" customHeight="1" x14ac:dyDescent="0.2"/>
    <row r="17889" ht="12.75" customHeight="1" x14ac:dyDescent="0.2"/>
    <row r="17890" ht="12.75" customHeight="1" x14ac:dyDescent="0.2"/>
    <row r="17891" ht="12.75" customHeight="1" x14ac:dyDescent="0.2"/>
    <row r="17892" ht="12.75" customHeight="1" x14ac:dyDescent="0.2"/>
    <row r="17893" ht="12.75" customHeight="1" x14ac:dyDescent="0.2"/>
    <row r="17894" ht="12.75" customHeight="1" x14ac:dyDescent="0.2"/>
    <row r="17895" ht="12.75" customHeight="1" x14ac:dyDescent="0.2"/>
    <row r="17896" ht="12.75" customHeight="1" x14ac:dyDescent="0.2"/>
    <row r="17897" ht="12.75" customHeight="1" x14ac:dyDescent="0.2"/>
    <row r="17898" ht="12.75" customHeight="1" x14ac:dyDescent="0.2"/>
    <row r="17899" ht="12.75" customHeight="1" x14ac:dyDescent="0.2"/>
    <row r="17900" ht="12.75" customHeight="1" x14ac:dyDescent="0.2"/>
    <row r="17901" ht="12.75" customHeight="1" x14ac:dyDescent="0.2"/>
    <row r="17902" ht="12.75" customHeight="1" x14ac:dyDescent="0.2"/>
    <row r="17903" ht="12.75" customHeight="1" x14ac:dyDescent="0.2"/>
    <row r="17904" ht="12.75" customHeight="1" x14ac:dyDescent="0.2"/>
    <row r="17905" ht="12.75" customHeight="1" x14ac:dyDescent="0.2"/>
    <row r="17906" ht="12.75" customHeight="1" x14ac:dyDescent="0.2"/>
    <row r="17907" ht="12.75" customHeight="1" x14ac:dyDescent="0.2"/>
    <row r="17908" ht="12.75" customHeight="1" x14ac:dyDescent="0.2"/>
    <row r="17909" ht="12.75" customHeight="1" x14ac:dyDescent="0.2"/>
    <row r="17910" ht="12.75" customHeight="1" x14ac:dyDescent="0.2"/>
    <row r="17911" ht="12.75" customHeight="1" x14ac:dyDescent="0.2"/>
    <row r="17912" ht="12.75" customHeight="1" x14ac:dyDescent="0.2"/>
    <row r="17913" ht="12.75" customHeight="1" x14ac:dyDescent="0.2"/>
    <row r="17914" ht="12.75" customHeight="1" x14ac:dyDescent="0.2"/>
    <row r="17915" ht="12.75" customHeight="1" x14ac:dyDescent="0.2"/>
    <row r="17916" ht="12.75" customHeight="1" x14ac:dyDescent="0.2"/>
    <row r="17917" ht="12.75" customHeight="1" x14ac:dyDescent="0.2"/>
    <row r="17918" ht="12.75" customHeight="1" x14ac:dyDescent="0.2"/>
    <row r="17919" ht="12.75" customHeight="1" x14ac:dyDescent="0.2"/>
    <row r="17920" ht="12.75" customHeight="1" x14ac:dyDescent="0.2"/>
    <row r="17921" ht="12.75" customHeight="1" x14ac:dyDescent="0.2"/>
    <row r="17922" ht="12.75" customHeight="1" x14ac:dyDescent="0.2"/>
    <row r="17923" ht="12.75" customHeight="1" x14ac:dyDescent="0.2"/>
    <row r="17924" ht="12.75" customHeight="1" x14ac:dyDescent="0.2"/>
    <row r="17925" ht="12.75" customHeight="1" x14ac:dyDescent="0.2"/>
    <row r="17926" ht="12.75" customHeight="1" x14ac:dyDescent="0.2"/>
    <row r="17927" ht="12.75" customHeight="1" x14ac:dyDescent="0.2"/>
    <row r="17928" ht="12.75" customHeight="1" x14ac:dyDescent="0.2"/>
    <row r="17929" ht="12.75" customHeight="1" x14ac:dyDescent="0.2"/>
    <row r="17930" ht="12.75" customHeight="1" x14ac:dyDescent="0.2"/>
    <row r="17931" ht="12.75" customHeight="1" x14ac:dyDescent="0.2"/>
    <row r="17932" ht="12.75" customHeight="1" x14ac:dyDescent="0.2"/>
    <row r="17933" ht="12.75" customHeight="1" x14ac:dyDescent="0.2"/>
    <row r="17934" ht="12.75" customHeight="1" x14ac:dyDescent="0.2"/>
    <row r="17935" ht="12.75" customHeight="1" x14ac:dyDescent="0.2"/>
    <row r="17936" ht="12.75" customHeight="1" x14ac:dyDescent="0.2"/>
    <row r="17937" ht="12.75" customHeight="1" x14ac:dyDescent="0.2"/>
    <row r="17938" ht="12.75" customHeight="1" x14ac:dyDescent="0.2"/>
    <row r="17939" ht="12.75" customHeight="1" x14ac:dyDescent="0.2"/>
    <row r="17940" ht="12.75" customHeight="1" x14ac:dyDescent="0.2"/>
    <row r="17941" ht="12.75" customHeight="1" x14ac:dyDescent="0.2"/>
    <row r="17942" ht="12.75" customHeight="1" x14ac:dyDescent="0.2"/>
    <row r="17943" ht="12.75" customHeight="1" x14ac:dyDescent="0.2"/>
    <row r="17944" ht="12.75" customHeight="1" x14ac:dyDescent="0.2"/>
    <row r="17945" ht="12.75" customHeight="1" x14ac:dyDescent="0.2"/>
    <row r="17946" ht="12.75" customHeight="1" x14ac:dyDescent="0.2"/>
    <row r="17947" ht="12.75" customHeight="1" x14ac:dyDescent="0.2"/>
    <row r="17948" ht="12.75" customHeight="1" x14ac:dyDescent="0.2"/>
    <row r="17949" ht="12.75" customHeight="1" x14ac:dyDescent="0.2"/>
    <row r="17950" ht="12.75" customHeight="1" x14ac:dyDescent="0.2"/>
    <row r="17951" ht="12.75" customHeight="1" x14ac:dyDescent="0.2"/>
    <row r="17952" ht="12.75" customHeight="1" x14ac:dyDescent="0.2"/>
    <row r="17953" ht="12.75" customHeight="1" x14ac:dyDescent="0.2"/>
    <row r="17954" ht="12.75" customHeight="1" x14ac:dyDescent="0.2"/>
    <row r="17955" ht="12.75" customHeight="1" x14ac:dyDescent="0.2"/>
    <row r="17956" ht="12.75" customHeight="1" x14ac:dyDescent="0.2"/>
    <row r="17957" ht="12.75" customHeight="1" x14ac:dyDescent="0.2"/>
    <row r="17958" ht="12.75" customHeight="1" x14ac:dyDescent="0.2"/>
    <row r="17959" ht="12.75" customHeight="1" x14ac:dyDescent="0.2"/>
    <row r="17960" ht="12.75" customHeight="1" x14ac:dyDescent="0.2"/>
    <row r="17961" ht="12.75" customHeight="1" x14ac:dyDescent="0.2"/>
    <row r="17962" ht="12.75" customHeight="1" x14ac:dyDescent="0.2"/>
    <row r="17963" ht="12.75" customHeight="1" x14ac:dyDescent="0.2"/>
    <row r="17964" ht="12.75" customHeight="1" x14ac:dyDescent="0.2"/>
    <row r="17965" ht="12.75" customHeight="1" x14ac:dyDescent="0.2"/>
    <row r="17966" ht="12.75" customHeight="1" x14ac:dyDescent="0.2"/>
    <row r="17967" ht="12.75" customHeight="1" x14ac:dyDescent="0.2"/>
    <row r="17968" ht="12.75" customHeight="1" x14ac:dyDescent="0.2"/>
    <row r="17969" ht="12.75" customHeight="1" x14ac:dyDescent="0.2"/>
    <row r="17970" ht="12.75" customHeight="1" x14ac:dyDescent="0.2"/>
    <row r="17971" ht="12.75" customHeight="1" x14ac:dyDescent="0.2"/>
    <row r="17972" ht="12.75" customHeight="1" x14ac:dyDescent="0.2"/>
    <row r="17973" ht="12.75" customHeight="1" x14ac:dyDescent="0.2"/>
    <row r="17974" ht="12.75" customHeight="1" x14ac:dyDescent="0.2"/>
    <row r="17975" ht="12.75" customHeight="1" x14ac:dyDescent="0.2"/>
    <row r="17976" ht="12.75" customHeight="1" x14ac:dyDescent="0.2"/>
    <row r="17977" ht="12.75" customHeight="1" x14ac:dyDescent="0.2"/>
    <row r="17978" ht="12.75" customHeight="1" x14ac:dyDescent="0.2"/>
    <row r="17979" ht="12.75" customHeight="1" x14ac:dyDescent="0.2"/>
    <row r="17980" ht="12.75" customHeight="1" x14ac:dyDescent="0.2"/>
    <row r="17981" ht="12.75" customHeight="1" x14ac:dyDescent="0.2"/>
    <row r="17982" ht="12.75" customHeight="1" x14ac:dyDescent="0.2"/>
    <row r="17983" ht="12.75" customHeight="1" x14ac:dyDescent="0.2"/>
    <row r="17984" ht="12.75" customHeight="1" x14ac:dyDescent="0.2"/>
    <row r="17985" ht="12.75" customHeight="1" x14ac:dyDescent="0.2"/>
    <row r="17986" ht="12.75" customHeight="1" x14ac:dyDescent="0.2"/>
    <row r="17987" ht="12.75" customHeight="1" x14ac:dyDescent="0.2"/>
    <row r="17988" ht="12.75" customHeight="1" x14ac:dyDescent="0.2"/>
    <row r="17989" ht="12.75" customHeight="1" x14ac:dyDescent="0.2"/>
    <row r="17990" ht="12.75" customHeight="1" x14ac:dyDescent="0.2"/>
    <row r="17991" ht="12.75" customHeight="1" x14ac:dyDescent="0.2"/>
    <row r="17992" ht="12.75" customHeight="1" x14ac:dyDescent="0.2"/>
    <row r="17993" ht="12.75" customHeight="1" x14ac:dyDescent="0.2"/>
    <row r="17994" ht="12.75" customHeight="1" x14ac:dyDescent="0.2"/>
    <row r="17995" ht="12.75" customHeight="1" x14ac:dyDescent="0.2"/>
    <row r="17996" ht="12.75" customHeight="1" x14ac:dyDescent="0.2"/>
    <row r="17997" ht="12.75" customHeight="1" x14ac:dyDescent="0.2"/>
    <row r="17998" ht="12.75" customHeight="1" x14ac:dyDescent="0.2"/>
    <row r="17999" ht="12.75" customHeight="1" x14ac:dyDescent="0.2"/>
    <row r="18000" ht="12.75" customHeight="1" x14ac:dyDescent="0.2"/>
    <row r="18001" ht="12.75" customHeight="1" x14ac:dyDescent="0.2"/>
    <row r="18002" ht="12.75" customHeight="1" x14ac:dyDescent="0.2"/>
    <row r="18003" ht="12.75" customHeight="1" x14ac:dyDescent="0.2"/>
    <row r="18004" ht="12.75" customHeight="1" x14ac:dyDescent="0.2"/>
    <row r="18005" ht="12.75" customHeight="1" x14ac:dyDescent="0.2"/>
    <row r="18006" ht="12.75" customHeight="1" x14ac:dyDescent="0.2"/>
    <row r="18007" ht="12.75" customHeight="1" x14ac:dyDescent="0.2"/>
    <row r="18008" ht="12.75" customHeight="1" x14ac:dyDescent="0.2"/>
    <row r="18009" ht="12.75" customHeight="1" x14ac:dyDescent="0.2"/>
    <row r="18010" ht="12.75" customHeight="1" x14ac:dyDescent="0.2"/>
    <row r="18011" ht="12.75" customHeight="1" x14ac:dyDescent="0.2"/>
    <row r="18012" ht="12.75" customHeight="1" x14ac:dyDescent="0.2"/>
    <row r="18013" ht="12.75" customHeight="1" x14ac:dyDescent="0.2"/>
    <row r="18014" ht="12.75" customHeight="1" x14ac:dyDescent="0.2"/>
    <row r="18015" ht="12.75" customHeight="1" x14ac:dyDescent="0.2"/>
    <row r="18016" ht="12.75" customHeight="1" x14ac:dyDescent="0.2"/>
    <row r="18017" ht="12.75" customHeight="1" x14ac:dyDescent="0.2"/>
    <row r="18018" ht="12.75" customHeight="1" x14ac:dyDescent="0.2"/>
    <row r="18019" ht="12.75" customHeight="1" x14ac:dyDescent="0.2"/>
    <row r="18020" ht="12.75" customHeight="1" x14ac:dyDescent="0.2"/>
    <row r="18021" ht="12.75" customHeight="1" x14ac:dyDescent="0.2"/>
    <row r="18022" ht="12.75" customHeight="1" x14ac:dyDescent="0.2"/>
    <row r="18023" ht="12.75" customHeight="1" x14ac:dyDescent="0.2"/>
    <row r="18024" ht="12.75" customHeight="1" x14ac:dyDescent="0.2"/>
    <row r="18025" ht="12.75" customHeight="1" x14ac:dyDescent="0.2"/>
    <row r="18026" ht="12.75" customHeight="1" x14ac:dyDescent="0.2"/>
    <row r="18027" ht="12.75" customHeight="1" x14ac:dyDescent="0.2"/>
    <row r="18028" ht="12.75" customHeight="1" x14ac:dyDescent="0.2"/>
    <row r="18029" ht="12.75" customHeight="1" x14ac:dyDescent="0.2"/>
    <row r="18030" ht="12.75" customHeight="1" x14ac:dyDescent="0.2"/>
    <row r="18031" ht="12.75" customHeight="1" x14ac:dyDescent="0.2"/>
    <row r="18032" ht="12.75" customHeight="1" x14ac:dyDescent="0.2"/>
    <row r="18033" ht="12.75" customHeight="1" x14ac:dyDescent="0.2"/>
    <row r="18034" ht="12.75" customHeight="1" x14ac:dyDescent="0.2"/>
    <row r="18035" ht="12.75" customHeight="1" x14ac:dyDescent="0.2"/>
    <row r="18036" ht="12.75" customHeight="1" x14ac:dyDescent="0.2"/>
    <row r="18037" ht="12.75" customHeight="1" x14ac:dyDescent="0.2"/>
    <row r="18038" ht="12.75" customHeight="1" x14ac:dyDescent="0.2"/>
    <row r="18039" ht="12.75" customHeight="1" x14ac:dyDescent="0.2"/>
    <row r="18040" ht="12.75" customHeight="1" x14ac:dyDescent="0.2"/>
    <row r="18041" ht="12.75" customHeight="1" x14ac:dyDescent="0.2"/>
    <row r="18042" ht="12.75" customHeight="1" x14ac:dyDescent="0.2"/>
    <row r="18043" ht="12.75" customHeight="1" x14ac:dyDescent="0.2"/>
    <row r="18044" ht="12.75" customHeight="1" x14ac:dyDescent="0.2"/>
    <row r="18045" ht="12.75" customHeight="1" x14ac:dyDescent="0.2"/>
    <row r="18046" ht="12.75" customHeight="1" x14ac:dyDescent="0.2"/>
    <row r="18047" ht="12.75" customHeight="1" x14ac:dyDescent="0.2"/>
    <row r="18048" ht="12.75" customHeight="1" x14ac:dyDescent="0.2"/>
    <row r="18049" ht="12.75" customHeight="1" x14ac:dyDescent="0.2"/>
    <row r="18050" ht="12.75" customHeight="1" x14ac:dyDescent="0.2"/>
    <row r="18051" ht="12.75" customHeight="1" x14ac:dyDescent="0.2"/>
    <row r="18052" ht="12.75" customHeight="1" x14ac:dyDescent="0.2"/>
    <row r="18053" ht="12.75" customHeight="1" x14ac:dyDescent="0.2"/>
    <row r="18054" ht="12.75" customHeight="1" x14ac:dyDescent="0.2"/>
    <row r="18055" ht="12.75" customHeight="1" x14ac:dyDescent="0.2"/>
    <row r="18056" ht="12.75" customHeight="1" x14ac:dyDescent="0.2"/>
    <row r="18057" ht="12.75" customHeight="1" x14ac:dyDescent="0.2"/>
    <row r="18058" ht="12.75" customHeight="1" x14ac:dyDescent="0.2"/>
    <row r="18059" ht="12.75" customHeight="1" x14ac:dyDescent="0.2"/>
    <row r="18060" ht="12.75" customHeight="1" x14ac:dyDescent="0.2"/>
    <row r="18061" ht="12.75" customHeight="1" x14ac:dyDescent="0.2"/>
    <row r="18062" ht="12.75" customHeight="1" x14ac:dyDescent="0.2"/>
    <row r="18063" ht="12.75" customHeight="1" x14ac:dyDescent="0.2"/>
    <row r="18064" ht="12.75" customHeight="1" x14ac:dyDescent="0.2"/>
    <row r="18065" ht="12.75" customHeight="1" x14ac:dyDescent="0.2"/>
    <row r="18066" ht="12.75" customHeight="1" x14ac:dyDescent="0.2"/>
    <row r="18067" ht="12.75" customHeight="1" x14ac:dyDescent="0.2"/>
    <row r="18068" ht="12.75" customHeight="1" x14ac:dyDescent="0.2"/>
    <row r="18069" ht="12.75" customHeight="1" x14ac:dyDescent="0.2"/>
    <row r="18070" ht="12.75" customHeight="1" x14ac:dyDescent="0.2"/>
    <row r="18071" ht="12.75" customHeight="1" x14ac:dyDescent="0.2"/>
    <row r="18072" ht="12.75" customHeight="1" x14ac:dyDescent="0.2"/>
    <row r="18073" ht="12.75" customHeight="1" x14ac:dyDescent="0.2"/>
    <row r="18074" ht="12.75" customHeight="1" x14ac:dyDescent="0.2"/>
    <row r="18075" ht="12.75" customHeight="1" x14ac:dyDescent="0.2"/>
    <row r="18076" ht="12.75" customHeight="1" x14ac:dyDescent="0.2"/>
    <row r="18077" ht="12.75" customHeight="1" x14ac:dyDescent="0.2"/>
    <row r="18078" ht="12.75" customHeight="1" x14ac:dyDescent="0.2"/>
    <row r="18079" ht="12.75" customHeight="1" x14ac:dyDescent="0.2"/>
    <row r="18080" ht="12.75" customHeight="1" x14ac:dyDescent="0.2"/>
    <row r="18081" ht="12.75" customHeight="1" x14ac:dyDescent="0.2"/>
    <row r="18082" ht="12.75" customHeight="1" x14ac:dyDescent="0.2"/>
    <row r="18083" ht="12.75" customHeight="1" x14ac:dyDescent="0.2"/>
    <row r="18084" ht="12.75" customHeight="1" x14ac:dyDescent="0.2"/>
    <row r="18085" ht="12.75" customHeight="1" x14ac:dyDescent="0.2"/>
    <row r="18086" ht="12.75" customHeight="1" x14ac:dyDescent="0.2"/>
    <row r="18087" ht="12.75" customHeight="1" x14ac:dyDescent="0.2"/>
    <row r="18088" ht="12.75" customHeight="1" x14ac:dyDescent="0.2"/>
    <row r="18089" ht="12.75" customHeight="1" x14ac:dyDescent="0.2"/>
    <row r="18090" ht="12.75" customHeight="1" x14ac:dyDescent="0.2"/>
    <row r="18091" ht="12.75" customHeight="1" x14ac:dyDescent="0.2"/>
    <row r="18092" ht="12.75" customHeight="1" x14ac:dyDescent="0.2"/>
    <row r="18093" ht="12.75" customHeight="1" x14ac:dyDescent="0.2"/>
    <row r="18094" ht="12.75" customHeight="1" x14ac:dyDescent="0.2"/>
    <row r="18095" ht="12.75" customHeight="1" x14ac:dyDescent="0.2"/>
    <row r="18096" ht="12.75" customHeight="1" x14ac:dyDescent="0.2"/>
    <row r="18097" ht="12.75" customHeight="1" x14ac:dyDescent="0.2"/>
    <row r="18098" ht="12.75" customHeight="1" x14ac:dyDescent="0.2"/>
    <row r="18099" ht="12.75" customHeight="1" x14ac:dyDescent="0.2"/>
    <row r="18100" ht="12.75" customHeight="1" x14ac:dyDescent="0.2"/>
    <row r="18101" ht="12.75" customHeight="1" x14ac:dyDescent="0.2"/>
    <row r="18102" ht="12.75" customHeight="1" x14ac:dyDescent="0.2"/>
    <row r="18103" ht="12.75" customHeight="1" x14ac:dyDescent="0.2"/>
    <row r="18104" ht="12.75" customHeight="1" x14ac:dyDescent="0.2"/>
    <row r="18105" ht="12.75" customHeight="1" x14ac:dyDescent="0.2"/>
    <row r="18106" ht="12.75" customHeight="1" x14ac:dyDescent="0.2"/>
    <row r="18107" ht="12.75" customHeight="1" x14ac:dyDescent="0.2"/>
    <row r="18108" ht="12.75" customHeight="1" x14ac:dyDescent="0.2"/>
    <row r="18109" ht="12.75" customHeight="1" x14ac:dyDescent="0.2"/>
    <row r="18110" ht="12.75" customHeight="1" x14ac:dyDescent="0.2"/>
    <row r="18111" ht="12.75" customHeight="1" x14ac:dyDescent="0.2"/>
    <row r="18112" ht="12.75" customHeight="1" x14ac:dyDescent="0.2"/>
    <row r="18113" ht="12.75" customHeight="1" x14ac:dyDescent="0.2"/>
    <row r="18114" ht="12.75" customHeight="1" x14ac:dyDescent="0.2"/>
    <row r="18115" ht="12.75" customHeight="1" x14ac:dyDescent="0.2"/>
    <row r="18116" ht="12.75" customHeight="1" x14ac:dyDescent="0.2"/>
    <row r="18117" ht="12.75" customHeight="1" x14ac:dyDescent="0.2"/>
    <row r="18118" ht="12.75" customHeight="1" x14ac:dyDescent="0.2"/>
    <row r="18119" ht="12.75" customHeight="1" x14ac:dyDescent="0.2"/>
    <row r="18120" ht="12.75" customHeight="1" x14ac:dyDescent="0.2"/>
    <row r="18121" ht="12.75" customHeight="1" x14ac:dyDescent="0.2"/>
    <row r="18122" ht="12.75" customHeight="1" x14ac:dyDescent="0.2"/>
    <row r="18123" ht="12.75" customHeight="1" x14ac:dyDescent="0.2"/>
    <row r="18124" ht="12.75" customHeight="1" x14ac:dyDescent="0.2"/>
    <row r="18125" ht="12.75" customHeight="1" x14ac:dyDescent="0.2"/>
    <row r="18126" ht="12.75" customHeight="1" x14ac:dyDescent="0.2"/>
    <row r="18127" ht="12.75" customHeight="1" x14ac:dyDescent="0.2"/>
    <row r="18128" ht="12.75" customHeight="1" x14ac:dyDescent="0.2"/>
    <row r="18129" ht="12.75" customHeight="1" x14ac:dyDescent="0.2"/>
    <row r="18130" ht="12.75" customHeight="1" x14ac:dyDescent="0.2"/>
    <row r="18131" ht="12.75" customHeight="1" x14ac:dyDescent="0.2"/>
    <row r="18132" ht="12.75" customHeight="1" x14ac:dyDescent="0.2"/>
    <row r="18133" ht="12.75" customHeight="1" x14ac:dyDescent="0.2"/>
    <row r="18134" ht="12.75" customHeight="1" x14ac:dyDescent="0.2"/>
    <row r="18135" ht="12.75" customHeight="1" x14ac:dyDescent="0.2"/>
    <row r="18136" ht="12.75" customHeight="1" x14ac:dyDescent="0.2"/>
    <row r="18137" ht="12.75" customHeight="1" x14ac:dyDescent="0.2"/>
    <row r="18138" ht="12.75" customHeight="1" x14ac:dyDescent="0.2"/>
    <row r="18139" ht="12.75" customHeight="1" x14ac:dyDescent="0.2"/>
    <row r="18140" ht="12.75" customHeight="1" x14ac:dyDescent="0.2"/>
    <row r="18141" ht="12.75" customHeight="1" x14ac:dyDescent="0.2"/>
    <row r="18142" ht="12.75" customHeight="1" x14ac:dyDescent="0.2"/>
    <row r="18143" ht="12.75" customHeight="1" x14ac:dyDescent="0.2"/>
    <row r="18144" ht="12.75" customHeight="1" x14ac:dyDescent="0.2"/>
    <row r="18145" ht="12.75" customHeight="1" x14ac:dyDescent="0.2"/>
    <row r="18146" ht="12.75" customHeight="1" x14ac:dyDescent="0.2"/>
    <row r="18147" ht="12.75" customHeight="1" x14ac:dyDescent="0.2"/>
    <row r="18148" ht="12.75" customHeight="1" x14ac:dyDescent="0.2"/>
    <row r="18149" ht="12.75" customHeight="1" x14ac:dyDescent="0.2"/>
    <row r="18150" ht="12.75" customHeight="1" x14ac:dyDescent="0.2"/>
    <row r="18151" ht="12.75" customHeight="1" x14ac:dyDescent="0.2"/>
    <row r="18152" ht="12.75" customHeight="1" x14ac:dyDescent="0.2"/>
    <row r="18153" ht="12.75" customHeight="1" x14ac:dyDescent="0.2"/>
    <row r="18154" ht="12.75" customHeight="1" x14ac:dyDescent="0.2"/>
    <row r="18155" ht="12.75" customHeight="1" x14ac:dyDescent="0.2"/>
    <row r="18156" ht="12.75" customHeight="1" x14ac:dyDescent="0.2"/>
    <row r="18157" ht="12.75" customHeight="1" x14ac:dyDescent="0.2"/>
    <row r="18158" ht="12.75" customHeight="1" x14ac:dyDescent="0.2"/>
    <row r="18159" ht="12.75" customHeight="1" x14ac:dyDescent="0.2"/>
    <row r="18160" ht="12.75" customHeight="1" x14ac:dyDescent="0.2"/>
    <row r="18161" ht="12.75" customHeight="1" x14ac:dyDescent="0.2"/>
    <row r="18162" ht="12.75" customHeight="1" x14ac:dyDescent="0.2"/>
    <row r="18163" ht="12.75" customHeight="1" x14ac:dyDescent="0.2"/>
    <row r="18164" ht="12.75" customHeight="1" x14ac:dyDescent="0.2"/>
    <row r="18165" ht="12.75" customHeight="1" x14ac:dyDescent="0.2"/>
    <row r="18166" ht="12.75" customHeight="1" x14ac:dyDescent="0.2"/>
    <row r="18167" ht="12.75" customHeight="1" x14ac:dyDescent="0.2"/>
    <row r="18168" ht="12.75" customHeight="1" x14ac:dyDescent="0.2"/>
    <row r="18169" ht="12.75" customHeight="1" x14ac:dyDescent="0.2"/>
    <row r="18170" ht="12.75" customHeight="1" x14ac:dyDescent="0.2"/>
    <row r="18171" ht="12.75" customHeight="1" x14ac:dyDescent="0.2"/>
    <row r="18172" ht="12.75" customHeight="1" x14ac:dyDescent="0.2"/>
    <row r="18173" ht="12.75" customHeight="1" x14ac:dyDescent="0.2"/>
    <row r="18174" ht="12.75" customHeight="1" x14ac:dyDescent="0.2"/>
    <row r="18175" ht="12.75" customHeight="1" x14ac:dyDescent="0.2"/>
    <row r="18176" ht="12.75" customHeight="1" x14ac:dyDescent="0.2"/>
    <row r="18177" ht="12.75" customHeight="1" x14ac:dyDescent="0.2"/>
    <row r="18178" ht="12.75" customHeight="1" x14ac:dyDescent="0.2"/>
    <row r="18179" ht="12.75" customHeight="1" x14ac:dyDescent="0.2"/>
    <row r="18180" ht="12.75" customHeight="1" x14ac:dyDescent="0.2"/>
    <row r="18181" ht="12.75" customHeight="1" x14ac:dyDescent="0.2"/>
    <row r="18182" ht="12.75" customHeight="1" x14ac:dyDescent="0.2"/>
    <row r="18183" ht="12.75" customHeight="1" x14ac:dyDescent="0.2"/>
    <row r="18184" ht="12.75" customHeight="1" x14ac:dyDescent="0.2"/>
    <row r="18185" ht="12.75" customHeight="1" x14ac:dyDescent="0.2"/>
    <row r="18186" ht="12.75" customHeight="1" x14ac:dyDescent="0.2"/>
    <row r="18187" ht="12.75" customHeight="1" x14ac:dyDescent="0.2"/>
    <row r="18188" ht="12.75" customHeight="1" x14ac:dyDescent="0.2"/>
    <row r="18189" ht="12.75" customHeight="1" x14ac:dyDescent="0.2"/>
    <row r="18190" ht="12.75" customHeight="1" x14ac:dyDescent="0.2"/>
    <row r="18191" ht="12.75" customHeight="1" x14ac:dyDescent="0.2"/>
    <row r="18192" ht="12.75" customHeight="1" x14ac:dyDescent="0.2"/>
    <row r="18193" ht="12.75" customHeight="1" x14ac:dyDescent="0.2"/>
    <row r="18194" ht="12.75" customHeight="1" x14ac:dyDescent="0.2"/>
    <row r="18195" ht="12.75" customHeight="1" x14ac:dyDescent="0.2"/>
    <row r="18196" ht="12.75" customHeight="1" x14ac:dyDescent="0.2"/>
    <row r="18197" ht="12.75" customHeight="1" x14ac:dyDescent="0.2"/>
    <row r="18198" ht="12.75" customHeight="1" x14ac:dyDescent="0.2"/>
    <row r="18199" ht="12.75" customHeight="1" x14ac:dyDescent="0.2"/>
    <row r="18200" ht="12.75" customHeight="1" x14ac:dyDescent="0.2"/>
    <row r="18201" ht="12.75" customHeight="1" x14ac:dyDescent="0.2"/>
    <row r="18202" ht="12.75" customHeight="1" x14ac:dyDescent="0.2"/>
    <row r="18203" ht="12.75" customHeight="1" x14ac:dyDescent="0.2"/>
    <row r="18204" ht="12.75" customHeight="1" x14ac:dyDescent="0.2"/>
    <row r="18205" ht="12.75" customHeight="1" x14ac:dyDescent="0.2"/>
    <row r="18206" ht="12.75" customHeight="1" x14ac:dyDescent="0.2"/>
    <row r="18207" ht="12.75" customHeight="1" x14ac:dyDescent="0.2"/>
    <row r="18208" ht="12.75" customHeight="1" x14ac:dyDescent="0.2"/>
    <row r="18209" ht="12.75" customHeight="1" x14ac:dyDescent="0.2"/>
    <row r="18210" ht="12.75" customHeight="1" x14ac:dyDescent="0.2"/>
    <row r="18211" ht="12.75" customHeight="1" x14ac:dyDescent="0.2"/>
    <row r="18212" ht="12.75" customHeight="1" x14ac:dyDescent="0.2"/>
    <row r="18213" ht="12.75" customHeight="1" x14ac:dyDescent="0.2"/>
    <row r="18214" ht="12.75" customHeight="1" x14ac:dyDescent="0.2"/>
    <row r="18215" ht="12.75" customHeight="1" x14ac:dyDescent="0.2"/>
    <row r="18216" ht="12.75" customHeight="1" x14ac:dyDescent="0.2"/>
    <row r="18217" ht="12.75" customHeight="1" x14ac:dyDescent="0.2"/>
    <row r="18218" ht="12.75" customHeight="1" x14ac:dyDescent="0.2"/>
    <row r="18219" ht="12.75" customHeight="1" x14ac:dyDescent="0.2"/>
    <row r="18220" ht="12.75" customHeight="1" x14ac:dyDescent="0.2"/>
    <row r="18221" ht="12.75" customHeight="1" x14ac:dyDescent="0.2"/>
    <row r="18222" ht="12.75" customHeight="1" x14ac:dyDescent="0.2"/>
    <row r="18223" ht="12.75" customHeight="1" x14ac:dyDescent="0.2"/>
    <row r="18224" ht="12.75" customHeight="1" x14ac:dyDescent="0.2"/>
    <row r="18225" ht="12.75" customHeight="1" x14ac:dyDescent="0.2"/>
    <row r="18226" ht="12.75" customHeight="1" x14ac:dyDescent="0.2"/>
    <row r="18227" ht="12.75" customHeight="1" x14ac:dyDescent="0.2"/>
    <row r="18228" ht="12.75" customHeight="1" x14ac:dyDescent="0.2"/>
    <row r="18229" ht="12.75" customHeight="1" x14ac:dyDescent="0.2"/>
    <row r="18230" ht="12.75" customHeight="1" x14ac:dyDescent="0.2"/>
    <row r="18231" ht="12.75" customHeight="1" x14ac:dyDescent="0.2"/>
    <row r="18232" ht="12.75" customHeight="1" x14ac:dyDescent="0.2"/>
    <row r="18233" ht="12.75" customHeight="1" x14ac:dyDescent="0.2"/>
    <row r="18234" ht="12.75" customHeight="1" x14ac:dyDescent="0.2"/>
    <row r="18235" ht="12.75" customHeight="1" x14ac:dyDescent="0.2"/>
    <row r="18236" ht="12.75" customHeight="1" x14ac:dyDescent="0.2"/>
    <row r="18237" ht="12.75" customHeight="1" x14ac:dyDescent="0.2"/>
    <row r="18238" ht="12.75" customHeight="1" x14ac:dyDescent="0.2"/>
    <row r="18239" ht="12.75" customHeight="1" x14ac:dyDescent="0.2"/>
    <row r="18240" ht="12.75" customHeight="1" x14ac:dyDescent="0.2"/>
    <row r="18241" ht="12.75" customHeight="1" x14ac:dyDescent="0.2"/>
    <row r="18242" ht="12.75" customHeight="1" x14ac:dyDescent="0.2"/>
    <row r="18243" ht="12.75" customHeight="1" x14ac:dyDescent="0.2"/>
    <row r="18244" ht="12.75" customHeight="1" x14ac:dyDescent="0.2"/>
    <row r="18245" ht="12.75" customHeight="1" x14ac:dyDescent="0.2"/>
    <row r="18246" ht="12.75" customHeight="1" x14ac:dyDescent="0.2"/>
    <row r="18247" ht="12.75" customHeight="1" x14ac:dyDescent="0.2"/>
    <row r="18248" ht="12.75" customHeight="1" x14ac:dyDescent="0.2"/>
    <row r="18249" ht="12.75" customHeight="1" x14ac:dyDescent="0.2"/>
    <row r="18250" ht="12.75" customHeight="1" x14ac:dyDescent="0.2"/>
    <row r="18251" ht="12.75" customHeight="1" x14ac:dyDescent="0.2"/>
    <row r="18252" ht="12.75" customHeight="1" x14ac:dyDescent="0.2"/>
    <row r="18253" ht="12.75" customHeight="1" x14ac:dyDescent="0.2"/>
    <row r="18254" ht="12.75" customHeight="1" x14ac:dyDescent="0.2"/>
    <row r="18255" ht="12.75" customHeight="1" x14ac:dyDescent="0.2"/>
    <row r="18256" ht="12.75" customHeight="1" x14ac:dyDescent="0.2"/>
    <row r="18257" ht="12.75" customHeight="1" x14ac:dyDescent="0.2"/>
    <row r="18258" ht="12.75" customHeight="1" x14ac:dyDescent="0.2"/>
    <row r="18259" ht="12.75" customHeight="1" x14ac:dyDescent="0.2"/>
    <row r="18260" ht="12.75" customHeight="1" x14ac:dyDescent="0.2"/>
    <row r="18261" ht="12.75" customHeight="1" x14ac:dyDescent="0.2"/>
    <row r="18262" ht="12.75" customHeight="1" x14ac:dyDescent="0.2"/>
    <row r="18263" ht="12.75" customHeight="1" x14ac:dyDescent="0.2"/>
    <row r="18264" ht="12.75" customHeight="1" x14ac:dyDescent="0.2"/>
    <row r="18265" ht="12.75" customHeight="1" x14ac:dyDescent="0.2"/>
    <row r="18266" ht="12.75" customHeight="1" x14ac:dyDescent="0.2"/>
    <row r="18267" ht="12.75" customHeight="1" x14ac:dyDescent="0.2"/>
    <row r="18268" ht="12.75" customHeight="1" x14ac:dyDescent="0.2"/>
    <row r="18269" ht="12.75" customHeight="1" x14ac:dyDescent="0.2"/>
    <row r="18270" ht="12.75" customHeight="1" x14ac:dyDescent="0.2"/>
    <row r="18271" ht="12.75" customHeight="1" x14ac:dyDescent="0.2"/>
    <row r="18272" ht="12.75" customHeight="1" x14ac:dyDescent="0.2"/>
    <row r="18273" ht="12.75" customHeight="1" x14ac:dyDescent="0.2"/>
    <row r="18274" ht="12.75" customHeight="1" x14ac:dyDescent="0.2"/>
    <row r="18275" ht="12.75" customHeight="1" x14ac:dyDescent="0.2"/>
    <row r="18276" ht="12.75" customHeight="1" x14ac:dyDescent="0.2"/>
    <row r="18277" ht="12.75" customHeight="1" x14ac:dyDescent="0.2"/>
    <row r="18278" ht="12.75" customHeight="1" x14ac:dyDescent="0.2"/>
    <row r="18279" ht="12.75" customHeight="1" x14ac:dyDescent="0.2"/>
    <row r="18280" ht="12.75" customHeight="1" x14ac:dyDescent="0.2"/>
    <row r="18281" ht="12.75" customHeight="1" x14ac:dyDescent="0.2"/>
    <row r="18282" ht="12.75" customHeight="1" x14ac:dyDescent="0.2"/>
    <row r="18283" ht="12.75" customHeight="1" x14ac:dyDescent="0.2"/>
    <row r="18284" ht="12.75" customHeight="1" x14ac:dyDescent="0.2"/>
    <row r="18285" ht="12.75" customHeight="1" x14ac:dyDescent="0.2"/>
    <row r="18286" ht="12.75" customHeight="1" x14ac:dyDescent="0.2"/>
    <row r="18287" ht="12.75" customHeight="1" x14ac:dyDescent="0.2"/>
    <row r="18288" ht="12.75" customHeight="1" x14ac:dyDescent="0.2"/>
    <row r="18289" ht="12.75" customHeight="1" x14ac:dyDescent="0.2"/>
    <row r="18290" ht="12.75" customHeight="1" x14ac:dyDescent="0.2"/>
    <row r="18291" ht="12.75" customHeight="1" x14ac:dyDescent="0.2"/>
    <row r="18292" ht="12.75" customHeight="1" x14ac:dyDescent="0.2"/>
    <row r="18293" ht="12.75" customHeight="1" x14ac:dyDescent="0.2"/>
    <row r="18294" ht="12.75" customHeight="1" x14ac:dyDescent="0.2"/>
    <row r="18295" ht="12.75" customHeight="1" x14ac:dyDescent="0.2"/>
    <row r="18296" ht="12.75" customHeight="1" x14ac:dyDescent="0.2"/>
    <row r="18297" ht="12.75" customHeight="1" x14ac:dyDescent="0.2"/>
    <row r="18298" ht="12.75" customHeight="1" x14ac:dyDescent="0.2"/>
    <row r="18299" ht="12.75" customHeight="1" x14ac:dyDescent="0.2"/>
    <row r="18300" ht="12.75" customHeight="1" x14ac:dyDescent="0.2"/>
    <row r="18301" ht="12.75" customHeight="1" x14ac:dyDescent="0.2"/>
    <row r="18302" ht="12.75" customHeight="1" x14ac:dyDescent="0.2"/>
    <row r="18303" ht="12.75" customHeight="1" x14ac:dyDescent="0.2"/>
    <row r="18304" ht="12.75" customHeight="1" x14ac:dyDescent="0.2"/>
    <row r="18305" ht="12.75" customHeight="1" x14ac:dyDescent="0.2"/>
    <row r="18306" ht="12.75" customHeight="1" x14ac:dyDescent="0.2"/>
    <row r="18307" ht="12.75" customHeight="1" x14ac:dyDescent="0.2"/>
    <row r="18308" ht="12.75" customHeight="1" x14ac:dyDescent="0.2"/>
    <row r="18309" ht="12.75" customHeight="1" x14ac:dyDescent="0.2"/>
    <row r="18310" ht="12.75" customHeight="1" x14ac:dyDescent="0.2"/>
    <row r="18311" ht="12.75" customHeight="1" x14ac:dyDescent="0.2"/>
    <row r="18312" ht="12.75" customHeight="1" x14ac:dyDescent="0.2"/>
    <row r="18313" ht="12.75" customHeight="1" x14ac:dyDescent="0.2"/>
    <row r="18314" ht="12.75" customHeight="1" x14ac:dyDescent="0.2"/>
    <row r="18315" ht="12.75" customHeight="1" x14ac:dyDescent="0.2"/>
    <row r="18316" ht="12.75" customHeight="1" x14ac:dyDescent="0.2"/>
    <row r="18317" ht="12.75" customHeight="1" x14ac:dyDescent="0.2"/>
    <row r="18318" ht="12.75" customHeight="1" x14ac:dyDescent="0.2"/>
    <row r="18319" ht="12.75" customHeight="1" x14ac:dyDescent="0.2"/>
    <row r="18320" ht="12.75" customHeight="1" x14ac:dyDescent="0.2"/>
    <row r="18321" ht="12.75" customHeight="1" x14ac:dyDescent="0.2"/>
    <row r="18322" ht="12.75" customHeight="1" x14ac:dyDescent="0.2"/>
    <row r="18323" ht="12.75" customHeight="1" x14ac:dyDescent="0.2"/>
    <row r="18324" ht="12.75" customHeight="1" x14ac:dyDescent="0.2"/>
    <row r="18325" ht="12.75" customHeight="1" x14ac:dyDescent="0.2"/>
    <row r="18326" ht="12.75" customHeight="1" x14ac:dyDescent="0.2"/>
    <row r="18327" ht="12.75" customHeight="1" x14ac:dyDescent="0.2"/>
    <row r="18328" ht="12.75" customHeight="1" x14ac:dyDescent="0.2"/>
    <row r="18329" ht="12.75" customHeight="1" x14ac:dyDescent="0.2"/>
    <row r="18330" ht="12.75" customHeight="1" x14ac:dyDescent="0.2"/>
    <row r="18331" ht="12.75" customHeight="1" x14ac:dyDescent="0.2"/>
    <row r="18332" ht="12.75" customHeight="1" x14ac:dyDescent="0.2"/>
    <row r="18333" ht="12.75" customHeight="1" x14ac:dyDescent="0.2"/>
    <row r="18334" ht="12.75" customHeight="1" x14ac:dyDescent="0.2"/>
    <row r="18335" ht="12.75" customHeight="1" x14ac:dyDescent="0.2"/>
    <row r="18336" ht="12.75" customHeight="1" x14ac:dyDescent="0.2"/>
    <row r="18337" ht="12.75" customHeight="1" x14ac:dyDescent="0.2"/>
    <row r="18338" ht="12.75" customHeight="1" x14ac:dyDescent="0.2"/>
    <row r="18339" ht="12.75" customHeight="1" x14ac:dyDescent="0.2"/>
    <row r="18340" ht="12.75" customHeight="1" x14ac:dyDescent="0.2"/>
    <row r="18341" ht="12.75" customHeight="1" x14ac:dyDescent="0.2"/>
    <row r="18342" ht="12.75" customHeight="1" x14ac:dyDescent="0.2"/>
    <row r="18343" ht="12.75" customHeight="1" x14ac:dyDescent="0.2"/>
    <row r="18344" ht="12.75" customHeight="1" x14ac:dyDescent="0.2"/>
    <row r="18345" ht="12.75" customHeight="1" x14ac:dyDescent="0.2"/>
    <row r="18346" ht="12.75" customHeight="1" x14ac:dyDescent="0.2"/>
    <row r="18347" ht="12.75" customHeight="1" x14ac:dyDescent="0.2"/>
    <row r="18348" ht="12.75" customHeight="1" x14ac:dyDescent="0.2"/>
    <row r="18349" ht="12.75" customHeight="1" x14ac:dyDescent="0.2"/>
    <row r="18350" ht="12.75" customHeight="1" x14ac:dyDescent="0.2"/>
    <row r="18351" ht="12.75" customHeight="1" x14ac:dyDescent="0.2"/>
    <row r="18352" ht="12.75" customHeight="1" x14ac:dyDescent="0.2"/>
    <row r="18353" ht="12.75" customHeight="1" x14ac:dyDescent="0.2"/>
    <row r="18354" ht="12.75" customHeight="1" x14ac:dyDescent="0.2"/>
    <row r="18355" ht="12.75" customHeight="1" x14ac:dyDescent="0.2"/>
    <row r="18356" ht="12.75" customHeight="1" x14ac:dyDescent="0.2"/>
    <row r="18357" ht="12.75" customHeight="1" x14ac:dyDescent="0.2"/>
    <row r="18358" ht="12.75" customHeight="1" x14ac:dyDescent="0.2"/>
    <row r="18359" ht="12.75" customHeight="1" x14ac:dyDescent="0.2"/>
    <row r="18360" ht="12.75" customHeight="1" x14ac:dyDescent="0.2"/>
    <row r="18361" ht="12.75" customHeight="1" x14ac:dyDescent="0.2"/>
    <row r="18362" ht="12.75" customHeight="1" x14ac:dyDescent="0.2"/>
    <row r="18363" ht="12.75" customHeight="1" x14ac:dyDescent="0.2"/>
    <row r="18364" ht="12.75" customHeight="1" x14ac:dyDescent="0.2"/>
    <row r="18365" ht="12.75" customHeight="1" x14ac:dyDescent="0.2"/>
    <row r="18366" ht="12.75" customHeight="1" x14ac:dyDescent="0.2"/>
    <row r="18367" ht="12.75" customHeight="1" x14ac:dyDescent="0.2"/>
    <row r="18368" ht="12.75" customHeight="1" x14ac:dyDescent="0.2"/>
    <row r="18369" ht="12.75" customHeight="1" x14ac:dyDescent="0.2"/>
    <row r="18370" ht="12.75" customHeight="1" x14ac:dyDescent="0.2"/>
    <row r="18371" ht="12.75" customHeight="1" x14ac:dyDescent="0.2"/>
    <row r="18372" ht="12.75" customHeight="1" x14ac:dyDescent="0.2"/>
    <row r="18373" ht="12.75" customHeight="1" x14ac:dyDescent="0.2"/>
    <row r="18374" ht="12.75" customHeight="1" x14ac:dyDescent="0.2"/>
    <row r="18375" ht="12.75" customHeight="1" x14ac:dyDescent="0.2"/>
    <row r="18376" ht="12.75" customHeight="1" x14ac:dyDescent="0.2"/>
    <row r="18377" ht="12.75" customHeight="1" x14ac:dyDescent="0.2"/>
    <row r="18378" ht="12.75" customHeight="1" x14ac:dyDescent="0.2"/>
    <row r="18379" ht="12.75" customHeight="1" x14ac:dyDescent="0.2"/>
    <row r="18380" ht="12.75" customHeight="1" x14ac:dyDescent="0.2"/>
    <row r="18381" ht="12.75" customHeight="1" x14ac:dyDescent="0.2"/>
    <row r="18382" ht="12.75" customHeight="1" x14ac:dyDescent="0.2"/>
    <row r="18383" ht="12.75" customHeight="1" x14ac:dyDescent="0.2"/>
    <row r="18384" ht="12.75" customHeight="1" x14ac:dyDescent="0.2"/>
    <row r="18385" ht="12.75" customHeight="1" x14ac:dyDescent="0.2"/>
    <row r="18386" ht="12.75" customHeight="1" x14ac:dyDescent="0.2"/>
    <row r="18387" ht="12.75" customHeight="1" x14ac:dyDescent="0.2"/>
    <row r="18388" ht="12.75" customHeight="1" x14ac:dyDescent="0.2"/>
    <row r="18389" ht="12.75" customHeight="1" x14ac:dyDescent="0.2"/>
    <row r="18390" ht="12.75" customHeight="1" x14ac:dyDescent="0.2"/>
    <row r="18391" ht="12.75" customHeight="1" x14ac:dyDescent="0.2"/>
    <row r="18392" ht="12.75" customHeight="1" x14ac:dyDescent="0.2"/>
    <row r="18393" ht="12.75" customHeight="1" x14ac:dyDescent="0.2"/>
    <row r="18394" ht="12.75" customHeight="1" x14ac:dyDescent="0.2"/>
    <row r="18395" ht="12.75" customHeight="1" x14ac:dyDescent="0.2"/>
    <row r="18396" ht="12.75" customHeight="1" x14ac:dyDescent="0.2"/>
    <row r="18397" ht="12.75" customHeight="1" x14ac:dyDescent="0.2"/>
    <row r="18398" ht="12.75" customHeight="1" x14ac:dyDescent="0.2"/>
    <row r="18399" ht="12.75" customHeight="1" x14ac:dyDescent="0.2"/>
    <row r="18400" ht="12.75" customHeight="1" x14ac:dyDescent="0.2"/>
    <row r="18401" ht="12.75" customHeight="1" x14ac:dyDescent="0.2"/>
    <row r="18402" ht="12.75" customHeight="1" x14ac:dyDescent="0.2"/>
    <row r="18403" ht="12.75" customHeight="1" x14ac:dyDescent="0.2"/>
    <row r="18404" ht="12.75" customHeight="1" x14ac:dyDescent="0.2"/>
    <row r="18405" ht="12.75" customHeight="1" x14ac:dyDescent="0.2"/>
    <row r="18406" ht="12.75" customHeight="1" x14ac:dyDescent="0.2"/>
    <row r="18407" ht="12.75" customHeight="1" x14ac:dyDescent="0.2"/>
    <row r="18408" ht="12.75" customHeight="1" x14ac:dyDescent="0.2"/>
    <row r="18409" ht="12.75" customHeight="1" x14ac:dyDescent="0.2"/>
    <row r="18410" ht="12.75" customHeight="1" x14ac:dyDescent="0.2"/>
    <row r="18411" ht="12.75" customHeight="1" x14ac:dyDescent="0.2"/>
    <row r="18412" ht="12.75" customHeight="1" x14ac:dyDescent="0.2"/>
    <row r="18413" ht="12.75" customHeight="1" x14ac:dyDescent="0.2"/>
    <row r="18414" ht="12.75" customHeight="1" x14ac:dyDescent="0.2"/>
    <row r="18415" ht="12.75" customHeight="1" x14ac:dyDescent="0.2"/>
    <row r="18416" ht="12.75" customHeight="1" x14ac:dyDescent="0.2"/>
    <row r="18417" ht="12.75" customHeight="1" x14ac:dyDescent="0.2"/>
    <row r="18418" ht="12.75" customHeight="1" x14ac:dyDescent="0.2"/>
    <row r="18419" ht="12.75" customHeight="1" x14ac:dyDescent="0.2"/>
    <row r="18420" ht="12.75" customHeight="1" x14ac:dyDescent="0.2"/>
    <row r="18421" ht="12.75" customHeight="1" x14ac:dyDescent="0.2"/>
    <row r="18422" ht="12.75" customHeight="1" x14ac:dyDescent="0.2"/>
    <row r="18423" ht="12.75" customHeight="1" x14ac:dyDescent="0.2"/>
    <row r="18424" ht="12.75" customHeight="1" x14ac:dyDescent="0.2"/>
    <row r="18425" ht="12.75" customHeight="1" x14ac:dyDescent="0.2"/>
    <row r="18426" ht="12.75" customHeight="1" x14ac:dyDescent="0.2"/>
    <row r="18427" ht="12.75" customHeight="1" x14ac:dyDescent="0.2"/>
    <row r="18428" ht="12.75" customHeight="1" x14ac:dyDescent="0.2"/>
    <row r="18429" ht="12.75" customHeight="1" x14ac:dyDescent="0.2"/>
    <row r="18430" ht="12.75" customHeight="1" x14ac:dyDescent="0.2"/>
    <row r="18431" ht="12.75" customHeight="1" x14ac:dyDescent="0.2"/>
    <row r="18432" ht="12.75" customHeight="1" x14ac:dyDescent="0.2"/>
    <row r="18433" ht="12.75" customHeight="1" x14ac:dyDescent="0.2"/>
    <row r="18434" ht="12.75" customHeight="1" x14ac:dyDescent="0.2"/>
    <row r="18435" ht="12.75" customHeight="1" x14ac:dyDescent="0.2"/>
    <row r="18436" ht="12.75" customHeight="1" x14ac:dyDescent="0.2"/>
    <row r="18437" ht="12.75" customHeight="1" x14ac:dyDescent="0.2"/>
    <row r="18438" ht="12.75" customHeight="1" x14ac:dyDescent="0.2"/>
    <row r="18439" ht="12.75" customHeight="1" x14ac:dyDescent="0.2"/>
    <row r="18440" ht="12.75" customHeight="1" x14ac:dyDescent="0.2"/>
    <row r="18441" ht="12.75" customHeight="1" x14ac:dyDescent="0.2"/>
    <row r="18442" ht="12.75" customHeight="1" x14ac:dyDescent="0.2"/>
    <row r="18443" ht="12.75" customHeight="1" x14ac:dyDescent="0.2"/>
    <row r="18444" ht="12.75" customHeight="1" x14ac:dyDescent="0.2"/>
    <row r="18445" ht="12.75" customHeight="1" x14ac:dyDescent="0.2"/>
    <row r="18446" ht="12.75" customHeight="1" x14ac:dyDescent="0.2"/>
    <row r="18447" ht="12.75" customHeight="1" x14ac:dyDescent="0.2"/>
    <row r="18448" ht="12.75" customHeight="1" x14ac:dyDescent="0.2"/>
    <row r="18449" ht="12.75" customHeight="1" x14ac:dyDescent="0.2"/>
    <row r="18450" ht="12.75" customHeight="1" x14ac:dyDescent="0.2"/>
    <row r="18451" ht="12.75" customHeight="1" x14ac:dyDescent="0.2"/>
    <row r="18452" ht="12.75" customHeight="1" x14ac:dyDescent="0.2"/>
    <row r="18453" ht="12.75" customHeight="1" x14ac:dyDescent="0.2"/>
    <row r="18454" ht="12.75" customHeight="1" x14ac:dyDescent="0.2"/>
    <row r="18455" ht="12.75" customHeight="1" x14ac:dyDescent="0.2"/>
    <row r="18456" ht="12.75" customHeight="1" x14ac:dyDescent="0.2"/>
    <row r="18457" ht="12.75" customHeight="1" x14ac:dyDescent="0.2"/>
    <row r="18458" ht="12.75" customHeight="1" x14ac:dyDescent="0.2"/>
    <row r="18459" ht="12.75" customHeight="1" x14ac:dyDescent="0.2"/>
    <row r="18460" ht="12.75" customHeight="1" x14ac:dyDescent="0.2"/>
    <row r="18461" ht="12.75" customHeight="1" x14ac:dyDescent="0.2"/>
    <row r="18462" ht="12.75" customHeight="1" x14ac:dyDescent="0.2"/>
    <row r="18463" ht="12.75" customHeight="1" x14ac:dyDescent="0.2"/>
    <row r="18464" ht="12.75" customHeight="1" x14ac:dyDescent="0.2"/>
    <row r="18465" ht="12.75" customHeight="1" x14ac:dyDescent="0.2"/>
    <row r="18466" ht="12.75" customHeight="1" x14ac:dyDescent="0.2"/>
    <row r="18467" ht="12.75" customHeight="1" x14ac:dyDescent="0.2"/>
    <row r="18468" ht="12.75" customHeight="1" x14ac:dyDescent="0.2"/>
    <row r="18469" ht="12.75" customHeight="1" x14ac:dyDescent="0.2"/>
    <row r="18470" ht="12.75" customHeight="1" x14ac:dyDescent="0.2"/>
    <row r="18471" ht="12.75" customHeight="1" x14ac:dyDescent="0.2"/>
    <row r="18472" ht="12.75" customHeight="1" x14ac:dyDescent="0.2"/>
    <row r="18473" ht="12.75" customHeight="1" x14ac:dyDescent="0.2"/>
    <row r="18474" ht="12.75" customHeight="1" x14ac:dyDescent="0.2"/>
    <row r="18475" ht="12.75" customHeight="1" x14ac:dyDescent="0.2"/>
    <row r="18476" ht="12.75" customHeight="1" x14ac:dyDescent="0.2"/>
    <row r="18477" ht="12.75" customHeight="1" x14ac:dyDescent="0.2"/>
    <row r="18478" ht="12.75" customHeight="1" x14ac:dyDescent="0.2"/>
    <row r="18479" ht="12.75" customHeight="1" x14ac:dyDescent="0.2"/>
    <row r="18480" ht="12.75" customHeight="1" x14ac:dyDescent="0.2"/>
    <row r="18481" ht="12.75" customHeight="1" x14ac:dyDescent="0.2"/>
    <row r="18482" ht="12.75" customHeight="1" x14ac:dyDescent="0.2"/>
    <row r="18483" ht="12.75" customHeight="1" x14ac:dyDescent="0.2"/>
    <row r="18484" ht="12.75" customHeight="1" x14ac:dyDescent="0.2"/>
    <row r="18485" ht="12.75" customHeight="1" x14ac:dyDescent="0.2"/>
    <row r="18486" ht="12.75" customHeight="1" x14ac:dyDescent="0.2"/>
    <row r="18487" ht="12.75" customHeight="1" x14ac:dyDescent="0.2"/>
    <row r="18488" ht="12.75" customHeight="1" x14ac:dyDescent="0.2"/>
    <row r="18489" ht="12.75" customHeight="1" x14ac:dyDescent="0.2"/>
    <row r="18490" ht="12.75" customHeight="1" x14ac:dyDescent="0.2"/>
    <row r="18491" ht="12.75" customHeight="1" x14ac:dyDescent="0.2"/>
    <row r="18492" ht="12.75" customHeight="1" x14ac:dyDescent="0.2"/>
    <row r="18493" ht="12.75" customHeight="1" x14ac:dyDescent="0.2"/>
    <row r="18494" ht="12.75" customHeight="1" x14ac:dyDescent="0.2"/>
    <row r="18495" ht="12.75" customHeight="1" x14ac:dyDescent="0.2"/>
    <row r="18496" ht="12.75" customHeight="1" x14ac:dyDescent="0.2"/>
    <row r="18497" ht="12.75" customHeight="1" x14ac:dyDescent="0.2"/>
    <row r="18498" ht="12.75" customHeight="1" x14ac:dyDescent="0.2"/>
    <row r="18499" ht="12.75" customHeight="1" x14ac:dyDescent="0.2"/>
    <row r="18500" ht="12.75" customHeight="1" x14ac:dyDescent="0.2"/>
    <row r="18501" ht="12.75" customHeight="1" x14ac:dyDescent="0.2"/>
    <row r="18502" ht="12.75" customHeight="1" x14ac:dyDescent="0.2"/>
    <row r="18503" ht="12.75" customHeight="1" x14ac:dyDescent="0.2"/>
    <row r="18504" ht="12.75" customHeight="1" x14ac:dyDescent="0.2"/>
    <row r="18505" ht="12.75" customHeight="1" x14ac:dyDescent="0.2"/>
    <row r="18506" ht="12.75" customHeight="1" x14ac:dyDescent="0.2"/>
    <row r="18507" ht="12.75" customHeight="1" x14ac:dyDescent="0.2"/>
    <row r="18508" ht="12.75" customHeight="1" x14ac:dyDescent="0.2"/>
    <row r="18509" ht="12.75" customHeight="1" x14ac:dyDescent="0.2"/>
    <row r="18510" ht="12.75" customHeight="1" x14ac:dyDescent="0.2"/>
    <row r="18511" ht="12.75" customHeight="1" x14ac:dyDescent="0.2"/>
    <row r="18512" ht="12.75" customHeight="1" x14ac:dyDescent="0.2"/>
    <row r="18513" ht="12.75" customHeight="1" x14ac:dyDescent="0.2"/>
    <row r="18514" ht="12.75" customHeight="1" x14ac:dyDescent="0.2"/>
    <row r="18515" ht="12.75" customHeight="1" x14ac:dyDescent="0.2"/>
    <row r="18516" ht="12.75" customHeight="1" x14ac:dyDescent="0.2"/>
    <row r="18517" ht="12.75" customHeight="1" x14ac:dyDescent="0.2"/>
    <row r="18518" ht="12.75" customHeight="1" x14ac:dyDescent="0.2"/>
    <row r="18519" ht="12.75" customHeight="1" x14ac:dyDescent="0.2"/>
    <row r="18520" ht="12.75" customHeight="1" x14ac:dyDescent="0.2"/>
    <row r="18521" ht="12.75" customHeight="1" x14ac:dyDescent="0.2"/>
    <row r="18522" ht="12.75" customHeight="1" x14ac:dyDescent="0.2"/>
    <row r="18523" ht="12.75" customHeight="1" x14ac:dyDescent="0.2"/>
    <row r="18524" ht="12.75" customHeight="1" x14ac:dyDescent="0.2"/>
    <row r="18525" ht="12.75" customHeight="1" x14ac:dyDescent="0.2"/>
    <row r="18526" ht="12.75" customHeight="1" x14ac:dyDescent="0.2"/>
    <row r="18527" ht="12.75" customHeight="1" x14ac:dyDescent="0.2"/>
    <row r="18528" ht="12.75" customHeight="1" x14ac:dyDescent="0.2"/>
    <row r="18529" ht="12.75" customHeight="1" x14ac:dyDescent="0.2"/>
    <row r="18530" ht="12.75" customHeight="1" x14ac:dyDescent="0.2"/>
    <row r="18531" ht="12.75" customHeight="1" x14ac:dyDescent="0.2"/>
    <row r="18532" ht="12.75" customHeight="1" x14ac:dyDescent="0.2"/>
    <row r="18533" ht="12.75" customHeight="1" x14ac:dyDescent="0.2"/>
    <row r="18534" ht="12.75" customHeight="1" x14ac:dyDescent="0.2"/>
    <row r="18535" ht="12.75" customHeight="1" x14ac:dyDescent="0.2"/>
    <row r="18536" ht="12.75" customHeight="1" x14ac:dyDescent="0.2"/>
    <row r="18537" ht="12.75" customHeight="1" x14ac:dyDescent="0.2"/>
    <row r="18538" ht="12.75" customHeight="1" x14ac:dyDescent="0.2"/>
    <row r="18539" ht="12.75" customHeight="1" x14ac:dyDescent="0.2"/>
    <row r="18540" ht="12.75" customHeight="1" x14ac:dyDescent="0.2"/>
    <row r="18541" ht="12.75" customHeight="1" x14ac:dyDescent="0.2"/>
    <row r="18542" ht="12.75" customHeight="1" x14ac:dyDescent="0.2"/>
    <row r="18543" ht="12.75" customHeight="1" x14ac:dyDescent="0.2"/>
    <row r="18544" ht="12.75" customHeight="1" x14ac:dyDescent="0.2"/>
    <row r="18545" ht="12.75" customHeight="1" x14ac:dyDescent="0.2"/>
    <row r="18546" ht="12.75" customHeight="1" x14ac:dyDescent="0.2"/>
    <row r="18547" ht="12.75" customHeight="1" x14ac:dyDescent="0.2"/>
    <row r="18548" ht="12.75" customHeight="1" x14ac:dyDescent="0.2"/>
    <row r="18549" ht="12.75" customHeight="1" x14ac:dyDescent="0.2"/>
    <row r="18550" ht="12.75" customHeight="1" x14ac:dyDescent="0.2"/>
    <row r="18551" ht="12.75" customHeight="1" x14ac:dyDescent="0.2"/>
    <row r="18552" ht="12.75" customHeight="1" x14ac:dyDescent="0.2"/>
    <row r="18553" ht="12.75" customHeight="1" x14ac:dyDescent="0.2"/>
    <row r="18554" ht="12.75" customHeight="1" x14ac:dyDescent="0.2"/>
    <row r="18555" ht="12.75" customHeight="1" x14ac:dyDescent="0.2"/>
    <row r="18556" ht="12.75" customHeight="1" x14ac:dyDescent="0.2"/>
    <row r="18557" ht="12.75" customHeight="1" x14ac:dyDescent="0.2"/>
    <row r="18558" ht="12.75" customHeight="1" x14ac:dyDescent="0.2"/>
    <row r="18559" ht="12.75" customHeight="1" x14ac:dyDescent="0.2"/>
    <row r="18560" ht="12.75" customHeight="1" x14ac:dyDescent="0.2"/>
    <row r="18561" ht="12.75" customHeight="1" x14ac:dyDescent="0.2"/>
    <row r="18562" ht="12.75" customHeight="1" x14ac:dyDescent="0.2"/>
    <row r="18563" ht="12.75" customHeight="1" x14ac:dyDescent="0.2"/>
    <row r="18564" ht="12.75" customHeight="1" x14ac:dyDescent="0.2"/>
    <row r="18565" ht="12.75" customHeight="1" x14ac:dyDescent="0.2"/>
    <row r="18566" ht="12.75" customHeight="1" x14ac:dyDescent="0.2"/>
    <row r="18567" ht="12.75" customHeight="1" x14ac:dyDescent="0.2"/>
    <row r="18568" ht="12.75" customHeight="1" x14ac:dyDescent="0.2"/>
    <row r="18569" ht="12.75" customHeight="1" x14ac:dyDescent="0.2"/>
    <row r="18570" ht="12.75" customHeight="1" x14ac:dyDescent="0.2"/>
    <row r="18571" ht="12.75" customHeight="1" x14ac:dyDescent="0.2"/>
    <row r="18572" ht="12.75" customHeight="1" x14ac:dyDescent="0.2"/>
    <row r="18573" ht="12.75" customHeight="1" x14ac:dyDescent="0.2"/>
    <row r="18574" ht="12.75" customHeight="1" x14ac:dyDescent="0.2"/>
    <row r="18575" ht="12.75" customHeight="1" x14ac:dyDescent="0.2"/>
    <row r="18576" ht="12.75" customHeight="1" x14ac:dyDescent="0.2"/>
    <row r="18577" ht="12.75" customHeight="1" x14ac:dyDescent="0.2"/>
    <row r="18578" ht="12.75" customHeight="1" x14ac:dyDescent="0.2"/>
    <row r="18579" ht="12.75" customHeight="1" x14ac:dyDescent="0.2"/>
    <row r="18580" ht="12.75" customHeight="1" x14ac:dyDescent="0.2"/>
    <row r="18581" ht="12.75" customHeight="1" x14ac:dyDescent="0.2"/>
    <row r="18582" ht="12.75" customHeight="1" x14ac:dyDescent="0.2"/>
    <row r="18583" ht="12.75" customHeight="1" x14ac:dyDescent="0.2"/>
    <row r="18584" ht="12.75" customHeight="1" x14ac:dyDescent="0.2"/>
    <row r="18585" ht="12.75" customHeight="1" x14ac:dyDescent="0.2"/>
    <row r="18586" ht="12.75" customHeight="1" x14ac:dyDescent="0.2"/>
    <row r="18587" ht="12.75" customHeight="1" x14ac:dyDescent="0.2"/>
    <row r="18588" ht="12.75" customHeight="1" x14ac:dyDescent="0.2"/>
    <row r="18589" ht="12.75" customHeight="1" x14ac:dyDescent="0.2"/>
    <row r="18590" ht="12.75" customHeight="1" x14ac:dyDescent="0.2"/>
    <row r="18591" ht="12.75" customHeight="1" x14ac:dyDescent="0.2"/>
    <row r="18592" ht="12.75" customHeight="1" x14ac:dyDescent="0.2"/>
    <row r="18593" ht="12.75" customHeight="1" x14ac:dyDescent="0.2"/>
    <row r="18594" ht="12.75" customHeight="1" x14ac:dyDescent="0.2"/>
    <row r="18595" ht="12.75" customHeight="1" x14ac:dyDescent="0.2"/>
    <row r="18596" ht="12.75" customHeight="1" x14ac:dyDescent="0.2"/>
    <row r="18597" ht="12.75" customHeight="1" x14ac:dyDescent="0.2"/>
    <row r="18598" ht="12.75" customHeight="1" x14ac:dyDescent="0.2"/>
    <row r="18599" ht="12.75" customHeight="1" x14ac:dyDescent="0.2"/>
    <row r="18600" ht="12.75" customHeight="1" x14ac:dyDescent="0.2"/>
    <row r="18601" ht="12.75" customHeight="1" x14ac:dyDescent="0.2"/>
    <row r="18602" ht="12.75" customHeight="1" x14ac:dyDescent="0.2"/>
    <row r="18603" ht="12.75" customHeight="1" x14ac:dyDescent="0.2"/>
    <row r="18604" ht="12.75" customHeight="1" x14ac:dyDescent="0.2"/>
    <row r="18605" ht="12.75" customHeight="1" x14ac:dyDescent="0.2"/>
    <row r="18606" ht="12.75" customHeight="1" x14ac:dyDescent="0.2"/>
    <row r="18607" ht="12.75" customHeight="1" x14ac:dyDescent="0.2"/>
    <row r="18608" ht="12.75" customHeight="1" x14ac:dyDescent="0.2"/>
    <row r="18609" ht="12.75" customHeight="1" x14ac:dyDescent="0.2"/>
    <row r="18610" ht="12.75" customHeight="1" x14ac:dyDescent="0.2"/>
    <row r="18611" ht="12.75" customHeight="1" x14ac:dyDescent="0.2"/>
    <row r="18612" ht="12.75" customHeight="1" x14ac:dyDescent="0.2"/>
    <row r="18613" ht="12.75" customHeight="1" x14ac:dyDescent="0.2"/>
    <row r="18614" ht="12.75" customHeight="1" x14ac:dyDescent="0.2"/>
    <row r="18615" ht="12.75" customHeight="1" x14ac:dyDescent="0.2"/>
    <row r="18616" ht="12.75" customHeight="1" x14ac:dyDescent="0.2"/>
    <row r="18617" ht="12.75" customHeight="1" x14ac:dyDescent="0.2"/>
    <row r="18618" ht="12.75" customHeight="1" x14ac:dyDescent="0.2"/>
    <row r="18619" ht="12.75" customHeight="1" x14ac:dyDescent="0.2"/>
    <row r="18620" ht="12.75" customHeight="1" x14ac:dyDescent="0.2"/>
    <row r="18621" ht="12.75" customHeight="1" x14ac:dyDescent="0.2"/>
    <row r="18622" ht="12.75" customHeight="1" x14ac:dyDescent="0.2"/>
    <row r="18623" ht="12.75" customHeight="1" x14ac:dyDescent="0.2"/>
    <row r="18624" ht="12.75" customHeight="1" x14ac:dyDescent="0.2"/>
    <row r="18625" ht="12.75" customHeight="1" x14ac:dyDescent="0.2"/>
    <row r="18626" ht="12.75" customHeight="1" x14ac:dyDescent="0.2"/>
    <row r="18627" ht="12.75" customHeight="1" x14ac:dyDescent="0.2"/>
    <row r="18628" ht="12.75" customHeight="1" x14ac:dyDescent="0.2"/>
    <row r="18629" ht="12.75" customHeight="1" x14ac:dyDescent="0.2"/>
    <row r="18630" ht="12.75" customHeight="1" x14ac:dyDescent="0.2"/>
    <row r="18631" ht="12.75" customHeight="1" x14ac:dyDescent="0.2"/>
    <row r="18632" ht="12.75" customHeight="1" x14ac:dyDescent="0.2"/>
    <row r="18633" ht="12.75" customHeight="1" x14ac:dyDescent="0.2"/>
    <row r="18634" ht="12.75" customHeight="1" x14ac:dyDescent="0.2"/>
    <row r="18635" ht="12.75" customHeight="1" x14ac:dyDescent="0.2"/>
    <row r="18636" ht="12.75" customHeight="1" x14ac:dyDescent="0.2"/>
    <row r="18637" ht="12.75" customHeight="1" x14ac:dyDescent="0.2"/>
    <row r="18638" ht="12.75" customHeight="1" x14ac:dyDescent="0.2"/>
    <row r="18639" ht="12.75" customHeight="1" x14ac:dyDescent="0.2"/>
    <row r="18640" ht="12.75" customHeight="1" x14ac:dyDescent="0.2"/>
    <row r="18641" ht="12.75" customHeight="1" x14ac:dyDescent="0.2"/>
    <row r="18642" ht="12.75" customHeight="1" x14ac:dyDescent="0.2"/>
    <row r="18643" ht="12.75" customHeight="1" x14ac:dyDescent="0.2"/>
    <row r="18644" ht="12.75" customHeight="1" x14ac:dyDescent="0.2"/>
    <row r="18645" ht="12.75" customHeight="1" x14ac:dyDescent="0.2"/>
    <row r="18646" ht="12.75" customHeight="1" x14ac:dyDescent="0.2"/>
    <row r="18647" ht="12.75" customHeight="1" x14ac:dyDescent="0.2"/>
    <row r="18648" ht="12.75" customHeight="1" x14ac:dyDescent="0.2"/>
    <row r="18649" ht="12.75" customHeight="1" x14ac:dyDescent="0.2"/>
    <row r="18650" ht="12.75" customHeight="1" x14ac:dyDescent="0.2"/>
    <row r="18651" ht="12.75" customHeight="1" x14ac:dyDescent="0.2"/>
    <row r="18652" ht="12.75" customHeight="1" x14ac:dyDescent="0.2"/>
    <row r="18653" ht="12.75" customHeight="1" x14ac:dyDescent="0.2"/>
    <row r="18654" ht="12.75" customHeight="1" x14ac:dyDescent="0.2"/>
    <row r="18655" ht="12.75" customHeight="1" x14ac:dyDescent="0.2"/>
    <row r="18656" ht="12.75" customHeight="1" x14ac:dyDescent="0.2"/>
    <row r="18657" ht="12.75" customHeight="1" x14ac:dyDescent="0.2"/>
    <row r="18658" ht="12.75" customHeight="1" x14ac:dyDescent="0.2"/>
    <row r="18659" ht="12.75" customHeight="1" x14ac:dyDescent="0.2"/>
    <row r="18660" ht="12.75" customHeight="1" x14ac:dyDescent="0.2"/>
    <row r="18661" ht="12.75" customHeight="1" x14ac:dyDescent="0.2"/>
    <row r="18662" ht="12.75" customHeight="1" x14ac:dyDescent="0.2"/>
    <row r="18663" ht="12.75" customHeight="1" x14ac:dyDescent="0.2"/>
    <row r="18664" ht="12.75" customHeight="1" x14ac:dyDescent="0.2"/>
    <row r="18665" ht="12.75" customHeight="1" x14ac:dyDescent="0.2"/>
    <row r="18666" ht="12.75" customHeight="1" x14ac:dyDescent="0.2"/>
    <row r="18667" ht="12.75" customHeight="1" x14ac:dyDescent="0.2"/>
    <row r="18668" ht="12.75" customHeight="1" x14ac:dyDescent="0.2"/>
    <row r="18669" ht="12.75" customHeight="1" x14ac:dyDescent="0.2"/>
    <row r="18670" ht="12.75" customHeight="1" x14ac:dyDescent="0.2"/>
    <row r="18671" ht="12.75" customHeight="1" x14ac:dyDescent="0.2"/>
    <row r="18672" ht="12.75" customHeight="1" x14ac:dyDescent="0.2"/>
    <row r="18673" ht="12.75" customHeight="1" x14ac:dyDescent="0.2"/>
    <row r="18674" ht="12.75" customHeight="1" x14ac:dyDescent="0.2"/>
    <row r="18675" ht="12.75" customHeight="1" x14ac:dyDescent="0.2"/>
    <row r="18676" ht="12.75" customHeight="1" x14ac:dyDescent="0.2"/>
    <row r="18677" ht="12.75" customHeight="1" x14ac:dyDescent="0.2"/>
    <row r="18678" ht="12.75" customHeight="1" x14ac:dyDescent="0.2"/>
    <row r="18679" ht="12.75" customHeight="1" x14ac:dyDescent="0.2"/>
    <row r="18680" ht="12.75" customHeight="1" x14ac:dyDescent="0.2"/>
    <row r="18681" ht="12.75" customHeight="1" x14ac:dyDescent="0.2"/>
    <row r="18682" ht="12.75" customHeight="1" x14ac:dyDescent="0.2"/>
    <row r="18683" ht="12.75" customHeight="1" x14ac:dyDescent="0.2"/>
    <row r="18684" ht="12.75" customHeight="1" x14ac:dyDescent="0.2"/>
    <row r="18685" ht="12.75" customHeight="1" x14ac:dyDescent="0.2"/>
    <row r="18686" ht="12.75" customHeight="1" x14ac:dyDescent="0.2"/>
    <row r="18687" ht="12.75" customHeight="1" x14ac:dyDescent="0.2"/>
    <row r="18688" ht="12.75" customHeight="1" x14ac:dyDescent="0.2"/>
    <row r="18689" ht="12.75" customHeight="1" x14ac:dyDescent="0.2"/>
    <row r="18690" ht="12.75" customHeight="1" x14ac:dyDescent="0.2"/>
    <row r="18691" ht="12.75" customHeight="1" x14ac:dyDescent="0.2"/>
    <row r="18692" ht="12.75" customHeight="1" x14ac:dyDescent="0.2"/>
    <row r="18693" ht="12.75" customHeight="1" x14ac:dyDescent="0.2"/>
    <row r="18694" ht="12.75" customHeight="1" x14ac:dyDescent="0.2"/>
    <row r="18695" ht="12.75" customHeight="1" x14ac:dyDescent="0.2"/>
    <row r="18696" ht="12.75" customHeight="1" x14ac:dyDescent="0.2"/>
    <row r="18697" ht="12.75" customHeight="1" x14ac:dyDescent="0.2"/>
    <row r="18698" ht="12.75" customHeight="1" x14ac:dyDescent="0.2"/>
    <row r="18699" ht="12.75" customHeight="1" x14ac:dyDescent="0.2"/>
    <row r="18700" ht="12.75" customHeight="1" x14ac:dyDescent="0.2"/>
    <row r="18701" ht="12.75" customHeight="1" x14ac:dyDescent="0.2"/>
    <row r="18702" ht="12.75" customHeight="1" x14ac:dyDescent="0.2"/>
    <row r="18703" ht="12.75" customHeight="1" x14ac:dyDescent="0.2"/>
    <row r="18704" ht="12.75" customHeight="1" x14ac:dyDescent="0.2"/>
    <row r="18705" ht="12.75" customHeight="1" x14ac:dyDescent="0.2"/>
    <row r="18706" ht="12.75" customHeight="1" x14ac:dyDescent="0.2"/>
    <row r="18707" ht="12.75" customHeight="1" x14ac:dyDescent="0.2"/>
    <row r="18708" ht="12.75" customHeight="1" x14ac:dyDescent="0.2"/>
    <row r="18709" ht="12.75" customHeight="1" x14ac:dyDescent="0.2"/>
    <row r="18710" ht="12.75" customHeight="1" x14ac:dyDescent="0.2"/>
    <row r="18711" ht="12.75" customHeight="1" x14ac:dyDescent="0.2"/>
    <row r="18712" ht="12.75" customHeight="1" x14ac:dyDescent="0.2"/>
    <row r="18713" ht="12.75" customHeight="1" x14ac:dyDescent="0.2"/>
    <row r="18714" ht="12.75" customHeight="1" x14ac:dyDescent="0.2"/>
    <row r="18715" ht="12.75" customHeight="1" x14ac:dyDescent="0.2"/>
    <row r="18716" ht="12.75" customHeight="1" x14ac:dyDescent="0.2"/>
    <row r="18717" ht="12.75" customHeight="1" x14ac:dyDescent="0.2"/>
    <row r="18718" ht="12.75" customHeight="1" x14ac:dyDescent="0.2"/>
    <row r="18719" ht="12.75" customHeight="1" x14ac:dyDescent="0.2"/>
    <row r="18720" ht="12.75" customHeight="1" x14ac:dyDescent="0.2"/>
    <row r="18721" ht="12.75" customHeight="1" x14ac:dyDescent="0.2"/>
    <row r="18722" ht="12.75" customHeight="1" x14ac:dyDescent="0.2"/>
    <row r="18723" ht="12.75" customHeight="1" x14ac:dyDescent="0.2"/>
    <row r="18724" ht="12.75" customHeight="1" x14ac:dyDescent="0.2"/>
    <row r="18725" ht="12.75" customHeight="1" x14ac:dyDescent="0.2"/>
    <row r="18726" ht="12.75" customHeight="1" x14ac:dyDescent="0.2"/>
    <row r="18727" ht="12.75" customHeight="1" x14ac:dyDescent="0.2"/>
    <row r="18728" ht="12.75" customHeight="1" x14ac:dyDescent="0.2"/>
    <row r="18729" ht="12.75" customHeight="1" x14ac:dyDescent="0.2"/>
    <row r="18730" ht="12.75" customHeight="1" x14ac:dyDescent="0.2"/>
    <row r="18731" ht="12.75" customHeight="1" x14ac:dyDescent="0.2"/>
    <row r="18732" ht="12.75" customHeight="1" x14ac:dyDescent="0.2"/>
    <row r="18733" ht="12.75" customHeight="1" x14ac:dyDescent="0.2"/>
    <row r="18734" ht="12.75" customHeight="1" x14ac:dyDescent="0.2"/>
    <row r="18735" ht="12.75" customHeight="1" x14ac:dyDescent="0.2"/>
    <row r="18736" ht="12.75" customHeight="1" x14ac:dyDescent="0.2"/>
    <row r="18737" ht="12.75" customHeight="1" x14ac:dyDescent="0.2"/>
    <row r="18738" ht="12.75" customHeight="1" x14ac:dyDescent="0.2"/>
    <row r="18739" ht="12.75" customHeight="1" x14ac:dyDescent="0.2"/>
    <row r="18740" ht="12.75" customHeight="1" x14ac:dyDescent="0.2"/>
    <row r="18741" ht="12.75" customHeight="1" x14ac:dyDescent="0.2"/>
    <row r="18742" ht="12.75" customHeight="1" x14ac:dyDescent="0.2"/>
    <row r="18743" ht="12.75" customHeight="1" x14ac:dyDescent="0.2"/>
    <row r="18744" ht="12.75" customHeight="1" x14ac:dyDescent="0.2"/>
    <row r="18745" ht="12.75" customHeight="1" x14ac:dyDescent="0.2"/>
    <row r="18746" ht="12.75" customHeight="1" x14ac:dyDescent="0.2"/>
    <row r="18747" ht="12.75" customHeight="1" x14ac:dyDescent="0.2"/>
    <row r="18748" ht="12.75" customHeight="1" x14ac:dyDescent="0.2"/>
    <row r="18749" ht="12.75" customHeight="1" x14ac:dyDescent="0.2"/>
    <row r="18750" ht="12.75" customHeight="1" x14ac:dyDescent="0.2"/>
    <row r="18751" ht="12.75" customHeight="1" x14ac:dyDescent="0.2"/>
    <row r="18752" ht="12.75" customHeight="1" x14ac:dyDescent="0.2"/>
    <row r="18753" ht="12.75" customHeight="1" x14ac:dyDescent="0.2"/>
    <row r="18754" ht="12.75" customHeight="1" x14ac:dyDescent="0.2"/>
    <row r="18755" ht="12.75" customHeight="1" x14ac:dyDescent="0.2"/>
    <row r="18756" ht="12.75" customHeight="1" x14ac:dyDescent="0.2"/>
    <row r="18757" ht="12.75" customHeight="1" x14ac:dyDescent="0.2"/>
    <row r="18758" ht="12.75" customHeight="1" x14ac:dyDescent="0.2"/>
    <row r="18759" ht="12.75" customHeight="1" x14ac:dyDescent="0.2"/>
    <row r="18760" ht="12.75" customHeight="1" x14ac:dyDescent="0.2"/>
    <row r="18761" ht="12.75" customHeight="1" x14ac:dyDescent="0.2"/>
    <row r="18762" ht="12.75" customHeight="1" x14ac:dyDescent="0.2"/>
    <row r="18763" ht="12.75" customHeight="1" x14ac:dyDescent="0.2"/>
    <row r="18764" ht="12.75" customHeight="1" x14ac:dyDescent="0.2"/>
    <row r="18765" ht="12.75" customHeight="1" x14ac:dyDescent="0.2"/>
    <row r="18766" ht="12.75" customHeight="1" x14ac:dyDescent="0.2"/>
    <row r="18767" ht="12.75" customHeight="1" x14ac:dyDescent="0.2"/>
    <row r="18768" ht="12.75" customHeight="1" x14ac:dyDescent="0.2"/>
    <row r="18769" ht="12.75" customHeight="1" x14ac:dyDescent="0.2"/>
    <row r="18770" ht="12.75" customHeight="1" x14ac:dyDescent="0.2"/>
    <row r="18771" ht="12.75" customHeight="1" x14ac:dyDescent="0.2"/>
    <row r="18772" ht="12.75" customHeight="1" x14ac:dyDescent="0.2"/>
    <row r="18773" ht="12.75" customHeight="1" x14ac:dyDescent="0.2"/>
    <row r="18774" ht="12.75" customHeight="1" x14ac:dyDescent="0.2"/>
    <row r="18775" ht="12.75" customHeight="1" x14ac:dyDescent="0.2"/>
    <row r="18776" ht="12.75" customHeight="1" x14ac:dyDescent="0.2"/>
    <row r="18777" ht="12.75" customHeight="1" x14ac:dyDescent="0.2"/>
    <row r="18778" ht="12.75" customHeight="1" x14ac:dyDescent="0.2"/>
    <row r="18779" ht="12.75" customHeight="1" x14ac:dyDescent="0.2"/>
    <row r="18780" ht="12.75" customHeight="1" x14ac:dyDescent="0.2"/>
    <row r="18781" ht="12.75" customHeight="1" x14ac:dyDescent="0.2"/>
    <row r="18782" ht="12.75" customHeight="1" x14ac:dyDescent="0.2"/>
    <row r="18783" ht="12.75" customHeight="1" x14ac:dyDescent="0.2"/>
    <row r="18784" ht="12.75" customHeight="1" x14ac:dyDescent="0.2"/>
    <row r="18785" ht="12.75" customHeight="1" x14ac:dyDescent="0.2"/>
    <row r="18786" ht="12.75" customHeight="1" x14ac:dyDescent="0.2"/>
    <row r="18787" ht="12.75" customHeight="1" x14ac:dyDescent="0.2"/>
    <row r="18788" ht="12.75" customHeight="1" x14ac:dyDescent="0.2"/>
    <row r="18789" ht="12.75" customHeight="1" x14ac:dyDescent="0.2"/>
    <row r="18790" ht="12.75" customHeight="1" x14ac:dyDescent="0.2"/>
    <row r="18791" ht="12.75" customHeight="1" x14ac:dyDescent="0.2"/>
    <row r="18792" ht="12.75" customHeight="1" x14ac:dyDescent="0.2"/>
    <row r="18793" ht="12.75" customHeight="1" x14ac:dyDescent="0.2"/>
    <row r="18794" ht="12.75" customHeight="1" x14ac:dyDescent="0.2"/>
    <row r="18795" ht="12.75" customHeight="1" x14ac:dyDescent="0.2"/>
    <row r="18796" ht="12.75" customHeight="1" x14ac:dyDescent="0.2"/>
    <row r="18797" ht="12.75" customHeight="1" x14ac:dyDescent="0.2"/>
    <row r="18798" ht="12.75" customHeight="1" x14ac:dyDescent="0.2"/>
    <row r="18799" ht="12.75" customHeight="1" x14ac:dyDescent="0.2"/>
    <row r="18800" ht="12.75" customHeight="1" x14ac:dyDescent="0.2"/>
    <row r="18801" ht="12.75" customHeight="1" x14ac:dyDescent="0.2"/>
    <row r="18802" ht="12.75" customHeight="1" x14ac:dyDescent="0.2"/>
    <row r="18803" ht="12.75" customHeight="1" x14ac:dyDescent="0.2"/>
    <row r="18804" ht="12.75" customHeight="1" x14ac:dyDescent="0.2"/>
    <row r="18805" ht="12.75" customHeight="1" x14ac:dyDescent="0.2"/>
    <row r="18806" ht="12.75" customHeight="1" x14ac:dyDescent="0.2"/>
    <row r="18807" ht="12.75" customHeight="1" x14ac:dyDescent="0.2"/>
    <row r="18808" ht="12.75" customHeight="1" x14ac:dyDescent="0.2"/>
    <row r="18809" ht="12.75" customHeight="1" x14ac:dyDescent="0.2"/>
    <row r="18810" ht="12.75" customHeight="1" x14ac:dyDescent="0.2"/>
    <row r="18811" ht="12.75" customHeight="1" x14ac:dyDescent="0.2"/>
    <row r="18812" ht="12.75" customHeight="1" x14ac:dyDescent="0.2"/>
    <row r="18813" ht="12.75" customHeight="1" x14ac:dyDescent="0.2"/>
    <row r="18814" ht="12.75" customHeight="1" x14ac:dyDescent="0.2"/>
    <row r="18815" ht="12.75" customHeight="1" x14ac:dyDescent="0.2"/>
    <row r="18816" ht="12.75" customHeight="1" x14ac:dyDescent="0.2"/>
    <row r="18817" ht="12.75" customHeight="1" x14ac:dyDescent="0.2"/>
    <row r="18818" ht="12.75" customHeight="1" x14ac:dyDescent="0.2"/>
    <row r="18819" ht="12.75" customHeight="1" x14ac:dyDescent="0.2"/>
    <row r="18820" ht="12.75" customHeight="1" x14ac:dyDescent="0.2"/>
    <row r="18821" ht="12.75" customHeight="1" x14ac:dyDescent="0.2"/>
    <row r="18822" ht="12.75" customHeight="1" x14ac:dyDescent="0.2"/>
    <row r="18823" ht="12.75" customHeight="1" x14ac:dyDescent="0.2"/>
    <row r="18824" ht="12.75" customHeight="1" x14ac:dyDescent="0.2"/>
    <row r="18825" ht="12.75" customHeight="1" x14ac:dyDescent="0.2"/>
    <row r="18826" ht="12.75" customHeight="1" x14ac:dyDescent="0.2"/>
    <row r="18827" ht="12.75" customHeight="1" x14ac:dyDescent="0.2"/>
    <row r="18828" ht="12.75" customHeight="1" x14ac:dyDescent="0.2"/>
    <row r="18829" ht="12.75" customHeight="1" x14ac:dyDescent="0.2"/>
    <row r="18830" ht="12.75" customHeight="1" x14ac:dyDescent="0.2"/>
    <row r="18831" ht="12.75" customHeight="1" x14ac:dyDescent="0.2"/>
    <row r="18832" ht="12.75" customHeight="1" x14ac:dyDescent="0.2"/>
    <row r="18833" ht="12.75" customHeight="1" x14ac:dyDescent="0.2"/>
    <row r="18834" ht="12.75" customHeight="1" x14ac:dyDescent="0.2"/>
    <row r="18835" ht="12.75" customHeight="1" x14ac:dyDescent="0.2"/>
    <row r="18836" ht="12.75" customHeight="1" x14ac:dyDescent="0.2"/>
    <row r="18837" ht="12.75" customHeight="1" x14ac:dyDescent="0.2"/>
    <row r="18838" ht="12.75" customHeight="1" x14ac:dyDescent="0.2"/>
    <row r="18839" ht="12.75" customHeight="1" x14ac:dyDescent="0.2"/>
    <row r="18840" ht="12.75" customHeight="1" x14ac:dyDescent="0.2"/>
    <row r="18841" ht="12.75" customHeight="1" x14ac:dyDescent="0.2"/>
    <row r="18842" ht="12.75" customHeight="1" x14ac:dyDescent="0.2"/>
    <row r="18843" ht="12.75" customHeight="1" x14ac:dyDescent="0.2"/>
    <row r="18844" ht="12.75" customHeight="1" x14ac:dyDescent="0.2"/>
    <row r="18845" ht="12.75" customHeight="1" x14ac:dyDescent="0.2"/>
    <row r="18846" ht="12.75" customHeight="1" x14ac:dyDescent="0.2"/>
    <row r="18847" ht="12.75" customHeight="1" x14ac:dyDescent="0.2"/>
    <row r="18848" ht="12.75" customHeight="1" x14ac:dyDescent="0.2"/>
    <row r="18849" ht="12.75" customHeight="1" x14ac:dyDescent="0.2"/>
    <row r="18850" ht="12.75" customHeight="1" x14ac:dyDescent="0.2"/>
    <row r="18851" ht="12.75" customHeight="1" x14ac:dyDescent="0.2"/>
    <row r="18852" ht="12.75" customHeight="1" x14ac:dyDescent="0.2"/>
    <row r="18853" ht="12.75" customHeight="1" x14ac:dyDescent="0.2"/>
    <row r="18854" ht="12.75" customHeight="1" x14ac:dyDescent="0.2"/>
    <row r="18855" ht="12.75" customHeight="1" x14ac:dyDescent="0.2"/>
    <row r="18856" ht="12.75" customHeight="1" x14ac:dyDescent="0.2"/>
    <row r="18857" ht="12.75" customHeight="1" x14ac:dyDescent="0.2"/>
    <row r="18858" ht="12.75" customHeight="1" x14ac:dyDescent="0.2"/>
    <row r="18859" ht="12.75" customHeight="1" x14ac:dyDescent="0.2"/>
    <row r="18860" ht="12.75" customHeight="1" x14ac:dyDescent="0.2"/>
    <row r="18861" ht="12.75" customHeight="1" x14ac:dyDescent="0.2"/>
    <row r="18862" ht="12.75" customHeight="1" x14ac:dyDescent="0.2"/>
    <row r="18863" ht="12.75" customHeight="1" x14ac:dyDescent="0.2"/>
    <row r="18864" ht="12.75" customHeight="1" x14ac:dyDescent="0.2"/>
    <row r="18865" ht="12.75" customHeight="1" x14ac:dyDescent="0.2"/>
    <row r="18866" ht="12.75" customHeight="1" x14ac:dyDescent="0.2"/>
    <row r="18867" ht="12.75" customHeight="1" x14ac:dyDescent="0.2"/>
    <row r="18868" ht="12.75" customHeight="1" x14ac:dyDescent="0.2"/>
    <row r="18869" ht="12.75" customHeight="1" x14ac:dyDescent="0.2"/>
    <row r="18870" ht="12.75" customHeight="1" x14ac:dyDescent="0.2"/>
    <row r="18871" ht="12.75" customHeight="1" x14ac:dyDescent="0.2"/>
    <row r="18872" ht="12.75" customHeight="1" x14ac:dyDescent="0.2"/>
    <row r="18873" ht="12.75" customHeight="1" x14ac:dyDescent="0.2"/>
    <row r="18874" ht="12.75" customHeight="1" x14ac:dyDescent="0.2"/>
    <row r="18875" ht="12.75" customHeight="1" x14ac:dyDescent="0.2"/>
    <row r="18876" ht="12.75" customHeight="1" x14ac:dyDescent="0.2"/>
    <row r="18877" ht="12.75" customHeight="1" x14ac:dyDescent="0.2"/>
    <row r="18878" ht="12.75" customHeight="1" x14ac:dyDescent="0.2"/>
    <row r="18879" ht="12.75" customHeight="1" x14ac:dyDescent="0.2"/>
    <row r="18880" ht="12.75" customHeight="1" x14ac:dyDescent="0.2"/>
    <row r="18881" ht="12.75" customHeight="1" x14ac:dyDescent="0.2"/>
    <row r="18882" ht="12.75" customHeight="1" x14ac:dyDescent="0.2"/>
    <row r="18883" ht="12.75" customHeight="1" x14ac:dyDescent="0.2"/>
    <row r="18884" ht="12.75" customHeight="1" x14ac:dyDescent="0.2"/>
    <row r="18885" ht="12.75" customHeight="1" x14ac:dyDescent="0.2"/>
    <row r="18886" ht="12.75" customHeight="1" x14ac:dyDescent="0.2"/>
    <row r="18887" ht="12.75" customHeight="1" x14ac:dyDescent="0.2"/>
    <row r="18888" ht="12.75" customHeight="1" x14ac:dyDescent="0.2"/>
    <row r="18889" ht="12.75" customHeight="1" x14ac:dyDescent="0.2"/>
    <row r="18890" ht="12.75" customHeight="1" x14ac:dyDescent="0.2"/>
    <row r="18891" ht="12.75" customHeight="1" x14ac:dyDescent="0.2"/>
    <row r="18892" ht="12.75" customHeight="1" x14ac:dyDescent="0.2"/>
    <row r="18893" ht="12.75" customHeight="1" x14ac:dyDescent="0.2"/>
    <row r="18894" ht="12.75" customHeight="1" x14ac:dyDescent="0.2"/>
    <row r="18895" ht="12.75" customHeight="1" x14ac:dyDescent="0.2"/>
    <row r="18896" ht="12.75" customHeight="1" x14ac:dyDescent="0.2"/>
    <row r="18897" ht="12.75" customHeight="1" x14ac:dyDescent="0.2"/>
    <row r="18898" ht="12.75" customHeight="1" x14ac:dyDescent="0.2"/>
    <row r="18899" ht="12.75" customHeight="1" x14ac:dyDescent="0.2"/>
    <row r="18900" ht="12.75" customHeight="1" x14ac:dyDescent="0.2"/>
    <row r="18901" ht="12.75" customHeight="1" x14ac:dyDescent="0.2"/>
    <row r="18902" ht="12.75" customHeight="1" x14ac:dyDescent="0.2"/>
    <row r="18903" ht="12.75" customHeight="1" x14ac:dyDescent="0.2"/>
    <row r="18904" ht="12.75" customHeight="1" x14ac:dyDescent="0.2"/>
    <row r="18905" ht="12.75" customHeight="1" x14ac:dyDescent="0.2"/>
    <row r="18906" ht="12.75" customHeight="1" x14ac:dyDescent="0.2"/>
    <row r="18907" ht="12.75" customHeight="1" x14ac:dyDescent="0.2"/>
    <row r="18908" ht="12.75" customHeight="1" x14ac:dyDescent="0.2"/>
    <row r="18909" ht="12.75" customHeight="1" x14ac:dyDescent="0.2"/>
    <row r="18910" ht="12.75" customHeight="1" x14ac:dyDescent="0.2"/>
    <row r="18911" ht="12.75" customHeight="1" x14ac:dyDescent="0.2"/>
    <row r="18912" ht="12.75" customHeight="1" x14ac:dyDescent="0.2"/>
    <row r="18913" ht="12.75" customHeight="1" x14ac:dyDescent="0.2"/>
    <row r="18914" ht="12.75" customHeight="1" x14ac:dyDescent="0.2"/>
    <row r="18915" ht="12.75" customHeight="1" x14ac:dyDescent="0.2"/>
    <row r="18916" ht="12.75" customHeight="1" x14ac:dyDescent="0.2"/>
    <row r="18917" ht="12.75" customHeight="1" x14ac:dyDescent="0.2"/>
    <row r="18918" ht="12.75" customHeight="1" x14ac:dyDescent="0.2"/>
    <row r="18919" ht="12.75" customHeight="1" x14ac:dyDescent="0.2"/>
    <row r="18920" ht="12.75" customHeight="1" x14ac:dyDescent="0.2"/>
    <row r="18921" ht="12.75" customHeight="1" x14ac:dyDescent="0.2"/>
    <row r="18922" ht="12.75" customHeight="1" x14ac:dyDescent="0.2"/>
    <row r="18923" ht="12.75" customHeight="1" x14ac:dyDescent="0.2"/>
    <row r="18924" ht="12.75" customHeight="1" x14ac:dyDescent="0.2"/>
    <row r="18925" ht="12.75" customHeight="1" x14ac:dyDescent="0.2"/>
    <row r="18926" ht="12.75" customHeight="1" x14ac:dyDescent="0.2"/>
    <row r="18927" ht="12.75" customHeight="1" x14ac:dyDescent="0.2"/>
    <row r="18928" ht="12.75" customHeight="1" x14ac:dyDescent="0.2"/>
    <row r="18929" ht="12.75" customHeight="1" x14ac:dyDescent="0.2"/>
    <row r="18930" ht="12.75" customHeight="1" x14ac:dyDescent="0.2"/>
    <row r="18931" ht="12.75" customHeight="1" x14ac:dyDescent="0.2"/>
    <row r="18932" ht="12.75" customHeight="1" x14ac:dyDescent="0.2"/>
    <row r="18933" ht="12.75" customHeight="1" x14ac:dyDescent="0.2"/>
    <row r="18934" ht="12.75" customHeight="1" x14ac:dyDescent="0.2"/>
    <row r="18935" ht="12.75" customHeight="1" x14ac:dyDescent="0.2"/>
    <row r="18936" ht="12.75" customHeight="1" x14ac:dyDescent="0.2"/>
    <row r="18937" ht="12.75" customHeight="1" x14ac:dyDescent="0.2"/>
    <row r="18938" ht="12.75" customHeight="1" x14ac:dyDescent="0.2"/>
    <row r="18939" ht="12.75" customHeight="1" x14ac:dyDescent="0.2"/>
    <row r="18940" ht="12.75" customHeight="1" x14ac:dyDescent="0.2"/>
    <row r="18941" ht="12.75" customHeight="1" x14ac:dyDescent="0.2"/>
    <row r="18942" ht="12.75" customHeight="1" x14ac:dyDescent="0.2"/>
    <row r="18943" ht="12.75" customHeight="1" x14ac:dyDescent="0.2"/>
    <row r="18944" ht="12.75" customHeight="1" x14ac:dyDescent="0.2"/>
    <row r="18945" ht="12.75" customHeight="1" x14ac:dyDescent="0.2"/>
    <row r="18946" ht="12.75" customHeight="1" x14ac:dyDescent="0.2"/>
    <row r="18947" ht="12.75" customHeight="1" x14ac:dyDescent="0.2"/>
    <row r="18948" ht="12.75" customHeight="1" x14ac:dyDescent="0.2"/>
    <row r="18949" ht="12.75" customHeight="1" x14ac:dyDescent="0.2"/>
    <row r="18950" ht="12.75" customHeight="1" x14ac:dyDescent="0.2"/>
    <row r="18951" ht="12.75" customHeight="1" x14ac:dyDescent="0.2"/>
    <row r="18952" ht="12.75" customHeight="1" x14ac:dyDescent="0.2"/>
    <row r="18953" ht="12.75" customHeight="1" x14ac:dyDescent="0.2"/>
    <row r="18954" ht="12.75" customHeight="1" x14ac:dyDescent="0.2"/>
    <row r="18955" ht="12.75" customHeight="1" x14ac:dyDescent="0.2"/>
    <row r="18956" ht="12.75" customHeight="1" x14ac:dyDescent="0.2"/>
    <row r="18957" ht="12.75" customHeight="1" x14ac:dyDescent="0.2"/>
    <row r="18958" ht="12.75" customHeight="1" x14ac:dyDescent="0.2"/>
    <row r="18959" ht="12.75" customHeight="1" x14ac:dyDescent="0.2"/>
    <row r="18960" ht="12.75" customHeight="1" x14ac:dyDescent="0.2"/>
    <row r="18961" ht="12.75" customHeight="1" x14ac:dyDescent="0.2"/>
    <row r="18962" ht="12.75" customHeight="1" x14ac:dyDescent="0.2"/>
    <row r="18963" ht="12.75" customHeight="1" x14ac:dyDescent="0.2"/>
    <row r="18964" ht="12.75" customHeight="1" x14ac:dyDescent="0.2"/>
    <row r="18965" ht="12.75" customHeight="1" x14ac:dyDescent="0.2"/>
    <row r="18966" ht="12.75" customHeight="1" x14ac:dyDescent="0.2"/>
    <row r="18967" ht="12.75" customHeight="1" x14ac:dyDescent="0.2"/>
    <row r="18968" ht="12.75" customHeight="1" x14ac:dyDescent="0.2"/>
    <row r="18969" ht="12.75" customHeight="1" x14ac:dyDescent="0.2"/>
    <row r="18970" ht="12.75" customHeight="1" x14ac:dyDescent="0.2"/>
    <row r="18971" ht="12.75" customHeight="1" x14ac:dyDescent="0.2"/>
    <row r="18972" ht="12.75" customHeight="1" x14ac:dyDescent="0.2"/>
    <row r="18973" ht="12.75" customHeight="1" x14ac:dyDescent="0.2"/>
    <row r="18974" ht="12.75" customHeight="1" x14ac:dyDescent="0.2"/>
    <row r="18975" ht="12.75" customHeight="1" x14ac:dyDescent="0.2"/>
    <row r="18976" ht="12.75" customHeight="1" x14ac:dyDescent="0.2"/>
    <row r="18977" ht="12.75" customHeight="1" x14ac:dyDescent="0.2"/>
    <row r="18978" ht="12.75" customHeight="1" x14ac:dyDescent="0.2"/>
    <row r="18979" ht="12.75" customHeight="1" x14ac:dyDescent="0.2"/>
    <row r="18980" ht="12.75" customHeight="1" x14ac:dyDescent="0.2"/>
    <row r="18981" ht="12.75" customHeight="1" x14ac:dyDescent="0.2"/>
    <row r="18982" ht="12.75" customHeight="1" x14ac:dyDescent="0.2"/>
    <row r="18983" ht="12.75" customHeight="1" x14ac:dyDescent="0.2"/>
    <row r="18984" ht="12.75" customHeight="1" x14ac:dyDescent="0.2"/>
    <row r="18985" ht="12.75" customHeight="1" x14ac:dyDescent="0.2"/>
    <row r="18986" ht="12.75" customHeight="1" x14ac:dyDescent="0.2"/>
    <row r="18987" ht="12.75" customHeight="1" x14ac:dyDescent="0.2"/>
    <row r="18988" ht="12.75" customHeight="1" x14ac:dyDescent="0.2"/>
    <row r="18989" ht="12.75" customHeight="1" x14ac:dyDescent="0.2"/>
    <row r="18990" ht="12.75" customHeight="1" x14ac:dyDescent="0.2"/>
    <row r="18991" ht="12.75" customHeight="1" x14ac:dyDescent="0.2"/>
    <row r="18992" ht="12.75" customHeight="1" x14ac:dyDescent="0.2"/>
    <row r="18993" ht="12.75" customHeight="1" x14ac:dyDescent="0.2"/>
    <row r="18994" ht="12.75" customHeight="1" x14ac:dyDescent="0.2"/>
    <row r="18995" ht="12.75" customHeight="1" x14ac:dyDescent="0.2"/>
    <row r="18996" ht="12.75" customHeight="1" x14ac:dyDescent="0.2"/>
    <row r="18997" ht="12.75" customHeight="1" x14ac:dyDescent="0.2"/>
    <row r="18998" ht="12.75" customHeight="1" x14ac:dyDescent="0.2"/>
    <row r="18999" ht="12.75" customHeight="1" x14ac:dyDescent="0.2"/>
    <row r="19000" ht="12.75" customHeight="1" x14ac:dyDescent="0.2"/>
    <row r="19001" ht="12.75" customHeight="1" x14ac:dyDescent="0.2"/>
    <row r="19002" ht="12.75" customHeight="1" x14ac:dyDescent="0.2"/>
    <row r="19003" ht="12.75" customHeight="1" x14ac:dyDescent="0.2"/>
    <row r="19004" ht="12.75" customHeight="1" x14ac:dyDescent="0.2"/>
    <row r="19005" ht="12.75" customHeight="1" x14ac:dyDescent="0.2"/>
    <row r="19006" ht="12.75" customHeight="1" x14ac:dyDescent="0.2"/>
    <row r="19007" ht="12.75" customHeight="1" x14ac:dyDescent="0.2"/>
    <row r="19008" ht="12.75" customHeight="1" x14ac:dyDescent="0.2"/>
    <row r="19009" ht="12.75" customHeight="1" x14ac:dyDescent="0.2"/>
    <row r="19010" ht="12.75" customHeight="1" x14ac:dyDescent="0.2"/>
    <row r="19011" ht="12.75" customHeight="1" x14ac:dyDescent="0.2"/>
    <row r="19012" ht="12.75" customHeight="1" x14ac:dyDescent="0.2"/>
    <row r="19013" ht="12.75" customHeight="1" x14ac:dyDescent="0.2"/>
    <row r="19014" ht="12.75" customHeight="1" x14ac:dyDescent="0.2"/>
    <row r="19015" ht="12.75" customHeight="1" x14ac:dyDescent="0.2"/>
    <row r="19016" ht="12.75" customHeight="1" x14ac:dyDescent="0.2"/>
    <row r="19017" ht="12.75" customHeight="1" x14ac:dyDescent="0.2"/>
    <row r="19018" ht="12.75" customHeight="1" x14ac:dyDescent="0.2"/>
    <row r="19019" ht="12.75" customHeight="1" x14ac:dyDescent="0.2"/>
    <row r="19020" ht="12.75" customHeight="1" x14ac:dyDescent="0.2"/>
    <row r="19021" ht="12.75" customHeight="1" x14ac:dyDescent="0.2"/>
    <row r="19022" ht="12.75" customHeight="1" x14ac:dyDescent="0.2"/>
    <row r="19023" ht="12.75" customHeight="1" x14ac:dyDescent="0.2"/>
    <row r="19024" ht="12.75" customHeight="1" x14ac:dyDescent="0.2"/>
    <row r="19025" ht="12.75" customHeight="1" x14ac:dyDescent="0.2"/>
    <row r="19026" ht="12.75" customHeight="1" x14ac:dyDescent="0.2"/>
    <row r="19027" ht="12.75" customHeight="1" x14ac:dyDescent="0.2"/>
    <row r="19028" ht="12.75" customHeight="1" x14ac:dyDescent="0.2"/>
    <row r="19029" ht="12.75" customHeight="1" x14ac:dyDescent="0.2"/>
    <row r="19030" ht="12.75" customHeight="1" x14ac:dyDescent="0.2"/>
    <row r="19031" ht="12.75" customHeight="1" x14ac:dyDescent="0.2"/>
    <row r="19032" ht="12.75" customHeight="1" x14ac:dyDescent="0.2"/>
    <row r="19033" ht="12.75" customHeight="1" x14ac:dyDescent="0.2"/>
    <row r="19034" ht="12.75" customHeight="1" x14ac:dyDescent="0.2"/>
    <row r="19035" ht="12.75" customHeight="1" x14ac:dyDescent="0.2"/>
    <row r="19036" ht="12.75" customHeight="1" x14ac:dyDescent="0.2"/>
    <row r="19037" ht="12.75" customHeight="1" x14ac:dyDescent="0.2"/>
    <row r="19038" ht="12.75" customHeight="1" x14ac:dyDescent="0.2"/>
    <row r="19039" ht="12.75" customHeight="1" x14ac:dyDescent="0.2"/>
    <row r="19040" ht="12.75" customHeight="1" x14ac:dyDescent="0.2"/>
    <row r="19041" ht="12.75" customHeight="1" x14ac:dyDescent="0.2"/>
    <row r="19042" ht="12.75" customHeight="1" x14ac:dyDescent="0.2"/>
    <row r="19043" ht="12.75" customHeight="1" x14ac:dyDescent="0.2"/>
    <row r="19044" ht="12.75" customHeight="1" x14ac:dyDescent="0.2"/>
    <row r="19045" ht="12.75" customHeight="1" x14ac:dyDescent="0.2"/>
    <row r="19046" ht="12.75" customHeight="1" x14ac:dyDescent="0.2"/>
    <row r="19047" ht="12.75" customHeight="1" x14ac:dyDescent="0.2"/>
    <row r="19048" ht="12.75" customHeight="1" x14ac:dyDescent="0.2"/>
    <row r="19049" ht="12.75" customHeight="1" x14ac:dyDescent="0.2"/>
    <row r="19050" ht="12.75" customHeight="1" x14ac:dyDescent="0.2"/>
    <row r="19051" ht="12.75" customHeight="1" x14ac:dyDescent="0.2"/>
    <row r="19052" ht="12.75" customHeight="1" x14ac:dyDescent="0.2"/>
    <row r="19053" ht="12.75" customHeight="1" x14ac:dyDescent="0.2"/>
    <row r="19054" ht="12.75" customHeight="1" x14ac:dyDescent="0.2"/>
    <row r="19055" ht="12.75" customHeight="1" x14ac:dyDescent="0.2"/>
    <row r="19056" ht="12.75" customHeight="1" x14ac:dyDescent="0.2"/>
    <row r="19057" ht="12.75" customHeight="1" x14ac:dyDescent="0.2"/>
    <row r="19058" ht="12.75" customHeight="1" x14ac:dyDescent="0.2"/>
    <row r="19059" ht="12.75" customHeight="1" x14ac:dyDescent="0.2"/>
    <row r="19060" ht="12.75" customHeight="1" x14ac:dyDescent="0.2"/>
    <row r="19061" ht="12.75" customHeight="1" x14ac:dyDescent="0.2"/>
    <row r="19062" ht="12.75" customHeight="1" x14ac:dyDescent="0.2"/>
    <row r="19063" ht="12.75" customHeight="1" x14ac:dyDescent="0.2"/>
    <row r="19064" ht="12.75" customHeight="1" x14ac:dyDescent="0.2"/>
    <row r="19065" ht="12.75" customHeight="1" x14ac:dyDescent="0.2"/>
    <row r="19066" ht="12.75" customHeight="1" x14ac:dyDescent="0.2"/>
    <row r="19067" ht="12.75" customHeight="1" x14ac:dyDescent="0.2"/>
    <row r="19068" ht="12.75" customHeight="1" x14ac:dyDescent="0.2"/>
    <row r="19069" ht="12.75" customHeight="1" x14ac:dyDescent="0.2"/>
    <row r="19070" ht="12.75" customHeight="1" x14ac:dyDescent="0.2"/>
    <row r="19071" ht="12.75" customHeight="1" x14ac:dyDescent="0.2"/>
    <row r="19072" ht="12.75" customHeight="1" x14ac:dyDescent="0.2"/>
    <row r="19073" ht="12.75" customHeight="1" x14ac:dyDescent="0.2"/>
    <row r="19074" ht="12.75" customHeight="1" x14ac:dyDescent="0.2"/>
    <row r="19075" ht="12.75" customHeight="1" x14ac:dyDescent="0.2"/>
    <row r="19076" ht="12.75" customHeight="1" x14ac:dyDescent="0.2"/>
    <row r="19077" ht="12.75" customHeight="1" x14ac:dyDescent="0.2"/>
    <row r="19078" ht="12.75" customHeight="1" x14ac:dyDescent="0.2"/>
    <row r="19079" ht="12.75" customHeight="1" x14ac:dyDescent="0.2"/>
    <row r="19080" ht="12.75" customHeight="1" x14ac:dyDescent="0.2"/>
    <row r="19081" ht="12.75" customHeight="1" x14ac:dyDescent="0.2"/>
    <row r="19082" ht="12.75" customHeight="1" x14ac:dyDescent="0.2"/>
    <row r="19083" ht="12.75" customHeight="1" x14ac:dyDescent="0.2"/>
    <row r="19084" ht="12.75" customHeight="1" x14ac:dyDescent="0.2"/>
    <row r="19085" ht="12.75" customHeight="1" x14ac:dyDescent="0.2"/>
    <row r="19086" ht="12.75" customHeight="1" x14ac:dyDescent="0.2"/>
    <row r="19087" ht="12.75" customHeight="1" x14ac:dyDescent="0.2"/>
    <row r="19088" ht="12.75" customHeight="1" x14ac:dyDescent="0.2"/>
    <row r="19089" ht="12.75" customHeight="1" x14ac:dyDescent="0.2"/>
    <row r="19090" ht="12.75" customHeight="1" x14ac:dyDescent="0.2"/>
    <row r="19091" ht="12.75" customHeight="1" x14ac:dyDescent="0.2"/>
    <row r="19092" ht="12.75" customHeight="1" x14ac:dyDescent="0.2"/>
    <row r="19093" ht="12.75" customHeight="1" x14ac:dyDescent="0.2"/>
    <row r="19094" ht="12.75" customHeight="1" x14ac:dyDescent="0.2"/>
    <row r="19095" ht="12.75" customHeight="1" x14ac:dyDescent="0.2"/>
    <row r="19096" ht="12.75" customHeight="1" x14ac:dyDescent="0.2"/>
    <row r="19097" ht="12.75" customHeight="1" x14ac:dyDescent="0.2"/>
    <row r="19098" ht="12.75" customHeight="1" x14ac:dyDescent="0.2"/>
    <row r="19099" ht="12.75" customHeight="1" x14ac:dyDescent="0.2"/>
    <row r="19100" ht="12.75" customHeight="1" x14ac:dyDescent="0.2"/>
    <row r="19101" ht="12.75" customHeight="1" x14ac:dyDescent="0.2"/>
    <row r="19102" ht="12.75" customHeight="1" x14ac:dyDescent="0.2"/>
    <row r="19103" ht="12.75" customHeight="1" x14ac:dyDescent="0.2"/>
    <row r="19104" ht="12.75" customHeight="1" x14ac:dyDescent="0.2"/>
    <row r="19105" ht="12.75" customHeight="1" x14ac:dyDescent="0.2"/>
    <row r="19106" ht="12.75" customHeight="1" x14ac:dyDescent="0.2"/>
    <row r="19107" ht="12.75" customHeight="1" x14ac:dyDescent="0.2"/>
    <row r="19108" ht="12.75" customHeight="1" x14ac:dyDescent="0.2"/>
    <row r="19109" ht="12.75" customHeight="1" x14ac:dyDescent="0.2"/>
    <row r="19110" ht="12.75" customHeight="1" x14ac:dyDescent="0.2"/>
    <row r="19111" ht="12.75" customHeight="1" x14ac:dyDescent="0.2"/>
    <row r="19112" ht="12.75" customHeight="1" x14ac:dyDescent="0.2"/>
    <row r="19113" ht="12.75" customHeight="1" x14ac:dyDescent="0.2"/>
    <row r="19114" ht="12.75" customHeight="1" x14ac:dyDescent="0.2"/>
    <row r="19115" ht="12.75" customHeight="1" x14ac:dyDescent="0.2"/>
    <row r="19116" ht="12.75" customHeight="1" x14ac:dyDescent="0.2"/>
    <row r="19117" ht="12.75" customHeight="1" x14ac:dyDescent="0.2"/>
    <row r="19118" ht="12.75" customHeight="1" x14ac:dyDescent="0.2"/>
    <row r="19119" ht="12.75" customHeight="1" x14ac:dyDescent="0.2"/>
    <row r="19120" ht="12.75" customHeight="1" x14ac:dyDescent="0.2"/>
    <row r="19121" ht="12.75" customHeight="1" x14ac:dyDescent="0.2"/>
    <row r="19122" ht="12.75" customHeight="1" x14ac:dyDescent="0.2"/>
    <row r="19123" ht="12.75" customHeight="1" x14ac:dyDescent="0.2"/>
    <row r="19124" ht="12.75" customHeight="1" x14ac:dyDescent="0.2"/>
    <row r="19125" ht="12.75" customHeight="1" x14ac:dyDescent="0.2"/>
    <row r="19126" ht="12.75" customHeight="1" x14ac:dyDescent="0.2"/>
    <row r="19127" ht="12.75" customHeight="1" x14ac:dyDescent="0.2"/>
    <row r="19128" ht="12.75" customHeight="1" x14ac:dyDescent="0.2"/>
    <row r="19129" ht="12.75" customHeight="1" x14ac:dyDescent="0.2"/>
    <row r="19130" ht="12.75" customHeight="1" x14ac:dyDescent="0.2"/>
    <row r="19131" ht="12.75" customHeight="1" x14ac:dyDescent="0.2"/>
    <row r="19132" ht="12.75" customHeight="1" x14ac:dyDescent="0.2"/>
    <row r="19133" ht="12.75" customHeight="1" x14ac:dyDescent="0.2"/>
    <row r="19134" ht="12.75" customHeight="1" x14ac:dyDescent="0.2"/>
    <row r="19135" ht="12.75" customHeight="1" x14ac:dyDescent="0.2"/>
    <row r="19136" ht="12.75" customHeight="1" x14ac:dyDescent="0.2"/>
    <row r="19137" ht="12.75" customHeight="1" x14ac:dyDescent="0.2"/>
    <row r="19138" ht="12.75" customHeight="1" x14ac:dyDescent="0.2"/>
    <row r="19139" ht="12.75" customHeight="1" x14ac:dyDescent="0.2"/>
    <row r="19140" ht="12.75" customHeight="1" x14ac:dyDescent="0.2"/>
    <row r="19141" ht="12.75" customHeight="1" x14ac:dyDescent="0.2"/>
    <row r="19142" ht="12.75" customHeight="1" x14ac:dyDescent="0.2"/>
    <row r="19143" ht="12.75" customHeight="1" x14ac:dyDescent="0.2"/>
    <row r="19144" ht="12.75" customHeight="1" x14ac:dyDescent="0.2"/>
    <row r="19145" ht="12.75" customHeight="1" x14ac:dyDescent="0.2"/>
    <row r="19146" ht="12.75" customHeight="1" x14ac:dyDescent="0.2"/>
    <row r="19147" ht="12.75" customHeight="1" x14ac:dyDescent="0.2"/>
    <row r="19148" ht="12.75" customHeight="1" x14ac:dyDescent="0.2"/>
    <row r="19149" ht="12.75" customHeight="1" x14ac:dyDescent="0.2"/>
    <row r="19150" ht="12.75" customHeight="1" x14ac:dyDescent="0.2"/>
    <row r="19151" ht="12.75" customHeight="1" x14ac:dyDescent="0.2"/>
    <row r="19152" ht="12.75" customHeight="1" x14ac:dyDescent="0.2"/>
    <row r="19153" ht="12.75" customHeight="1" x14ac:dyDescent="0.2"/>
    <row r="19154" ht="12.75" customHeight="1" x14ac:dyDescent="0.2"/>
    <row r="19155" ht="12.75" customHeight="1" x14ac:dyDescent="0.2"/>
    <row r="19156" ht="12.75" customHeight="1" x14ac:dyDescent="0.2"/>
    <row r="19157" ht="12.75" customHeight="1" x14ac:dyDescent="0.2"/>
    <row r="19158" ht="12.75" customHeight="1" x14ac:dyDescent="0.2"/>
    <row r="19159" ht="12.75" customHeight="1" x14ac:dyDescent="0.2"/>
    <row r="19160" ht="12.75" customHeight="1" x14ac:dyDescent="0.2"/>
    <row r="19161" ht="12.75" customHeight="1" x14ac:dyDescent="0.2"/>
    <row r="19162" ht="12.75" customHeight="1" x14ac:dyDescent="0.2"/>
    <row r="19163" ht="12.75" customHeight="1" x14ac:dyDescent="0.2"/>
    <row r="19164" ht="12.75" customHeight="1" x14ac:dyDescent="0.2"/>
    <row r="19165" ht="12.75" customHeight="1" x14ac:dyDescent="0.2"/>
    <row r="19166" ht="12.75" customHeight="1" x14ac:dyDescent="0.2"/>
    <row r="19167" ht="12.75" customHeight="1" x14ac:dyDescent="0.2"/>
    <row r="19168" ht="12.75" customHeight="1" x14ac:dyDescent="0.2"/>
    <row r="19169" ht="12.75" customHeight="1" x14ac:dyDescent="0.2"/>
    <row r="19170" ht="12.75" customHeight="1" x14ac:dyDescent="0.2"/>
    <row r="19171" ht="12.75" customHeight="1" x14ac:dyDescent="0.2"/>
    <row r="19172" ht="12.75" customHeight="1" x14ac:dyDescent="0.2"/>
    <row r="19173" ht="12.75" customHeight="1" x14ac:dyDescent="0.2"/>
    <row r="19174" ht="12.75" customHeight="1" x14ac:dyDescent="0.2"/>
    <row r="19175" ht="12.75" customHeight="1" x14ac:dyDescent="0.2"/>
    <row r="19176" ht="12.75" customHeight="1" x14ac:dyDescent="0.2"/>
    <row r="19177" ht="12.75" customHeight="1" x14ac:dyDescent="0.2"/>
    <row r="19178" ht="12.75" customHeight="1" x14ac:dyDescent="0.2"/>
    <row r="19179" ht="12.75" customHeight="1" x14ac:dyDescent="0.2"/>
    <row r="19180" ht="12.75" customHeight="1" x14ac:dyDescent="0.2"/>
    <row r="19181" ht="12.75" customHeight="1" x14ac:dyDescent="0.2"/>
    <row r="19182" ht="12.75" customHeight="1" x14ac:dyDescent="0.2"/>
    <row r="19183" ht="12.75" customHeight="1" x14ac:dyDescent="0.2"/>
    <row r="19184" ht="12.75" customHeight="1" x14ac:dyDescent="0.2"/>
    <row r="19185" ht="12.75" customHeight="1" x14ac:dyDescent="0.2"/>
    <row r="19186" ht="12.75" customHeight="1" x14ac:dyDescent="0.2"/>
    <row r="19187" ht="12.75" customHeight="1" x14ac:dyDescent="0.2"/>
    <row r="19188" ht="12.75" customHeight="1" x14ac:dyDescent="0.2"/>
    <row r="19189" ht="12.75" customHeight="1" x14ac:dyDescent="0.2"/>
    <row r="19190" ht="12.75" customHeight="1" x14ac:dyDescent="0.2"/>
    <row r="19191" ht="12.75" customHeight="1" x14ac:dyDescent="0.2"/>
    <row r="19192" ht="12.75" customHeight="1" x14ac:dyDescent="0.2"/>
    <row r="19193" ht="12.75" customHeight="1" x14ac:dyDescent="0.2"/>
    <row r="19194" ht="12.75" customHeight="1" x14ac:dyDescent="0.2"/>
    <row r="19195" ht="12.75" customHeight="1" x14ac:dyDescent="0.2"/>
    <row r="19196" ht="12.75" customHeight="1" x14ac:dyDescent="0.2"/>
    <row r="19197" ht="12.75" customHeight="1" x14ac:dyDescent="0.2"/>
    <row r="19198" ht="12.75" customHeight="1" x14ac:dyDescent="0.2"/>
    <row r="19199" ht="12.75" customHeight="1" x14ac:dyDescent="0.2"/>
    <row r="19200" ht="12.75" customHeight="1" x14ac:dyDescent="0.2"/>
    <row r="19201" ht="12.75" customHeight="1" x14ac:dyDescent="0.2"/>
    <row r="19202" ht="12.75" customHeight="1" x14ac:dyDescent="0.2"/>
    <row r="19203" ht="12.75" customHeight="1" x14ac:dyDescent="0.2"/>
    <row r="19204" ht="12.75" customHeight="1" x14ac:dyDescent="0.2"/>
    <row r="19205" ht="12.75" customHeight="1" x14ac:dyDescent="0.2"/>
    <row r="19206" ht="12.75" customHeight="1" x14ac:dyDescent="0.2"/>
    <row r="19207" ht="12.75" customHeight="1" x14ac:dyDescent="0.2"/>
    <row r="19208" ht="12.75" customHeight="1" x14ac:dyDescent="0.2"/>
    <row r="19209" ht="12.75" customHeight="1" x14ac:dyDescent="0.2"/>
    <row r="19210" ht="12.75" customHeight="1" x14ac:dyDescent="0.2"/>
    <row r="19211" ht="12.75" customHeight="1" x14ac:dyDescent="0.2"/>
    <row r="19212" ht="12.75" customHeight="1" x14ac:dyDescent="0.2"/>
    <row r="19213" ht="12.75" customHeight="1" x14ac:dyDescent="0.2"/>
    <row r="19214" ht="12.75" customHeight="1" x14ac:dyDescent="0.2"/>
    <row r="19215" ht="12.75" customHeight="1" x14ac:dyDescent="0.2"/>
    <row r="19216" ht="12.75" customHeight="1" x14ac:dyDescent="0.2"/>
    <row r="19217" ht="12.75" customHeight="1" x14ac:dyDescent="0.2"/>
    <row r="19218" ht="12.75" customHeight="1" x14ac:dyDescent="0.2"/>
    <row r="19219" ht="12.75" customHeight="1" x14ac:dyDescent="0.2"/>
    <row r="19220" ht="12.75" customHeight="1" x14ac:dyDescent="0.2"/>
    <row r="19221" ht="12.75" customHeight="1" x14ac:dyDescent="0.2"/>
    <row r="19222" ht="12.75" customHeight="1" x14ac:dyDescent="0.2"/>
    <row r="19223" ht="12.75" customHeight="1" x14ac:dyDescent="0.2"/>
    <row r="19224" ht="12.75" customHeight="1" x14ac:dyDescent="0.2"/>
    <row r="19225" ht="12.75" customHeight="1" x14ac:dyDescent="0.2"/>
    <row r="19226" ht="12.75" customHeight="1" x14ac:dyDescent="0.2"/>
    <row r="19227" ht="12.75" customHeight="1" x14ac:dyDescent="0.2"/>
    <row r="19228" ht="12.75" customHeight="1" x14ac:dyDescent="0.2"/>
    <row r="19229" ht="12.75" customHeight="1" x14ac:dyDescent="0.2"/>
    <row r="19230" ht="12.75" customHeight="1" x14ac:dyDescent="0.2"/>
    <row r="19231" ht="12.75" customHeight="1" x14ac:dyDescent="0.2"/>
    <row r="19232" ht="12.75" customHeight="1" x14ac:dyDescent="0.2"/>
    <row r="19233" ht="12.75" customHeight="1" x14ac:dyDescent="0.2"/>
    <row r="19234" ht="12.75" customHeight="1" x14ac:dyDescent="0.2"/>
    <row r="19235" ht="12.75" customHeight="1" x14ac:dyDescent="0.2"/>
    <row r="19236" ht="12.75" customHeight="1" x14ac:dyDescent="0.2"/>
    <row r="19237" ht="12.75" customHeight="1" x14ac:dyDescent="0.2"/>
    <row r="19238" ht="12.75" customHeight="1" x14ac:dyDescent="0.2"/>
    <row r="19239" ht="12.75" customHeight="1" x14ac:dyDescent="0.2"/>
    <row r="19240" ht="12.75" customHeight="1" x14ac:dyDescent="0.2"/>
    <row r="19241" ht="12.75" customHeight="1" x14ac:dyDescent="0.2"/>
    <row r="19242" ht="12.75" customHeight="1" x14ac:dyDescent="0.2"/>
    <row r="19243" ht="12.75" customHeight="1" x14ac:dyDescent="0.2"/>
    <row r="19244" ht="12.75" customHeight="1" x14ac:dyDescent="0.2"/>
    <row r="19245" ht="12.75" customHeight="1" x14ac:dyDescent="0.2"/>
    <row r="19246" ht="12.75" customHeight="1" x14ac:dyDescent="0.2"/>
    <row r="19247" ht="12.75" customHeight="1" x14ac:dyDescent="0.2"/>
    <row r="19248" ht="12.75" customHeight="1" x14ac:dyDescent="0.2"/>
    <row r="19249" ht="12.75" customHeight="1" x14ac:dyDescent="0.2"/>
    <row r="19250" ht="12.75" customHeight="1" x14ac:dyDescent="0.2"/>
    <row r="19251" ht="12.75" customHeight="1" x14ac:dyDescent="0.2"/>
    <row r="19252" ht="12.75" customHeight="1" x14ac:dyDescent="0.2"/>
    <row r="19253" ht="12.75" customHeight="1" x14ac:dyDescent="0.2"/>
    <row r="19254" ht="12.75" customHeight="1" x14ac:dyDescent="0.2"/>
    <row r="19255" ht="12.75" customHeight="1" x14ac:dyDescent="0.2"/>
    <row r="19256" ht="12.75" customHeight="1" x14ac:dyDescent="0.2"/>
    <row r="19257" ht="12.75" customHeight="1" x14ac:dyDescent="0.2"/>
    <row r="19258" ht="12.75" customHeight="1" x14ac:dyDescent="0.2"/>
    <row r="19259" ht="12.75" customHeight="1" x14ac:dyDescent="0.2"/>
    <row r="19260" ht="12.75" customHeight="1" x14ac:dyDescent="0.2"/>
    <row r="19261" ht="12.75" customHeight="1" x14ac:dyDescent="0.2"/>
    <row r="19262" ht="12.75" customHeight="1" x14ac:dyDescent="0.2"/>
    <row r="19263" ht="12.75" customHeight="1" x14ac:dyDescent="0.2"/>
    <row r="19264" ht="12.75" customHeight="1" x14ac:dyDescent="0.2"/>
    <row r="19265" ht="12.75" customHeight="1" x14ac:dyDescent="0.2"/>
    <row r="19266" ht="12.75" customHeight="1" x14ac:dyDescent="0.2"/>
    <row r="19267" ht="12.75" customHeight="1" x14ac:dyDescent="0.2"/>
    <row r="19268" ht="12.75" customHeight="1" x14ac:dyDescent="0.2"/>
    <row r="19269" ht="12.75" customHeight="1" x14ac:dyDescent="0.2"/>
    <row r="19270" ht="12.75" customHeight="1" x14ac:dyDescent="0.2"/>
    <row r="19271" ht="12.75" customHeight="1" x14ac:dyDescent="0.2"/>
    <row r="19272" ht="12.75" customHeight="1" x14ac:dyDescent="0.2"/>
    <row r="19273" ht="12.75" customHeight="1" x14ac:dyDescent="0.2"/>
    <row r="19274" ht="12.75" customHeight="1" x14ac:dyDescent="0.2"/>
    <row r="19275" ht="12.75" customHeight="1" x14ac:dyDescent="0.2"/>
    <row r="19276" ht="12.75" customHeight="1" x14ac:dyDescent="0.2"/>
    <row r="19277" ht="12.75" customHeight="1" x14ac:dyDescent="0.2"/>
    <row r="19278" ht="12.75" customHeight="1" x14ac:dyDescent="0.2"/>
    <row r="19279" ht="12.75" customHeight="1" x14ac:dyDescent="0.2"/>
    <row r="19280" ht="12.75" customHeight="1" x14ac:dyDescent="0.2"/>
    <row r="19281" ht="12.75" customHeight="1" x14ac:dyDescent="0.2"/>
    <row r="19282" ht="12.75" customHeight="1" x14ac:dyDescent="0.2"/>
    <row r="19283" ht="12.75" customHeight="1" x14ac:dyDescent="0.2"/>
    <row r="19284" ht="12.75" customHeight="1" x14ac:dyDescent="0.2"/>
    <row r="19285" ht="12.75" customHeight="1" x14ac:dyDescent="0.2"/>
    <row r="19286" ht="12.75" customHeight="1" x14ac:dyDescent="0.2"/>
    <row r="19287" ht="12.75" customHeight="1" x14ac:dyDescent="0.2"/>
    <row r="19288" ht="12.75" customHeight="1" x14ac:dyDescent="0.2"/>
    <row r="19289" ht="12.75" customHeight="1" x14ac:dyDescent="0.2"/>
    <row r="19290" ht="12.75" customHeight="1" x14ac:dyDescent="0.2"/>
    <row r="19291" ht="12.75" customHeight="1" x14ac:dyDescent="0.2"/>
    <row r="19292" ht="12.75" customHeight="1" x14ac:dyDescent="0.2"/>
    <row r="19293" ht="12.75" customHeight="1" x14ac:dyDescent="0.2"/>
    <row r="19294" ht="12.75" customHeight="1" x14ac:dyDescent="0.2"/>
    <row r="19295" ht="12.75" customHeight="1" x14ac:dyDescent="0.2"/>
    <row r="19296" ht="12.75" customHeight="1" x14ac:dyDescent="0.2"/>
    <row r="19297" ht="12.75" customHeight="1" x14ac:dyDescent="0.2"/>
    <row r="19298" ht="12.75" customHeight="1" x14ac:dyDescent="0.2"/>
    <row r="19299" ht="12.75" customHeight="1" x14ac:dyDescent="0.2"/>
    <row r="19300" ht="12.75" customHeight="1" x14ac:dyDescent="0.2"/>
    <row r="19301" ht="12.75" customHeight="1" x14ac:dyDescent="0.2"/>
    <row r="19302" ht="12.75" customHeight="1" x14ac:dyDescent="0.2"/>
    <row r="19303" ht="12.75" customHeight="1" x14ac:dyDescent="0.2"/>
    <row r="19304" ht="12.75" customHeight="1" x14ac:dyDescent="0.2"/>
    <row r="19305" ht="12.75" customHeight="1" x14ac:dyDescent="0.2"/>
    <row r="19306" ht="12.75" customHeight="1" x14ac:dyDescent="0.2"/>
    <row r="19307" ht="12.75" customHeight="1" x14ac:dyDescent="0.2"/>
    <row r="19308" ht="12.75" customHeight="1" x14ac:dyDescent="0.2"/>
    <row r="19309" ht="12.75" customHeight="1" x14ac:dyDescent="0.2"/>
    <row r="19310" ht="12.75" customHeight="1" x14ac:dyDescent="0.2"/>
    <row r="19311" ht="12.75" customHeight="1" x14ac:dyDescent="0.2"/>
    <row r="19312" ht="12.75" customHeight="1" x14ac:dyDescent="0.2"/>
    <row r="19313" ht="12.75" customHeight="1" x14ac:dyDescent="0.2"/>
    <row r="19314" ht="12.75" customHeight="1" x14ac:dyDescent="0.2"/>
    <row r="19315" ht="12.75" customHeight="1" x14ac:dyDescent="0.2"/>
    <row r="19316" ht="12.75" customHeight="1" x14ac:dyDescent="0.2"/>
    <row r="19317" ht="12.75" customHeight="1" x14ac:dyDescent="0.2"/>
    <row r="19318" ht="12.75" customHeight="1" x14ac:dyDescent="0.2"/>
    <row r="19319" ht="12.75" customHeight="1" x14ac:dyDescent="0.2"/>
    <row r="19320" ht="12.75" customHeight="1" x14ac:dyDescent="0.2"/>
    <row r="19321" ht="12.75" customHeight="1" x14ac:dyDescent="0.2"/>
    <row r="19322" ht="12.75" customHeight="1" x14ac:dyDescent="0.2"/>
    <row r="19323" ht="12.75" customHeight="1" x14ac:dyDescent="0.2"/>
    <row r="19324" ht="12.75" customHeight="1" x14ac:dyDescent="0.2"/>
    <row r="19325" ht="12.75" customHeight="1" x14ac:dyDescent="0.2"/>
    <row r="19326" ht="12.75" customHeight="1" x14ac:dyDescent="0.2"/>
    <row r="19327" ht="12.75" customHeight="1" x14ac:dyDescent="0.2"/>
    <row r="19328" ht="12.75" customHeight="1" x14ac:dyDescent="0.2"/>
    <row r="19329" ht="12.75" customHeight="1" x14ac:dyDescent="0.2"/>
    <row r="19330" ht="12.75" customHeight="1" x14ac:dyDescent="0.2"/>
    <row r="19331" ht="12.75" customHeight="1" x14ac:dyDescent="0.2"/>
    <row r="19332" ht="12.75" customHeight="1" x14ac:dyDescent="0.2"/>
    <row r="19333" ht="12.75" customHeight="1" x14ac:dyDescent="0.2"/>
    <row r="19334" ht="12.75" customHeight="1" x14ac:dyDescent="0.2"/>
    <row r="19335" ht="12.75" customHeight="1" x14ac:dyDescent="0.2"/>
    <row r="19336" ht="12.75" customHeight="1" x14ac:dyDescent="0.2"/>
    <row r="19337" ht="12.75" customHeight="1" x14ac:dyDescent="0.2"/>
    <row r="19338" ht="12.75" customHeight="1" x14ac:dyDescent="0.2"/>
    <row r="19339" ht="12.75" customHeight="1" x14ac:dyDescent="0.2"/>
    <row r="19340" ht="12.75" customHeight="1" x14ac:dyDescent="0.2"/>
    <row r="19341" ht="12.75" customHeight="1" x14ac:dyDescent="0.2"/>
    <row r="19342" ht="12.75" customHeight="1" x14ac:dyDescent="0.2"/>
    <row r="19343" ht="12.75" customHeight="1" x14ac:dyDescent="0.2"/>
    <row r="19344" ht="12.75" customHeight="1" x14ac:dyDescent="0.2"/>
    <row r="19345" ht="12.75" customHeight="1" x14ac:dyDescent="0.2"/>
    <row r="19346" ht="12.75" customHeight="1" x14ac:dyDescent="0.2"/>
    <row r="19347" ht="12.75" customHeight="1" x14ac:dyDescent="0.2"/>
    <row r="19348" ht="12.75" customHeight="1" x14ac:dyDescent="0.2"/>
    <row r="19349" ht="12.75" customHeight="1" x14ac:dyDescent="0.2"/>
    <row r="19350" ht="12.75" customHeight="1" x14ac:dyDescent="0.2"/>
    <row r="19351" ht="12.75" customHeight="1" x14ac:dyDescent="0.2"/>
    <row r="19352" ht="12.75" customHeight="1" x14ac:dyDescent="0.2"/>
    <row r="19353" ht="12.75" customHeight="1" x14ac:dyDescent="0.2"/>
    <row r="19354" ht="12.75" customHeight="1" x14ac:dyDescent="0.2"/>
    <row r="19355" ht="12.75" customHeight="1" x14ac:dyDescent="0.2"/>
    <row r="19356" ht="12.75" customHeight="1" x14ac:dyDescent="0.2"/>
    <row r="19357" ht="12.75" customHeight="1" x14ac:dyDescent="0.2"/>
    <row r="19358" ht="12.75" customHeight="1" x14ac:dyDescent="0.2"/>
    <row r="19359" ht="12.75" customHeight="1" x14ac:dyDescent="0.2"/>
    <row r="19360" ht="12.75" customHeight="1" x14ac:dyDescent="0.2"/>
    <row r="19361" ht="12.75" customHeight="1" x14ac:dyDescent="0.2"/>
    <row r="19362" ht="12.75" customHeight="1" x14ac:dyDescent="0.2"/>
    <row r="19363" ht="12.75" customHeight="1" x14ac:dyDescent="0.2"/>
    <row r="19364" ht="12.75" customHeight="1" x14ac:dyDescent="0.2"/>
    <row r="19365" ht="12.75" customHeight="1" x14ac:dyDescent="0.2"/>
    <row r="19366" ht="12.75" customHeight="1" x14ac:dyDescent="0.2"/>
    <row r="19367" ht="12.75" customHeight="1" x14ac:dyDescent="0.2"/>
    <row r="19368" ht="12.75" customHeight="1" x14ac:dyDescent="0.2"/>
    <row r="19369" ht="12.75" customHeight="1" x14ac:dyDescent="0.2"/>
    <row r="19370" ht="12.75" customHeight="1" x14ac:dyDescent="0.2"/>
    <row r="19371" ht="12.75" customHeight="1" x14ac:dyDescent="0.2"/>
    <row r="19372" ht="12.75" customHeight="1" x14ac:dyDescent="0.2"/>
    <row r="19373" ht="12.75" customHeight="1" x14ac:dyDescent="0.2"/>
    <row r="19374" ht="12.75" customHeight="1" x14ac:dyDescent="0.2"/>
    <row r="19375" ht="12.75" customHeight="1" x14ac:dyDescent="0.2"/>
    <row r="19376" ht="12.75" customHeight="1" x14ac:dyDescent="0.2"/>
    <row r="19377" ht="12.75" customHeight="1" x14ac:dyDescent="0.2"/>
    <row r="19378" ht="12.75" customHeight="1" x14ac:dyDescent="0.2"/>
    <row r="19379" ht="12.75" customHeight="1" x14ac:dyDescent="0.2"/>
    <row r="19380" ht="12.75" customHeight="1" x14ac:dyDescent="0.2"/>
    <row r="19381" ht="12.75" customHeight="1" x14ac:dyDescent="0.2"/>
    <row r="19382" ht="12.75" customHeight="1" x14ac:dyDescent="0.2"/>
    <row r="19383" ht="12.75" customHeight="1" x14ac:dyDescent="0.2"/>
    <row r="19384" ht="12.75" customHeight="1" x14ac:dyDescent="0.2"/>
    <row r="19385" ht="12.75" customHeight="1" x14ac:dyDescent="0.2"/>
    <row r="19386" ht="12.75" customHeight="1" x14ac:dyDescent="0.2"/>
    <row r="19387" ht="12.75" customHeight="1" x14ac:dyDescent="0.2"/>
    <row r="19388" ht="12.75" customHeight="1" x14ac:dyDescent="0.2"/>
    <row r="19389" ht="12.75" customHeight="1" x14ac:dyDescent="0.2"/>
    <row r="19390" ht="12.75" customHeight="1" x14ac:dyDescent="0.2"/>
    <row r="19391" ht="12.75" customHeight="1" x14ac:dyDescent="0.2"/>
    <row r="19392" ht="12.75" customHeight="1" x14ac:dyDescent="0.2"/>
    <row r="19393" ht="12.75" customHeight="1" x14ac:dyDescent="0.2"/>
    <row r="19394" ht="12.75" customHeight="1" x14ac:dyDescent="0.2"/>
    <row r="19395" ht="12.75" customHeight="1" x14ac:dyDescent="0.2"/>
    <row r="19396" ht="12.75" customHeight="1" x14ac:dyDescent="0.2"/>
    <row r="19397" ht="12.75" customHeight="1" x14ac:dyDescent="0.2"/>
    <row r="19398" ht="12.75" customHeight="1" x14ac:dyDescent="0.2"/>
    <row r="19399" ht="12.75" customHeight="1" x14ac:dyDescent="0.2"/>
    <row r="19400" ht="12.75" customHeight="1" x14ac:dyDescent="0.2"/>
    <row r="19401" ht="12.75" customHeight="1" x14ac:dyDescent="0.2"/>
    <row r="19402" ht="12.75" customHeight="1" x14ac:dyDescent="0.2"/>
    <row r="19403" ht="12.75" customHeight="1" x14ac:dyDescent="0.2"/>
    <row r="19404" ht="12.75" customHeight="1" x14ac:dyDescent="0.2"/>
    <row r="19405" ht="12.75" customHeight="1" x14ac:dyDescent="0.2"/>
    <row r="19406" ht="12.75" customHeight="1" x14ac:dyDescent="0.2"/>
    <row r="19407" ht="12.75" customHeight="1" x14ac:dyDescent="0.2"/>
    <row r="19408" ht="12.75" customHeight="1" x14ac:dyDescent="0.2"/>
    <row r="19409" ht="12.75" customHeight="1" x14ac:dyDescent="0.2"/>
    <row r="19410" ht="12.75" customHeight="1" x14ac:dyDescent="0.2"/>
    <row r="19411" ht="12.75" customHeight="1" x14ac:dyDescent="0.2"/>
    <row r="19412" ht="12.75" customHeight="1" x14ac:dyDescent="0.2"/>
    <row r="19413" ht="12.75" customHeight="1" x14ac:dyDescent="0.2"/>
    <row r="19414" ht="12.75" customHeight="1" x14ac:dyDescent="0.2"/>
    <row r="19415" ht="12.75" customHeight="1" x14ac:dyDescent="0.2"/>
    <row r="19416" ht="12.75" customHeight="1" x14ac:dyDescent="0.2"/>
    <row r="19417" ht="12.75" customHeight="1" x14ac:dyDescent="0.2"/>
    <row r="19418" ht="12.75" customHeight="1" x14ac:dyDescent="0.2"/>
    <row r="19419" ht="12.75" customHeight="1" x14ac:dyDescent="0.2"/>
    <row r="19420" ht="12.75" customHeight="1" x14ac:dyDescent="0.2"/>
    <row r="19421" ht="12.75" customHeight="1" x14ac:dyDescent="0.2"/>
    <row r="19422" ht="12.75" customHeight="1" x14ac:dyDescent="0.2"/>
    <row r="19423" ht="12.75" customHeight="1" x14ac:dyDescent="0.2"/>
    <row r="19424" ht="12.75" customHeight="1" x14ac:dyDescent="0.2"/>
    <row r="19425" ht="12.75" customHeight="1" x14ac:dyDescent="0.2"/>
    <row r="19426" ht="12.75" customHeight="1" x14ac:dyDescent="0.2"/>
    <row r="19427" ht="12.75" customHeight="1" x14ac:dyDescent="0.2"/>
    <row r="19428" ht="12.75" customHeight="1" x14ac:dyDescent="0.2"/>
    <row r="19429" ht="12.75" customHeight="1" x14ac:dyDescent="0.2"/>
    <row r="19430" ht="12.75" customHeight="1" x14ac:dyDescent="0.2"/>
    <row r="19431" ht="12.75" customHeight="1" x14ac:dyDescent="0.2"/>
    <row r="19432" ht="12.75" customHeight="1" x14ac:dyDescent="0.2"/>
    <row r="19433" ht="12.75" customHeight="1" x14ac:dyDescent="0.2"/>
    <row r="19434" ht="12.75" customHeight="1" x14ac:dyDescent="0.2"/>
    <row r="19435" ht="12.75" customHeight="1" x14ac:dyDescent="0.2"/>
    <row r="19436" ht="12.75" customHeight="1" x14ac:dyDescent="0.2"/>
    <row r="19437" ht="12.75" customHeight="1" x14ac:dyDescent="0.2"/>
    <row r="19438" ht="12.75" customHeight="1" x14ac:dyDescent="0.2"/>
    <row r="19439" ht="12.75" customHeight="1" x14ac:dyDescent="0.2"/>
    <row r="19440" ht="12.75" customHeight="1" x14ac:dyDescent="0.2"/>
    <row r="19441" ht="12.75" customHeight="1" x14ac:dyDescent="0.2"/>
    <row r="19442" ht="12.75" customHeight="1" x14ac:dyDescent="0.2"/>
    <row r="19443" ht="12.75" customHeight="1" x14ac:dyDescent="0.2"/>
    <row r="19444" ht="12.75" customHeight="1" x14ac:dyDescent="0.2"/>
    <row r="19445" ht="12.75" customHeight="1" x14ac:dyDescent="0.2"/>
    <row r="19446" ht="12.75" customHeight="1" x14ac:dyDescent="0.2"/>
    <row r="19447" ht="12.75" customHeight="1" x14ac:dyDescent="0.2"/>
    <row r="19448" ht="12.75" customHeight="1" x14ac:dyDescent="0.2"/>
    <row r="19449" ht="12.75" customHeight="1" x14ac:dyDescent="0.2"/>
    <row r="19450" ht="12.75" customHeight="1" x14ac:dyDescent="0.2"/>
    <row r="19451" ht="12.75" customHeight="1" x14ac:dyDescent="0.2"/>
    <row r="19452" ht="12.75" customHeight="1" x14ac:dyDescent="0.2"/>
    <row r="19453" ht="12.75" customHeight="1" x14ac:dyDescent="0.2"/>
    <row r="19454" ht="12.75" customHeight="1" x14ac:dyDescent="0.2"/>
    <row r="19455" ht="12.75" customHeight="1" x14ac:dyDescent="0.2"/>
    <row r="19456" ht="12.75" customHeight="1" x14ac:dyDescent="0.2"/>
    <row r="19457" ht="12.75" customHeight="1" x14ac:dyDescent="0.2"/>
    <row r="19458" ht="12.75" customHeight="1" x14ac:dyDescent="0.2"/>
    <row r="19459" ht="12.75" customHeight="1" x14ac:dyDescent="0.2"/>
    <row r="19460" ht="12.75" customHeight="1" x14ac:dyDescent="0.2"/>
    <row r="19461" ht="12.75" customHeight="1" x14ac:dyDescent="0.2"/>
    <row r="19462" ht="12.75" customHeight="1" x14ac:dyDescent="0.2"/>
    <row r="19463" ht="12.75" customHeight="1" x14ac:dyDescent="0.2"/>
    <row r="19464" ht="12.75" customHeight="1" x14ac:dyDescent="0.2"/>
    <row r="19465" ht="12.75" customHeight="1" x14ac:dyDescent="0.2"/>
    <row r="19466" ht="12.75" customHeight="1" x14ac:dyDescent="0.2"/>
    <row r="19467" ht="12.75" customHeight="1" x14ac:dyDescent="0.2"/>
    <row r="19468" ht="12.75" customHeight="1" x14ac:dyDescent="0.2"/>
    <row r="19469" ht="12.75" customHeight="1" x14ac:dyDescent="0.2"/>
    <row r="19470" ht="12.75" customHeight="1" x14ac:dyDescent="0.2"/>
    <row r="19471" ht="12.75" customHeight="1" x14ac:dyDescent="0.2"/>
    <row r="19472" ht="12.75" customHeight="1" x14ac:dyDescent="0.2"/>
    <row r="19473" ht="12.75" customHeight="1" x14ac:dyDescent="0.2"/>
    <row r="19474" ht="12.75" customHeight="1" x14ac:dyDescent="0.2"/>
    <row r="19475" ht="12.75" customHeight="1" x14ac:dyDescent="0.2"/>
    <row r="19476" ht="12.75" customHeight="1" x14ac:dyDescent="0.2"/>
    <row r="19477" ht="12.75" customHeight="1" x14ac:dyDescent="0.2"/>
    <row r="19478" ht="12.75" customHeight="1" x14ac:dyDescent="0.2"/>
    <row r="19479" ht="12.75" customHeight="1" x14ac:dyDescent="0.2"/>
    <row r="19480" ht="12.75" customHeight="1" x14ac:dyDescent="0.2"/>
    <row r="19481" ht="12.75" customHeight="1" x14ac:dyDescent="0.2"/>
    <row r="19482" ht="12.75" customHeight="1" x14ac:dyDescent="0.2"/>
    <row r="19483" ht="12.75" customHeight="1" x14ac:dyDescent="0.2"/>
    <row r="19484" ht="12.75" customHeight="1" x14ac:dyDescent="0.2"/>
    <row r="19485" ht="12.75" customHeight="1" x14ac:dyDescent="0.2"/>
    <row r="19486" ht="12.75" customHeight="1" x14ac:dyDescent="0.2"/>
    <row r="19487" ht="12.75" customHeight="1" x14ac:dyDescent="0.2"/>
    <row r="19488" ht="12.75" customHeight="1" x14ac:dyDescent="0.2"/>
    <row r="19489" ht="12.75" customHeight="1" x14ac:dyDescent="0.2"/>
    <row r="19490" ht="12.75" customHeight="1" x14ac:dyDescent="0.2"/>
    <row r="19491" ht="12.75" customHeight="1" x14ac:dyDescent="0.2"/>
    <row r="19492" ht="12.75" customHeight="1" x14ac:dyDescent="0.2"/>
    <row r="19493" ht="12.75" customHeight="1" x14ac:dyDescent="0.2"/>
    <row r="19494" ht="12.75" customHeight="1" x14ac:dyDescent="0.2"/>
    <row r="19495" ht="12.75" customHeight="1" x14ac:dyDescent="0.2"/>
    <row r="19496" ht="12.75" customHeight="1" x14ac:dyDescent="0.2"/>
    <row r="19497" ht="12.75" customHeight="1" x14ac:dyDescent="0.2"/>
    <row r="19498" ht="12.75" customHeight="1" x14ac:dyDescent="0.2"/>
    <row r="19499" ht="12.75" customHeight="1" x14ac:dyDescent="0.2"/>
    <row r="19500" ht="12.75" customHeight="1" x14ac:dyDescent="0.2"/>
    <row r="19501" ht="12.75" customHeight="1" x14ac:dyDescent="0.2"/>
    <row r="19502" ht="12.75" customHeight="1" x14ac:dyDescent="0.2"/>
    <row r="19503" ht="12.75" customHeight="1" x14ac:dyDescent="0.2"/>
    <row r="19504" ht="12.75" customHeight="1" x14ac:dyDescent="0.2"/>
    <row r="19505" ht="12.75" customHeight="1" x14ac:dyDescent="0.2"/>
    <row r="19506" ht="12.75" customHeight="1" x14ac:dyDescent="0.2"/>
    <row r="19507" ht="12.75" customHeight="1" x14ac:dyDescent="0.2"/>
    <row r="19508" ht="12.75" customHeight="1" x14ac:dyDescent="0.2"/>
    <row r="19509" ht="12.75" customHeight="1" x14ac:dyDescent="0.2"/>
    <row r="19510" ht="12.75" customHeight="1" x14ac:dyDescent="0.2"/>
    <row r="19511" ht="12.75" customHeight="1" x14ac:dyDescent="0.2"/>
    <row r="19512" ht="12.75" customHeight="1" x14ac:dyDescent="0.2"/>
    <row r="19513" ht="12.75" customHeight="1" x14ac:dyDescent="0.2"/>
    <row r="19514" ht="12.75" customHeight="1" x14ac:dyDescent="0.2"/>
    <row r="19515" ht="12.75" customHeight="1" x14ac:dyDescent="0.2"/>
    <row r="19516" ht="12.75" customHeight="1" x14ac:dyDescent="0.2"/>
    <row r="19517" ht="12.75" customHeight="1" x14ac:dyDescent="0.2"/>
    <row r="19518" ht="12.75" customHeight="1" x14ac:dyDescent="0.2"/>
    <row r="19519" ht="12.75" customHeight="1" x14ac:dyDescent="0.2"/>
    <row r="19520" ht="12.75" customHeight="1" x14ac:dyDescent="0.2"/>
    <row r="19521" ht="12.75" customHeight="1" x14ac:dyDescent="0.2"/>
    <row r="19522" ht="12.75" customHeight="1" x14ac:dyDescent="0.2"/>
    <row r="19523" ht="12.75" customHeight="1" x14ac:dyDescent="0.2"/>
    <row r="19524" ht="12.75" customHeight="1" x14ac:dyDescent="0.2"/>
    <row r="19525" ht="12.75" customHeight="1" x14ac:dyDescent="0.2"/>
    <row r="19526" ht="12.75" customHeight="1" x14ac:dyDescent="0.2"/>
    <row r="19527" ht="12.75" customHeight="1" x14ac:dyDescent="0.2"/>
    <row r="19528" ht="12.75" customHeight="1" x14ac:dyDescent="0.2"/>
    <row r="19529" ht="12.75" customHeight="1" x14ac:dyDescent="0.2"/>
    <row r="19530" ht="12.75" customHeight="1" x14ac:dyDescent="0.2"/>
    <row r="19531" ht="12.75" customHeight="1" x14ac:dyDescent="0.2"/>
    <row r="19532" ht="12.75" customHeight="1" x14ac:dyDescent="0.2"/>
    <row r="19533" ht="12.75" customHeight="1" x14ac:dyDescent="0.2"/>
    <row r="19534" ht="12.75" customHeight="1" x14ac:dyDescent="0.2"/>
    <row r="19535" ht="12.75" customHeight="1" x14ac:dyDescent="0.2"/>
    <row r="19536" ht="12.75" customHeight="1" x14ac:dyDescent="0.2"/>
    <row r="19537" ht="12.75" customHeight="1" x14ac:dyDescent="0.2"/>
    <row r="19538" ht="12.75" customHeight="1" x14ac:dyDescent="0.2"/>
    <row r="19539" ht="12.75" customHeight="1" x14ac:dyDescent="0.2"/>
    <row r="19540" ht="12.75" customHeight="1" x14ac:dyDescent="0.2"/>
    <row r="19541" ht="12.75" customHeight="1" x14ac:dyDescent="0.2"/>
    <row r="19542" ht="12.75" customHeight="1" x14ac:dyDescent="0.2"/>
    <row r="19543" ht="12.75" customHeight="1" x14ac:dyDescent="0.2"/>
    <row r="19544" ht="12.75" customHeight="1" x14ac:dyDescent="0.2"/>
    <row r="19545" ht="12.75" customHeight="1" x14ac:dyDescent="0.2"/>
    <row r="19546" ht="12.75" customHeight="1" x14ac:dyDescent="0.2"/>
    <row r="19547" ht="12.75" customHeight="1" x14ac:dyDescent="0.2"/>
    <row r="19548" ht="12.75" customHeight="1" x14ac:dyDescent="0.2"/>
    <row r="19549" ht="12.75" customHeight="1" x14ac:dyDescent="0.2"/>
    <row r="19550" ht="12.75" customHeight="1" x14ac:dyDescent="0.2"/>
    <row r="19551" ht="12.75" customHeight="1" x14ac:dyDescent="0.2"/>
    <row r="19552" ht="12.75" customHeight="1" x14ac:dyDescent="0.2"/>
    <row r="19553" ht="12.75" customHeight="1" x14ac:dyDescent="0.2"/>
    <row r="19554" ht="12.75" customHeight="1" x14ac:dyDescent="0.2"/>
    <row r="19555" ht="12.75" customHeight="1" x14ac:dyDescent="0.2"/>
    <row r="19556" ht="12.75" customHeight="1" x14ac:dyDescent="0.2"/>
    <row r="19557" ht="12.75" customHeight="1" x14ac:dyDescent="0.2"/>
    <row r="19558" ht="12.75" customHeight="1" x14ac:dyDescent="0.2"/>
    <row r="19559" ht="12.75" customHeight="1" x14ac:dyDescent="0.2"/>
    <row r="19560" ht="12.75" customHeight="1" x14ac:dyDescent="0.2"/>
    <row r="19561" ht="12.75" customHeight="1" x14ac:dyDescent="0.2"/>
    <row r="19562" ht="12.75" customHeight="1" x14ac:dyDescent="0.2"/>
    <row r="19563" ht="12.75" customHeight="1" x14ac:dyDescent="0.2"/>
    <row r="19564" ht="12.75" customHeight="1" x14ac:dyDescent="0.2"/>
    <row r="19565" ht="12.75" customHeight="1" x14ac:dyDescent="0.2"/>
    <row r="19566" ht="12.75" customHeight="1" x14ac:dyDescent="0.2"/>
    <row r="19567" ht="12.75" customHeight="1" x14ac:dyDescent="0.2"/>
    <row r="19568" ht="12.75" customHeight="1" x14ac:dyDescent="0.2"/>
    <row r="19569" ht="12.75" customHeight="1" x14ac:dyDescent="0.2"/>
    <row r="19570" ht="12.75" customHeight="1" x14ac:dyDescent="0.2"/>
    <row r="19571" ht="12.75" customHeight="1" x14ac:dyDescent="0.2"/>
    <row r="19572" ht="12.75" customHeight="1" x14ac:dyDescent="0.2"/>
    <row r="19573" ht="12.75" customHeight="1" x14ac:dyDescent="0.2"/>
    <row r="19574" ht="12.75" customHeight="1" x14ac:dyDescent="0.2"/>
    <row r="19575" ht="12.75" customHeight="1" x14ac:dyDescent="0.2"/>
    <row r="19576" ht="12.75" customHeight="1" x14ac:dyDescent="0.2"/>
    <row r="19577" ht="12.75" customHeight="1" x14ac:dyDescent="0.2"/>
    <row r="19578" ht="12.75" customHeight="1" x14ac:dyDescent="0.2"/>
    <row r="19579" ht="12.75" customHeight="1" x14ac:dyDescent="0.2"/>
    <row r="19580" ht="12.75" customHeight="1" x14ac:dyDescent="0.2"/>
    <row r="19581" ht="12.75" customHeight="1" x14ac:dyDescent="0.2"/>
    <row r="19582" ht="12.75" customHeight="1" x14ac:dyDescent="0.2"/>
    <row r="19583" ht="12.75" customHeight="1" x14ac:dyDescent="0.2"/>
    <row r="19584" ht="12.75" customHeight="1" x14ac:dyDescent="0.2"/>
    <row r="19585" ht="12.75" customHeight="1" x14ac:dyDescent="0.2"/>
    <row r="19586" ht="12.75" customHeight="1" x14ac:dyDescent="0.2"/>
    <row r="19587" ht="12.75" customHeight="1" x14ac:dyDescent="0.2"/>
    <row r="19588" ht="12.75" customHeight="1" x14ac:dyDescent="0.2"/>
    <row r="19589" ht="12.75" customHeight="1" x14ac:dyDescent="0.2"/>
    <row r="19590" ht="12.75" customHeight="1" x14ac:dyDescent="0.2"/>
    <row r="19591" ht="12.75" customHeight="1" x14ac:dyDescent="0.2"/>
    <row r="19592" ht="12.75" customHeight="1" x14ac:dyDescent="0.2"/>
    <row r="19593" ht="12.75" customHeight="1" x14ac:dyDescent="0.2"/>
    <row r="19594" ht="12.75" customHeight="1" x14ac:dyDescent="0.2"/>
    <row r="19595" ht="12.75" customHeight="1" x14ac:dyDescent="0.2"/>
    <row r="19596" ht="12.75" customHeight="1" x14ac:dyDescent="0.2"/>
    <row r="19597" ht="12.75" customHeight="1" x14ac:dyDescent="0.2"/>
    <row r="19598" ht="12.75" customHeight="1" x14ac:dyDescent="0.2"/>
    <row r="19599" ht="12.75" customHeight="1" x14ac:dyDescent="0.2"/>
    <row r="19600" ht="12.75" customHeight="1" x14ac:dyDescent="0.2"/>
    <row r="19601" ht="12.75" customHeight="1" x14ac:dyDescent="0.2"/>
    <row r="19602" ht="12.75" customHeight="1" x14ac:dyDescent="0.2"/>
    <row r="19603" ht="12.75" customHeight="1" x14ac:dyDescent="0.2"/>
    <row r="19604" ht="12.75" customHeight="1" x14ac:dyDescent="0.2"/>
    <row r="19605" ht="12.75" customHeight="1" x14ac:dyDescent="0.2"/>
    <row r="19606" ht="12.75" customHeight="1" x14ac:dyDescent="0.2"/>
    <row r="19607" ht="12.75" customHeight="1" x14ac:dyDescent="0.2"/>
    <row r="19608" ht="12.75" customHeight="1" x14ac:dyDescent="0.2"/>
    <row r="19609" ht="12.75" customHeight="1" x14ac:dyDescent="0.2"/>
    <row r="19610" ht="12.75" customHeight="1" x14ac:dyDescent="0.2"/>
    <row r="19611" ht="12.75" customHeight="1" x14ac:dyDescent="0.2"/>
    <row r="19612" ht="12.75" customHeight="1" x14ac:dyDescent="0.2"/>
    <row r="19613" ht="12.75" customHeight="1" x14ac:dyDescent="0.2"/>
    <row r="19614" ht="12.75" customHeight="1" x14ac:dyDescent="0.2"/>
    <row r="19615" ht="12.75" customHeight="1" x14ac:dyDescent="0.2"/>
    <row r="19616" ht="12.75" customHeight="1" x14ac:dyDescent="0.2"/>
    <row r="19617" ht="12.75" customHeight="1" x14ac:dyDescent="0.2"/>
    <row r="19618" ht="12.75" customHeight="1" x14ac:dyDescent="0.2"/>
    <row r="19619" ht="12.75" customHeight="1" x14ac:dyDescent="0.2"/>
    <row r="19620" ht="12.75" customHeight="1" x14ac:dyDescent="0.2"/>
    <row r="19621" ht="12.75" customHeight="1" x14ac:dyDescent="0.2"/>
    <row r="19622" ht="12.75" customHeight="1" x14ac:dyDescent="0.2"/>
    <row r="19623" ht="12.75" customHeight="1" x14ac:dyDescent="0.2"/>
    <row r="19624" ht="12.75" customHeight="1" x14ac:dyDescent="0.2"/>
    <row r="19625" ht="12.75" customHeight="1" x14ac:dyDescent="0.2"/>
    <row r="19626" ht="12.75" customHeight="1" x14ac:dyDescent="0.2"/>
    <row r="19627" ht="12.75" customHeight="1" x14ac:dyDescent="0.2"/>
    <row r="19628" ht="12.75" customHeight="1" x14ac:dyDescent="0.2"/>
    <row r="19629" ht="12.75" customHeight="1" x14ac:dyDescent="0.2"/>
    <row r="19630" ht="12.75" customHeight="1" x14ac:dyDescent="0.2"/>
    <row r="19631" ht="12.75" customHeight="1" x14ac:dyDescent="0.2"/>
    <row r="19632" ht="12.75" customHeight="1" x14ac:dyDescent="0.2"/>
    <row r="19633" ht="12.75" customHeight="1" x14ac:dyDescent="0.2"/>
    <row r="19634" ht="12.75" customHeight="1" x14ac:dyDescent="0.2"/>
    <row r="19635" ht="12.75" customHeight="1" x14ac:dyDescent="0.2"/>
    <row r="19636" ht="12.75" customHeight="1" x14ac:dyDescent="0.2"/>
    <row r="19637" ht="12.75" customHeight="1" x14ac:dyDescent="0.2"/>
    <row r="19638" ht="12.75" customHeight="1" x14ac:dyDescent="0.2"/>
    <row r="19639" ht="12.75" customHeight="1" x14ac:dyDescent="0.2"/>
    <row r="19640" ht="12.75" customHeight="1" x14ac:dyDescent="0.2"/>
    <row r="19641" ht="12.75" customHeight="1" x14ac:dyDescent="0.2"/>
    <row r="19642" ht="12.75" customHeight="1" x14ac:dyDescent="0.2"/>
    <row r="19643" ht="12.75" customHeight="1" x14ac:dyDescent="0.2"/>
    <row r="19644" ht="12.75" customHeight="1" x14ac:dyDescent="0.2"/>
    <row r="19645" ht="12.75" customHeight="1" x14ac:dyDescent="0.2"/>
    <row r="19646" ht="12.75" customHeight="1" x14ac:dyDescent="0.2"/>
    <row r="19647" ht="12.75" customHeight="1" x14ac:dyDescent="0.2"/>
    <row r="19648" ht="12.75" customHeight="1" x14ac:dyDescent="0.2"/>
    <row r="19649" ht="12.75" customHeight="1" x14ac:dyDescent="0.2"/>
    <row r="19650" ht="12.75" customHeight="1" x14ac:dyDescent="0.2"/>
    <row r="19651" ht="12.75" customHeight="1" x14ac:dyDescent="0.2"/>
    <row r="19652" ht="12.75" customHeight="1" x14ac:dyDescent="0.2"/>
    <row r="19653" ht="12.75" customHeight="1" x14ac:dyDescent="0.2"/>
    <row r="19654" ht="12.75" customHeight="1" x14ac:dyDescent="0.2"/>
    <row r="19655" ht="12.75" customHeight="1" x14ac:dyDescent="0.2"/>
    <row r="19656" ht="12.75" customHeight="1" x14ac:dyDescent="0.2"/>
    <row r="19657" ht="12.75" customHeight="1" x14ac:dyDescent="0.2"/>
    <row r="19658" ht="12.75" customHeight="1" x14ac:dyDescent="0.2"/>
    <row r="19659" ht="12.75" customHeight="1" x14ac:dyDescent="0.2"/>
    <row r="19660" ht="12.75" customHeight="1" x14ac:dyDescent="0.2"/>
    <row r="19661" ht="12.75" customHeight="1" x14ac:dyDescent="0.2"/>
    <row r="19662" ht="12.75" customHeight="1" x14ac:dyDescent="0.2"/>
    <row r="19663" ht="12.75" customHeight="1" x14ac:dyDescent="0.2"/>
    <row r="19664" ht="12.75" customHeight="1" x14ac:dyDescent="0.2"/>
    <row r="19665" ht="12.75" customHeight="1" x14ac:dyDescent="0.2"/>
    <row r="19666" ht="12.75" customHeight="1" x14ac:dyDescent="0.2"/>
    <row r="19667" ht="12.75" customHeight="1" x14ac:dyDescent="0.2"/>
    <row r="19668" ht="12.75" customHeight="1" x14ac:dyDescent="0.2"/>
    <row r="19669" ht="12.75" customHeight="1" x14ac:dyDescent="0.2"/>
    <row r="19670" ht="12.75" customHeight="1" x14ac:dyDescent="0.2"/>
    <row r="19671" ht="12.75" customHeight="1" x14ac:dyDescent="0.2"/>
    <row r="19672" ht="12.75" customHeight="1" x14ac:dyDescent="0.2"/>
    <row r="19673" ht="12.75" customHeight="1" x14ac:dyDescent="0.2"/>
    <row r="19674" ht="12.75" customHeight="1" x14ac:dyDescent="0.2"/>
    <row r="19675" ht="12.75" customHeight="1" x14ac:dyDescent="0.2"/>
    <row r="19676" ht="12.75" customHeight="1" x14ac:dyDescent="0.2"/>
    <row r="19677" ht="12.75" customHeight="1" x14ac:dyDescent="0.2"/>
    <row r="19678" ht="12.75" customHeight="1" x14ac:dyDescent="0.2"/>
    <row r="19679" ht="12.75" customHeight="1" x14ac:dyDescent="0.2"/>
    <row r="19680" ht="12.75" customHeight="1" x14ac:dyDescent="0.2"/>
    <row r="19681" ht="12.75" customHeight="1" x14ac:dyDescent="0.2"/>
    <row r="19682" ht="12.75" customHeight="1" x14ac:dyDescent="0.2"/>
    <row r="19683" ht="12.75" customHeight="1" x14ac:dyDescent="0.2"/>
    <row r="19684" ht="12.75" customHeight="1" x14ac:dyDescent="0.2"/>
    <row r="19685" ht="12.75" customHeight="1" x14ac:dyDescent="0.2"/>
    <row r="19686" ht="12.75" customHeight="1" x14ac:dyDescent="0.2"/>
    <row r="19687" ht="12.75" customHeight="1" x14ac:dyDescent="0.2"/>
    <row r="19688" ht="12.75" customHeight="1" x14ac:dyDescent="0.2"/>
    <row r="19689" ht="12.75" customHeight="1" x14ac:dyDescent="0.2"/>
    <row r="19690" ht="12.75" customHeight="1" x14ac:dyDescent="0.2"/>
    <row r="19691" ht="12.75" customHeight="1" x14ac:dyDescent="0.2"/>
    <row r="19692" ht="12.75" customHeight="1" x14ac:dyDescent="0.2"/>
    <row r="19693" ht="12.75" customHeight="1" x14ac:dyDescent="0.2"/>
    <row r="19694" ht="12.75" customHeight="1" x14ac:dyDescent="0.2"/>
    <row r="19695" ht="12.75" customHeight="1" x14ac:dyDescent="0.2"/>
    <row r="19696" ht="12.75" customHeight="1" x14ac:dyDescent="0.2"/>
    <row r="19697" ht="12.75" customHeight="1" x14ac:dyDescent="0.2"/>
    <row r="19698" ht="12.75" customHeight="1" x14ac:dyDescent="0.2"/>
    <row r="19699" ht="12.75" customHeight="1" x14ac:dyDescent="0.2"/>
    <row r="19700" ht="12.75" customHeight="1" x14ac:dyDescent="0.2"/>
    <row r="19701" ht="12.75" customHeight="1" x14ac:dyDescent="0.2"/>
    <row r="19702" ht="12.75" customHeight="1" x14ac:dyDescent="0.2"/>
    <row r="19703" ht="12.75" customHeight="1" x14ac:dyDescent="0.2"/>
    <row r="19704" ht="12.75" customHeight="1" x14ac:dyDescent="0.2"/>
    <row r="19705" ht="12.75" customHeight="1" x14ac:dyDescent="0.2"/>
    <row r="19706" ht="12.75" customHeight="1" x14ac:dyDescent="0.2"/>
    <row r="19707" ht="12.75" customHeight="1" x14ac:dyDescent="0.2"/>
    <row r="19708" ht="12.75" customHeight="1" x14ac:dyDescent="0.2"/>
    <row r="19709" ht="12.75" customHeight="1" x14ac:dyDescent="0.2"/>
    <row r="19710" ht="12.75" customHeight="1" x14ac:dyDescent="0.2"/>
    <row r="19711" ht="12.75" customHeight="1" x14ac:dyDescent="0.2"/>
    <row r="19712" ht="12.75" customHeight="1" x14ac:dyDescent="0.2"/>
    <row r="19713" ht="12.75" customHeight="1" x14ac:dyDescent="0.2"/>
    <row r="19714" ht="12.75" customHeight="1" x14ac:dyDescent="0.2"/>
    <row r="19715" ht="12.75" customHeight="1" x14ac:dyDescent="0.2"/>
    <row r="19716" ht="12.75" customHeight="1" x14ac:dyDescent="0.2"/>
    <row r="19717" ht="12.75" customHeight="1" x14ac:dyDescent="0.2"/>
    <row r="19718" ht="12.75" customHeight="1" x14ac:dyDescent="0.2"/>
    <row r="19719" ht="12.75" customHeight="1" x14ac:dyDescent="0.2"/>
    <row r="19720" ht="12.75" customHeight="1" x14ac:dyDescent="0.2"/>
    <row r="19721" ht="12.75" customHeight="1" x14ac:dyDescent="0.2"/>
    <row r="19722" ht="12.75" customHeight="1" x14ac:dyDescent="0.2"/>
    <row r="19723" ht="12.75" customHeight="1" x14ac:dyDescent="0.2"/>
    <row r="19724" ht="12.75" customHeight="1" x14ac:dyDescent="0.2"/>
    <row r="19725" ht="12.75" customHeight="1" x14ac:dyDescent="0.2"/>
    <row r="19726" ht="12.75" customHeight="1" x14ac:dyDescent="0.2"/>
    <row r="19727" ht="12.75" customHeight="1" x14ac:dyDescent="0.2"/>
    <row r="19728" ht="12.75" customHeight="1" x14ac:dyDescent="0.2"/>
    <row r="19729" ht="12.75" customHeight="1" x14ac:dyDescent="0.2"/>
    <row r="19730" ht="12.75" customHeight="1" x14ac:dyDescent="0.2"/>
    <row r="19731" ht="12.75" customHeight="1" x14ac:dyDescent="0.2"/>
    <row r="19732" ht="12.75" customHeight="1" x14ac:dyDescent="0.2"/>
    <row r="19733" ht="12.75" customHeight="1" x14ac:dyDescent="0.2"/>
    <row r="19734" ht="12.75" customHeight="1" x14ac:dyDescent="0.2"/>
    <row r="19735" ht="12.75" customHeight="1" x14ac:dyDescent="0.2"/>
    <row r="19736" ht="12.75" customHeight="1" x14ac:dyDescent="0.2"/>
    <row r="19737" ht="12.75" customHeight="1" x14ac:dyDescent="0.2"/>
    <row r="19738" ht="12.75" customHeight="1" x14ac:dyDescent="0.2"/>
    <row r="19739" ht="12.75" customHeight="1" x14ac:dyDescent="0.2"/>
    <row r="19740" ht="12.75" customHeight="1" x14ac:dyDescent="0.2"/>
    <row r="19741" ht="12.75" customHeight="1" x14ac:dyDescent="0.2"/>
    <row r="19742" ht="12.75" customHeight="1" x14ac:dyDescent="0.2"/>
    <row r="19743" ht="12.75" customHeight="1" x14ac:dyDescent="0.2"/>
    <row r="19744" ht="12.75" customHeight="1" x14ac:dyDescent="0.2"/>
    <row r="19745" ht="12.75" customHeight="1" x14ac:dyDescent="0.2"/>
    <row r="19746" ht="12.75" customHeight="1" x14ac:dyDescent="0.2"/>
    <row r="19747" ht="12.75" customHeight="1" x14ac:dyDescent="0.2"/>
    <row r="19748" ht="12.75" customHeight="1" x14ac:dyDescent="0.2"/>
    <row r="19749" ht="12.75" customHeight="1" x14ac:dyDescent="0.2"/>
    <row r="19750" ht="12.75" customHeight="1" x14ac:dyDescent="0.2"/>
    <row r="19751" ht="12.75" customHeight="1" x14ac:dyDescent="0.2"/>
    <row r="19752" ht="12.75" customHeight="1" x14ac:dyDescent="0.2"/>
    <row r="19753" ht="12.75" customHeight="1" x14ac:dyDescent="0.2"/>
    <row r="19754" ht="12.75" customHeight="1" x14ac:dyDescent="0.2"/>
    <row r="19755" ht="12.75" customHeight="1" x14ac:dyDescent="0.2"/>
    <row r="19756" ht="12.75" customHeight="1" x14ac:dyDescent="0.2"/>
    <row r="19757" ht="12.75" customHeight="1" x14ac:dyDescent="0.2"/>
    <row r="19758" ht="12.75" customHeight="1" x14ac:dyDescent="0.2"/>
    <row r="19759" ht="12.75" customHeight="1" x14ac:dyDescent="0.2"/>
    <row r="19760" ht="12.75" customHeight="1" x14ac:dyDescent="0.2"/>
    <row r="19761" ht="12.75" customHeight="1" x14ac:dyDescent="0.2"/>
    <row r="19762" ht="12.75" customHeight="1" x14ac:dyDescent="0.2"/>
    <row r="19763" ht="12.75" customHeight="1" x14ac:dyDescent="0.2"/>
    <row r="19764" ht="12.75" customHeight="1" x14ac:dyDescent="0.2"/>
    <row r="19765" ht="12.75" customHeight="1" x14ac:dyDescent="0.2"/>
    <row r="19766" ht="12.75" customHeight="1" x14ac:dyDescent="0.2"/>
    <row r="19767" ht="12.75" customHeight="1" x14ac:dyDescent="0.2"/>
    <row r="19768" ht="12.75" customHeight="1" x14ac:dyDescent="0.2"/>
    <row r="19769" ht="12.75" customHeight="1" x14ac:dyDescent="0.2"/>
    <row r="19770" ht="12.75" customHeight="1" x14ac:dyDescent="0.2"/>
    <row r="19771" ht="12.75" customHeight="1" x14ac:dyDescent="0.2"/>
    <row r="19772" ht="12.75" customHeight="1" x14ac:dyDescent="0.2"/>
    <row r="19773" ht="12.75" customHeight="1" x14ac:dyDescent="0.2"/>
    <row r="19774" ht="12.75" customHeight="1" x14ac:dyDescent="0.2"/>
    <row r="19775" ht="12.75" customHeight="1" x14ac:dyDescent="0.2"/>
    <row r="19776" ht="12.75" customHeight="1" x14ac:dyDescent="0.2"/>
    <row r="19777" ht="12.75" customHeight="1" x14ac:dyDescent="0.2"/>
    <row r="19778" ht="12.75" customHeight="1" x14ac:dyDescent="0.2"/>
    <row r="19779" ht="12.75" customHeight="1" x14ac:dyDescent="0.2"/>
    <row r="19780" ht="12.75" customHeight="1" x14ac:dyDescent="0.2"/>
    <row r="19781" ht="12.75" customHeight="1" x14ac:dyDescent="0.2"/>
    <row r="19782" ht="12.75" customHeight="1" x14ac:dyDescent="0.2"/>
    <row r="19783" ht="12.75" customHeight="1" x14ac:dyDescent="0.2"/>
    <row r="19784" ht="12.75" customHeight="1" x14ac:dyDescent="0.2"/>
    <row r="19785" ht="12.75" customHeight="1" x14ac:dyDescent="0.2"/>
    <row r="19786" ht="12.75" customHeight="1" x14ac:dyDescent="0.2"/>
    <row r="19787" ht="12.75" customHeight="1" x14ac:dyDescent="0.2"/>
    <row r="19788" ht="12.75" customHeight="1" x14ac:dyDescent="0.2"/>
    <row r="19789" ht="12.75" customHeight="1" x14ac:dyDescent="0.2"/>
    <row r="19790" ht="12.75" customHeight="1" x14ac:dyDescent="0.2"/>
    <row r="19791" ht="12.75" customHeight="1" x14ac:dyDescent="0.2"/>
    <row r="19792" ht="12.75" customHeight="1" x14ac:dyDescent="0.2"/>
    <row r="19793" ht="12.75" customHeight="1" x14ac:dyDescent="0.2"/>
    <row r="19794" ht="12.75" customHeight="1" x14ac:dyDescent="0.2"/>
    <row r="19795" ht="12.75" customHeight="1" x14ac:dyDescent="0.2"/>
    <row r="19796" ht="12.75" customHeight="1" x14ac:dyDescent="0.2"/>
    <row r="19797" ht="12.75" customHeight="1" x14ac:dyDescent="0.2"/>
    <row r="19798" ht="12.75" customHeight="1" x14ac:dyDescent="0.2"/>
    <row r="19799" ht="12.75" customHeight="1" x14ac:dyDescent="0.2"/>
    <row r="19800" ht="12.75" customHeight="1" x14ac:dyDescent="0.2"/>
    <row r="19801" ht="12.75" customHeight="1" x14ac:dyDescent="0.2"/>
    <row r="19802" ht="12.75" customHeight="1" x14ac:dyDescent="0.2"/>
    <row r="19803" ht="12.75" customHeight="1" x14ac:dyDescent="0.2"/>
    <row r="19804" ht="12.75" customHeight="1" x14ac:dyDescent="0.2"/>
    <row r="19805" ht="12.75" customHeight="1" x14ac:dyDescent="0.2"/>
    <row r="19806" ht="12.75" customHeight="1" x14ac:dyDescent="0.2"/>
    <row r="19807" ht="12.75" customHeight="1" x14ac:dyDescent="0.2"/>
    <row r="19808" ht="12.75" customHeight="1" x14ac:dyDescent="0.2"/>
    <row r="19809" ht="12.75" customHeight="1" x14ac:dyDescent="0.2"/>
    <row r="19810" ht="12.75" customHeight="1" x14ac:dyDescent="0.2"/>
    <row r="19811" ht="12.75" customHeight="1" x14ac:dyDescent="0.2"/>
    <row r="19812" ht="12.75" customHeight="1" x14ac:dyDescent="0.2"/>
    <row r="19813" ht="12.75" customHeight="1" x14ac:dyDescent="0.2"/>
    <row r="19814" ht="12.75" customHeight="1" x14ac:dyDescent="0.2"/>
    <row r="19815" ht="12.75" customHeight="1" x14ac:dyDescent="0.2"/>
    <row r="19816" ht="12.75" customHeight="1" x14ac:dyDescent="0.2"/>
    <row r="19817" ht="12.75" customHeight="1" x14ac:dyDescent="0.2"/>
    <row r="19818" ht="12.75" customHeight="1" x14ac:dyDescent="0.2"/>
    <row r="19819" ht="12.75" customHeight="1" x14ac:dyDescent="0.2"/>
    <row r="19820" ht="12.75" customHeight="1" x14ac:dyDescent="0.2"/>
    <row r="19821" ht="12.75" customHeight="1" x14ac:dyDescent="0.2"/>
    <row r="19822" ht="12.75" customHeight="1" x14ac:dyDescent="0.2"/>
    <row r="19823" ht="12.75" customHeight="1" x14ac:dyDescent="0.2"/>
    <row r="19824" ht="12.75" customHeight="1" x14ac:dyDescent="0.2"/>
    <row r="19825" ht="12.75" customHeight="1" x14ac:dyDescent="0.2"/>
    <row r="19826" ht="12.75" customHeight="1" x14ac:dyDescent="0.2"/>
    <row r="19827" ht="12.75" customHeight="1" x14ac:dyDescent="0.2"/>
    <row r="19828" ht="12.75" customHeight="1" x14ac:dyDescent="0.2"/>
    <row r="19829" ht="12.75" customHeight="1" x14ac:dyDescent="0.2"/>
    <row r="19830" ht="12.75" customHeight="1" x14ac:dyDescent="0.2"/>
    <row r="19831" ht="12.75" customHeight="1" x14ac:dyDescent="0.2"/>
    <row r="19832" ht="12.75" customHeight="1" x14ac:dyDescent="0.2"/>
    <row r="19833" ht="12.75" customHeight="1" x14ac:dyDescent="0.2"/>
    <row r="19834" ht="12.75" customHeight="1" x14ac:dyDescent="0.2"/>
    <row r="19835" ht="12.75" customHeight="1" x14ac:dyDescent="0.2"/>
    <row r="19836" ht="12.75" customHeight="1" x14ac:dyDescent="0.2"/>
    <row r="19837" ht="12.75" customHeight="1" x14ac:dyDescent="0.2"/>
    <row r="19838" ht="12.75" customHeight="1" x14ac:dyDescent="0.2"/>
    <row r="19839" ht="12.75" customHeight="1" x14ac:dyDescent="0.2"/>
    <row r="19840" ht="12.75" customHeight="1" x14ac:dyDescent="0.2"/>
    <row r="19841" ht="12.75" customHeight="1" x14ac:dyDescent="0.2"/>
    <row r="19842" ht="12.75" customHeight="1" x14ac:dyDescent="0.2"/>
    <row r="19843" ht="12.75" customHeight="1" x14ac:dyDescent="0.2"/>
    <row r="19844" ht="12.75" customHeight="1" x14ac:dyDescent="0.2"/>
    <row r="19845" ht="12.75" customHeight="1" x14ac:dyDescent="0.2"/>
    <row r="19846" ht="12.75" customHeight="1" x14ac:dyDescent="0.2"/>
    <row r="19847" ht="12.75" customHeight="1" x14ac:dyDescent="0.2"/>
    <row r="19848" ht="12.75" customHeight="1" x14ac:dyDescent="0.2"/>
    <row r="19849" ht="12.75" customHeight="1" x14ac:dyDescent="0.2"/>
    <row r="19850" ht="12.75" customHeight="1" x14ac:dyDescent="0.2"/>
    <row r="19851" ht="12.75" customHeight="1" x14ac:dyDescent="0.2"/>
    <row r="19852" ht="12.75" customHeight="1" x14ac:dyDescent="0.2"/>
    <row r="19853" ht="12.75" customHeight="1" x14ac:dyDescent="0.2"/>
    <row r="19854" ht="12.75" customHeight="1" x14ac:dyDescent="0.2"/>
    <row r="19855" ht="12.75" customHeight="1" x14ac:dyDescent="0.2"/>
    <row r="19856" ht="12.75" customHeight="1" x14ac:dyDescent="0.2"/>
    <row r="19857" ht="12.75" customHeight="1" x14ac:dyDescent="0.2"/>
    <row r="19858" ht="12.75" customHeight="1" x14ac:dyDescent="0.2"/>
    <row r="19859" ht="12.75" customHeight="1" x14ac:dyDescent="0.2"/>
    <row r="19860" ht="12.75" customHeight="1" x14ac:dyDescent="0.2"/>
    <row r="19861" ht="12.75" customHeight="1" x14ac:dyDescent="0.2"/>
    <row r="19862" ht="12.75" customHeight="1" x14ac:dyDescent="0.2"/>
    <row r="19863" ht="12.75" customHeight="1" x14ac:dyDescent="0.2"/>
    <row r="19864" ht="12.75" customHeight="1" x14ac:dyDescent="0.2"/>
    <row r="19865" ht="12.75" customHeight="1" x14ac:dyDescent="0.2"/>
    <row r="19866" ht="12.75" customHeight="1" x14ac:dyDescent="0.2"/>
    <row r="19867" ht="12.75" customHeight="1" x14ac:dyDescent="0.2"/>
    <row r="19868" ht="12.75" customHeight="1" x14ac:dyDescent="0.2"/>
    <row r="19869" ht="12.75" customHeight="1" x14ac:dyDescent="0.2"/>
    <row r="19870" ht="12.75" customHeight="1" x14ac:dyDescent="0.2"/>
    <row r="19871" ht="12.75" customHeight="1" x14ac:dyDescent="0.2"/>
    <row r="19872" ht="12.75" customHeight="1" x14ac:dyDescent="0.2"/>
    <row r="19873" ht="12.75" customHeight="1" x14ac:dyDescent="0.2"/>
    <row r="19874" ht="12.75" customHeight="1" x14ac:dyDescent="0.2"/>
    <row r="19875" ht="12.75" customHeight="1" x14ac:dyDescent="0.2"/>
    <row r="19876" ht="12.75" customHeight="1" x14ac:dyDescent="0.2"/>
    <row r="19877" ht="12.75" customHeight="1" x14ac:dyDescent="0.2"/>
    <row r="19878" ht="12.75" customHeight="1" x14ac:dyDescent="0.2"/>
    <row r="19879" ht="12.75" customHeight="1" x14ac:dyDescent="0.2"/>
    <row r="19880" ht="12.75" customHeight="1" x14ac:dyDescent="0.2"/>
    <row r="19881" ht="12.75" customHeight="1" x14ac:dyDescent="0.2"/>
    <row r="19882" ht="12.75" customHeight="1" x14ac:dyDescent="0.2"/>
    <row r="19883" ht="12.75" customHeight="1" x14ac:dyDescent="0.2"/>
    <row r="19884" ht="12.75" customHeight="1" x14ac:dyDescent="0.2"/>
    <row r="19885" ht="12.75" customHeight="1" x14ac:dyDescent="0.2"/>
    <row r="19886" ht="12.75" customHeight="1" x14ac:dyDescent="0.2"/>
    <row r="19887" ht="12.75" customHeight="1" x14ac:dyDescent="0.2"/>
    <row r="19888" ht="12.75" customHeight="1" x14ac:dyDescent="0.2"/>
    <row r="19889" ht="12.75" customHeight="1" x14ac:dyDescent="0.2"/>
    <row r="19890" ht="12.75" customHeight="1" x14ac:dyDescent="0.2"/>
    <row r="19891" ht="12.75" customHeight="1" x14ac:dyDescent="0.2"/>
    <row r="19892" ht="12.75" customHeight="1" x14ac:dyDescent="0.2"/>
    <row r="19893" ht="12.75" customHeight="1" x14ac:dyDescent="0.2"/>
    <row r="19894" ht="12.75" customHeight="1" x14ac:dyDescent="0.2"/>
    <row r="19895" ht="12.75" customHeight="1" x14ac:dyDescent="0.2"/>
    <row r="19896" ht="12.75" customHeight="1" x14ac:dyDescent="0.2"/>
    <row r="19897" ht="12.75" customHeight="1" x14ac:dyDescent="0.2"/>
    <row r="19898" ht="12.75" customHeight="1" x14ac:dyDescent="0.2"/>
    <row r="19899" ht="12.75" customHeight="1" x14ac:dyDescent="0.2"/>
    <row r="19900" ht="12.75" customHeight="1" x14ac:dyDescent="0.2"/>
    <row r="19901" ht="12.75" customHeight="1" x14ac:dyDescent="0.2"/>
    <row r="19902" ht="12.75" customHeight="1" x14ac:dyDescent="0.2"/>
    <row r="19903" ht="12.75" customHeight="1" x14ac:dyDescent="0.2"/>
    <row r="19904" ht="12.75" customHeight="1" x14ac:dyDescent="0.2"/>
    <row r="19905" ht="12.75" customHeight="1" x14ac:dyDescent="0.2"/>
    <row r="19906" ht="12.75" customHeight="1" x14ac:dyDescent="0.2"/>
    <row r="19907" ht="12.75" customHeight="1" x14ac:dyDescent="0.2"/>
    <row r="19908" ht="12.75" customHeight="1" x14ac:dyDescent="0.2"/>
    <row r="19909" ht="12.75" customHeight="1" x14ac:dyDescent="0.2"/>
    <row r="19910" ht="12.75" customHeight="1" x14ac:dyDescent="0.2"/>
    <row r="19911" ht="12.75" customHeight="1" x14ac:dyDescent="0.2"/>
    <row r="19912" ht="12.75" customHeight="1" x14ac:dyDescent="0.2"/>
    <row r="19913" ht="12.75" customHeight="1" x14ac:dyDescent="0.2"/>
    <row r="19914" ht="12.75" customHeight="1" x14ac:dyDescent="0.2"/>
    <row r="19915" ht="12.75" customHeight="1" x14ac:dyDescent="0.2"/>
    <row r="19916" ht="12.75" customHeight="1" x14ac:dyDescent="0.2"/>
    <row r="19917" ht="12.75" customHeight="1" x14ac:dyDescent="0.2"/>
    <row r="19918" ht="12.75" customHeight="1" x14ac:dyDescent="0.2"/>
    <row r="19919" ht="12.75" customHeight="1" x14ac:dyDescent="0.2"/>
    <row r="19920" ht="12.75" customHeight="1" x14ac:dyDescent="0.2"/>
    <row r="19921" ht="12.75" customHeight="1" x14ac:dyDescent="0.2"/>
    <row r="19922" ht="12.75" customHeight="1" x14ac:dyDescent="0.2"/>
    <row r="19923" ht="12.75" customHeight="1" x14ac:dyDescent="0.2"/>
    <row r="19924" ht="12.75" customHeight="1" x14ac:dyDescent="0.2"/>
    <row r="19925" ht="12.75" customHeight="1" x14ac:dyDescent="0.2"/>
    <row r="19926" ht="12.75" customHeight="1" x14ac:dyDescent="0.2"/>
    <row r="19927" ht="12.75" customHeight="1" x14ac:dyDescent="0.2"/>
    <row r="19928" ht="12.75" customHeight="1" x14ac:dyDescent="0.2"/>
    <row r="19929" ht="12.75" customHeight="1" x14ac:dyDescent="0.2"/>
    <row r="19930" ht="12.75" customHeight="1" x14ac:dyDescent="0.2"/>
    <row r="19931" ht="12.75" customHeight="1" x14ac:dyDescent="0.2"/>
    <row r="19932" ht="12.75" customHeight="1" x14ac:dyDescent="0.2"/>
    <row r="19933" ht="12.75" customHeight="1" x14ac:dyDescent="0.2"/>
    <row r="19934" ht="12.75" customHeight="1" x14ac:dyDescent="0.2"/>
    <row r="19935" ht="12.75" customHeight="1" x14ac:dyDescent="0.2"/>
    <row r="19936" ht="12.75" customHeight="1" x14ac:dyDescent="0.2"/>
    <row r="19937" ht="12.75" customHeight="1" x14ac:dyDescent="0.2"/>
    <row r="19938" ht="12.75" customHeight="1" x14ac:dyDescent="0.2"/>
    <row r="19939" ht="12.75" customHeight="1" x14ac:dyDescent="0.2"/>
    <row r="19940" ht="12.75" customHeight="1" x14ac:dyDescent="0.2"/>
    <row r="19941" ht="12.75" customHeight="1" x14ac:dyDescent="0.2"/>
    <row r="19942" ht="12.75" customHeight="1" x14ac:dyDescent="0.2"/>
    <row r="19943" ht="12.75" customHeight="1" x14ac:dyDescent="0.2"/>
    <row r="19944" ht="12.75" customHeight="1" x14ac:dyDescent="0.2"/>
    <row r="19945" ht="12.75" customHeight="1" x14ac:dyDescent="0.2"/>
    <row r="19946" ht="12.75" customHeight="1" x14ac:dyDescent="0.2"/>
    <row r="19947" ht="12.75" customHeight="1" x14ac:dyDescent="0.2"/>
    <row r="19948" ht="12.75" customHeight="1" x14ac:dyDescent="0.2"/>
    <row r="19949" ht="12.75" customHeight="1" x14ac:dyDescent="0.2"/>
    <row r="19950" ht="12.75" customHeight="1" x14ac:dyDescent="0.2"/>
    <row r="19951" ht="12.75" customHeight="1" x14ac:dyDescent="0.2"/>
    <row r="19952" ht="12.75" customHeight="1" x14ac:dyDescent="0.2"/>
    <row r="19953" ht="12.75" customHeight="1" x14ac:dyDescent="0.2"/>
    <row r="19954" ht="12.75" customHeight="1" x14ac:dyDescent="0.2"/>
    <row r="19955" ht="12.75" customHeight="1" x14ac:dyDescent="0.2"/>
    <row r="19956" ht="12.75" customHeight="1" x14ac:dyDescent="0.2"/>
    <row r="19957" ht="12.75" customHeight="1" x14ac:dyDescent="0.2"/>
    <row r="19958" ht="12.75" customHeight="1" x14ac:dyDescent="0.2"/>
    <row r="19959" ht="12.75" customHeight="1" x14ac:dyDescent="0.2"/>
    <row r="19960" ht="12.75" customHeight="1" x14ac:dyDescent="0.2"/>
    <row r="19961" ht="12.75" customHeight="1" x14ac:dyDescent="0.2"/>
    <row r="19962" ht="12.75" customHeight="1" x14ac:dyDescent="0.2"/>
    <row r="19963" ht="12.75" customHeight="1" x14ac:dyDescent="0.2"/>
    <row r="19964" ht="12.75" customHeight="1" x14ac:dyDescent="0.2"/>
    <row r="19965" ht="12.75" customHeight="1" x14ac:dyDescent="0.2"/>
    <row r="19966" ht="12.75" customHeight="1" x14ac:dyDescent="0.2"/>
    <row r="19967" ht="12.75" customHeight="1" x14ac:dyDescent="0.2"/>
    <row r="19968" ht="12.75" customHeight="1" x14ac:dyDescent="0.2"/>
    <row r="19969" ht="12.75" customHeight="1" x14ac:dyDescent="0.2"/>
    <row r="19970" ht="12.75" customHeight="1" x14ac:dyDescent="0.2"/>
    <row r="19971" ht="12.75" customHeight="1" x14ac:dyDescent="0.2"/>
    <row r="19972" ht="12.75" customHeight="1" x14ac:dyDescent="0.2"/>
    <row r="19973" ht="12.75" customHeight="1" x14ac:dyDescent="0.2"/>
    <row r="19974" ht="12.75" customHeight="1" x14ac:dyDescent="0.2"/>
    <row r="19975" ht="12.75" customHeight="1" x14ac:dyDescent="0.2"/>
    <row r="19976" ht="12.75" customHeight="1" x14ac:dyDescent="0.2"/>
    <row r="19977" ht="12.75" customHeight="1" x14ac:dyDescent="0.2"/>
    <row r="19978" ht="12.75" customHeight="1" x14ac:dyDescent="0.2"/>
    <row r="19979" ht="12.75" customHeight="1" x14ac:dyDescent="0.2"/>
    <row r="19980" ht="12.75" customHeight="1" x14ac:dyDescent="0.2"/>
    <row r="19981" ht="12.75" customHeight="1" x14ac:dyDescent="0.2"/>
    <row r="19982" ht="12.75" customHeight="1" x14ac:dyDescent="0.2"/>
    <row r="19983" ht="12.75" customHeight="1" x14ac:dyDescent="0.2"/>
    <row r="19984" ht="12.75" customHeight="1" x14ac:dyDescent="0.2"/>
    <row r="19985" ht="12.75" customHeight="1" x14ac:dyDescent="0.2"/>
    <row r="19986" ht="12.75" customHeight="1" x14ac:dyDescent="0.2"/>
    <row r="19987" ht="12.75" customHeight="1" x14ac:dyDescent="0.2"/>
    <row r="19988" ht="12.75" customHeight="1" x14ac:dyDescent="0.2"/>
    <row r="19989" ht="12.75" customHeight="1" x14ac:dyDescent="0.2"/>
    <row r="19990" ht="12.75" customHeight="1" x14ac:dyDescent="0.2"/>
    <row r="19991" ht="12.75" customHeight="1" x14ac:dyDescent="0.2"/>
    <row r="19992" ht="12.75" customHeight="1" x14ac:dyDescent="0.2"/>
    <row r="19993" ht="12.75" customHeight="1" x14ac:dyDescent="0.2"/>
    <row r="19994" ht="12.75" customHeight="1" x14ac:dyDescent="0.2"/>
    <row r="19995" ht="12.75" customHeight="1" x14ac:dyDescent="0.2"/>
    <row r="19996" ht="12.75" customHeight="1" x14ac:dyDescent="0.2"/>
    <row r="19997" ht="12.75" customHeight="1" x14ac:dyDescent="0.2"/>
    <row r="19998" ht="12.75" customHeight="1" x14ac:dyDescent="0.2"/>
    <row r="19999" ht="12.75" customHeight="1" x14ac:dyDescent="0.2"/>
    <row r="20000" ht="12.75" customHeight="1" x14ac:dyDescent="0.2"/>
    <row r="20001" ht="12.75" customHeight="1" x14ac:dyDescent="0.2"/>
    <row r="20002" ht="12.75" customHeight="1" x14ac:dyDescent="0.2"/>
    <row r="20003" ht="12.75" customHeight="1" x14ac:dyDescent="0.2"/>
    <row r="20004" ht="12.75" customHeight="1" x14ac:dyDescent="0.2"/>
    <row r="20005" ht="12.75" customHeight="1" x14ac:dyDescent="0.2"/>
    <row r="20006" ht="12.75" customHeight="1" x14ac:dyDescent="0.2"/>
    <row r="20007" ht="12.75" customHeight="1" x14ac:dyDescent="0.2"/>
    <row r="20008" ht="12.75" customHeight="1" x14ac:dyDescent="0.2"/>
    <row r="20009" ht="12.75" customHeight="1" x14ac:dyDescent="0.2"/>
    <row r="20010" ht="12.75" customHeight="1" x14ac:dyDescent="0.2"/>
    <row r="20011" ht="12.75" customHeight="1" x14ac:dyDescent="0.2"/>
    <row r="20012" ht="12.75" customHeight="1" x14ac:dyDescent="0.2"/>
    <row r="20013" ht="12.75" customHeight="1" x14ac:dyDescent="0.2"/>
    <row r="20014" ht="12.75" customHeight="1" x14ac:dyDescent="0.2"/>
    <row r="20015" ht="12.75" customHeight="1" x14ac:dyDescent="0.2"/>
    <row r="20016" ht="12.75" customHeight="1" x14ac:dyDescent="0.2"/>
    <row r="20017" ht="12.75" customHeight="1" x14ac:dyDescent="0.2"/>
    <row r="20018" ht="12.75" customHeight="1" x14ac:dyDescent="0.2"/>
    <row r="20019" ht="12.75" customHeight="1" x14ac:dyDescent="0.2"/>
    <row r="20020" ht="12.75" customHeight="1" x14ac:dyDescent="0.2"/>
    <row r="20021" ht="12.75" customHeight="1" x14ac:dyDescent="0.2"/>
    <row r="20022" ht="12.75" customHeight="1" x14ac:dyDescent="0.2"/>
    <row r="20023" ht="12.75" customHeight="1" x14ac:dyDescent="0.2"/>
    <row r="20024" ht="12.75" customHeight="1" x14ac:dyDescent="0.2"/>
    <row r="20025" ht="12.75" customHeight="1" x14ac:dyDescent="0.2"/>
    <row r="20026" ht="12.75" customHeight="1" x14ac:dyDescent="0.2"/>
    <row r="20027" ht="12.75" customHeight="1" x14ac:dyDescent="0.2"/>
    <row r="20028" ht="12.75" customHeight="1" x14ac:dyDescent="0.2"/>
    <row r="20029" ht="12.75" customHeight="1" x14ac:dyDescent="0.2"/>
    <row r="20030" ht="12.75" customHeight="1" x14ac:dyDescent="0.2"/>
    <row r="20031" ht="12.75" customHeight="1" x14ac:dyDescent="0.2"/>
    <row r="20032" ht="12.75" customHeight="1" x14ac:dyDescent="0.2"/>
    <row r="20033" ht="12.75" customHeight="1" x14ac:dyDescent="0.2"/>
    <row r="20034" ht="12.75" customHeight="1" x14ac:dyDescent="0.2"/>
    <row r="20035" ht="12.75" customHeight="1" x14ac:dyDescent="0.2"/>
    <row r="20036" ht="12.75" customHeight="1" x14ac:dyDescent="0.2"/>
    <row r="20037" ht="12.75" customHeight="1" x14ac:dyDescent="0.2"/>
    <row r="20038" ht="12.75" customHeight="1" x14ac:dyDescent="0.2"/>
    <row r="20039" ht="12.75" customHeight="1" x14ac:dyDescent="0.2"/>
    <row r="20040" ht="12.75" customHeight="1" x14ac:dyDescent="0.2"/>
    <row r="20041" ht="12.75" customHeight="1" x14ac:dyDescent="0.2"/>
    <row r="20042" ht="12.75" customHeight="1" x14ac:dyDescent="0.2"/>
    <row r="20043" ht="12.75" customHeight="1" x14ac:dyDescent="0.2"/>
    <row r="20044" ht="12.75" customHeight="1" x14ac:dyDescent="0.2"/>
    <row r="20045" ht="12.75" customHeight="1" x14ac:dyDescent="0.2"/>
    <row r="20046" ht="12.75" customHeight="1" x14ac:dyDescent="0.2"/>
    <row r="20047" ht="12.75" customHeight="1" x14ac:dyDescent="0.2"/>
    <row r="20048" ht="12.75" customHeight="1" x14ac:dyDescent="0.2"/>
    <row r="20049" ht="12.75" customHeight="1" x14ac:dyDescent="0.2"/>
    <row r="20050" ht="12.75" customHeight="1" x14ac:dyDescent="0.2"/>
    <row r="20051" ht="12.75" customHeight="1" x14ac:dyDescent="0.2"/>
    <row r="20052" ht="12.75" customHeight="1" x14ac:dyDescent="0.2"/>
    <row r="20053" ht="12.75" customHeight="1" x14ac:dyDescent="0.2"/>
    <row r="20054" ht="12.75" customHeight="1" x14ac:dyDescent="0.2"/>
    <row r="20055" ht="12.75" customHeight="1" x14ac:dyDescent="0.2"/>
    <row r="20056" ht="12.75" customHeight="1" x14ac:dyDescent="0.2"/>
    <row r="20057" ht="12.75" customHeight="1" x14ac:dyDescent="0.2"/>
    <row r="20058" ht="12.75" customHeight="1" x14ac:dyDescent="0.2"/>
    <row r="20059" ht="12.75" customHeight="1" x14ac:dyDescent="0.2"/>
    <row r="20060" ht="12.75" customHeight="1" x14ac:dyDescent="0.2"/>
    <row r="20061" ht="12.75" customHeight="1" x14ac:dyDescent="0.2"/>
    <row r="20062" ht="12.75" customHeight="1" x14ac:dyDescent="0.2"/>
    <row r="20063" ht="12.75" customHeight="1" x14ac:dyDescent="0.2"/>
    <row r="20064" ht="12.75" customHeight="1" x14ac:dyDescent="0.2"/>
    <row r="20065" ht="12.75" customHeight="1" x14ac:dyDescent="0.2"/>
    <row r="20066" ht="12.75" customHeight="1" x14ac:dyDescent="0.2"/>
    <row r="20067" ht="12.75" customHeight="1" x14ac:dyDescent="0.2"/>
    <row r="20068" ht="12.75" customHeight="1" x14ac:dyDescent="0.2"/>
    <row r="20069" ht="12.75" customHeight="1" x14ac:dyDescent="0.2"/>
    <row r="20070" ht="12.75" customHeight="1" x14ac:dyDescent="0.2"/>
    <row r="20071" ht="12.75" customHeight="1" x14ac:dyDescent="0.2"/>
    <row r="20072" ht="12.75" customHeight="1" x14ac:dyDescent="0.2"/>
    <row r="20073" ht="12.75" customHeight="1" x14ac:dyDescent="0.2"/>
    <row r="20074" ht="12.75" customHeight="1" x14ac:dyDescent="0.2"/>
    <row r="20075" ht="12.75" customHeight="1" x14ac:dyDescent="0.2"/>
    <row r="20076" ht="12.75" customHeight="1" x14ac:dyDescent="0.2"/>
    <row r="20077" ht="12.75" customHeight="1" x14ac:dyDescent="0.2"/>
    <row r="20078" ht="12.75" customHeight="1" x14ac:dyDescent="0.2"/>
    <row r="20079" ht="12.75" customHeight="1" x14ac:dyDescent="0.2"/>
    <row r="20080" ht="12.75" customHeight="1" x14ac:dyDescent="0.2"/>
    <row r="20081" ht="12.75" customHeight="1" x14ac:dyDescent="0.2"/>
    <row r="20082" ht="12.75" customHeight="1" x14ac:dyDescent="0.2"/>
    <row r="20083" ht="12.75" customHeight="1" x14ac:dyDescent="0.2"/>
    <row r="20084" ht="12.75" customHeight="1" x14ac:dyDescent="0.2"/>
    <row r="20085" ht="12.75" customHeight="1" x14ac:dyDescent="0.2"/>
    <row r="20086" ht="12.75" customHeight="1" x14ac:dyDescent="0.2"/>
    <row r="20087" ht="12.75" customHeight="1" x14ac:dyDescent="0.2"/>
    <row r="20088" ht="12.75" customHeight="1" x14ac:dyDescent="0.2"/>
    <row r="20089" ht="12.75" customHeight="1" x14ac:dyDescent="0.2"/>
    <row r="20090" ht="12.75" customHeight="1" x14ac:dyDescent="0.2"/>
    <row r="20091" ht="12.75" customHeight="1" x14ac:dyDescent="0.2"/>
    <row r="20092" ht="12.75" customHeight="1" x14ac:dyDescent="0.2"/>
    <row r="20093" ht="12.75" customHeight="1" x14ac:dyDescent="0.2"/>
    <row r="20094" ht="12.75" customHeight="1" x14ac:dyDescent="0.2"/>
    <row r="20095" ht="12.75" customHeight="1" x14ac:dyDescent="0.2"/>
    <row r="20096" ht="12.75" customHeight="1" x14ac:dyDescent="0.2"/>
    <row r="20097" ht="12.75" customHeight="1" x14ac:dyDescent="0.2"/>
    <row r="20098" ht="12.75" customHeight="1" x14ac:dyDescent="0.2"/>
    <row r="20099" ht="12.75" customHeight="1" x14ac:dyDescent="0.2"/>
    <row r="20100" ht="12.75" customHeight="1" x14ac:dyDescent="0.2"/>
    <row r="20101" ht="12.75" customHeight="1" x14ac:dyDescent="0.2"/>
    <row r="20102" ht="12.75" customHeight="1" x14ac:dyDescent="0.2"/>
    <row r="20103" ht="12.75" customHeight="1" x14ac:dyDescent="0.2"/>
    <row r="20104" ht="12.75" customHeight="1" x14ac:dyDescent="0.2"/>
    <row r="20105" ht="12.75" customHeight="1" x14ac:dyDescent="0.2"/>
    <row r="20106" ht="12.75" customHeight="1" x14ac:dyDescent="0.2"/>
    <row r="20107" ht="12.75" customHeight="1" x14ac:dyDescent="0.2"/>
    <row r="20108" ht="12.75" customHeight="1" x14ac:dyDescent="0.2"/>
    <row r="20109" ht="12.75" customHeight="1" x14ac:dyDescent="0.2"/>
    <row r="20110" ht="12.75" customHeight="1" x14ac:dyDescent="0.2"/>
    <row r="20111" ht="12.75" customHeight="1" x14ac:dyDescent="0.2"/>
    <row r="20112" ht="12.75" customHeight="1" x14ac:dyDescent="0.2"/>
    <row r="20113" ht="12.75" customHeight="1" x14ac:dyDescent="0.2"/>
    <row r="20114" ht="12.75" customHeight="1" x14ac:dyDescent="0.2"/>
    <row r="20115" ht="12.75" customHeight="1" x14ac:dyDescent="0.2"/>
    <row r="20116" ht="12.75" customHeight="1" x14ac:dyDescent="0.2"/>
    <row r="20117" ht="12.75" customHeight="1" x14ac:dyDescent="0.2"/>
    <row r="20118" ht="12.75" customHeight="1" x14ac:dyDescent="0.2"/>
    <row r="20119" ht="12.75" customHeight="1" x14ac:dyDescent="0.2"/>
    <row r="20120" ht="12.75" customHeight="1" x14ac:dyDescent="0.2"/>
    <row r="20121" ht="12.75" customHeight="1" x14ac:dyDescent="0.2"/>
    <row r="20122" ht="12.75" customHeight="1" x14ac:dyDescent="0.2"/>
    <row r="20123" ht="12.75" customHeight="1" x14ac:dyDescent="0.2"/>
    <row r="20124" ht="12.75" customHeight="1" x14ac:dyDescent="0.2"/>
    <row r="20125" ht="12.75" customHeight="1" x14ac:dyDescent="0.2"/>
    <row r="20126" ht="12.75" customHeight="1" x14ac:dyDescent="0.2"/>
    <row r="20127" ht="12.75" customHeight="1" x14ac:dyDescent="0.2"/>
    <row r="20128" ht="12.75" customHeight="1" x14ac:dyDescent="0.2"/>
    <row r="20129" ht="12.75" customHeight="1" x14ac:dyDescent="0.2"/>
    <row r="20130" ht="12.75" customHeight="1" x14ac:dyDescent="0.2"/>
    <row r="20131" ht="12.75" customHeight="1" x14ac:dyDescent="0.2"/>
    <row r="20132" ht="12.75" customHeight="1" x14ac:dyDescent="0.2"/>
    <row r="20133" ht="12.75" customHeight="1" x14ac:dyDescent="0.2"/>
    <row r="20134" ht="12.75" customHeight="1" x14ac:dyDescent="0.2"/>
    <row r="20135" ht="12.75" customHeight="1" x14ac:dyDescent="0.2"/>
    <row r="20136" ht="12.75" customHeight="1" x14ac:dyDescent="0.2"/>
    <row r="20137" ht="12.75" customHeight="1" x14ac:dyDescent="0.2"/>
    <row r="20138" ht="12.75" customHeight="1" x14ac:dyDescent="0.2"/>
    <row r="20139" ht="12.75" customHeight="1" x14ac:dyDescent="0.2"/>
    <row r="20140" ht="12.75" customHeight="1" x14ac:dyDescent="0.2"/>
    <row r="20141" ht="12.75" customHeight="1" x14ac:dyDescent="0.2"/>
    <row r="20142" ht="12.75" customHeight="1" x14ac:dyDescent="0.2"/>
    <row r="20143" ht="12.75" customHeight="1" x14ac:dyDescent="0.2"/>
    <row r="20144" ht="12.75" customHeight="1" x14ac:dyDescent="0.2"/>
    <row r="20145" ht="12.75" customHeight="1" x14ac:dyDescent="0.2"/>
    <row r="20146" ht="12.75" customHeight="1" x14ac:dyDescent="0.2"/>
    <row r="20147" ht="12.75" customHeight="1" x14ac:dyDescent="0.2"/>
    <row r="20148" ht="12.75" customHeight="1" x14ac:dyDescent="0.2"/>
    <row r="20149" ht="12.75" customHeight="1" x14ac:dyDescent="0.2"/>
    <row r="20150" ht="12.75" customHeight="1" x14ac:dyDescent="0.2"/>
    <row r="20151" ht="12.75" customHeight="1" x14ac:dyDescent="0.2"/>
    <row r="20152" ht="12.75" customHeight="1" x14ac:dyDescent="0.2"/>
    <row r="20153" ht="12.75" customHeight="1" x14ac:dyDescent="0.2"/>
    <row r="20154" ht="12.75" customHeight="1" x14ac:dyDescent="0.2"/>
    <row r="20155" ht="12.75" customHeight="1" x14ac:dyDescent="0.2"/>
    <row r="20156" ht="12.75" customHeight="1" x14ac:dyDescent="0.2"/>
    <row r="20157" ht="12.75" customHeight="1" x14ac:dyDescent="0.2"/>
    <row r="20158" ht="12.75" customHeight="1" x14ac:dyDescent="0.2"/>
    <row r="20159" ht="12.75" customHeight="1" x14ac:dyDescent="0.2"/>
    <row r="20160" ht="12.75" customHeight="1" x14ac:dyDescent="0.2"/>
    <row r="20161" ht="12.75" customHeight="1" x14ac:dyDescent="0.2"/>
    <row r="20162" ht="12.75" customHeight="1" x14ac:dyDescent="0.2"/>
    <row r="20163" ht="12.75" customHeight="1" x14ac:dyDescent="0.2"/>
    <row r="20164" ht="12.75" customHeight="1" x14ac:dyDescent="0.2"/>
    <row r="20165" ht="12.75" customHeight="1" x14ac:dyDescent="0.2"/>
    <row r="20166" ht="12.75" customHeight="1" x14ac:dyDescent="0.2"/>
    <row r="20167" ht="12.75" customHeight="1" x14ac:dyDescent="0.2"/>
    <row r="20168" ht="12.75" customHeight="1" x14ac:dyDescent="0.2"/>
    <row r="20169" ht="12.75" customHeight="1" x14ac:dyDescent="0.2"/>
    <row r="20170" ht="12.75" customHeight="1" x14ac:dyDescent="0.2"/>
    <row r="20171" ht="12.75" customHeight="1" x14ac:dyDescent="0.2"/>
    <row r="20172" ht="12.75" customHeight="1" x14ac:dyDescent="0.2"/>
    <row r="20173" ht="12.75" customHeight="1" x14ac:dyDescent="0.2"/>
    <row r="20174" ht="12.75" customHeight="1" x14ac:dyDescent="0.2"/>
    <row r="20175" ht="12.75" customHeight="1" x14ac:dyDescent="0.2"/>
    <row r="20176" ht="12.75" customHeight="1" x14ac:dyDescent="0.2"/>
    <row r="20177" ht="12.75" customHeight="1" x14ac:dyDescent="0.2"/>
    <row r="20178" ht="12.75" customHeight="1" x14ac:dyDescent="0.2"/>
    <row r="20179" ht="12.75" customHeight="1" x14ac:dyDescent="0.2"/>
    <row r="20180" ht="12.75" customHeight="1" x14ac:dyDescent="0.2"/>
    <row r="20181" ht="12.75" customHeight="1" x14ac:dyDescent="0.2"/>
    <row r="20182" ht="12.75" customHeight="1" x14ac:dyDescent="0.2"/>
    <row r="20183" ht="12.75" customHeight="1" x14ac:dyDescent="0.2"/>
    <row r="20184" ht="12.75" customHeight="1" x14ac:dyDescent="0.2"/>
    <row r="20185" ht="12.75" customHeight="1" x14ac:dyDescent="0.2"/>
    <row r="20186" ht="12.75" customHeight="1" x14ac:dyDescent="0.2"/>
    <row r="20187" ht="12.75" customHeight="1" x14ac:dyDescent="0.2"/>
    <row r="20188" ht="12.75" customHeight="1" x14ac:dyDescent="0.2"/>
    <row r="20189" ht="12.75" customHeight="1" x14ac:dyDescent="0.2"/>
    <row r="20190" ht="12.75" customHeight="1" x14ac:dyDescent="0.2"/>
    <row r="20191" ht="12.75" customHeight="1" x14ac:dyDescent="0.2"/>
    <row r="20192" ht="12.75" customHeight="1" x14ac:dyDescent="0.2"/>
    <row r="20193" ht="12.75" customHeight="1" x14ac:dyDescent="0.2"/>
    <row r="20194" ht="12.75" customHeight="1" x14ac:dyDescent="0.2"/>
    <row r="20195" ht="12.75" customHeight="1" x14ac:dyDescent="0.2"/>
    <row r="20196" ht="12.75" customHeight="1" x14ac:dyDescent="0.2"/>
    <row r="20197" ht="12.75" customHeight="1" x14ac:dyDescent="0.2"/>
    <row r="20198" ht="12.75" customHeight="1" x14ac:dyDescent="0.2"/>
    <row r="20199" ht="12.75" customHeight="1" x14ac:dyDescent="0.2"/>
    <row r="20200" ht="12.75" customHeight="1" x14ac:dyDescent="0.2"/>
    <row r="20201" ht="12.75" customHeight="1" x14ac:dyDescent="0.2"/>
    <row r="20202" ht="12.75" customHeight="1" x14ac:dyDescent="0.2"/>
    <row r="20203" ht="12.75" customHeight="1" x14ac:dyDescent="0.2"/>
    <row r="20204" ht="12.75" customHeight="1" x14ac:dyDescent="0.2"/>
    <row r="20205" ht="12.75" customHeight="1" x14ac:dyDescent="0.2"/>
    <row r="20206" ht="12.75" customHeight="1" x14ac:dyDescent="0.2"/>
    <row r="20207" ht="12.75" customHeight="1" x14ac:dyDescent="0.2"/>
    <row r="20208" ht="12.75" customHeight="1" x14ac:dyDescent="0.2"/>
    <row r="20209" ht="12.75" customHeight="1" x14ac:dyDescent="0.2"/>
    <row r="20210" ht="12.75" customHeight="1" x14ac:dyDescent="0.2"/>
    <row r="20211" ht="12.75" customHeight="1" x14ac:dyDescent="0.2"/>
    <row r="20212" ht="12.75" customHeight="1" x14ac:dyDescent="0.2"/>
    <row r="20213" ht="12.75" customHeight="1" x14ac:dyDescent="0.2"/>
    <row r="20214" ht="12.75" customHeight="1" x14ac:dyDescent="0.2"/>
    <row r="20215" ht="12.75" customHeight="1" x14ac:dyDescent="0.2"/>
    <row r="20216" ht="12.75" customHeight="1" x14ac:dyDescent="0.2"/>
    <row r="20217" ht="12.75" customHeight="1" x14ac:dyDescent="0.2"/>
    <row r="20218" ht="12.75" customHeight="1" x14ac:dyDescent="0.2"/>
    <row r="20219" ht="12.75" customHeight="1" x14ac:dyDescent="0.2"/>
    <row r="20220" ht="12.75" customHeight="1" x14ac:dyDescent="0.2"/>
    <row r="20221" ht="12.75" customHeight="1" x14ac:dyDescent="0.2"/>
    <row r="20222" ht="12.75" customHeight="1" x14ac:dyDescent="0.2"/>
    <row r="20223" ht="12.75" customHeight="1" x14ac:dyDescent="0.2"/>
    <row r="20224" ht="12.75" customHeight="1" x14ac:dyDescent="0.2"/>
    <row r="20225" ht="12.75" customHeight="1" x14ac:dyDescent="0.2"/>
    <row r="20226" ht="12.75" customHeight="1" x14ac:dyDescent="0.2"/>
    <row r="20227" ht="12.75" customHeight="1" x14ac:dyDescent="0.2"/>
    <row r="20228" ht="12.75" customHeight="1" x14ac:dyDescent="0.2"/>
    <row r="20229" ht="12.75" customHeight="1" x14ac:dyDescent="0.2"/>
    <row r="20230" ht="12.75" customHeight="1" x14ac:dyDescent="0.2"/>
    <row r="20231" ht="12.75" customHeight="1" x14ac:dyDescent="0.2"/>
    <row r="20232" ht="12.75" customHeight="1" x14ac:dyDescent="0.2"/>
    <row r="20233" ht="12.75" customHeight="1" x14ac:dyDescent="0.2"/>
    <row r="20234" ht="12.75" customHeight="1" x14ac:dyDescent="0.2"/>
    <row r="20235" ht="12.75" customHeight="1" x14ac:dyDescent="0.2"/>
    <row r="20236" ht="12.75" customHeight="1" x14ac:dyDescent="0.2"/>
    <row r="20237" ht="12.75" customHeight="1" x14ac:dyDescent="0.2"/>
    <row r="20238" ht="12.75" customHeight="1" x14ac:dyDescent="0.2"/>
    <row r="20239" ht="12.75" customHeight="1" x14ac:dyDescent="0.2"/>
    <row r="20240" ht="12.75" customHeight="1" x14ac:dyDescent="0.2"/>
    <row r="20241" ht="12.75" customHeight="1" x14ac:dyDescent="0.2"/>
    <row r="20242" ht="12.75" customHeight="1" x14ac:dyDescent="0.2"/>
    <row r="20243" ht="12.75" customHeight="1" x14ac:dyDescent="0.2"/>
    <row r="20244" ht="12.75" customHeight="1" x14ac:dyDescent="0.2"/>
    <row r="20245" ht="12.75" customHeight="1" x14ac:dyDescent="0.2"/>
    <row r="20246" ht="12.75" customHeight="1" x14ac:dyDescent="0.2"/>
    <row r="20247" ht="12.75" customHeight="1" x14ac:dyDescent="0.2"/>
    <row r="20248" ht="12.75" customHeight="1" x14ac:dyDescent="0.2"/>
    <row r="20249" ht="12.75" customHeight="1" x14ac:dyDescent="0.2"/>
    <row r="20250" ht="12.75" customHeight="1" x14ac:dyDescent="0.2"/>
    <row r="20251" ht="12.75" customHeight="1" x14ac:dyDescent="0.2"/>
    <row r="20252" ht="12.75" customHeight="1" x14ac:dyDescent="0.2"/>
    <row r="20253" ht="12.75" customHeight="1" x14ac:dyDescent="0.2"/>
    <row r="20254" ht="12.75" customHeight="1" x14ac:dyDescent="0.2"/>
    <row r="20255" ht="12.75" customHeight="1" x14ac:dyDescent="0.2"/>
    <row r="20256" ht="12.75" customHeight="1" x14ac:dyDescent="0.2"/>
    <row r="20257" ht="12.75" customHeight="1" x14ac:dyDescent="0.2"/>
    <row r="20258" ht="12.75" customHeight="1" x14ac:dyDescent="0.2"/>
    <row r="20259" ht="12.75" customHeight="1" x14ac:dyDescent="0.2"/>
    <row r="20260" ht="12.75" customHeight="1" x14ac:dyDescent="0.2"/>
    <row r="20261" ht="12.75" customHeight="1" x14ac:dyDescent="0.2"/>
    <row r="20262" ht="12.75" customHeight="1" x14ac:dyDescent="0.2"/>
    <row r="20263" ht="12.75" customHeight="1" x14ac:dyDescent="0.2"/>
    <row r="20264" ht="12.75" customHeight="1" x14ac:dyDescent="0.2"/>
    <row r="20265" ht="12.75" customHeight="1" x14ac:dyDescent="0.2"/>
    <row r="20266" ht="12.75" customHeight="1" x14ac:dyDescent="0.2"/>
    <row r="20267" ht="12.75" customHeight="1" x14ac:dyDescent="0.2"/>
    <row r="20268" ht="12.75" customHeight="1" x14ac:dyDescent="0.2"/>
    <row r="20269" ht="12.75" customHeight="1" x14ac:dyDescent="0.2"/>
    <row r="20270" ht="12.75" customHeight="1" x14ac:dyDescent="0.2"/>
    <row r="20271" ht="12.75" customHeight="1" x14ac:dyDescent="0.2"/>
    <row r="20272" ht="12.75" customHeight="1" x14ac:dyDescent="0.2"/>
    <row r="20273" ht="12.75" customHeight="1" x14ac:dyDescent="0.2"/>
    <row r="20274" ht="12.75" customHeight="1" x14ac:dyDescent="0.2"/>
    <row r="20275" ht="12.75" customHeight="1" x14ac:dyDescent="0.2"/>
    <row r="20276" ht="12.75" customHeight="1" x14ac:dyDescent="0.2"/>
    <row r="20277" ht="12.75" customHeight="1" x14ac:dyDescent="0.2"/>
    <row r="20278" ht="12.75" customHeight="1" x14ac:dyDescent="0.2"/>
    <row r="20279" ht="12.75" customHeight="1" x14ac:dyDescent="0.2"/>
    <row r="20280" ht="12.75" customHeight="1" x14ac:dyDescent="0.2"/>
    <row r="20281" ht="12.75" customHeight="1" x14ac:dyDescent="0.2"/>
    <row r="20282" ht="12.75" customHeight="1" x14ac:dyDescent="0.2"/>
    <row r="20283" ht="12.75" customHeight="1" x14ac:dyDescent="0.2"/>
    <row r="20284" ht="12.75" customHeight="1" x14ac:dyDescent="0.2"/>
    <row r="20285" ht="12.75" customHeight="1" x14ac:dyDescent="0.2"/>
    <row r="20286" ht="12.75" customHeight="1" x14ac:dyDescent="0.2"/>
    <row r="20287" ht="12.75" customHeight="1" x14ac:dyDescent="0.2"/>
    <row r="20288" ht="12.75" customHeight="1" x14ac:dyDescent="0.2"/>
    <row r="20289" ht="12.75" customHeight="1" x14ac:dyDescent="0.2"/>
    <row r="20290" ht="12.75" customHeight="1" x14ac:dyDescent="0.2"/>
    <row r="20291" ht="12.75" customHeight="1" x14ac:dyDescent="0.2"/>
    <row r="20292" ht="12.75" customHeight="1" x14ac:dyDescent="0.2"/>
    <row r="20293" ht="12.75" customHeight="1" x14ac:dyDescent="0.2"/>
    <row r="20294" ht="12.75" customHeight="1" x14ac:dyDescent="0.2"/>
    <row r="20295" ht="12.75" customHeight="1" x14ac:dyDescent="0.2"/>
    <row r="20296" ht="12.75" customHeight="1" x14ac:dyDescent="0.2"/>
    <row r="20297" ht="12.75" customHeight="1" x14ac:dyDescent="0.2"/>
    <row r="20298" ht="12.75" customHeight="1" x14ac:dyDescent="0.2"/>
    <row r="20299" ht="12.75" customHeight="1" x14ac:dyDescent="0.2"/>
    <row r="20300" ht="12.75" customHeight="1" x14ac:dyDescent="0.2"/>
    <row r="20301" ht="12.75" customHeight="1" x14ac:dyDescent="0.2"/>
    <row r="20302" ht="12.75" customHeight="1" x14ac:dyDescent="0.2"/>
    <row r="20303" ht="12.75" customHeight="1" x14ac:dyDescent="0.2"/>
    <row r="20304" ht="12.75" customHeight="1" x14ac:dyDescent="0.2"/>
    <row r="20305" ht="12.75" customHeight="1" x14ac:dyDescent="0.2"/>
    <row r="20306" ht="12.75" customHeight="1" x14ac:dyDescent="0.2"/>
    <row r="20307" ht="12.75" customHeight="1" x14ac:dyDescent="0.2"/>
    <row r="20308" ht="12.75" customHeight="1" x14ac:dyDescent="0.2"/>
    <row r="20309" ht="12.75" customHeight="1" x14ac:dyDescent="0.2"/>
    <row r="20310" ht="12.75" customHeight="1" x14ac:dyDescent="0.2"/>
    <row r="20311" ht="12.75" customHeight="1" x14ac:dyDescent="0.2"/>
    <row r="20312" ht="12.75" customHeight="1" x14ac:dyDescent="0.2"/>
    <row r="20313" ht="12.75" customHeight="1" x14ac:dyDescent="0.2"/>
    <row r="20314" ht="12.75" customHeight="1" x14ac:dyDescent="0.2"/>
    <row r="20315" ht="12.75" customHeight="1" x14ac:dyDescent="0.2"/>
    <row r="20316" ht="12.75" customHeight="1" x14ac:dyDescent="0.2"/>
    <row r="20317" ht="12.75" customHeight="1" x14ac:dyDescent="0.2"/>
    <row r="20318" ht="12.75" customHeight="1" x14ac:dyDescent="0.2"/>
    <row r="20319" ht="12.75" customHeight="1" x14ac:dyDescent="0.2"/>
    <row r="20320" ht="12.75" customHeight="1" x14ac:dyDescent="0.2"/>
    <row r="20321" ht="12.75" customHeight="1" x14ac:dyDescent="0.2"/>
    <row r="20322" ht="12.75" customHeight="1" x14ac:dyDescent="0.2"/>
    <row r="20323" ht="12.75" customHeight="1" x14ac:dyDescent="0.2"/>
    <row r="20324" ht="12.75" customHeight="1" x14ac:dyDescent="0.2"/>
    <row r="20325" ht="12.75" customHeight="1" x14ac:dyDescent="0.2"/>
    <row r="20326" ht="12.75" customHeight="1" x14ac:dyDescent="0.2"/>
    <row r="20327" ht="12.75" customHeight="1" x14ac:dyDescent="0.2"/>
    <row r="20328" ht="12.75" customHeight="1" x14ac:dyDescent="0.2"/>
    <row r="20329" ht="12.75" customHeight="1" x14ac:dyDescent="0.2"/>
    <row r="20330" ht="12.75" customHeight="1" x14ac:dyDescent="0.2"/>
    <row r="20331" ht="12.75" customHeight="1" x14ac:dyDescent="0.2"/>
    <row r="20332" ht="12.75" customHeight="1" x14ac:dyDescent="0.2"/>
    <row r="20333" ht="12.75" customHeight="1" x14ac:dyDescent="0.2"/>
    <row r="20334" ht="12.75" customHeight="1" x14ac:dyDescent="0.2"/>
    <row r="20335" ht="12.75" customHeight="1" x14ac:dyDescent="0.2"/>
    <row r="20336" ht="12.75" customHeight="1" x14ac:dyDescent="0.2"/>
    <row r="20337" ht="12.75" customHeight="1" x14ac:dyDescent="0.2"/>
    <row r="20338" ht="12.75" customHeight="1" x14ac:dyDescent="0.2"/>
    <row r="20339" ht="12.75" customHeight="1" x14ac:dyDescent="0.2"/>
    <row r="20340" ht="12.75" customHeight="1" x14ac:dyDescent="0.2"/>
    <row r="20341" ht="12.75" customHeight="1" x14ac:dyDescent="0.2"/>
    <row r="20342" ht="12.75" customHeight="1" x14ac:dyDescent="0.2"/>
    <row r="20343" ht="12.75" customHeight="1" x14ac:dyDescent="0.2"/>
    <row r="20344" ht="12.75" customHeight="1" x14ac:dyDescent="0.2"/>
    <row r="20345" ht="12.75" customHeight="1" x14ac:dyDescent="0.2"/>
    <row r="20346" ht="12.75" customHeight="1" x14ac:dyDescent="0.2"/>
    <row r="20347" ht="12.75" customHeight="1" x14ac:dyDescent="0.2"/>
    <row r="20348" ht="12.75" customHeight="1" x14ac:dyDescent="0.2"/>
    <row r="20349" ht="12.75" customHeight="1" x14ac:dyDescent="0.2"/>
    <row r="20350" ht="12.75" customHeight="1" x14ac:dyDescent="0.2"/>
    <row r="20351" ht="12.75" customHeight="1" x14ac:dyDescent="0.2"/>
    <row r="20352" ht="12.75" customHeight="1" x14ac:dyDescent="0.2"/>
    <row r="20353" ht="12.75" customHeight="1" x14ac:dyDescent="0.2"/>
    <row r="20354" ht="12.75" customHeight="1" x14ac:dyDescent="0.2"/>
    <row r="20355" ht="12.75" customHeight="1" x14ac:dyDescent="0.2"/>
    <row r="20356" ht="12.75" customHeight="1" x14ac:dyDescent="0.2"/>
    <row r="20357" ht="12.75" customHeight="1" x14ac:dyDescent="0.2"/>
    <row r="20358" ht="12.75" customHeight="1" x14ac:dyDescent="0.2"/>
    <row r="20359" ht="12.75" customHeight="1" x14ac:dyDescent="0.2"/>
    <row r="20360" ht="12.75" customHeight="1" x14ac:dyDescent="0.2"/>
    <row r="20361" ht="12.75" customHeight="1" x14ac:dyDescent="0.2"/>
    <row r="20362" ht="12.75" customHeight="1" x14ac:dyDescent="0.2"/>
    <row r="20363" ht="12.75" customHeight="1" x14ac:dyDescent="0.2"/>
    <row r="20364" ht="12.75" customHeight="1" x14ac:dyDescent="0.2"/>
    <row r="20365" ht="12.75" customHeight="1" x14ac:dyDescent="0.2"/>
    <row r="20366" ht="12.75" customHeight="1" x14ac:dyDescent="0.2"/>
    <row r="20367" ht="12.75" customHeight="1" x14ac:dyDescent="0.2"/>
    <row r="20368" ht="12.75" customHeight="1" x14ac:dyDescent="0.2"/>
    <row r="20369" ht="12.75" customHeight="1" x14ac:dyDescent="0.2"/>
    <row r="20370" ht="12.75" customHeight="1" x14ac:dyDescent="0.2"/>
    <row r="20371" ht="12.75" customHeight="1" x14ac:dyDescent="0.2"/>
    <row r="20372" ht="12.75" customHeight="1" x14ac:dyDescent="0.2"/>
    <row r="20373" ht="12.75" customHeight="1" x14ac:dyDescent="0.2"/>
    <row r="20374" ht="12.75" customHeight="1" x14ac:dyDescent="0.2"/>
    <row r="20375" ht="12.75" customHeight="1" x14ac:dyDescent="0.2"/>
    <row r="20376" ht="12.75" customHeight="1" x14ac:dyDescent="0.2"/>
    <row r="20377" ht="12.75" customHeight="1" x14ac:dyDescent="0.2"/>
    <row r="20378" ht="12.75" customHeight="1" x14ac:dyDescent="0.2"/>
    <row r="20379" ht="12.75" customHeight="1" x14ac:dyDescent="0.2"/>
    <row r="20380" ht="12.75" customHeight="1" x14ac:dyDescent="0.2"/>
    <row r="20381" ht="12.75" customHeight="1" x14ac:dyDescent="0.2"/>
    <row r="20382" ht="12.75" customHeight="1" x14ac:dyDescent="0.2"/>
    <row r="20383" ht="12.75" customHeight="1" x14ac:dyDescent="0.2"/>
    <row r="20384" ht="12.75" customHeight="1" x14ac:dyDescent="0.2"/>
    <row r="20385" ht="12.75" customHeight="1" x14ac:dyDescent="0.2"/>
    <row r="20386" ht="12.75" customHeight="1" x14ac:dyDescent="0.2"/>
    <row r="20387" ht="12.75" customHeight="1" x14ac:dyDescent="0.2"/>
    <row r="20388" ht="12.75" customHeight="1" x14ac:dyDescent="0.2"/>
    <row r="20389" ht="12.75" customHeight="1" x14ac:dyDescent="0.2"/>
    <row r="20390" ht="12.75" customHeight="1" x14ac:dyDescent="0.2"/>
    <row r="20391" ht="12.75" customHeight="1" x14ac:dyDescent="0.2"/>
    <row r="20392" ht="12.75" customHeight="1" x14ac:dyDescent="0.2"/>
    <row r="20393" ht="12.75" customHeight="1" x14ac:dyDescent="0.2"/>
    <row r="20394" ht="12.75" customHeight="1" x14ac:dyDescent="0.2"/>
    <row r="20395" ht="12.75" customHeight="1" x14ac:dyDescent="0.2"/>
    <row r="20396" ht="12.75" customHeight="1" x14ac:dyDescent="0.2"/>
    <row r="20397" ht="12.75" customHeight="1" x14ac:dyDescent="0.2"/>
    <row r="20398" ht="12.75" customHeight="1" x14ac:dyDescent="0.2"/>
    <row r="20399" ht="12.75" customHeight="1" x14ac:dyDescent="0.2"/>
    <row r="20400" ht="12.75" customHeight="1" x14ac:dyDescent="0.2"/>
    <row r="20401" ht="12.75" customHeight="1" x14ac:dyDescent="0.2"/>
    <row r="20402" ht="12.75" customHeight="1" x14ac:dyDescent="0.2"/>
    <row r="20403" ht="12.75" customHeight="1" x14ac:dyDescent="0.2"/>
    <row r="20404" ht="12.75" customHeight="1" x14ac:dyDescent="0.2"/>
    <row r="20405" ht="12.75" customHeight="1" x14ac:dyDescent="0.2"/>
    <row r="20406" ht="12.75" customHeight="1" x14ac:dyDescent="0.2"/>
    <row r="20407" ht="12.75" customHeight="1" x14ac:dyDescent="0.2"/>
    <row r="20408" ht="12.75" customHeight="1" x14ac:dyDescent="0.2"/>
    <row r="20409" ht="12.75" customHeight="1" x14ac:dyDescent="0.2"/>
    <row r="20410" ht="12.75" customHeight="1" x14ac:dyDescent="0.2"/>
    <row r="20411" ht="12.75" customHeight="1" x14ac:dyDescent="0.2"/>
    <row r="20412" ht="12.75" customHeight="1" x14ac:dyDescent="0.2"/>
    <row r="20413" ht="12.75" customHeight="1" x14ac:dyDescent="0.2"/>
    <row r="20414" ht="12.75" customHeight="1" x14ac:dyDescent="0.2"/>
    <row r="20415" ht="12.75" customHeight="1" x14ac:dyDescent="0.2"/>
    <row r="20416" ht="12.75" customHeight="1" x14ac:dyDescent="0.2"/>
    <row r="20417" ht="12.75" customHeight="1" x14ac:dyDescent="0.2"/>
    <row r="20418" ht="12.75" customHeight="1" x14ac:dyDescent="0.2"/>
    <row r="20419" ht="12.75" customHeight="1" x14ac:dyDescent="0.2"/>
    <row r="20420" ht="12.75" customHeight="1" x14ac:dyDescent="0.2"/>
    <row r="20421" ht="12.75" customHeight="1" x14ac:dyDescent="0.2"/>
    <row r="20422" ht="12.75" customHeight="1" x14ac:dyDescent="0.2"/>
    <row r="20423" ht="12.75" customHeight="1" x14ac:dyDescent="0.2"/>
    <row r="20424" ht="12.75" customHeight="1" x14ac:dyDescent="0.2"/>
    <row r="20425" ht="12.75" customHeight="1" x14ac:dyDescent="0.2"/>
    <row r="20426" ht="12.75" customHeight="1" x14ac:dyDescent="0.2"/>
    <row r="20427" ht="12.75" customHeight="1" x14ac:dyDescent="0.2"/>
    <row r="20428" ht="12.75" customHeight="1" x14ac:dyDescent="0.2"/>
    <row r="20429" ht="12.75" customHeight="1" x14ac:dyDescent="0.2"/>
    <row r="20430" ht="12.75" customHeight="1" x14ac:dyDescent="0.2"/>
    <row r="20431" ht="12.75" customHeight="1" x14ac:dyDescent="0.2"/>
    <row r="20432" ht="12.75" customHeight="1" x14ac:dyDescent="0.2"/>
    <row r="20433" ht="12.75" customHeight="1" x14ac:dyDescent="0.2"/>
    <row r="20434" ht="12.75" customHeight="1" x14ac:dyDescent="0.2"/>
    <row r="20435" ht="12.75" customHeight="1" x14ac:dyDescent="0.2"/>
    <row r="20436" ht="12.75" customHeight="1" x14ac:dyDescent="0.2"/>
    <row r="20437" ht="12.75" customHeight="1" x14ac:dyDescent="0.2"/>
    <row r="20438" ht="12.75" customHeight="1" x14ac:dyDescent="0.2"/>
    <row r="20439" ht="12.75" customHeight="1" x14ac:dyDescent="0.2"/>
    <row r="20440" ht="12.75" customHeight="1" x14ac:dyDescent="0.2"/>
    <row r="20441" ht="12.75" customHeight="1" x14ac:dyDescent="0.2"/>
    <row r="20442" ht="12.75" customHeight="1" x14ac:dyDescent="0.2"/>
    <row r="20443" ht="12.75" customHeight="1" x14ac:dyDescent="0.2"/>
    <row r="20444" ht="12.75" customHeight="1" x14ac:dyDescent="0.2"/>
    <row r="20445" ht="12.75" customHeight="1" x14ac:dyDescent="0.2"/>
    <row r="20446" ht="12.75" customHeight="1" x14ac:dyDescent="0.2"/>
    <row r="20447" ht="12.75" customHeight="1" x14ac:dyDescent="0.2"/>
    <row r="20448" ht="12.75" customHeight="1" x14ac:dyDescent="0.2"/>
    <row r="20449" ht="12.75" customHeight="1" x14ac:dyDescent="0.2"/>
    <row r="20450" ht="12.75" customHeight="1" x14ac:dyDescent="0.2"/>
    <row r="20451" ht="12.75" customHeight="1" x14ac:dyDescent="0.2"/>
    <row r="20452" ht="12.75" customHeight="1" x14ac:dyDescent="0.2"/>
    <row r="20453" ht="12.75" customHeight="1" x14ac:dyDescent="0.2"/>
    <row r="20454" ht="12.75" customHeight="1" x14ac:dyDescent="0.2"/>
    <row r="20455" ht="12.75" customHeight="1" x14ac:dyDescent="0.2"/>
    <row r="20456" ht="12.75" customHeight="1" x14ac:dyDescent="0.2"/>
    <row r="20457" ht="12.75" customHeight="1" x14ac:dyDescent="0.2"/>
    <row r="20458" ht="12.75" customHeight="1" x14ac:dyDescent="0.2"/>
    <row r="20459" ht="12.75" customHeight="1" x14ac:dyDescent="0.2"/>
    <row r="20460" ht="12.75" customHeight="1" x14ac:dyDescent="0.2"/>
    <row r="20461" ht="12.75" customHeight="1" x14ac:dyDescent="0.2"/>
    <row r="20462" ht="12.75" customHeight="1" x14ac:dyDescent="0.2"/>
    <row r="20463" ht="12.75" customHeight="1" x14ac:dyDescent="0.2"/>
    <row r="20464" ht="12.75" customHeight="1" x14ac:dyDescent="0.2"/>
    <row r="20465" ht="12.75" customHeight="1" x14ac:dyDescent="0.2"/>
    <row r="20466" ht="12.75" customHeight="1" x14ac:dyDescent="0.2"/>
    <row r="20467" ht="12.75" customHeight="1" x14ac:dyDescent="0.2"/>
    <row r="20468" ht="12.75" customHeight="1" x14ac:dyDescent="0.2"/>
    <row r="20469" ht="12.75" customHeight="1" x14ac:dyDescent="0.2"/>
    <row r="20470" ht="12.75" customHeight="1" x14ac:dyDescent="0.2"/>
    <row r="20471" ht="12.75" customHeight="1" x14ac:dyDescent="0.2"/>
    <row r="20472" ht="12.75" customHeight="1" x14ac:dyDescent="0.2"/>
    <row r="20473" ht="12.75" customHeight="1" x14ac:dyDescent="0.2"/>
    <row r="20474" ht="12.75" customHeight="1" x14ac:dyDescent="0.2"/>
    <row r="20475" ht="12.75" customHeight="1" x14ac:dyDescent="0.2"/>
    <row r="20476" ht="12.75" customHeight="1" x14ac:dyDescent="0.2"/>
    <row r="20477" ht="12.75" customHeight="1" x14ac:dyDescent="0.2"/>
    <row r="20478" ht="12.75" customHeight="1" x14ac:dyDescent="0.2"/>
    <row r="20479" ht="12.75" customHeight="1" x14ac:dyDescent="0.2"/>
    <row r="20480" ht="12.75" customHeight="1" x14ac:dyDescent="0.2"/>
    <row r="20481" ht="12.75" customHeight="1" x14ac:dyDescent="0.2"/>
    <row r="20482" ht="12.75" customHeight="1" x14ac:dyDescent="0.2"/>
    <row r="20483" ht="12.75" customHeight="1" x14ac:dyDescent="0.2"/>
    <row r="20484" ht="12.75" customHeight="1" x14ac:dyDescent="0.2"/>
    <row r="20485" ht="12.75" customHeight="1" x14ac:dyDescent="0.2"/>
    <row r="20486" ht="12.75" customHeight="1" x14ac:dyDescent="0.2"/>
    <row r="20487" ht="12.75" customHeight="1" x14ac:dyDescent="0.2"/>
    <row r="20488" ht="12.75" customHeight="1" x14ac:dyDescent="0.2"/>
    <row r="20489" ht="12.75" customHeight="1" x14ac:dyDescent="0.2"/>
    <row r="20490" ht="12.75" customHeight="1" x14ac:dyDescent="0.2"/>
    <row r="20491" ht="12.75" customHeight="1" x14ac:dyDescent="0.2"/>
    <row r="20492" ht="12.75" customHeight="1" x14ac:dyDescent="0.2"/>
    <row r="20493" ht="12.75" customHeight="1" x14ac:dyDescent="0.2"/>
    <row r="20494" ht="12.75" customHeight="1" x14ac:dyDescent="0.2"/>
    <row r="20495" ht="12.75" customHeight="1" x14ac:dyDescent="0.2"/>
    <row r="20496" ht="12.75" customHeight="1" x14ac:dyDescent="0.2"/>
    <row r="20497" ht="12.75" customHeight="1" x14ac:dyDescent="0.2"/>
    <row r="20498" ht="12.75" customHeight="1" x14ac:dyDescent="0.2"/>
    <row r="20499" ht="12.75" customHeight="1" x14ac:dyDescent="0.2"/>
    <row r="20500" ht="12.75" customHeight="1" x14ac:dyDescent="0.2"/>
    <row r="20501" ht="12.75" customHeight="1" x14ac:dyDescent="0.2"/>
    <row r="20502" ht="12.75" customHeight="1" x14ac:dyDescent="0.2"/>
    <row r="20503" ht="12.75" customHeight="1" x14ac:dyDescent="0.2"/>
    <row r="20504" ht="12.75" customHeight="1" x14ac:dyDescent="0.2"/>
    <row r="20505" ht="12.75" customHeight="1" x14ac:dyDescent="0.2"/>
    <row r="20506" ht="12.75" customHeight="1" x14ac:dyDescent="0.2"/>
    <row r="20507" ht="12.75" customHeight="1" x14ac:dyDescent="0.2"/>
    <row r="20508" ht="12.75" customHeight="1" x14ac:dyDescent="0.2"/>
    <row r="20509" ht="12.75" customHeight="1" x14ac:dyDescent="0.2"/>
    <row r="20510" ht="12.75" customHeight="1" x14ac:dyDescent="0.2"/>
    <row r="20511" ht="12.75" customHeight="1" x14ac:dyDescent="0.2"/>
    <row r="20512" ht="12.75" customHeight="1" x14ac:dyDescent="0.2"/>
    <row r="20513" ht="12.75" customHeight="1" x14ac:dyDescent="0.2"/>
    <row r="20514" ht="12.75" customHeight="1" x14ac:dyDescent="0.2"/>
    <row r="20515" ht="12.75" customHeight="1" x14ac:dyDescent="0.2"/>
    <row r="20516" ht="12.75" customHeight="1" x14ac:dyDescent="0.2"/>
    <row r="20517" ht="12.75" customHeight="1" x14ac:dyDescent="0.2"/>
    <row r="20518" ht="12.75" customHeight="1" x14ac:dyDescent="0.2"/>
    <row r="20519" ht="12.75" customHeight="1" x14ac:dyDescent="0.2"/>
    <row r="20520" ht="12.75" customHeight="1" x14ac:dyDescent="0.2"/>
    <row r="20521" ht="12.75" customHeight="1" x14ac:dyDescent="0.2"/>
    <row r="20522" ht="12.75" customHeight="1" x14ac:dyDescent="0.2"/>
    <row r="20523" ht="12.75" customHeight="1" x14ac:dyDescent="0.2"/>
    <row r="20524" ht="12.75" customHeight="1" x14ac:dyDescent="0.2"/>
    <row r="20525" ht="12.75" customHeight="1" x14ac:dyDescent="0.2"/>
    <row r="20526" ht="12.75" customHeight="1" x14ac:dyDescent="0.2"/>
    <row r="20527" ht="12.75" customHeight="1" x14ac:dyDescent="0.2"/>
    <row r="20528" ht="12.75" customHeight="1" x14ac:dyDescent="0.2"/>
    <row r="20529" ht="12.75" customHeight="1" x14ac:dyDescent="0.2"/>
    <row r="20530" ht="12.75" customHeight="1" x14ac:dyDescent="0.2"/>
    <row r="20531" ht="12.75" customHeight="1" x14ac:dyDescent="0.2"/>
    <row r="20532" ht="12.75" customHeight="1" x14ac:dyDescent="0.2"/>
    <row r="20533" ht="12.75" customHeight="1" x14ac:dyDescent="0.2"/>
    <row r="20534" ht="12.75" customHeight="1" x14ac:dyDescent="0.2"/>
    <row r="20535" ht="12.75" customHeight="1" x14ac:dyDescent="0.2"/>
    <row r="20536" ht="12.75" customHeight="1" x14ac:dyDescent="0.2"/>
    <row r="20537" ht="12.75" customHeight="1" x14ac:dyDescent="0.2"/>
    <row r="20538" ht="12.75" customHeight="1" x14ac:dyDescent="0.2"/>
    <row r="20539" ht="12.75" customHeight="1" x14ac:dyDescent="0.2"/>
    <row r="20540" ht="12.75" customHeight="1" x14ac:dyDescent="0.2"/>
    <row r="20541" ht="12.75" customHeight="1" x14ac:dyDescent="0.2"/>
    <row r="20542" ht="12.75" customHeight="1" x14ac:dyDescent="0.2"/>
    <row r="20543" ht="12.75" customHeight="1" x14ac:dyDescent="0.2"/>
    <row r="20544" ht="12.75" customHeight="1" x14ac:dyDescent="0.2"/>
    <row r="20545" ht="12.75" customHeight="1" x14ac:dyDescent="0.2"/>
    <row r="20546" ht="12.75" customHeight="1" x14ac:dyDescent="0.2"/>
    <row r="20547" ht="12.75" customHeight="1" x14ac:dyDescent="0.2"/>
    <row r="20548" ht="12.75" customHeight="1" x14ac:dyDescent="0.2"/>
    <row r="20549" ht="12.75" customHeight="1" x14ac:dyDescent="0.2"/>
    <row r="20550" ht="12.75" customHeight="1" x14ac:dyDescent="0.2"/>
    <row r="20551" ht="12.75" customHeight="1" x14ac:dyDescent="0.2"/>
    <row r="20552" ht="12.75" customHeight="1" x14ac:dyDescent="0.2"/>
    <row r="20553" ht="12.75" customHeight="1" x14ac:dyDescent="0.2"/>
    <row r="20554" ht="12.75" customHeight="1" x14ac:dyDescent="0.2"/>
    <row r="20555" ht="12.75" customHeight="1" x14ac:dyDescent="0.2"/>
    <row r="20556" ht="12.75" customHeight="1" x14ac:dyDescent="0.2"/>
    <row r="20557" ht="12.75" customHeight="1" x14ac:dyDescent="0.2"/>
    <row r="20558" ht="12.75" customHeight="1" x14ac:dyDescent="0.2"/>
    <row r="20559" ht="12.75" customHeight="1" x14ac:dyDescent="0.2"/>
    <row r="20560" ht="12.75" customHeight="1" x14ac:dyDescent="0.2"/>
    <row r="20561" ht="12.75" customHeight="1" x14ac:dyDescent="0.2"/>
    <row r="20562" ht="12.75" customHeight="1" x14ac:dyDescent="0.2"/>
    <row r="20563" ht="12.75" customHeight="1" x14ac:dyDescent="0.2"/>
    <row r="20564" ht="12.75" customHeight="1" x14ac:dyDescent="0.2"/>
    <row r="20565" ht="12.75" customHeight="1" x14ac:dyDescent="0.2"/>
    <row r="20566" ht="12.75" customHeight="1" x14ac:dyDescent="0.2"/>
    <row r="20567" ht="12.75" customHeight="1" x14ac:dyDescent="0.2"/>
    <row r="20568" ht="12.75" customHeight="1" x14ac:dyDescent="0.2"/>
    <row r="20569" ht="12.75" customHeight="1" x14ac:dyDescent="0.2"/>
    <row r="20570" ht="12.75" customHeight="1" x14ac:dyDescent="0.2"/>
    <row r="20571" ht="12.75" customHeight="1" x14ac:dyDescent="0.2"/>
    <row r="20572" ht="12.75" customHeight="1" x14ac:dyDescent="0.2"/>
    <row r="20573" ht="12.75" customHeight="1" x14ac:dyDescent="0.2"/>
    <row r="20574" ht="12.75" customHeight="1" x14ac:dyDescent="0.2"/>
    <row r="20575" ht="12.75" customHeight="1" x14ac:dyDescent="0.2"/>
    <row r="20576" ht="12.75" customHeight="1" x14ac:dyDescent="0.2"/>
    <row r="20577" ht="12.75" customHeight="1" x14ac:dyDescent="0.2"/>
    <row r="20578" ht="12.75" customHeight="1" x14ac:dyDescent="0.2"/>
    <row r="20579" ht="12.75" customHeight="1" x14ac:dyDescent="0.2"/>
    <row r="20580" ht="12.75" customHeight="1" x14ac:dyDescent="0.2"/>
    <row r="20581" ht="12.75" customHeight="1" x14ac:dyDescent="0.2"/>
    <row r="20582" ht="12.75" customHeight="1" x14ac:dyDescent="0.2"/>
    <row r="20583" ht="12.75" customHeight="1" x14ac:dyDescent="0.2"/>
    <row r="20584" ht="12.75" customHeight="1" x14ac:dyDescent="0.2"/>
    <row r="20585" ht="12.75" customHeight="1" x14ac:dyDescent="0.2"/>
    <row r="20586" ht="12.75" customHeight="1" x14ac:dyDescent="0.2"/>
    <row r="20587" ht="12.75" customHeight="1" x14ac:dyDescent="0.2"/>
    <row r="20588" ht="12.75" customHeight="1" x14ac:dyDescent="0.2"/>
    <row r="20589" ht="12.75" customHeight="1" x14ac:dyDescent="0.2"/>
    <row r="20590" ht="12.75" customHeight="1" x14ac:dyDescent="0.2"/>
    <row r="20591" ht="12.75" customHeight="1" x14ac:dyDescent="0.2"/>
    <row r="20592" ht="12.75" customHeight="1" x14ac:dyDescent="0.2"/>
    <row r="20593" ht="12.75" customHeight="1" x14ac:dyDescent="0.2"/>
    <row r="20594" ht="12.75" customHeight="1" x14ac:dyDescent="0.2"/>
    <row r="20595" ht="12.75" customHeight="1" x14ac:dyDescent="0.2"/>
    <row r="20596" ht="12.75" customHeight="1" x14ac:dyDescent="0.2"/>
    <row r="20597" ht="12.75" customHeight="1" x14ac:dyDescent="0.2"/>
    <row r="20598" ht="12.75" customHeight="1" x14ac:dyDescent="0.2"/>
    <row r="20599" ht="12.75" customHeight="1" x14ac:dyDescent="0.2"/>
    <row r="20600" ht="12.75" customHeight="1" x14ac:dyDescent="0.2"/>
    <row r="20601" ht="12.75" customHeight="1" x14ac:dyDescent="0.2"/>
    <row r="20602" ht="12.75" customHeight="1" x14ac:dyDescent="0.2"/>
    <row r="20603" ht="12.75" customHeight="1" x14ac:dyDescent="0.2"/>
    <row r="20604" ht="12.75" customHeight="1" x14ac:dyDescent="0.2"/>
    <row r="20605" ht="12.75" customHeight="1" x14ac:dyDescent="0.2"/>
    <row r="20606" ht="12.75" customHeight="1" x14ac:dyDescent="0.2"/>
    <row r="20607" ht="12.75" customHeight="1" x14ac:dyDescent="0.2"/>
    <row r="20608" ht="12.75" customHeight="1" x14ac:dyDescent="0.2"/>
    <row r="20609" ht="12.75" customHeight="1" x14ac:dyDescent="0.2"/>
    <row r="20610" ht="12.75" customHeight="1" x14ac:dyDescent="0.2"/>
    <row r="20611" ht="12.75" customHeight="1" x14ac:dyDescent="0.2"/>
    <row r="20612" ht="12.75" customHeight="1" x14ac:dyDescent="0.2"/>
    <row r="20613" ht="12.75" customHeight="1" x14ac:dyDescent="0.2"/>
    <row r="20614" ht="12.75" customHeight="1" x14ac:dyDescent="0.2"/>
    <row r="20615" ht="12.75" customHeight="1" x14ac:dyDescent="0.2"/>
    <row r="20616" ht="12.75" customHeight="1" x14ac:dyDescent="0.2"/>
    <row r="20617" ht="12.75" customHeight="1" x14ac:dyDescent="0.2"/>
    <row r="20618" ht="12.75" customHeight="1" x14ac:dyDescent="0.2"/>
    <row r="20619" ht="12.75" customHeight="1" x14ac:dyDescent="0.2"/>
    <row r="20620" ht="12.75" customHeight="1" x14ac:dyDescent="0.2"/>
    <row r="20621" ht="12.75" customHeight="1" x14ac:dyDescent="0.2"/>
    <row r="20622" ht="12.75" customHeight="1" x14ac:dyDescent="0.2"/>
    <row r="20623" ht="12.75" customHeight="1" x14ac:dyDescent="0.2"/>
    <row r="20624" ht="12.75" customHeight="1" x14ac:dyDescent="0.2"/>
    <row r="20625" ht="12.75" customHeight="1" x14ac:dyDescent="0.2"/>
    <row r="20626" ht="12.75" customHeight="1" x14ac:dyDescent="0.2"/>
    <row r="20627" ht="12.75" customHeight="1" x14ac:dyDescent="0.2"/>
    <row r="20628" ht="12.75" customHeight="1" x14ac:dyDescent="0.2"/>
    <row r="20629" ht="12.75" customHeight="1" x14ac:dyDescent="0.2"/>
    <row r="20630" ht="12.75" customHeight="1" x14ac:dyDescent="0.2"/>
    <row r="20631" ht="12.75" customHeight="1" x14ac:dyDescent="0.2"/>
    <row r="20632" ht="12.75" customHeight="1" x14ac:dyDescent="0.2"/>
    <row r="20633" ht="12.75" customHeight="1" x14ac:dyDescent="0.2"/>
    <row r="20634" ht="12.75" customHeight="1" x14ac:dyDescent="0.2"/>
    <row r="20635" ht="12.75" customHeight="1" x14ac:dyDescent="0.2"/>
    <row r="20636" ht="12.75" customHeight="1" x14ac:dyDescent="0.2"/>
    <row r="20637" ht="12.75" customHeight="1" x14ac:dyDescent="0.2"/>
    <row r="20638" ht="12.75" customHeight="1" x14ac:dyDescent="0.2"/>
    <row r="20639" ht="12.75" customHeight="1" x14ac:dyDescent="0.2"/>
    <row r="20640" ht="12.75" customHeight="1" x14ac:dyDescent="0.2"/>
    <row r="20641" ht="12.75" customHeight="1" x14ac:dyDescent="0.2"/>
    <row r="20642" ht="12.75" customHeight="1" x14ac:dyDescent="0.2"/>
    <row r="20643" ht="12.75" customHeight="1" x14ac:dyDescent="0.2"/>
    <row r="20644" ht="12.75" customHeight="1" x14ac:dyDescent="0.2"/>
    <row r="20645" ht="12.75" customHeight="1" x14ac:dyDescent="0.2"/>
    <row r="20646" ht="12.75" customHeight="1" x14ac:dyDescent="0.2"/>
    <row r="20647" ht="12.75" customHeight="1" x14ac:dyDescent="0.2"/>
    <row r="20648" ht="12.75" customHeight="1" x14ac:dyDescent="0.2"/>
    <row r="20649" ht="12.75" customHeight="1" x14ac:dyDescent="0.2"/>
    <row r="20650" ht="12.75" customHeight="1" x14ac:dyDescent="0.2"/>
    <row r="20651" ht="12.75" customHeight="1" x14ac:dyDescent="0.2"/>
    <row r="20652" ht="12.75" customHeight="1" x14ac:dyDescent="0.2"/>
    <row r="20653" ht="12.75" customHeight="1" x14ac:dyDescent="0.2"/>
    <row r="20654" ht="12.75" customHeight="1" x14ac:dyDescent="0.2"/>
    <row r="20655" ht="12.75" customHeight="1" x14ac:dyDescent="0.2"/>
    <row r="20656" ht="12.75" customHeight="1" x14ac:dyDescent="0.2"/>
    <row r="20657" ht="12.75" customHeight="1" x14ac:dyDescent="0.2"/>
    <row r="20658" ht="12.75" customHeight="1" x14ac:dyDescent="0.2"/>
    <row r="20659" ht="12.75" customHeight="1" x14ac:dyDescent="0.2"/>
    <row r="20660" ht="12.75" customHeight="1" x14ac:dyDescent="0.2"/>
    <row r="20661" ht="12.75" customHeight="1" x14ac:dyDescent="0.2"/>
    <row r="20662" ht="12.75" customHeight="1" x14ac:dyDescent="0.2"/>
    <row r="20663" ht="12.75" customHeight="1" x14ac:dyDescent="0.2"/>
    <row r="20664" ht="12.75" customHeight="1" x14ac:dyDescent="0.2"/>
    <row r="20665" ht="12.75" customHeight="1" x14ac:dyDescent="0.2"/>
    <row r="20666" ht="12.75" customHeight="1" x14ac:dyDescent="0.2"/>
    <row r="20667" ht="12.75" customHeight="1" x14ac:dyDescent="0.2"/>
    <row r="20668" ht="12.75" customHeight="1" x14ac:dyDescent="0.2"/>
    <row r="20669" ht="12.75" customHeight="1" x14ac:dyDescent="0.2"/>
    <row r="20670" ht="12.75" customHeight="1" x14ac:dyDescent="0.2"/>
    <row r="20671" ht="12.75" customHeight="1" x14ac:dyDescent="0.2"/>
    <row r="20672" ht="12.75" customHeight="1" x14ac:dyDescent="0.2"/>
    <row r="20673" ht="12.75" customHeight="1" x14ac:dyDescent="0.2"/>
    <row r="20674" ht="12.75" customHeight="1" x14ac:dyDescent="0.2"/>
    <row r="20675" ht="12.75" customHeight="1" x14ac:dyDescent="0.2"/>
    <row r="20676" ht="12.75" customHeight="1" x14ac:dyDescent="0.2"/>
    <row r="20677" ht="12.75" customHeight="1" x14ac:dyDescent="0.2"/>
    <row r="20678" ht="12.75" customHeight="1" x14ac:dyDescent="0.2"/>
    <row r="20679" ht="12.75" customHeight="1" x14ac:dyDescent="0.2"/>
    <row r="20680" ht="12.75" customHeight="1" x14ac:dyDescent="0.2"/>
    <row r="20681" ht="12.75" customHeight="1" x14ac:dyDescent="0.2"/>
    <row r="20682" ht="12.75" customHeight="1" x14ac:dyDescent="0.2"/>
    <row r="20683" ht="12.75" customHeight="1" x14ac:dyDescent="0.2"/>
    <row r="20684" ht="12.75" customHeight="1" x14ac:dyDescent="0.2"/>
    <row r="20685" ht="12.75" customHeight="1" x14ac:dyDescent="0.2"/>
    <row r="20686" ht="12.75" customHeight="1" x14ac:dyDescent="0.2"/>
    <row r="20687" ht="12.75" customHeight="1" x14ac:dyDescent="0.2"/>
    <row r="20688" ht="12.75" customHeight="1" x14ac:dyDescent="0.2"/>
    <row r="20689" ht="12.75" customHeight="1" x14ac:dyDescent="0.2"/>
    <row r="20690" ht="12.75" customHeight="1" x14ac:dyDescent="0.2"/>
    <row r="20691" ht="12.75" customHeight="1" x14ac:dyDescent="0.2"/>
    <row r="20692" ht="12.75" customHeight="1" x14ac:dyDescent="0.2"/>
    <row r="20693" ht="12.75" customHeight="1" x14ac:dyDescent="0.2"/>
    <row r="20694" ht="12.75" customHeight="1" x14ac:dyDescent="0.2"/>
    <row r="20695" ht="12.75" customHeight="1" x14ac:dyDescent="0.2"/>
    <row r="20696" ht="12.75" customHeight="1" x14ac:dyDescent="0.2"/>
    <row r="20697" ht="12.75" customHeight="1" x14ac:dyDescent="0.2"/>
    <row r="20698" ht="12.75" customHeight="1" x14ac:dyDescent="0.2"/>
    <row r="20699" ht="12.75" customHeight="1" x14ac:dyDescent="0.2"/>
    <row r="20700" ht="12.75" customHeight="1" x14ac:dyDescent="0.2"/>
    <row r="20701" ht="12.75" customHeight="1" x14ac:dyDescent="0.2"/>
    <row r="20702" ht="12.75" customHeight="1" x14ac:dyDescent="0.2"/>
    <row r="20703" ht="12.75" customHeight="1" x14ac:dyDescent="0.2"/>
    <row r="20704" ht="12.75" customHeight="1" x14ac:dyDescent="0.2"/>
    <row r="20705" ht="12.75" customHeight="1" x14ac:dyDescent="0.2"/>
    <row r="20706" ht="12.75" customHeight="1" x14ac:dyDescent="0.2"/>
    <row r="20707" ht="12.75" customHeight="1" x14ac:dyDescent="0.2"/>
    <row r="20708" ht="12.75" customHeight="1" x14ac:dyDescent="0.2"/>
    <row r="20709" ht="12.75" customHeight="1" x14ac:dyDescent="0.2"/>
    <row r="20710" ht="12.75" customHeight="1" x14ac:dyDescent="0.2"/>
    <row r="20711" ht="12.75" customHeight="1" x14ac:dyDescent="0.2"/>
    <row r="20712" ht="12.75" customHeight="1" x14ac:dyDescent="0.2"/>
    <row r="20713" ht="12.75" customHeight="1" x14ac:dyDescent="0.2"/>
    <row r="20714" ht="12.75" customHeight="1" x14ac:dyDescent="0.2"/>
    <row r="20715" ht="12.75" customHeight="1" x14ac:dyDescent="0.2"/>
    <row r="20716" ht="12.75" customHeight="1" x14ac:dyDescent="0.2"/>
    <row r="20717" ht="12.75" customHeight="1" x14ac:dyDescent="0.2"/>
    <row r="20718" ht="12.75" customHeight="1" x14ac:dyDescent="0.2"/>
    <row r="20719" ht="12.75" customHeight="1" x14ac:dyDescent="0.2"/>
    <row r="20720" ht="12.75" customHeight="1" x14ac:dyDescent="0.2"/>
    <row r="20721" ht="12.75" customHeight="1" x14ac:dyDescent="0.2"/>
    <row r="20722" ht="12.75" customHeight="1" x14ac:dyDescent="0.2"/>
    <row r="20723" ht="12.75" customHeight="1" x14ac:dyDescent="0.2"/>
    <row r="20724" ht="12.75" customHeight="1" x14ac:dyDescent="0.2"/>
    <row r="20725" ht="12.75" customHeight="1" x14ac:dyDescent="0.2"/>
    <row r="20726" ht="12.75" customHeight="1" x14ac:dyDescent="0.2"/>
    <row r="20727" ht="12.75" customHeight="1" x14ac:dyDescent="0.2"/>
    <row r="20728" ht="12.75" customHeight="1" x14ac:dyDescent="0.2"/>
    <row r="20729" ht="12.75" customHeight="1" x14ac:dyDescent="0.2"/>
    <row r="20730" ht="12.75" customHeight="1" x14ac:dyDescent="0.2"/>
    <row r="20731" ht="12.75" customHeight="1" x14ac:dyDescent="0.2"/>
    <row r="20732" ht="12.75" customHeight="1" x14ac:dyDescent="0.2"/>
    <row r="20733" ht="12.75" customHeight="1" x14ac:dyDescent="0.2"/>
    <row r="20734" ht="12.75" customHeight="1" x14ac:dyDescent="0.2"/>
    <row r="20735" ht="12.75" customHeight="1" x14ac:dyDescent="0.2"/>
    <row r="20736" ht="12.75" customHeight="1" x14ac:dyDescent="0.2"/>
    <row r="20737" ht="12.75" customHeight="1" x14ac:dyDescent="0.2"/>
    <row r="20738" ht="12.75" customHeight="1" x14ac:dyDescent="0.2"/>
    <row r="20739" ht="12.75" customHeight="1" x14ac:dyDescent="0.2"/>
    <row r="20740" ht="12.75" customHeight="1" x14ac:dyDescent="0.2"/>
    <row r="20741" ht="12.75" customHeight="1" x14ac:dyDescent="0.2"/>
    <row r="20742" ht="12.75" customHeight="1" x14ac:dyDescent="0.2"/>
    <row r="20743" ht="12.75" customHeight="1" x14ac:dyDescent="0.2"/>
    <row r="20744" ht="12.75" customHeight="1" x14ac:dyDescent="0.2"/>
    <row r="20745" ht="12.75" customHeight="1" x14ac:dyDescent="0.2"/>
    <row r="20746" ht="12.75" customHeight="1" x14ac:dyDescent="0.2"/>
    <row r="20747" ht="12.75" customHeight="1" x14ac:dyDescent="0.2"/>
    <row r="20748" ht="12.75" customHeight="1" x14ac:dyDescent="0.2"/>
    <row r="20749" ht="12.75" customHeight="1" x14ac:dyDescent="0.2"/>
    <row r="20750" ht="12.75" customHeight="1" x14ac:dyDescent="0.2"/>
    <row r="20751" ht="12.75" customHeight="1" x14ac:dyDescent="0.2"/>
    <row r="20752" ht="12.75" customHeight="1" x14ac:dyDescent="0.2"/>
    <row r="20753" ht="12.75" customHeight="1" x14ac:dyDescent="0.2"/>
    <row r="20754" ht="12.75" customHeight="1" x14ac:dyDescent="0.2"/>
    <row r="20755" ht="12.75" customHeight="1" x14ac:dyDescent="0.2"/>
    <row r="20756" ht="12.75" customHeight="1" x14ac:dyDescent="0.2"/>
    <row r="20757" ht="12.75" customHeight="1" x14ac:dyDescent="0.2"/>
    <row r="20758" ht="12.75" customHeight="1" x14ac:dyDescent="0.2"/>
    <row r="20759" ht="12.75" customHeight="1" x14ac:dyDescent="0.2"/>
    <row r="20760" ht="12.75" customHeight="1" x14ac:dyDescent="0.2"/>
    <row r="20761" ht="12.75" customHeight="1" x14ac:dyDescent="0.2"/>
    <row r="20762" ht="12.75" customHeight="1" x14ac:dyDescent="0.2"/>
    <row r="20763" ht="12.75" customHeight="1" x14ac:dyDescent="0.2"/>
    <row r="20764" ht="12.75" customHeight="1" x14ac:dyDescent="0.2"/>
    <row r="20765" ht="12.75" customHeight="1" x14ac:dyDescent="0.2"/>
    <row r="20766" ht="12.75" customHeight="1" x14ac:dyDescent="0.2"/>
    <row r="20767" ht="12.75" customHeight="1" x14ac:dyDescent="0.2"/>
    <row r="20768" ht="12.75" customHeight="1" x14ac:dyDescent="0.2"/>
    <row r="20769" ht="12.75" customHeight="1" x14ac:dyDescent="0.2"/>
    <row r="20770" ht="12.75" customHeight="1" x14ac:dyDescent="0.2"/>
    <row r="20771" ht="12.75" customHeight="1" x14ac:dyDescent="0.2"/>
    <row r="20772" ht="12.75" customHeight="1" x14ac:dyDescent="0.2"/>
    <row r="20773" ht="12.75" customHeight="1" x14ac:dyDescent="0.2"/>
    <row r="20774" ht="12.75" customHeight="1" x14ac:dyDescent="0.2"/>
    <row r="20775" ht="12.75" customHeight="1" x14ac:dyDescent="0.2"/>
    <row r="20776" ht="12.75" customHeight="1" x14ac:dyDescent="0.2"/>
    <row r="20777" ht="12.75" customHeight="1" x14ac:dyDescent="0.2"/>
    <row r="20778" ht="12.75" customHeight="1" x14ac:dyDescent="0.2"/>
    <row r="20779" ht="12.75" customHeight="1" x14ac:dyDescent="0.2"/>
    <row r="20780" ht="12.75" customHeight="1" x14ac:dyDescent="0.2"/>
    <row r="20781" ht="12.75" customHeight="1" x14ac:dyDescent="0.2"/>
    <row r="20782" ht="12.75" customHeight="1" x14ac:dyDescent="0.2"/>
    <row r="20783" ht="12.75" customHeight="1" x14ac:dyDescent="0.2"/>
    <row r="20784" ht="12.75" customHeight="1" x14ac:dyDescent="0.2"/>
    <row r="20785" ht="12.75" customHeight="1" x14ac:dyDescent="0.2"/>
    <row r="20786" ht="12.75" customHeight="1" x14ac:dyDescent="0.2"/>
    <row r="20787" ht="12.75" customHeight="1" x14ac:dyDescent="0.2"/>
    <row r="20788" ht="12.75" customHeight="1" x14ac:dyDescent="0.2"/>
    <row r="20789" ht="12.75" customHeight="1" x14ac:dyDescent="0.2"/>
    <row r="20790" ht="12.75" customHeight="1" x14ac:dyDescent="0.2"/>
    <row r="20791" ht="12.75" customHeight="1" x14ac:dyDescent="0.2"/>
    <row r="20792" ht="12.75" customHeight="1" x14ac:dyDescent="0.2"/>
    <row r="20793" ht="12.75" customHeight="1" x14ac:dyDescent="0.2"/>
    <row r="20794" ht="12.75" customHeight="1" x14ac:dyDescent="0.2"/>
    <row r="20795" ht="12.75" customHeight="1" x14ac:dyDescent="0.2"/>
    <row r="20796" ht="12.75" customHeight="1" x14ac:dyDescent="0.2"/>
    <row r="20797" ht="12.75" customHeight="1" x14ac:dyDescent="0.2"/>
    <row r="20798" ht="12.75" customHeight="1" x14ac:dyDescent="0.2"/>
    <row r="20799" ht="12.75" customHeight="1" x14ac:dyDescent="0.2"/>
    <row r="20800" ht="12.75" customHeight="1" x14ac:dyDescent="0.2"/>
    <row r="20801" ht="12.75" customHeight="1" x14ac:dyDescent="0.2"/>
    <row r="20802" ht="12.75" customHeight="1" x14ac:dyDescent="0.2"/>
    <row r="20803" ht="12.75" customHeight="1" x14ac:dyDescent="0.2"/>
    <row r="20804" ht="12.75" customHeight="1" x14ac:dyDescent="0.2"/>
    <row r="20805" ht="12.75" customHeight="1" x14ac:dyDescent="0.2"/>
    <row r="20806" ht="12.75" customHeight="1" x14ac:dyDescent="0.2"/>
    <row r="20807" ht="12.75" customHeight="1" x14ac:dyDescent="0.2"/>
    <row r="20808" ht="12.75" customHeight="1" x14ac:dyDescent="0.2"/>
    <row r="20809" ht="12.75" customHeight="1" x14ac:dyDescent="0.2"/>
    <row r="20810" ht="12.75" customHeight="1" x14ac:dyDescent="0.2"/>
    <row r="20811" ht="12.75" customHeight="1" x14ac:dyDescent="0.2"/>
    <row r="20812" ht="12.75" customHeight="1" x14ac:dyDescent="0.2"/>
    <row r="20813" ht="12.75" customHeight="1" x14ac:dyDescent="0.2"/>
    <row r="20814" ht="12.75" customHeight="1" x14ac:dyDescent="0.2"/>
    <row r="20815" ht="12.75" customHeight="1" x14ac:dyDescent="0.2"/>
    <row r="20816" ht="12.75" customHeight="1" x14ac:dyDescent="0.2"/>
    <row r="20817" ht="12.75" customHeight="1" x14ac:dyDescent="0.2"/>
    <row r="20818" ht="12.75" customHeight="1" x14ac:dyDescent="0.2"/>
    <row r="20819" ht="12.75" customHeight="1" x14ac:dyDescent="0.2"/>
    <row r="20820" ht="12.75" customHeight="1" x14ac:dyDescent="0.2"/>
    <row r="20821" ht="12.75" customHeight="1" x14ac:dyDescent="0.2"/>
    <row r="20822" ht="12.75" customHeight="1" x14ac:dyDescent="0.2"/>
    <row r="20823" ht="12.75" customHeight="1" x14ac:dyDescent="0.2"/>
    <row r="20824" ht="12.75" customHeight="1" x14ac:dyDescent="0.2"/>
    <row r="20825" ht="12.75" customHeight="1" x14ac:dyDescent="0.2"/>
    <row r="20826" ht="12.75" customHeight="1" x14ac:dyDescent="0.2"/>
    <row r="20827" ht="12.75" customHeight="1" x14ac:dyDescent="0.2"/>
    <row r="20828" ht="12.75" customHeight="1" x14ac:dyDescent="0.2"/>
    <row r="20829" ht="12.75" customHeight="1" x14ac:dyDescent="0.2"/>
    <row r="20830" ht="12.75" customHeight="1" x14ac:dyDescent="0.2"/>
    <row r="20831" ht="12.75" customHeight="1" x14ac:dyDescent="0.2"/>
    <row r="20832" ht="12.75" customHeight="1" x14ac:dyDescent="0.2"/>
    <row r="20833" ht="12.75" customHeight="1" x14ac:dyDescent="0.2"/>
    <row r="20834" ht="12.75" customHeight="1" x14ac:dyDescent="0.2"/>
    <row r="20835" ht="12.75" customHeight="1" x14ac:dyDescent="0.2"/>
    <row r="20836" ht="12.75" customHeight="1" x14ac:dyDescent="0.2"/>
    <row r="20837" ht="12.75" customHeight="1" x14ac:dyDescent="0.2"/>
    <row r="20838" ht="12.75" customHeight="1" x14ac:dyDescent="0.2"/>
    <row r="20839" ht="12.75" customHeight="1" x14ac:dyDescent="0.2"/>
    <row r="20840" ht="12.75" customHeight="1" x14ac:dyDescent="0.2"/>
    <row r="20841" ht="12.75" customHeight="1" x14ac:dyDescent="0.2"/>
    <row r="20842" ht="12.75" customHeight="1" x14ac:dyDescent="0.2"/>
    <row r="20843" ht="12.75" customHeight="1" x14ac:dyDescent="0.2"/>
    <row r="20844" ht="12.75" customHeight="1" x14ac:dyDescent="0.2"/>
    <row r="20845" ht="12.75" customHeight="1" x14ac:dyDescent="0.2"/>
    <row r="20846" ht="12.75" customHeight="1" x14ac:dyDescent="0.2"/>
    <row r="20847" ht="12.75" customHeight="1" x14ac:dyDescent="0.2"/>
    <row r="20848" ht="12.75" customHeight="1" x14ac:dyDescent="0.2"/>
    <row r="20849" ht="12.75" customHeight="1" x14ac:dyDescent="0.2"/>
    <row r="20850" ht="12.75" customHeight="1" x14ac:dyDescent="0.2"/>
    <row r="20851" ht="12.75" customHeight="1" x14ac:dyDescent="0.2"/>
    <row r="20852" ht="12.75" customHeight="1" x14ac:dyDescent="0.2"/>
    <row r="20853" ht="12.75" customHeight="1" x14ac:dyDescent="0.2"/>
    <row r="20854" ht="12.75" customHeight="1" x14ac:dyDescent="0.2"/>
    <row r="20855" ht="12.75" customHeight="1" x14ac:dyDescent="0.2"/>
    <row r="20856" ht="12.75" customHeight="1" x14ac:dyDescent="0.2"/>
    <row r="20857" ht="12.75" customHeight="1" x14ac:dyDescent="0.2"/>
    <row r="20858" ht="12.75" customHeight="1" x14ac:dyDescent="0.2"/>
    <row r="20859" ht="12.75" customHeight="1" x14ac:dyDescent="0.2"/>
    <row r="20860" ht="12.75" customHeight="1" x14ac:dyDescent="0.2"/>
    <row r="20861" ht="12.75" customHeight="1" x14ac:dyDescent="0.2"/>
    <row r="20862" ht="12.75" customHeight="1" x14ac:dyDescent="0.2"/>
    <row r="20863" ht="12.75" customHeight="1" x14ac:dyDescent="0.2"/>
    <row r="20864" ht="12.75" customHeight="1" x14ac:dyDescent="0.2"/>
    <row r="20865" ht="12.75" customHeight="1" x14ac:dyDescent="0.2"/>
    <row r="20866" ht="12.75" customHeight="1" x14ac:dyDescent="0.2"/>
    <row r="20867" ht="12.75" customHeight="1" x14ac:dyDescent="0.2"/>
    <row r="20868" ht="12.75" customHeight="1" x14ac:dyDescent="0.2"/>
    <row r="20869" ht="12.75" customHeight="1" x14ac:dyDescent="0.2"/>
    <row r="20870" ht="12.75" customHeight="1" x14ac:dyDescent="0.2"/>
    <row r="20871" ht="12.75" customHeight="1" x14ac:dyDescent="0.2"/>
    <row r="20872" ht="12.75" customHeight="1" x14ac:dyDescent="0.2"/>
    <row r="20873" ht="12.75" customHeight="1" x14ac:dyDescent="0.2"/>
    <row r="20874" ht="12.75" customHeight="1" x14ac:dyDescent="0.2"/>
    <row r="20875" ht="12.75" customHeight="1" x14ac:dyDescent="0.2"/>
    <row r="20876" ht="12.75" customHeight="1" x14ac:dyDescent="0.2"/>
    <row r="20877" ht="12.75" customHeight="1" x14ac:dyDescent="0.2"/>
    <row r="20878" ht="12.75" customHeight="1" x14ac:dyDescent="0.2"/>
    <row r="20879" ht="12.75" customHeight="1" x14ac:dyDescent="0.2"/>
    <row r="20880" ht="12.75" customHeight="1" x14ac:dyDescent="0.2"/>
    <row r="20881" ht="12.75" customHeight="1" x14ac:dyDescent="0.2"/>
    <row r="20882" ht="12.75" customHeight="1" x14ac:dyDescent="0.2"/>
    <row r="20883" ht="12.75" customHeight="1" x14ac:dyDescent="0.2"/>
    <row r="20884" ht="12.75" customHeight="1" x14ac:dyDescent="0.2"/>
    <row r="20885" ht="12.75" customHeight="1" x14ac:dyDescent="0.2"/>
    <row r="20886" ht="12.75" customHeight="1" x14ac:dyDescent="0.2"/>
    <row r="20887" ht="12.75" customHeight="1" x14ac:dyDescent="0.2"/>
    <row r="20888" ht="12.75" customHeight="1" x14ac:dyDescent="0.2"/>
    <row r="20889" ht="12.75" customHeight="1" x14ac:dyDescent="0.2"/>
    <row r="20890" ht="12.75" customHeight="1" x14ac:dyDescent="0.2"/>
    <row r="20891" ht="12.75" customHeight="1" x14ac:dyDescent="0.2"/>
    <row r="20892" ht="12.75" customHeight="1" x14ac:dyDescent="0.2"/>
    <row r="20893" ht="12.75" customHeight="1" x14ac:dyDescent="0.2"/>
    <row r="20894" ht="12.75" customHeight="1" x14ac:dyDescent="0.2"/>
    <row r="20895" ht="12.75" customHeight="1" x14ac:dyDescent="0.2"/>
    <row r="20896" ht="12.75" customHeight="1" x14ac:dyDescent="0.2"/>
    <row r="20897" ht="12.75" customHeight="1" x14ac:dyDescent="0.2"/>
    <row r="20898" ht="12.75" customHeight="1" x14ac:dyDescent="0.2"/>
    <row r="20899" ht="12.75" customHeight="1" x14ac:dyDescent="0.2"/>
    <row r="20900" ht="12.75" customHeight="1" x14ac:dyDescent="0.2"/>
    <row r="20901" ht="12.75" customHeight="1" x14ac:dyDescent="0.2"/>
    <row r="20902" ht="12.75" customHeight="1" x14ac:dyDescent="0.2"/>
    <row r="20903" ht="12.75" customHeight="1" x14ac:dyDescent="0.2"/>
    <row r="20904" ht="12.75" customHeight="1" x14ac:dyDescent="0.2"/>
    <row r="20905" ht="12.75" customHeight="1" x14ac:dyDescent="0.2"/>
    <row r="20906" ht="12.75" customHeight="1" x14ac:dyDescent="0.2"/>
    <row r="20907" ht="12.75" customHeight="1" x14ac:dyDescent="0.2"/>
    <row r="20908" ht="12.75" customHeight="1" x14ac:dyDescent="0.2"/>
    <row r="20909" ht="12.75" customHeight="1" x14ac:dyDescent="0.2"/>
    <row r="20910" ht="12.75" customHeight="1" x14ac:dyDescent="0.2"/>
    <row r="20911" ht="12.75" customHeight="1" x14ac:dyDescent="0.2"/>
    <row r="20912" ht="12.75" customHeight="1" x14ac:dyDescent="0.2"/>
    <row r="20913" ht="12.75" customHeight="1" x14ac:dyDescent="0.2"/>
    <row r="20914" ht="12.75" customHeight="1" x14ac:dyDescent="0.2"/>
    <row r="20915" ht="12.75" customHeight="1" x14ac:dyDescent="0.2"/>
    <row r="20916" ht="12.75" customHeight="1" x14ac:dyDescent="0.2"/>
    <row r="20917" ht="12.75" customHeight="1" x14ac:dyDescent="0.2"/>
    <row r="20918" ht="12.75" customHeight="1" x14ac:dyDescent="0.2"/>
    <row r="20919" ht="12.75" customHeight="1" x14ac:dyDescent="0.2"/>
    <row r="20920" ht="12.75" customHeight="1" x14ac:dyDescent="0.2"/>
    <row r="20921" ht="12.75" customHeight="1" x14ac:dyDescent="0.2"/>
    <row r="20922" ht="12.75" customHeight="1" x14ac:dyDescent="0.2"/>
    <row r="20923" ht="12.75" customHeight="1" x14ac:dyDescent="0.2"/>
    <row r="20924" ht="12.75" customHeight="1" x14ac:dyDescent="0.2"/>
    <row r="20925" ht="12.75" customHeight="1" x14ac:dyDescent="0.2"/>
    <row r="20926" ht="12.75" customHeight="1" x14ac:dyDescent="0.2"/>
    <row r="20927" ht="12.75" customHeight="1" x14ac:dyDescent="0.2"/>
    <row r="20928" ht="12.75" customHeight="1" x14ac:dyDescent="0.2"/>
    <row r="20929" ht="12.75" customHeight="1" x14ac:dyDescent="0.2"/>
    <row r="20930" ht="12.75" customHeight="1" x14ac:dyDescent="0.2"/>
    <row r="20931" ht="12.75" customHeight="1" x14ac:dyDescent="0.2"/>
    <row r="20932" ht="12.75" customHeight="1" x14ac:dyDescent="0.2"/>
    <row r="20933" ht="12.75" customHeight="1" x14ac:dyDescent="0.2"/>
    <row r="20934" ht="12.75" customHeight="1" x14ac:dyDescent="0.2"/>
    <row r="20935" ht="12.75" customHeight="1" x14ac:dyDescent="0.2"/>
    <row r="20936" ht="12.75" customHeight="1" x14ac:dyDescent="0.2"/>
    <row r="20937" ht="12.75" customHeight="1" x14ac:dyDescent="0.2"/>
    <row r="20938" ht="12.75" customHeight="1" x14ac:dyDescent="0.2"/>
    <row r="20939" ht="12.75" customHeight="1" x14ac:dyDescent="0.2"/>
    <row r="20940" ht="12.75" customHeight="1" x14ac:dyDescent="0.2"/>
    <row r="20941" ht="12.75" customHeight="1" x14ac:dyDescent="0.2"/>
    <row r="20942" ht="12.75" customHeight="1" x14ac:dyDescent="0.2"/>
    <row r="20943" ht="12.75" customHeight="1" x14ac:dyDescent="0.2"/>
    <row r="20944" ht="12.75" customHeight="1" x14ac:dyDescent="0.2"/>
    <row r="20945" ht="12.75" customHeight="1" x14ac:dyDescent="0.2"/>
    <row r="20946" ht="12.75" customHeight="1" x14ac:dyDescent="0.2"/>
    <row r="20947" ht="12.75" customHeight="1" x14ac:dyDescent="0.2"/>
    <row r="20948" ht="12.75" customHeight="1" x14ac:dyDescent="0.2"/>
    <row r="20949" ht="12.75" customHeight="1" x14ac:dyDescent="0.2"/>
    <row r="20950" ht="12.75" customHeight="1" x14ac:dyDescent="0.2"/>
    <row r="20951" ht="12.75" customHeight="1" x14ac:dyDescent="0.2"/>
    <row r="20952" ht="12.75" customHeight="1" x14ac:dyDescent="0.2"/>
    <row r="20953" ht="12.75" customHeight="1" x14ac:dyDescent="0.2"/>
    <row r="20954" ht="12.75" customHeight="1" x14ac:dyDescent="0.2"/>
    <row r="20955" ht="12.75" customHeight="1" x14ac:dyDescent="0.2"/>
    <row r="20956" ht="12.75" customHeight="1" x14ac:dyDescent="0.2"/>
    <row r="20957" ht="12.75" customHeight="1" x14ac:dyDescent="0.2"/>
    <row r="20958" ht="12.75" customHeight="1" x14ac:dyDescent="0.2"/>
    <row r="20959" ht="12.75" customHeight="1" x14ac:dyDescent="0.2"/>
    <row r="20960" ht="12.75" customHeight="1" x14ac:dyDescent="0.2"/>
    <row r="20961" ht="12.75" customHeight="1" x14ac:dyDescent="0.2"/>
    <row r="20962" ht="12.75" customHeight="1" x14ac:dyDescent="0.2"/>
    <row r="20963" ht="12.75" customHeight="1" x14ac:dyDescent="0.2"/>
    <row r="20964" ht="12.75" customHeight="1" x14ac:dyDescent="0.2"/>
    <row r="20965" ht="12.75" customHeight="1" x14ac:dyDescent="0.2"/>
    <row r="20966" ht="12.75" customHeight="1" x14ac:dyDescent="0.2"/>
    <row r="20967" ht="12.75" customHeight="1" x14ac:dyDescent="0.2"/>
    <row r="20968" ht="12.75" customHeight="1" x14ac:dyDescent="0.2"/>
    <row r="20969" ht="12.75" customHeight="1" x14ac:dyDescent="0.2"/>
    <row r="20970" ht="12.75" customHeight="1" x14ac:dyDescent="0.2"/>
    <row r="20971" ht="12.75" customHeight="1" x14ac:dyDescent="0.2"/>
    <row r="20972" ht="12.75" customHeight="1" x14ac:dyDescent="0.2"/>
    <row r="20973" ht="12.75" customHeight="1" x14ac:dyDescent="0.2"/>
    <row r="20974" ht="12.75" customHeight="1" x14ac:dyDescent="0.2"/>
    <row r="20975" ht="12.75" customHeight="1" x14ac:dyDescent="0.2"/>
    <row r="20976" ht="12.75" customHeight="1" x14ac:dyDescent="0.2"/>
    <row r="20977" ht="12.75" customHeight="1" x14ac:dyDescent="0.2"/>
    <row r="20978" ht="12.75" customHeight="1" x14ac:dyDescent="0.2"/>
    <row r="20979" ht="12.75" customHeight="1" x14ac:dyDescent="0.2"/>
    <row r="20980" ht="12.75" customHeight="1" x14ac:dyDescent="0.2"/>
    <row r="20981" ht="12.75" customHeight="1" x14ac:dyDescent="0.2"/>
    <row r="20982" ht="12.75" customHeight="1" x14ac:dyDescent="0.2"/>
    <row r="20983" ht="12.75" customHeight="1" x14ac:dyDescent="0.2"/>
    <row r="20984" ht="12.75" customHeight="1" x14ac:dyDescent="0.2"/>
    <row r="20985" ht="12.75" customHeight="1" x14ac:dyDescent="0.2"/>
    <row r="20986" ht="12.75" customHeight="1" x14ac:dyDescent="0.2"/>
    <row r="20987" ht="12.75" customHeight="1" x14ac:dyDescent="0.2"/>
    <row r="20988" ht="12.75" customHeight="1" x14ac:dyDescent="0.2"/>
    <row r="20989" ht="12.75" customHeight="1" x14ac:dyDescent="0.2"/>
    <row r="20990" ht="12.75" customHeight="1" x14ac:dyDescent="0.2"/>
    <row r="20991" ht="12.75" customHeight="1" x14ac:dyDescent="0.2"/>
    <row r="20992" ht="12.75" customHeight="1" x14ac:dyDescent="0.2"/>
    <row r="20993" ht="12.75" customHeight="1" x14ac:dyDescent="0.2"/>
    <row r="20994" ht="12.75" customHeight="1" x14ac:dyDescent="0.2"/>
    <row r="20995" ht="12.75" customHeight="1" x14ac:dyDescent="0.2"/>
    <row r="20996" ht="12.75" customHeight="1" x14ac:dyDescent="0.2"/>
    <row r="20997" ht="12.75" customHeight="1" x14ac:dyDescent="0.2"/>
    <row r="20998" ht="12.75" customHeight="1" x14ac:dyDescent="0.2"/>
    <row r="20999" ht="12.75" customHeight="1" x14ac:dyDescent="0.2"/>
    <row r="21000" ht="12.75" customHeight="1" x14ac:dyDescent="0.2"/>
    <row r="21001" ht="12.75" customHeight="1" x14ac:dyDescent="0.2"/>
    <row r="21002" ht="12.75" customHeight="1" x14ac:dyDescent="0.2"/>
    <row r="21003" ht="12.75" customHeight="1" x14ac:dyDescent="0.2"/>
    <row r="21004" ht="12.75" customHeight="1" x14ac:dyDescent="0.2"/>
    <row r="21005" ht="12.75" customHeight="1" x14ac:dyDescent="0.2"/>
    <row r="21006" ht="12.75" customHeight="1" x14ac:dyDescent="0.2"/>
    <row r="21007" ht="12.75" customHeight="1" x14ac:dyDescent="0.2"/>
    <row r="21008" ht="12.75" customHeight="1" x14ac:dyDescent="0.2"/>
    <row r="21009" ht="12.75" customHeight="1" x14ac:dyDescent="0.2"/>
    <row r="21010" ht="12.75" customHeight="1" x14ac:dyDescent="0.2"/>
    <row r="21011" ht="12.75" customHeight="1" x14ac:dyDescent="0.2"/>
    <row r="21012" ht="12.75" customHeight="1" x14ac:dyDescent="0.2"/>
    <row r="21013" ht="12.75" customHeight="1" x14ac:dyDescent="0.2"/>
    <row r="21014" ht="12.75" customHeight="1" x14ac:dyDescent="0.2"/>
    <row r="21015" ht="12.75" customHeight="1" x14ac:dyDescent="0.2"/>
    <row r="21016" ht="12.75" customHeight="1" x14ac:dyDescent="0.2"/>
    <row r="21017" ht="12.75" customHeight="1" x14ac:dyDescent="0.2"/>
    <row r="21018" ht="12.75" customHeight="1" x14ac:dyDescent="0.2"/>
    <row r="21019" ht="12.75" customHeight="1" x14ac:dyDescent="0.2"/>
    <row r="21020" ht="12.75" customHeight="1" x14ac:dyDescent="0.2"/>
    <row r="21021" ht="12.75" customHeight="1" x14ac:dyDescent="0.2"/>
    <row r="21022" ht="12.75" customHeight="1" x14ac:dyDescent="0.2"/>
    <row r="21023" ht="12.75" customHeight="1" x14ac:dyDescent="0.2"/>
    <row r="21024" ht="12.75" customHeight="1" x14ac:dyDescent="0.2"/>
    <row r="21025" ht="12.75" customHeight="1" x14ac:dyDescent="0.2"/>
    <row r="21026" ht="12.75" customHeight="1" x14ac:dyDescent="0.2"/>
    <row r="21027" ht="12.75" customHeight="1" x14ac:dyDescent="0.2"/>
    <row r="21028" ht="12.75" customHeight="1" x14ac:dyDescent="0.2"/>
    <row r="21029" ht="12.75" customHeight="1" x14ac:dyDescent="0.2"/>
    <row r="21030" ht="12.75" customHeight="1" x14ac:dyDescent="0.2"/>
    <row r="21031" ht="12.75" customHeight="1" x14ac:dyDescent="0.2"/>
    <row r="21032" ht="12.75" customHeight="1" x14ac:dyDescent="0.2"/>
    <row r="21033" ht="12.75" customHeight="1" x14ac:dyDescent="0.2"/>
    <row r="21034" ht="12.75" customHeight="1" x14ac:dyDescent="0.2"/>
    <row r="21035" ht="12.75" customHeight="1" x14ac:dyDescent="0.2"/>
    <row r="21036" ht="12.75" customHeight="1" x14ac:dyDescent="0.2"/>
    <row r="21037" ht="12.75" customHeight="1" x14ac:dyDescent="0.2"/>
    <row r="21038" ht="12.75" customHeight="1" x14ac:dyDescent="0.2"/>
    <row r="21039" ht="12.75" customHeight="1" x14ac:dyDescent="0.2"/>
    <row r="21040" ht="12.75" customHeight="1" x14ac:dyDescent="0.2"/>
    <row r="21041" ht="12.75" customHeight="1" x14ac:dyDescent="0.2"/>
    <row r="21042" ht="12.75" customHeight="1" x14ac:dyDescent="0.2"/>
    <row r="21043" ht="12.75" customHeight="1" x14ac:dyDescent="0.2"/>
    <row r="21044" ht="12.75" customHeight="1" x14ac:dyDescent="0.2"/>
    <row r="21045" ht="12.75" customHeight="1" x14ac:dyDescent="0.2"/>
    <row r="21046" ht="12.75" customHeight="1" x14ac:dyDescent="0.2"/>
    <row r="21047" ht="12.75" customHeight="1" x14ac:dyDescent="0.2"/>
    <row r="21048" ht="12.75" customHeight="1" x14ac:dyDescent="0.2"/>
    <row r="21049" ht="12.75" customHeight="1" x14ac:dyDescent="0.2"/>
    <row r="21050" ht="12.75" customHeight="1" x14ac:dyDescent="0.2"/>
    <row r="21051" ht="12.75" customHeight="1" x14ac:dyDescent="0.2"/>
    <row r="21052" ht="12.75" customHeight="1" x14ac:dyDescent="0.2"/>
    <row r="21053" ht="12.75" customHeight="1" x14ac:dyDescent="0.2"/>
    <row r="21054" ht="12.75" customHeight="1" x14ac:dyDescent="0.2"/>
    <row r="21055" ht="12.75" customHeight="1" x14ac:dyDescent="0.2"/>
    <row r="21056" ht="12.75" customHeight="1" x14ac:dyDescent="0.2"/>
    <row r="21057" ht="12.75" customHeight="1" x14ac:dyDescent="0.2"/>
    <row r="21058" ht="12.75" customHeight="1" x14ac:dyDescent="0.2"/>
    <row r="21059" ht="12.75" customHeight="1" x14ac:dyDescent="0.2"/>
    <row r="21060" ht="12.75" customHeight="1" x14ac:dyDescent="0.2"/>
    <row r="21061" ht="12.75" customHeight="1" x14ac:dyDescent="0.2"/>
    <row r="21062" ht="12.75" customHeight="1" x14ac:dyDescent="0.2"/>
    <row r="21063" ht="12.75" customHeight="1" x14ac:dyDescent="0.2"/>
    <row r="21064" ht="12.75" customHeight="1" x14ac:dyDescent="0.2"/>
    <row r="21065" ht="12.75" customHeight="1" x14ac:dyDescent="0.2"/>
    <row r="21066" ht="12.75" customHeight="1" x14ac:dyDescent="0.2"/>
    <row r="21067" ht="12.75" customHeight="1" x14ac:dyDescent="0.2"/>
    <row r="21068" ht="12.75" customHeight="1" x14ac:dyDescent="0.2"/>
    <row r="21069" ht="12.75" customHeight="1" x14ac:dyDescent="0.2"/>
    <row r="21070" ht="12.75" customHeight="1" x14ac:dyDescent="0.2"/>
    <row r="21071" ht="12.75" customHeight="1" x14ac:dyDescent="0.2"/>
    <row r="21072" ht="12.75" customHeight="1" x14ac:dyDescent="0.2"/>
    <row r="21073" ht="12.75" customHeight="1" x14ac:dyDescent="0.2"/>
    <row r="21074" ht="12.75" customHeight="1" x14ac:dyDescent="0.2"/>
    <row r="21075" ht="12.75" customHeight="1" x14ac:dyDescent="0.2"/>
    <row r="21076" ht="12.75" customHeight="1" x14ac:dyDescent="0.2"/>
    <row r="21077" ht="12.75" customHeight="1" x14ac:dyDescent="0.2"/>
    <row r="21078" ht="12.75" customHeight="1" x14ac:dyDescent="0.2"/>
    <row r="21079" ht="12.75" customHeight="1" x14ac:dyDescent="0.2"/>
    <row r="21080" ht="12.75" customHeight="1" x14ac:dyDescent="0.2"/>
    <row r="21081" ht="12.75" customHeight="1" x14ac:dyDescent="0.2"/>
    <row r="21082" ht="12.75" customHeight="1" x14ac:dyDescent="0.2"/>
    <row r="21083" ht="12.75" customHeight="1" x14ac:dyDescent="0.2"/>
    <row r="21084" ht="12.75" customHeight="1" x14ac:dyDescent="0.2"/>
    <row r="21085" ht="12.75" customHeight="1" x14ac:dyDescent="0.2"/>
    <row r="21086" ht="12.75" customHeight="1" x14ac:dyDescent="0.2"/>
    <row r="21087" ht="12.75" customHeight="1" x14ac:dyDescent="0.2"/>
    <row r="21088" ht="12.75" customHeight="1" x14ac:dyDescent="0.2"/>
    <row r="21089" ht="12.75" customHeight="1" x14ac:dyDescent="0.2"/>
    <row r="21090" ht="12.75" customHeight="1" x14ac:dyDescent="0.2"/>
    <row r="21091" ht="12.75" customHeight="1" x14ac:dyDescent="0.2"/>
    <row r="21092" ht="12.75" customHeight="1" x14ac:dyDescent="0.2"/>
    <row r="21093" ht="12.75" customHeight="1" x14ac:dyDescent="0.2"/>
    <row r="21094" ht="12.75" customHeight="1" x14ac:dyDescent="0.2"/>
    <row r="21095" ht="12.75" customHeight="1" x14ac:dyDescent="0.2"/>
    <row r="21096" ht="12.75" customHeight="1" x14ac:dyDescent="0.2"/>
    <row r="21097" ht="12.75" customHeight="1" x14ac:dyDescent="0.2"/>
    <row r="21098" ht="12.75" customHeight="1" x14ac:dyDescent="0.2"/>
    <row r="21099" ht="12.75" customHeight="1" x14ac:dyDescent="0.2"/>
    <row r="21100" ht="12.75" customHeight="1" x14ac:dyDescent="0.2"/>
    <row r="21101" ht="12.75" customHeight="1" x14ac:dyDescent="0.2"/>
    <row r="21102" ht="12.75" customHeight="1" x14ac:dyDescent="0.2"/>
    <row r="21103" ht="12.75" customHeight="1" x14ac:dyDescent="0.2"/>
    <row r="21104" ht="12.75" customHeight="1" x14ac:dyDescent="0.2"/>
    <row r="21105" ht="12.75" customHeight="1" x14ac:dyDescent="0.2"/>
    <row r="21106" ht="12.75" customHeight="1" x14ac:dyDescent="0.2"/>
    <row r="21107" ht="12.75" customHeight="1" x14ac:dyDescent="0.2"/>
    <row r="21108" ht="12.75" customHeight="1" x14ac:dyDescent="0.2"/>
    <row r="21109" ht="12.75" customHeight="1" x14ac:dyDescent="0.2"/>
    <row r="21110" ht="12.75" customHeight="1" x14ac:dyDescent="0.2"/>
    <row r="21111" ht="12.75" customHeight="1" x14ac:dyDescent="0.2"/>
    <row r="21112" ht="12.75" customHeight="1" x14ac:dyDescent="0.2"/>
    <row r="21113" ht="12.75" customHeight="1" x14ac:dyDescent="0.2"/>
    <row r="21114" ht="12.75" customHeight="1" x14ac:dyDescent="0.2"/>
    <row r="21115" ht="12.75" customHeight="1" x14ac:dyDescent="0.2"/>
    <row r="21116" ht="12.75" customHeight="1" x14ac:dyDescent="0.2"/>
    <row r="21117" ht="12.75" customHeight="1" x14ac:dyDescent="0.2"/>
    <row r="21118" ht="12.75" customHeight="1" x14ac:dyDescent="0.2"/>
    <row r="21119" ht="12.75" customHeight="1" x14ac:dyDescent="0.2"/>
    <row r="21120" ht="12.75" customHeight="1" x14ac:dyDescent="0.2"/>
    <row r="21121" ht="12.75" customHeight="1" x14ac:dyDescent="0.2"/>
    <row r="21122" ht="12.75" customHeight="1" x14ac:dyDescent="0.2"/>
    <row r="21123" ht="12.75" customHeight="1" x14ac:dyDescent="0.2"/>
    <row r="21124" ht="12.75" customHeight="1" x14ac:dyDescent="0.2"/>
    <row r="21125" ht="12.75" customHeight="1" x14ac:dyDescent="0.2"/>
    <row r="21126" ht="12.75" customHeight="1" x14ac:dyDescent="0.2"/>
    <row r="21127" ht="12.75" customHeight="1" x14ac:dyDescent="0.2"/>
    <row r="21128" ht="12.75" customHeight="1" x14ac:dyDescent="0.2"/>
    <row r="21129" ht="12.75" customHeight="1" x14ac:dyDescent="0.2"/>
    <row r="21130" ht="12.75" customHeight="1" x14ac:dyDescent="0.2"/>
    <row r="21131" ht="12.75" customHeight="1" x14ac:dyDescent="0.2"/>
    <row r="21132" ht="12.75" customHeight="1" x14ac:dyDescent="0.2"/>
    <row r="21133" ht="12.75" customHeight="1" x14ac:dyDescent="0.2"/>
    <row r="21134" ht="12.75" customHeight="1" x14ac:dyDescent="0.2"/>
    <row r="21135" ht="12.75" customHeight="1" x14ac:dyDescent="0.2"/>
    <row r="21136" ht="12.75" customHeight="1" x14ac:dyDescent="0.2"/>
    <row r="21137" ht="12.75" customHeight="1" x14ac:dyDescent="0.2"/>
    <row r="21138" ht="12.75" customHeight="1" x14ac:dyDescent="0.2"/>
    <row r="21139" ht="12.75" customHeight="1" x14ac:dyDescent="0.2"/>
    <row r="21140" ht="12.75" customHeight="1" x14ac:dyDescent="0.2"/>
    <row r="21141" ht="12.75" customHeight="1" x14ac:dyDescent="0.2"/>
    <row r="21142" ht="12.75" customHeight="1" x14ac:dyDescent="0.2"/>
    <row r="21143" ht="12.75" customHeight="1" x14ac:dyDescent="0.2"/>
    <row r="21144" ht="12.75" customHeight="1" x14ac:dyDescent="0.2"/>
    <row r="21145" ht="12.75" customHeight="1" x14ac:dyDescent="0.2"/>
    <row r="21146" ht="12.75" customHeight="1" x14ac:dyDescent="0.2"/>
    <row r="21147" ht="12.75" customHeight="1" x14ac:dyDescent="0.2"/>
    <row r="21148" ht="12.75" customHeight="1" x14ac:dyDescent="0.2"/>
    <row r="21149" ht="12.75" customHeight="1" x14ac:dyDescent="0.2"/>
    <row r="21150" ht="12.75" customHeight="1" x14ac:dyDescent="0.2"/>
    <row r="21151" ht="12.75" customHeight="1" x14ac:dyDescent="0.2"/>
    <row r="21152" ht="12.75" customHeight="1" x14ac:dyDescent="0.2"/>
    <row r="21153" ht="12.75" customHeight="1" x14ac:dyDescent="0.2"/>
    <row r="21154" ht="12.75" customHeight="1" x14ac:dyDescent="0.2"/>
    <row r="21155" ht="12.75" customHeight="1" x14ac:dyDescent="0.2"/>
    <row r="21156" ht="12.75" customHeight="1" x14ac:dyDescent="0.2"/>
    <row r="21157" ht="12.75" customHeight="1" x14ac:dyDescent="0.2"/>
    <row r="21158" ht="12.75" customHeight="1" x14ac:dyDescent="0.2"/>
    <row r="21159" ht="12.75" customHeight="1" x14ac:dyDescent="0.2"/>
    <row r="21160" ht="12.75" customHeight="1" x14ac:dyDescent="0.2"/>
    <row r="21161" ht="12.75" customHeight="1" x14ac:dyDescent="0.2"/>
    <row r="21162" ht="12.75" customHeight="1" x14ac:dyDescent="0.2"/>
    <row r="21163" ht="12.75" customHeight="1" x14ac:dyDescent="0.2"/>
    <row r="21164" ht="12.75" customHeight="1" x14ac:dyDescent="0.2"/>
    <row r="21165" ht="12.75" customHeight="1" x14ac:dyDescent="0.2"/>
    <row r="21166" ht="12.75" customHeight="1" x14ac:dyDescent="0.2"/>
    <row r="21167" ht="12.75" customHeight="1" x14ac:dyDescent="0.2"/>
    <row r="21168" ht="12.75" customHeight="1" x14ac:dyDescent="0.2"/>
    <row r="21169" ht="12.75" customHeight="1" x14ac:dyDescent="0.2"/>
    <row r="21170" ht="12.75" customHeight="1" x14ac:dyDescent="0.2"/>
    <row r="21171" ht="12.75" customHeight="1" x14ac:dyDescent="0.2"/>
    <row r="21172" ht="12.75" customHeight="1" x14ac:dyDescent="0.2"/>
    <row r="21173" ht="12.75" customHeight="1" x14ac:dyDescent="0.2"/>
    <row r="21174" ht="12.75" customHeight="1" x14ac:dyDescent="0.2"/>
    <row r="21175" ht="12.75" customHeight="1" x14ac:dyDescent="0.2"/>
    <row r="21176" ht="12.75" customHeight="1" x14ac:dyDescent="0.2"/>
    <row r="21177" ht="12.75" customHeight="1" x14ac:dyDescent="0.2"/>
    <row r="21178" ht="12.75" customHeight="1" x14ac:dyDescent="0.2"/>
    <row r="21179" ht="12.75" customHeight="1" x14ac:dyDescent="0.2"/>
    <row r="21180" ht="12.75" customHeight="1" x14ac:dyDescent="0.2"/>
    <row r="21181" ht="12.75" customHeight="1" x14ac:dyDescent="0.2"/>
    <row r="21182" ht="12.75" customHeight="1" x14ac:dyDescent="0.2"/>
    <row r="21183" ht="12.75" customHeight="1" x14ac:dyDescent="0.2"/>
    <row r="21184" ht="12.75" customHeight="1" x14ac:dyDescent="0.2"/>
    <row r="21185" ht="12.75" customHeight="1" x14ac:dyDescent="0.2"/>
    <row r="21186" ht="12.75" customHeight="1" x14ac:dyDescent="0.2"/>
    <row r="21187" ht="12.75" customHeight="1" x14ac:dyDescent="0.2"/>
    <row r="21188" ht="12.75" customHeight="1" x14ac:dyDescent="0.2"/>
    <row r="21189" ht="12.75" customHeight="1" x14ac:dyDescent="0.2"/>
    <row r="21190" ht="12.75" customHeight="1" x14ac:dyDescent="0.2"/>
    <row r="21191" ht="12.75" customHeight="1" x14ac:dyDescent="0.2"/>
    <row r="21192" ht="12.75" customHeight="1" x14ac:dyDescent="0.2"/>
    <row r="21193" ht="12.75" customHeight="1" x14ac:dyDescent="0.2"/>
    <row r="21194" ht="12.75" customHeight="1" x14ac:dyDescent="0.2"/>
    <row r="21195" ht="12.75" customHeight="1" x14ac:dyDescent="0.2"/>
    <row r="21196" ht="12.75" customHeight="1" x14ac:dyDescent="0.2"/>
    <row r="21197" ht="12.75" customHeight="1" x14ac:dyDescent="0.2"/>
    <row r="21198" ht="12.75" customHeight="1" x14ac:dyDescent="0.2"/>
    <row r="21199" ht="12.75" customHeight="1" x14ac:dyDescent="0.2"/>
    <row r="21200" ht="12.75" customHeight="1" x14ac:dyDescent="0.2"/>
    <row r="21201" ht="12.75" customHeight="1" x14ac:dyDescent="0.2"/>
    <row r="21202" ht="12.75" customHeight="1" x14ac:dyDescent="0.2"/>
    <row r="21203" ht="12.75" customHeight="1" x14ac:dyDescent="0.2"/>
    <row r="21204" ht="12.75" customHeight="1" x14ac:dyDescent="0.2"/>
    <row r="21205" ht="12.75" customHeight="1" x14ac:dyDescent="0.2"/>
    <row r="21206" ht="12.75" customHeight="1" x14ac:dyDescent="0.2"/>
    <row r="21207" ht="12.75" customHeight="1" x14ac:dyDescent="0.2"/>
    <row r="21208" ht="12.75" customHeight="1" x14ac:dyDescent="0.2"/>
    <row r="21209" ht="12.75" customHeight="1" x14ac:dyDescent="0.2"/>
    <row r="21210" ht="12.75" customHeight="1" x14ac:dyDescent="0.2"/>
    <row r="21211" ht="12.75" customHeight="1" x14ac:dyDescent="0.2"/>
    <row r="21212" ht="12.75" customHeight="1" x14ac:dyDescent="0.2"/>
    <row r="21213" ht="12.75" customHeight="1" x14ac:dyDescent="0.2"/>
    <row r="21214" ht="12.75" customHeight="1" x14ac:dyDescent="0.2"/>
    <row r="21215" ht="12.75" customHeight="1" x14ac:dyDescent="0.2"/>
    <row r="21216" ht="12.75" customHeight="1" x14ac:dyDescent="0.2"/>
    <row r="21217" ht="12.75" customHeight="1" x14ac:dyDescent="0.2"/>
    <row r="21218" ht="12.75" customHeight="1" x14ac:dyDescent="0.2"/>
    <row r="21219" ht="12.75" customHeight="1" x14ac:dyDescent="0.2"/>
    <row r="21220" ht="12.75" customHeight="1" x14ac:dyDescent="0.2"/>
    <row r="21221" ht="12.75" customHeight="1" x14ac:dyDescent="0.2"/>
    <row r="21222" ht="12.75" customHeight="1" x14ac:dyDescent="0.2"/>
    <row r="21223" ht="12.75" customHeight="1" x14ac:dyDescent="0.2"/>
    <row r="21224" ht="12.75" customHeight="1" x14ac:dyDescent="0.2"/>
    <row r="21225" ht="12.75" customHeight="1" x14ac:dyDescent="0.2"/>
    <row r="21226" ht="12.75" customHeight="1" x14ac:dyDescent="0.2"/>
    <row r="21227" ht="12.75" customHeight="1" x14ac:dyDescent="0.2"/>
    <row r="21228" ht="12.75" customHeight="1" x14ac:dyDescent="0.2"/>
    <row r="21229" ht="12.75" customHeight="1" x14ac:dyDescent="0.2"/>
    <row r="21230" ht="12.75" customHeight="1" x14ac:dyDescent="0.2"/>
    <row r="21231" ht="12.75" customHeight="1" x14ac:dyDescent="0.2"/>
    <row r="21232" ht="12.75" customHeight="1" x14ac:dyDescent="0.2"/>
    <row r="21233" ht="12.75" customHeight="1" x14ac:dyDescent="0.2"/>
    <row r="21234" ht="12.75" customHeight="1" x14ac:dyDescent="0.2"/>
    <row r="21235" ht="12.75" customHeight="1" x14ac:dyDescent="0.2"/>
    <row r="21236" ht="12.75" customHeight="1" x14ac:dyDescent="0.2"/>
    <row r="21237" ht="12.75" customHeight="1" x14ac:dyDescent="0.2"/>
    <row r="21238" ht="12.75" customHeight="1" x14ac:dyDescent="0.2"/>
    <row r="21239" ht="12.75" customHeight="1" x14ac:dyDescent="0.2"/>
    <row r="21240" ht="12.75" customHeight="1" x14ac:dyDescent="0.2"/>
    <row r="21241" ht="12.75" customHeight="1" x14ac:dyDescent="0.2"/>
    <row r="21242" ht="12.75" customHeight="1" x14ac:dyDescent="0.2"/>
    <row r="21243" ht="12.75" customHeight="1" x14ac:dyDescent="0.2"/>
    <row r="21244" ht="12.75" customHeight="1" x14ac:dyDescent="0.2"/>
    <row r="21245" ht="12.75" customHeight="1" x14ac:dyDescent="0.2"/>
    <row r="21246" ht="12.75" customHeight="1" x14ac:dyDescent="0.2"/>
    <row r="21247" ht="12.75" customHeight="1" x14ac:dyDescent="0.2"/>
    <row r="21248" ht="12.75" customHeight="1" x14ac:dyDescent="0.2"/>
    <row r="21249" ht="12.75" customHeight="1" x14ac:dyDescent="0.2"/>
    <row r="21250" ht="12.75" customHeight="1" x14ac:dyDescent="0.2"/>
    <row r="21251" ht="12.75" customHeight="1" x14ac:dyDescent="0.2"/>
    <row r="21252" ht="12.75" customHeight="1" x14ac:dyDescent="0.2"/>
    <row r="21253" ht="12.75" customHeight="1" x14ac:dyDescent="0.2"/>
    <row r="21254" ht="12.75" customHeight="1" x14ac:dyDescent="0.2"/>
    <row r="21255" ht="12.75" customHeight="1" x14ac:dyDescent="0.2"/>
    <row r="21256" ht="12.75" customHeight="1" x14ac:dyDescent="0.2"/>
    <row r="21257" ht="12.75" customHeight="1" x14ac:dyDescent="0.2"/>
    <row r="21258" ht="12.75" customHeight="1" x14ac:dyDescent="0.2"/>
    <row r="21259" ht="12.75" customHeight="1" x14ac:dyDescent="0.2"/>
    <row r="21260" ht="12.75" customHeight="1" x14ac:dyDescent="0.2"/>
    <row r="21261" ht="12.75" customHeight="1" x14ac:dyDescent="0.2"/>
    <row r="21262" ht="12.75" customHeight="1" x14ac:dyDescent="0.2"/>
    <row r="21263" ht="12.75" customHeight="1" x14ac:dyDescent="0.2"/>
    <row r="21264" ht="12.75" customHeight="1" x14ac:dyDescent="0.2"/>
    <row r="21265" ht="12.75" customHeight="1" x14ac:dyDescent="0.2"/>
    <row r="21266" ht="12.75" customHeight="1" x14ac:dyDescent="0.2"/>
    <row r="21267" ht="12.75" customHeight="1" x14ac:dyDescent="0.2"/>
    <row r="21268" ht="12.75" customHeight="1" x14ac:dyDescent="0.2"/>
    <row r="21269" ht="12.75" customHeight="1" x14ac:dyDescent="0.2"/>
    <row r="21270" ht="12.75" customHeight="1" x14ac:dyDescent="0.2"/>
    <row r="21271" ht="12.75" customHeight="1" x14ac:dyDescent="0.2"/>
    <row r="21272" ht="12.75" customHeight="1" x14ac:dyDescent="0.2"/>
    <row r="21273" ht="12.75" customHeight="1" x14ac:dyDescent="0.2"/>
    <row r="21274" ht="12.75" customHeight="1" x14ac:dyDescent="0.2"/>
    <row r="21275" ht="12.75" customHeight="1" x14ac:dyDescent="0.2"/>
    <row r="21276" ht="12.75" customHeight="1" x14ac:dyDescent="0.2"/>
    <row r="21277" ht="12.75" customHeight="1" x14ac:dyDescent="0.2"/>
    <row r="21278" ht="12.75" customHeight="1" x14ac:dyDescent="0.2"/>
    <row r="21279" ht="12.75" customHeight="1" x14ac:dyDescent="0.2"/>
    <row r="21280" ht="12.75" customHeight="1" x14ac:dyDescent="0.2"/>
    <row r="21281" ht="12.75" customHeight="1" x14ac:dyDescent="0.2"/>
    <row r="21282" ht="12.75" customHeight="1" x14ac:dyDescent="0.2"/>
    <row r="21283" ht="12.75" customHeight="1" x14ac:dyDescent="0.2"/>
    <row r="21284" ht="12.75" customHeight="1" x14ac:dyDescent="0.2"/>
    <row r="21285" ht="12.75" customHeight="1" x14ac:dyDescent="0.2"/>
    <row r="21286" ht="12.75" customHeight="1" x14ac:dyDescent="0.2"/>
    <row r="21287" ht="12.75" customHeight="1" x14ac:dyDescent="0.2"/>
    <row r="21288" ht="12.75" customHeight="1" x14ac:dyDescent="0.2"/>
    <row r="21289" ht="12.75" customHeight="1" x14ac:dyDescent="0.2"/>
    <row r="21290" ht="12.75" customHeight="1" x14ac:dyDescent="0.2"/>
    <row r="21291" ht="12.75" customHeight="1" x14ac:dyDescent="0.2"/>
    <row r="21292" ht="12.75" customHeight="1" x14ac:dyDescent="0.2"/>
    <row r="21293" ht="12.75" customHeight="1" x14ac:dyDescent="0.2"/>
    <row r="21294" ht="12.75" customHeight="1" x14ac:dyDescent="0.2"/>
    <row r="21295" ht="12.75" customHeight="1" x14ac:dyDescent="0.2"/>
    <row r="21296" ht="12.75" customHeight="1" x14ac:dyDescent="0.2"/>
    <row r="21297" ht="12.75" customHeight="1" x14ac:dyDescent="0.2"/>
    <row r="21298" ht="12.75" customHeight="1" x14ac:dyDescent="0.2"/>
    <row r="21299" ht="12.75" customHeight="1" x14ac:dyDescent="0.2"/>
    <row r="21300" ht="12.75" customHeight="1" x14ac:dyDescent="0.2"/>
    <row r="21301" ht="12.75" customHeight="1" x14ac:dyDescent="0.2"/>
    <row r="21302" ht="12.75" customHeight="1" x14ac:dyDescent="0.2"/>
    <row r="21303" ht="12.75" customHeight="1" x14ac:dyDescent="0.2"/>
    <row r="21304" ht="12.75" customHeight="1" x14ac:dyDescent="0.2"/>
    <row r="21305" ht="12.75" customHeight="1" x14ac:dyDescent="0.2"/>
    <row r="21306" ht="12.75" customHeight="1" x14ac:dyDescent="0.2"/>
    <row r="21307" ht="12.75" customHeight="1" x14ac:dyDescent="0.2"/>
    <row r="21308" ht="12.75" customHeight="1" x14ac:dyDescent="0.2"/>
    <row r="21309" ht="12.75" customHeight="1" x14ac:dyDescent="0.2"/>
    <row r="21310" ht="12.75" customHeight="1" x14ac:dyDescent="0.2"/>
    <row r="21311" ht="12.75" customHeight="1" x14ac:dyDescent="0.2"/>
    <row r="21312" ht="12.75" customHeight="1" x14ac:dyDescent="0.2"/>
    <row r="21313" ht="12.75" customHeight="1" x14ac:dyDescent="0.2"/>
    <row r="21314" ht="12.75" customHeight="1" x14ac:dyDescent="0.2"/>
    <row r="21315" ht="12.75" customHeight="1" x14ac:dyDescent="0.2"/>
    <row r="21316" ht="12.75" customHeight="1" x14ac:dyDescent="0.2"/>
    <row r="21317" ht="12.75" customHeight="1" x14ac:dyDescent="0.2"/>
    <row r="21318" ht="12.75" customHeight="1" x14ac:dyDescent="0.2"/>
    <row r="21319" ht="12.75" customHeight="1" x14ac:dyDescent="0.2"/>
    <row r="21320" ht="12.75" customHeight="1" x14ac:dyDescent="0.2"/>
    <row r="21321" ht="12.75" customHeight="1" x14ac:dyDescent="0.2"/>
    <row r="21322" ht="12.75" customHeight="1" x14ac:dyDescent="0.2"/>
    <row r="21323" ht="12.75" customHeight="1" x14ac:dyDescent="0.2"/>
    <row r="21324" ht="12.75" customHeight="1" x14ac:dyDescent="0.2"/>
    <row r="21325" ht="12.75" customHeight="1" x14ac:dyDescent="0.2"/>
    <row r="21326" ht="12.75" customHeight="1" x14ac:dyDescent="0.2"/>
    <row r="21327" ht="12.75" customHeight="1" x14ac:dyDescent="0.2"/>
    <row r="21328" ht="12.75" customHeight="1" x14ac:dyDescent="0.2"/>
    <row r="21329" ht="12.75" customHeight="1" x14ac:dyDescent="0.2"/>
    <row r="21330" ht="12.75" customHeight="1" x14ac:dyDescent="0.2"/>
    <row r="21331" ht="12.75" customHeight="1" x14ac:dyDescent="0.2"/>
    <row r="21332" ht="12.75" customHeight="1" x14ac:dyDescent="0.2"/>
    <row r="21333" ht="12.75" customHeight="1" x14ac:dyDescent="0.2"/>
    <row r="21334" ht="12.75" customHeight="1" x14ac:dyDescent="0.2"/>
    <row r="21335" ht="12.75" customHeight="1" x14ac:dyDescent="0.2"/>
    <row r="21336" ht="12.75" customHeight="1" x14ac:dyDescent="0.2"/>
    <row r="21337" ht="12.75" customHeight="1" x14ac:dyDescent="0.2"/>
    <row r="21338" ht="12.75" customHeight="1" x14ac:dyDescent="0.2"/>
    <row r="21339" ht="12.75" customHeight="1" x14ac:dyDescent="0.2"/>
    <row r="21340" ht="12.75" customHeight="1" x14ac:dyDescent="0.2"/>
    <row r="21341" ht="12.75" customHeight="1" x14ac:dyDescent="0.2"/>
    <row r="21342" ht="12.75" customHeight="1" x14ac:dyDescent="0.2"/>
    <row r="21343" ht="12.75" customHeight="1" x14ac:dyDescent="0.2"/>
    <row r="21344" ht="12.75" customHeight="1" x14ac:dyDescent="0.2"/>
    <row r="21345" ht="12.75" customHeight="1" x14ac:dyDescent="0.2"/>
    <row r="21346" ht="12.75" customHeight="1" x14ac:dyDescent="0.2"/>
    <row r="21347" ht="12.75" customHeight="1" x14ac:dyDescent="0.2"/>
    <row r="21348" ht="12.75" customHeight="1" x14ac:dyDescent="0.2"/>
    <row r="21349" ht="12.75" customHeight="1" x14ac:dyDescent="0.2"/>
    <row r="21350" ht="12.75" customHeight="1" x14ac:dyDescent="0.2"/>
    <row r="21351" ht="12.75" customHeight="1" x14ac:dyDescent="0.2"/>
    <row r="21352" ht="12.75" customHeight="1" x14ac:dyDescent="0.2"/>
    <row r="21353" ht="12.75" customHeight="1" x14ac:dyDescent="0.2"/>
    <row r="21354" ht="12.75" customHeight="1" x14ac:dyDescent="0.2"/>
    <row r="21355" ht="12.75" customHeight="1" x14ac:dyDescent="0.2"/>
    <row r="21356" ht="12.75" customHeight="1" x14ac:dyDescent="0.2"/>
    <row r="21357" ht="12.75" customHeight="1" x14ac:dyDescent="0.2"/>
    <row r="21358" ht="12.75" customHeight="1" x14ac:dyDescent="0.2"/>
    <row r="21359" ht="12.75" customHeight="1" x14ac:dyDescent="0.2"/>
    <row r="21360" ht="12.75" customHeight="1" x14ac:dyDescent="0.2"/>
    <row r="21361" ht="12.75" customHeight="1" x14ac:dyDescent="0.2"/>
    <row r="21362" ht="12.75" customHeight="1" x14ac:dyDescent="0.2"/>
    <row r="21363" ht="12.75" customHeight="1" x14ac:dyDescent="0.2"/>
    <row r="21364" ht="12.75" customHeight="1" x14ac:dyDescent="0.2"/>
    <row r="21365" ht="12.75" customHeight="1" x14ac:dyDescent="0.2"/>
    <row r="21366" ht="12.75" customHeight="1" x14ac:dyDescent="0.2"/>
    <row r="21367" ht="12.75" customHeight="1" x14ac:dyDescent="0.2"/>
    <row r="21368" ht="12.75" customHeight="1" x14ac:dyDescent="0.2"/>
    <row r="21369" ht="12.75" customHeight="1" x14ac:dyDescent="0.2"/>
    <row r="21370" ht="12.75" customHeight="1" x14ac:dyDescent="0.2"/>
    <row r="21371" ht="12.75" customHeight="1" x14ac:dyDescent="0.2"/>
    <row r="21372" ht="12.75" customHeight="1" x14ac:dyDescent="0.2"/>
    <row r="21373" ht="12.75" customHeight="1" x14ac:dyDescent="0.2"/>
    <row r="21374" ht="12.75" customHeight="1" x14ac:dyDescent="0.2"/>
    <row r="21375" ht="12.75" customHeight="1" x14ac:dyDescent="0.2"/>
    <row r="21376" ht="12.75" customHeight="1" x14ac:dyDescent="0.2"/>
    <row r="21377" ht="12.75" customHeight="1" x14ac:dyDescent="0.2"/>
    <row r="21378" ht="12.75" customHeight="1" x14ac:dyDescent="0.2"/>
    <row r="21379" ht="12.75" customHeight="1" x14ac:dyDescent="0.2"/>
    <row r="21380" ht="12.75" customHeight="1" x14ac:dyDescent="0.2"/>
    <row r="21381" ht="12.75" customHeight="1" x14ac:dyDescent="0.2"/>
    <row r="21382" ht="12.75" customHeight="1" x14ac:dyDescent="0.2"/>
    <row r="21383" ht="12.75" customHeight="1" x14ac:dyDescent="0.2"/>
    <row r="21384" ht="12.75" customHeight="1" x14ac:dyDescent="0.2"/>
    <row r="21385" ht="12.75" customHeight="1" x14ac:dyDescent="0.2"/>
    <row r="21386" ht="12.75" customHeight="1" x14ac:dyDescent="0.2"/>
    <row r="21387" ht="12.75" customHeight="1" x14ac:dyDescent="0.2"/>
    <row r="21388" ht="12.75" customHeight="1" x14ac:dyDescent="0.2"/>
    <row r="21389" ht="12.75" customHeight="1" x14ac:dyDescent="0.2"/>
    <row r="21390" ht="12.75" customHeight="1" x14ac:dyDescent="0.2"/>
    <row r="21391" ht="12.75" customHeight="1" x14ac:dyDescent="0.2"/>
    <row r="21392" ht="12.75" customHeight="1" x14ac:dyDescent="0.2"/>
    <row r="21393" ht="12.75" customHeight="1" x14ac:dyDescent="0.2"/>
    <row r="21394" ht="12.75" customHeight="1" x14ac:dyDescent="0.2"/>
    <row r="21395" ht="12.75" customHeight="1" x14ac:dyDescent="0.2"/>
    <row r="21396" ht="12.75" customHeight="1" x14ac:dyDescent="0.2"/>
    <row r="21397" ht="12.75" customHeight="1" x14ac:dyDescent="0.2"/>
    <row r="21398" ht="12.75" customHeight="1" x14ac:dyDescent="0.2"/>
    <row r="21399" ht="12.75" customHeight="1" x14ac:dyDescent="0.2"/>
    <row r="21400" ht="12.75" customHeight="1" x14ac:dyDescent="0.2"/>
    <row r="21401" ht="12.75" customHeight="1" x14ac:dyDescent="0.2"/>
    <row r="21402" ht="12.75" customHeight="1" x14ac:dyDescent="0.2"/>
    <row r="21403" ht="12.75" customHeight="1" x14ac:dyDescent="0.2"/>
    <row r="21404" ht="12.75" customHeight="1" x14ac:dyDescent="0.2"/>
    <row r="21405" ht="12.75" customHeight="1" x14ac:dyDescent="0.2"/>
    <row r="21406" ht="12.75" customHeight="1" x14ac:dyDescent="0.2"/>
    <row r="21407" ht="12.75" customHeight="1" x14ac:dyDescent="0.2"/>
    <row r="21408" ht="12.75" customHeight="1" x14ac:dyDescent="0.2"/>
    <row r="21409" ht="12.75" customHeight="1" x14ac:dyDescent="0.2"/>
    <row r="21410" ht="12.75" customHeight="1" x14ac:dyDescent="0.2"/>
    <row r="21411" ht="12.75" customHeight="1" x14ac:dyDescent="0.2"/>
    <row r="21412" ht="12.75" customHeight="1" x14ac:dyDescent="0.2"/>
    <row r="21413" ht="12.75" customHeight="1" x14ac:dyDescent="0.2"/>
    <row r="21414" ht="12.75" customHeight="1" x14ac:dyDescent="0.2"/>
    <row r="21415" ht="12.75" customHeight="1" x14ac:dyDescent="0.2"/>
    <row r="21416" ht="12.75" customHeight="1" x14ac:dyDescent="0.2"/>
    <row r="21417" ht="12.75" customHeight="1" x14ac:dyDescent="0.2"/>
    <row r="21418" ht="12.75" customHeight="1" x14ac:dyDescent="0.2"/>
    <row r="21419" ht="12.75" customHeight="1" x14ac:dyDescent="0.2"/>
    <row r="21420" ht="12.75" customHeight="1" x14ac:dyDescent="0.2"/>
    <row r="21421" ht="12.75" customHeight="1" x14ac:dyDescent="0.2"/>
    <row r="21422" ht="12.75" customHeight="1" x14ac:dyDescent="0.2"/>
    <row r="21423" ht="12.75" customHeight="1" x14ac:dyDescent="0.2"/>
    <row r="21424" ht="12.75" customHeight="1" x14ac:dyDescent="0.2"/>
    <row r="21425" ht="12.75" customHeight="1" x14ac:dyDescent="0.2"/>
    <row r="21426" ht="12.75" customHeight="1" x14ac:dyDescent="0.2"/>
    <row r="21427" ht="12.75" customHeight="1" x14ac:dyDescent="0.2"/>
    <row r="21428" ht="12.75" customHeight="1" x14ac:dyDescent="0.2"/>
    <row r="21429" ht="12.75" customHeight="1" x14ac:dyDescent="0.2"/>
    <row r="21430" ht="12.75" customHeight="1" x14ac:dyDescent="0.2"/>
    <row r="21431" ht="12.75" customHeight="1" x14ac:dyDescent="0.2"/>
    <row r="21432" ht="12.75" customHeight="1" x14ac:dyDescent="0.2"/>
    <row r="21433" ht="12.75" customHeight="1" x14ac:dyDescent="0.2"/>
    <row r="21434" ht="12.75" customHeight="1" x14ac:dyDescent="0.2"/>
    <row r="21435" ht="12.75" customHeight="1" x14ac:dyDescent="0.2"/>
    <row r="21436" ht="12.75" customHeight="1" x14ac:dyDescent="0.2"/>
    <row r="21437" ht="12.75" customHeight="1" x14ac:dyDescent="0.2"/>
    <row r="21438" ht="12.75" customHeight="1" x14ac:dyDescent="0.2"/>
    <row r="21439" ht="12.75" customHeight="1" x14ac:dyDescent="0.2"/>
    <row r="21440" ht="12.75" customHeight="1" x14ac:dyDescent="0.2"/>
    <row r="21441" ht="12.75" customHeight="1" x14ac:dyDescent="0.2"/>
    <row r="21442" ht="12.75" customHeight="1" x14ac:dyDescent="0.2"/>
    <row r="21443" ht="12.75" customHeight="1" x14ac:dyDescent="0.2"/>
    <row r="21444" ht="12.75" customHeight="1" x14ac:dyDescent="0.2"/>
    <row r="21445" ht="12.75" customHeight="1" x14ac:dyDescent="0.2"/>
    <row r="21446" ht="12.75" customHeight="1" x14ac:dyDescent="0.2"/>
    <row r="21447" ht="12.75" customHeight="1" x14ac:dyDescent="0.2"/>
    <row r="21448" ht="12.75" customHeight="1" x14ac:dyDescent="0.2"/>
    <row r="21449" ht="12.75" customHeight="1" x14ac:dyDescent="0.2"/>
    <row r="21450" ht="12.75" customHeight="1" x14ac:dyDescent="0.2"/>
    <row r="21451" ht="12.75" customHeight="1" x14ac:dyDescent="0.2"/>
    <row r="21452" ht="12.75" customHeight="1" x14ac:dyDescent="0.2"/>
    <row r="21453" ht="12.75" customHeight="1" x14ac:dyDescent="0.2"/>
    <row r="21454" ht="12.75" customHeight="1" x14ac:dyDescent="0.2"/>
    <row r="21455" ht="12.75" customHeight="1" x14ac:dyDescent="0.2"/>
    <row r="21456" ht="12.75" customHeight="1" x14ac:dyDescent="0.2"/>
    <row r="21457" ht="12.75" customHeight="1" x14ac:dyDescent="0.2"/>
    <row r="21458" ht="12.75" customHeight="1" x14ac:dyDescent="0.2"/>
    <row r="21459" ht="12.75" customHeight="1" x14ac:dyDescent="0.2"/>
    <row r="21460" ht="12.75" customHeight="1" x14ac:dyDescent="0.2"/>
    <row r="21461" ht="12.75" customHeight="1" x14ac:dyDescent="0.2"/>
    <row r="21462" ht="12.75" customHeight="1" x14ac:dyDescent="0.2"/>
    <row r="21463" ht="12.75" customHeight="1" x14ac:dyDescent="0.2"/>
    <row r="21464" ht="12.75" customHeight="1" x14ac:dyDescent="0.2"/>
    <row r="21465" ht="12.75" customHeight="1" x14ac:dyDescent="0.2"/>
    <row r="21466" ht="12.75" customHeight="1" x14ac:dyDescent="0.2"/>
    <row r="21467" ht="12.75" customHeight="1" x14ac:dyDescent="0.2"/>
    <row r="21468" ht="12.75" customHeight="1" x14ac:dyDescent="0.2"/>
    <row r="21469" ht="12.75" customHeight="1" x14ac:dyDescent="0.2"/>
    <row r="21470" ht="12.75" customHeight="1" x14ac:dyDescent="0.2"/>
    <row r="21471" ht="12.75" customHeight="1" x14ac:dyDescent="0.2"/>
    <row r="21472" ht="12.75" customHeight="1" x14ac:dyDescent="0.2"/>
    <row r="21473" ht="12.75" customHeight="1" x14ac:dyDescent="0.2"/>
    <row r="21474" ht="12.75" customHeight="1" x14ac:dyDescent="0.2"/>
    <row r="21475" ht="12.75" customHeight="1" x14ac:dyDescent="0.2"/>
    <row r="21476" ht="12.75" customHeight="1" x14ac:dyDescent="0.2"/>
    <row r="21477" ht="12.75" customHeight="1" x14ac:dyDescent="0.2"/>
    <row r="21478" ht="12.75" customHeight="1" x14ac:dyDescent="0.2"/>
    <row r="21479" ht="12.75" customHeight="1" x14ac:dyDescent="0.2"/>
    <row r="21480" ht="12.75" customHeight="1" x14ac:dyDescent="0.2"/>
    <row r="21481" ht="12.75" customHeight="1" x14ac:dyDescent="0.2"/>
    <row r="21482" ht="12.75" customHeight="1" x14ac:dyDescent="0.2"/>
    <row r="21483" ht="12.75" customHeight="1" x14ac:dyDescent="0.2"/>
    <row r="21484" ht="12.75" customHeight="1" x14ac:dyDescent="0.2"/>
    <row r="21485" ht="12.75" customHeight="1" x14ac:dyDescent="0.2"/>
    <row r="21486" ht="12.75" customHeight="1" x14ac:dyDescent="0.2"/>
    <row r="21487" ht="12.75" customHeight="1" x14ac:dyDescent="0.2"/>
    <row r="21488" ht="12.75" customHeight="1" x14ac:dyDescent="0.2"/>
    <row r="21489" ht="12.75" customHeight="1" x14ac:dyDescent="0.2"/>
    <row r="21490" ht="12.75" customHeight="1" x14ac:dyDescent="0.2"/>
    <row r="21491" ht="12.75" customHeight="1" x14ac:dyDescent="0.2"/>
    <row r="21492" ht="12.75" customHeight="1" x14ac:dyDescent="0.2"/>
    <row r="21493" ht="12.75" customHeight="1" x14ac:dyDescent="0.2"/>
    <row r="21494" ht="12.75" customHeight="1" x14ac:dyDescent="0.2"/>
    <row r="21495" ht="12.75" customHeight="1" x14ac:dyDescent="0.2"/>
    <row r="21496" ht="12.75" customHeight="1" x14ac:dyDescent="0.2"/>
    <row r="21497" ht="12.75" customHeight="1" x14ac:dyDescent="0.2"/>
    <row r="21498" ht="12.75" customHeight="1" x14ac:dyDescent="0.2"/>
    <row r="21499" ht="12.75" customHeight="1" x14ac:dyDescent="0.2"/>
    <row r="21500" ht="12.75" customHeight="1" x14ac:dyDescent="0.2"/>
    <row r="21501" ht="12.75" customHeight="1" x14ac:dyDescent="0.2"/>
    <row r="21502" ht="12.75" customHeight="1" x14ac:dyDescent="0.2"/>
    <row r="21503" ht="12.75" customHeight="1" x14ac:dyDescent="0.2"/>
    <row r="21504" ht="12.75" customHeight="1" x14ac:dyDescent="0.2"/>
    <row r="21505" ht="12.75" customHeight="1" x14ac:dyDescent="0.2"/>
    <row r="21506" ht="12.75" customHeight="1" x14ac:dyDescent="0.2"/>
    <row r="21507" ht="12.75" customHeight="1" x14ac:dyDescent="0.2"/>
    <row r="21508" ht="12.75" customHeight="1" x14ac:dyDescent="0.2"/>
    <row r="21509" ht="12.75" customHeight="1" x14ac:dyDescent="0.2"/>
    <row r="21510" ht="12.75" customHeight="1" x14ac:dyDescent="0.2"/>
    <row r="21511" ht="12.75" customHeight="1" x14ac:dyDescent="0.2"/>
    <row r="21512" ht="12.75" customHeight="1" x14ac:dyDescent="0.2"/>
    <row r="21513" ht="12.75" customHeight="1" x14ac:dyDescent="0.2"/>
    <row r="21514" ht="12.75" customHeight="1" x14ac:dyDescent="0.2"/>
    <row r="21515" ht="12.75" customHeight="1" x14ac:dyDescent="0.2"/>
    <row r="21516" ht="12.75" customHeight="1" x14ac:dyDescent="0.2"/>
    <row r="21517" ht="12.75" customHeight="1" x14ac:dyDescent="0.2"/>
    <row r="21518" ht="12.75" customHeight="1" x14ac:dyDescent="0.2"/>
    <row r="21519" ht="12.75" customHeight="1" x14ac:dyDescent="0.2"/>
    <row r="21520" ht="12.75" customHeight="1" x14ac:dyDescent="0.2"/>
    <row r="21521" ht="12.75" customHeight="1" x14ac:dyDescent="0.2"/>
    <row r="21522" ht="12.75" customHeight="1" x14ac:dyDescent="0.2"/>
    <row r="21523" ht="12.75" customHeight="1" x14ac:dyDescent="0.2"/>
    <row r="21524" ht="12.75" customHeight="1" x14ac:dyDescent="0.2"/>
    <row r="21525" ht="12.75" customHeight="1" x14ac:dyDescent="0.2"/>
    <row r="21526" ht="12.75" customHeight="1" x14ac:dyDescent="0.2"/>
    <row r="21527" ht="12.75" customHeight="1" x14ac:dyDescent="0.2"/>
    <row r="21528" ht="12.75" customHeight="1" x14ac:dyDescent="0.2"/>
    <row r="21529" ht="12.75" customHeight="1" x14ac:dyDescent="0.2"/>
    <row r="21530" ht="12.75" customHeight="1" x14ac:dyDescent="0.2"/>
    <row r="21531" ht="12.75" customHeight="1" x14ac:dyDescent="0.2"/>
    <row r="21532" ht="12.75" customHeight="1" x14ac:dyDescent="0.2"/>
    <row r="21533" ht="12.75" customHeight="1" x14ac:dyDescent="0.2"/>
    <row r="21534" ht="12.75" customHeight="1" x14ac:dyDescent="0.2"/>
    <row r="21535" ht="12.75" customHeight="1" x14ac:dyDescent="0.2"/>
    <row r="21536" ht="12.75" customHeight="1" x14ac:dyDescent="0.2"/>
    <row r="21537" ht="12.75" customHeight="1" x14ac:dyDescent="0.2"/>
    <row r="21538" ht="12.75" customHeight="1" x14ac:dyDescent="0.2"/>
    <row r="21539" ht="12.75" customHeight="1" x14ac:dyDescent="0.2"/>
    <row r="21540" ht="12.75" customHeight="1" x14ac:dyDescent="0.2"/>
    <row r="21541" ht="12.75" customHeight="1" x14ac:dyDescent="0.2"/>
    <row r="21542" ht="12.75" customHeight="1" x14ac:dyDescent="0.2"/>
    <row r="21543" ht="12.75" customHeight="1" x14ac:dyDescent="0.2"/>
    <row r="21544" ht="12.75" customHeight="1" x14ac:dyDescent="0.2"/>
    <row r="21545" ht="12.75" customHeight="1" x14ac:dyDescent="0.2"/>
    <row r="21546" ht="12.75" customHeight="1" x14ac:dyDescent="0.2"/>
    <row r="21547" ht="12.75" customHeight="1" x14ac:dyDescent="0.2"/>
    <row r="21548" ht="12.75" customHeight="1" x14ac:dyDescent="0.2"/>
    <row r="21549" ht="12.75" customHeight="1" x14ac:dyDescent="0.2"/>
    <row r="21550" ht="12.75" customHeight="1" x14ac:dyDescent="0.2"/>
    <row r="21551" ht="12.75" customHeight="1" x14ac:dyDescent="0.2"/>
    <row r="21552" ht="12.75" customHeight="1" x14ac:dyDescent="0.2"/>
    <row r="21553" ht="12.75" customHeight="1" x14ac:dyDescent="0.2"/>
    <row r="21554" ht="12.75" customHeight="1" x14ac:dyDescent="0.2"/>
    <row r="21555" ht="12.75" customHeight="1" x14ac:dyDescent="0.2"/>
    <row r="21556" ht="12.75" customHeight="1" x14ac:dyDescent="0.2"/>
    <row r="21557" ht="12.75" customHeight="1" x14ac:dyDescent="0.2"/>
    <row r="21558" ht="12.75" customHeight="1" x14ac:dyDescent="0.2"/>
    <row r="21559" ht="12.75" customHeight="1" x14ac:dyDescent="0.2"/>
    <row r="21560" ht="12.75" customHeight="1" x14ac:dyDescent="0.2"/>
    <row r="21561" ht="12.75" customHeight="1" x14ac:dyDescent="0.2"/>
    <row r="21562" ht="12.75" customHeight="1" x14ac:dyDescent="0.2"/>
    <row r="21563" ht="12.75" customHeight="1" x14ac:dyDescent="0.2"/>
    <row r="21564" ht="12.75" customHeight="1" x14ac:dyDescent="0.2"/>
    <row r="21565" ht="12.75" customHeight="1" x14ac:dyDescent="0.2"/>
    <row r="21566" ht="12.75" customHeight="1" x14ac:dyDescent="0.2"/>
    <row r="21567" ht="12.75" customHeight="1" x14ac:dyDescent="0.2"/>
    <row r="21568" ht="12.75" customHeight="1" x14ac:dyDescent="0.2"/>
    <row r="21569" ht="12.75" customHeight="1" x14ac:dyDescent="0.2"/>
    <row r="21570" ht="12.75" customHeight="1" x14ac:dyDescent="0.2"/>
    <row r="21571" ht="12.75" customHeight="1" x14ac:dyDescent="0.2"/>
    <row r="21572" ht="12.75" customHeight="1" x14ac:dyDescent="0.2"/>
    <row r="21573" ht="12.75" customHeight="1" x14ac:dyDescent="0.2"/>
    <row r="21574" ht="12.75" customHeight="1" x14ac:dyDescent="0.2"/>
    <row r="21575" ht="12.75" customHeight="1" x14ac:dyDescent="0.2"/>
    <row r="21576" ht="12.75" customHeight="1" x14ac:dyDescent="0.2"/>
    <row r="21577" ht="12.75" customHeight="1" x14ac:dyDescent="0.2"/>
    <row r="21578" ht="12.75" customHeight="1" x14ac:dyDescent="0.2"/>
    <row r="21579" ht="12.75" customHeight="1" x14ac:dyDescent="0.2"/>
    <row r="21580" ht="12.75" customHeight="1" x14ac:dyDescent="0.2"/>
    <row r="21581" ht="12.75" customHeight="1" x14ac:dyDescent="0.2"/>
    <row r="21582" ht="12.75" customHeight="1" x14ac:dyDescent="0.2"/>
    <row r="21583" ht="12.75" customHeight="1" x14ac:dyDescent="0.2"/>
    <row r="21584" ht="12.75" customHeight="1" x14ac:dyDescent="0.2"/>
    <row r="21585" ht="12.75" customHeight="1" x14ac:dyDescent="0.2"/>
    <row r="21586" ht="12.75" customHeight="1" x14ac:dyDescent="0.2"/>
    <row r="21587" ht="12.75" customHeight="1" x14ac:dyDescent="0.2"/>
    <row r="21588" ht="12.75" customHeight="1" x14ac:dyDescent="0.2"/>
    <row r="21589" ht="12.75" customHeight="1" x14ac:dyDescent="0.2"/>
    <row r="21590" ht="12.75" customHeight="1" x14ac:dyDescent="0.2"/>
    <row r="21591" ht="12.75" customHeight="1" x14ac:dyDescent="0.2"/>
    <row r="21592" ht="12.75" customHeight="1" x14ac:dyDescent="0.2"/>
    <row r="21593" ht="12.75" customHeight="1" x14ac:dyDescent="0.2"/>
    <row r="21594" ht="12.75" customHeight="1" x14ac:dyDescent="0.2"/>
    <row r="21595" ht="12.75" customHeight="1" x14ac:dyDescent="0.2"/>
    <row r="21596" ht="12.75" customHeight="1" x14ac:dyDescent="0.2"/>
    <row r="21597" ht="12.75" customHeight="1" x14ac:dyDescent="0.2"/>
    <row r="21598" ht="12.75" customHeight="1" x14ac:dyDescent="0.2"/>
    <row r="21599" ht="12.75" customHeight="1" x14ac:dyDescent="0.2"/>
    <row r="21600" ht="12.75" customHeight="1" x14ac:dyDescent="0.2"/>
    <row r="21601" ht="12.75" customHeight="1" x14ac:dyDescent="0.2"/>
    <row r="21602" ht="12.75" customHeight="1" x14ac:dyDescent="0.2"/>
    <row r="21603" ht="12.75" customHeight="1" x14ac:dyDescent="0.2"/>
    <row r="21604" ht="12.75" customHeight="1" x14ac:dyDescent="0.2"/>
    <row r="21605" ht="12.75" customHeight="1" x14ac:dyDescent="0.2"/>
    <row r="21606" ht="12.75" customHeight="1" x14ac:dyDescent="0.2"/>
    <row r="21607" ht="12.75" customHeight="1" x14ac:dyDescent="0.2"/>
    <row r="21608" ht="12.75" customHeight="1" x14ac:dyDescent="0.2"/>
    <row r="21609" ht="12.75" customHeight="1" x14ac:dyDescent="0.2"/>
    <row r="21610" ht="12.75" customHeight="1" x14ac:dyDescent="0.2"/>
    <row r="21611" ht="12.75" customHeight="1" x14ac:dyDescent="0.2"/>
    <row r="21612" ht="12.75" customHeight="1" x14ac:dyDescent="0.2"/>
    <row r="21613" ht="12.75" customHeight="1" x14ac:dyDescent="0.2"/>
    <row r="21614" ht="12.75" customHeight="1" x14ac:dyDescent="0.2"/>
    <row r="21615" ht="12.75" customHeight="1" x14ac:dyDescent="0.2"/>
    <row r="21616" ht="12.75" customHeight="1" x14ac:dyDescent="0.2"/>
    <row r="21617" ht="12.75" customHeight="1" x14ac:dyDescent="0.2"/>
    <row r="21618" ht="12.75" customHeight="1" x14ac:dyDescent="0.2"/>
    <row r="21619" ht="12.75" customHeight="1" x14ac:dyDescent="0.2"/>
    <row r="21620" ht="12.75" customHeight="1" x14ac:dyDescent="0.2"/>
    <row r="21621" ht="12.75" customHeight="1" x14ac:dyDescent="0.2"/>
    <row r="21622" ht="12.75" customHeight="1" x14ac:dyDescent="0.2"/>
    <row r="21623" ht="12.75" customHeight="1" x14ac:dyDescent="0.2"/>
    <row r="21624" ht="12.75" customHeight="1" x14ac:dyDescent="0.2"/>
    <row r="21625" ht="12.75" customHeight="1" x14ac:dyDescent="0.2"/>
    <row r="21626" ht="12.75" customHeight="1" x14ac:dyDescent="0.2"/>
    <row r="21627" ht="12.75" customHeight="1" x14ac:dyDescent="0.2"/>
    <row r="21628" ht="12.75" customHeight="1" x14ac:dyDescent="0.2"/>
    <row r="21629" ht="12.75" customHeight="1" x14ac:dyDescent="0.2"/>
    <row r="21630" ht="12.75" customHeight="1" x14ac:dyDescent="0.2"/>
    <row r="21631" ht="12.75" customHeight="1" x14ac:dyDescent="0.2"/>
    <row r="21632" ht="12.75" customHeight="1" x14ac:dyDescent="0.2"/>
    <row r="21633" ht="12.75" customHeight="1" x14ac:dyDescent="0.2"/>
    <row r="21634" ht="12.75" customHeight="1" x14ac:dyDescent="0.2"/>
    <row r="21635" ht="12.75" customHeight="1" x14ac:dyDescent="0.2"/>
    <row r="21636" ht="12.75" customHeight="1" x14ac:dyDescent="0.2"/>
    <row r="21637" ht="12.75" customHeight="1" x14ac:dyDescent="0.2"/>
    <row r="21638" ht="12.75" customHeight="1" x14ac:dyDescent="0.2"/>
    <row r="21639" ht="12.75" customHeight="1" x14ac:dyDescent="0.2"/>
    <row r="21640" ht="12.75" customHeight="1" x14ac:dyDescent="0.2"/>
    <row r="21641" ht="12.75" customHeight="1" x14ac:dyDescent="0.2"/>
    <row r="21642" ht="12.75" customHeight="1" x14ac:dyDescent="0.2"/>
    <row r="21643" ht="12.75" customHeight="1" x14ac:dyDescent="0.2"/>
    <row r="21644" ht="12.75" customHeight="1" x14ac:dyDescent="0.2"/>
    <row r="21645" ht="12.75" customHeight="1" x14ac:dyDescent="0.2"/>
    <row r="21646" ht="12.75" customHeight="1" x14ac:dyDescent="0.2"/>
    <row r="21647" ht="12.75" customHeight="1" x14ac:dyDescent="0.2"/>
    <row r="21648" ht="12.75" customHeight="1" x14ac:dyDescent="0.2"/>
    <row r="21649" ht="12.75" customHeight="1" x14ac:dyDescent="0.2"/>
    <row r="21650" ht="12.75" customHeight="1" x14ac:dyDescent="0.2"/>
    <row r="21651" ht="12.75" customHeight="1" x14ac:dyDescent="0.2"/>
    <row r="21652" ht="12.75" customHeight="1" x14ac:dyDescent="0.2"/>
    <row r="21653" ht="12.75" customHeight="1" x14ac:dyDescent="0.2"/>
    <row r="21654" ht="12.75" customHeight="1" x14ac:dyDescent="0.2"/>
    <row r="21655" ht="12.75" customHeight="1" x14ac:dyDescent="0.2"/>
    <row r="21656" ht="12.75" customHeight="1" x14ac:dyDescent="0.2"/>
    <row r="21657" ht="12.75" customHeight="1" x14ac:dyDescent="0.2"/>
    <row r="21658" ht="12.75" customHeight="1" x14ac:dyDescent="0.2"/>
    <row r="21659" ht="12.75" customHeight="1" x14ac:dyDescent="0.2"/>
    <row r="21660" ht="12.75" customHeight="1" x14ac:dyDescent="0.2"/>
    <row r="21661" ht="12.75" customHeight="1" x14ac:dyDescent="0.2"/>
    <row r="21662" ht="12.75" customHeight="1" x14ac:dyDescent="0.2"/>
    <row r="21663" ht="12.75" customHeight="1" x14ac:dyDescent="0.2"/>
    <row r="21664" ht="12.75" customHeight="1" x14ac:dyDescent="0.2"/>
    <row r="21665" ht="12.75" customHeight="1" x14ac:dyDescent="0.2"/>
    <row r="21666" ht="12.75" customHeight="1" x14ac:dyDescent="0.2"/>
    <row r="21667" ht="12.75" customHeight="1" x14ac:dyDescent="0.2"/>
    <row r="21668" ht="12.75" customHeight="1" x14ac:dyDescent="0.2"/>
    <row r="21669" ht="12.75" customHeight="1" x14ac:dyDescent="0.2"/>
    <row r="21670" ht="12.75" customHeight="1" x14ac:dyDescent="0.2"/>
    <row r="21671" ht="12.75" customHeight="1" x14ac:dyDescent="0.2"/>
    <row r="21672" ht="12.75" customHeight="1" x14ac:dyDescent="0.2"/>
    <row r="21673" ht="12.75" customHeight="1" x14ac:dyDescent="0.2"/>
    <row r="21674" ht="12.75" customHeight="1" x14ac:dyDescent="0.2"/>
    <row r="21675" ht="12.75" customHeight="1" x14ac:dyDescent="0.2"/>
    <row r="21676" ht="12.75" customHeight="1" x14ac:dyDescent="0.2"/>
    <row r="21677" ht="12.75" customHeight="1" x14ac:dyDescent="0.2"/>
    <row r="21678" ht="12.75" customHeight="1" x14ac:dyDescent="0.2"/>
    <row r="21679" ht="12.75" customHeight="1" x14ac:dyDescent="0.2"/>
    <row r="21680" ht="12.75" customHeight="1" x14ac:dyDescent="0.2"/>
    <row r="21681" ht="12.75" customHeight="1" x14ac:dyDescent="0.2"/>
    <row r="21682" ht="12.75" customHeight="1" x14ac:dyDescent="0.2"/>
    <row r="21683" ht="12.75" customHeight="1" x14ac:dyDescent="0.2"/>
    <row r="21684" ht="12.75" customHeight="1" x14ac:dyDescent="0.2"/>
    <row r="21685" ht="12.75" customHeight="1" x14ac:dyDescent="0.2"/>
    <row r="21686" ht="12.75" customHeight="1" x14ac:dyDescent="0.2"/>
    <row r="21687" ht="12.75" customHeight="1" x14ac:dyDescent="0.2"/>
    <row r="21688" ht="12.75" customHeight="1" x14ac:dyDescent="0.2"/>
    <row r="21689" ht="12.75" customHeight="1" x14ac:dyDescent="0.2"/>
    <row r="21690" ht="12.75" customHeight="1" x14ac:dyDescent="0.2"/>
    <row r="21691" ht="12.75" customHeight="1" x14ac:dyDescent="0.2"/>
    <row r="21692" ht="12.75" customHeight="1" x14ac:dyDescent="0.2"/>
    <row r="21693" ht="12.75" customHeight="1" x14ac:dyDescent="0.2"/>
    <row r="21694" ht="12.75" customHeight="1" x14ac:dyDescent="0.2"/>
    <row r="21695" ht="12.75" customHeight="1" x14ac:dyDescent="0.2"/>
    <row r="21696" ht="12.75" customHeight="1" x14ac:dyDescent="0.2"/>
    <row r="21697" ht="12.75" customHeight="1" x14ac:dyDescent="0.2"/>
    <row r="21698" ht="12.75" customHeight="1" x14ac:dyDescent="0.2"/>
    <row r="21699" ht="12.75" customHeight="1" x14ac:dyDescent="0.2"/>
    <row r="21700" ht="12.75" customHeight="1" x14ac:dyDescent="0.2"/>
    <row r="21701" ht="12.75" customHeight="1" x14ac:dyDescent="0.2"/>
    <row r="21702" ht="12.75" customHeight="1" x14ac:dyDescent="0.2"/>
    <row r="21703" ht="12.75" customHeight="1" x14ac:dyDescent="0.2"/>
    <row r="21704" ht="12.75" customHeight="1" x14ac:dyDescent="0.2"/>
    <row r="21705" ht="12.75" customHeight="1" x14ac:dyDescent="0.2"/>
    <row r="21706" ht="12.75" customHeight="1" x14ac:dyDescent="0.2"/>
    <row r="21707" ht="12.75" customHeight="1" x14ac:dyDescent="0.2"/>
    <row r="21708" ht="12.75" customHeight="1" x14ac:dyDescent="0.2"/>
    <row r="21709" ht="12.75" customHeight="1" x14ac:dyDescent="0.2"/>
    <row r="21710" ht="12.75" customHeight="1" x14ac:dyDescent="0.2"/>
    <row r="21711" ht="12.75" customHeight="1" x14ac:dyDescent="0.2"/>
    <row r="21712" ht="12.75" customHeight="1" x14ac:dyDescent="0.2"/>
    <row r="21713" ht="12.75" customHeight="1" x14ac:dyDescent="0.2"/>
    <row r="21714" ht="12.75" customHeight="1" x14ac:dyDescent="0.2"/>
    <row r="21715" ht="12.75" customHeight="1" x14ac:dyDescent="0.2"/>
    <row r="21716" ht="12.75" customHeight="1" x14ac:dyDescent="0.2"/>
    <row r="21717" ht="12.75" customHeight="1" x14ac:dyDescent="0.2"/>
    <row r="21718" ht="12.75" customHeight="1" x14ac:dyDescent="0.2"/>
    <row r="21719" ht="12.75" customHeight="1" x14ac:dyDescent="0.2"/>
    <row r="21720" ht="12.75" customHeight="1" x14ac:dyDescent="0.2"/>
    <row r="21721" ht="12.75" customHeight="1" x14ac:dyDescent="0.2"/>
    <row r="21722" ht="12.75" customHeight="1" x14ac:dyDescent="0.2"/>
    <row r="21723" ht="12.75" customHeight="1" x14ac:dyDescent="0.2"/>
    <row r="21724" ht="12.75" customHeight="1" x14ac:dyDescent="0.2"/>
    <row r="21725" ht="12.75" customHeight="1" x14ac:dyDescent="0.2"/>
    <row r="21726" ht="12.75" customHeight="1" x14ac:dyDescent="0.2"/>
    <row r="21727" ht="12.75" customHeight="1" x14ac:dyDescent="0.2"/>
    <row r="21728" ht="12.75" customHeight="1" x14ac:dyDescent="0.2"/>
    <row r="21729" ht="12.75" customHeight="1" x14ac:dyDescent="0.2"/>
    <row r="21730" ht="12.75" customHeight="1" x14ac:dyDescent="0.2"/>
    <row r="21731" ht="12.75" customHeight="1" x14ac:dyDescent="0.2"/>
    <row r="21732" ht="12.75" customHeight="1" x14ac:dyDescent="0.2"/>
    <row r="21733" ht="12.75" customHeight="1" x14ac:dyDescent="0.2"/>
    <row r="21734" ht="12.75" customHeight="1" x14ac:dyDescent="0.2"/>
    <row r="21735" ht="12.75" customHeight="1" x14ac:dyDescent="0.2"/>
    <row r="21736" ht="12.75" customHeight="1" x14ac:dyDescent="0.2"/>
    <row r="21737" ht="12.75" customHeight="1" x14ac:dyDescent="0.2"/>
    <row r="21738" ht="12.75" customHeight="1" x14ac:dyDescent="0.2"/>
    <row r="21739" ht="12.75" customHeight="1" x14ac:dyDescent="0.2"/>
    <row r="21740" ht="12.75" customHeight="1" x14ac:dyDescent="0.2"/>
    <row r="21741" ht="12.75" customHeight="1" x14ac:dyDescent="0.2"/>
    <row r="21742" ht="12.75" customHeight="1" x14ac:dyDescent="0.2"/>
    <row r="21743" ht="12.75" customHeight="1" x14ac:dyDescent="0.2"/>
    <row r="21744" ht="12.75" customHeight="1" x14ac:dyDescent="0.2"/>
    <row r="21745" ht="12.75" customHeight="1" x14ac:dyDescent="0.2"/>
    <row r="21746" ht="12.75" customHeight="1" x14ac:dyDescent="0.2"/>
    <row r="21747" ht="12.75" customHeight="1" x14ac:dyDescent="0.2"/>
    <row r="21748" ht="12.75" customHeight="1" x14ac:dyDescent="0.2"/>
    <row r="21749" ht="12.75" customHeight="1" x14ac:dyDescent="0.2"/>
    <row r="21750" ht="12.75" customHeight="1" x14ac:dyDescent="0.2"/>
    <row r="21751" ht="12.75" customHeight="1" x14ac:dyDescent="0.2"/>
    <row r="21752" ht="12.75" customHeight="1" x14ac:dyDescent="0.2"/>
    <row r="21753" ht="12.75" customHeight="1" x14ac:dyDescent="0.2"/>
    <row r="21754" ht="12.75" customHeight="1" x14ac:dyDescent="0.2"/>
    <row r="21755" ht="12.75" customHeight="1" x14ac:dyDescent="0.2"/>
    <row r="21756" ht="12.75" customHeight="1" x14ac:dyDescent="0.2"/>
    <row r="21757" ht="12.75" customHeight="1" x14ac:dyDescent="0.2"/>
    <row r="21758" ht="12.75" customHeight="1" x14ac:dyDescent="0.2"/>
    <row r="21759" ht="12.75" customHeight="1" x14ac:dyDescent="0.2"/>
    <row r="21760" ht="12.75" customHeight="1" x14ac:dyDescent="0.2"/>
    <row r="21761" ht="12.75" customHeight="1" x14ac:dyDescent="0.2"/>
    <row r="21762" ht="12.75" customHeight="1" x14ac:dyDescent="0.2"/>
    <row r="21763" ht="12.75" customHeight="1" x14ac:dyDescent="0.2"/>
    <row r="21764" ht="12.75" customHeight="1" x14ac:dyDescent="0.2"/>
    <row r="21765" ht="12.75" customHeight="1" x14ac:dyDescent="0.2"/>
    <row r="21766" ht="12.75" customHeight="1" x14ac:dyDescent="0.2"/>
    <row r="21767" ht="12.75" customHeight="1" x14ac:dyDescent="0.2"/>
    <row r="21768" ht="12.75" customHeight="1" x14ac:dyDescent="0.2"/>
    <row r="21769" ht="12.75" customHeight="1" x14ac:dyDescent="0.2"/>
    <row r="21770" ht="12.75" customHeight="1" x14ac:dyDescent="0.2"/>
    <row r="21771" ht="12.75" customHeight="1" x14ac:dyDescent="0.2"/>
    <row r="21772" ht="12.75" customHeight="1" x14ac:dyDescent="0.2"/>
    <row r="21773" ht="12.75" customHeight="1" x14ac:dyDescent="0.2"/>
    <row r="21774" ht="12.75" customHeight="1" x14ac:dyDescent="0.2"/>
    <row r="21775" ht="12.75" customHeight="1" x14ac:dyDescent="0.2"/>
    <row r="21776" ht="12.75" customHeight="1" x14ac:dyDescent="0.2"/>
    <row r="21777" ht="12.75" customHeight="1" x14ac:dyDescent="0.2"/>
    <row r="21778" ht="12.75" customHeight="1" x14ac:dyDescent="0.2"/>
    <row r="21779" ht="12.75" customHeight="1" x14ac:dyDescent="0.2"/>
    <row r="21780" ht="12.75" customHeight="1" x14ac:dyDescent="0.2"/>
    <row r="21781" ht="12.75" customHeight="1" x14ac:dyDescent="0.2"/>
    <row r="21782" ht="12.75" customHeight="1" x14ac:dyDescent="0.2"/>
    <row r="21783" ht="12.75" customHeight="1" x14ac:dyDescent="0.2"/>
    <row r="21784" ht="12.75" customHeight="1" x14ac:dyDescent="0.2"/>
    <row r="21785" ht="12.75" customHeight="1" x14ac:dyDescent="0.2"/>
    <row r="21786" ht="12.75" customHeight="1" x14ac:dyDescent="0.2"/>
    <row r="21787" ht="12.75" customHeight="1" x14ac:dyDescent="0.2"/>
    <row r="21788" ht="12.75" customHeight="1" x14ac:dyDescent="0.2"/>
    <row r="21789" ht="12.75" customHeight="1" x14ac:dyDescent="0.2"/>
    <row r="21790" ht="12.75" customHeight="1" x14ac:dyDescent="0.2"/>
    <row r="21791" ht="12.75" customHeight="1" x14ac:dyDescent="0.2"/>
    <row r="21792" ht="12.75" customHeight="1" x14ac:dyDescent="0.2"/>
    <row r="21793" ht="12.75" customHeight="1" x14ac:dyDescent="0.2"/>
    <row r="21794" ht="12.75" customHeight="1" x14ac:dyDescent="0.2"/>
    <row r="21795" ht="12.75" customHeight="1" x14ac:dyDescent="0.2"/>
    <row r="21796" ht="12.75" customHeight="1" x14ac:dyDescent="0.2"/>
    <row r="21797" ht="12.75" customHeight="1" x14ac:dyDescent="0.2"/>
    <row r="21798" ht="12.75" customHeight="1" x14ac:dyDescent="0.2"/>
    <row r="21799" ht="12.75" customHeight="1" x14ac:dyDescent="0.2"/>
    <row r="21800" ht="12.75" customHeight="1" x14ac:dyDescent="0.2"/>
    <row r="21801" ht="12.75" customHeight="1" x14ac:dyDescent="0.2"/>
    <row r="21802" ht="12.75" customHeight="1" x14ac:dyDescent="0.2"/>
    <row r="21803" ht="12.75" customHeight="1" x14ac:dyDescent="0.2"/>
    <row r="21804" ht="12.75" customHeight="1" x14ac:dyDescent="0.2"/>
    <row r="21805" ht="12.75" customHeight="1" x14ac:dyDescent="0.2"/>
    <row r="21806" ht="12.75" customHeight="1" x14ac:dyDescent="0.2"/>
    <row r="21807" ht="12.75" customHeight="1" x14ac:dyDescent="0.2"/>
    <row r="21808" ht="12.75" customHeight="1" x14ac:dyDescent="0.2"/>
    <row r="21809" ht="12.75" customHeight="1" x14ac:dyDescent="0.2"/>
    <row r="21810" ht="12.75" customHeight="1" x14ac:dyDescent="0.2"/>
    <row r="21811" ht="12.75" customHeight="1" x14ac:dyDescent="0.2"/>
    <row r="21812" ht="12.75" customHeight="1" x14ac:dyDescent="0.2"/>
    <row r="21813" ht="12.75" customHeight="1" x14ac:dyDescent="0.2"/>
    <row r="21814" ht="12.75" customHeight="1" x14ac:dyDescent="0.2"/>
    <row r="21815" ht="12.75" customHeight="1" x14ac:dyDescent="0.2"/>
    <row r="21816" ht="12.75" customHeight="1" x14ac:dyDescent="0.2"/>
    <row r="21817" ht="12.75" customHeight="1" x14ac:dyDescent="0.2"/>
    <row r="21818" ht="12.75" customHeight="1" x14ac:dyDescent="0.2"/>
    <row r="21819" ht="12.75" customHeight="1" x14ac:dyDescent="0.2"/>
    <row r="21820" ht="12.75" customHeight="1" x14ac:dyDescent="0.2"/>
    <row r="21821" ht="12.75" customHeight="1" x14ac:dyDescent="0.2"/>
    <row r="21822" ht="12.75" customHeight="1" x14ac:dyDescent="0.2"/>
    <row r="21823" ht="12.75" customHeight="1" x14ac:dyDescent="0.2"/>
    <row r="21824" ht="12.75" customHeight="1" x14ac:dyDescent="0.2"/>
    <row r="21825" ht="12.75" customHeight="1" x14ac:dyDescent="0.2"/>
    <row r="21826" ht="12.75" customHeight="1" x14ac:dyDescent="0.2"/>
    <row r="21827" ht="12.75" customHeight="1" x14ac:dyDescent="0.2"/>
    <row r="21828" ht="12.75" customHeight="1" x14ac:dyDescent="0.2"/>
    <row r="21829" ht="12.75" customHeight="1" x14ac:dyDescent="0.2"/>
    <row r="21830" ht="12.75" customHeight="1" x14ac:dyDescent="0.2"/>
    <row r="21831" ht="12.75" customHeight="1" x14ac:dyDescent="0.2"/>
    <row r="21832" ht="12.75" customHeight="1" x14ac:dyDescent="0.2"/>
    <row r="21833" ht="12.75" customHeight="1" x14ac:dyDescent="0.2"/>
    <row r="21834" ht="12.75" customHeight="1" x14ac:dyDescent="0.2"/>
    <row r="21835" ht="12.75" customHeight="1" x14ac:dyDescent="0.2"/>
    <row r="21836" ht="12.75" customHeight="1" x14ac:dyDescent="0.2"/>
    <row r="21837" ht="12.75" customHeight="1" x14ac:dyDescent="0.2"/>
    <row r="21838" ht="12.75" customHeight="1" x14ac:dyDescent="0.2"/>
    <row r="21839" ht="12.75" customHeight="1" x14ac:dyDescent="0.2"/>
    <row r="21840" ht="12.75" customHeight="1" x14ac:dyDescent="0.2"/>
    <row r="21841" ht="12.75" customHeight="1" x14ac:dyDescent="0.2"/>
    <row r="21842" ht="12.75" customHeight="1" x14ac:dyDescent="0.2"/>
    <row r="21843" ht="12.75" customHeight="1" x14ac:dyDescent="0.2"/>
    <row r="21844" ht="12.75" customHeight="1" x14ac:dyDescent="0.2"/>
    <row r="21845" ht="12.75" customHeight="1" x14ac:dyDescent="0.2"/>
    <row r="21846" ht="12.75" customHeight="1" x14ac:dyDescent="0.2"/>
    <row r="21847" ht="12.75" customHeight="1" x14ac:dyDescent="0.2"/>
    <row r="21848" ht="12.75" customHeight="1" x14ac:dyDescent="0.2"/>
    <row r="21849" ht="12.75" customHeight="1" x14ac:dyDescent="0.2"/>
    <row r="21850" ht="12.75" customHeight="1" x14ac:dyDescent="0.2"/>
    <row r="21851" ht="12.75" customHeight="1" x14ac:dyDescent="0.2"/>
    <row r="21852" ht="12.75" customHeight="1" x14ac:dyDescent="0.2"/>
    <row r="21853" ht="12.75" customHeight="1" x14ac:dyDescent="0.2"/>
    <row r="21854" ht="12.75" customHeight="1" x14ac:dyDescent="0.2"/>
    <row r="21855" ht="12.75" customHeight="1" x14ac:dyDescent="0.2"/>
    <row r="21856" ht="12.75" customHeight="1" x14ac:dyDescent="0.2"/>
    <row r="21857" ht="12.75" customHeight="1" x14ac:dyDescent="0.2"/>
    <row r="21858" ht="12.75" customHeight="1" x14ac:dyDescent="0.2"/>
    <row r="21859" ht="12.75" customHeight="1" x14ac:dyDescent="0.2"/>
    <row r="21860" ht="12.75" customHeight="1" x14ac:dyDescent="0.2"/>
    <row r="21861" ht="12.75" customHeight="1" x14ac:dyDescent="0.2"/>
    <row r="21862" ht="12.75" customHeight="1" x14ac:dyDescent="0.2"/>
    <row r="21863" ht="12.75" customHeight="1" x14ac:dyDescent="0.2"/>
    <row r="21864" ht="12.75" customHeight="1" x14ac:dyDescent="0.2"/>
    <row r="21865" ht="12.75" customHeight="1" x14ac:dyDescent="0.2"/>
    <row r="21866" ht="12.75" customHeight="1" x14ac:dyDescent="0.2"/>
    <row r="21867" ht="12.75" customHeight="1" x14ac:dyDescent="0.2"/>
    <row r="21868" ht="12.75" customHeight="1" x14ac:dyDescent="0.2"/>
    <row r="21869" ht="12.75" customHeight="1" x14ac:dyDescent="0.2"/>
    <row r="21870" ht="12.75" customHeight="1" x14ac:dyDescent="0.2"/>
    <row r="21871" ht="12.75" customHeight="1" x14ac:dyDescent="0.2"/>
    <row r="21872" ht="12.75" customHeight="1" x14ac:dyDescent="0.2"/>
    <row r="21873" ht="12.75" customHeight="1" x14ac:dyDescent="0.2"/>
    <row r="21874" ht="12.75" customHeight="1" x14ac:dyDescent="0.2"/>
    <row r="21875" ht="12.75" customHeight="1" x14ac:dyDescent="0.2"/>
    <row r="21876" ht="12.75" customHeight="1" x14ac:dyDescent="0.2"/>
    <row r="21877" ht="12.75" customHeight="1" x14ac:dyDescent="0.2"/>
    <row r="21878" ht="12.75" customHeight="1" x14ac:dyDescent="0.2"/>
    <row r="21879" ht="12.75" customHeight="1" x14ac:dyDescent="0.2"/>
    <row r="21880" ht="12.75" customHeight="1" x14ac:dyDescent="0.2"/>
    <row r="21881" ht="12.75" customHeight="1" x14ac:dyDescent="0.2"/>
    <row r="21882" ht="12.75" customHeight="1" x14ac:dyDescent="0.2"/>
    <row r="21883" ht="12.75" customHeight="1" x14ac:dyDescent="0.2"/>
    <row r="21884" ht="12.75" customHeight="1" x14ac:dyDescent="0.2"/>
    <row r="21885" ht="12.75" customHeight="1" x14ac:dyDescent="0.2"/>
    <row r="21886" ht="12.75" customHeight="1" x14ac:dyDescent="0.2"/>
    <row r="21887" ht="12.75" customHeight="1" x14ac:dyDescent="0.2"/>
    <row r="21888" ht="12.75" customHeight="1" x14ac:dyDescent="0.2"/>
    <row r="21889" ht="12.75" customHeight="1" x14ac:dyDescent="0.2"/>
    <row r="21890" ht="12.75" customHeight="1" x14ac:dyDescent="0.2"/>
    <row r="21891" ht="12.75" customHeight="1" x14ac:dyDescent="0.2"/>
    <row r="21892" ht="12.75" customHeight="1" x14ac:dyDescent="0.2"/>
    <row r="21893" ht="12.75" customHeight="1" x14ac:dyDescent="0.2"/>
    <row r="21894" ht="12.75" customHeight="1" x14ac:dyDescent="0.2"/>
    <row r="21895" ht="12.75" customHeight="1" x14ac:dyDescent="0.2"/>
    <row r="21896" ht="12.75" customHeight="1" x14ac:dyDescent="0.2"/>
    <row r="21897" ht="12.75" customHeight="1" x14ac:dyDescent="0.2"/>
    <row r="21898" ht="12.75" customHeight="1" x14ac:dyDescent="0.2"/>
    <row r="21899" ht="12.75" customHeight="1" x14ac:dyDescent="0.2"/>
    <row r="21900" ht="12.75" customHeight="1" x14ac:dyDescent="0.2"/>
    <row r="21901" ht="12.75" customHeight="1" x14ac:dyDescent="0.2"/>
    <row r="21902" ht="12.75" customHeight="1" x14ac:dyDescent="0.2"/>
    <row r="21903" ht="12.75" customHeight="1" x14ac:dyDescent="0.2"/>
    <row r="21904" ht="12.75" customHeight="1" x14ac:dyDescent="0.2"/>
    <row r="21905" ht="12.75" customHeight="1" x14ac:dyDescent="0.2"/>
    <row r="21906" ht="12.75" customHeight="1" x14ac:dyDescent="0.2"/>
    <row r="21907" ht="12.75" customHeight="1" x14ac:dyDescent="0.2"/>
    <row r="21908" ht="12.75" customHeight="1" x14ac:dyDescent="0.2"/>
    <row r="21909" ht="12.75" customHeight="1" x14ac:dyDescent="0.2"/>
    <row r="21910" ht="12.75" customHeight="1" x14ac:dyDescent="0.2"/>
    <row r="21911" ht="12.75" customHeight="1" x14ac:dyDescent="0.2"/>
    <row r="21912" ht="12.75" customHeight="1" x14ac:dyDescent="0.2"/>
    <row r="21913" ht="12.75" customHeight="1" x14ac:dyDescent="0.2"/>
    <row r="21914" ht="12.75" customHeight="1" x14ac:dyDescent="0.2"/>
    <row r="21915" ht="12.75" customHeight="1" x14ac:dyDescent="0.2"/>
    <row r="21916" ht="12.75" customHeight="1" x14ac:dyDescent="0.2"/>
    <row r="21917" ht="12.75" customHeight="1" x14ac:dyDescent="0.2"/>
    <row r="21918" ht="12.75" customHeight="1" x14ac:dyDescent="0.2"/>
    <row r="21919" ht="12.75" customHeight="1" x14ac:dyDescent="0.2"/>
    <row r="21920" ht="12.75" customHeight="1" x14ac:dyDescent="0.2"/>
    <row r="21921" ht="12.75" customHeight="1" x14ac:dyDescent="0.2"/>
    <row r="21922" ht="12.75" customHeight="1" x14ac:dyDescent="0.2"/>
    <row r="21923" ht="12.75" customHeight="1" x14ac:dyDescent="0.2"/>
    <row r="21924" ht="12.75" customHeight="1" x14ac:dyDescent="0.2"/>
    <row r="21925" ht="12.75" customHeight="1" x14ac:dyDescent="0.2"/>
    <row r="21926" ht="12.75" customHeight="1" x14ac:dyDescent="0.2"/>
    <row r="21927" ht="12.75" customHeight="1" x14ac:dyDescent="0.2"/>
    <row r="21928" ht="12.75" customHeight="1" x14ac:dyDescent="0.2"/>
    <row r="21929" ht="12.75" customHeight="1" x14ac:dyDescent="0.2"/>
    <row r="21930" ht="12.75" customHeight="1" x14ac:dyDescent="0.2"/>
    <row r="21931" ht="12.75" customHeight="1" x14ac:dyDescent="0.2"/>
    <row r="21932" ht="12.75" customHeight="1" x14ac:dyDescent="0.2"/>
    <row r="21933" ht="12.75" customHeight="1" x14ac:dyDescent="0.2"/>
    <row r="21934" ht="12.75" customHeight="1" x14ac:dyDescent="0.2"/>
    <row r="21935" ht="12.75" customHeight="1" x14ac:dyDescent="0.2"/>
    <row r="21936" ht="12.75" customHeight="1" x14ac:dyDescent="0.2"/>
    <row r="21937" ht="12.75" customHeight="1" x14ac:dyDescent="0.2"/>
    <row r="21938" ht="12.75" customHeight="1" x14ac:dyDescent="0.2"/>
    <row r="21939" ht="12.75" customHeight="1" x14ac:dyDescent="0.2"/>
    <row r="21940" ht="12.75" customHeight="1" x14ac:dyDescent="0.2"/>
    <row r="21941" ht="12.75" customHeight="1" x14ac:dyDescent="0.2"/>
    <row r="21942" ht="12.75" customHeight="1" x14ac:dyDescent="0.2"/>
    <row r="21943" ht="12.75" customHeight="1" x14ac:dyDescent="0.2"/>
    <row r="21944" ht="12.75" customHeight="1" x14ac:dyDescent="0.2"/>
    <row r="21945" ht="12.75" customHeight="1" x14ac:dyDescent="0.2"/>
    <row r="21946" ht="12.75" customHeight="1" x14ac:dyDescent="0.2"/>
    <row r="21947" ht="12.75" customHeight="1" x14ac:dyDescent="0.2"/>
    <row r="21948" ht="12.75" customHeight="1" x14ac:dyDescent="0.2"/>
    <row r="21949" ht="12.75" customHeight="1" x14ac:dyDescent="0.2"/>
    <row r="21950" ht="12.75" customHeight="1" x14ac:dyDescent="0.2"/>
    <row r="21951" ht="12.75" customHeight="1" x14ac:dyDescent="0.2"/>
    <row r="21952" ht="12.75" customHeight="1" x14ac:dyDescent="0.2"/>
    <row r="21953" ht="12.75" customHeight="1" x14ac:dyDescent="0.2"/>
    <row r="21954" ht="12.75" customHeight="1" x14ac:dyDescent="0.2"/>
    <row r="21955" ht="12.75" customHeight="1" x14ac:dyDescent="0.2"/>
    <row r="21956" ht="12.75" customHeight="1" x14ac:dyDescent="0.2"/>
    <row r="21957" ht="12.75" customHeight="1" x14ac:dyDescent="0.2"/>
    <row r="21958" ht="12.75" customHeight="1" x14ac:dyDescent="0.2"/>
    <row r="21959" ht="12.75" customHeight="1" x14ac:dyDescent="0.2"/>
    <row r="21960" ht="12.75" customHeight="1" x14ac:dyDescent="0.2"/>
    <row r="21961" ht="12.75" customHeight="1" x14ac:dyDescent="0.2"/>
    <row r="21962" ht="12.75" customHeight="1" x14ac:dyDescent="0.2"/>
    <row r="21963" ht="12.75" customHeight="1" x14ac:dyDescent="0.2"/>
    <row r="21964" ht="12.75" customHeight="1" x14ac:dyDescent="0.2"/>
    <row r="21965" ht="12.75" customHeight="1" x14ac:dyDescent="0.2"/>
    <row r="21966" ht="12.75" customHeight="1" x14ac:dyDescent="0.2"/>
    <row r="21967" ht="12.75" customHeight="1" x14ac:dyDescent="0.2"/>
    <row r="21968" ht="12.75" customHeight="1" x14ac:dyDescent="0.2"/>
    <row r="21969" ht="12.75" customHeight="1" x14ac:dyDescent="0.2"/>
    <row r="21970" ht="12.75" customHeight="1" x14ac:dyDescent="0.2"/>
    <row r="21971" ht="12.75" customHeight="1" x14ac:dyDescent="0.2"/>
    <row r="21972" ht="12.75" customHeight="1" x14ac:dyDescent="0.2"/>
    <row r="21973" ht="12.75" customHeight="1" x14ac:dyDescent="0.2"/>
    <row r="21974" ht="12.75" customHeight="1" x14ac:dyDescent="0.2"/>
    <row r="21975" ht="12.75" customHeight="1" x14ac:dyDescent="0.2"/>
    <row r="21976" ht="12.75" customHeight="1" x14ac:dyDescent="0.2"/>
    <row r="21977" ht="12.75" customHeight="1" x14ac:dyDescent="0.2"/>
    <row r="21978" ht="12.75" customHeight="1" x14ac:dyDescent="0.2"/>
    <row r="21979" ht="12.75" customHeight="1" x14ac:dyDescent="0.2"/>
    <row r="21980" ht="12.75" customHeight="1" x14ac:dyDescent="0.2"/>
    <row r="21981" ht="12.75" customHeight="1" x14ac:dyDescent="0.2"/>
    <row r="21982" ht="12.75" customHeight="1" x14ac:dyDescent="0.2"/>
    <row r="21983" ht="12.75" customHeight="1" x14ac:dyDescent="0.2"/>
    <row r="21984" ht="12.75" customHeight="1" x14ac:dyDescent="0.2"/>
    <row r="21985" ht="12.75" customHeight="1" x14ac:dyDescent="0.2"/>
    <row r="21986" ht="12.75" customHeight="1" x14ac:dyDescent="0.2"/>
    <row r="21987" ht="12.75" customHeight="1" x14ac:dyDescent="0.2"/>
    <row r="21988" ht="12.75" customHeight="1" x14ac:dyDescent="0.2"/>
    <row r="21989" ht="12.75" customHeight="1" x14ac:dyDescent="0.2"/>
    <row r="21990" ht="12.75" customHeight="1" x14ac:dyDescent="0.2"/>
    <row r="21991" ht="12.75" customHeight="1" x14ac:dyDescent="0.2"/>
    <row r="21992" ht="12.75" customHeight="1" x14ac:dyDescent="0.2"/>
    <row r="21993" ht="12.75" customHeight="1" x14ac:dyDescent="0.2"/>
    <row r="21994" ht="12.75" customHeight="1" x14ac:dyDescent="0.2"/>
    <row r="21995" ht="12.75" customHeight="1" x14ac:dyDescent="0.2"/>
    <row r="21996" ht="12.75" customHeight="1" x14ac:dyDescent="0.2"/>
    <row r="21997" ht="12.75" customHeight="1" x14ac:dyDescent="0.2"/>
    <row r="21998" ht="12.75" customHeight="1" x14ac:dyDescent="0.2"/>
    <row r="21999" ht="12.75" customHeight="1" x14ac:dyDescent="0.2"/>
    <row r="22000" ht="12.75" customHeight="1" x14ac:dyDescent="0.2"/>
    <row r="22001" ht="12.75" customHeight="1" x14ac:dyDescent="0.2"/>
    <row r="22002" ht="12.75" customHeight="1" x14ac:dyDescent="0.2"/>
    <row r="22003" ht="12.75" customHeight="1" x14ac:dyDescent="0.2"/>
    <row r="22004" ht="12.75" customHeight="1" x14ac:dyDescent="0.2"/>
    <row r="22005" ht="12.75" customHeight="1" x14ac:dyDescent="0.2"/>
    <row r="22006" ht="12.75" customHeight="1" x14ac:dyDescent="0.2"/>
    <row r="22007" ht="12.75" customHeight="1" x14ac:dyDescent="0.2"/>
    <row r="22008" ht="12.75" customHeight="1" x14ac:dyDescent="0.2"/>
    <row r="22009" ht="12.75" customHeight="1" x14ac:dyDescent="0.2"/>
    <row r="22010" ht="12.75" customHeight="1" x14ac:dyDescent="0.2"/>
    <row r="22011" ht="12.75" customHeight="1" x14ac:dyDescent="0.2"/>
    <row r="22012" ht="12.75" customHeight="1" x14ac:dyDescent="0.2"/>
    <row r="22013" ht="12.75" customHeight="1" x14ac:dyDescent="0.2"/>
    <row r="22014" ht="12.75" customHeight="1" x14ac:dyDescent="0.2"/>
    <row r="22015" ht="12.75" customHeight="1" x14ac:dyDescent="0.2"/>
    <row r="22016" ht="12.75" customHeight="1" x14ac:dyDescent="0.2"/>
    <row r="22017" ht="12.75" customHeight="1" x14ac:dyDescent="0.2"/>
    <row r="22018" ht="12.75" customHeight="1" x14ac:dyDescent="0.2"/>
    <row r="22019" ht="12.75" customHeight="1" x14ac:dyDescent="0.2"/>
    <row r="22020" ht="12.75" customHeight="1" x14ac:dyDescent="0.2"/>
    <row r="22021" ht="12.75" customHeight="1" x14ac:dyDescent="0.2"/>
    <row r="22022" ht="12.75" customHeight="1" x14ac:dyDescent="0.2"/>
    <row r="22023" ht="12.75" customHeight="1" x14ac:dyDescent="0.2"/>
    <row r="22024" ht="12.75" customHeight="1" x14ac:dyDescent="0.2"/>
    <row r="22025" ht="12.75" customHeight="1" x14ac:dyDescent="0.2"/>
    <row r="22026" ht="12.75" customHeight="1" x14ac:dyDescent="0.2"/>
    <row r="22027" ht="12.75" customHeight="1" x14ac:dyDescent="0.2"/>
    <row r="22028" ht="12.75" customHeight="1" x14ac:dyDescent="0.2"/>
    <row r="22029" ht="12.75" customHeight="1" x14ac:dyDescent="0.2"/>
    <row r="22030" ht="12.75" customHeight="1" x14ac:dyDescent="0.2"/>
    <row r="22031" ht="12.75" customHeight="1" x14ac:dyDescent="0.2"/>
    <row r="22032" ht="12.75" customHeight="1" x14ac:dyDescent="0.2"/>
    <row r="22033" ht="12.75" customHeight="1" x14ac:dyDescent="0.2"/>
    <row r="22034" ht="12.75" customHeight="1" x14ac:dyDescent="0.2"/>
    <row r="22035" ht="12.75" customHeight="1" x14ac:dyDescent="0.2"/>
    <row r="22036" ht="12.75" customHeight="1" x14ac:dyDescent="0.2"/>
    <row r="22037" ht="12.75" customHeight="1" x14ac:dyDescent="0.2"/>
    <row r="22038" ht="12.75" customHeight="1" x14ac:dyDescent="0.2"/>
    <row r="22039" ht="12.75" customHeight="1" x14ac:dyDescent="0.2"/>
    <row r="22040" ht="12.75" customHeight="1" x14ac:dyDescent="0.2"/>
    <row r="22041" ht="12.75" customHeight="1" x14ac:dyDescent="0.2"/>
    <row r="22042" ht="12.75" customHeight="1" x14ac:dyDescent="0.2"/>
    <row r="22043" ht="12.75" customHeight="1" x14ac:dyDescent="0.2"/>
    <row r="22044" ht="12.75" customHeight="1" x14ac:dyDescent="0.2"/>
    <row r="22045" ht="12.75" customHeight="1" x14ac:dyDescent="0.2"/>
    <row r="22046" ht="12.75" customHeight="1" x14ac:dyDescent="0.2"/>
    <row r="22047" ht="12.75" customHeight="1" x14ac:dyDescent="0.2"/>
    <row r="22048" ht="12.75" customHeight="1" x14ac:dyDescent="0.2"/>
    <row r="22049" ht="12.75" customHeight="1" x14ac:dyDescent="0.2"/>
    <row r="22050" ht="12.75" customHeight="1" x14ac:dyDescent="0.2"/>
    <row r="22051" ht="12.75" customHeight="1" x14ac:dyDescent="0.2"/>
    <row r="22052" ht="12.75" customHeight="1" x14ac:dyDescent="0.2"/>
    <row r="22053" ht="12.75" customHeight="1" x14ac:dyDescent="0.2"/>
    <row r="22054" ht="12.75" customHeight="1" x14ac:dyDescent="0.2"/>
    <row r="22055" ht="12.75" customHeight="1" x14ac:dyDescent="0.2"/>
    <row r="22056" ht="12.75" customHeight="1" x14ac:dyDescent="0.2"/>
    <row r="22057" ht="12.75" customHeight="1" x14ac:dyDescent="0.2"/>
    <row r="22058" ht="12.75" customHeight="1" x14ac:dyDescent="0.2"/>
    <row r="22059" ht="12.75" customHeight="1" x14ac:dyDescent="0.2"/>
    <row r="22060" ht="12.75" customHeight="1" x14ac:dyDescent="0.2"/>
    <row r="22061" ht="12.75" customHeight="1" x14ac:dyDescent="0.2"/>
    <row r="22062" ht="12.75" customHeight="1" x14ac:dyDescent="0.2"/>
    <row r="22063" ht="12.75" customHeight="1" x14ac:dyDescent="0.2"/>
    <row r="22064" ht="12.75" customHeight="1" x14ac:dyDescent="0.2"/>
    <row r="22065" ht="12.75" customHeight="1" x14ac:dyDescent="0.2"/>
    <row r="22066" ht="12.75" customHeight="1" x14ac:dyDescent="0.2"/>
    <row r="22067" ht="12.75" customHeight="1" x14ac:dyDescent="0.2"/>
    <row r="22068" ht="12.75" customHeight="1" x14ac:dyDescent="0.2"/>
    <row r="22069" ht="12.75" customHeight="1" x14ac:dyDescent="0.2"/>
    <row r="22070" ht="12.75" customHeight="1" x14ac:dyDescent="0.2"/>
    <row r="22071" ht="12.75" customHeight="1" x14ac:dyDescent="0.2"/>
    <row r="22072" ht="12.75" customHeight="1" x14ac:dyDescent="0.2"/>
    <row r="22073" ht="12.75" customHeight="1" x14ac:dyDescent="0.2"/>
    <row r="22074" ht="12.75" customHeight="1" x14ac:dyDescent="0.2"/>
    <row r="22075" ht="12.75" customHeight="1" x14ac:dyDescent="0.2"/>
    <row r="22076" ht="12.75" customHeight="1" x14ac:dyDescent="0.2"/>
    <row r="22077" ht="12.75" customHeight="1" x14ac:dyDescent="0.2"/>
    <row r="22078" ht="12.75" customHeight="1" x14ac:dyDescent="0.2"/>
    <row r="22079" ht="12.75" customHeight="1" x14ac:dyDescent="0.2"/>
    <row r="22080" ht="12.75" customHeight="1" x14ac:dyDescent="0.2"/>
    <row r="22081" ht="12.75" customHeight="1" x14ac:dyDescent="0.2"/>
    <row r="22082" ht="12.75" customHeight="1" x14ac:dyDescent="0.2"/>
    <row r="22083" ht="12.75" customHeight="1" x14ac:dyDescent="0.2"/>
    <row r="22084" ht="12.75" customHeight="1" x14ac:dyDescent="0.2"/>
    <row r="22085" ht="12.75" customHeight="1" x14ac:dyDescent="0.2"/>
    <row r="22086" ht="12.75" customHeight="1" x14ac:dyDescent="0.2"/>
    <row r="22087" ht="12.75" customHeight="1" x14ac:dyDescent="0.2"/>
    <row r="22088" ht="12.75" customHeight="1" x14ac:dyDescent="0.2"/>
    <row r="22089" ht="12.75" customHeight="1" x14ac:dyDescent="0.2"/>
    <row r="22090" ht="12.75" customHeight="1" x14ac:dyDescent="0.2"/>
    <row r="22091" ht="12.75" customHeight="1" x14ac:dyDescent="0.2"/>
    <row r="22092" ht="12.75" customHeight="1" x14ac:dyDescent="0.2"/>
    <row r="22093" ht="12.75" customHeight="1" x14ac:dyDescent="0.2"/>
    <row r="22094" ht="12.75" customHeight="1" x14ac:dyDescent="0.2"/>
    <row r="22095" ht="12.75" customHeight="1" x14ac:dyDescent="0.2"/>
    <row r="22096" ht="12.75" customHeight="1" x14ac:dyDescent="0.2"/>
    <row r="22097" ht="12.75" customHeight="1" x14ac:dyDescent="0.2"/>
    <row r="22098" ht="12.75" customHeight="1" x14ac:dyDescent="0.2"/>
    <row r="22099" ht="12.75" customHeight="1" x14ac:dyDescent="0.2"/>
    <row r="22100" ht="12.75" customHeight="1" x14ac:dyDescent="0.2"/>
    <row r="22101" ht="12.75" customHeight="1" x14ac:dyDescent="0.2"/>
    <row r="22102" ht="12.75" customHeight="1" x14ac:dyDescent="0.2"/>
    <row r="22103" ht="12.75" customHeight="1" x14ac:dyDescent="0.2"/>
    <row r="22104" ht="12.75" customHeight="1" x14ac:dyDescent="0.2"/>
    <row r="22105" ht="12.75" customHeight="1" x14ac:dyDescent="0.2"/>
    <row r="22106" ht="12.75" customHeight="1" x14ac:dyDescent="0.2"/>
    <row r="22107" ht="12.75" customHeight="1" x14ac:dyDescent="0.2"/>
    <row r="22108" ht="12.75" customHeight="1" x14ac:dyDescent="0.2"/>
    <row r="22109" ht="12.75" customHeight="1" x14ac:dyDescent="0.2"/>
    <row r="22110" ht="12.75" customHeight="1" x14ac:dyDescent="0.2"/>
    <row r="22111" ht="12.75" customHeight="1" x14ac:dyDescent="0.2"/>
    <row r="22112" ht="12.75" customHeight="1" x14ac:dyDescent="0.2"/>
    <row r="22113" ht="12.75" customHeight="1" x14ac:dyDescent="0.2"/>
    <row r="22114" ht="12.75" customHeight="1" x14ac:dyDescent="0.2"/>
    <row r="22115" ht="12.75" customHeight="1" x14ac:dyDescent="0.2"/>
    <row r="22116" ht="12.75" customHeight="1" x14ac:dyDescent="0.2"/>
    <row r="22117" ht="12.75" customHeight="1" x14ac:dyDescent="0.2"/>
    <row r="22118" ht="12.75" customHeight="1" x14ac:dyDescent="0.2"/>
    <row r="22119" ht="12.75" customHeight="1" x14ac:dyDescent="0.2"/>
    <row r="22120" ht="12.75" customHeight="1" x14ac:dyDescent="0.2"/>
    <row r="22121" ht="12.75" customHeight="1" x14ac:dyDescent="0.2"/>
    <row r="22122" ht="12.75" customHeight="1" x14ac:dyDescent="0.2"/>
    <row r="22123" ht="12.75" customHeight="1" x14ac:dyDescent="0.2"/>
    <row r="22124" ht="12.75" customHeight="1" x14ac:dyDescent="0.2"/>
    <row r="22125" ht="12.75" customHeight="1" x14ac:dyDescent="0.2"/>
    <row r="22126" ht="12.75" customHeight="1" x14ac:dyDescent="0.2"/>
    <row r="22127" ht="12.75" customHeight="1" x14ac:dyDescent="0.2"/>
    <row r="22128" ht="12.75" customHeight="1" x14ac:dyDescent="0.2"/>
    <row r="22129" ht="12.75" customHeight="1" x14ac:dyDescent="0.2"/>
    <row r="22130" ht="12.75" customHeight="1" x14ac:dyDescent="0.2"/>
    <row r="22131" ht="12.75" customHeight="1" x14ac:dyDescent="0.2"/>
    <row r="22132" ht="12.75" customHeight="1" x14ac:dyDescent="0.2"/>
    <row r="22133" ht="12.75" customHeight="1" x14ac:dyDescent="0.2"/>
    <row r="22134" ht="12.75" customHeight="1" x14ac:dyDescent="0.2"/>
    <row r="22135" ht="12.75" customHeight="1" x14ac:dyDescent="0.2"/>
    <row r="22136" ht="12.75" customHeight="1" x14ac:dyDescent="0.2"/>
    <row r="22137" ht="12.75" customHeight="1" x14ac:dyDescent="0.2"/>
    <row r="22138" ht="12.75" customHeight="1" x14ac:dyDescent="0.2"/>
    <row r="22139" ht="12.75" customHeight="1" x14ac:dyDescent="0.2"/>
    <row r="22140" ht="12.75" customHeight="1" x14ac:dyDescent="0.2"/>
    <row r="22141" ht="12.75" customHeight="1" x14ac:dyDescent="0.2"/>
    <row r="22142" ht="12.75" customHeight="1" x14ac:dyDescent="0.2"/>
    <row r="22143" ht="12.75" customHeight="1" x14ac:dyDescent="0.2"/>
    <row r="22144" ht="12.75" customHeight="1" x14ac:dyDescent="0.2"/>
    <row r="22145" ht="12.75" customHeight="1" x14ac:dyDescent="0.2"/>
    <row r="22146" ht="12.75" customHeight="1" x14ac:dyDescent="0.2"/>
    <row r="22147" ht="12.75" customHeight="1" x14ac:dyDescent="0.2"/>
    <row r="22148" ht="12.75" customHeight="1" x14ac:dyDescent="0.2"/>
    <row r="22149" ht="12.75" customHeight="1" x14ac:dyDescent="0.2"/>
    <row r="22150" ht="12.75" customHeight="1" x14ac:dyDescent="0.2"/>
    <row r="22151" ht="12.75" customHeight="1" x14ac:dyDescent="0.2"/>
    <row r="22152" ht="12.75" customHeight="1" x14ac:dyDescent="0.2"/>
    <row r="22153" ht="12.75" customHeight="1" x14ac:dyDescent="0.2"/>
    <row r="22154" ht="12.75" customHeight="1" x14ac:dyDescent="0.2"/>
    <row r="22155" ht="12.75" customHeight="1" x14ac:dyDescent="0.2"/>
    <row r="22156" ht="12.75" customHeight="1" x14ac:dyDescent="0.2"/>
    <row r="22157" ht="12.75" customHeight="1" x14ac:dyDescent="0.2"/>
    <row r="22158" ht="12.75" customHeight="1" x14ac:dyDescent="0.2"/>
    <row r="22159" ht="12.75" customHeight="1" x14ac:dyDescent="0.2"/>
    <row r="22160" ht="12.75" customHeight="1" x14ac:dyDescent="0.2"/>
    <row r="22161" ht="12.75" customHeight="1" x14ac:dyDescent="0.2"/>
    <row r="22162" ht="12.75" customHeight="1" x14ac:dyDescent="0.2"/>
    <row r="22163" ht="12.75" customHeight="1" x14ac:dyDescent="0.2"/>
    <row r="22164" ht="12.75" customHeight="1" x14ac:dyDescent="0.2"/>
    <row r="22165" ht="12.75" customHeight="1" x14ac:dyDescent="0.2"/>
    <row r="22166" ht="12.75" customHeight="1" x14ac:dyDescent="0.2"/>
    <row r="22167" ht="12.75" customHeight="1" x14ac:dyDescent="0.2"/>
    <row r="22168" ht="12.75" customHeight="1" x14ac:dyDescent="0.2"/>
    <row r="22169" ht="12.75" customHeight="1" x14ac:dyDescent="0.2"/>
    <row r="22170" ht="12.75" customHeight="1" x14ac:dyDescent="0.2"/>
    <row r="22171" ht="12.75" customHeight="1" x14ac:dyDescent="0.2"/>
    <row r="22172" ht="12.75" customHeight="1" x14ac:dyDescent="0.2"/>
    <row r="22173" ht="12.75" customHeight="1" x14ac:dyDescent="0.2"/>
    <row r="22174" ht="12.75" customHeight="1" x14ac:dyDescent="0.2"/>
    <row r="22175" ht="12.75" customHeight="1" x14ac:dyDescent="0.2"/>
    <row r="22176" ht="12.75" customHeight="1" x14ac:dyDescent="0.2"/>
    <row r="22177" ht="12.75" customHeight="1" x14ac:dyDescent="0.2"/>
    <row r="22178" ht="12.75" customHeight="1" x14ac:dyDescent="0.2"/>
    <row r="22179" ht="12.75" customHeight="1" x14ac:dyDescent="0.2"/>
    <row r="22180" ht="12.75" customHeight="1" x14ac:dyDescent="0.2"/>
    <row r="22181" ht="12.75" customHeight="1" x14ac:dyDescent="0.2"/>
    <row r="22182" ht="12.75" customHeight="1" x14ac:dyDescent="0.2"/>
    <row r="22183" ht="12.75" customHeight="1" x14ac:dyDescent="0.2"/>
    <row r="22184" ht="12.75" customHeight="1" x14ac:dyDescent="0.2"/>
    <row r="22185" ht="12.75" customHeight="1" x14ac:dyDescent="0.2"/>
    <row r="22186" ht="12.75" customHeight="1" x14ac:dyDescent="0.2"/>
    <row r="22187" ht="12.75" customHeight="1" x14ac:dyDescent="0.2"/>
    <row r="22188" ht="12.75" customHeight="1" x14ac:dyDescent="0.2"/>
    <row r="22189" ht="12.75" customHeight="1" x14ac:dyDescent="0.2"/>
    <row r="22190" ht="12.75" customHeight="1" x14ac:dyDescent="0.2"/>
    <row r="22191" ht="12.75" customHeight="1" x14ac:dyDescent="0.2"/>
    <row r="22192" ht="12.75" customHeight="1" x14ac:dyDescent="0.2"/>
    <row r="22193" ht="12.75" customHeight="1" x14ac:dyDescent="0.2"/>
    <row r="22194" ht="12.75" customHeight="1" x14ac:dyDescent="0.2"/>
    <row r="22195" ht="12.75" customHeight="1" x14ac:dyDescent="0.2"/>
    <row r="22196" ht="12.75" customHeight="1" x14ac:dyDescent="0.2"/>
    <row r="22197" ht="12.75" customHeight="1" x14ac:dyDescent="0.2"/>
    <row r="22198" ht="12.75" customHeight="1" x14ac:dyDescent="0.2"/>
    <row r="22199" ht="12.75" customHeight="1" x14ac:dyDescent="0.2"/>
    <row r="22200" ht="12.75" customHeight="1" x14ac:dyDescent="0.2"/>
    <row r="22201" ht="12.75" customHeight="1" x14ac:dyDescent="0.2"/>
    <row r="22202" ht="12.75" customHeight="1" x14ac:dyDescent="0.2"/>
    <row r="22203" ht="12.75" customHeight="1" x14ac:dyDescent="0.2"/>
    <row r="22204" ht="12.75" customHeight="1" x14ac:dyDescent="0.2"/>
    <row r="22205" ht="12.75" customHeight="1" x14ac:dyDescent="0.2"/>
    <row r="22206" ht="12.75" customHeight="1" x14ac:dyDescent="0.2"/>
    <row r="22207" ht="12.75" customHeight="1" x14ac:dyDescent="0.2"/>
    <row r="22208" ht="12.75" customHeight="1" x14ac:dyDescent="0.2"/>
    <row r="22209" ht="12.75" customHeight="1" x14ac:dyDescent="0.2"/>
    <row r="22210" ht="12.75" customHeight="1" x14ac:dyDescent="0.2"/>
    <row r="22211" ht="12.75" customHeight="1" x14ac:dyDescent="0.2"/>
    <row r="22212" ht="12.75" customHeight="1" x14ac:dyDescent="0.2"/>
    <row r="22213" ht="12.75" customHeight="1" x14ac:dyDescent="0.2"/>
    <row r="22214" ht="12.75" customHeight="1" x14ac:dyDescent="0.2"/>
    <row r="22215" ht="12.75" customHeight="1" x14ac:dyDescent="0.2"/>
    <row r="22216" ht="12.75" customHeight="1" x14ac:dyDescent="0.2"/>
    <row r="22217" ht="12.75" customHeight="1" x14ac:dyDescent="0.2"/>
    <row r="22218" ht="12.75" customHeight="1" x14ac:dyDescent="0.2"/>
    <row r="22219" ht="12.75" customHeight="1" x14ac:dyDescent="0.2"/>
    <row r="22220" ht="12.75" customHeight="1" x14ac:dyDescent="0.2"/>
    <row r="22221" ht="12.75" customHeight="1" x14ac:dyDescent="0.2"/>
    <row r="22222" ht="12.75" customHeight="1" x14ac:dyDescent="0.2"/>
    <row r="22223" ht="12.75" customHeight="1" x14ac:dyDescent="0.2"/>
    <row r="22224" ht="12.75" customHeight="1" x14ac:dyDescent="0.2"/>
    <row r="22225" ht="12.75" customHeight="1" x14ac:dyDescent="0.2"/>
    <row r="22226" ht="12.75" customHeight="1" x14ac:dyDescent="0.2"/>
    <row r="22227" ht="12.75" customHeight="1" x14ac:dyDescent="0.2"/>
    <row r="22228" ht="12.75" customHeight="1" x14ac:dyDescent="0.2"/>
    <row r="22229" ht="12.75" customHeight="1" x14ac:dyDescent="0.2"/>
    <row r="22230" ht="12.75" customHeight="1" x14ac:dyDescent="0.2"/>
    <row r="22231" ht="12.75" customHeight="1" x14ac:dyDescent="0.2"/>
    <row r="22232" ht="12.75" customHeight="1" x14ac:dyDescent="0.2"/>
    <row r="22233" ht="12.75" customHeight="1" x14ac:dyDescent="0.2"/>
    <row r="22234" ht="12.75" customHeight="1" x14ac:dyDescent="0.2"/>
    <row r="22235" ht="12.75" customHeight="1" x14ac:dyDescent="0.2"/>
    <row r="22236" ht="12.75" customHeight="1" x14ac:dyDescent="0.2"/>
    <row r="22237" ht="12.75" customHeight="1" x14ac:dyDescent="0.2"/>
    <row r="22238" ht="12.75" customHeight="1" x14ac:dyDescent="0.2"/>
    <row r="22239" ht="12.75" customHeight="1" x14ac:dyDescent="0.2"/>
    <row r="22240" ht="12.75" customHeight="1" x14ac:dyDescent="0.2"/>
    <row r="22241" ht="12.75" customHeight="1" x14ac:dyDescent="0.2"/>
    <row r="22242" ht="12.75" customHeight="1" x14ac:dyDescent="0.2"/>
    <row r="22243" ht="12.75" customHeight="1" x14ac:dyDescent="0.2"/>
    <row r="22244" ht="12.75" customHeight="1" x14ac:dyDescent="0.2"/>
    <row r="22245" ht="12.75" customHeight="1" x14ac:dyDescent="0.2"/>
    <row r="22246" ht="12.75" customHeight="1" x14ac:dyDescent="0.2"/>
    <row r="22247" ht="12.75" customHeight="1" x14ac:dyDescent="0.2"/>
    <row r="22248" ht="12.75" customHeight="1" x14ac:dyDescent="0.2"/>
    <row r="22249" ht="12.75" customHeight="1" x14ac:dyDescent="0.2"/>
    <row r="22250" ht="12.75" customHeight="1" x14ac:dyDescent="0.2"/>
    <row r="22251" ht="12.75" customHeight="1" x14ac:dyDescent="0.2"/>
    <row r="22252" ht="12.75" customHeight="1" x14ac:dyDescent="0.2"/>
    <row r="22253" ht="12.75" customHeight="1" x14ac:dyDescent="0.2"/>
    <row r="22254" ht="12.75" customHeight="1" x14ac:dyDescent="0.2"/>
    <row r="22255" ht="12.75" customHeight="1" x14ac:dyDescent="0.2"/>
    <row r="22256" ht="12.75" customHeight="1" x14ac:dyDescent="0.2"/>
    <row r="22257" ht="12.75" customHeight="1" x14ac:dyDescent="0.2"/>
    <row r="22258" ht="12.75" customHeight="1" x14ac:dyDescent="0.2"/>
    <row r="22259" ht="12.75" customHeight="1" x14ac:dyDescent="0.2"/>
    <row r="22260" ht="12.75" customHeight="1" x14ac:dyDescent="0.2"/>
    <row r="22261" ht="12.75" customHeight="1" x14ac:dyDescent="0.2"/>
    <row r="22262" ht="12.75" customHeight="1" x14ac:dyDescent="0.2"/>
    <row r="22263" ht="12.75" customHeight="1" x14ac:dyDescent="0.2"/>
    <row r="22264" ht="12.75" customHeight="1" x14ac:dyDescent="0.2"/>
    <row r="22265" ht="12.75" customHeight="1" x14ac:dyDescent="0.2"/>
    <row r="22266" ht="12.75" customHeight="1" x14ac:dyDescent="0.2"/>
    <row r="22267" ht="12.75" customHeight="1" x14ac:dyDescent="0.2"/>
    <row r="22268" ht="12.75" customHeight="1" x14ac:dyDescent="0.2"/>
    <row r="22269" ht="12.75" customHeight="1" x14ac:dyDescent="0.2"/>
    <row r="22270" ht="12.75" customHeight="1" x14ac:dyDescent="0.2"/>
    <row r="22271" ht="12.75" customHeight="1" x14ac:dyDescent="0.2"/>
    <row r="22272" ht="12.75" customHeight="1" x14ac:dyDescent="0.2"/>
    <row r="22273" ht="12.75" customHeight="1" x14ac:dyDescent="0.2"/>
    <row r="22274" ht="12.75" customHeight="1" x14ac:dyDescent="0.2"/>
    <row r="22275" ht="12.75" customHeight="1" x14ac:dyDescent="0.2"/>
    <row r="22276" ht="12.75" customHeight="1" x14ac:dyDescent="0.2"/>
    <row r="22277" ht="12.75" customHeight="1" x14ac:dyDescent="0.2"/>
    <row r="22278" ht="12.75" customHeight="1" x14ac:dyDescent="0.2"/>
    <row r="22279" ht="12.75" customHeight="1" x14ac:dyDescent="0.2"/>
    <row r="22280" ht="12.75" customHeight="1" x14ac:dyDescent="0.2"/>
    <row r="22281" ht="12.75" customHeight="1" x14ac:dyDescent="0.2"/>
    <row r="22282" ht="12.75" customHeight="1" x14ac:dyDescent="0.2"/>
    <row r="22283" ht="12.75" customHeight="1" x14ac:dyDescent="0.2"/>
    <row r="22284" ht="12.75" customHeight="1" x14ac:dyDescent="0.2"/>
    <row r="22285" ht="12.75" customHeight="1" x14ac:dyDescent="0.2"/>
    <row r="22286" ht="12.75" customHeight="1" x14ac:dyDescent="0.2"/>
    <row r="22287" ht="12.75" customHeight="1" x14ac:dyDescent="0.2"/>
    <row r="22288" ht="12.75" customHeight="1" x14ac:dyDescent="0.2"/>
    <row r="22289" ht="12.75" customHeight="1" x14ac:dyDescent="0.2"/>
    <row r="22290" ht="12.75" customHeight="1" x14ac:dyDescent="0.2"/>
    <row r="22291" ht="12.75" customHeight="1" x14ac:dyDescent="0.2"/>
    <row r="22292" ht="12.75" customHeight="1" x14ac:dyDescent="0.2"/>
    <row r="22293" ht="12.75" customHeight="1" x14ac:dyDescent="0.2"/>
    <row r="22294" ht="12.75" customHeight="1" x14ac:dyDescent="0.2"/>
    <row r="22295" ht="12.75" customHeight="1" x14ac:dyDescent="0.2"/>
    <row r="22296" ht="12.75" customHeight="1" x14ac:dyDescent="0.2"/>
    <row r="22297" ht="12.75" customHeight="1" x14ac:dyDescent="0.2"/>
    <row r="22298" ht="12.75" customHeight="1" x14ac:dyDescent="0.2"/>
    <row r="22299" ht="12.75" customHeight="1" x14ac:dyDescent="0.2"/>
    <row r="22300" ht="12.75" customHeight="1" x14ac:dyDescent="0.2"/>
    <row r="22301" ht="12.75" customHeight="1" x14ac:dyDescent="0.2"/>
    <row r="22302" ht="12.75" customHeight="1" x14ac:dyDescent="0.2"/>
    <row r="22303" ht="12.75" customHeight="1" x14ac:dyDescent="0.2"/>
    <row r="22304" ht="12.75" customHeight="1" x14ac:dyDescent="0.2"/>
    <row r="22305" ht="12.75" customHeight="1" x14ac:dyDescent="0.2"/>
    <row r="22306" ht="12.75" customHeight="1" x14ac:dyDescent="0.2"/>
    <row r="22307" ht="12.75" customHeight="1" x14ac:dyDescent="0.2"/>
    <row r="22308" ht="12.75" customHeight="1" x14ac:dyDescent="0.2"/>
    <row r="22309" ht="12.75" customHeight="1" x14ac:dyDescent="0.2"/>
    <row r="22310" ht="12.75" customHeight="1" x14ac:dyDescent="0.2"/>
    <row r="22311" ht="12.75" customHeight="1" x14ac:dyDescent="0.2"/>
    <row r="22312" ht="12.75" customHeight="1" x14ac:dyDescent="0.2"/>
    <row r="22313" ht="12.75" customHeight="1" x14ac:dyDescent="0.2"/>
    <row r="22314" ht="12.75" customHeight="1" x14ac:dyDescent="0.2"/>
    <row r="22315" ht="12.75" customHeight="1" x14ac:dyDescent="0.2"/>
    <row r="22316" ht="12.75" customHeight="1" x14ac:dyDescent="0.2"/>
    <row r="22317" ht="12.75" customHeight="1" x14ac:dyDescent="0.2"/>
    <row r="22318" ht="12.75" customHeight="1" x14ac:dyDescent="0.2"/>
    <row r="22319" ht="12.75" customHeight="1" x14ac:dyDescent="0.2"/>
    <row r="22320" ht="12.75" customHeight="1" x14ac:dyDescent="0.2"/>
    <row r="22321" ht="12.75" customHeight="1" x14ac:dyDescent="0.2"/>
    <row r="22322" ht="12.75" customHeight="1" x14ac:dyDescent="0.2"/>
    <row r="22323" ht="12.75" customHeight="1" x14ac:dyDescent="0.2"/>
    <row r="22324" ht="12.75" customHeight="1" x14ac:dyDescent="0.2"/>
    <row r="22325" ht="12.75" customHeight="1" x14ac:dyDescent="0.2"/>
    <row r="22326" ht="12.75" customHeight="1" x14ac:dyDescent="0.2"/>
    <row r="22327" ht="12.75" customHeight="1" x14ac:dyDescent="0.2"/>
    <row r="22328" ht="12.75" customHeight="1" x14ac:dyDescent="0.2"/>
    <row r="22329" ht="12.75" customHeight="1" x14ac:dyDescent="0.2"/>
    <row r="22330" ht="12.75" customHeight="1" x14ac:dyDescent="0.2"/>
    <row r="22331" ht="12.75" customHeight="1" x14ac:dyDescent="0.2"/>
    <row r="22332" ht="12.75" customHeight="1" x14ac:dyDescent="0.2"/>
    <row r="22333" ht="12.75" customHeight="1" x14ac:dyDescent="0.2"/>
    <row r="22334" ht="12.75" customHeight="1" x14ac:dyDescent="0.2"/>
    <row r="22335" ht="12.75" customHeight="1" x14ac:dyDescent="0.2"/>
    <row r="22336" ht="12.75" customHeight="1" x14ac:dyDescent="0.2"/>
    <row r="22337" ht="12.75" customHeight="1" x14ac:dyDescent="0.2"/>
    <row r="22338" ht="12.75" customHeight="1" x14ac:dyDescent="0.2"/>
    <row r="22339" ht="12.75" customHeight="1" x14ac:dyDescent="0.2"/>
    <row r="22340" ht="12.75" customHeight="1" x14ac:dyDescent="0.2"/>
    <row r="22341" ht="12.75" customHeight="1" x14ac:dyDescent="0.2"/>
    <row r="22342" ht="12.75" customHeight="1" x14ac:dyDescent="0.2"/>
    <row r="22343" ht="12.75" customHeight="1" x14ac:dyDescent="0.2"/>
    <row r="22344" ht="12.75" customHeight="1" x14ac:dyDescent="0.2"/>
    <row r="22345" ht="12.75" customHeight="1" x14ac:dyDescent="0.2"/>
    <row r="22346" ht="12.75" customHeight="1" x14ac:dyDescent="0.2"/>
    <row r="22347" ht="12.75" customHeight="1" x14ac:dyDescent="0.2"/>
    <row r="22348" ht="12.75" customHeight="1" x14ac:dyDescent="0.2"/>
    <row r="22349" ht="12.75" customHeight="1" x14ac:dyDescent="0.2"/>
    <row r="22350" ht="12.75" customHeight="1" x14ac:dyDescent="0.2"/>
    <row r="22351" ht="12.75" customHeight="1" x14ac:dyDescent="0.2"/>
    <row r="22352" ht="12.75" customHeight="1" x14ac:dyDescent="0.2"/>
    <row r="22353" ht="12.75" customHeight="1" x14ac:dyDescent="0.2"/>
    <row r="22354" ht="12.75" customHeight="1" x14ac:dyDescent="0.2"/>
    <row r="22355" ht="12.75" customHeight="1" x14ac:dyDescent="0.2"/>
    <row r="22356" ht="12.75" customHeight="1" x14ac:dyDescent="0.2"/>
    <row r="22357" ht="12.75" customHeight="1" x14ac:dyDescent="0.2"/>
    <row r="22358" ht="12.75" customHeight="1" x14ac:dyDescent="0.2"/>
    <row r="22359" ht="12.75" customHeight="1" x14ac:dyDescent="0.2"/>
    <row r="22360" ht="12.75" customHeight="1" x14ac:dyDescent="0.2"/>
    <row r="22361" ht="12.75" customHeight="1" x14ac:dyDescent="0.2"/>
    <row r="22362" ht="12.75" customHeight="1" x14ac:dyDescent="0.2"/>
    <row r="22363" ht="12.75" customHeight="1" x14ac:dyDescent="0.2"/>
    <row r="22364" ht="12.75" customHeight="1" x14ac:dyDescent="0.2"/>
    <row r="22365" ht="12.75" customHeight="1" x14ac:dyDescent="0.2"/>
    <row r="22366" ht="12.75" customHeight="1" x14ac:dyDescent="0.2"/>
    <row r="22367" ht="12.75" customHeight="1" x14ac:dyDescent="0.2"/>
    <row r="22368" ht="12.75" customHeight="1" x14ac:dyDescent="0.2"/>
    <row r="22369" ht="12.75" customHeight="1" x14ac:dyDescent="0.2"/>
    <row r="22370" ht="12.75" customHeight="1" x14ac:dyDescent="0.2"/>
    <row r="22371" ht="12.75" customHeight="1" x14ac:dyDescent="0.2"/>
    <row r="22372" ht="12.75" customHeight="1" x14ac:dyDescent="0.2"/>
    <row r="22373" ht="12.75" customHeight="1" x14ac:dyDescent="0.2"/>
    <row r="22374" ht="12.75" customHeight="1" x14ac:dyDescent="0.2"/>
    <row r="22375" ht="12.75" customHeight="1" x14ac:dyDescent="0.2"/>
    <row r="22376" ht="12.75" customHeight="1" x14ac:dyDescent="0.2"/>
    <row r="22377" ht="12.75" customHeight="1" x14ac:dyDescent="0.2"/>
    <row r="22378" ht="12.75" customHeight="1" x14ac:dyDescent="0.2"/>
    <row r="22379" ht="12.75" customHeight="1" x14ac:dyDescent="0.2"/>
    <row r="22380" ht="12.75" customHeight="1" x14ac:dyDescent="0.2"/>
    <row r="22381" ht="12.75" customHeight="1" x14ac:dyDescent="0.2"/>
    <row r="22382" ht="12.75" customHeight="1" x14ac:dyDescent="0.2"/>
    <row r="22383" ht="12.75" customHeight="1" x14ac:dyDescent="0.2"/>
    <row r="22384" ht="12.75" customHeight="1" x14ac:dyDescent="0.2"/>
    <row r="22385" ht="12.75" customHeight="1" x14ac:dyDescent="0.2"/>
    <row r="22386" ht="12.75" customHeight="1" x14ac:dyDescent="0.2"/>
    <row r="22387" ht="12.75" customHeight="1" x14ac:dyDescent="0.2"/>
    <row r="22388" ht="12.75" customHeight="1" x14ac:dyDescent="0.2"/>
    <row r="22389" ht="12.75" customHeight="1" x14ac:dyDescent="0.2"/>
    <row r="22390" ht="12.75" customHeight="1" x14ac:dyDescent="0.2"/>
    <row r="22391" ht="12.75" customHeight="1" x14ac:dyDescent="0.2"/>
    <row r="22392" ht="12.75" customHeight="1" x14ac:dyDescent="0.2"/>
    <row r="22393" ht="12.75" customHeight="1" x14ac:dyDescent="0.2"/>
    <row r="22394" ht="12.75" customHeight="1" x14ac:dyDescent="0.2"/>
    <row r="22395" ht="12.75" customHeight="1" x14ac:dyDescent="0.2"/>
    <row r="22396" ht="12.75" customHeight="1" x14ac:dyDescent="0.2"/>
    <row r="22397" ht="12.75" customHeight="1" x14ac:dyDescent="0.2"/>
    <row r="22398" ht="12.75" customHeight="1" x14ac:dyDescent="0.2"/>
    <row r="22399" ht="12.75" customHeight="1" x14ac:dyDescent="0.2"/>
    <row r="22400" ht="12.75" customHeight="1" x14ac:dyDescent="0.2"/>
    <row r="22401" ht="12.75" customHeight="1" x14ac:dyDescent="0.2"/>
    <row r="22402" ht="12.75" customHeight="1" x14ac:dyDescent="0.2"/>
    <row r="22403" ht="12.75" customHeight="1" x14ac:dyDescent="0.2"/>
    <row r="22404" ht="12.75" customHeight="1" x14ac:dyDescent="0.2"/>
    <row r="22405" ht="12.75" customHeight="1" x14ac:dyDescent="0.2"/>
    <row r="22406" ht="12.75" customHeight="1" x14ac:dyDescent="0.2"/>
    <row r="22407" ht="12.75" customHeight="1" x14ac:dyDescent="0.2"/>
    <row r="22408" ht="12.75" customHeight="1" x14ac:dyDescent="0.2"/>
    <row r="22409" ht="12.75" customHeight="1" x14ac:dyDescent="0.2"/>
    <row r="22410" ht="12.75" customHeight="1" x14ac:dyDescent="0.2"/>
    <row r="22411" ht="12.75" customHeight="1" x14ac:dyDescent="0.2"/>
    <row r="22412" ht="12.75" customHeight="1" x14ac:dyDescent="0.2"/>
    <row r="22413" ht="12.75" customHeight="1" x14ac:dyDescent="0.2"/>
    <row r="22414" ht="12.75" customHeight="1" x14ac:dyDescent="0.2"/>
    <row r="22415" ht="12.75" customHeight="1" x14ac:dyDescent="0.2"/>
    <row r="22416" ht="12.75" customHeight="1" x14ac:dyDescent="0.2"/>
    <row r="22417" ht="12.75" customHeight="1" x14ac:dyDescent="0.2"/>
    <row r="22418" ht="12.75" customHeight="1" x14ac:dyDescent="0.2"/>
    <row r="22419" ht="12.75" customHeight="1" x14ac:dyDescent="0.2"/>
    <row r="22420" ht="12.75" customHeight="1" x14ac:dyDescent="0.2"/>
    <row r="22421" ht="12.75" customHeight="1" x14ac:dyDescent="0.2"/>
    <row r="22422" ht="12.75" customHeight="1" x14ac:dyDescent="0.2"/>
    <row r="22423" ht="12.75" customHeight="1" x14ac:dyDescent="0.2"/>
    <row r="22424" ht="12.75" customHeight="1" x14ac:dyDescent="0.2"/>
    <row r="22425" ht="12.75" customHeight="1" x14ac:dyDescent="0.2"/>
    <row r="22426" ht="12.75" customHeight="1" x14ac:dyDescent="0.2"/>
    <row r="22427" ht="12.75" customHeight="1" x14ac:dyDescent="0.2"/>
    <row r="22428" ht="12.75" customHeight="1" x14ac:dyDescent="0.2"/>
    <row r="22429" ht="12.75" customHeight="1" x14ac:dyDescent="0.2"/>
    <row r="22430" ht="12.75" customHeight="1" x14ac:dyDescent="0.2"/>
    <row r="22431" ht="12.75" customHeight="1" x14ac:dyDescent="0.2"/>
    <row r="22432" ht="12.75" customHeight="1" x14ac:dyDescent="0.2"/>
    <row r="22433" ht="12.75" customHeight="1" x14ac:dyDescent="0.2"/>
    <row r="22434" ht="12.75" customHeight="1" x14ac:dyDescent="0.2"/>
    <row r="22435" ht="12.75" customHeight="1" x14ac:dyDescent="0.2"/>
    <row r="22436" ht="12.75" customHeight="1" x14ac:dyDescent="0.2"/>
    <row r="22437" ht="12.75" customHeight="1" x14ac:dyDescent="0.2"/>
    <row r="22438" ht="12.75" customHeight="1" x14ac:dyDescent="0.2"/>
    <row r="22439" ht="12.75" customHeight="1" x14ac:dyDescent="0.2"/>
    <row r="22440" ht="12.75" customHeight="1" x14ac:dyDescent="0.2"/>
    <row r="22441" ht="12.75" customHeight="1" x14ac:dyDescent="0.2"/>
    <row r="22442" ht="12.75" customHeight="1" x14ac:dyDescent="0.2"/>
    <row r="22443" ht="12.75" customHeight="1" x14ac:dyDescent="0.2"/>
    <row r="22444" ht="12.75" customHeight="1" x14ac:dyDescent="0.2"/>
    <row r="22445" ht="12.75" customHeight="1" x14ac:dyDescent="0.2"/>
    <row r="22446" ht="12.75" customHeight="1" x14ac:dyDescent="0.2"/>
    <row r="22447" ht="12.75" customHeight="1" x14ac:dyDescent="0.2"/>
    <row r="22448" ht="12.75" customHeight="1" x14ac:dyDescent="0.2"/>
    <row r="22449" ht="12.75" customHeight="1" x14ac:dyDescent="0.2"/>
    <row r="22450" ht="12.75" customHeight="1" x14ac:dyDescent="0.2"/>
    <row r="22451" ht="12.75" customHeight="1" x14ac:dyDescent="0.2"/>
    <row r="22452" ht="12.75" customHeight="1" x14ac:dyDescent="0.2"/>
    <row r="22453" ht="12.75" customHeight="1" x14ac:dyDescent="0.2"/>
    <row r="22454" ht="12.75" customHeight="1" x14ac:dyDescent="0.2"/>
    <row r="22455" ht="12.75" customHeight="1" x14ac:dyDescent="0.2"/>
    <row r="22456" ht="12.75" customHeight="1" x14ac:dyDescent="0.2"/>
    <row r="22457" ht="12.75" customHeight="1" x14ac:dyDescent="0.2"/>
    <row r="22458" ht="12.75" customHeight="1" x14ac:dyDescent="0.2"/>
    <row r="22459" ht="12.75" customHeight="1" x14ac:dyDescent="0.2"/>
    <row r="22460" ht="12.75" customHeight="1" x14ac:dyDescent="0.2"/>
    <row r="22461" ht="12.75" customHeight="1" x14ac:dyDescent="0.2"/>
    <row r="22462" ht="12.75" customHeight="1" x14ac:dyDescent="0.2"/>
    <row r="22463" ht="12.75" customHeight="1" x14ac:dyDescent="0.2"/>
    <row r="22464" ht="12.75" customHeight="1" x14ac:dyDescent="0.2"/>
    <row r="22465" ht="12.75" customHeight="1" x14ac:dyDescent="0.2"/>
    <row r="22466" ht="12.75" customHeight="1" x14ac:dyDescent="0.2"/>
    <row r="22467" ht="12.75" customHeight="1" x14ac:dyDescent="0.2"/>
    <row r="22468" ht="12.75" customHeight="1" x14ac:dyDescent="0.2"/>
    <row r="22469" ht="12.75" customHeight="1" x14ac:dyDescent="0.2"/>
    <row r="22470" ht="12.75" customHeight="1" x14ac:dyDescent="0.2"/>
    <row r="22471" ht="12.75" customHeight="1" x14ac:dyDescent="0.2"/>
    <row r="22472" ht="12.75" customHeight="1" x14ac:dyDescent="0.2"/>
    <row r="22473" ht="12.75" customHeight="1" x14ac:dyDescent="0.2"/>
    <row r="22474" ht="12.75" customHeight="1" x14ac:dyDescent="0.2"/>
    <row r="22475" ht="12.75" customHeight="1" x14ac:dyDescent="0.2"/>
    <row r="22476" ht="12.75" customHeight="1" x14ac:dyDescent="0.2"/>
    <row r="22477" ht="12.75" customHeight="1" x14ac:dyDescent="0.2"/>
    <row r="22478" ht="12.75" customHeight="1" x14ac:dyDescent="0.2"/>
    <row r="22479" ht="12.75" customHeight="1" x14ac:dyDescent="0.2"/>
    <row r="22480" ht="12.75" customHeight="1" x14ac:dyDescent="0.2"/>
    <row r="22481" ht="12.75" customHeight="1" x14ac:dyDescent="0.2"/>
    <row r="22482" ht="12.75" customHeight="1" x14ac:dyDescent="0.2"/>
    <row r="22483" ht="12.75" customHeight="1" x14ac:dyDescent="0.2"/>
    <row r="22484" ht="12.75" customHeight="1" x14ac:dyDescent="0.2"/>
    <row r="22485" ht="12.75" customHeight="1" x14ac:dyDescent="0.2"/>
    <row r="22486" ht="12.75" customHeight="1" x14ac:dyDescent="0.2"/>
    <row r="22487" ht="12.75" customHeight="1" x14ac:dyDescent="0.2"/>
    <row r="22488" ht="12.75" customHeight="1" x14ac:dyDescent="0.2"/>
    <row r="22489" ht="12.75" customHeight="1" x14ac:dyDescent="0.2"/>
    <row r="22490" ht="12.75" customHeight="1" x14ac:dyDescent="0.2"/>
    <row r="22491" ht="12.75" customHeight="1" x14ac:dyDescent="0.2"/>
    <row r="22492" ht="12.75" customHeight="1" x14ac:dyDescent="0.2"/>
    <row r="22493" ht="12.75" customHeight="1" x14ac:dyDescent="0.2"/>
    <row r="22494" ht="12.75" customHeight="1" x14ac:dyDescent="0.2"/>
    <row r="22495" ht="12.75" customHeight="1" x14ac:dyDescent="0.2"/>
    <row r="22496" ht="12.75" customHeight="1" x14ac:dyDescent="0.2"/>
    <row r="22497" ht="12.75" customHeight="1" x14ac:dyDescent="0.2"/>
    <row r="22498" ht="12.75" customHeight="1" x14ac:dyDescent="0.2"/>
    <row r="22499" ht="12.75" customHeight="1" x14ac:dyDescent="0.2"/>
    <row r="22500" ht="12.75" customHeight="1" x14ac:dyDescent="0.2"/>
    <row r="22501" ht="12.75" customHeight="1" x14ac:dyDescent="0.2"/>
    <row r="22502" ht="12.75" customHeight="1" x14ac:dyDescent="0.2"/>
    <row r="22503" ht="12.75" customHeight="1" x14ac:dyDescent="0.2"/>
    <row r="22504" ht="12.75" customHeight="1" x14ac:dyDescent="0.2"/>
    <row r="22505" ht="12.75" customHeight="1" x14ac:dyDescent="0.2"/>
    <row r="22506" ht="12.75" customHeight="1" x14ac:dyDescent="0.2"/>
    <row r="22507" ht="12.75" customHeight="1" x14ac:dyDescent="0.2"/>
    <row r="22508" ht="12.75" customHeight="1" x14ac:dyDescent="0.2"/>
    <row r="22509" ht="12.75" customHeight="1" x14ac:dyDescent="0.2"/>
    <row r="22510" ht="12.75" customHeight="1" x14ac:dyDescent="0.2"/>
    <row r="22511" ht="12.75" customHeight="1" x14ac:dyDescent="0.2"/>
    <row r="22512" ht="12.75" customHeight="1" x14ac:dyDescent="0.2"/>
    <row r="22513" ht="12.75" customHeight="1" x14ac:dyDescent="0.2"/>
    <row r="22514" ht="12.75" customHeight="1" x14ac:dyDescent="0.2"/>
    <row r="22515" ht="12.75" customHeight="1" x14ac:dyDescent="0.2"/>
    <row r="22516" ht="12.75" customHeight="1" x14ac:dyDescent="0.2"/>
    <row r="22517" ht="12.75" customHeight="1" x14ac:dyDescent="0.2"/>
    <row r="22518" ht="12.75" customHeight="1" x14ac:dyDescent="0.2"/>
    <row r="22519" ht="12.75" customHeight="1" x14ac:dyDescent="0.2"/>
    <row r="22520" ht="12.75" customHeight="1" x14ac:dyDescent="0.2"/>
    <row r="22521" ht="12.75" customHeight="1" x14ac:dyDescent="0.2"/>
    <row r="22522" ht="12.75" customHeight="1" x14ac:dyDescent="0.2"/>
    <row r="22523" ht="12.75" customHeight="1" x14ac:dyDescent="0.2"/>
    <row r="22524" ht="12.75" customHeight="1" x14ac:dyDescent="0.2"/>
    <row r="22525" ht="12.75" customHeight="1" x14ac:dyDescent="0.2"/>
    <row r="22526" ht="12.75" customHeight="1" x14ac:dyDescent="0.2"/>
    <row r="22527" ht="12.75" customHeight="1" x14ac:dyDescent="0.2"/>
    <row r="22528" ht="12.75" customHeight="1" x14ac:dyDescent="0.2"/>
    <row r="22529" ht="12.75" customHeight="1" x14ac:dyDescent="0.2"/>
    <row r="22530" ht="12.75" customHeight="1" x14ac:dyDescent="0.2"/>
    <row r="22531" ht="12.75" customHeight="1" x14ac:dyDescent="0.2"/>
    <row r="22532" ht="12.75" customHeight="1" x14ac:dyDescent="0.2"/>
    <row r="22533" ht="12.75" customHeight="1" x14ac:dyDescent="0.2"/>
    <row r="22534" ht="12.75" customHeight="1" x14ac:dyDescent="0.2"/>
    <row r="22535" ht="12.75" customHeight="1" x14ac:dyDescent="0.2"/>
    <row r="22536" ht="12.75" customHeight="1" x14ac:dyDescent="0.2"/>
    <row r="22537" ht="12.75" customHeight="1" x14ac:dyDescent="0.2"/>
    <row r="22538" ht="12.75" customHeight="1" x14ac:dyDescent="0.2"/>
    <row r="22539" ht="12.75" customHeight="1" x14ac:dyDescent="0.2"/>
    <row r="22540" ht="12.75" customHeight="1" x14ac:dyDescent="0.2"/>
    <row r="22541" ht="12.75" customHeight="1" x14ac:dyDescent="0.2"/>
    <row r="22542" ht="12.75" customHeight="1" x14ac:dyDescent="0.2"/>
    <row r="22543" ht="12.75" customHeight="1" x14ac:dyDescent="0.2"/>
    <row r="22544" ht="12.75" customHeight="1" x14ac:dyDescent="0.2"/>
    <row r="22545" ht="12.75" customHeight="1" x14ac:dyDescent="0.2"/>
    <row r="22546" ht="12.75" customHeight="1" x14ac:dyDescent="0.2"/>
    <row r="22547" ht="12.75" customHeight="1" x14ac:dyDescent="0.2"/>
    <row r="22548" ht="12.75" customHeight="1" x14ac:dyDescent="0.2"/>
    <row r="22549" ht="12.75" customHeight="1" x14ac:dyDescent="0.2"/>
    <row r="22550" ht="12.75" customHeight="1" x14ac:dyDescent="0.2"/>
    <row r="22551" ht="12.75" customHeight="1" x14ac:dyDescent="0.2"/>
    <row r="22552" ht="12.75" customHeight="1" x14ac:dyDescent="0.2"/>
    <row r="22553" ht="12.75" customHeight="1" x14ac:dyDescent="0.2"/>
    <row r="22554" ht="12.75" customHeight="1" x14ac:dyDescent="0.2"/>
    <row r="22555" ht="12.75" customHeight="1" x14ac:dyDescent="0.2"/>
    <row r="22556" ht="12.75" customHeight="1" x14ac:dyDescent="0.2"/>
    <row r="22557" ht="12.75" customHeight="1" x14ac:dyDescent="0.2"/>
    <row r="22558" ht="12.75" customHeight="1" x14ac:dyDescent="0.2"/>
    <row r="22559" ht="12.75" customHeight="1" x14ac:dyDescent="0.2"/>
    <row r="22560" ht="12.75" customHeight="1" x14ac:dyDescent="0.2"/>
    <row r="22561" ht="12.75" customHeight="1" x14ac:dyDescent="0.2"/>
    <row r="22562" ht="12.75" customHeight="1" x14ac:dyDescent="0.2"/>
    <row r="22563" ht="12.75" customHeight="1" x14ac:dyDescent="0.2"/>
    <row r="22564" ht="12.75" customHeight="1" x14ac:dyDescent="0.2"/>
    <row r="22565" ht="12.75" customHeight="1" x14ac:dyDescent="0.2"/>
    <row r="22566" ht="12.75" customHeight="1" x14ac:dyDescent="0.2"/>
    <row r="22567" ht="12.75" customHeight="1" x14ac:dyDescent="0.2"/>
    <row r="22568" ht="12.75" customHeight="1" x14ac:dyDescent="0.2"/>
    <row r="22569" ht="12.75" customHeight="1" x14ac:dyDescent="0.2"/>
    <row r="22570" ht="12.75" customHeight="1" x14ac:dyDescent="0.2"/>
    <row r="22571" ht="12.75" customHeight="1" x14ac:dyDescent="0.2"/>
    <row r="22572" ht="12.75" customHeight="1" x14ac:dyDescent="0.2"/>
    <row r="22573" ht="12.75" customHeight="1" x14ac:dyDescent="0.2"/>
    <row r="22574" ht="12.75" customHeight="1" x14ac:dyDescent="0.2"/>
    <row r="22575" ht="12.75" customHeight="1" x14ac:dyDescent="0.2"/>
    <row r="22576" ht="12.75" customHeight="1" x14ac:dyDescent="0.2"/>
    <row r="22577" ht="12.75" customHeight="1" x14ac:dyDescent="0.2"/>
    <row r="22578" ht="12.75" customHeight="1" x14ac:dyDescent="0.2"/>
    <row r="22579" ht="12.75" customHeight="1" x14ac:dyDescent="0.2"/>
    <row r="22580" ht="12.75" customHeight="1" x14ac:dyDescent="0.2"/>
    <row r="22581" ht="12.75" customHeight="1" x14ac:dyDescent="0.2"/>
    <row r="22582" ht="12.75" customHeight="1" x14ac:dyDescent="0.2"/>
    <row r="22583" ht="12.75" customHeight="1" x14ac:dyDescent="0.2"/>
    <row r="22584" ht="12.75" customHeight="1" x14ac:dyDescent="0.2"/>
    <row r="22585" ht="12.75" customHeight="1" x14ac:dyDescent="0.2"/>
    <row r="22586" ht="12.75" customHeight="1" x14ac:dyDescent="0.2"/>
    <row r="22587" ht="12.75" customHeight="1" x14ac:dyDescent="0.2"/>
    <row r="22588" ht="12.75" customHeight="1" x14ac:dyDescent="0.2"/>
    <row r="22589" ht="12.75" customHeight="1" x14ac:dyDescent="0.2"/>
    <row r="22590" ht="12.75" customHeight="1" x14ac:dyDescent="0.2"/>
    <row r="22591" ht="12.75" customHeight="1" x14ac:dyDescent="0.2"/>
    <row r="22592" ht="12.75" customHeight="1" x14ac:dyDescent="0.2"/>
    <row r="22593" ht="12.75" customHeight="1" x14ac:dyDescent="0.2"/>
    <row r="22594" ht="12.75" customHeight="1" x14ac:dyDescent="0.2"/>
    <row r="22595" ht="12.75" customHeight="1" x14ac:dyDescent="0.2"/>
    <row r="22596" ht="12.75" customHeight="1" x14ac:dyDescent="0.2"/>
    <row r="22597" ht="12.75" customHeight="1" x14ac:dyDescent="0.2"/>
    <row r="22598" ht="12.75" customHeight="1" x14ac:dyDescent="0.2"/>
    <row r="22599" ht="12.75" customHeight="1" x14ac:dyDescent="0.2"/>
    <row r="22600" ht="12.75" customHeight="1" x14ac:dyDescent="0.2"/>
    <row r="22601" ht="12.75" customHeight="1" x14ac:dyDescent="0.2"/>
    <row r="22602" ht="12.75" customHeight="1" x14ac:dyDescent="0.2"/>
    <row r="22603" ht="12.75" customHeight="1" x14ac:dyDescent="0.2"/>
    <row r="22604" ht="12.75" customHeight="1" x14ac:dyDescent="0.2"/>
    <row r="22605" ht="12.75" customHeight="1" x14ac:dyDescent="0.2"/>
    <row r="22606" ht="12.75" customHeight="1" x14ac:dyDescent="0.2"/>
    <row r="22607" ht="12.75" customHeight="1" x14ac:dyDescent="0.2"/>
    <row r="22608" ht="12.75" customHeight="1" x14ac:dyDescent="0.2"/>
    <row r="22609" ht="12.75" customHeight="1" x14ac:dyDescent="0.2"/>
    <row r="22610" ht="12.75" customHeight="1" x14ac:dyDescent="0.2"/>
    <row r="22611" ht="12.75" customHeight="1" x14ac:dyDescent="0.2"/>
    <row r="22612" ht="12.75" customHeight="1" x14ac:dyDescent="0.2"/>
    <row r="22613" ht="12.75" customHeight="1" x14ac:dyDescent="0.2"/>
    <row r="22614" ht="12.75" customHeight="1" x14ac:dyDescent="0.2"/>
    <row r="22615" ht="12.75" customHeight="1" x14ac:dyDescent="0.2"/>
    <row r="22616" ht="12.75" customHeight="1" x14ac:dyDescent="0.2"/>
    <row r="22617" ht="12.75" customHeight="1" x14ac:dyDescent="0.2"/>
    <row r="22618" ht="12.75" customHeight="1" x14ac:dyDescent="0.2"/>
    <row r="22619" ht="12.75" customHeight="1" x14ac:dyDescent="0.2"/>
    <row r="22620" ht="12.75" customHeight="1" x14ac:dyDescent="0.2"/>
    <row r="22621" ht="12.75" customHeight="1" x14ac:dyDescent="0.2"/>
    <row r="22622" ht="12.75" customHeight="1" x14ac:dyDescent="0.2"/>
    <row r="22623" ht="12.75" customHeight="1" x14ac:dyDescent="0.2"/>
    <row r="22624" ht="12.75" customHeight="1" x14ac:dyDescent="0.2"/>
    <row r="22625" ht="12.75" customHeight="1" x14ac:dyDescent="0.2"/>
    <row r="22626" ht="12.75" customHeight="1" x14ac:dyDescent="0.2"/>
    <row r="22627" ht="12.75" customHeight="1" x14ac:dyDescent="0.2"/>
    <row r="22628" ht="12.75" customHeight="1" x14ac:dyDescent="0.2"/>
    <row r="22629" ht="12.75" customHeight="1" x14ac:dyDescent="0.2"/>
    <row r="22630" ht="12.75" customHeight="1" x14ac:dyDescent="0.2"/>
    <row r="22631" ht="12.75" customHeight="1" x14ac:dyDescent="0.2"/>
    <row r="22632" ht="12.75" customHeight="1" x14ac:dyDescent="0.2"/>
    <row r="22633" ht="12.75" customHeight="1" x14ac:dyDescent="0.2"/>
    <row r="22634" ht="12.75" customHeight="1" x14ac:dyDescent="0.2"/>
    <row r="22635" ht="12.75" customHeight="1" x14ac:dyDescent="0.2"/>
    <row r="22636" ht="12.75" customHeight="1" x14ac:dyDescent="0.2"/>
    <row r="22637" ht="12.75" customHeight="1" x14ac:dyDescent="0.2"/>
    <row r="22638" ht="12.75" customHeight="1" x14ac:dyDescent="0.2"/>
    <row r="22639" ht="12.75" customHeight="1" x14ac:dyDescent="0.2"/>
    <row r="22640" ht="12.75" customHeight="1" x14ac:dyDescent="0.2"/>
    <row r="22641" ht="12.75" customHeight="1" x14ac:dyDescent="0.2"/>
    <row r="22642" ht="12.75" customHeight="1" x14ac:dyDescent="0.2"/>
    <row r="22643" ht="12.75" customHeight="1" x14ac:dyDescent="0.2"/>
    <row r="22644" ht="12.75" customHeight="1" x14ac:dyDescent="0.2"/>
    <row r="22645" ht="12.75" customHeight="1" x14ac:dyDescent="0.2"/>
    <row r="22646" ht="12.75" customHeight="1" x14ac:dyDescent="0.2"/>
    <row r="22647" ht="12.75" customHeight="1" x14ac:dyDescent="0.2"/>
    <row r="22648" ht="12.75" customHeight="1" x14ac:dyDescent="0.2"/>
    <row r="22649" ht="12.75" customHeight="1" x14ac:dyDescent="0.2"/>
    <row r="22650" ht="12.75" customHeight="1" x14ac:dyDescent="0.2"/>
    <row r="22651" ht="12.75" customHeight="1" x14ac:dyDescent="0.2"/>
    <row r="22652" ht="12.75" customHeight="1" x14ac:dyDescent="0.2"/>
    <row r="22653" ht="12.75" customHeight="1" x14ac:dyDescent="0.2"/>
    <row r="22654" ht="12.75" customHeight="1" x14ac:dyDescent="0.2"/>
    <row r="22655" ht="12.75" customHeight="1" x14ac:dyDescent="0.2"/>
    <row r="22656" ht="12.75" customHeight="1" x14ac:dyDescent="0.2"/>
    <row r="22657" ht="12.75" customHeight="1" x14ac:dyDescent="0.2"/>
    <row r="22658" ht="12.75" customHeight="1" x14ac:dyDescent="0.2"/>
    <row r="22659" ht="12.75" customHeight="1" x14ac:dyDescent="0.2"/>
    <row r="22660" ht="12.75" customHeight="1" x14ac:dyDescent="0.2"/>
    <row r="22661" ht="12.75" customHeight="1" x14ac:dyDescent="0.2"/>
    <row r="22662" ht="12.75" customHeight="1" x14ac:dyDescent="0.2"/>
    <row r="22663" ht="12.75" customHeight="1" x14ac:dyDescent="0.2"/>
    <row r="22664" ht="12.75" customHeight="1" x14ac:dyDescent="0.2"/>
    <row r="22665" ht="12.75" customHeight="1" x14ac:dyDescent="0.2"/>
    <row r="22666" ht="12.75" customHeight="1" x14ac:dyDescent="0.2"/>
    <row r="22667" ht="12.75" customHeight="1" x14ac:dyDescent="0.2"/>
    <row r="22668" ht="12.75" customHeight="1" x14ac:dyDescent="0.2"/>
    <row r="22669" ht="12.75" customHeight="1" x14ac:dyDescent="0.2"/>
    <row r="22670" ht="12.75" customHeight="1" x14ac:dyDescent="0.2"/>
    <row r="22671" ht="12.75" customHeight="1" x14ac:dyDescent="0.2"/>
    <row r="22672" ht="12.75" customHeight="1" x14ac:dyDescent="0.2"/>
    <row r="22673" ht="12.75" customHeight="1" x14ac:dyDescent="0.2"/>
    <row r="22674" ht="12.75" customHeight="1" x14ac:dyDescent="0.2"/>
    <row r="22675" ht="12.75" customHeight="1" x14ac:dyDescent="0.2"/>
    <row r="22676" ht="12.75" customHeight="1" x14ac:dyDescent="0.2"/>
    <row r="22677" ht="12.75" customHeight="1" x14ac:dyDescent="0.2"/>
    <row r="22678" ht="12.75" customHeight="1" x14ac:dyDescent="0.2"/>
    <row r="22679" ht="12.75" customHeight="1" x14ac:dyDescent="0.2"/>
    <row r="22680" ht="12.75" customHeight="1" x14ac:dyDescent="0.2"/>
    <row r="22681" ht="12.75" customHeight="1" x14ac:dyDescent="0.2"/>
    <row r="22682" ht="12.75" customHeight="1" x14ac:dyDescent="0.2"/>
    <row r="22683" ht="12.75" customHeight="1" x14ac:dyDescent="0.2"/>
    <row r="22684" ht="12.75" customHeight="1" x14ac:dyDescent="0.2"/>
    <row r="22685" ht="12.75" customHeight="1" x14ac:dyDescent="0.2"/>
    <row r="22686" ht="12.75" customHeight="1" x14ac:dyDescent="0.2"/>
    <row r="22687" ht="12.75" customHeight="1" x14ac:dyDescent="0.2"/>
    <row r="22688" ht="12.75" customHeight="1" x14ac:dyDescent="0.2"/>
    <row r="22689" ht="12.75" customHeight="1" x14ac:dyDescent="0.2"/>
    <row r="22690" ht="12.75" customHeight="1" x14ac:dyDescent="0.2"/>
    <row r="22691" ht="12.75" customHeight="1" x14ac:dyDescent="0.2"/>
    <row r="22692" ht="12.75" customHeight="1" x14ac:dyDescent="0.2"/>
    <row r="22693" ht="12.75" customHeight="1" x14ac:dyDescent="0.2"/>
    <row r="22694" ht="12.75" customHeight="1" x14ac:dyDescent="0.2"/>
    <row r="22695" ht="12.75" customHeight="1" x14ac:dyDescent="0.2"/>
    <row r="22696" ht="12.75" customHeight="1" x14ac:dyDescent="0.2"/>
    <row r="22697" ht="12.75" customHeight="1" x14ac:dyDescent="0.2"/>
    <row r="22698" ht="12.75" customHeight="1" x14ac:dyDescent="0.2"/>
    <row r="22699" ht="12.75" customHeight="1" x14ac:dyDescent="0.2"/>
    <row r="22700" ht="12.75" customHeight="1" x14ac:dyDescent="0.2"/>
    <row r="22701" ht="12.75" customHeight="1" x14ac:dyDescent="0.2"/>
    <row r="22702" ht="12.75" customHeight="1" x14ac:dyDescent="0.2"/>
    <row r="22703" ht="12.75" customHeight="1" x14ac:dyDescent="0.2"/>
    <row r="22704" ht="12.75" customHeight="1" x14ac:dyDescent="0.2"/>
    <row r="22705" ht="12.75" customHeight="1" x14ac:dyDescent="0.2"/>
    <row r="22706" ht="12.75" customHeight="1" x14ac:dyDescent="0.2"/>
    <row r="22707" ht="12.75" customHeight="1" x14ac:dyDescent="0.2"/>
    <row r="22708" ht="12.75" customHeight="1" x14ac:dyDescent="0.2"/>
    <row r="22709" ht="12.75" customHeight="1" x14ac:dyDescent="0.2"/>
    <row r="22710" ht="12.75" customHeight="1" x14ac:dyDescent="0.2"/>
    <row r="22711" ht="12.75" customHeight="1" x14ac:dyDescent="0.2"/>
    <row r="22712" ht="12.75" customHeight="1" x14ac:dyDescent="0.2"/>
    <row r="22713" ht="12.75" customHeight="1" x14ac:dyDescent="0.2"/>
    <row r="22714" ht="12.75" customHeight="1" x14ac:dyDescent="0.2"/>
    <row r="22715" ht="12.75" customHeight="1" x14ac:dyDescent="0.2"/>
    <row r="22716" ht="12.75" customHeight="1" x14ac:dyDescent="0.2"/>
    <row r="22717" ht="12.75" customHeight="1" x14ac:dyDescent="0.2"/>
    <row r="22718" ht="12.75" customHeight="1" x14ac:dyDescent="0.2"/>
    <row r="22719" ht="12.75" customHeight="1" x14ac:dyDescent="0.2"/>
    <row r="22720" ht="12.75" customHeight="1" x14ac:dyDescent="0.2"/>
    <row r="22721" ht="12.75" customHeight="1" x14ac:dyDescent="0.2"/>
    <row r="22722" ht="12.75" customHeight="1" x14ac:dyDescent="0.2"/>
    <row r="22723" ht="12.75" customHeight="1" x14ac:dyDescent="0.2"/>
    <row r="22724" ht="12.75" customHeight="1" x14ac:dyDescent="0.2"/>
    <row r="22725" ht="12.75" customHeight="1" x14ac:dyDescent="0.2"/>
    <row r="22726" ht="12.75" customHeight="1" x14ac:dyDescent="0.2"/>
    <row r="22727" ht="12.75" customHeight="1" x14ac:dyDescent="0.2"/>
    <row r="22728" ht="12.75" customHeight="1" x14ac:dyDescent="0.2"/>
    <row r="22729" ht="12.75" customHeight="1" x14ac:dyDescent="0.2"/>
    <row r="22730" ht="12.75" customHeight="1" x14ac:dyDescent="0.2"/>
    <row r="22731" ht="12.75" customHeight="1" x14ac:dyDescent="0.2"/>
    <row r="22732" ht="12.75" customHeight="1" x14ac:dyDescent="0.2"/>
    <row r="22733" ht="12.75" customHeight="1" x14ac:dyDescent="0.2"/>
    <row r="22734" ht="12.75" customHeight="1" x14ac:dyDescent="0.2"/>
    <row r="22735" ht="12.75" customHeight="1" x14ac:dyDescent="0.2"/>
    <row r="22736" ht="12.75" customHeight="1" x14ac:dyDescent="0.2"/>
    <row r="22737" ht="12.75" customHeight="1" x14ac:dyDescent="0.2"/>
    <row r="22738" ht="12.75" customHeight="1" x14ac:dyDescent="0.2"/>
    <row r="22739" ht="12.75" customHeight="1" x14ac:dyDescent="0.2"/>
    <row r="22740" ht="12.75" customHeight="1" x14ac:dyDescent="0.2"/>
    <row r="22741" ht="12.75" customHeight="1" x14ac:dyDescent="0.2"/>
    <row r="22742" ht="12.75" customHeight="1" x14ac:dyDescent="0.2"/>
    <row r="22743" ht="12.75" customHeight="1" x14ac:dyDescent="0.2"/>
    <row r="22744" ht="12.75" customHeight="1" x14ac:dyDescent="0.2"/>
    <row r="22745" ht="12.75" customHeight="1" x14ac:dyDescent="0.2"/>
    <row r="22746" ht="12.75" customHeight="1" x14ac:dyDescent="0.2"/>
    <row r="22747" ht="12.75" customHeight="1" x14ac:dyDescent="0.2"/>
    <row r="22748" ht="12.75" customHeight="1" x14ac:dyDescent="0.2"/>
    <row r="22749" ht="12.75" customHeight="1" x14ac:dyDescent="0.2"/>
    <row r="22750" ht="12.75" customHeight="1" x14ac:dyDescent="0.2"/>
    <row r="22751" ht="12.75" customHeight="1" x14ac:dyDescent="0.2"/>
    <row r="22752" ht="12.75" customHeight="1" x14ac:dyDescent="0.2"/>
    <row r="22753" ht="12.75" customHeight="1" x14ac:dyDescent="0.2"/>
    <row r="22754" ht="12.75" customHeight="1" x14ac:dyDescent="0.2"/>
    <row r="22755" ht="12.75" customHeight="1" x14ac:dyDescent="0.2"/>
    <row r="22756" ht="12.75" customHeight="1" x14ac:dyDescent="0.2"/>
    <row r="22757" ht="12.75" customHeight="1" x14ac:dyDescent="0.2"/>
    <row r="22758" ht="12.75" customHeight="1" x14ac:dyDescent="0.2"/>
    <row r="22759" ht="12.75" customHeight="1" x14ac:dyDescent="0.2"/>
    <row r="22760" ht="12.75" customHeight="1" x14ac:dyDescent="0.2"/>
    <row r="22761" ht="12.75" customHeight="1" x14ac:dyDescent="0.2"/>
    <row r="22762" ht="12.75" customHeight="1" x14ac:dyDescent="0.2"/>
    <row r="22763" ht="12.75" customHeight="1" x14ac:dyDescent="0.2"/>
    <row r="22764" ht="12.75" customHeight="1" x14ac:dyDescent="0.2"/>
    <row r="22765" ht="12.75" customHeight="1" x14ac:dyDescent="0.2"/>
    <row r="22766" ht="12.75" customHeight="1" x14ac:dyDescent="0.2"/>
    <row r="22767" ht="12.75" customHeight="1" x14ac:dyDescent="0.2"/>
    <row r="22768" ht="12.75" customHeight="1" x14ac:dyDescent="0.2"/>
    <row r="22769" ht="12.75" customHeight="1" x14ac:dyDescent="0.2"/>
    <row r="22770" ht="12.75" customHeight="1" x14ac:dyDescent="0.2"/>
    <row r="22771" ht="12.75" customHeight="1" x14ac:dyDescent="0.2"/>
    <row r="22772" ht="12.75" customHeight="1" x14ac:dyDescent="0.2"/>
    <row r="22773" ht="12.75" customHeight="1" x14ac:dyDescent="0.2"/>
    <row r="22774" ht="12.75" customHeight="1" x14ac:dyDescent="0.2"/>
    <row r="22775" ht="12.75" customHeight="1" x14ac:dyDescent="0.2"/>
    <row r="22776" ht="12.75" customHeight="1" x14ac:dyDescent="0.2"/>
    <row r="22777" ht="12.75" customHeight="1" x14ac:dyDescent="0.2"/>
    <row r="22778" ht="12.75" customHeight="1" x14ac:dyDescent="0.2"/>
    <row r="22779" ht="12.75" customHeight="1" x14ac:dyDescent="0.2"/>
    <row r="22780" ht="12.75" customHeight="1" x14ac:dyDescent="0.2"/>
    <row r="22781" ht="12.75" customHeight="1" x14ac:dyDescent="0.2"/>
    <row r="22782" ht="12.75" customHeight="1" x14ac:dyDescent="0.2"/>
    <row r="22783" ht="12.75" customHeight="1" x14ac:dyDescent="0.2"/>
    <row r="22784" ht="12.75" customHeight="1" x14ac:dyDescent="0.2"/>
    <row r="22785" ht="12.75" customHeight="1" x14ac:dyDescent="0.2"/>
    <row r="22786" ht="12.75" customHeight="1" x14ac:dyDescent="0.2"/>
    <row r="22787" ht="12.75" customHeight="1" x14ac:dyDescent="0.2"/>
    <row r="22788" ht="12.75" customHeight="1" x14ac:dyDescent="0.2"/>
    <row r="22789" ht="12.75" customHeight="1" x14ac:dyDescent="0.2"/>
    <row r="22790" ht="12.75" customHeight="1" x14ac:dyDescent="0.2"/>
    <row r="22791" ht="12.75" customHeight="1" x14ac:dyDescent="0.2"/>
    <row r="22792" ht="12.75" customHeight="1" x14ac:dyDescent="0.2"/>
    <row r="22793" ht="12.75" customHeight="1" x14ac:dyDescent="0.2"/>
    <row r="22794" ht="12.75" customHeight="1" x14ac:dyDescent="0.2"/>
    <row r="22795" ht="12.75" customHeight="1" x14ac:dyDescent="0.2"/>
    <row r="22796" ht="12.75" customHeight="1" x14ac:dyDescent="0.2"/>
    <row r="22797" ht="12.75" customHeight="1" x14ac:dyDescent="0.2"/>
    <row r="22798" ht="12.75" customHeight="1" x14ac:dyDescent="0.2"/>
    <row r="22799" ht="12.75" customHeight="1" x14ac:dyDescent="0.2"/>
    <row r="22800" ht="12.75" customHeight="1" x14ac:dyDescent="0.2"/>
    <row r="22801" ht="12.75" customHeight="1" x14ac:dyDescent="0.2"/>
    <row r="22802" ht="12.75" customHeight="1" x14ac:dyDescent="0.2"/>
    <row r="22803" ht="12.75" customHeight="1" x14ac:dyDescent="0.2"/>
    <row r="22804" ht="12.75" customHeight="1" x14ac:dyDescent="0.2"/>
    <row r="22805" ht="12.75" customHeight="1" x14ac:dyDescent="0.2"/>
    <row r="22806" ht="12.75" customHeight="1" x14ac:dyDescent="0.2"/>
    <row r="22807" ht="12.75" customHeight="1" x14ac:dyDescent="0.2"/>
    <row r="22808" ht="12.75" customHeight="1" x14ac:dyDescent="0.2"/>
    <row r="22809" ht="12.75" customHeight="1" x14ac:dyDescent="0.2"/>
    <row r="22810" ht="12.75" customHeight="1" x14ac:dyDescent="0.2"/>
    <row r="22811" ht="12.75" customHeight="1" x14ac:dyDescent="0.2"/>
    <row r="22812" ht="12.75" customHeight="1" x14ac:dyDescent="0.2"/>
    <row r="22813" ht="12.75" customHeight="1" x14ac:dyDescent="0.2"/>
    <row r="22814" ht="12.75" customHeight="1" x14ac:dyDescent="0.2"/>
    <row r="22815" ht="12.75" customHeight="1" x14ac:dyDescent="0.2"/>
    <row r="22816" ht="12.75" customHeight="1" x14ac:dyDescent="0.2"/>
    <row r="22817" ht="12.75" customHeight="1" x14ac:dyDescent="0.2"/>
    <row r="22818" ht="12.75" customHeight="1" x14ac:dyDescent="0.2"/>
    <row r="22819" ht="12.75" customHeight="1" x14ac:dyDescent="0.2"/>
    <row r="22820" ht="12.75" customHeight="1" x14ac:dyDescent="0.2"/>
  </sheetData>
  <mergeCells count="201">
    <mergeCell ref="N859:N860"/>
    <mergeCell ref="O859:O860"/>
    <mergeCell ref="B871:G871"/>
    <mergeCell ref="B858:G858"/>
    <mergeCell ref="A859:A860"/>
    <mergeCell ref="B859:G859"/>
    <mergeCell ref="H859:H860"/>
    <mergeCell ref="I859:I860"/>
    <mergeCell ref="J859:J860"/>
    <mergeCell ref="K859:K860"/>
    <mergeCell ref="L859:L860"/>
    <mergeCell ref="M859:M860"/>
    <mergeCell ref="B679:G679"/>
    <mergeCell ref="B855:G855"/>
    <mergeCell ref="B839:G839"/>
    <mergeCell ref="B823:G823"/>
    <mergeCell ref="B807:G807"/>
    <mergeCell ref="B791:G791"/>
    <mergeCell ref="B775:G775"/>
    <mergeCell ref="B759:G759"/>
    <mergeCell ref="B743:G743"/>
    <mergeCell ref="B727:G727"/>
    <mergeCell ref="B711:G711"/>
    <mergeCell ref="B695:G695"/>
    <mergeCell ref="B682:G682"/>
    <mergeCell ref="B698:G698"/>
    <mergeCell ref="B714:G714"/>
    <mergeCell ref="B730:G730"/>
    <mergeCell ref="B746:G746"/>
    <mergeCell ref="B762:G762"/>
    <mergeCell ref="B778:G778"/>
    <mergeCell ref="B794:G794"/>
    <mergeCell ref="B810:G810"/>
    <mergeCell ref="B826:G826"/>
    <mergeCell ref="B842:G842"/>
    <mergeCell ref="O843:O844"/>
    <mergeCell ref="A843:A844"/>
    <mergeCell ref="B843:G843"/>
    <mergeCell ref="H843:H844"/>
    <mergeCell ref="I843:I844"/>
    <mergeCell ref="J843:J844"/>
    <mergeCell ref="K843:K844"/>
    <mergeCell ref="L843:L844"/>
    <mergeCell ref="M843:M844"/>
    <mergeCell ref="N843:N844"/>
    <mergeCell ref="A14:L14"/>
    <mergeCell ref="B16:G16"/>
    <mergeCell ref="X17:AG17"/>
    <mergeCell ref="B39:G39"/>
    <mergeCell ref="X39:AG39"/>
    <mergeCell ref="B61:G61"/>
    <mergeCell ref="X61:AG61"/>
    <mergeCell ref="B81:G81"/>
    <mergeCell ref="P81:Q81"/>
    <mergeCell ref="B100:G100"/>
    <mergeCell ref="B118:G118"/>
    <mergeCell ref="B138:G138"/>
    <mergeCell ref="B157:G157"/>
    <mergeCell ref="B177:G177"/>
    <mergeCell ref="B195:G195"/>
    <mergeCell ref="B214:G214"/>
    <mergeCell ref="B232:G232"/>
    <mergeCell ref="B249:G249"/>
    <mergeCell ref="B265:G265"/>
    <mergeCell ref="B280:G280"/>
    <mergeCell ref="B294:G294"/>
    <mergeCell ref="B307:G307"/>
    <mergeCell ref="B321:G321"/>
    <mergeCell ref="B334:G334"/>
    <mergeCell ref="B346:G346"/>
    <mergeCell ref="B360:G360"/>
    <mergeCell ref="B373:G373"/>
    <mergeCell ref="B386:G386"/>
    <mergeCell ref="B398:G398"/>
    <mergeCell ref="B411:G411"/>
    <mergeCell ref="B423:G423"/>
    <mergeCell ref="B436:G436"/>
    <mergeCell ref="B452:G452"/>
    <mergeCell ref="B470:G470"/>
    <mergeCell ref="B486:G486"/>
    <mergeCell ref="B505:G505"/>
    <mergeCell ref="B523:G523"/>
    <mergeCell ref="B540:G540"/>
    <mergeCell ref="B558:G558"/>
    <mergeCell ref="B573:G573"/>
    <mergeCell ref="B587:G587"/>
    <mergeCell ref="B606:G606"/>
    <mergeCell ref="I667:I668"/>
    <mergeCell ref="J667:J668"/>
    <mergeCell ref="K667:K668"/>
    <mergeCell ref="B666:G666"/>
    <mergeCell ref="L667:L668"/>
    <mergeCell ref="M667:M668"/>
    <mergeCell ref="N667:N668"/>
    <mergeCell ref="O667:O668"/>
    <mergeCell ref="B621:G621"/>
    <mergeCell ref="B636:G636"/>
    <mergeCell ref="B651:G651"/>
    <mergeCell ref="A667:A668"/>
    <mergeCell ref="B667:G667"/>
    <mergeCell ref="H667:H668"/>
    <mergeCell ref="K683:K684"/>
    <mergeCell ref="L683:L684"/>
    <mergeCell ref="M683:M684"/>
    <mergeCell ref="N683:N684"/>
    <mergeCell ref="O683:O684"/>
    <mergeCell ref="A683:A684"/>
    <mergeCell ref="B683:G683"/>
    <mergeCell ref="H683:H684"/>
    <mergeCell ref="I683:I684"/>
    <mergeCell ref="J683:J684"/>
    <mergeCell ref="K699:K700"/>
    <mergeCell ref="L699:L700"/>
    <mergeCell ref="M699:M700"/>
    <mergeCell ref="N699:N700"/>
    <mergeCell ref="O699:O700"/>
    <mergeCell ref="A699:A700"/>
    <mergeCell ref="B699:G699"/>
    <mergeCell ref="H699:H700"/>
    <mergeCell ref="I699:I700"/>
    <mergeCell ref="J699:J700"/>
    <mergeCell ref="K715:K716"/>
    <mergeCell ref="L715:L716"/>
    <mergeCell ref="M715:M716"/>
    <mergeCell ref="N715:N716"/>
    <mergeCell ref="O715:O716"/>
    <mergeCell ref="A715:A716"/>
    <mergeCell ref="B715:G715"/>
    <mergeCell ref="H715:H716"/>
    <mergeCell ref="I715:I716"/>
    <mergeCell ref="J715:J716"/>
    <mergeCell ref="K779:K780"/>
    <mergeCell ref="L779:L780"/>
    <mergeCell ref="M779:M780"/>
    <mergeCell ref="N779:N780"/>
    <mergeCell ref="O779:O780"/>
    <mergeCell ref="A779:A780"/>
    <mergeCell ref="B779:G779"/>
    <mergeCell ref="H779:H780"/>
    <mergeCell ref="I779:I780"/>
    <mergeCell ref="J779:J780"/>
    <mergeCell ref="K731:K732"/>
    <mergeCell ref="L731:L732"/>
    <mergeCell ref="M731:M732"/>
    <mergeCell ref="N731:N732"/>
    <mergeCell ref="O731:O732"/>
    <mergeCell ref="A731:A732"/>
    <mergeCell ref="B731:G731"/>
    <mergeCell ref="H731:H732"/>
    <mergeCell ref="I731:I732"/>
    <mergeCell ref="J731:J732"/>
    <mergeCell ref="K747:K748"/>
    <mergeCell ref="L747:L748"/>
    <mergeCell ref="M747:M748"/>
    <mergeCell ref="N747:N748"/>
    <mergeCell ref="O747:O748"/>
    <mergeCell ref="A747:A748"/>
    <mergeCell ref="B747:G747"/>
    <mergeCell ref="H747:H748"/>
    <mergeCell ref="I747:I748"/>
    <mergeCell ref="J747:J748"/>
    <mergeCell ref="K763:K764"/>
    <mergeCell ref="L763:L764"/>
    <mergeCell ref="M763:M764"/>
    <mergeCell ref="N763:N764"/>
    <mergeCell ref="O763:O764"/>
    <mergeCell ref="A763:A764"/>
    <mergeCell ref="B763:G763"/>
    <mergeCell ref="H763:H764"/>
    <mergeCell ref="I763:I764"/>
    <mergeCell ref="J763:J764"/>
    <mergeCell ref="K795:K796"/>
    <mergeCell ref="L795:L796"/>
    <mergeCell ref="M795:M796"/>
    <mergeCell ref="N795:N796"/>
    <mergeCell ref="O795:O796"/>
    <mergeCell ref="A795:A796"/>
    <mergeCell ref="B795:G795"/>
    <mergeCell ref="H795:H796"/>
    <mergeCell ref="I795:I796"/>
    <mergeCell ref="J795:J796"/>
    <mergeCell ref="O811:O812"/>
    <mergeCell ref="A811:A812"/>
    <mergeCell ref="B811:G811"/>
    <mergeCell ref="H811:H812"/>
    <mergeCell ref="I811:I812"/>
    <mergeCell ref="J811:J812"/>
    <mergeCell ref="K811:K812"/>
    <mergeCell ref="L811:L812"/>
    <mergeCell ref="M811:M812"/>
    <mergeCell ref="N811:N812"/>
    <mergeCell ref="O827:O828"/>
    <mergeCell ref="A827:A828"/>
    <mergeCell ref="B827:G827"/>
    <mergeCell ref="H827:H828"/>
    <mergeCell ref="I827:I828"/>
    <mergeCell ref="J827:J828"/>
    <mergeCell ref="K827:K828"/>
    <mergeCell ref="L827:L828"/>
    <mergeCell ref="M827:M828"/>
    <mergeCell ref="N827:N828"/>
  </mergeCells>
  <pageMargins left="0.7" right="0.7" top="0.75" bottom="0.75" header="0" footer="0"/>
  <pageSetup orientation="landscape"/>
  <ignoredErrors>
    <ignoredError sqref="A849:A854 A834:A838 A819:A822 A803:A806 A787:A790 A771:A774 A756:A758 A739:A742 A723:A726 A707:A710 A685:A694 A670:A678" numberStoredAsText="1"/>
  </ignoredError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003"/>
  <sheetViews>
    <sheetView topLeftCell="A160" zoomScaleNormal="100" workbookViewId="0">
      <selection activeCell="J179" sqref="J179"/>
    </sheetView>
  </sheetViews>
  <sheetFormatPr baseColWidth="10" defaultColWidth="12.5703125" defaultRowHeight="15" customHeight="1" x14ac:dyDescent="0.2"/>
  <cols>
    <col min="1" max="1" width="8.5703125" customWidth="1"/>
    <col min="2" max="7" width="7.140625" customWidth="1"/>
    <col min="8" max="8" width="15.7109375" style="200" customWidth="1"/>
    <col min="9" max="15" width="12.85546875" customWidth="1"/>
    <col min="16" max="26" width="10" customWidth="1"/>
  </cols>
  <sheetData>
    <row r="1" spans="1:22" s="212" customFormat="1" ht="15" customHeight="1" x14ac:dyDescent="0.2">
      <c r="H1" s="200"/>
    </row>
    <row r="2" spans="1:22" s="212" customFormat="1" ht="15" customHeight="1" x14ac:dyDescent="0.2">
      <c r="H2" s="200"/>
    </row>
    <row r="3" spans="1:22" s="212" customFormat="1" ht="15" customHeight="1" x14ac:dyDescent="0.2">
      <c r="H3" s="200"/>
    </row>
    <row r="4" spans="1:22" s="212" customFormat="1" ht="15" customHeight="1" x14ac:dyDescent="0.2">
      <c r="H4" s="200"/>
    </row>
    <row r="5" spans="1:22" s="212" customFormat="1" ht="15" customHeight="1" x14ac:dyDescent="0.2">
      <c r="H5" s="200"/>
    </row>
    <row r="6" spans="1:22" s="212" customFormat="1" ht="15" customHeight="1" x14ac:dyDescent="0.2">
      <c r="H6" s="200"/>
    </row>
    <row r="7" spans="1:22" s="212" customFormat="1" ht="15" customHeight="1" x14ac:dyDescent="0.2">
      <c r="H7" s="200"/>
    </row>
    <row r="8" spans="1:22" s="212" customFormat="1" ht="15" customHeight="1" x14ac:dyDescent="0.2">
      <c r="H8" s="200"/>
    </row>
    <row r="9" spans="1:22" s="212" customFormat="1" ht="15" customHeight="1" x14ac:dyDescent="0.2">
      <c r="H9" s="200"/>
    </row>
    <row r="10" spans="1:22" s="212" customFormat="1" ht="15" customHeight="1" x14ac:dyDescent="0.2">
      <c r="H10" s="200"/>
    </row>
    <row r="11" spans="1:22" s="212" customFormat="1" ht="15" customHeight="1" x14ac:dyDescent="0.2">
      <c r="H11" s="200"/>
    </row>
    <row r="12" spans="1:22" s="212" customFormat="1" ht="15" customHeight="1" x14ac:dyDescent="0.2">
      <c r="H12" s="200"/>
    </row>
    <row r="13" spans="1:22" s="212" customFormat="1" ht="15" customHeight="1" x14ac:dyDescent="0.2">
      <c r="H13" s="200"/>
    </row>
    <row r="14" spans="1:22" ht="12.75" customHeight="1" x14ac:dyDescent="0.2">
      <c r="A14" s="32"/>
      <c r="B14" s="32"/>
      <c r="C14" s="32"/>
      <c r="D14" s="32"/>
      <c r="E14" s="32"/>
      <c r="F14" s="32"/>
      <c r="G14" s="32"/>
      <c r="H14" s="206"/>
      <c r="I14" s="5"/>
      <c r="J14" s="5"/>
      <c r="K14" s="32"/>
      <c r="L14" s="5"/>
      <c r="M14" s="32"/>
      <c r="N14" s="32"/>
      <c r="O14" s="32"/>
      <c r="P14" s="32"/>
      <c r="Q14" s="32"/>
      <c r="R14" s="32"/>
      <c r="S14" s="32"/>
      <c r="T14" s="32"/>
      <c r="U14" s="32"/>
      <c r="V14" s="32"/>
    </row>
    <row r="15" spans="1:22" ht="26.25" customHeight="1" x14ac:dyDescent="0.4">
      <c r="A15" s="4"/>
      <c r="B15" s="220" t="s">
        <v>99</v>
      </c>
      <c r="C15" s="221"/>
      <c r="D15" s="221"/>
      <c r="E15" s="221"/>
      <c r="F15" s="221"/>
      <c r="G15" s="221"/>
      <c r="H15" s="72">
        <v>1502</v>
      </c>
      <c r="I15" s="73"/>
      <c r="J15" s="73"/>
      <c r="K15" s="73"/>
      <c r="L15" s="73"/>
      <c r="M15" s="73"/>
      <c r="N15" s="32"/>
      <c r="O15" s="32"/>
      <c r="P15" s="32"/>
      <c r="Q15" s="32"/>
      <c r="R15" s="32"/>
      <c r="S15" s="32"/>
      <c r="T15" s="32"/>
      <c r="U15" s="32"/>
      <c r="V15" s="32"/>
    </row>
    <row r="16" spans="1:22" ht="20.25" customHeight="1" x14ac:dyDescent="0.2">
      <c r="A16" s="222" t="s">
        <v>9</v>
      </c>
      <c r="B16" s="223" t="s">
        <v>100</v>
      </c>
      <c r="C16" s="224"/>
      <c r="D16" s="224"/>
      <c r="E16" s="224"/>
      <c r="F16" s="224"/>
      <c r="G16" s="224"/>
      <c r="H16" s="225" t="s">
        <v>10</v>
      </c>
      <c r="I16" s="219" t="s">
        <v>2</v>
      </c>
      <c r="J16" s="219" t="s">
        <v>3</v>
      </c>
      <c r="K16" s="227" t="s">
        <v>4</v>
      </c>
      <c r="L16" s="219" t="s">
        <v>5</v>
      </c>
      <c r="M16" s="217" t="s">
        <v>6</v>
      </c>
      <c r="N16" s="217" t="s">
        <v>7</v>
      </c>
      <c r="O16" s="219" t="s">
        <v>8</v>
      </c>
      <c r="P16" s="32"/>
      <c r="Q16" s="32"/>
      <c r="R16" s="32"/>
      <c r="S16" s="32"/>
      <c r="T16" s="32"/>
      <c r="U16" s="32"/>
      <c r="V16" s="32"/>
    </row>
    <row r="17" spans="1:22" ht="15.75" customHeight="1" x14ac:dyDescent="0.25">
      <c r="A17" s="218"/>
      <c r="B17" s="74" t="s">
        <v>101</v>
      </c>
      <c r="C17" s="74" t="s">
        <v>102</v>
      </c>
      <c r="D17" s="74" t="s">
        <v>103</v>
      </c>
      <c r="E17" s="74" t="s">
        <v>104</v>
      </c>
      <c r="F17" s="74" t="s">
        <v>105</v>
      </c>
      <c r="G17" s="74" t="s">
        <v>106</v>
      </c>
      <c r="H17" s="226"/>
      <c r="I17" s="218"/>
      <c r="J17" s="218"/>
      <c r="K17" s="218"/>
      <c r="L17" s="218"/>
      <c r="M17" s="218"/>
      <c r="N17" s="218"/>
      <c r="O17" s="218"/>
      <c r="P17" s="32"/>
      <c r="Q17" s="32"/>
      <c r="R17" s="32"/>
      <c r="S17" s="32"/>
      <c r="T17" s="32"/>
      <c r="U17" s="32"/>
      <c r="V17" s="32"/>
    </row>
    <row r="18" spans="1:22" ht="15.75" customHeight="1" x14ac:dyDescent="0.25">
      <c r="A18" s="75" t="s">
        <v>94</v>
      </c>
      <c r="B18" s="198"/>
      <c r="C18" s="198"/>
      <c r="D18" s="198"/>
      <c r="E18" s="198"/>
      <c r="F18" s="139"/>
      <c r="G18" s="139"/>
      <c r="H18" s="140"/>
      <c r="I18" s="141"/>
      <c r="J18" s="142"/>
      <c r="K18" s="143"/>
      <c r="L18" s="144"/>
      <c r="M18" s="145">
        <v>198</v>
      </c>
      <c r="N18" s="146"/>
      <c r="O18" s="144"/>
      <c r="P18" s="32"/>
      <c r="Q18" s="32"/>
      <c r="R18" s="32"/>
      <c r="S18" s="32"/>
      <c r="T18" s="32"/>
      <c r="U18" s="32"/>
      <c r="V18" s="32"/>
    </row>
    <row r="19" spans="1:22" ht="15.75" customHeight="1" x14ac:dyDescent="0.25">
      <c r="A19" s="75" t="s">
        <v>83</v>
      </c>
      <c r="B19" s="198"/>
      <c r="C19" s="198"/>
      <c r="D19" s="198"/>
      <c r="E19" s="198"/>
      <c r="F19" s="139"/>
      <c r="G19" s="139"/>
      <c r="H19" s="140"/>
      <c r="I19" s="147"/>
      <c r="J19" s="148"/>
      <c r="K19" s="149"/>
      <c r="L19" s="150" t="str">
        <f>IF(C19=0,"",C19/B18)</f>
        <v/>
      </c>
      <c r="M19" s="151"/>
      <c r="N19" s="152" t="str">
        <f t="shared" ref="N19:N23" si="0">IF(M19=0,"",M19/M18)</f>
        <v/>
      </c>
      <c r="O19" s="152" t="str">
        <f t="shared" ref="O19:O23" si="1">IF(M19=0,"",100%-N19)</f>
        <v/>
      </c>
      <c r="P19" s="32"/>
      <c r="Q19" s="32"/>
      <c r="R19" s="32"/>
      <c r="S19" s="32"/>
      <c r="T19" s="32"/>
      <c r="U19" s="32"/>
      <c r="V19" s="32"/>
    </row>
    <row r="20" spans="1:22" ht="15.75" customHeight="1" x14ac:dyDescent="0.25">
      <c r="A20" s="75" t="s">
        <v>97</v>
      </c>
      <c r="B20" s="198"/>
      <c r="C20" s="198"/>
      <c r="D20" s="198"/>
      <c r="E20" s="198"/>
      <c r="F20" s="139"/>
      <c r="G20" s="139"/>
      <c r="H20" s="140"/>
      <c r="I20" s="147"/>
      <c r="J20" s="148"/>
      <c r="K20" s="149"/>
      <c r="L20" s="153" t="str">
        <f>IF(D20=0,"",D20/C19)</f>
        <v/>
      </c>
      <c r="M20" s="151"/>
      <c r="N20" s="154" t="str">
        <f t="shared" si="0"/>
        <v/>
      </c>
      <c r="O20" s="154" t="str">
        <f t="shared" si="1"/>
        <v/>
      </c>
      <c r="P20" s="11"/>
      <c r="Q20" s="32"/>
      <c r="R20" s="32"/>
      <c r="S20" s="32"/>
      <c r="T20" s="32"/>
      <c r="U20" s="32"/>
      <c r="V20" s="32"/>
    </row>
    <row r="21" spans="1:22" ht="15.75" customHeight="1" x14ac:dyDescent="0.25">
      <c r="A21" s="75" t="s">
        <v>121</v>
      </c>
      <c r="B21" s="198"/>
      <c r="C21" s="198"/>
      <c r="D21" s="198"/>
      <c r="E21" s="198"/>
      <c r="F21" s="139"/>
      <c r="G21" s="139"/>
      <c r="H21" s="140"/>
      <c r="I21" s="147"/>
      <c r="J21" s="148"/>
      <c r="K21" s="149"/>
      <c r="L21" s="153" t="str">
        <f>IF(E21=0,"",E21/D20)</f>
        <v/>
      </c>
      <c r="M21" s="151"/>
      <c r="N21" s="154" t="str">
        <f t="shared" si="0"/>
        <v/>
      </c>
      <c r="O21" s="154" t="str">
        <f t="shared" si="1"/>
        <v/>
      </c>
      <c r="P21" s="32"/>
      <c r="Q21" s="32"/>
      <c r="R21" s="32"/>
      <c r="S21" s="32"/>
      <c r="T21" s="32"/>
      <c r="U21" s="32"/>
      <c r="V21" s="32"/>
    </row>
    <row r="22" spans="1:22" ht="15.75" customHeight="1" x14ac:dyDescent="0.25">
      <c r="A22" s="75" t="s">
        <v>107</v>
      </c>
      <c r="B22" s="139"/>
      <c r="C22" s="139"/>
      <c r="D22" s="139"/>
      <c r="E22" s="139"/>
      <c r="F22" s="139">
        <v>17</v>
      </c>
      <c r="G22" s="139"/>
      <c r="H22" s="140"/>
      <c r="I22" s="147"/>
      <c r="J22" s="148"/>
      <c r="K22" s="149"/>
      <c r="L22" s="153" t="e">
        <f>IF(F22=0,"",F22/E21)</f>
        <v>#DIV/0!</v>
      </c>
      <c r="M22" s="151">
        <v>17</v>
      </c>
      <c r="N22" s="154" t="e">
        <f t="shared" si="0"/>
        <v>#DIV/0!</v>
      </c>
      <c r="O22" s="154" t="e">
        <f t="shared" si="1"/>
        <v>#DIV/0!</v>
      </c>
      <c r="P22" s="32"/>
      <c r="Q22" s="32"/>
      <c r="R22" s="32"/>
      <c r="S22" s="32"/>
      <c r="T22" s="32"/>
      <c r="U22" s="32"/>
      <c r="V22" s="32"/>
    </row>
    <row r="23" spans="1:22" ht="15.75" customHeight="1" x14ac:dyDescent="0.25">
      <c r="A23" s="75" t="s">
        <v>108</v>
      </c>
      <c r="B23" s="139"/>
      <c r="C23" s="139"/>
      <c r="D23" s="139"/>
      <c r="E23" s="139"/>
      <c r="F23" s="139"/>
      <c r="G23" s="139">
        <v>17</v>
      </c>
      <c r="H23" s="140">
        <v>15</v>
      </c>
      <c r="I23" s="147"/>
      <c r="J23" s="148"/>
      <c r="K23" s="149"/>
      <c r="L23" s="153">
        <f>IF(G23=0,"",G23/F22)</f>
        <v>1</v>
      </c>
      <c r="M23" s="155">
        <v>17</v>
      </c>
      <c r="N23" s="154">
        <f t="shared" si="0"/>
        <v>1</v>
      </c>
      <c r="O23" s="154">
        <f t="shared" si="1"/>
        <v>0</v>
      </c>
      <c r="P23" s="32"/>
      <c r="Q23" s="32"/>
      <c r="R23" s="32"/>
      <c r="S23" s="32"/>
      <c r="T23" s="32"/>
      <c r="U23" s="32"/>
      <c r="V23" s="32"/>
    </row>
    <row r="24" spans="1:22" ht="15.75" customHeight="1" x14ac:dyDescent="0.25">
      <c r="A24" s="75" t="s">
        <v>109</v>
      </c>
      <c r="B24" s="139"/>
      <c r="C24" s="139"/>
      <c r="D24" s="139"/>
      <c r="E24" s="139"/>
      <c r="F24" s="139"/>
      <c r="G24" s="139">
        <v>2</v>
      </c>
      <c r="H24" s="140"/>
      <c r="I24" s="147"/>
      <c r="J24" s="148"/>
      <c r="K24" s="156"/>
      <c r="L24" s="157"/>
      <c r="M24" s="155">
        <v>2</v>
      </c>
      <c r="N24" s="158"/>
      <c r="O24" s="159"/>
      <c r="P24" s="32"/>
      <c r="Q24" s="32"/>
      <c r="R24" s="32"/>
      <c r="S24" s="32"/>
      <c r="T24" s="32"/>
      <c r="U24" s="32"/>
      <c r="V24" s="32"/>
    </row>
    <row r="25" spans="1:22" ht="15.75" customHeight="1" x14ac:dyDescent="0.25">
      <c r="A25" s="75" t="s">
        <v>110</v>
      </c>
      <c r="B25" s="139"/>
      <c r="C25" s="139"/>
      <c r="D25" s="139"/>
      <c r="E25" s="139"/>
      <c r="F25" s="139"/>
      <c r="G25" s="139">
        <v>2</v>
      </c>
      <c r="H25" s="140">
        <v>1</v>
      </c>
      <c r="I25" s="147"/>
      <c r="J25" s="148"/>
      <c r="K25" s="156"/>
      <c r="L25" s="157"/>
      <c r="M25" s="155">
        <v>2</v>
      </c>
      <c r="N25" s="158"/>
      <c r="O25" s="159"/>
      <c r="P25" s="32"/>
      <c r="Q25" s="32"/>
      <c r="R25" s="32"/>
      <c r="S25" s="32"/>
      <c r="T25" s="32"/>
      <c r="U25" s="32"/>
      <c r="V25" s="32"/>
    </row>
    <row r="26" spans="1:22" ht="15.75" customHeight="1" x14ac:dyDescent="0.25">
      <c r="A26" s="75" t="s">
        <v>122</v>
      </c>
      <c r="B26" s="139"/>
      <c r="C26" s="139"/>
      <c r="D26" s="139"/>
      <c r="E26" s="139"/>
      <c r="F26" s="139"/>
      <c r="G26" s="139"/>
      <c r="H26" s="140"/>
      <c r="I26" s="147"/>
      <c r="J26" s="148"/>
      <c r="K26" s="156"/>
      <c r="L26" s="157"/>
      <c r="M26" s="155"/>
      <c r="N26" s="158"/>
      <c r="O26" s="159"/>
      <c r="P26" s="32"/>
      <c r="Q26" s="32"/>
      <c r="R26" s="32"/>
      <c r="S26" s="32"/>
      <c r="T26" s="32"/>
      <c r="U26" s="32"/>
      <c r="V26" s="32"/>
    </row>
    <row r="27" spans="1:22" ht="15.75" customHeight="1" x14ac:dyDescent="0.25">
      <c r="A27" s="75" t="s">
        <v>111</v>
      </c>
      <c r="B27" s="160"/>
      <c r="C27" s="160"/>
      <c r="D27" s="160"/>
      <c r="E27" s="160"/>
      <c r="F27" s="160"/>
      <c r="G27" s="160"/>
      <c r="H27" s="140"/>
      <c r="I27" s="161"/>
      <c r="J27" s="162"/>
      <c r="K27" s="163"/>
      <c r="L27" s="164"/>
      <c r="M27" s="155"/>
      <c r="N27" s="165"/>
      <c r="O27" s="166"/>
      <c r="P27" s="32"/>
      <c r="Q27" s="32"/>
      <c r="R27" s="32"/>
      <c r="S27" s="32"/>
      <c r="T27" s="32"/>
      <c r="U27" s="32"/>
      <c r="V27" s="32"/>
    </row>
    <row r="28" spans="1:22" ht="18" customHeight="1" x14ac:dyDescent="0.25">
      <c r="A28" s="31"/>
      <c r="B28" s="232" t="s">
        <v>114</v>
      </c>
      <c r="C28" s="232"/>
      <c r="D28" s="232"/>
      <c r="E28" s="232"/>
      <c r="F28" s="232"/>
      <c r="G28" s="232"/>
      <c r="H28" s="138">
        <f>SUM(H18:H27)</f>
        <v>16</v>
      </c>
      <c r="I28" s="77" t="e">
        <f>IF(H23=0,"",H23/B18)</f>
        <v>#DIV/0!</v>
      </c>
      <c r="J28" s="77" t="e">
        <f>IF(H28=0,"",H28/B18)</f>
        <v>#DIV/0!</v>
      </c>
      <c r="K28" s="77" t="str">
        <f>IF(H26=0,"",J28-I28)</f>
        <v/>
      </c>
      <c r="L28" s="5"/>
      <c r="M28" s="32"/>
      <c r="N28" s="23"/>
      <c r="O28" s="5"/>
      <c r="P28" s="32"/>
      <c r="Q28" s="32"/>
      <c r="R28" s="32"/>
      <c r="S28" s="32"/>
      <c r="T28" s="32"/>
      <c r="U28" s="32"/>
      <c r="V28" s="32"/>
    </row>
    <row r="29" spans="1:22" ht="12.75" customHeight="1" x14ac:dyDescent="0.2">
      <c r="A29" s="32"/>
      <c r="B29" s="32"/>
      <c r="C29" s="32"/>
      <c r="D29" s="32"/>
      <c r="E29" s="32"/>
      <c r="F29" s="32"/>
      <c r="G29" s="32"/>
      <c r="H29" s="206"/>
      <c r="I29" s="5"/>
      <c r="J29" s="5"/>
      <c r="K29" s="32"/>
      <c r="L29" s="5"/>
      <c r="M29" s="32"/>
      <c r="N29" s="32"/>
      <c r="O29" s="32"/>
      <c r="P29" s="32"/>
      <c r="Q29" s="32"/>
      <c r="R29" s="32"/>
      <c r="S29" s="32"/>
      <c r="T29" s="32"/>
      <c r="U29" s="32"/>
      <c r="V29" s="32"/>
    </row>
    <row r="30" spans="1:22" ht="12.75" customHeight="1" x14ac:dyDescent="0.2">
      <c r="A30" s="32"/>
      <c r="B30" s="32"/>
      <c r="C30" s="32"/>
      <c r="D30" s="32"/>
      <c r="E30" s="32"/>
      <c r="F30" s="32"/>
      <c r="G30" s="32"/>
      <c r="H30" s="206"/>
      <c r="I30" s="5"/>
      <c r="J30" s="5"/>
      <c r="K30" s="32"/>
      <c r="L30" s="5"/>
      <c r="M30" s="32"/>
      <c r="N30" s="32"/>
      <c r="O30" s="32"/>
      <c r="P30" s="32"/>
      <c r="Q30" s="32"/>
      <c r="R30" s="32"/>
      <c r="S30" s="32"/>
      <c r="T30" s="32"/>
      <c r="U30" s="32"/>
      <c r="V30" s="32"/>
    </row>
    <row r="31" spans="1:22" ht="26.25" customHeight="1" x14ac:dyDescent="0.4">
      <c r="A31" s="4"/>
      <c r="B31" s="220" t="s">
        <v>99</v>
      </c>
      <c r="C31" s="221"/>
      <c r="D31" s="221"/>
      <c r="E31" s="221"/>
      <c r="F31" s="221"/>
      <c r="G31" s="221"/>
      <c r="H31" s="72">
        <v>1602</v>
      </c>
      <c r="I31" s="73"/>
      <c r="J31" s="73"/>
      <c r="K31" s="73"/>
      <c r="L31" s="73"/>
      <c r="M31" s="73"/>
      <c r="N31" s="32"/>
      <c r="O31" s="32"/>
      <c r="P31" s="32"/>
      <c r="Q31" s="32"/>
      <c r="R31" s="32"/>
      <c r="S31" s="32"/>
      <c r="T31" s="32"/>
      <c r="U31" s="32"/>
      <c r="V31" s="32"/>
    </row>
    <row r="32" spans="1:22" ht="20.25" customHeight="1" x14ac:dyDescent="0.2">
      <c r="A32" s="222" t="s">
        <v>9</v>
      </c>
      <c r="B32" s="223" t="s">
        <v>100</v>
      </c>
      <c r="C32" s="224"/>
      <c r="D32" s="224"/>
      <c r="E32" s="224"/>
      <c r="F32" s="224"/>
      <c r="G32" s="224"/>
      <c r="H32" s="225" t="s">
        <v>10</v>
      </c>
      <c r="I32" s="219" t="s">
        <v>2</v>
      </c>
      <c r="J32" s="219" t="s">
        <v>3</v>
      </c>
      <c r="K32" s="227" t="s">
        <v>4</v>
      </c>
      <c r="L32" s="219" t="s">
        <v>5</v>
      </c>
      <c r="M32" s="217" t="s">
        <v>6</v>
      </c>
      <c r="N32" s="217" t="s">
        <v>7</v>
      </c>
      <c r="O32" s="219" t="s">
        <v>8</v>
      </c>
      <c r="P32" s="32"/>
      <c r="Q32" s="32"/>
      <c r="R32" s="32"/>
      <c r="S32" s="32"/>
      <c r="T32" s="32"/>
      <c r="U32" s="32"/>
      <c r="V32" s="32"/>
    </row>
    <row r="33" spans="1:22" ht="15.75" customHeight="1" x14ac:dyDescent="0.25">
      <c r="A33" s="218"/>
      <c r="B33" s="74" t="s">
        <v>101</v>
      </c>
      <c r="C33" s="74" t="s">
        <v>102</v>
      </c>
      <c r="D33" s="74" t="s">
        <v>103</v>
      </c>
      <c r="E33" s="74" t="s">
        <v>104</v>
      </c>
      <c r="F33" s="74" t="s">
        <v>105</v>
      </c>
      <c r="G33" s="74" t="s">
        <v>106</v>
      </c>
      <c r="H33" s="226"/>
      <c r="I33" s="218"/>
      <c r="J33" s="218"/>
      <c r="K33" s="218"/>
      <c r="L33" s="218"/>
      <c r="M33" s="218"/>
      <c r="N33" s="218"/>
      <c r="O33" s="218"/>
      <c r="P33" s="32"/>
      <c r="Q33" s="32"/>
      <c r="R33" s="32"/>
      <c r="S33" s="32"/>
      <c r="T33" s="32"/>
      <c r="U33" s="32"/>
      <c r="V33" s="32"/>
    </row>
    <row r="34" spans="1:22" ht="15.75" customHeight="1" x14ac:dyDescent="0.25">
      <c r="A34" s="75" t="s">
        <v>97</v>
      </c>
      <c r="B34" s="198"/>
      <c r="C34" s="198"/>
      <c r="D34" s="139"/>
      <c r="E34" s="139"/>
      <c r="F34" s="139"/>
      <c r="G34" s="139"/>
      <c r="H34" s="140"/>
      <c r="I34" s="141"/>
      <c r="J34" s="142"/>
      <c r="K34" s="143"/>
      <c r="L34" s="144"/>
      <c r="M34" s="145">
        <f>B34</f>
        <v>0</v>
      </c>
      <c r="N34" s="146"/>
      <c r="O34" s="144"/>
      <c r="P34" s="32"/>
      <c r="Q34" s="32"/>
      <c r="R34" s="32"/>
      <c r="S34" s="32"/>
      <c r="T34" s="32"/>
      <c r="U34" s="32"/>
      <c r="V34" s="32"/>
    </row>
    <row r="35" spans="1:22" ht="15.75" customHeight="1" x14ac:dyDescent="0.25">
      <c r="A35" s="75" t="s">
        <v>121</v>
      </c>
      <c r="B35" s="198"/>
      <c r="C35" s="198"/>
      <c r="D35" s="139"/>
      <c r="E35" s="139"/>
      <c r="F35" s="139"/>
      <c r="G35" s="139"/>
      <c r="H35" s="140"/>
      <c r="I35" s="147"/>
      <c r="J35" s="148"/>
      <c r="K35" s="149"/>
      <c r="L35" s="150" t="str">
        <f>IF(C35=0,"",C35/B34)</f>
        <v/>
      </c>
      <c r="M35" s="151"/>
      <c r="N35" s="152" t="str">
        <f t="shared" ref="N35:N39" si="2">IF(M35=0,"",M35/M34)</f>
        <v/>
      </c>
      <c r="O35" s="152" t="str">
        <f t="shared" ref="O35:O39" si="3">IF(M35=0,"",100%-N35)</f>
        <v/>
      </c>
      <c r="P35" s="32"/>
      <c r="Q35" s="32"/>
      <c r="R35" s="32"/>
      <c r="S35" s="32"/>
      <c r="T35" s="32"/>
      <c r="U35" s="32"/>
      <c r="V35" s="32"/>
    </row>
    <row r="36" spans="1:22" ht="15.75" customHeight="1" x14ac:dyDescent="0.25">
      <c r="A36" s="75" t="s">
        <v>107</v>
      </c>
      <c r="B36" s="139"/>
      <c r="C36" s="139"/>
      <c r="D36" s="139">
        <v>40</v>
      </c>
      <c r="E36" s="139"/>
      <c r="F36" s="139"/>
      <c r="G36" s="139"/>
      <c r="H36" s="140"/>
      <c r="I36" s="147"/>
      <c r="J36" s="148"/>
      <c r="K36" s="149"/>
      <c r="L36" s="153" t="e">
        <f>IF(D36=0,"",D36/C35)</f>
        <v>#DIV/0!</v>
      </c>
      <c r="M36" s="151">
        <v>40</v>
      </c>
      <c r="N36" s="154" t="e">
        <f t="shared" si="2"/>
        <v>#DIV/0!</v>
      </c>
      <c r="O36" s="154" t="e">
        <f t="shared" si="3"/>
        <v>#DIV/0!</v>
      </c>
      <c r="P36" s="11" t="e">
        <f>M36/M34</f>
        <v>#DIV/0!</v>
      </c>
      <c r="Q36" s="3"/>
      <c r="R36" s="32"/>
      <c r="S36" s="32"/>
      <c r="T36" s="32"/>
      <c r="U36" s="32"/>
      <c r="V36" s="32"/>
    </row>
    <row r="37" spans="1:22" ht="15.75" customHeight="1" x14ac:dyDescent="0.25">
      <c r="A37" s="75" t="s">
        <v>108</v>
      </c>
      <c r="B37" s="139"/>
      <c r="C37" s="139"/>
      <c r="D37" s="139"/>
      <c r="E37" s="139">
        <v>34</v>
      </c>
      <c r="F37" s="139"/>
      <c r="G37" s="139"/>
      <c r="H37" s="140"/>
      <c r="I37" s="147"/>
      <c r="J37" s="148"/>
      <c r="K37" s="149"/>
      <c r="L37" s="153">
        <f>IF(E37=0,"",E37/D36)</f>
        <v>0.85</v>
      </c>
      <c r="M37" s="151">
        <v>36</v>
      </c>
      <c r="N37" s="154">
        <f t="shared" si="2"/>
        <v>0.9</v>
      </c>
      <c r="O37" s="154">
        <f t="shared" si="3"/>
        <v>9.9999999999999978E-2</v>
      </c>
      <c r="P37" s="32"/>
      <c r="Q37" s="32"/>
      <c r="R37" s="11">
        <f>M37/M36</f>
        <v>0.9</v>
      </c>
      <c r="S37" s="32"/>
      <c r="T37" s="32"/>
      <c r="U37" s="32"/>
      <c r="V37" s="32"/>
    </row>
    <row r="38" spans="1:22" ht="15.75" customHeight="1" x14ac:dyDescent="0.25">
      <c r="A38" s="75" t="s">
        <v>109</v>
      </c>
      <c r="B38" s="139"/>
      <c r="C38" s="139"/>
      <c r="D38" s="139"/>
      <c r="E38" s="139"/>
      <c r="F38" s="139">
        <v>30</v>
      </c>
      <c r="G38" s="139"/>
      <c r="H38" s="140"/>
      <c r="I38" s="147"/>
      <c r="J38" s="148"/>
      <c r="K38" s="149"/>
      <c r="L38" s="153">
        <f>IF(F38=0,"",F38/E37)</f>
        <v>0.88235294117647056</v>
      </c>
      <c r="M38" s="151">
        <v>32</v>
      </c>
      <c r="N38" s="154">
        <f t="shared" si="2"/>
        <v>0.88888888888888884</v>
      </c>
      <c r="O38" s="154">
        <f t="shared" si="3"/>
        <v>0.11111111111111116</v>
      </c>
      <c r="P38" s="32"/>
      <c r="Q38" s="32"/>
      <c r="R38" s="32"/>
      <c r="S38" s="32"/>
      <c r="T38" s="32"/>
      <c r="U38" s="32"/>
      <c r="V38" s="32"/>
    </row>
    <row r="39" spans="1:22" ht="15.75" customHeight="1" x14ac:dyDescent="0.25">
      <c r="A39" s="75" t="s">
        <v>110</v>
      </c>
      <c r="B39" s="139"/>
      <c r="C39" s="139"/>
      <c r="D39" s="139"/>
      <c r="E39" s="139"/>
      <c r="F39" s="139"/>
      <c r="G39" s="139">
        <v>29</v>
      </c>
      <c r="H39" s="140">
        <v>25</v>
      </c>
      <c r="I39" s="147"/>
      <c r="J39" s="148"/>
      <c r="K39" s="149"/>
      <c r="L39" s="153">
        <f>IF(G39=0,"",G39/F38)</f>
        <v>0.96666666666666667</v>
      </c>
      <c r="M39" s="155">
        <v>31</v>
      </c>
      <c r="N39" s="154">
        <f t="shared" si="2"/>
        <v>0.96875</v>
      </c>
      <c r="O39" s="154">
        <f t="shared" si="3"/>
        <v>3.125E-2</v>
      </c>
      <c r="P39" s="32"/>
      <c r="Q39" s="32"/>
      <c r="R39" s="32"/>
      <c r="S39" s="32"/>
      <c r="T39" s="32"/>
      <c r="U39" s="32"/>
      <c r="V39" s="32"/>
    </row>
    <row r="40" spans="1:22" ht="15.75" customHeight="1" x14ac:dyDescent="0.25">
      <c r="A40" s="75" t="s">
        <v>122</v>
      </c>
      <c r="B40" s="139"/>
      <c r="C40" s="139"/>
      <c r="D40" s="139"/>
      <c r="E40" s="139"/>
      <c r="F40" s="139"/>
      <c r="G40" s="139">
        <v>4</v>
      </c>
      <c r="H40" s="140"/>
      <c r="I40" s="147"/>
      <c r="J40" s="148"/>
      <c r="K40" s="156"/>
      <c r="L40" s="157"/>
      <c r="M40" s="155">
        <v>5</v>
      </c>
      <c r="N40" s="158"/>
      <c r="O40" s="159"/>
      <c r="P40" s="32"/>
      <c r="Q40" s="32"/>
      <c r="R40" s="32"/>
      <c r="S40" s="32"/>
      <c r="T40" s="32"/>
      <c r="U40" s="32"/>
      <c r="V40" s="32"/>
    </row>
    <row r="41" spans="1:22" ht="15.75" customHeight="1" x14ac:dyDescent="0.25">
      <c r="A41" s="75" t="s">
        <v>111</v>
      </c>
      <c r="B41" s="139"/>
      <c r="C41" s="139"/>
      <c r="D41" s="139"/>
      <c r="E41" s="139"/>
      <c r="F41" s="139"/>
      <c r="G41" s="139">
        <v>4</v>
      </c>
      <c r="H41" s="140">
        <v>4</v>
      </c>
      <c r="I41" s="147"/>
      <c r="J41" s="148"/>
      <c r="K41" s="156"/>
      <c r="L41" s="157"/>
      <c r="M41" s="155">
        <v>4</v>
      </c>
      <c r="N41" s="158"/>
      <c r="O41" s="159"/>
      <c r="P41" s="32"/>
      <c r="Q41" s="32"/>
      <c r="R41" s="32"/>
      <c r="S41" s="32"/>
      <c r="T41" s="32"/>
      <c r="U41" s="32"/>
      <c r="V41" s="32"/>
    </row>
    <row r="42" spans="1:22" ht="15.75" customHeight="1" x14ac:dyDescent="0.25">
      <c r="A42" s="75" t="s">
        <v>112</v>
      </c>
      <c r="B42" s="139"/>
      <c r="C42" s="139"/>
      <c r="D42" s="139"/>
      <c r="E42" s="139"/>
      <c r="F42" s="139"/>
      <c r="G42" s="139">
        <v>1</v>
      </c>
      <c r="H42" s="140">
        <v>1</v>
      </c>
      <c r="I42" s="147"/>
      <c r="J42" s="148"/>
      <c r="K42" s="156"/>
      <c r="L42" s="157"/>
      <c r="M42" s="155">
        <v>1</v>
      </c>
      <c r="N42" s="158"/>
      <c r="O42" s="159"/>
      <c r="P42" s="32"/>
      <c r="Q42" s="32"/>
      <c r="R42" s="32"/>
      <c r="S42" s="32"/>
      <c r="T42" s="32"/>
      <c r="U42" s="32"/>
      <c r="V42" s="32"/>
    </row>
    <row r="43" spans="1:22" ht="15.75" customHeight="1" x14ac:dyDescent="0.25">
      <c r="A43" s="75" t="s">
        <v>113</v>
      </c>
      <c r="B43" s="160"/>
      <c r="C43" s="160"/>
      <c r="D43" s="160"/>
      <c r="E43" s="160"/>
      <c r="F43" s="160"/>
      <c r="G43" s="160"/>
      <c r="H43" s="140"/>
      <c r="I43" s="161"/>
      <c r="J43" s="162"/>
      <c r="K43" s="163"/>
      <c r="L43" s="164"/>
      <c r="M43" s="155"/>
      <c r="N43" s="165"/>
      <c r="O43" s="166"/>
      <c r="P43" s="32"/>
      <c r="Q43" s="32"/>
      <c r="R43" s="32"/>
      <c r="S43" s="32"/>
      <c r="T43" s="32"/>
      <c r="U43" s="32"/>
      <c r="V43" s="32"/>
    </row>
    <row r="44" spans="1:22" ht="18" customHeight="1" x14ac:dyDescent="0.25">
      <c r="A44" s="31"/>
      <c r="B44" s="232" t="s">
        <v>114</v>
      </c>
      <c r="C44" s="232"/>
      <c r="D44" s="232"/>
      <c r="E44" s="232"/>
      <c r="F44" s="232"/>
      <c r="G44" s="232"/>
      <c r="H44" s="138">
        <f>SUM(H34:H43)</f>
        <v>30</v>
      </c>
      <c r="I44" s="77"/>
      <c r="J44" s="77" t="e">
        <f>IF(H44=0,"",H44/B34)</f>
        <v>#DIV/0!</v>
      </c>
      <c r="K44" s="77" t="e">
        <f>IF(H42=0,"",J44-I44)</f>
        <v>#DIV/0!</v>
      </c>
      <c r="L44" s="5"/>
      <c r="M44" s="32"/>
      <c r="N44" s="23"/>
      <c r="O44" s="5"/>
      <c r="P44" s="32"/>
      <c r="Q44" s="32"/>
      <c r="R44" s="32"/>
      <c r="S44" s="32"/>
      <c r="T44" s="32"/>
      <c r="U44" s="32"/>
      <c r="V44" s="32"/>
    </row>
    <row r="45" spans="1:22" ht="12.75" customHeight="1" x14ac:dyDescent="0.2">
      <c r="A45" s="32"/>
      <c r="B45" s="32"/>
      <c r="C45" s="32"/>
      <c r="D45" s="32"/>
      <c r="E45" s="32"/>
      <c r="F45" s="32"/>
      <c r="G45" s="32"/>
      <c r="H45" s="206"/>
      <c r="I45" s="5"/>
      <c r="J45" s="5"/>
      <c r="K45" s="32"/>
      <c r="L45" s="5"/>
      <c r="M45" s="32"/>
      <c r="N45" s="32"/>
      <c r="O45" s="32"/>
      <c r="P45" s="32"/>
      <c r="Q45" s="32"/>
      <c r="R45" s="32"/>
      <c r="S45" s="32"/>
      <c r="T45" s="32"/>
      <c r="U45" s="32"/>
      <c r="V45" s="32"/>
    </row>
    <row r="46" spans="1:22" ht="12.75" customHeight="1" x14ac:dyDescent="0.2">
      <c r="A46" s="32"/>
      <c r="B46" s="32"/>
      <c r="C46" s="32"/>
      <c r="D46" s="32"/>
      <c r="E46" s="32"/>
      <c r="F46" s="32"/>
      <c r="G46" s="32"/>
      <c r="H46" s="206"/>
      <c r="I46" s="5"/>
      <c r="J46" s="5"/>
      <c r="K46" s="32"/>
      <c r="L46" s="5"/>
      <c r="M46" s="32"/>
      <c r="N46" s="32"/>
      <c r="O46" s="32"/>
      <c r="P46" s="32"/>
      <c r="Q46" s="32"/>
      <c r="R46" s="32"/>
      <c r="S46" s="32"/>
      <c r="T46" s="32"/>
      <c r="U46" s="32"/>
      <c r="V46" s="32"/>
    </row>
    <row r="47" spans="1:22" ht="26.25" customHeight="1" x14ac:dyDescent="0.4">
      <c r="A47" s="4"/>
      <c r="B47" s="220" t="s">
        <v>99</v>
      </c>
      <c r="C47" s="221"/>
      <c r="D47" s="221"/>
      <c r="E47" s="221"/>
      <c r="F47" s="221"/>
      <c r="G47" s="221"/>
      <c r="H47" s="72">
        <v>1702</v>
      </c>
      <c r="I47" s="73"/>
      <c r="J47" s="73"/>
      <c r="K47" s="73"/>
      <c r="L47" s="73"/>
      <c r="M47" s="73"/>
      <c r="N47" s="32"/>
      <c r="O47" s="32"/>
      <c r="P47" s="32"/>
      <c r="Q47" s="32"/>
      <c r="R47" s="32"/>
      <c r="S47" s="32"/>
      <c r="T47" s="32"/>
      <c r="U47" s="32"/>
      <c r="V47" s="32"/>
    </row>
    <row r="48" spans="1:22" ht="20.25" customHeight="1" x14ac:dyDescent="0.2">
      <c r="A48" s="222" t="s">
        <v>9</v>
      </c>
      <c r="B48" s="223" t="s">
        <v>100</v>
      </c>
      <c r="C48" s="224"/>
      <c r="D48" s="224"/>
      <c r="E48" s="224"/>
      <c r="F48" s="224"/>
      <c r="G48" s="224"/>
      <c r="H48" s="225" t="s">
        <v>10</v>
      </c>
      <c r="I48" s="219" t="s">
        <v>2</v>
      </c>
      <c r="J48" s="219" t="s">
        <v>3</v>
      </c>
      <c r="K48" s="227" t="s">
        <v>4</v>
      </c>
      <c r="L48" s="219" t="s">
        <v>5</v>
      </c>
      <c r="M48" s="217" t="s">
        <v>6</v>
      </c>
      <c r="N48" s="217" t="s">
        <v>7</v>
      </c>
      <c r="O48" s="219" t="s">
        <v>8</v>
      </c>
      <c r="P48" s="32"/>
      <c r="Q48" s="32"/>
      <c r="R48" s="32"/>
      <c r="S48" s="32"/>
      <c r="T48" s="32"/>
      <c r="U48" s="32"/>
      <c r="V48" s="32"/>
    </row>
    <row r="49" spans="1:22" ht="15.75" customHeight="1" x14ac:dyDescent="0.25">
      <c r="A49" s="218"/>
      <c r="B49" s="74" t="s">
        <v>101</v>
      </c>
      <c r="C49" s="74" t="s">
        <v>102</v>
      </c>
      <c r="D49" s="74" t="s">
        <v>103</v>
      </c>
      <c r="E49" s="74" t="s">
        <v>104</v>
      </c>
      <c r="F49" s="74" t="s">
        <v>105</v>
      </c>
      <c r="G49" s="74" t="s">
        <v>106</v>
      </c>
      <c r="H49" s="226"/>
      <c r="I49" s="218"/>
      <c r="J49" s="218"/>
      <c r="K49" s="218"/>
      <c r="L49" s="218"/>
      <c r="M49" s="218"/>
      <c r="N49" s="218"/>
      <c r="O49" s="218"/>
      <c r="P49" s="32"/>
      <c r="Q49" s="32"/>
      <c r="R49" s="32"/>
      <c r="S49" s="32"/>
      <c r="T49" s="32"/>
      <c r="U49" s="32"/>
      <c r="V49" s="32"/>
    </row>
    <row r="50" spans="1:22" ht="15.75" customHeight="1" x14ac:dyDescent="0.25">
      <c r="A50" s="74">
        <v>1702</v>
      </c>
      <c r="B50" s="139">
        <v>60</v>
      </c>
      <c r="C50" s="139"/>
      <c r="D50" s="139"/>
      <c r="E50" s="139"/>
      <c r="F50" s="139"/>
      <c r="G50" s="139"/>
      <c r="H50" s="140"/>
      <c r="I50" s="141"/>
      <c r="J50" s="142"/>
      <c r="K50" s="143"/>
      <c r="L50" s="144"/>
      <c r="M50" s="145">
        <f>B50</f>
        <v>60</v>
      </c>
      <c r="N50" s="146"/>
      <c r="O50" s="144"/>
      <c r="P50" s="32"/>
      <c r="Q50" s="32"/>
      <c r="R50" s="32"/>
      <c r="S50" s="32"/>
      <c r="T50" s="32"/>
      <c r="U50" s="32"/>
      <c r="V50" s="32"/>
    </row>
    <row r="51" spans="1:22" ht="15.75" customHeight="1" x14ac:dyDescent="0.25">
      <c r="A51" s="74">
        <v>1801</v>
      </c>
      <c r="B51" s="139"/>
      <c r="C51" s="139">
        <v>50</v>
      </c>
      <c r="D51" s="139"/>
      <c r="E51" s="139"/>
      <c r="F51" s="139"/>
      <c r="G51" s="139"/>
      <c r="H51" s="140"/>
      <c r="I51" s="147"/>
      <c r="J51" s="148"/>
      <c r="K51" s="149"/>
      <c r="L51" s="150">
        <f>IF(C51=0,"",C51/B50)</f>
        <v>0.83333333333333337</v>
      </c>
      <c r="M51" s="151">
        <v>50</v>
      </c>
      <c r="N51" s="152">
        <f t="shared" ref="N51:N55" si="4">IF(M51=0,"",M51/M50)</f>
        <v>0.83333333333333337</v>
      </c>
      <c r="O51" s="152">
        <f t="shared" ref="O51:O55" si="5">IF(M51=0,"",100%-N51)</f>
        <v>0.16666666666666663</v>
      </c>
      <c r="P51" s="32"/>
      <c r="Q51" s="32"/>
      <c r="R51" s="32"/>
      <c r="S51" s="32"/>
      <c r="T51" s="32"/>
      <c r="U51" s="32"/>
      <c r="V51" s="32"/>
    </row>
    <row r="52" spans="1:22" ht="15.75" customHeight="1" x14ac:dyDescent="0.25">
      <c r="A52" s="74">
        <v>1802</v>
      </c>
      <c r="B52" s="139"/>
      <c r="C52" s="139"/>
      <c r="D52" s="139">
        <v>46</v>
      </c>
      <c r="E52" s="139"/>
      <c r="F52" s="139"/>
      <c r="G52" s="139"/>
      <c r="H52" s="140"/>
      <c r="I52" s="147"/>
      <c r="J52" s="148"/>
      <c r="K52" s="149"/>
      <c r="L52" s="153">
        <f>IF(D52=0,"",D52/C51)</f>
        <v>0.92</v>
      </c>
      <c r="M52" s="151">
        <v>46</v>
      </c>
      <c r="N52" s="154">
        <f t="shared" si="4"/>
        <v>0.92</v>
      </c>
      <c r="O52" s="154">
        <f t="shared" si="5"/>
        <v>7.999999999999996E-2</v>
      </c>
      <c r="P52" s="11">
        <f>M52/M50</f>
        <v>0.76666666666666672</v>
      </c>
      <c r="Q52" s="32"/>
      <c r="R52" s="32"/>
      <c r="S52" s="32"/>
      <c r="T52" s="32"/>
      <c r="U52" s="32"/>
      <c r="V52" s="32"/>
    </row>
    <row r="53" spans="1:22" ht="15.75" customHeight="1" x14ac:dyDescent="0.25">
      <c r="A53" s="74">
        <v>1901</v>
      </c>
      <c r="B53" s="139"/>
      <c r="C53" s="139"/>
      <c r="D53" s="139"/>
      <c r="E53" s="139">
        <v>46</v>
      </c>
      <c r="F53" s="139"/>
      <c r="G53" s="139"/>
      <c r="H53" s="140"/>
      <c r="I53" s="147"/>
      <c r="J53" s="148"/>
      <c r="K53" s="149"/>
      <c r="L53" s="153">
        <f>IF(E53=0,"",E53/D52)</f>
        <v>1</v>
      </c>
      <c r="M53" s="151">
        <v>46</v>
      </c>
      <c r="N53" s="154">
        <f t="shared" si="4"/>
        <v>1</v>
      </c>
      <c r="O53" s="154">
        <f t="shared" si="5"/>
        <v>0</v>
      </c>
      <c r="P53" s="32"/>
      <c r="Q53" s="32"/>
      <c r="R53" s="32"/>
      <c r="S53" s="32"/>
      <c r="T53" s="32"/>
      <c r="U53" s="32"/>
      <c r="V53" s="32"/>
    </row>
    <row r="54" spans="1:22" ht="15.75" customHeight="1" x14ac:dyDescent="0.25">
      <c r="A54" s="74">
        <v>1902</v>
      </c>
      <c r="B54" s="139"/>
      <c r="C54" s="139"/>
      <c r="D54" s="139"/>
      <c r="E54" s="139"/>
      <c r="F54" s="139">
        <v>46</v>
      </c>
      <c r="G54" s="139"/>
      <c r="H54" s="140"/>
      <c r="I54" s="147"/>
      <c r="J54" s="148"/>
      <c r="K54" s="149"/>
      <c r="L54" s="153">
        <f>IF(F54=0,"",F54/E53)</f>
        <v>1</v>
      </c>
      <c r="M54" s="151">
        <v>46</v>
      </c>
      <c r="N54" s="154">
        <f t="shared" si="4"/>
        <v>1</v>
      </c>
      <c r="O54" s="154">
        <f t="shared" si="5"/>
        <v>0</v>
      </c>
      <c r="P54" s="32"/>
      <c r="Q54" s="32"/>
      <c r="R54" s="32"/>
      <c r="S54" s="32"/>
      <c r="T54" s="32"/>
      <c r="U54" s="32"/>
      <c r="V54" s="32"/>
    </row>
    <row r="55" spans="1:22" ht="15.75" customHeight="1" x14ac:dyDescent="0.25">
      <c r="A55" s="74">
        <v>2001</v>
      </c>
      <c r="B55" s="139"/>
      <c r="C55" s="139"/>
      <c r="D55" s="139"/>
      <c r="E55" s="139"/>
      <c r="F55" s="139"/>
      <c r="G55" s="139">
        <v>46</v>
      </c>
      <c r="H55" s="140">
        <v>44</v>
      </c>
      <c r="I55" s="147"/>
      <c r="J55" s="148"/>
      <c r="K55" s="149"/>
      <c r="L55" s="153">
        <f>IF(G55=0,"",G55/F54)</f>
        <v>1</v>
      </c>
      <c r="M55" s="155">
        <v>46</v>
      </c>
      <c r="N55" s="154">
        <f t="shared" si="4"/>
        <v>1</v>
      </c>
      <c r="O55" s="154">
        <f t="shared" si="5"/>
        <v>0</v>
      </c>
      <c r="P55" s="32"/>
      <c r="Q55" s="32"/>
      <c r="R55" s="32"/>
      <c r="S55" s="32"/>
      <c r="T55" s="32"/>
      <c r="U55" s="32"/>
      <c r="V55" s="32"/>
    </row>
    <row r="56" spans="1:22" ht="15.75" customHeight="1" x14ac:dyDescent="0.25">
      <c r="A56" s="75" t="s">
        <v>112</v>
      </c>
      <c r="B56" s="139"/>
      <c r="C56" s="139"/>
      <c r="D56" s="139"/>
      <c r="E56" s="139"/>
      <c r="F56" s="139"/>
      <c r="G56" s="139">
        <v>1</v>
      </c>
      <c r="H56" s="140">
        <v>1</v>
      </c>
      <c r="I56" s="147"/>
      <c r="J56" s="148"/>
      <c r="K56" s="156"/>
      <c r="L56" s="157"/>
      <c r="M56" s="155">
        <v>1</v>
      </c>
      <c r="N56" s="158"/>
      <c r="O56" s="159"/>
      <c r="P56" s="32"/>
      <c r="Q56" s="32"/>
      <c r="R56" s="32"/>
      <c r="S56" s="32"/>
      <c r="T56" s="32"/>
      <c r="U56" s="32"/>
      <c r="V56" s="32"/>
    </row>
    <row r="57" spans="1:22" ht="15.75" customHeight="1" x14ac:dyDescent="0.25">
      <c r="A57" s="75" t="s">
        <v>113</v>
      </c>
      <c r="B57" s="139"/>
      <c r="C57" s="139"/>
      <c r="D57" s="139"/>
      <c r="E57" s="139"/>
      <c r="F57" s="139"/>
      <c r="G57" s="139"/>
      <c r="H57" s="140"/>
      <c r="I57" s="147"/>
      <c r="J57" s="148"/>
      <c r="K57" s="156"/>
      <c r="L57" s="157"/>
      <c r="M57" s="155"/>
      <c r="N57" s="158"/>
      <c r="O57" s="159"/>
      <c r="P57" s="32"/>
      <c r="Q57" s="32"/>
      <c r="R57" s="32"/>
      <c r="S57" s="32"/>
      <c r="T57" s="32"/>
      <c r="U57" s="32"/>
      <c r="V57" s="32"/>
    </row>
    <row r="58" spans="1:22" ht="15.75" customHeight="1" x14ac:dyDescent="0.25">
      <c r="A58" s="75" t="s">
        <v>115</v>
      </c>
      <c r="B58" s="139"/>
      <c r="C58" s="139"/>
      <c r="D58" s="139"/>
      <c r="E58" s="139"/>
      <c r="F58" s="139"/>
      <c r="G58" s="139"/>
      <c r="H58" s="140"/>
      <c r="I58" s="147"/>
      <c r="J58" s="148"/>
      <c r="K58" s="156"/>
      <c r="L58" s="157"/>
      <c r="M58" s="155"/>
      <c r="N58" s="158"/>
      <c r="O58" s="159"/>
      <c r="P58" s="32"/>
      <c r="Q58" s="32"/>
      <c r="R58" s="32"/>
      <c r="S58" s="32"/>
      <c r="T58" s="32"/>
      <c r="U58" s="32"/>
      <c r="V58" s="32"/>
    </row>
    <row r="59" spans="1:22" ht="15.75" customHeight="1" x14ac:dyDescent="0.25">
      <c r="A59" s="75" t="s">
        <v>116</v>
      </c>
      <c r="B59" s="139"/>
      <c r="C59" s="139"/>
      <c r="D59" s="139"/>
      <c r="E59" s="139"/>
      <c r="F59" s="139"/>
      <c r="G59" s="139"/>
      <c r="H59" s="140"/>
      <c r="I59" s="161"/>
      <c r="J59" s="162"/>
      <c r="K59" s="163"/>
      <c r="L59" s="164"/>
      <c r="M59" s="155"/>
      <c r="N59" s="165"/>
      <c r="O59" s="166"/>
      <c r="P59" s="32"/>
      <c r="Q59" s="32"/>
      <c r="R59" s="32"/>
      <c r="S59" s="32"/>
      <c r="T59" s="32"/>
      <c r="U59" s="32"/>
      <c r="V59" s="32"/>
    </row>
    <row r="60" spans="1:22" ht="18" customHeight="1" x14ac:dyDescent="0.25">
      <c r="A60" s="31"/>
      <c r="B60" s="244" t="s">
        <v>114</v>
      </c>
      <c r="C60" s="224"/>
      <c r="D60" s="224"/>
      <c r="E60" s="224"/>
      <c r="F60" s="224"/>
      <c r="G60" s="245"/>
      <c r="H60" s="76">
        <f>SUM(H50:H59)</f>
        <v>45</v>
      </c>
      <c r="I60" s="77">
        <f>H55/B50</f>
        <v>0.73333333333333328</v>
      </c>
      <c r="J60" s="77">
        <f>IF(H60=0,"",H60/B50)</f>
        <v>0.75</v>
      </c>
      <c r="K60" s="77">
        <f>J60-I60</f>
        <v>1.6666666666666718E-2</v>
      </c>
      <c r="L60" s="5"/>
      <c r="M60" s="32"/>
      <c r="N60" s="23"/>
      <c r="O60" s="5"/>
      <c r="P60" s="32"/>
      <c r="Q60" s="32"/>
      <c r="R60" s="32"/>
      <c r="S60" s="32"/>
      <c r="T60" s="32"/>
      <c r="U60" s="32"/>
      <c r="V60" s="32"/>
    </row>
    <row r="61" spans="1:22" ht="12.75" customHeight="1" x14ac:dyDescent="0.2">
      <c r="A61" s="32"/>
      <c r="B61" s="32"/>
      <c r="C61" s="32"/>
      <c r="D61" s="32"/>
      <c r="E61" s="32"/>
      <c r="F61" s="32"/>
      <c r="G61" s="32"/>
      <c r="H61" s="206"/>
      <c r="I61" s="5"/>
      <c r="J61" s="5"/>
      <c r="K61" s="32"/>
      <c r="L61" s="5"/>
      <c r="M61" s="32"/>
      <c r="N61" s="32"/>
      <c r="O61" s="32"/>
      <c r="P61" s="32"/>
      <c r="Q61" s="32"/>
      <c r="R61" s="32"/>
      <c r="S61" s="32"/>
      <c r="T61" s="32"/>
      <c r="U61" s="32"/>
      <c r="V61" s="32"/>
    </row>
    <row r="62" spans="1:22" s="199" customFormat="1" ht="12.75" customHeight="1" x14ac:dyDescent="0.2">
      <c r="A62" s="32"/>
      <c r="B62" s="32"/>
      <c r="C62" s="32"/>
      <c r="D62" s="32"/>
      <c r="E62" s="32"/>
      <c r="F62" s="32"/>
      <c r="G62" s="32"/>
      <c r="H62" s="206"/>
      <c r="I62" s="5"/>
      <c r="J62" s="5"/>
      <c r="K62" s="32"/>
      <c r="L62" s="5"/>
      <c r="M62" s="32"/>
      <c r="N62" s="32"/>
      <c r="O62" s="32"/>
      <c r="P62" s="32"/>
      <c r="Q62" s="32"/>
      <c r="R62" s="32"/>
      <c r="S62" s="32"/>
      <c r="T62" s="32"/>
      <c r="U62" s="32"/>
      <c r="V62" s="32"/>
    </row>
    <row r="63" spans="1:22" ht="12.75" customHeight="1" x14ac:dyDescent="0.2">
      <c r="A63" s="55" t="s">
        <v>123</v>
      </c>
      <c r="B63" s="32"/>
      <c r="C63" s="32"/>
      <c r="D63" s="32"/>
      <c r="E63" s="32"/>
      <c r="F63" s="32"/>
      <c r="G63" s="32"/>
      <c r="H63" s="206"/>
      <c r="I63" s="5"/>
      <c r="J63" s="5"/>
      <c r="K63" s="32"/>
      <c r="L63" s="5"/>
      <c r="M63" s="32"/>
      <c r="N63" s="32"/>
      <c r="O63" s="32"/>
      <c r="P63" s="32"/>
      <c r="Q63" s="32"/>
      <c r="R63" s="32"/>
      <c r="S63" s="32"/>
      <c r="T63" s="32"/>
      <c r="U63" s="32"/>
      <c r="V63" s="32"/>
    </row>
    <row r="64" spans="1:22" ht="12.75" customHeight="1" x14ac:dyDescent="0.2">
      <c r="A64" s="32"/>
      <c r="B64" s="32"/>
      <c r="C64" s="32"/>
      <c r="D64" s="32"/>
      <c r="E64" s="32"/>
      <c r="F64" s="32"/>
      <c r="G64" s="32"/>
      <c r="H64" s="206"/>
      <c r="I64" s="5"/>
      <c r="J64" s="5"/>
      <c r="K64" s="32"/>
      <c r="L64" s="5"/>
      <c r="M64" s="32"/>
      <c r="N64" s="32"/>
      <c r="O64" s="32"/>
      <c r="P64" s="32"/>
      <c r="Q64" s="32"/>
      <c r="R64" s="32"/>
      <c r="S64" s="32"/>
      <c r="T64" s="32"/>
      <c r="U64" s="32"/>
      <c r="V64" s="32"/>
    </row>
    <row r="65" spans="1:22" ht="26.25" customHeight="1" x14ac:dyDescent="0.4">
      <c r="A65" s="4"/>
      <c r="B65" s="220" t="s">
        <v>99</v>
      </c>
      <c r="C65" s="221"/>
      <c r="D65" s="221"/>
      <c r="E65" s="221"/>
      <c r="F65" s="221"/>
      <c r="G65" s="221"/>
      <c r="H65" s="72">
        <v>1801</v>
      </c>
      <c r="I65" s="73"/>
      <c r="J65" s="73"/>
      <c r="K65" s="73"/>
      <c r="L65" s="73"/>
      <c r="M65" s="73"/>
      <c r="N65" s="32"/>
      <c r="O65" s="32"/>
      <c r="P65" s="32"/>
      <c r="Q65" s="32"/>
      <c r="R65" s="32"/>
      <c r="S65" s="32"/>
      <c r="T65" s="32"/>
      <c r="U65" s="32"/>
      <c r="V65" s="32"/>
    </row>
    <row r="66" spans="1:22" ht="20.25" customHeight="1" x14ac:dyDescent="0.2">
      <c r="A66" s="222" t="s">
        <v>9</v>
      </c>
      <c r="B66" s="223" t="s">
        <v>100</v>
      </c>
      <c r="C66" s="224"/>
      <c r="D66" s="224"/>
      <c r="E66" s="224"/>
      <c r="F66" s="224"/>
      <c r="G66" s="224"/>
      <c r="H66" s="225" t="s">
        <v>10</v>
      </c>
      <c r="I66" s="219" t="s">
        <v>2</v>
      </c>
      <c r="J66" s="219" t="s">
        <v>3</v>
      </c>
      <c r="K66" s="227" t="s">
        <v>4</v>
      </c>
      <c r="L66" s="219" t="s">
        <v>5</v>
      </c>
      <c r="M66" s="217" t="s">
        <v>6</v>
      </c>
      <c r="N66" s="217" t="s">
        <v>7</v>
      </c>
      <c r="O66" s="219" t="s">
        <v>8</v>
      </c>
      <c r="P66" s="32"/>
      <c r="Q66" s="32"/>
      <c r="R66" s="32"/>
      <c r="S66" s="32"/>
      <c r="T66" s="32"/>
      <c r="U66" s="32"/>
      <c r="V66" s="32"/>
    </row>
    <row r="67" spans="1:22" ht="15.75" customHeight="1" x14ac:dyDescent="0.25">
      <c r="A67" s="218"/>
      <c r="B67" s="74" t="s">
        <v>101</v>
      </c>
      <c r="C67" s="74" t="s">
        <v>102</v>
      </c>
      <c r="D67" s="74" t="s">
        <v>103</v>
      </c>
      <c r="E67" s="74" t="s">
        <v>104</v>
      </c>
      <c r="F67" s="74" t="s">
        <v>105</v>
      </c>
      <c r="G67" s="74" t="s">
        <v>106</v>
      </c>
      <c r="H67" s="226"/>
      <c r="I67" s="218"/>
      <c r="J67" s="218"/>
      <c r="K67" s="218"/>
      <c r="L67" s="218"/>
      <c r="M67" s="218"/>
      <c r="N67" s="218"/>
      <c r="O67" s="218"/>
      <c r="P67" s="32"/>
      <c r="Q67" s="32"/>
      <c r="R67" s="32"/>
      <c r="S67" s="32"/>
      <c r="T67" s="32"/>
      <c r="U67" s="32"/>
      <c r="V67" s="32"/>
    </row>
    <row r="68" spans="1:22" ht="15.75" customHeight="1" x14ac:dyDescent="0.25">
      <c r="A68" s="74">
        <v>1801</v>
      </c>
      <c r="B68" s="139"/>
      <c r="C68" s="139"/>
      <c r="D68" s="139"/>
      <c r="E68" s="139"/>
      <c r="F68" s="139"/>
      <c r="G68" s="139"/>
      <c r="H68" s="140"/>
      <c r="I68" s="141"/>
      <c r="J68" s="142"/>
      <c r="K68" s="143"/>
      <c r="L68" s="144"/>
      <c r="M68" s="145">
        <f>B68</f>
        <v>0</v>
      </c>
      <c r="N68" s="146"/>
      <c r="O68" s="144"/>
      <c r="P68" s="32"/>
      <c r="Q68" s="32"/>
      <c r="R68" s="32"/>
      <c r="S68" s="32"/>
      <c r="T68" s="32"/>
      <c r="U68" s="32"/>
      <c r="V68" s="32"/>
    </row>
    <row r="69" spans="1:22" ht="15.75" customHeight="1" x14ac:dyDescent="0.25">
      <c r="A69" s="74">
        <v>1802</v>
      </c>
      <c r="B69" s="139"/>
      <c r="C69" s="139"/>
      <c r="D69" s="139"/>
      <c r="E69" s="139"/>
      <c r="F69" s="139"/>
      <c r="G69" s="139"/>
      <c r="H69" s="140"/>
      <c r="I69" s="147"/>
      <c r="J69" s="148"/>
      <c r="K69" s="149"/>
      <c r="L69" s="150" t="str">
        <f>IF(C69=0,"",C69/B68)</f>
        <v/>
      </c>
      <c r="M69" s="151"/>
      <c r="N69" s="152" t="str">
        <f t="shared" ref="N69:N73" si="6">IF(M69=0,"",M69/M68)</f>
        <v/>
      </c>
      <c r="O69" s="152" t="str">
        <f t="shared" ref="O69:O73" si="7">IF(M69=0,"",100%-N69)</f>
        <v/>
      </c>
      <c r="P69" s="32"/>
      <c r="Q69" s="32"/>
      <c r="R69" s="32"/>
      <c r="S69" s="32"/>
      <c r="T69" s="32"/>
      <c r="U69" s="32"/>
      <c r="V69" s="32"/>
    </row>
    <row r="70" spans="1:22" ht="15.75" customHeight="1" x14ac:dyDescent="0.25">
      <c r="A70" s="74">
        <v>1901</v>
      </c>
      <c r="B70" s="139"/>
      <c r="C70" s="139"/>
      <c r="D70" s="139"/>
      <c r="E70" s="139"/>
      <c r="F70" s="139"/>
      <c r="G70" s="139"/>
      <c r="H70" s="140"/>
      <c r="I70" s="147"/>
      <c r="J70" s="148"/>
      <c r="K70" s="149"/>
      <c r="L70" s="153" t="str">
        <f>IF(D70=0,"",D70/C69)</f>
        <v/>
      </c>
      <c r="M70" s="151"/>
      <c r="N70" s="154" t="str">
        <f t="shared" si="6"/>
        <v/>
      </c>
      <c r="O70" s="154" t="str">
        <f t="shared" si="7"/>
        <v/>
      </c>
      <c r="P70" s="11" t="e">
        <f>M70/M68</f>
        <v>#DIV/0!</v>
      </c>
      <c r="Q70" s="32"/>
      <c r="R70" s="32"/>
      <c r="S70" s="32"/>
      <c r="T70" s="32"/>
      <c r="U70" s="32"/>
      <c r="V70" s="32"/>
    </row>
    <row r="71" spans="1:22" ht="15.75" customHeight="1" x14ac:dyDescent="0.25">
      <c r="A71" s="74">
        <v>1902</v>
      </c>
      <c r="B71" s="139"/>
      <c r="C71" s="139"/>
      <c r="D71" s="139"/>
      <c r="E71" s="139"/>
      <c r="F71" s="139"/>
      <c r="G71" s="139"/>
      <c r="H71" s="140"/>
      <c r="I71" s="147"/>
      <c r="J71" s="148"/>
      <c r="K71" s="149"/>
      <c r="L71" s="153" t="str">
        <f>IF(E71=0,"",E71/D70)</f>
        <v/>
      </c>
      <c r="M71" s="151"/>
      <c r="N71" s="154" t="str">
        <f t="shared" si="6"/>
        <v/>
      </c>
      <c r="O71" s="154" t="str">
        <f t="shared" si="7"/>
        <v/>
      </c>
      <c r="P71" s="32"/>
      <c r="Q71" s="32"/>
      <c r="R71" s="32"/>
      <c r="S71" s="32"/>
      <c r="T71" s="32"/>
      <c r="U71" s="32"/>
      <c r="V71" s="32"/>
    </row>
    <row r="72" spans="1:22" ht="15.75" customHeight="1" x14ac:dyDescent="0.25">
      <c r="A72" s="74">
        <v>2001</v>
      </c>
      <c r="B72" s="139"/>
      <c r="C72" s="139"/>
      <c r="D72" s="139"/>
      <c r="E72" s="139"/>
      <c r="F72" s="139"/>
      <c r="G72" s="139"/>
      <c r="H72" s="140"/>
      <c r="I72" s="147"/>
      <c r="J72" s="148"/>
      <c r="K72" s="149"/>
      <c r="L72" s="153" t="str">
        <f>IF(F72=0,"",F72/E71)</f>
        <v/>
      </c>
      <c r="M72" s="151"/>
      <c r="N72" s="154" t="str">
        <f t="shared" si="6"/>
        <v/>
      </c>
      <c r="O72" s="154" t="str">
        <f t="shared" si="7"/>
        <v/>
      </c>
      <c r="P72" s="32"/>
      <c r="Q72" s="32"/>
      <c r="R72" s="32"/>
      <c r="S72" s="32"/>
      <c r="T72" s="32"/>
      <c r="U72" s="32"/>
      <c r="V72" s="32"/>
    </row>
    <row r="73" spans="1:22" ht="15.75" customHeight="1" x14ac:dyDescent="0.25">
      <c r="A73" s="74">
        <v>2002</v>
      </c>
      <c r="B73" s="139"/>
      <c r="C73" s="139"/>
      <c r="D73" s="139"/>
      <c r="E73" s="139"/>
      <c r="F73" s="139"/>
      <c r="G73" s="139"/>
      <c r="H73" s="140"/>
      <c r="I73" s="147"/>
      <c r="J73" s="148"/>
      <c r="K73" s="149"/>
      <c r="L73" s="153" t="str">
        <f>IF(G73=0,"",G73/F72)</f>
        <v/>
      </c>
      <c r="M73" s="155"/>
      <c r="N73" s="154" t="str">
        <f t="shared" si="6"/>
        <v/>
      </c>
      <c r="O73" s="154" t="str">
        <f t="shared" si="7"/>
        <v/>
      </c>
      <c r="P73" s="32"/>
      <c r="Q73" s="32"/>
      <c r="R73" s="32"/>
      <c r="S73" s="32"/>
      <c r="T73" s="32"/>
      <c r="U73" s="32"/>
      <c r="V73" s="32"/>
    </row>
    <row r="74" spans="1:22" ht="15.75" customHeight="1" x14ac:dyDescent="0.25">
      <c r="A74" s="75" t="s">
        <v>113</v>
      </c>
      <c r="B74" s="139"/>
      <c r="C74" s="139"/>
      <c r="D74" s="139"/>
      <c r="E74" s="139"/>
      <c r="F74" s="139"/>
      <c r="G74" s="139"/>
      <c r="H74" s="140"/>
      <c r="I74" s="147"/>
      <c r="J74" s="148"/>
      <c r="K74" s="156"/>
      <c r="L74" s="157"/>
      <c r="M74" s="155"/>
      <c r="N74" s="158"/>
      <c r="O74" s="159"/>
      <c r="P74" s="32"/>
      <c r="Q74" s="32"/>
      <c r="R74" s="32"/>
      <c r="S74" s="32"/>
      <c r="T74" s="32"/>
      <c r="U74" s="32"/>
      <c r="V74" s="32"/>
    </row>
    <row r="75" spans="1:22" ht="15.75" customHeight="1" x14ac:dyDescent="0.25">
      <c r="A75" s="75" t="s">
        <v>115</v>
      </c>
      <c r="B75" s="139"/>
      <c r="C75" s="139"/>
      <c r="D75" s="139"/>
      <c r="E75" s="139"/>
      <c r="F75" s="139"/>
      <c r="G75" s="139"/>
      <c r="H75" s="140"/>
      <c r="I75" s="147"/>
      <c r="J75" s="148"/>
      <c r="K75" s="156"/>
      <c r="L75" s="157"/>
      <c r="M75" s="155"/>
      <c r="N75" s="158"/>
      <c r="O75" s="159"/>
      <c r="P75" s="32"/>
      <c r="Q75" s="32"/>
      <c r="R75" s="32"/>
      <c r="S75" s="32"/>
      <c r="T75" s="32"/>
      <c r="U75" s="32"/>
      <c r="V75" s="32"/>
    </row>
    <row r="76" spans="1:22" ht="15.75" customHeight="1" x14ac:dyDescent="0.25">
      <c r="A76" s="75" t="s">
        <v>116</v>
      </c>
      <c r="B76" s="139"/>
      <c r="C76" s="139"/>
      <c r="D76" s="139"/>
      <c r="E76" s="139"/>
      <c r="F76" s="139"/>
      <c r="G76" s="139"/>
      <c r="H76" s="140"/>
      <c r="I76" s="147"/>
      <c r="J76" s="148"/>
      <c r="K76" s="156"/>
      <c r="L76" s="157"/>
      <c r="M76" s="155"/>
      <c r="N76" s="158"/>
      <c r="O76" s="159"/>
      <c r="P76" s="32"/>
      <c r="Q76" s="32"/>
      <c r="R76" s="32"/>
      <c r="S76" s="32"/>
      <c r="T76" s="32"/>
      <c r="U76" s="32"/>
      <c r="V76" s="32"/>
    </row>
    <row r="77" spans="1:22" ht="15.75" x14ac:dyDescent="0.25">
      <c r="A77" s="75" t="s">
        <v>117</v>
      </c>
      <c r="B77" s="139"/>
      <c r="C77" s="139"/>
      <c r="D77" s="139"/>
      <c r="E77" s="139"/>
      <c r="F77" s="139"/>
      <c r="G77" s="139"/>
      <c r="H77" s="140"/>
      <c r="I77" s="161"/>
      <c r="J77" s="162"/>
      <c r="K77" s="163"/>
      <c r="L77" s="164"/>
      <c r="M77" s="155"/>
      <c r="N77" s="165"/>
      <c r="O77" s="166"/>
      <c r="P77" s="32"/>
      <c r="Q77" s="32"/>
      <c r="R77" s="32"/>
      <c r="S77" s="32"/>
      <c r="T77" s="32"/>
      <c r="U77" s="32"/>
      <c r="V77" s="32"/>
    </row>
    <row r="78" spans="1:22" ht="18" customHeight="1" x14ac:dyDescent="0.25">
      <c r="A78" s="31"/>
      <c r="B78" s="244" t="s">
        <v>114</v>
      </c>
      <c r="C78" s="224"/>
      <c r="D78" s="224"/>
      <c r="E78" s="224"/>
      <c r="F78" s="224"/>
      <c r="G78" s="245"/>
      <c r="H78" s="76">
        <f>SUM(H68:H77)</f>
        <v>0</v>
      </c>
      <c r="I78" s="77" t="str">
        <f>IF(H76=0,"",H76/B68)</f>
        <v/>
      </c>
      <c r="J78" s="77" t="str">
        <f>IF(H78=0,"",H78/B68)</f>
        <v/>
      </c>
      <c r="K78" s="77" t="str">
        <f>IF(H76=0,"",J78-I78)</f>
        <v/>
      </c>
      <c r="L78" s="5"/>
      <c r="M78" s="32"/>
      <c r="N78" s="23"/>
      <c r="O78" s="5"/>
      <c r="P78" s="32"/>
      <c r="Q78" s="32"/>
      <c r="R78" s="32"/>
      <c r="S78" s="32"/>
      <c r="T78" s="32"/>
      <c r="U78" s="32"/>
      <c r="V78" s="32"/>
    </row>
    <row r="79" spans="1:22" ht="12.75" customHeight="1" x14ac:dyDescent="0.2">
      <c r="A79" s="32"/>
      <c r="B79" s="32"/>
      <c r="C79" s="32"/>
      <c r="D79" s="32"/>
      <c r="E79" s="32"/>
      <c r="F79" s="32"/>
      <c r="G79" s="32"/>
      <c r="H79" s="206"/>
      <c r="I79" s="5"/>
      <c r="J79" s="5"/>
      <c r="K79" s="32"/>
      <c r="L79" s="5"/>
      <c r="M79" s="32"/>
      <c r="N79" s="32"/>
      <c r="O79" s="32"/>
      <c r="P79" s="32"/>
      <c r="Q79" s="32"/>
      <c r="R79" s="32"/>
      <c r="S79" s="32"/>
      <c r="T79" s="32"/>
      <c r="U79" s="32"/>
      <c r="V79" s="32"/>
    </row>
    <row r="80" spans="1:22" ht="12.75" customHeight="1" x14ac:dyDescent="0.2">
      <c r="A80" s="32"/>
      <c r="B80" s="32"/>
      <c r="C80" s="32"/>
      <c r="D80" s="32"/>
      <c r="E80" s="32"/>
      <c r="F80" s="32"/>
      <c r="G80" s="32"/>
      <c r="H80" s="206"/>
      <c r="I80" s="5"/>
      <c r="J80" s="5"/>
      <c r="K80" s="32"/>
      <c r="L80" s="5"/>
      <c r="M80" s="32"/>
      <c r="N80" s="32"/>
      <c r="O80" s="32"/>
      <c r="P80" s="32"/>
      <c r="Q80" s="32"/>
      <c r="R80" s="32"/>
      <c r="S80" s="32"/>
      <c r="T80" s="32"/>
      <c r="U80" s="32"/>
      <c r="V80" s="32"/>
    </row>
    <row r="81" spans="1:22" ht="26.25" customHeight="1" x14ac:dyDescent="0.4">
      <c r="A81" s="4"/>
      <c r="B81" s="220" t="s">
        <v>99</v>
      </c>
      <c r="C81" s="221"/>
      <c r="D81" s="221"/>
      <c r="E81" s="221"/>
      <c r="F81" s="221"/>
      <c r="G81" s="221"/>
      <c r="H81" s="72">
        <v>1802</v>
      </c>
      <c r="I81" s="73"/>
      <c r="J81" s="73"/>
      <c r="K81" s="73"/>
      <c r="L81" s="73"/>
      <c r="M81" s="73"/>
      <c r="N81" s="32"/>
      <c r="O81" s="32"/>
      <c r="P81" s="32"/>
      <c r="Q81" s="32"/>
      <c r="R81" s="32"/>
      <c r="S81" s="32"/>
      <c r="T81" s="32"/>
      <c r="U81" s="32"/>
      <c r="V81" s="32"/>
    </row>
    <row r="82" spans="1:22" ht="20.25" customHeight="1" x14ac:dyDescent="0.2">
      <c r="A82" s="222" t="s">
        <v>9</v>
      </c>
      <c r="B82" s="223" t="s">
        <v>100</v>
      </c>
      <c r="C82" s="224"/>
      <c r="D82" s="224"/>
      <c r="E82" s="224"/>
      <c r="F82" s="224"/>
      <c r="G82" s="224"/>
      <c r="H82" s="225" t="s">
        <v>10</v>
      </c>
      <c r="I82" s="219" t="s">
        <v>2</v>
      </c>
      <c r="J82" s="219" t="s">
        <v>3</v>
      </c>
      <c r="K82" s="227" t="s">
        <v>4</v>
      </c>
      <c r="L82" s="219" t="s">
        <v>5</v>
      </c>
      <c r="M82" s="217" t="s">
        <v>6</v>
      </c>
      <c r="N82" s="217" t="s">
        <v>7</v>
      </c>
      <c r="O82" s="219" t="s">
        <v>8</v>
      </c>
      <c r="P82" s="32"/>
      <c r="Q82" s="32"/>
      <c r="R82" s="32"/>
      <c r="S82" s="32"/>
      <c r="T82" s="32"/>
      <c r="U82" s="32"/>
      <c r="V82" s="32"/>
    </row>
    <row r="83" spans="1:22" ht="15.75" customHeight="1" x14ac:dyDescent="0.25">
      <c r="A83" s="218"/>
      <c r="B83" s="74" t="s">
        <v>101</v>
      </c>
      <c r="C83" s="74" t="s">
        <v>102</v>
      </c>
      <c r="D83" s="74" t="s">
        <v>103</v>
      </c>
      <c r="E83" s="74" t="s">
        <v>104</v>
      </c>
      <c r="F83" s="74" t="s">
        <v>105</v>
      </c>
      <c r="G83" s="74" t="s">
        <v>106</v>
      </c>
      <c r="H83" s="226"/>
      <c r="I83" s="218"/>
      <c r="J83" s="218"/>
      <c r="K83" s="218"/>
      <c r="L83" s="218"/>
      <c r="M83" s="218"/>
      <c r="N83" s="218"/>
      <c r="O83" s="218"/>
      <c r="P83" s="32"/>
      <c r="Q83" s="32"/>
      <c r="R83" s="32"/>
      <c r="S83" s="32"/>
      <c r="T83" s="32"/>
      <c r="U83" s="32"/>
      <c r="V83" s="32"/>
    </row>
    <row r="84" spans="1:22" ht="15.75" customHeight="1" x14ac:dyDescent="0.25">
      <c r="A84" s="74">
        <v>1802</v>
      </c>
      <c r="B84" s="139">
        <v>57</v>
      </c>
      <c r="C84" s="139"/>
      <c r="D84" s="139"/>
      <c r="E84" s="139"/>
      <c r="F84" s="139"/>
      <c r="G84" s="139"/>
      <c r="H84" s="140"/>
      <c r="I84" s="141"/>
      <c r="J84" s="142"/>
      <c r="K84" s="143"/>
      <c r="L84" s="144"/>
      <c r="M84" s="145">
        <f>B84</f>
        <v>57</v>
      </c>
      <c r="N84" s="146"/>
      <c r="O84" s="144"/>
      <c r="P84" s="32"/>
      <c r="Q84" s="32"/>
      <c r="R84" s="32"/>
      <c r="S84" s="32"/>
      <c r="T84" s="32"/>
      <c r="U84" s="32"/>
      <c r="V84" s="32"/>
    </row>
    <row r="85" spans="1:22" ht="15.75" customHeight="1" x14ac:dyDescent="0.25">
      <c r="A85" s="74">
        <v>1901</v>
      </c>
      <c r="B85" s="139"/>
      <c r="C85" s="139">
        <v>55</v>
      </c>
      <c r="D85" s="139"/>
      <c r="E85" s="139"/>
      <c r="F85" s="139"/>
      <c r="G85" s="139"/>
      <c r="H85" s="140"/>
      <c r="I85" s="147"/>
      <c r="J85" s="148"/>
      <c r="K85" s="149"/>
      <c r="L85" s="150">
        <f>IF(C85=0,"",C85/B84)</f>
        <v>0.96491228070175439</v>
      </c>
      <c r="M85" s="151">
        <v>55</v>
      </c>
      <c r="N85" s="152">
        <f t="shared" ref="N85:N89" si="8">IF(M85=0,"",M85/M84)</f>
        <v>0.96491228070175439</v>
      </c>
      <c r="O85" s="152">
        <f t="shared" ref="O85:O89" si="9">IF(M85=0,"",100%-N85)</f>
        <v>3.5087719298245612E-2</v>
      </c>
      <c r="P85" s="32"/>
      <c r="Q85" s="32"/>
      <c r="R85" s="32"/>
      <c r="S85" s="32"/>
      <c r="T85" s="32"/>
      <c r="U85" s="32"/>
      <c r="V85" s="32"/>
    </row>
    <row r="86" spans="1:22" ht="15.75" customHeight="1" x14ac:dyDescent="0.25">
      <c r="A86" s="74">
        <v>1902</v>
      </c>
      <c r="B86" s="139"/>
      <c r="C86" s="139"/>
      <c r="D86" s="139">
        <v>53</v>
      </c>
      <c r="E86" s="139"/>
      <c r="F86" s="139"/>
      <c r="G86" s="139"/>
      <c r="H86" s="140"/>
      <c r="I86" s="147"/>
      <c r="J86" s="148"/>
      <c r="K86" s="149"/>
      <c r="L86" s="153">
        <f>IF(D86=0,"",D86/C85)</f>
        <v>0.96363636363636362</v>
      </c>
      <c r="M86" s="151">
        <v>53</v>
      </c>
      <c r="N86" s="154">
        <f t="shared" si="8"/>
        <v>0.96363636363636362</v>
      </c>
      <c r="O86" s="154">
        <f t="shared" si="9"/>
        <v>3.6363636363636376E-2</v>
      </c>
      <c r="P86" s="11">
        <f>M86/M84</f>
        <v>0.92982456140350878</v>
      </c>
      <c r="Q86" s="32"/>
      <c r="R86" s="32"/>
      <c r="S86" s="32"/>
      <c r="T86" s="32"/>
      <c r="U86" s="32"/>
      <c r="V86" s="32"/>
    </row>
    <row r="87" spans="1:22" ht="15.75" customHeight="1" x14ac:dyDescent="0.25">
      <c r="A87" s="74">
        <v>2001</v>
      </c>
      <c r="B87" s="139"/>
      <c r="C87" s="139"/>
      <c r="D87" s="139"/>
      <c r="E87" s="139">
        <v>50</v>
      </c>
      <c r="F87" s="139"/>
      <c r="G87" s="139"/>
      <c r="H87" s="140"/>
      <c r="I87" s="147"/>
      <c r="J87" s="148"/>
      <c r="K87" s="149"/>
      <c r="L87" s="153">
        <f>IF(E87=0,"",E87/D86)</f>
        <v>0.94339622641509435</v>
      </c>
      <c r="M87" s="151">
        <v>50</v>
      </c>
      <c r="N87" s="154">
        <f t="shared" si="8"/>
        <v>0.94339622641509435</v>
      </c>
      <c r="O87" s="154">
        <f t="shared" si="9"/>
        <v>5.6603773584905648E-2</v>
      </c>
      <c r="P87" s="32"/>
      <c r="Q87" s="32"/>
      <c r="R87" s="32"/>
      <c r="S87" s="32"/>
      <c r="T87" s="32"/>
      <c r="U87" s="32"/>
      <c r="V87" s="32"/>
    </row>
    <row r="88" spans="1:22" ht="15.75" customHeight="1" x14ac:dyDescent="0.25">
      <c r="A88" s="74">
        <v>2002</v>
      </c>
      <c r="B88" s="139"/>
      <c r="C88" s="139"/>
      <c r="D88" s="139"/>
      <c r="E88" s="139"/>
      <c r="F88" s="139">
        <v>50</v>
      </c>
      <c r="G88" s="139"/>
      <c r="H88" s="140"/>
      <c r="I88" s="147"/>
      <c r="J88" s="148"/>
      <c r="K88" s="149"/>
      <c r="L88" s="153">
        <f>IF(F88=0,"",F88/E87)</f>
        <v>1</v>
      </c>
      <c r="M88" s="151">
        <v>50</v>
      </c>
      <c r="N88" s="154">
        <f t="shared" si="8"/>
        <v>1</v>
      </c>
      <c r="O88" s="154">
        <f t="shared" si="9"/>
        <v>0</v>
      </c>
      <c r="P88" s="32"/>
      <c r="Q88" s="32"/>
      <c r="R88" s="32"/>
      <c r="S88" s="32"/>
      <c r="T88" s="32"/>
      <c r="U88" s="32"/>
      <c r="V88" s="32"/>
    </row>
    <row r="89" spans="1:22" ht="15.75" customHeight="1" x14ac:dyDescent="0.25">
      <c r="A89" s="74">
        <v>2101</v>
      </c>
      <c r="B89" s="139"/>
      <c r="C89" s="139"/>
      <c r="D89" s="139"/>
      <c r="E89" s="139"/>
      <c r="F89" s="139"/>
      <c r="G89" s="139">
        <v>48</v>
      </c>
      <c r="H89" s="140">
        <v>45</v>
      </c>
      <c r="I89" s="147"/>
      <c r="J89" s="148"/>
      <c r="K89" s="149"/>
      <c r="L89" s="153">
        <f>IF(G89=0,"",G89/F88)</f>
        <v>0.96</v>
      </c>
      <c r="M89" s="155">
        <v>48</v>
      </c>
      <c r="N89" s="154">
        <f t="shared" si="8"/>
        <v>0.96</v>
      </c>
      <c r="O89" s="154">
        <f t="shared" si="9"/>
        <v>4.0000000000000036E-2</v>
      </c>
      <c r="P89" s="32"/>
      <c r="Q89" s="32"/>
      <c r="R89" s="32"/>
      <c r="S89" s="32"/>
      <c r="T89" s="32"/>
      <c r="U89" s="32"/>
      <c r="V89" s="32"/>
    </row>
    <row r="90" spans="1:22" ht="15.75" customHeight="1" x14ac:dyDescent="0.25">
      <c r="A90" s="75" t="s">
        <v>115</v>
      </c>
      <c r="B90" s="139"/>
      <c r="C90" s="139"/>
      <c r="D90" s="139"/>
      <c r="E90" s="139"/>
      <c r="F90" s="139"/>
      <c r="G90" s="139"/>
      <c r="H90" s="140">
        <v>1</v>
      </c>
      <c r="I90" s="147"/>
      <c r="J90" s="148"/>
      <c r="K90" s="156"/>
      <c r="L90" s="157"/>
      <c r="M90" s="155"/>
      <c r="N90" s="158"/>
      <c r="O90" s="159"/>
      <c r="P90" s="32"/>
      <c r="Q90" s="32"/>
      <c r="R90" s="32"/>
      <c r="S90" s="32"/>
      <c r="T90" s="32"/>
      <c r="U90" s="32"/>
      <c r="V90" s="32"/>
    </row>
    <row r="91" spans="1:22" ht="15.75" customHeight="1" x14ac:dyDescent="0.25">
      <c r="A91" s="75" t="s">
        <v>116</v>
      </c>
      <c r="B91" s="139"/>
      <c r="C91" s="139"/>
      <c r="D91" s="139"/>
      <c r="E91" s="139"/>
      <c r="F91" s="139"/>
      <c r="G91" s="139"/>
      <c r="H91" s="140"/>
      <c r="I91" s="147"/>
      <c r="J91" s="148"/>
      <c r="K91" s="156"/>
      <c r="L91" s="157"/>
      <c r="M91" s="155"/>
      <c r="N91" s="158"/>
      <c r="O91" s="159"/>
      <c r="P91" s="32"/>
      <c r="Q91" s="32"/>
      <c r="R91" s="32"/>
      <c r="S91" s="32"/>
      <c r="T91" s="32"/>
      <c r="U91" s="32"/>
      <c r="V91" s="32"/>
    </row>
    <row r="92" spans="1:22" ht="15.75" customHeight="1" x14ac:dyDescent="0.25">
      <c r="A92" s="75" t="s">
        <v>117</v>
      </c>
      <c r="B92" s="139"/>
      <c r="C92" s="139"/>
      <c r="D92" s="139"/>
      <c r="E92" s="139"/>
      <c r="F92" s="139"/>
      <c r="G92" s="139"/>
      <c r="H92" s="140"/>
      <c r="I92" s="147"/>
      <c r="J92" s="148"/>
      <c r="K92" s="156"/>
      <c r="L92" s="157"/>
      <c r="M92" s="155"/>
      <c r="N92" s="158"/>
      <c r="O92" s="159"/>
      <c r="P92" s="32"/>
      <c r="Q92" s="32"/>
      <c r="R92" s="32"/>
      <c r="S92" s="32"/>
      <c r="T92" s="32"/>
      <c r="U92" s="32"/>
      <c r="V92" s="32"/>
    </row>
    <row r="93" spans="1:22" ht="15.75" customHeight="1" x14ac:dyDescent="0.25">
      <c r="A93" s="75" t="s">
        <v>132</v>
      </c>
      <c r="B93" s="139"/>
      <c r="C93" s="139"/>
      <c r="D93" s="139"/>
      <c r="E93" s="139"/>
      <c r="F93" s="139"/>
      <c r="G93" s="139"/>
      <c r="H93" s="140"/>
      <c r="I93" s="161"/>
      <c r="J93" s="162"/>
      <c r="K93" s="163"/>
      <c r="L93" s="164"/>
      <c r="M93" s="155"/>
      <c r="N93" s="165"/>
      <c r="O93" s="166"/>
      <c r="P93" s="32"/>
      <c r="Q93" s="32"/>
      <c r="R93" s="32"/>
      <c r="S93" s="32"/>
      <c r="T93" s="32"/>
      <c r="U93" s="32"/>
      <c r="V93" s="32"/>
    </row>
    <row r="94" spans="1:22" ht="18" customHeight="1" x14ac:dyDescent="0.25">
      <c r="A94" s="31"/>
      <c r="B94" s="244" t="s">
        <v>114</v>
      </c>
      <c r="C94" s="224"/>
      <c r="D94" s="224"/>
      <c r="E94" s="224"/>
      <c r="F94" s="224"/>
      <c r="G94" s="245"/>
      <c r="H94" s="76">
        <f>SUM(H84:H93)</f>
        <v>46</v>
      </c>
      <c r="I94" s="77">
        <f>IF(H89=0,"",H89/B84)</f>
        <v>0.78947368421052633</v>
      </c>
      <c r="J94" s="77">
        <f>IF(H94=0,"",H94/B84)</f>
        <v>0.80701754385964908</v>
      </c>
      <c r="K94" s="77">
        <f>J94-I94</f>
        <v>1.7543859649122751E-2</v>
      </c>
      <c r="L94" s="5"/>
      <c r="M94" s="32"/>
      <c r="N94" s="23"/>
      <c r="O94" s="5"/>
      <c r="P94" s="32"/>
      <c r="Q94" s="32"/>
      <c r="R94" s="32"/>
      <c r="S94" s="32"/>
      <c r="T94" s="32"/>
      <c r="U94" s="32"/>
      <c r="V94" s="32"/>
    </row>
    <row r="95" spans="1:22" ht="12.75" customHeight="1" x14ac:dyDescent="0.2">
      <c r="A95" s="32"/>
      <c r="B95" s="32"/>
      <c r="C95" s="32"/>
      <c r="D95" s="32"/>
      <c r="E95" s="32"/>
      <c r="F95" s="32"/>
      <c r="G95" s="32"/>
      <c r="H95" s="206"/>
      <c r="I95" s="5"/>
      <c r="J95" s="5"/>
      <c r="K95" s="32"/>
      <c r="L95" s="5"/>
      <c r="M95" s="32"/>
      <c r="N95" s="32"/>
      <c r="O95" s="32"/>
      <c r="P95" s="32"/>
      <c r="Q95" s="32"/>
      <c r="R95" s="32"/>
      <c r="S95" s="32"/>
      <c r="T95" s="32"/>
      <c r="U95" s="32"/>
      <c r="V95" s="32"/>
    </row>
    <row r="96" spans="1:22" ht="12.75" customHeight="1" x14ac:dyDescent="0.2">
      <c r="A96" s="32"/>
      <c r="B96" s="32"/>
      <c r="C96" s="32"/>
      <c r="D96" s="32"/>
      <c r="E96" s="32"/>
      <c r="F96" s="32"/>
      <c r="G96" s="32"/>
      <c r="H96" s="206"/>
      <c r="I96" s="5"/>
      <c r="J96" s="5"/>
      <c r="K96" s="32"/>
      <c r="L96" s="5"/>
      <c r="M96" s="32"/>
      <c r="N96" s="32"/>
      <c r="O96" s="32"/>
      <c r="P96" s="32"/>
      <c r="Q96" s="32"/>
      <c r="R96" s="32"/>
      <c r="S96" s="32"/>
      <c r="T96" s="32"/>
      <c r="U96" s="32"/>
      <c r="V96" s="32"/>
    </row>
    <row r="97" spans="1:22" ht="12.75" customHeight="1" x14ac:dyDescent="0.2">
      <c r="A97" s="55" t="s">
        <v>123</v>
      </c>
      <c r="B97" s="32"/>
      <c r="C97" s="32"/>
      <c r="D97" s="32"/>
      <c r="E97" s="32"/>
      <c r="F97" s="32"/>
      <c r="G97" s="32"/>
      <c r="H97" s="206"/>
      <c r="I97" s="5"/>
      <c r="J97" s="5"/>
      <c r="K97" s="32"/>
      <c r="L97" s="5"/>
      <c r="M97" s="32"/>
      <c r="N97" s="32"/>
      <c r="O97" s="32"/>
      <c r="P97" s="32"/>
      <c r="Q97" s="32"/>
      <c r="R97" s="32"/>
      <c r="S97" s="32"/>
      <c r="T97" s="32"/>
      <c r="U97" s="32"/>
      <c r="V97" s="32"/>
    </row>
    <row r="98" spans="1:22" ht="12.75" customHeight="1" x14ac:dyDescent="0.2">
      <c r="A98" s="32"/>
      <c r="B98" s="32"/>
      <c r="C98" s="32"/>
      <c r="D98" s="32"/>
      <c r="E98" s="32"/>
      <c r="F98" s="32"/>
      <c r="G98" s="32"/>
      <c r="H98" s="206"/>
      <c r="I98" s="5"/>
      <c r="J98" s="5"/>
      <c r="K98" s="32"/>
      <c r="L98" s="5"/>
      <c r="M98" s="32"/>
      <c r="N98" s="32"/>
      <c r="O98" s="32"/>
      <c r="P98" s="32"/>
      <c r="Q98" s="32"/>
      <c r="R98" s="32"/>
      <c r="S98" s="32"/>
      <c r="T98" s="32"/>
      <c r="U98" s="32"/>
      <c r="V98" s="32"/>
    </row>
    <row r="99" spans="1:22" ht="26.25" customHeight="1" x14ac:dyDescent="0.4">
      <c r="A99" s="4"/>
      <c r="B99" s="220" t="s">
        <v>99</v>
      </c>
      <c r="C99" s="221"/>
      <c r="D99" s="221"/>
      <c r="E99" s="221"/>
      <c r="F99" s="221"/>
      <c r="G99" s="221"/>
      <c r="H99" s="72">
        <v>1901</v>
      </c>
      <c r="I99" s="73"/>
      <c r="J99" s="73"/>
      <c r="K99" s="73"/>
      <c r="L99" s="73"/>
      <c r="M99" s="73"/>
      <c r="N99" s="32"/>
      <c r="O99" s="32"/>
      <c r="P99" s="32"/>
      <c r="Q99" s="32"/>
      <c r="R99" s="32"/>
      <c r="S99" s="32"/>
      <c r="T99" s="32"/>
      <c r="U99" s="32"/>
      <c r="V99" s="32"/>
    </row>
    <row r="100" spans="1:22" ht="20.25" customHeight="1" x14ac:dyDescent="0.2">
      <c r="A100" s="222" t="s">
        <v>9</v>
      </c>
      <c r="B100" s="223" t="s">
        <v>100</v>
      </c>
      <c r="C100" s="224"/>
      <c r="D100" s="224"/>
      <c r="E100" s="224"/>
      <c r="F100" s="224"/>
      <c r="G100" s="224"/>
      <c r="H100" s="225" t="s">
        <v>10</v>
      </c>
      <c r="I100" s="219" t="s">
        <v>2</v>
      </c>
      <c r="J100" s="219" t="s">
        <v>3</v>
      </c>
      <c r="K100" s="227" t="s">
        <v>4</v>
      </c>
      <c r="L100" s="219" t="s">
        <v>5</v>
      </c>
      <c r="M100" s="217" t="s">
        <v>6</v>
      </c>
      <c r="N100" s="217" t="s">
        <v>7</v>
      </c>
      <c r="O100" s="219" t="s">
        <v>8</v>
      </c>
      <c r="P100" s="32"/>
      <c r="Q100" s="32"/>
      <c r="R100" s="32"/>
      <c r="S100" s="32"/>
      <c r="T100" s="32"/>
      <c r="U100" s="32"/>
      <c r="V100" s="32"/>
    </row>
    <row r="101" spans="1:22" ht="15.75" customHeight="1" x14ac:dyDescent="0.25">
      <c r="A101" s="218"/>
      <c r="B101" s="74" t="s">
        <v>101</v>
      </c>
      <c r="C101" s="74" t="s">
        <v>102</v>
      </c>
      <c r="D101" s="74" t="s">
        <v>103</v>
      </c>
      <c r="E101" s="74" t="s">
        <v>104</v>
      </c>
      <c r="F101" s="74" t="s">
        <v>105</v>
      </c>
      <c r="G101" s="74" t="s">
        <v>106</v>
      </c>
      <c r="H101" s="226"/>
      <c r="I101" s="218"/>
      <c r="J101" s="218"/>
      <c r="K101" s="218"/>
      <c r="L101" s="218"/>
      <c r="M101" s="218"/>
      <c r="N101" s="218"/>
      <c r="O101" s="218"/>
      <c r="P101" s="32"/>
      <c r="Q101" s="32"/>
      <c r="R101" s="32"/>
      <c r="S101" s="32"/>
      <c r="T101" s="32"/>
      <c r="U101" s="32"/>
      <c r="V101" s="32"/>
    </row>
    <row r="102" spans="1:22" ht="15.75" customHeight="1" x14ac:dyDescent="0.25">
      <c r="A102" s="74">
        <v>1801</v>
      </c>
      <c r="B102" s="139"/>
      <c r="C102" s="139"/>
      <c r="D102" s="139"/>
      <c r="E102" s="139"/>
      <c r="F102" s="139"/>
      <c r="G102" s="139"/>
      <c r="H102" s="140"/>
      <c r="I102" s="141"/>
      <c r="J102" s="142"/>
      <c r="K102" s="143"/>
      <c r="L102" s="144"/>
      <c r="M102" s="145">
        <f>B102</f>
        <v>0</v>
      </c>
      <c r="N102" s="146"/>
      <c r="O102" s="144"/>
      <c r="P102" s="32"/>
      <c r="Q102" s="32"/>
      <c r="R102" s="32"/>
      <c r="S102" s="32"/>
      <c r="T102" s="32"/>
      <c r="U102" s="32"/>
      <c r="V102" s="32"/>
    </row>
    <row r="103" spans="1:22" ht="15.75" customHeight="1" x14ac:dyDescent="0.25">
      <c r="A103" s="74">
        <v>1802</v>
      </c>
      <c r="B103" s="139"/>
      <c r="C103" s="139"/>
      <c r="D103" s="139"/>
      <c r="E103" s="139"/>
      <c r="F103" s="139"/>
      <c r="G103" s="139"/>
      <c r="H103" s="140"/>
      <c r="I103" s="147"/>
      <c r="J103" s="148"/>
      <c r="K103" s="149"/>
      <c r="L103" s="150" t="str">
        <f>IF(C103=0,"",C103/B102)</f>
        <v/>
      </c>
      <c r="M103" s="151"/>
      <c r="N103" s="152" t="str">
        <f t="shared" ref="N103:N107" si="10">IF(M103=0,"",M103/M102)</f>
        <v/>
      </c>
      <c r="O103" s="152" t="str">
        <f t="shared" ref="O103:O107" si="11">IF(M103=0,"",100%-N103)</f>
        <v/>
      </c>
      <c r="P103" s="32"/>
      <c r="Q103" s="32"/>
      <c r="R103" s="32"/>
      <c r="S103" s="32"/>
      <c r="T103" s="32"/>
      <c r="U103" s="32"/>
      <c r="V103" s="32"/>
    </row>
    <row r="104" spans="1:22" ht="15.75" customHeight="1" x14ac:dyDescent="0.25">
      <c r="A104" s="74">
        <v>1901</v>
      </c>
      <c r="B104" s="139"/>
      <c r="C104" s="139"/>
      <c r="D104" s="139"/>
      <c r="E104" s="139"/>
      <c r="F104" s="139"/>
      <c r="G104" s="139"/>
      <c r="H104" s="140"/>
      <c r="I104" s="147"/>
      <c r="J104" s="148"/>
      <c r="K104" s="149"/>
      <c r="L104" s="153" t="str">
        <f>IF(D104=0,"",D104/C103)</f>
        <v/>
      </c>
      <c r="M104" s="151"/>
      <c r="N104" s="154" t="str">
        <f t="shared" si="10"/>
        <v/>
      </c>
      <c r="O104" s="154" t="str">
        <f t="shared" si="11"/>
        <v/>
      </c>
      <c r="P104" s="11" t="e">
        <f>M104/M102</f>
        <v>#DIV/0!</v>
      </c>
      <c r="Q104" s="32"/>
      <c r="R104" s="32"/>
      <c r="S104" s="32"/>
      <c r="T104" s="32"/>
      <c r="U104" s="32"/>
      <c r="V104" s="32"/>
    </row>
    <row r="105" spans="1:22" ht="15.75" customHeight="1" x14ac:dyDescent="0.25">
      <c r="A105" s="74">
        <v>1902</v>
      </c>
      <c r="B105" s="139"/>
      <c r="C105" s="139"/>
      <c r="D105" s="139"/>
      <c r="E105" s="139"/>
      <c r="F105" s="139"/>
      <c r="G105" s="139"/>
      <c r="H105" s="140"/>
      <c r="I105" s="147"/>
      <c r="J105" s="148"/>
      <c r="K105" s="149"/>
      <c r="L105" s="153" t="str">
        <f>IF(E105=0,"",E105/D104)</f>
        <v/>
      </c>
      <c r="M105" s="151"/>
      <c r="N105" s="154" t="str">
        <f t="shared" si="10"/>
        <v/>
      </c>
      <c r="O105" s="154" t="str">
        <f t="shared" si="11"/>
        <v/>
      </c>
      <c r="P105" s="32"/>
      <c r="Q105" s="32"/>
      <c r="R105" s="32"/>
      <c r="S105" s="32"/>
      <c r="T105" s="32"/>
      <c r="U105" s="32"/>
      <c r="V105" s="32"/>
    </row>
    <row r="106" spans="1:22" ht="15.75" customHeight="1" x14ac:dyDescent="0.25">
      <c r="A106" s="74">
        <v>2001</v>
      </c>
      <c r="B106" s="139"/>
      <c r="C106" s="139"/>
      <c r="D106" s="139"/>
      <c r="E106" s="139"/>
      <c r="F106" s="139"/>
      <c r="G106" s="139"/>
      <c r="H106" s="140"/>
      <c r="I106" s="147"/>
      <c r="J106" s="148"/>
      <c r="K106" s="149"/>
      <c r="L106" s="153" t="str">
        <f>IF(F106=0,"",F106/E105)</f>
        <v/>
      </c>
      <c r="M106" s="151"/>
      <c r="N106" s="154" t="str">
        <f t="shared" si="10"/>
        <v/>
      </c>
      <c r="O106" s="154" t="str">
        <f t="shared" si="11"/>
        <v/>
      </c>
      <c r="P106" s="32"/>
      <c r="Q106" s="32"/>
      <c r="R106" s="32"/>
      <c r="S106" s="32"/>
      <c r="T106" s="32"/>
      <c r="U106" s="32"/>
      <c r="V106" s="32"/>
    </row>
    <row r="107" spans="1:22" ht="15.75" customHeight="1" x14ac:dyDescent="0.25">
      <c r="A107" s="74">
        <v>2002</v>
      </c>
      <c r="B107" s="139"/>
      <c r="C107" s="139"/>
      <c r="D107" s="139"/>
      <c r="E107" s="139"/>
      <c r="F107" s="139"/>
      <c r="G107" s="139"/>
      <c r="H107" s="140"/>
      <c r="I107" s="147"/>
      <c r="J107" s="148"/>
      <c r="K107" s="149"/>
      <c r="L107" s="153" t="str">
        <f>IF(G107=0,"",G107/F106)</f>
        <v/>
      </c>
      <c r="M107" s="155"/>
      <c r="N107" s="154" t="str">
        <f t="shared" si="10"/>
        <v/>
      </c>
      <c r="O107" s="154" t="str">
        <f t="shared" si="11"/>
        <v/>
      </c>
      <c r="P107" s="32"/>
      <c r="Q107" s="32"/>
      <c r="R107" s="32"/>
      <c r="S107" s="32"/>
      <c r="T107" s="32"/>
      <c r="U107" s="32"/>
      <c r="V107" s="32"/>
    </row>
    <row r="108" spans="1:22" ht="15.75" customHeight="1" x14ac:dyDescent="0.25">
      <c r="A108" s="75" t="s">
        <v>113</v>
      </c>
      <c r="B108" s="139"/>
      <c r="C108" s="139"/>
      <c r="D108" s="139"/>
      <c r="E108" s="139"/>
      <c r="F108" s="139"/>
      <c r="G108" s="139"/>
      <c r="H108" s="140"/>
      <c r="I108" s="147"/>
      <c r="J108" s="148"/>
      <c r="K108" s="156"/>
      <c r="L108" s="157"/>
      <c r="M108" s="155"/>
      <c r="N108" s="158"/>
      <c r="O108" s="159"/>
      <c r="P108" s="32"/>
      <c r="Q108" s="32"/>
      <c r="R108" s="32"/>
      <c r="S108" s="32"/>
      <c r="T108" s="32"/>
      <c r="U108" s="32"/>
      <c r="V108" s="32"/>
    </row>
    <row r="109" spans="1:22" ht="15.75" customHeight="1" x14ac:dyDescent="0.25">
      <c r="A109" s="75" t="s">
        <v>115</v>
      </c>
      <c r="B109" s="139"/>
      <c r="C109" s="139"/>
      <c r="D109" s="139"/>
      <c r="E109" s="139"/>
      <c r="F109" s="139"/>
      <c r="G109" s="139"/>
      <c r="H109" s="140"/>
      <c r="I109" s="147"/>
      <c r="J109" s="148"/>
      <c r="K109" s="156"/>
      <c r="L109" s="157"/>
      <c r="M109" s="155"/>
      <c r="N109" s="158"/>
      <c r="O109" s="159"/>
      <c r="P109" s="32"/>
      <c r="Q109" s="32"/>
      <c r="R109" s="32"/>
      <c r="S109" s="32"/>
      <c r="T109" s="32"/>
      <c r="U109" s="32"/>
      <c r="V109" s="32"/>
    </row>
    <row r="110" spans="1:22" ht="15.75" customHeight="1" x14ac:dyDescent="0.25">
      <c r="A110" s="75" t="s">
        <v>116</v>
      </c>
      <c r="B110" s="139"/>
      <c r="C110" s="139"/>
      <c r="D110" s="139"/>
      <c r="E110" s="139"/>
      <c r="F110" s="139"/>
      <c r="G110" s="139"/>
      <c r="H110" s="140"/>
      <c r="I110" s="147"/>
      <c r="J110" s="148"/>
      <c r="K110" s="156"/>
      <c r="L110" s="157"/>
      <c r="M110" s="155"/>
      <c r="N110" s="158"/>
      <c r="O110" s="159"/>
      <c r="P110" s="32"/>
      <c r="Q110" s="32"/>
      <c r="R110" s="32"/>
      <c r="S110" s="32"/>
      <c r="T110" s="32"/>
      <c r="U110" s="32"/>
      <c r="V110" s="32"/>
    </row>
    <row r="111" spans="1:22" ht="15.75" customHeight="1" x14ac:dyDescent="0.25">
      <c r="A111" s="75" t="s">
        <v>117</v>
      </c>
      <c r="B111" s="139"/>
      <c r="C111" s="139"/>
      <c r="D111" s="139"/>
      <c r="E111" s="139"/>
      <c r="F111" s="139"/>
      <c r="G111" s="139"/>
      <c r="H111" s="140"/>
      <c r="I111" s="161"/>
      <c r="J111" s="162"/>
      <c r="K111" s="163"/>
      <c r="L111" s="164"/>
      <c r="M111" s="155"/>
      <c r="N111" s="165"/>
      <c r="O111" s="166"/>
      <c r="P111" s="32"/>
      <c r="Q111" s="32"/>
      <c r="R111" s="32"/>
      <c r="S111" s="32"/>
      <c r="T111" s="32"/>
      <c r="U111" s="32"/>
      <c r="V111" s="32"/>
    </row>
    <row r="112" spans="1:22" ht="18" customHeight="1" x14ac:dyDescent="0.25">
      <c r="A112" s="31"/>
      <c r="B112" s="244" t="s">
        <v>114</v>
      </c>
      <c r="C112" s="224"/>
      <c r="D112" s="224"/>
      <c r="E112" s="224"/>
      <c r="F112" s="224"/>
      <c r="G112" s="245"/>
      <c r="H112" s="76">
        <f>SUM(H102:H111)</f>
        <v>0</v>
      </c>
      <c r="I112" s="77" t="str">
        <f>IF(H110=0,"",H110/B102)</f>
        <v/>
      </c>
      <c r="J112" s="77" t="str">
        <f>IF(H112=0,"",H112/B102)</f>
        <v/>
      </c>
      <c r="K112" s="77" t="str">
        <f>IF(H110=0,"",J112-I112)</f>
        <v/>
      </c>
      <c r="L112" s="5"/>
      <c r="M112" s="32"/>
      <c r="N112" s="23"/>
      <c r="O112" s="5"/>
      <c r="P112" s="32"/>
      <c r="Q112" s="32"/>
      <c r="R112" s="32"/>
      <c r="S112" s="32"/>
      <c r="T112" s="32"/>
      <c r="U112" s="32"/>
      <c r="V112" s="32"/>
    </row>
    <row r="113" spans="1:22" ht="12.75" customHeight="1" x14ac:dyDescent="0.2">
      <c r="A113" s="32"/>
      <c r="B113" s="32"/>
      <c r="C113" s="32"/>
      <c r="D113" s="32"/>
      <c r="E113" s="32"/>
      <c r="F113" s="32"/>
      <c r="G113" s="32"/>
      <c r="H113" s="206"/>
      <c r="I113" s="5"/>
      <c r="J113" s="5"/>
      <c r="K113" s="32"/>
      <c r="L113" s="5"/>
      <c r="M113" s="32"/>
      <c r="N113" s="32"/>
      <c r="O113" s="32"/>
      <c r="P113" s="32"/>
      <c r="Q113" s="32"/>
      <c r="R113" s="32"/>
      <c r="S113" s="32"/>
      <c r="T113" s="32"/>
      <c r="U113" s="32"/>
      <c r="V113" s="32"/>
    </row>
    <row r="114" spans="1:22" ht="12.75" customHeight="1" x14ac:dyDescent="0.2">
      <c r="A114" s="32"/>
      <c r="B114" s="32"/>
      <c r="C114" s="32"/>
      <c r="D114" s="32"/>
      <c r="E114" s="32"/>
      <c r="F114" s="32"/>
      <c r="G114" s="32"/>
      <c r="H114" s="206"/>
      <c r="I114" s="5"/>
      <c r="J114" s="5"/>
      <c r="K114" s="32"/>
      <c r="L114" s="5"/>
      <c r="M114" s="32"/>
      <c r="N114" s="32"/>
      <c r="O114" s="32"/>
      <c r="P114" s="32"/>
      <c r="Q114" s="32"/>
      <c r="R114" s="32"/>
      <c r="S114" s="32"/>
      <c r="T114" s="32"/>
      <c r="U114" s="32"/>
      <c r="V114" s="32"/>
    </row>
    <row r="115" spans="1:22" ht="26.25" customHeight="1" x14ac:dyDescent="0.4">
      <c r="A115" s="4"/>
      <c r="B115" s="220" t="s">
        <v>99</v>
      </c>
      <c r="C115" s="221"/>
      <c r="D115" s="221"/>
      <c r="E115" s="221"/>
      <c r="F115" s="221"/>
      <c r="G115" s="221"/>
      <c r="H115" s="72">
        <v>1902</v>
      </c>
      <c r="I115" s="73"/>
      <c r="J115" s="73"/>
      <c r="K115" s="73"/>
      <c r="L115" s="73"/>
      <c r="M115" s="73"/>
      <c r="N115" s="32"/>
      <c r="O115" s="32"/>
      <c r="P115" s="32"/>
      <c r="Q115" s="32"/>
      <c r="R115" s="32"/>
      <c r="S115" s="32"/>
      <c r="T115" s="32"/>
      <c r="U115" s="32"/>
      <c r="V115" s="32"/>
    </row>
    <row r="116" spans="1:22" ht="20.25" customHeight="1" x14ac:dyDescent="0.2">
      <c r="A116" s="222" t="s">
        <v>9</v>
      </c>
      <c r="B116" s="223" t="s">
        <v>100</v>
      </c>
      <c r="C116" s="224"/>
      <c r="D116" s="224"/>
      <c r="E116" s="224"/>
      <c r="F116" s="224"/>
      <c r="G116" s="224"/>
      <c r="H116" s="225" t="s">
        <v>10</v>
      </c>
      <c r="I116" s="219" t="s">
        <v>2</v>
      </c>
      <c r="J116" s="219" t="s">
        <v>3</v>
      </c>
      <c r="K116" s="227" t="s">
        <v>4</v>
      </c>
      <c r="L116" s="219" t="s">
        <v>5</v>
      </c>
      <c r="M116" s="217" t="s">
        <v>6</v>
      </c>
      <c r="N116" s="217" t="s">
        <v>7</v>
      </c>
      <c r="O116" s="219" t="s">
        <v>8</v>
      </c>
      <c r="P116" s="32"/>
      <c r="Q116" s="32"/>
      <c r="R116" s="32"/>
      <c r="S116" s="32"/>
      <c r="T116" s="32"/>
      <c r="U116" s="32"/>
      <c r="V116" s="32"/>
    </row>
    <row r="117" spans="1:22" ht="15.75" customHeight="1" x14ac:dyDescent="0.25">
      <c r="A117" s="218"/>
      <c r="B117" s="74" t="s">
        <v>101</v>
      </c>
      <c r="C117" s="74" t="s">
        <v>102</v>
      </c>
      <c r="D117" s="74" t="s">
        <v>103</v>
      </c>
      <c r="E117" s="74" t="s">
        <v>104</v>
      </c>
      <c r="F117" s="74" t="s">
        <v>105</v>
      </c>
      <c r="G117" s="74" t="s">
        <v>106</v>
      </c>
      <c r="H117" s="226"/>
      <c r="I117" s="218"/>
      <c r="J117" s="218"/>
      <c r="K117" s="218"/>
      <c r="L117" s="218"/>
      <c r="M117" s="218"/>
      <c r="N117" s="218"/>
      <c r="O117" s="218"/>
      <c r="P117" s="32"/>
      <c r="Q117" s="32"/>
      <c r="R117" s="32"/>
      <c r="S117" s="32"/>
      <c r="T117" s="32"/>
      <c r="U117" s="32"/>
      <c r="V117" s="32"/>
    </row>
    <row r="118" spans="1:22" ht="15.75" customHeight="1" x14ac:dyDescent="0.25">
      <c r="A118" s="74">
        <v>1902</v>
      </c>
      <c r="B118" s="139">
        <v>58</v>
      </c>
      <c r="C118" s="139"/>
      <c r="D118" s="139"/>
      <c r="E118" s="139"/>
      <c r="F118" s="139"/>
      <c r="G118" s="139"/>
      <c r="H118" s="140"/>
      <c r="I118" s="141"/>
      <c r="J118" s="142"/>
      <c r="K118" s="143"/>
      <c r="L118" s="144"/>
      <c r="M118" s="145">
        <f>B118</f>
        <v>58</v>
      </c>
      <c r="N118" s="146"/>
      <c r="O118" s="144"/>
      <c r="P118" s="32"/>
      <c r="Q118" s="32"/>
      <c r="R118" s="32"/>
      <c r="S118" s="32"/>
      <c r="T118" s="32"/>
      <c r="U118" s="32"/>
      <c r="V118" s="32"/>
    </row>
    <row r="119" spans="1:22" ht="15.75" customHeight="1" x14ac:dyDescent="0.25">
      <c r="A119" s="74">
        <v>2001</v>
      </c>
      <c r="B119" s="139"/>
      <c r="C119" s="139">
        <v>51</v>
      </c>
      <c r="D119" s="139"/>
      <c r="E119" s="139"/>
      <c r="F119" s="139"/>
      <c r="G119" s="139"/>
      <c r="H119" s="140"/>
      <c r="I119" s="147"/>
      <c r="J119" s="148"/>
      <c r="K119" s="149"/>
      <c r="L119" s="150">
        <f>IF(C119=0,"",C119/B118)</f>
        <v>0.87931034482758619</v>
      </c>
      <c r="M119" s="151">
        <v>51</v>
      </c>
      <c r="N119" s="152">
        <f t="shared" ref="N119:N123" si="12">IF(M119=0,"",M119/M118)</f>
        <v>0.87931034482758619</v>
      </c>
      <c r="O119" s="152">
        <f t="shared" ref="O119:O123" si="13">IF(M119=0,"",100%-N119)</f>
        <v>0.12068965517241381</v>
      </c>
      <c r="P119" s="32"/>
      <c r="Q119" s="32"/>
      <c r="R119" s="32"/>
      <c r="S119" s="32"/>
      <c r="T119" s="32"/>
      <c r="U119" s="32"/>
      <c r="V119" s="32"/>
    </row>
    <row r="120" spans="1:22" ht="15.75" customHeight="1" x14ac:dyDescent="0.25">
      <c r="A120" s="74">
        <v>2002</v>
      </c>
      <c r="B120" s="139"/>
      <c r="C120" s="139"/>
      <c r="D120" s="139">
        <v>46</v>
      </c>
      <c r="E120" s="139"/>
      <c r="F120" s="139"/>
      <c r="G120" s="139"/>
      <c r="H120" s="140"/>
      <c r="I120" s="147"/>
      <c r="J120" s="148"/>
      <c r="K120" s="149"/>
      <c r="L120" s="153">
        <f>IF(D120=0,"",D120/C119)</f>
        <v>0.90196078431372551</v>
      </c>
      <c r="M120" s="151">
        <v>48</v>
      </c>
      <c r="N120" s="154">
        <f t="shared" si="12"/>
        <v>0.94117647058823528</v>
      </c>
      <c r="O120" s="154">
        <f t="shared" si="13"/>
        <v>5.8823529411764719E-2</v>
      </c>
      <c r="P120" s="11">
        <f>M120/M118</f>
        <v>0.82758620689655171</v>
      </c>
      <c r="Q120" s="32"/>
      <c r="R120" s="32"/>
      <c r="S120" s="32"/>
      <c r="T120" s="32"/>
      <c r="U120" s="32"/>
      <c r="V120" s="32"/>
    </row>
    <row r="121" spans="1:22" ht="15.75" customHeight="1" x14ac:dyDescent="0.25">
      <c r="A121" s="74">
        <v>2101</v>
      </c>
      <c r="B121" s="139"/>
      <c r="C121" s="139"/>
      <c r="D121" s="139"/>
      <c r="E121" s="139">
        <v>46</v>
      </c>
      <c r="F121" s="139"/>
      <c r="G121" s="139"/>
      <c r="H121" s="140"/>
      <c r="I121" s="147"/>
      <c r="J121" s="148"/>
      <c r="K121" s="149"/>
      <c r="L121" s="153">
        <f>IF(E121=0,"",E121/D120)</f>
        <v>1</v>
      </c>
      <c r="M121" s="151">
        <v>47</v>
      </c>
      <c r="N121" s="154">
        <f t="shared" si="12"/>
        <v>0.97916666666666663</v>
      </c>
      <c r="O121" s="154">
        <f t="shared" si="13"/>
        <v>2.083333333333337E-2</v>
      </c>
      <c r="P121" s="32"/>
      <c r="Q121" s="32"/>
      <c r="R121" s="32"/>
      <c r="S121" s="32"/>
      <c r="T121" s="32"/>
      <c r="U121" s="32"/>
      <c r="V121" s="32"/>
    </row>
    <row r="122" spans="1:22" ht="15.75" customHeight="1" x14ac:dyDescent="0.25">
      <c r="A122" s="74">
        <v>2102</v>
      </c>
      <c r="B122" s="139"/>
      <c r="C122" s="139"/>
      <c r="D122" s="139"/>
      <c r="E122" s="139"/>
      <c r="F122" s="139">
        <v>46</v>
      </c>
      <c r="G122" s="139"/>
      <c r="H122" s="140"/>
      <c r="I122" s="147"/>
      <c r="J122" s="148"/>
      <c r="K122" s="149"/>
      <c r="L122" s="153">
        <f>IF(F122=0,"",F122/E121)</f>
        <v>1</v>
      </c>
      <c r="M122" s="151">
        <v>47</v>
      </c>
      <c r="N122" s="154">
        <f t="shared" si="12"/>
        <v>1</v>
      </c>
      <c r="O122" s="154">
        <f t="shared" si="13"/>
        <v>0</v>
      </c>
      <c r="P122" s="32"/>
      <c r="Q122" s="32"/>
      <c r="R122" s="32"/>
      <c r="S122" s="32"/>
      <c r="T122" s="32"/>
      <c r="U122" s="32"/>
      <c r="V122" s="32"/>
    </row>
    <row r="123" spans="1:22" ht="15.75" customHeight="1" x14ac:dyDescent="0.25">
      <c r="A123" s="74">
        <v>2201</v>
      </c>
      <c r="B123" s="139"/>
      <c r="C123" s="139"/>
      <c r="D123" s="139"/>
      <c r="E123" s="139"/>
      <c r="F123" s="139"/>
      <c r="G123" s="139">
        <v>43</v>
      </c>
      <c r="H123" s="140">
        <v>41</v>
      </c>
      <c r="I123" s="147"/>
      <c r="J123" s="148"/>
      <c r="K123" s="149"/>
      <c r="L123" s="153">
        <f>IF(G123=0,"",G123/F122)</f>
        <v>0.93478260869565222</v>
      </c>
      <c r="M123" s="155">
        <v>46</v>
      </c>
      <c r="N123" s="154">
        <f t="shared" si="12"/>
        <v>0.97872340425531912</v>
      </c>
      <c r="O123" s="154">
        <f t="shared" si="13"/>
        <v>2.1276595744680882E-2</v>
      </c>
      <c r="P123" s="32"/>
      <c r="Q123" s="32"/>
      <c r="R123" s="32"/>
      <c r="S123" s="32"/>
      <c r="T123" s="32"/>
      <c r="U123" s="32"/>
      <c r="V123" s="32"/>
    </row>
    <row r="124" spans="1:22" ht="15.75" customHeight="1" x14ac:dyDescent="0.25">
      <c r="A124" s="74">
        <v>2202</v>
      </c>
      <c r="B124" s="139"/>
      <c r="C124" s="139"/>
      <c r="D124" s="139"/>
      <c r="E124" s="139"/>
      <c r="F124" s="139"/>
      <c r="G124" s="139">
        <v>3</v>
      </c>
      <c r="H124" s="140">
        <v>1</v>
      </c>
      <c r="I124" s="147"/>
      <c r="J124" s="148"/>
      <c r="K124" s="156"/>
      <c r="L124" s="157"/>
      <c r="M124" s="155">
        <v>3</v>
      </c>
      <c r="N124" s="158"/>
      <c r="O124" s="159"/>
      <c r="P124" s="32"/>
      <c r="Q124" s="32"/>
      <c r="R124" s="32"/>
      <c r="S124" s="32"/>
      <c r="T124" s="32"/>
      <c r="U124" s="32"/>
      <c r="V124" s="32"/>
    </row>
    <row r="125" spans="1:22" ht="15.75" customHeight="1" x14ac:dyDescent="0.25">
      <c r="A125" s="75" t="s">
        <v>132</v>
      </c>
      <c r="B125" s="139"/>
      <c r="C125" s="139"/>
      <c r="D125" s="139"/>
      <c r="E125" s="139"/>
      <c r="F125" s="139"/>
      <c r="G125" s="139">
        <v>3</v>
      </c>
      <c r="H125" s="140">
        <v>3</v>
      </c>
      <c r="I125" s="147"/>
      <c r="J125" s="148"/>
      <c r="K125" s="156"/>
      <c r="L125" s="157"/>
      <c r="M125" s="155">
        <v>3</v>
      </c>
      <c r="N125" s="158"/>
      <c r="O125" s="159"/>
      <c r="P125" s="32"/>
      <c r="Q125" s="32"/>
      <c r="R125" s="32"/>
      <c r="S125" s="32"/>
      <c r="T125" s="32"/>
      <c r="U125" s="32"/>
      <c r="V125" s="32"/>
    </row>
    <row r="126" spans="1:22" ht="15.75" customHeight="1" x14ac:dyDescent="0.25">
      <c r="A126" s="75" t="s">
        <v>120</v>
      </c>
      <c r="B126" s="139"/>
      <c r="C126" s="139"/>
      <c r="D126" s="139"/>
      <c r="E126" s="139"/>
      <c r="F126" s="139"/>
      <c r="G126" s="139"/>
      <c r="H126" s="140"/>
      <c r="I126" s="147"/>
      <c r="J126" s="148"/>
      <c r="K126" s="156"/>
      <c r="L126" s="157"/>
      <c r="M126" s="155"/>
      <c r="N126" s="158"/>
      <c r="O126" s="159"/>
      <c r="P126" s="32"/>
      <c r="Q126" s="32"/>
      <c r="R126" s="32"/>
      <c r="S126" s="32"/>
      <c r="T126" s="32"/>
      <c r="U126" s="32"/>
      <c r="V126" s="32"/>
    </row>
    <row r="127" spans="1:22" ht="15.75" customHeight="1" x14ac:dyDescent="0.25">
      <c r="A127" s="75" t="s">
        <v>133</v>
      </c>
      <c r="B127" s="139"/>
      <c r="C127" s="139"/>
      <c r="D127" s="139"/>
      <c r="E127" s="139"/>
      <c r="F127" s="139"/>
      <c r="G127" s="139"/>
      <c r="H127" s="140"/>
      <c r="I127" s="161"/>
      <c r="J127" s="162"/>
      <c r="K127" s="163"/>
      <c r="L127" s="164"/>
      <c r="M127" s="155"/>
      <c r="N127" s="165"/>
      <c r="O127" s="166"/>
      <c r="P127" s="32"/>
      <c r="Q127" s="32"/>
      <c r="R127" s="32"/>
      <c r="S127" s="32"/>
      <c r="T127" s="32"/>
      <c r="U127" s="32"/>
      <c r="V127" s="32"/>
    </row>
    <row r="128" spans="1:22" ht="18" customHeight="1" x14ac:dyDescent="0.25">
      <c r="A128" s="31"/>
      <c r="B128" s="244" t="s">
        <v>114</v>
      </c>
      <c r="C128" s="224"/>
      <c r="D128" s="224"/>
      <c r="E128" s="224"/>
      <c r="F128" s="224"/>
      <c r="G128" s="245"/>
      <c r="H128" s="76">
        <f>SUM(H118:H127)</f>
        <v>45</v>
      </c>
      <c r="I128" s="77">
        <f>IF(H123=0,"",H123/B118)</f>
        <v>0.7068965517241379</v>
      </c>
      <c r="J128" s="77">
        <f>IF(H128=0,"",H128/B118)</f>
        <v>0.77586206896551724</v>
      </c>
      <c r="K128" s="77">
        <f>J128-I128</f>
        <v>6.8965517241379337E-2</v>
      </c>
      <c r="L128" s="5"/>
      <c r="M128" s="32"/>
      <c r="N128" s="23"/>
      <c r="O128" s="5"/>
      <c r="P128" s="32"/>
      <c r="Q128" s="32"/>
      <c r="R128" s="32"/>
      <c r="S128" s="32"/>
      <c r="T128" s="32"/>
      <c r="U128" s="32"/>
      <c r="V128" s="32"/>
    </row>
    <row r="129" spans="1:22" ht="12.75" customHeight="1" x14ac:dyDescent="0.2">
      <c r="A129" s="32"/>
      <c r="B129" s="32"/>
      <c r="C129" s="32"/>
      <c r="D129" s="32"/>
      <c r="E129" s="32"/>
      <c r="F129" s="32"/>
      <c r="G129" s="32"/>
      <c r="H129" s="206"/>
      <c r="I129" s="5"/>
      <c r="J129" s="5"/>
      <c r="K129" s="32"/>
      <c r="L129" s="5"/>
      <c r="M129" s="32"/>
      <c r="N129" s="32"/>
      <c r="O129" s="32"/>
      <c r="P129" s="32"/>
      <c r="Q129" s="32"/>
      <c r="R129" s="32"/>
      <c r="S129" s="32"/>
      <c r="T129" s="32"/>
      <c r="U129" s="32"/>
      <c r="V129" s="32"/>
    </row>
    <row r="130" spans="1:22" ht="12.75" customHeight="1" x14ac:dyDescent="0.2">
      <c r="A130" s="32"/>
      <c r="B130" s="32"/>
      <c r="C130" s="32"/>
      <c r="D130" s="32"/>
      <c r="E130" s="32"/>
      <c r="F130" s="32"/>
      <c r="G130" s="32"/>
      <c r="H130" s="206"/>
      <c r="I130" s="5"/>
      <c r="J130" s="5"/>
      <c r="K130" s="32"/>
      <c r="L130" s="5"/>
      <c r="M130" s="32"/>
      <c r="N130" s="32"/>
      <c r="O130" s="32"/>
      <c r="P130" s="32"/>
      <c r="Q130" s="32"/>
      <c r="R130" s="32"/>
      <c r="S130" s="32"/>
      <c r="T130" s="32"/>
      <c r="U130" s="32"/>
      <c r="V130" s="32"/>
    </row>
    <row r="131" spans="1:22" ht="26.25" customHeight="1" x14ac:dyDescent="0.4">
      <c r="A131" s="4"/>
      <c r="B131" s="220" t="s">
        <v>99</v>
      </c>
      <c r="C131" s="221"/>
      <c r="D131" s="221"/>
      <c r="E131" s="221"/>
      <c r="F131" s="221"/>
      <c r="G131" s="221"/>
      <c r="H131" s="72">
        <v>2002</v>
      </c>
      <c r="I131" s="73"/>
      <c r="J131" s="73"/>
      <c r="K131" s="73"/>
      <c r="L131" s="73"/>
      <c r="M131" s="73"/>
      <c r="N131" s="32"/>
      <c r="O131" s="32"/>
      <c r="P131" s="32"/>
      <c r="Q131" s="32"/>
      <c r="R131" s="32"/>
      <c r="S131" s="32"/>
      <c r="T131" s="32"/>
      <c r="U131" s="32"/>
      <c r="V131" s="32"/>
    </row>
    <row r="132" spans="1:22" ht="20.25" customHeight="1" x14ac:dyDescent="0.2">
      <c r="A132" s="222" t="s">
        <v>9</v>
      </c>
      <c r="B132" s="223" t="s">
        <v>100</v>
      </c>
      <c r="C132" s="224"/>
      <c r="D132" s="224"/>
      <c r="E132" s="224"/>
      <c r="F132" s="224"/>
      <c r="G132" s="224"/>
      <c r="H132" s="225" t="s">
        <v>10</v>
      </c>
      <c r="I132" s="219" t="s">
        <v>2</v>
      </c>
      <c r="J132" s="219" t="s">
        <v>3</v>
      </c>
      <c r="K132" s="227" t="s">
        <v>4</v>
      </c>
      <c r="L132" s="219" t="s">
        <v>5</v>
      </c>
      <c r="M132" s="217" t="s">
        <v>6</v>
      </c>
      <c r="N132" s="217" t="s">
        <v>7</v>
      </c>
      <c r="O132" s="219" t="s">
        <v>8</v>
      </c>
      <c r="P132" s="32"/>
      <c r="Q132" s="32"/>
      <c r="R132" s="32"/>
      <c r="S132" s="32"/>
      <c r="T132" s="32"/>
      <c r="U132" s="32"/>
      <c r="V132" s="32"/>
    </row>
    <row r="133" spans="1:22" ht="15.75" customHeight="1" x14ac:dyDescent="0.25">
      <c r="A133" s="218"/>
      <c r="B133" s="74" t="s">
        <v>101</v>
      </c>
      <c r="C133" s="74" t="s">
        <v>102</v>
      </c>
      <c r="D133" s="74" t="s">
        <v>103</v>
      </c>
      <c r="E133" s="74" t="s">
        <v>104</v>
      </c>
      <c r="F133" s="74" t="s">
        <v>105</v>
      </c>
      <c r="G133" s="74" t="s">
        <v>106</v>
      </c>
      <c r="H133" s="226"/>
      <c r="I133" s="218"/>
      <c r="J133" s="218"/>
      <c r="K133" s="218"/>
      <c r="L133" s="218"/>
      <c r="M133" s="218"/>
      <c r="N133" s="218"/>
      <c r="O133" s="218"/>
      <c r="P133" s="32"/>
      <c r="Q133" s="32"/>
      <c r="R133" s="32"/>
      <c r="S133" s="32"/>
      <c r="T133" s="32"/>
      <c r="U133" s="32"/>
      <c r="V133" s="32"/>
    </row>
    <row r="134" spans="1:22" ht="15.75" customHeight="1" x14ac:dyDescent="0.25">
      <c r="A134" s="74">
        <v>2002</v>
      </c>
      <c r="B134" s="139">
        <v>49</v>
      </c>
      <c r="C134" s="139"/>
      <c r="D134" s="139"/>
      <c r="E134" s="139"/>
      <c r="F134" s="139"/>
      <c r="G134" s="139"/>
      <c r="H134" s="140"/>
      <c r="I134" s="141"/>
      <c r="J134" s="142"/>
      <c r="K134" s="143"/>
      <c r="L134" s="144"/>
      <c r="M134" s="145">
        <f>B134</f>
        <v>49</v>
      </c>
      <c r="N134" s="146"/>
      <c r="O134" s="144"/>
      <c r="P134" s="32"/>
      <c r="Q134" s="32"/>
      <c r="R134" s="32"/>
      <c r="S134" s="32"/>
      <c r="T134" s="32"/>
      <c r="U134" s="32"/>
      <c r="V134" s="32"/>
    </row>
    <row r="135" spans="1:22" ht="15.75" customHeight="1" x14ac:dyDescent="0.25">
      <c r="A135" s="74">
        <v>2101</v>
      </c>
      <c r="B135" s="139"/>
      <c r="C135" s="139">
        <v>46</v>
      </c>
      <c r="D135" s="139"/>
      <c r="E135" s="139"/>
      <c r="F135" s="139"/>
      <c r="G135" s="139"/>
      <c r="H135" s="140"/>
      <c r="I135" s="147"/>
      <c r="J135" s="148"/>
      <c r="K135" s="149"/>
      <c r="L135" s="150">
        <f>IF(C135=0,"",C135/B134)</f>
        <v>0.93877551020408168</v>
      </c>
      <c r="M135" s="151">
        <v>46</v>
      </c>
      <c r="N135" s="152">
        <f t="shared" ref="N135:N139" si="14">IF(M135=0,"",M135/M134)</f>
        <v>0.93877551020408168</v>
      </c>
      <c r="O135" s="152">
        <f t="shared" ref="O135:O139" si="15">IF(M135=0,"",100%-N135)</f>
        <v>6.1224489795918324E-2</v>
      </c>
      <c r="P135" s="32"/>
      <c r="Q135" s="32"/>
      <c r="R135" s="32"/>
      <c r="S135" s="32"/>
      <c r="T135" s="32"/>
      <c r="U135" s="32"/>
      <c r="V135" s="32"/>
    </row>
    <row r="136" spans="1:22" ht="15.75" customHeight="1" x14ac:dyDescent="0.25">
      <c r="A136" s="74">
        <v>2102</v>
      </c>
      <c r="B136" s="139"/>
      <c r="C136" s="139"/>
      <c r="D136" s="139">
        <v>39</v>
      </c>
      <c r="E136" s="139"/>
      <c r="F136" s="139"/>
      <c r="G136" s="139"/>
      <c r="H136" s="140"/>
      <c r="I136" s="147"/>
      <c r="J136" s="148"/>
      <c r="K136" s="149"/>
      <c r="L136" s="153">
        <f>IF(D136=0,"",D136/C135)</f>
        <v>0.84782608695652173</v>
      </c>
      <c r="M136" s="151">
        <v>39</v>
      </c>
      <c r="N136" s="154">
        <f t="shared" si="14"/>
        <v>0.84782608695652173</v>
      </c>
      <c r="O136" s="154">
        <f t="shared" si="15"/>
        <v>0.15217391304347827</v>
      </c>
      <c r="P136" s="11">
        <f>M136/M134</f>
        <v>0.79591836734693877</v>
      </c>
      <c r="Q136" s="32"/>
      <c r="R136" s="32"/>
      <c r="S136" s="32"/>
      <c r="T136" s="32"/>
      <c r="U136" s="32"/>
      <c r="V136" s="32"/>
    </row>
    <row r="137" spans="1:22" ht="15.75" customHeight="1" x14ac:dyDescent="0.25">
      <c r="A137" s="74">
        <v>2201</v>
      </c>
      <c r="B137" s="139"/>
      <c r="C137" s="139"/>
      <c r="D137" s="139"/>
      <c r="E137" s="139">
        <v>38</v>
      </c>
      <c r="F137" s="139"/>
      <c r="G137" s="139"/>
      <c r="H137" s="140"/>
      <c r="I137" s="147"/>
      <c r="J137" s="148"/>
      <c r="K137" s="149"/>
      <c r="L137" s="153">
        <f>IF(E137=0,"",E137/D136)</f>
        <v>0.97435897435897434</v>
      </c>
      <c r="M137" s="151">
        <v>41</v>
      </c>
      <c r="N137" s="154">
        <f t="shared" si="14"/>
        <v>1.0512820512820513</v>
      </c>
      <c r="O137" s="154">
        <f t="shared" si="15"/>
        <v>-5.1282051282051322E-2</v>
      </c>
      <c r="P137" s="32"/>
      <c r="Q137" s="32"/>
      <c r="R137" s="32"/>
      <c r="S137" s="32"/>
      <c r="T137" s="32"/>
      <c r="U137" s="32"/>
      <c r="V137" s="32"/>
    </row>
    <row r="138" spans="1:22" ht="15.75" customHeight="1" x14ac:dyDescent="0.25">
      <c r="A138" s="74">
        <v>2202</v>
      </c>
      <c r="B138" s="139"/>
      <c r="C138" s="139"/>
      <c r="D138" s="139"/>
      <c r="E138" s="139"/>
      <c r="F138" s="139">
        <v>33</v>
      </c>
      <c r="G138" s="139"/>
      <c r="H138" s="140"/>
      <c r="I138" s="147"/>
      <c r="J138" s="148"/>
      <c r="K138" s="149"/>
      <c r="L138" s="153">
        <f>IF(F138=0,"",F138/E137)</f>
        <v>0.86842105263157898</v>
      </c>
      <c r="M138" s="151">
        <v>37</v>
      </c>
      <c r="N138" s="154">
        <f t="shared" si="14"/>
        <v>0.90243902439024393</v>
      </c>
      <c r="O138" s="154">
        <f t="shared" si="15"/>
        <v>9.7560975609756073E-2</v>
      </c>
      <c r="P138" s="32"/>
      <c r="Q138" s="32"/>
      <c r="R138" s="32"/>
      <c r="S138" s="32"/>
      <c r="T138" s="32"/>
      <c r="U138" s="32"/>
      <c r="V138" s="32"/>
    </row>
    <row r="139" spans="1:22" ht="15.75" customHeight="1" x14ac:dyDescent="0.25">
      <c r="A139" s="74">
        <v>2301</v>
      </c>
      <c r="B139" s="139"/>
      <c r="C139" s="139"/>
      <c r="D139" s="139"/>
      <c r="E139" s="139"/>
      <c r="F139" s="139"/>
      <c r="G139" s="139">
        <v>33</v>
      </c>
      <c r="H139" s="140">
        <v>32</v>
      </c>
      <c r="I139" s="147"/>
      <c r="J139" s="148"/>
      <c r="K139" s="149"/>
      <c r="L139" s="153">
        <f>IF(G139=0,"",G139/F138)</f>
        <v>1</v>
      </c>
      <c r="M139" s="155">
        <v>37</v>
      </c>
      <c r="N139" s="154">
        <f t="shared" si="14"/>
        <v>1</v>
      </c>
      <c r="O139" s="154">
        <f t="shared" si="15"/>
        <v>0</v>
      </c>
      <c r="P139" s="32"/>
      <c r="Q139" s="32"/>
      <c r="R139" s="32"/>
      <c r="S139" s="32"/>
      <c r="T139" s="32"/>
      <c r="U139" s="32"/>
      <c r="V139" s="32"/>
    </row>
    <row r="140" spans="1:22" ht="15.75" customHeight="1" x14ac:dyDescent="0.25">
      <c r="A140" s="75" t="s">
        <v>120</v>
      </c>
      <c r="B140" s="139"/>
      <c r="C140" s="139"/>
      <c r="D140" s="139"/>
      <c r="E140" s="139"/>
      <c r="F140" s="139"/>
      <c r="G140" s="139">
        <v>3</v>
      </c>
      <c r="H140" s="140"/>
      <c r="I140" s="147"/>
      <c r="J140" s="148"/>
      <c r="K140" s="156"/>
      <c r="L140" s="157"/>
      <c r="M140" s="155">
        <v>3</v>
      </c>
      <c r="N140" s="158"/>
      <c r="O140" s="159"/>
      <c r="P140" s="32"/>
      <c r="Q140" s="32"/>
      <c r="R140" s="32"/>
      <c r="S140" s="32"/>
      <c r="T140" s="32"/>
      <c r="U140" s="32"/>
      <c r="V140" s="32"/>
    </row>
    <row r="141" spans="1:22" ht="15.75" customHeight="1" x14ac:dyDescent="0.25">
      <c r="A141" s="75" t="s">
        <v>133</v>
      </c>
      <c r="B141" s="139"/>
      <c r="C141" s="139"/>
      <c r="D141" s="139"/>
      <c r="E141" s="139"/>
      <c r="F141" s="139"/>
      <c r="G141" s="139">
        <v>4</v>
      </c>
      <c r="H141" s="140">
        <v>4</v>
      </c>
      <c r="I141" s="147"/>
      <c r="J141" s="148"/>
      <c r="K141" s="156"/>
      <c r="L141" s="157"/>
      <c r="M141" s="155">
        <v>4</v>
      </c>
      <c r="N141" s="158"/>
      <c r="O141" s="159"/>
      <c r="P141" s="32"/>
      <c r="Q141" s="32"/>
      <c r="R141" s="32"/>
      <c r="S141" s="32"/>
      <c r="T141" s="32"/>
      <c r="U141" s="32"/>
      <c r="V141" s="32"/>
    </row>
    <row r="142" spans="1:22" ht="15.75" customHeight="1" x14ac:dyDescent="0.25">
      <c r="A142" s="75" t="s">
        <v>124</v>
      </c>
      <c r="B142" s="139"/>
      <c r="C142" s="139"/>
      <c r="D142" s="139"/>
      <c r="E142" s="139"/>
      <c r="F142" s="139"/>
      <c r="G142" s="139"/>
      <c r="H142" s="140"/>
      <c r="I142" s="147"/>
      <c r="J142" s="148"/>
      <c r="K142" s="156"/>
      <c r="L142" s="157"/>
      <c r="M142" s="155"/>
      <c r="N142" s="158"/>
      <c r="O142" s="159"/>
      <c r="P142" s="32"/>
      <c r="Q142" s="32"/>
      <c r="R142" s="32"/>
      <c r="S142" s="32"/>
      <c r="T142" s="32"/>
      <c r="U142" s="32"/>
      <c r="V142" s="32"/>
    </row>
    <row r="143" spans="1:22" ht="15.75" customHeight="1" x14ac:dyDescent="0.25">
      <c r="A143" s="75" t="s">
        <v>135</v>
      </c>
      <c r="B143" s="139"/>
      <c r="C143" s="139"/>
      <c r="D143" s="139"/>
      <c r="E143" s="139"/>
      <c r="F143" s="139"/>
      <c r="G143" s="139"/>
      <c r="H143" s="140"/>
      <c r="I143" s="161"/>
      <c r="J143" s="162"/>
      <c r="K143" s="163"/>
      <c r="L143" s="164"/>
      <c r="M143" s="155"/>
      <c r="N143" s="165"/>
      <c r="O143" s="166"/>
      <c r="P143" s="32"/>
      <c r="Q143" s="32"/>
      <c r="R143" s="32"/>
      <c r="S143" s="32"/>
      <c r="T143" s="32"/>
      <c r="U143" s="32"/>
      <c r="V143" s="32"/>
    </row>
    <row r="144" spans="1:22" ht="18" customHeight="1" x14ac:dyDescent="0.25">
      <c r="A144" s="31"/>
      <c r="B144" s="244" t="s">
        <v>114</v>
      </c>
      <c r="C144" s="224"/>
      <c r="D144" s="224"/>
      <c r="E144" s="224"/>
      <c r="F144" s="224"/>
      <c r="G144" s="245"/>
      <c r="H144" s="76">
        <f>SUM(H134:H143)</f>
        <v>36</v>
      </c>
      <c r="I144" s="77">
        <f>IF(H139=0,"",H139/B134)</f>
        <v>0.65306122448979587</v>
      </c>
      <c r="J144" s="77">
        <f>IF(H144=0,"",H144/B134)</f>
        <v>0.73469387755102045</v>
      </c>
      <c r="K144" s="77">
        <f>J144-I144</f>
        <v>8.163265306122458E-2</v>
      </c>
      <c r="L144" s="5"/>
      <c r="M144" s="32"/>
      <c r="N144" s="23"/>
      <c r="O144" s="5"/>
      <c r="P144" s="32"/>
      <c r="Q144" s="32"/>
      <c r="R144" s="32"/>
      <c r="S144" s="32"/>
      <c r="T144" s="32"/>
      <c r="U144" s="32"/>
      <c r="V144" s="32"/>
    </row>
    <row r="145" spans="1:16" ht="12.75" customHeight="1" x14ac:dyDescent="0.2"/>
    <row r="146" spans="1:16" ht="12.75" customHeight="1" x14ac:dyDescent="0.2"/>
    <row r="147" spans="1:16" ht="26.25" customHeight="1" x14ac:dyDescent="0.4">
      <c r="A147" s="4"/>
      <c r="B147" s="220" t="s">
        <v>99</v>
      </c>
      <c r="C147" s="221"/>
      <c r="D147" s="221"/>
      <c r="E147" s="221"/>
      <c r="F147" s="221"/>
      <c r="G147" s="221"/>
      <c r="H147" s="72">
        <v>2102</v>
      </c>
      <c r="I147" s="73"/>
      <c r="J147" s="73"/>
      <c r="K147" s="73"/>
      <c r="L147" s="73"/>
      <c r="M147" s="73"/>
      <c r="N147" s="32"/>
      <c r="O147" s="32"/>
      <c r="P147" s="32"/>
    </row>
    <row r="148" spans="1:16" ht="20.25" customHeight="1" x14ac:dyDescent="0.2">
      <c r="A148" s="222" t="s">
        <v>9</v>
      </c>
      <c r="B148" s="223" t="s">
        <v>100</v>
      </c>
      <c r="C148" s="224"/>
      <c r="D148" s="224"/>
      <c r="E148" s="224"/>
      <c r="F148" s="224"/>
      <c r="G148" s="224"/>
      <c r="H148" s="225" t="s">
        <v>10</v>
      </c>
      <c r="I148" s="219" t="s">
        <v>2</v>
      </c>
      <c r="J148" s="219" t="s">
        <v>3</v>
      </c>
      <c r="K148" s="227" t="s">
        <v>4</v>
      </c>
      <c r="L148" s="219" t="s">
        <v>5</v>
      </c>
      <c r="M148" s="217" t="s">
        <v>6</v>
      </c>
      <c r="N148" s="217" t="s">
        <v>7</v>
      </c>
      <c r="O148" s="219" t="s">
        <v>8</v>
      </c>
      <c r="P148" s="32"/>
    </row>
    <row r="149" spans="1:16" ht="15.75" customHeight="1" x14ac:dyDescent="0.25">
      <c r="A149" s="218"/>
      <c r="B149" s="74" t="s">
        <v>101</v>
      </c>
      <c r="C149" s="74" t="s">
        <v>102</v>
      </c>
      <c r="D149" s="74" t="s">
        <v>103</v>
      </c>
      <c r="E149" s="74" t="s">
        <v>104</v>
      </c>
      <c r="F149" s="74" t="s">
        <v>105</v>
      </c>
      <c r="G149" s="74" t="s">
        <v>106</v>
      </c>
      <c r="H149" s="226"/>
      <c r="I149" s="218"/>
      <c r="J149" s="218"/>
      <c r="K149" s="218"/>
      <c r="L149" s="218"/>
      <c r="M149" s="218"/>
      <c r="N149" s="218"/>
      <c r="O149" s="218"/>
      <c r="P149" s="32"/>
    </row>
    <row r="150" spans="1:16" ht="15.75" customHeight="1" x14ac:dyDescent="0.25">
      <c r="A150" s="74">
        <v>2102</v>
      </c>
      <c r="B150" s="139">
        <v>59</v>
      </c>
      <c r="C150" s="139"/>
      <c r="D150" s="139"/>
      <c r="E150" s="139"/>
      <c r="F150" s="139"/>
      <c r="G150" s="139"/>
      <c r="H150" s="140"/>
      <c r="I150" s="141"/>
      <c r="J150" s="142"/>
      <c r="K150" s="143"/>
      <c r="L150" s="144"/>
      <c r="M150" s="145">
        <f>B150</f>
        <v>59</v>
      </c>
      <c r="N150" s="146"/>
      <c r="O150" s="144"/>
      <c r="P150" s="32"/>
    </row>
    <row r="151" spans="1:16" ht="15.75" customHeight="1" x14ac:dyDescent="0.25">
      <c r="A151" s="74">
        <v>2201</v>
      </c>
      <c r="B151" s="139"/>
      <c r="C151" s="139">
        <v>57</v>
      </c>
      <c r="D151" s="139"/>
      <c r="E151" s="139"/>
      <c r="F151" s="139"/>
      <c r="G151" s="139"/>
      <c r="H151" s="140"/>
      <c r="I151" s="147"/>
      <c r="J151" s="148"/>
      <c r="K151" s="149"/>
      <c r="L151" s="150">
        <f>IF(C151=0,"",C151/B150)</f>
        <v>0.96610169491525422</v>
      </c>
      <c r="M151" s="151">
        <v>57</v>
      </c>
      <c r="N151" s="152">
        <f t="shared" ref="N151:N155" si="16">IF(M151=0,"",M151/M150)</f>
        <v>0.96610169491525422</v>
      </c>
      <c r="O151" s="152">
        <f t="shared" ref="O151:O155" si="17">IF(M151=0,"",100%-N151)</f>
        <v>3.3898305084745783E-2</v>
      </c>
      <c r="P151" s="32"/>
    </row>
    <row r="152" spans="1:16" ht="15.75" customHeight="1" x14ac:dyDescent="0.25">
      <c r="A152" s="74">
        <v>2202</v>
      </c>
      <c r="B152" s="139"/>
      <c r="C152" s="139"/>
      <c r="D152" s="139">
        <v>54</v>
      </c>
      <c r="E152" s="139"/>
      <c r="F152" s="139"/>
      <c r="G152" s="139"/>
      <c r="H152" s="140"/>
      <c r="I152" s="147"/>
      <c r="J152" s="148"/>
      <c r="K152" s="149"/>
      <c r="L152" s="153">
        <f>IF(D152=0,"",D152/C151)</f>
        <v>0.94736842105263153</v>
      </c>
      <c r="M152" s="151">
        <v>54</v>
      </c>
      <c r="N152" s="154">
        <f t="shared" si="16"/>
        <v>0.94736842105263153</v>
      </c>
      <c r="O152" s="154">
        <f t="shared" si="17"/>
        <v>5.2631578947368474E-2</v>
      </c>
      <c r="P152" s="123">
        <f>M152/M150</f>
        <v>0.9152542372881356</v>
      </c>
    </row>
    <row r="153" spans="1:16" ht="15.75" customHeight="1" x14ac:dyDescent="0.25">
      <c r="A153" s="74">
        <v>2301</v>
      </c>
      <c r="B153" s="139"/>
      <c r="C153" s="139"/>
      <c r="D153" s="139"/>
      <c r="E153" s="139">
        <v>53</v>
      </c>
      <c r="F153" s="139"/>
      <c r="G153" s="139"/>
      <c r="H153" s="140"/>
      <c r="I153" s="147"/>
      <c r="J153" s="148"/>
      <c r="K153" s="149"/>
      <c r="L153" s="153">
        <f>IF(E153=0,"",E153/D152)</f>
        <v>0.98148148148148151</v>
      </c>
      <c r="M153" s="151">
        <v>53</v>
      </c>
      <c r="N153" s="154">
        <f t="shared" si="16"/>
        <v>0.98148148148148151</v>
      </c>
      <c r="O153" s="154">
        <f t="shared" si="17"/>
        <v>1.851851851851849E-2</v>
      </c>
      <c r="P153" s="32"/>
    </row>
    <row r="154" spans="1:16" ht="15.75" customHeight="1" x14ac:dyDescent="0.25">
      <c r="A154" s="74">
        <v>2302</v>
      </c>
      <c r="B154" s="139"/>
      <c r="C154" s="139"/>
      <c r="D154" s="139"/>
      <c r="E154" s="139"/>
      <c r="F154" s="139">
        <v>53</v>
      </c>
      <c r="G154" s="139"/>
      <c r="H154" s="140"/>
      <c r="I154" s="147"/>
      <c r="J154" s="148"/>
      <c r="K154" s="149"/>
      <c r="L154" s="153">
        <f>IF(F154=0,"",F154/E153)</f>
        <v>1</v>
      </c>
      <c r="M154" s="151">
        <v>53</v>
      </c>
      <c r="N154" s="154">
        <f t="shared" si="16"/>
        <v>1</v>
      </c>
      <c r="O154" s="154">
        <f t="shared" si="17"/>
        <v>0</v>
      </c>
      <c r="P154" s="32"/>
    </row>
    <row r="155" spans="1:16" ht="15.75" customHeight="1" x14ac:dyDescent="0.25">
      <c r="A155" s="74">
        <v>2401</v>
      </c>
      <c r="B155" s="139"/>
      <c r="C155" s="139"/>
      <c r="D155" s="139"/>
      <c r="E155" s="139"/>
      <c r="F155" s="139"/>
      <c r="G155" s="139">
        <v>50</v>
      </c>
      <c r="H155" s="140">
        <v>43</v>
      </c>
      <c r="I155" s="147"/>
      <c r="J155" s="148"/>
      <c r="K155" s="149"/>
      <c r="L155" s="153">
        <f>IF(G155=0,"",G155/F154)</f>
        <v>0.94339622641509435</v>
      </c>
      <c r="M155" s="155">
        <v>50</v>
      </c>
      <c r="N155" s="154">
        <f t="shared" si="16"/>
        <v>0.94339622641509435</v>
      </c>
      <c r="O155" s="154">
        <f t="shared" si="17"/>
        <v>5.6603773584905648E-2</v>
      </c>
      <c r="P155" s="32"/>
    </row>
    <row r="156" spans="1:16" ht="15.75" customHeight="1" x14ac:dyDescent="0.25">
      <c r="A156" s="75" t="s">
        <v>124</v>
      </c>
      <c r="B156" s="139"/>
      <c r="C156" s="139"/>
      <c r="D156" s="139"/>
      <c r="E156" s="139"/>
      <c r="F156" s="139"/>
      <c r="G156" s="139">
        <v>6</v>
      </c>
      <c r="H156" s="140">
        <v>5</v>
      </c>
      <c r="I156" s="147"/>
      <c r="J156" s="148"/>
      <c r="K156" s="156"/>
      <c r="L156" s="157"/>
      <c r="M156" s="155">
        <v>6</v>
      </c>
      <c r="N156" s="158"/>
      <c r="O156" s="159"/>
      <c r="P156" s="32"/>
    </row>
    <row r="157" spans="1:16" ht="15.75" customHeight="1" x14ac:dyDescent="0.25">
      <c r="A157" s="75" t="s">
        <v>135</v>
      </c>
      <c r="B157" s="139"/>
      <c r="C157" s="139"/>
      <c r="D157" s="139"/>
      <c r="E157" s="139"/>
      <c r="F157" s="139"/>
      <c r="G157" s="139">
        <v>1</v>
      </c>
      <c r="H157" s="140">
        <v>1</v>
      </c>
      <c r="I157" s="147"/>
      <c r="J157" s="148"/>
      <c r="K157" s="156"/>
      <c r="L157" s="157"/>
      <c r="M157" s="155">
        <v>1</v>
      </c>
      <c r="N157" s="158"/>
      <c r="O157" s="159"/>
      <c r="P157" s="32"/>
    </row>
    <row r="158" spans="1:16" ht="15.75" customHeight="1" x14ac:dyDescent="0.25">
      <c r="A158" s="75" t="s">
        <v>118</v>
      </c>
      <c r="B158" s="139"/>
      <c r="C158" s="139"/>
      <c r="D158" s="139"/>
      <c r="E158" s="139"/>
      <c r="F158" s="139"/>
      <c r="G158" s="139"/>
      <c r="H158" s="140"/>
      <c r="I158" s="147"/>
      <c r="J158" s="148"/>
      <c r="K158" s="156"/>
      <c r="L158" s="157"/>
      <c r="M158" s="155"/>
      <c r="N158" s="158"/>
      <c r="O158" s="159"/>
      <c r="P158" s="32"/>
    </row>
    <row r="159" spans="1:16" ht="15.75" customHeight="1" x14ac:dyDescent="0.25">
      <c r="A159" s="75" t="s">
        <v>138</v>
      </c>
      <c r="B159" s="139"/>
      <c r="C159" s="139"/>
      <c r="D159" s="139"/>
      <c r="E159" s="139"/>
      <c r="F159" s="139"/>
      <c r="G159" s="139"/>
      <c r="H159" s="140"/>
      <c r="I159" s="161"/>
      <c r="J159" s="162"/>
      <c r="K159" s="163"/>
      <c r="L159" s="164"/>
      <c r="M159" s="155"/>
      <c r="N159" s="165"/>
      <c r="O159" s="166"/>
      <c r="P159" s="32"/>
    </row>
    <row r="160" spans="1:16" ht="18" customHeight="1" x14ac:dyDescent="0.25">
      <c r="A160" s="31"/>
      <c r="B160" s="244" t="s">
        <v>114</v>
      </c>
      <c r="C160" s="224"/>
      <c r="D160" s="224"/>
      <c r="E160" s="224"/>
      <c r="F160" s="224"/>
      <c r="G160" s="245"/>
      <c r="H160" s="76">
        <f>SUM(H150:H159)</f>
        <v>49</v>
      </c>
      <c r="I160" s="77">
        <f>IF(H155=0,"",H155/B150)</f>
        <v>0.72881355932203384</v>
      </c>
      <c r="J160" s="77">
        <f>IF(H160=0,"",H160/B150)</f>
        <v>0.83050847457627119</v>
      </c>
      <c r="K160" s="77">
        <f>J160-I160</f>
        <v>0.10169491525423735</v>
      </c>
      <c r="L160" s="5"/>
      <c r="M160" s="32"/>
      <c r="N160" s="23"/>
      <c r="O160" s="5"/>
      <c r="P160" s="32"/>
    </row>
    <row r="161" spans="1:16" ht="12.75" customHeight="1" x14ac:dyDescent="0.2"/>
    <row r="162" spans="1:16" s="132" customFormat="1" ht="12.75" customHeight="1" x14ac:dyDescent="0.2">
      <c r="H162" s="200"/>
    </row>
    <row r="163" spans="1:16" ht="20.25" customHeight="1" x14ac:dyDescent="0.4">
      <c r="A163" s="4"/>
      <c r="B163" s="220" t="s">
        <v>99</v>
      </c>
      <c r="C163" s="221"/>
      <c r="D163" s="221"/>
      <c r="E163" s="221"/>
      <c r="F163" s="221"/>
      <c r="G163" s="221"/>
      <c r="H163" s="72">
        <v>2202</v>
      </c>
      <c r="I163" s="73"/>
      <c r="J163" s="73"/>
      <c r="K163" s="73"/>
      <c r="L163" s="73"/>
      <c r="M163" s="73"/>
      <c r="N163" s="32"/>
      <c r="O163" s="32"/>
      <c r="P163" s="32"/>
    </row>
    <row r="164" spans="1:16" ht="20.25" x14ac:dyDescent="0.2">
      <c r="A164" s="222" t="s">
        <v>9</v>
      </c>
      <c r="B164" s="223" t="s">
        <v>100</v>
      </c>
      <c r="C164" s="224"/>
      <c r="D164" s="224"/>
      <c r="E164" s="224"/>
      <c r="F164" s="224"/>
      <c r="G164" s="224"/>
      <c r="H164" s="225" t="s">
        <v>10</v>
      </c>
      <c r="I164" s="219" t="s">
        <v>2</v>
      </c>
      <c r="J164" s="219" t="s">
        <v>3</v>
      </c>
      <c r="K164" s="227" t="s">
        <v>4</v>
      </c>
      <c r="L164" s="219" t="s">
        <v>5</v>
      </c>
      <c r="M164" s="217" t="s">
        <v>6</v>
      </c>
      <c r="N164" s="217" t="s">
        <v>7</v>
      </c>
      <c r="O164" s="219" t="s">
        <v>8</v>
      </c>
      <c r="P164" s="32"/>
    </row>
    <row r="165" spans="1:16" ht="15.75" x14ac:dyDescent="0.25">
      <c r="A165" s="218"/>
      <c r="B165" s="74" t="s">
        <v>101</v>
      </c>
      <c r="C165" s="74" t="s">
        <v>102</v>
      </c>
      <c r="D165" s="74" t="s">
        <v>103</v>
      </c>
      <c r="E165" s="74" t="s">
        <v>104</v>
      </c>
      <c r="F165" s="74" t="s">
        <v>105</v>
      </c>
      <c r="G165" s="74" t="s">
        <v>106</v>
      </c>
      <c r="H165" s="226"/>
      <c r="I165" s="218"/>
      <c r="J165" s="218"/>
      <c r="K165" s="218"/>
      <c r="L165" s="218"/>
      <c r="M165" s="218"/>
      <c r="N165" s="218"/>
      <c r="O165" s="218"/>
      <c r="P165" s="32"/>
    </row>
    <row r="166" spans="1:16" ht="15.75" x14ac:dyDescent="0.25">
      <c r="A166" s="74">
        <v>2202</v>
      </c>
      <c r="B166" s="139">
        <v>57</v>
      </c>
      <c r="C166" s="139"/>
      <c r="D166" s="139"/>
      <c r="E166" s="139"/>
      <c r="F166" s="139"/>
      <c r="G166" s="139"/>
      <c r="H166" s="140"/>
      <c r="I166" s="141"/>
      <c r="J166" s="142"/>
      <c r="K166" s="143"/>
      <c r="L166" s="144"/>
      <c r="M166" s="145">
        <f>B166</f>
        <v>57</v>
      </c>
      <c r="N166" s="146"/>
      <c r="O166" s="144"/>
      <c r="P166" s="32"/>
    </row>
    <row r="167" spans="1:16" ht="15.75" x14ac:dyDescent="0.25">
      <c r="A167" s="74">
        <v>2301</v>
      </c>
      <c r="B167" s="139"/>
      <c r="C167" s="139">
        <v>57</v>
      </c>
      <c r="D167" s="139"/>
      <c r="E167" s="139"/>
      <c r="F167" s="139"/>
      <c r="G167" s="139"/>
      <c r="H167" s="140"/>
      <c r="I167" s="147"/>
      <c r="J167" s="148"/>
      <c r="K167" s="149"/>
      <c r="L167" s="150">
        <f>IF(C167=0,"",C167/B166)</f>
        <v>1</v>
      </c>
      <c r="M167" s="151">
        <v>57</v>
      </c>
      <c r="N167" s="152">
        <f t="shared" ref="N167:N171" si="18">IF(M167=0,"",M167/M166)</f>
        <v>1</v>
      </c>
      <c r="O167" s="152">
        <f t="shared" ref="O167:O171" si="19">IF(M167=0,"",100%-N167)</f>
        <v>0</v>
      </c>
      <c r="P167" s="32"/>
    </row>
    <row r="168" spans="1:16" ht="15.75" x14ac:dyDescent="0.25">
      <c r="A168" s="74">
        <v>2302</v>
      </c>
      <c r="B168" s="139"/>
      <c r="C168" s="139"/>
      <c r="D168" s="139">
        <v>56</v>
      </c>
      <c r="E168" s="139"/>
      <c r="F168" s="139"/>
      <c r="G168" s="139"/>
      <c r="H168" s="140"/>
      <c r="I168" s="147"/>
      <c r="J168" s="148"/>
      <c r="K168" s="149"/>
      <c r="L168" s="153">
        <f>IF(D168=0,"",D168/C167)</f>
        <v>0.98245614035087714</v>
      </c>
      <c r="M168" s="151">
        <v>56</v>
      </c>
      <c r="N168" s="154">
        <f t="shared" si="18"/>
        <v>0.98245614035087714</v>
      </c>
      <c r="O168" s="154">
        <f t="shared" si="19"/>
        <v>1.7543859649122862E-2</v>
      </c>
      <c r="P168" s="11">
        <f>M168/M166</f>
        <v>0.98245614035087714</v>
      </c>
    </row>
    <row r="169" spans="1:16" ht="15.75" x14ac:dyDescent="0.25">
      <c r="A169" s="74">
        <v>2401</v>
      </c>
      <c r="B169" s="139"/>
      <c r="C169" s="139"/>
      <c r="D169" s="139"/>
      <c r="E169" s="139">
        <v>53</v>
      </c>
      <c r="F169" s="139"/>
      <c r="G169" s="139"/>
      <c r="H169" s="140"/>
      <c r="I169" s="147"/>
      <c r="J169" s="148"/>
      <c r="K169" s="149"/>
      <c r="L169" s="153">
        <f>IF(E169=0,"",E169/D168)</f>
        <v>0.9464285714285714</v>
      </c>
      <c r="M169" s="151">
        <v>54</v>
      </c>
      <c r="N169" s="154">
        <f t="shared" si="18"/>
        <v>0.9642857142857143</v>
      </c>
      <c r="O169" s="154">
        <f t="shared" si="19"/>
        <v>3.5714285714285698E-2</v>
      </c>
      <c r="P169" s="32"/>
    </row>
    <row r="170" spans="1:16" ht="15.75" x14ac:dyDescent="0.25">
      <c r="A170" s="75" t="s">
        <v>124</v>
      </c>
      <c r="B170" s="139"/>
      <c r="C170" s="139"/>
      <c r="D170" s="139"/>
      <c r="E170" s="139"/>
      <c r="F170" s="139">
        <v>48</v>
      </c>
      <c r="G170" s="139"/>
      <c r="H170" s="140"/>
      <c r="I170" s="147"/>
      <c r="J170" s="148"/>
      <c r="K170" s="149"/>
      <c r="L170" s="153">
        <f>IF(F170=0,"",F170/E169)</f>
        <v>0.90566037735849059</v>
      </c>
      <c r="M170" s="151">
        <v>48</v>
      </c>
      <c r="N170" s="154">
        <f t="shared" si="18"/>
        <v>0.88888888888888884</v>
      </c>
      <c r="O170" s="154">
        <f t="shared" si="19"/>
        <v>0.11111111111111116</v>
      </c>
      <c r="P170" s="32"/>
    </row>
    <row r="171" spans="1:16" ht="15.75" x14ac:dyDescent="0.25">
      <c r="A171" s="75" t="s">
        <v>135</v>
      </c>
      <c r="B171" s="139"/>
      <c r="C171" s="139"/>
      <c r="D171" s="139"/>
      <c r="E171" s="139"/>
      <c r="F171" s="139"/>
      <c r="G171" s="139">
        <v>44</v>
      </c>
      <c r="H171" s="140">
        <v>39</v>
      </c>
      <c r="I171" s="147"/>
      <c r="J171" s="148"/>
      <c r="K171" s="149"/>
      <c r="L171" s="153">
        <f>IF(G171=0,"",G171/F170)</f>
        <v>0.91666666666666663</v>
      </c>
      <c r="M171" s="155">
        <v>44</v>
      </c>
      <c r="N171" s="154">
        <f t="shared" si="18"/>
        <v>0.91666666666666663</v>
      </c>
      <c r="O171" s="154">
        <f t="shared" si="19"/>
        <v>8.333333333333337E-2</v>
      </c>
      <c r="P171" s="32"/>
    </row>
    <row r="172" spans="1:16" ht="15.75" x14ac:dyDescent="0.25">
      <c r="A172" s="75" t="s">
        <v>118</v>
      </c>
      <c r="B172" s="139"/>
      <c r="C172" s="139"/>
      <c r="D172" s="139"/>
      <c r="E172" s="139"/>
      <c r="F172" s="139"/>
      <c r="G172" s="139">
        <v>2</v>
      </c>
      <c r="H172" s="140">
        <v>3</v>
      </c>
      <c r="I172" s="147"/>
      <c r="J172" s="148"/>
      <c r="K172" s="156"/>
      <c r="L172" s="157"/>
      <c r="M172" s="155">
        <v>2</v>
      </c>
      <c r="N172" s="158"/>
      <c r="O172" s="159"/>
      <c r="P172" s="32"/>
    </row>
    <row r="173" spans="1:16" ht="15.75" x14ac:dyDescent="0.25">
      <c r="A173" s="75" t="s">
        <v>138</v>
      </c>
      <c r="B173" s="139"/>
      <c r="C173" s="139"/>
      <c r="D173" s="139"/>
      <c r="E173" s="139"/>
      <c r="F173" s="139"/>
      <c r="G173" s="139"/>
      <c r="H173" s="140"/>
      <c r="I173" s="147"/>
      <c r="J173" s="148"/>
      <c r="K173" s="156"/>
      <c r="L173" s="157"/>
      <c r="M173" s="155"/>
      <c r="N173" s="158"/>
      <c r="O173" s="159"/>
      <c r="P173" s="32"/>
    </row>
    <row r="174" spans="1:16" ht="15.75" x14ac:dyDescent="0.25">
      <c r="A174" s="75" t="s">
        <v>134</v>
      </c>
      <c r="B174" s="139"/>
      <c r="C174" s="139"/>
      <c r="D174" s="139"/>
      <c r="E174" s="139"/>
      <c r="F174" s="139"/>
      <c r="G174" s="139"/>
      <c r="H174" s="140"/>
      <c r="I174" s="147"/>
      <c r="J174" s="148"/>
      <c r="K174" s="156"/>
      <c r="L174" s="157"/>
      <c r="M174" s="155"/>
      <c r="N174" s="158"/>
      <c r="O174" s="159"/>
      <c r="P174" s="32"/>
    </row>
    <row r="175" spans="1:16" ht="15.75" x14ac:dyDescent="0.25">
      <c r="A175" s="75" t="s">
        <v>136</v>
      </c>
      <c r="B175" s="139"/>
      <c r="C175" s="139"/>
      <c r="D175" s="139"/>
      <c r="E175" s="139"/>
      <c r="F175" s="139"/>
      <c r="G175" s="139"/>
      <c r="H175" s="140"/>
      <c r="I175" s="161"/>
      <c r="J175" s="162"/>
      <c r="K175" s="163"/>
      <c r="L175" s="164"/>
      <c r="M175" s="155"/>
      <c r="N175" s="165"/>
      <c r="O175" s="166"/>
      <c r="P175" s="32"/>
    </row>
    <row r="176" spans="1:16" ht="18" x14ac:dyDescent="0.25">
      <c r="A176" s="31"/>
      <c r="B176" s="244" t="s">
        <v>114</v>
      </c>
      <c r="C176" s="224"/>
      <c r="D176" s="224"/>
      <c r="E176" s="224"/>
      <c r="F176" s="224"/>
      <c r="G176" s="245"/>
      <c r="H176" s="76">
        <f>SUM(H166:H175)</f>
        <v>42</v>
      </c>
      <c r="I176" s="77">
        <f>IF(H171=0,"",H171/B166)</f>
        <v>0.68421052631578949</v>
      </c>
      <c r="J176" s="77">
        <f>IF(H176=0,"",H176/B166)</f>
        <v>0.73684210526315785</v>
      </c>
      <c r="K176" s="77">
        <f>J176-I176</f>
        <v>5.2631578947368363E-2</v>
      </c>
      <c r="L176" s="5"/>
      <c r="M176" s="32"/>
      <c r="N176" s="23"/>
      <c r="O176" s="5"/>
      <c r="P176" s="32"/>
    </row>
    <row r="177" spans="1:16" ht="12.75" customHeight="1" x14ac:dyDescent="0.2"/>
    <row r="178" spans="1:16" ht="12.75" customHeight="1" x14ac:dyDescent="0.2"/>
    <row r="179" spans="1:16" ht="26.25" x14ac:dyDescent="0.4">
      <c r="A179" s="4"/>
      <c r="B179" s="220" t="s">
        <v>99</v>
      </c>
      <c r="C179" s="221"/>
      <c r="D179" s="221"/>
      <c r="E179" s="221"/>
      <c r="F179" s="221"/>
      <c r="G179" s="221"/>
      <c r="H179" s="72">
        <v>2302</v>
      </c>
      <c r="I179" s="73"/>
      <c r="J179" s="73"/>
      <c r="K179" s="73"/>
      <c r="L179" s="73"/>
      <c r="M179" s="73"/>
      <c r="N179" s="32"/>
      <c r="O179" s="32"/>
      <c r="P179" s="32"/>
    </row>
    <row r="180" spans="1:16" ht="20.25" x14ac:dyDescent="0.2">
      <c r="A180" s="222" t="s">
        <v>9</v>
      </c>
      <c r="B180" s="223" t="s">
        <v>100</v>
      </c>
      <c r="C180" s="224"/>
      <c r="D180" s="224"/>
      <c r="E180" s="224"/>
      <c r="F180" s="224"/>
      <c r="G180" s="224"/>
      <c r="H180" s="225" t="s">
        <v>10</v>
      </c>
      <c r="I180" s="219" t="s">
        <v>2</v>
      </c>
      <c r="J180" s="219" t="s">
        <v>3</v>
      </c>
      <c r="K180" s="227" t="s">
        <v>4</v>
      </c>
      <c r="L180" s="219" t="s">
        <v>5</v>
      </c>
      <c r="M180" s="217" t="s">
        <v>6</v>
      </c>
      <c r="N180" s="217" t="s">
        <v>7</v>
      </c>
      <c r="O180" s="219" t="s">
        <v>8</v>
      </c>
      <c r="P180" s="32"/>
    </row>
    <row r="181" spans="1:16" ht="15.75" x14ac:dyDescent="0.25">
      <c r="A181" s="218"/>
      <c r="B181" s="74" t="s">
        <v>101</v>
      </c>
      <c r="C181" s="74" t="s">
        <v>102</v>
      </c>
      <c r="D181" s="74" t="s">
        <v>103</v>
      </c>
      <c r="E181" s="74" t="s">
        <v>104</v>
      </c>
      <c r="F181" s="74" t="s">
        <v>105</v>
      </c>
      <c r="G181" s="74" t="s">
        <v>106</v>
      </c>
      <c r="H181" s="226"/>
      <c r="I181" s="218"/>
      <c r="J181" s="218"/>
      <c r="K181" s="218"/>
      <c r="L181" s="218"/>
      <c r="M181" s="218"/>
      <c r="N181" s="218"/>
      <c r="O181" s="218"/>
      <c r="P181" s="32"/>
    </row>
    <row r="182" spans="1:16" ht="15.75" x14ac:dyDescent="0.25">
      <c r="A182" s="74">
        <v>2302</v>
      </c>
      <c r="B182" s="139">
        <v>79</v>
      </c>
      <c r="C182" s="139"/>
      <c r="D182" s="139"/>
      <c r="E182" s="139"/>
      <c r="F182" s="139"/>
      <c r="G182" s="139"/>
      <c r="H182" s="140"/>
      <c r="I182" s="141"/>
      <c r="J182" s="142"/>
      <c r="K182" s="143"/>
      <c r="L182" s="144"/>
      <c r="M182" s="145">
        <f>B182</f>
        <v>79</v>
      </c>
      <c r="N182" s="146"/>
      <c r="O182" s="144"/>
      <c r="P182" s="32"/>
    </row>
    <row r="183" spans="1:16" ht="15.75" x14ac:dyDescent="0.25">
      <c r="A183" s="74">
        <v>2401</v>
      </c>
      <c r="B183" s="139"/>
      <c r="C183" s="139">
        <v>76</v>
      </c>
      <c r="D183" s="139"/>
      <c r="E183" s="139"/>
      <c r="F183" s="139"/>
      <c r="G183" s="139"/>
      <c r="H183" s="140"/>
      <c r="I183" s="147"/>
      <c r="J183" s="148"/>
      <c r="K183" s="149"/>
      <c r="L183" s="150">
        <f>IF(C183=0,"",C183/B182)</f>
        <v>0.96202531645569622</v>
      </c>
      <c r="M183" s="151">
        <v>76</v>
      </c>
      <c r="N183" s="152">
        <f t="shared" ref="N183:N187" si="20">IF(M183=0,"",M183/M182)</f>
        <v>0.96202531645569622</v>
      </c>
      <c r="O183" s="152">
        <f t="shared" ref="O183:O187" si="21">IF(M183=0,"",100%-N183)</f>
        <v>3.7974683544303778E-2</v>
      </c>
      <c r="P183" s="32"/>
    </row>
    <row r="184" spans="1:16" ht="15.75" x14ac:dyDescent="0.25">
      <c r="A184" s="74">
        <v>2402</v>
      </c>
      <c r="B184" s="139"/>
      <c r="C184" s="139"/>
      <c r="D184" s="139">
        <v>69</v>
      </c>
      <c r="E184" s="139"/>
      <c r="F184" s="139"/>
      <c r="G184" s="139"/>
      <c r="H184" s="140"/>
      <c r="I184" s="147"/>
      <c r="J184" s="148"/>
      <c r="K184" s="149"/>
      <c r="L184" s="153">
        <f>IF(D184=0,"",D184/C183)</f>
        <v>0.90789473684210531</v>
      </c>
      <c r="M184" s="151">
        <v>69</v>
      </c>
      <c r="N184" s="154">
        <f t="shared" si="20"/>
        <v>0.90789473684210531</v>
      </c>
      <c r="O184" s="154">
        <f t="shared" si="21"/>
        <v>9.210526315789469E-2</v>
      </c>
      <c r="P184" s="11">
        <f>M184/M182</f>
        <v>0.87341772151898733</v>
      </c>
    </row>
    <row r="185" spans="1:16" ht="15.75" x14ac:dyDescent="0.25">
      <c r="A185" s="74">
        <v>2501</v>
      </c>
      <c r="B185" s="139"/>
      <c r="C185" s="139"/>
      <c r="D185" s="139"/>
      <c r="E185" s="139">
        <v>67</v>
      </c>
      <c r="F185" s="139"/>
      <c r="G185" s="139"/>
      <c r="H185" s="140"/>
      <c r="I185" s="147"/>
      <c r="J185" s="148"/>
      <c r="K185" s="149"/>
      <c r="L185" s="153">
        <f>IF(E185=0,"",E185/D184)</f>
        <v>0.97101449275362317</v>
      </c>
      <c r="M185" s="151">
        <v>67</v>
      </c>
      <c r="N185" s="154">
        <f t="shared" si="20"/>
        <v>0.97101449275362317</v>
      </c>
      <c r="O185" s="154">
        <f t="shared" si="21"/>
        <v>2.8985507246376829E-2</v>
      </c>
      <c r="P185" s="32"/>
    </row>
    <row r="186" spans="1:16" ht="15.75" x14ac:dyDescent="0.25">
      <c r="A186" s="75" t="s">
        <v>118</v>
      </c>
      <c r="B186" s="139"/>
      <c r="C186" s="139"/>
      <c r="D186" s="139"/>
      <c r="E186" s="139"/>
      <c r="F186" s="139">
        <v>63</v>
      </c>
      <c r="G186" s="139"/>
      <c r="H186" s="140"/>
      <c r="I186" s="147"/>
      <c r="J186" s="148"/>
      <c r="K186" s="149"/>
      <c r="L186" s="153">
        <f>IF(F186=0,"",F186/E185)</f>
        <v>0.94029850746268662</v>
      </c>
      <c r="M186" s="151">
        <v>63</v>
      </c>
      <c r="N186" s="154">
        <f t="shared" si="20"/>
        <v>0.94029850746268662</v>
      </c>
      <c r="O186" s="154">
        <f t="shared" si="21"/>
        <v>5.9701492537313383E-2</v>
      </c>
      <c r="P186" s="32"/>
    </row>
    <row r="187" spans="1:16" ht="15.75" x14ac:dyDescent="0.25">
      <c r="A187" s="75" t="s">
        <v>138</v>
      </c>
      <c r="B187" s="139"/>
      <c r="C187" s="139"/>
      <c r="D187" s="139"/>
      <c r="E187" s="139"/>
      <c r="F187" s="139"/>
      <c r="G187" s="139"/>
      <c r="H187" s="140"/>
      <c r="I187" s="147"/>
      <c r="J187" s="148"/>
      <c r="K187" s="149"/>
      <c r="L187" s="153" t="str">
        <f>IF(G187=0,"",G187/F186)</f>
        <v/>
      </c>
      <c r="M187" s="155"/>
      <c r="N187" s="154" t="str">
        <f t="shared" si="20"/>
        <v/>
      </c>
      <c r="O187" s="154" t="str">
        <f t="shared" si="21"/>
        <v/>
      </c>
      <c r="P187" s="32"/>
    </row>
    <row r="188" spans="1:16" ht="15.75" x14ac:dyDescent="0.25">
      <c r="A188" s="75" t="s">
        <v>134</v>
      </c>
      <c r="B188" s="139"/>
      <c r="C188" s="139"/>
      <c r="D188" s="139"/>
      <c r="E188" s="139"/>
      <c r="F188" s="139"/>
      <c r="G188" s="139"/>
      <c r="H188" s="140"/>
      <c r="I188" s="147"/>
      <c r="J188" s="148"/>
      <c r="K188" s="156"/>
      <c r="L188" s="157"/>
      <c r="M188" s="155"/>
      <c r="N188" s="158"/>
      <c r="O188" s="159"/>
      <c r="P188" s="32"/>
    </row>
    <row r="189" spans="1:16" ht="15.75" x14ac:dyDescent="0.25">
      <c r="A189" s="75" t="s">
        <v>136</v>
      </c>
      <c r="B189" s="139"/>
      <c r="C189" s="139"/>
      <c r="D189" s="139"/>
      <c r="E189" s="139"/>
      <c r="F189" s="139"/>
      <c r="G189" s="139"/>
      <c r="H189" s="140"/>
      <c r="I189" s="147"/>
      <c r="J189" s="148"/>
      <c r="K189" s="156"/>
      <c r="L189" s="157"/>
      <c r="M189" s="155"/>
      <c r="N189" s="158"/>
      <c r="O189" s="159"/>
      <c r="P189" s="32"/>
    </row>
    <row r="190" spans="1:16" ht="15.75" x14ac:dyDescent="0.25">
      <c r="A190" s="75" t="s">
        <v>137</v>
      </c>
      <c r="B190" s="139"/>
      <c r="C190" s="139"/>
      <c r="D190" s="139"/>
      <c r="E190" s="139"/>
      <c r="F190" s="139"/>
      <c r="G190" s="139"/>
      <c r="H190" s="140"/>
      <c r="I190" s="147"/>
      <c r="J190" s="148"/>
      <c r="K190" s="156"/>
      <c r="L190" s="157"/>
      <c r="M190" s="155"/>
      <c r="N190" s="158"/>
      <c r="O190" s="159"/>
      <c r="P190" s="32"/>
    </row>
    <row r="191" spans="1:16" ht="15.75" x14ac:dyDescent="0.25">
      <c r="A191" s="75" t="s">
        <v>139</v>
      </c>
      <c r="B191" s="139"/>
      <c r="C191" s="139"/>
      <c r="D191" s="139"/>
      <c r="E191" s="139"/>
      <c r="F191" s="139"/>
      <c r="G191" s="139"/>
      <c r="H191" s="140"/>
      <c r="I191" s="161"/>
      <c r="J191" s="162"/>
      <c r="K191" s="163"/>
      <c r="L191" s="164"/>
      <c r="M191" s="155"/>
      <c r="N191" s="165"/>
      <c r="O191" s="166"/>
      <c r="P191" s="32"/>
    </row>
    <row r="192" spans="1:16" ht="18" x14ac:dyDescent="0.25">
      <c r="A192" s="31"/>
      <c r="B192" s="244" t="s">
        <v>114</v>
      </c>
      <c r="C192" s="224"/>
      <c r="D192" s="224"/>
      <c r="E192" s="224"/>
      <c r="F192" s="224"/>
      <c r="G192" s="245"/>
      <c r="H192" s="76">
        <f>SUM(H182:H191)</f>
        <v>0</v>
      </c>
      <c r="I192" s="77" t="str">
        <f>IF(H190=0,"",H190/B182)</f>
        <v/>
      </c>
      <c r="J192" s="77" t="str">
        <f>IF(H192=0,"",H192/B182)</f>
        <v/>
      </c>
      <c r="K192" s="77" t="str">
        <f>IF(H190=0,"",J192-I192)</f>
        <v/>
      </c>
      <c r="L192" s="5"/>
      <c r="M192" s="32"/>
      <c r="N192" s="23"/>
      <c r="O192" s="5"/>
      <c r="P192" s="32"/>
    </row>
    <row r="193" spans="1:16" ht="12.75" customHeight="1" x14ac:dyDescent="0.2"/>
    <row r="194" spans="1:16" ht="12.75" customHeight="1" x14ac:dyDescent="0.2"/>
    <row r="195" spans="1:16" ht="26.25" x14ac:dyDescent="0.4">
      <c r="A195" s="4"/>
      <c r="B195" s="220" t="s">
        <v>99</v>
      </c>
      <c r="C195" s="221"/>
      <c r="D195" s="221"/>
      <c r="E195" s="221"/>
      <c r="F195" s="221"/>
      <c r="G195" s="221"/>
      <c r="H195" s="72">
        <v>2402</v>
      </c>
      <c r="I195" s="73"/>
      <c r="J195" s="73"/>
      <c r="K195" s="73"/>
      <c r="L195" s="73"/>
      <c r="M195" s="73"/>
      <c r="N195" s="32"/>
      <c r="O195" s="32"/>
      <c r="P195" s="32"/>
    </row>
    <row r="196" spans="1:16" ht="20.25" x14ac:dyDescent="0.2">
      <c r="A196" s="222" t="s">
        <v>9</v>
      </c>
      <c r="B196" s="223" t="s">
        <v>100</v>
      </c>
      <c r="C196" s="224"/>
      <c r="D196" s="224"/>
      <c r="E196" s="224"/>
      <c r="F196" s="224"/>
      <c r="G196" s="224"/>
      <c r="H196" s="225" t="s">
        <v>10</v>
      </c>
      <c r="I196" s="219" t="s">
        <v>2</v>
      </c>
      <c r="J196" s="219" t="s">
        <v>3</v>
      </c>
      <c r="K196" s="227" t="s">
        <v>4</v>
      </c>
      <c r="L196" s="219" t="s">
        <v>5</v>
      </c>
      <c r="M196" s="217" t="s">
        <v>6</v>
      </c>
      <c r="N196" s="217" t="s">
        <v>7</v>
      </c>
      <c r="O196" s="219" t="s">
        <v>8</v>
      </c>
      <c r="P196" s="32"/>
    </row>
    <row r="197" spans="1:16" ht="15.75" x14ac:dyDescent="0.25">
      <c r="A197" s="218"/>
      <c r="B197" s="74" t="s">
        <v>101</v>
      </c>
      <c r="C197" s="74" t="s">
        <v>102</v>
      </c>
      <c r="D197" s="74" t="s">
        <v>103</v>
      </c>
      <c r="E197" s="74" t="s">
        <v>104</v>
      </c>
      <c r="F197" s="74" t="s">
        <v>105</v>
      </c>
      <c r="G197" s="74" t="s">
        <v>106</v>
      </c>
      <c r="H197" s="226"/>
      <c r="I197" s="218"/>
      <c r="J197" s="218"/>
      <c r="K197" s="218"/>
      <c r="L197" s="218"/>
      <c r="M197" s="218"/>
      <c r="N197" s="218"/>
      <c r="O197" s="218"/>
      <c r="P197" s="32"/>
    </row>
    <row r="198" spans="1:16" ht="15.75" x14ac:dyDescent="0.25">
      <c r="A198" s="74">
        <v>2402</v>
      </c>
      <c r="B198" s="139">
        <v>77</v>
      </c>
      <c r="C198" s="139"/>
      <c r="D198" s="139"/>
      <c r="E198" s="139"/>
      <c r="F198" s="139"/>
      <c r="G198" s="139"/>
      <c r="H198" s="140"/>
      <c r="I198" s="141"/>
      <c r="J198" s="142"/>
      <c r="K198" s="143"/>
      <c r="L198" s="144"/>
      <c r="M198" s="145">
        <f>B198</f>
        <v>77</v>
      </c>
      <c r="N198" s="146"/>
      <c r="O198" s="144"/>
      <c r="P198" s="32"/>
    </row>
    <row r="199" spans="1:16" ht="15.75" x14ac:dyDescent="0.25">
      <c r="A199" s="74">
        <v>2501</v>
      </c>
      <c r="B199" s="139"/>
      <c r="C199" s="139">
        <v>72</v>
      </c>
      <c r="D199" s="139"/>
      <c r="E199" s="139"/>
      <c r="F199" s="139"/>
      <c r="G199" s="139"/>
      <c r="H199" s="140"/>
      <c r="I199" s="147"/>
      <c r="J199" s="148"/>
      <c r="K199" s="149"/>
      <c r="L199" s="150">
        <f>IF(C199=0,"",C199/B198)</f>
        <v>0.93506493506493504</v>
      </c>
      <c r="M199" s="151">
        <v>72</v>
      </c>
      <c r="N199" s="152">
        <f t="shared" ref="N199:N203" si="22">IF(M199=0,"",M199/M198)</f>
        <v>0.93506493506493504</v>
      </c>
      <c r="O199" s="152">
        <f t="shared" ref="O199:O203" si="23">IF(M199=0,"",100%-N199)</f>
        <v>6.4935064935064957E-2</v>
      </c>
      <c r="P199" s="32"/>
    </row>
    <row r="200" spans="1:16" ht="15.75" x14ac:dyDescent="0.25">
      <c r="A200" s="75" t="s">
        <v>118</v>
      </c>
      <c r="B200" s="139"/>
      <c r="C200" s="139"/>
      <c r="D200" s="139">
        <v>68</v>
      </c>
      <c r="E200" s="139"/>
      <c r="F200" s="139"/>
      <c r="G200" s="139"/>
      <c r="H200" s="140"/>
      <c r="I200" s="147"/>
      <c r="J200" s="148"/>
      <c r="K200" s="149"/>
      <c r="L200" s="153">
        <f>IF(D200=0,"",D200/C199)</f>
        <v>0.94444444444444442</v>
      </c>
      <c r="M200" s="151">
        <v>68</v>
      </c>
      <c r="N200" s="154">
        <f t="shared" si="22"/>
        <v>0.94444444444444442</v>
      </c>
      <c r="O200" s="154">
        <f t="shared" si="23"/>
        <v>5.555555555555558E-2</v>
      </c>
      <c r="P200" s="11">
        <f>M200/M198</f>
        <v>0.88311688311688308</v>
      </c>
    </row>
    <row r="201" spans="1:16" ht="15.75" x14ac:dyDescent="0.25">
      <c r="A201" s="74">
        <v>2601</v>
      </c>
      <c r="B201" s="139"/>
      <c r="C201" s="139"/>
      <c r="D201" s="139"/>
      <c r="E201" s="139"/>
      <c r="F201" s="139"/>
      <c r="G201" s="139"/>
      <c r="H201" s="140"/>
      <c r="I201" s="147"/>
      <c r="J201" s="148"/>
      <c r="K201" s="149"/>
      <c r="L201" s="153" t="str">
        <f>IF(E201=0,"",E201/D200)</f>
        <v/>
      </c>
      <c r="M201" s="151"/>
      <c r="N201" s="154" t="str">
        <f t="shared" si="22"/>
        <v/>
      </c>
      <c r="O201" s="154" t="str">
        <f t="shared" si="23"/>
        <v/>
      </c>
      <c r="P201" s="32"/>
    </row>
    <row r="202" spans="1:16" ht="15.75" x14ac:dyDescent="0.25">
      <c r="A202" s="75" t="s">
        <v>134</v>
      </c>
      <c r="B202" s="139"/>
      <c r="C202" s="139"/>
      <c r="D202" s="139"/>
      <c r="E202" s="139"/>
      <c r="F202" s="139"/>
      <c r="G202" s="139"/>
      <c r="H202" s="140"/>
      <c r="I202" s="147"/>
      <c r="J202" s="148"/>
      <c r="K202" s="149"/>
      <c r="L202" s="153" t="str">
        <f>IF(F202=0,"",F202/E201)</f>
        <v/>
      </c>
      <c r="M202" s="151"/>
      <c r="N202" s="154" t="str">
        <f t="shared" si="22"/>
        <v/>
      </c>
      <c r="O202" s="154" t="str">
        <f t="shared" si="23"/>
        <v/>
      </c>
      <c r="P202" s="32"/>
    </row>
    <row r="203" spans="1:16" ht="15.75" x14ac:dyDescent="0.25">
      <c r="A203" s="75" t="s">
        <v>136</v>
      </c>
      <c r="B203" s="139"/>
      <c r="C203" s="139"/>
      <c r="D203" s="139"/>
      <c r="E203" s="139"/>
      <c r="F203" s="139"/>
      <c r="G203" s="139"/>
      <c r="H203" s="140"/>
      <c r="I203" s="147"/>
      <c r="J203" s="148"/>
      <c r="K203" s="149"/>
      <c r="L203" s="153" t="str">
        <f>IF(G203=0,"",G203/F202)</f>
        <v/>
      </c>
      <c r="M203" s="155"/>
      <c r="N203" s="154" t="str">
        <f t="shared" si="22"/>
        <v/>
      </c>
      <c r="O203" s="154" t="str">
        <f t="shared" si="23"/>
        <v/>
      </c>
      <c r="P203" s="32"/>
    </row>
    <row r="204" spans="1:16" ht="15.75" x14ac:dyDescent="0.25">
      <c r="A204" s="75" t="s">
        <v>137</v>
      </c>
      <c r="B204" s="139"/>
      <c r="C204" s="139"/>
      <c r="D204" s="139"/>
      <c r="E204" s="139"/>
      <c r="F204" s="139"/>
      <c r="G204" s="139"/>
      <c r="H204" s="140"/>
      <c r="I204" s="147"/>
      <c r="J204" s="148"/>
      <c r="K204" s="156"/>
      <c r="L204" s="157"/>
      <c r="M204" s="155"/>
      <c r="N204" s="158"/>
      <c r="O204" s="159"/>
      <c r="P204" s="32"/>
    </row>
    <row r="205" spans="1:16" ht="15.75" x14ac:dyDescent="0.25">
      <c r="A205" s="75" t="s">
        <v>139</v>
      </c>
      <c r="B205" s="139"/>
      <c r="C205" s="139"/>
      <c r="D205" s="139"/>
      <c r="E205" s="139"/>
      <c r="F205" s="139"/>
      <c r="G205" s="139"/>
      <c r="H205" s="140"/>
      <c r="I205" s="147"/>
      <c r="J205" s="148"/>
      <c r="K205" s="156"/>
      <c r="L205" s="157"/>
      <c r="M205" s="155"/>
      <c r="N205" s="158"/>
      <c r="O205" s="159"/>
      <c r="P205" s="32"/>
    </row>
    <row r="206" spans="1:16" ht="15.75" x14ac:dyDescent="0.25">
      <c r="A206" s="75" t="s">
        <v>140</v>
      </c>
      <c r="B206" s="139"/>
      <c r="C206" s="139"/>
      <c r="D206" s="139"/>
      <c r="E206" s="139"/>
      <c r="F206" s="139"/>
      <c r="G206" s="139"/>
      <c r="H206" s="140"/>
      <c r="I206" s="147"/>
      <c r="J206" s="148"/>
      <c r="K206" s="156"/>
      <c r="L206" s="157"/>
      <c r="M206" s="155"/>
      <c r="N206" s="158"/>
      <c r="O206" s="159"/>
      <c r="P206" s="32"/>
    </row>
    <row r="207" spans="1:16" ht="15.75" x14ac:dyDescent="0.25">
      <c r="A207" s="75" t="s">
        <v>141</v>
      </c>
      <c r="B207" s="139"/>
      <c r="C207" s="139"/>
      <c r="D207" s="139"/>
      <c r="E207" s="139"/>
      <c r="F207" s="139"/>
      <c r="G207" s="139"/>
      <c r="H207" s="140"/>
      <c r="I207" s="161"/>
      <c r="J207" s="162"/>
      <c r="K207" s="163"/>
      <c r="L207" s="164"/>
      <c r="M207" s="155"/>
      <c r="N207" s="165"/>
      <c r="O207" s="166"/>
      <c r="P207" s="32"/>
    </row>
    <row r="208" spans="1:16" ht="18" x14ac:dyDescent="0.25">
      <c r="A208" s="31"/>
      <c r="B208" s="244" t="s">
        <v>114</v>
      </c>
      <c r="C208" s="224"/>
      <c r="D208" s="224"/>
      <c r="E208" s="224"/>
      <c r="F208" s="224"/>
      <c r="G208" s="245"/>
      <c r="H208" s="76">
        <f>SUM(H198:H207)</f>
        <v>0</v>
      </c>
      <c r="I208" s="77" t="str">
        <f>IF(H206=0,"",H206/B198)</f>
        <v/>
      </c>
      <c r="J208" s="77" t="str">
        <f>IF(H208=0,"",H208/B198)</f>
        <v/>
      </c>
      <c r="K208" s="77" t="str">
        <f>IF(H206=0,"",J208-I208)</f>
        <v/>
      </c>
      <c r="L208" s="5"/>
      <c r="M208" s="32"/>
      <c r="N208" s="23"/>
      <c r="O208" s="5"/>
      <c r="P208" s="32"/>
    </row>
    <row r="209" spans="1:16" ht="12.75" customHeight="1" x14ac:dyDescent="0.2">
      <c r="A209" s="130"/>
      <c r="B209" s="130"/>
      <c r="C209" s="130"/>
      <c r="D209" s="130"/>
      <c r="E209" s="130"/>
      <c r="F209" s="130"/>
      <c r="G209" s="130"/>
      <c r="I209" s="130"/>
      <c r="J209" s="130"/>
      <c r="K209" s="130"/>
      <c r="L209" s="130"/>
      <c r="M209" s="130"/>
      <c r="N209" s="130"/>
      <c r="O209" s="130"/>
      <c r="P209" s="130"/>
    </row>
    <row r="210" spans="1:16" ht="12.75" customHeight="1" x14ac:dyDescent="0.2">
      <c r="A210" s="130"/>
      <c r="B210" s="130"/>
      <c r="C210" s="130"/>
      <c r="D210" s="130"/>
      <c r="E210" s="130"/>
      <c r="F210" s="130"/>
      <c r="G210" s="130"/>
      <c r="I210" s="130"/>
      <c r="J210" s="130"/>
      <c r="K210" s="130"/>
      <c r="L210" s="130"/>
      <c r="M210" s="130"/>
      <c r="N210" s="130"/>
      <c r="O210" s="130"/>
      <c r="P210" s="130"/>
    </row>
    <row r="211" spans="1:16" s="214" customFormat="1" ht="26.25" x14ac:dyDescent="0.4">
      <c r="A211" s="4"/>
      <c r="B211" s="220" t="s">
        <v>99</v>
      </c>
      <c r="C211" s="221"/>
      <c r="D211" s="221"/>
      <c r="E211" s="221"/>
      <c r="F211" s="221"/>
      <c r="G211" s="221"/>
      <c r="H211" s="72">
        <v>2502</v>
      </c>
      <c r="I211" s="73"/>
      <c r="J211" s="73"/>
      <c r="K211" s="73"/>
      <c r="L211" s="73"/>
      <c r="M211" s="73"/>
      <c r="N211" s="32"/>
      <c r="O211" s="32"/>
      <c r="P211" s="32"/>
    </row>
    <row r="212" spans="1:16" s="214" customFormat="1" ht="20.25" x14ac:dyDescent="0.2">
      <c r="A212" s="222" t="s">
        <v>9</v>
      </c>
      <c r="B212" s="223" t="s">
        <v>100</v>
      </c>
      <c r="C212" s="224"/>
      <c r="D212" s="224"/>
      <c r="E212" s="224"/>
      <c r="F212" s="224"/>
      <c r="G212" s="224"/>
      <c r="H212" s="225" t="s">
        <v>10</v>
      </c>
      <c r="I212" s="219" t="s">
        <v>2</v>
      </c>
      <c r="J212" s="219" t="s">
        <v>3</v>
      </c>
      <c r="K212" s="227" t="s">
        <v>4</v>
      </c>
      <c r="L212" s="219" t="s">
        <v>5</v>
      </c>
      <c r="M212" s="217" t="s">
        <v>6</v>
      </c>
      <c r="N212" s="217" t="s">
        <v>7</v>
      </c>
      <c r="O212" s="219" t="s">
        <v>8</v>
      </c>
      <c r="P212" s="32"/>
    </row>
    <row r="213" spans="1:16" s="214" customFormat="1" ht="15.75" x14ac:dyDescent="0.25">
      <c r="A213" s="218"/>
      <c r="B213" s="74" t="s">
        <v>101</v>
      </c>
      <c r="C213" s="74" t="s">
        <v>102</v>
      </c>
      <c r="D213" s="74" t="s">
        <v>103</v>
      </c>
      <c r="E213" s="74" t="s">
        <v>104</v>
      </c>
      <c r="F213" s="74" t="s">
        <v>105</v>
      </c>
      <c r="G213" s="74" t="s">
        <v>106</v>
      </c>
      <c r="H213" s="226"/>
      <c r="I213" s="218"/>
      <c r="J213" s="218"/>
      <c r="K213" s="218"/>
      <c r="L213" s="218"/>
      <c r="M213" s="218"/>
      <c r="N213" s="218"/>
      <c r="O213" s="218"/>
      <c r="P213" s="32"/>
    </row>
    <row r="214" spans="1:16" s="214" customFormat="1" ht="15.75" x14ac:dyDescent="0.25">
      <c r="A214" s="215">
        <v>2502</v>
      </c>
      <c r="B214" s="139">
        <v>92</v>
      </c>
      <c r="C214" s="139"/>
      <c r="D214" s="139"/>
      <c r="E214" s="139"/>
      <c r="F214" s="139"/>
      <c r="G214" s="139"/>
      <c r="H214" s="140"/>
      <c r="I214" s="141"/>
      <c r="J214" s="142"/>
      <c r="K214" s="143"/>
      <c r="L214" s="144"/>
      <c r="M214" s="145">
        <f>B214</f>
        <v>92</v>
      </c>
      <c r="N214" s="146"/>
      <c r="O214" s="144"/>
      <c r="P214" s="32"/>
    </row>
    <row r="215" spans="1:16" s="214" customFormat="1" ht="15.75" x14ac:dyDescent="0.25">
      <c r="A215" s="74">
        <v>2601</v>
      </c>
      <c r="B215" s="139"/>
      <c r="C215" s="139"/>
      <c r="D215" s="139"/>
      <c r="E215" s="139"/>
      <c r="F215" s="139"/>
      <c r="G215" s="139"/>
      <c r="H215" s="140"/>
      <c r="I215" s="147"/>
      <c r="J215" s="148"/>
      <c r="K215" s="149"/>
      <c r="L215" s="150" t="str">
        <f>IF(C215=0,"",C215/B214)</f>
        <v/>
      </c>
      <c r="M215" s="151"/>
      <c r="N215" s="152" t="str">
        <f t="shared" ref="N215:N219" si="24">IF(M215=0,"",M215/M214)</f>
        <v/>
      </c>
      <c r="O215" s="152" t="str">
        <f t="shared" ref="O215:O219" si="25">IF(M215=0,"",100%-N215)</f>
        <v/>
      </c>
      <c r="P215" s="32"/>
    </row>
    <row r="216" spans="1:16" s="214" customFormat="1" ht="15.75" x14ac:dyDescent="0.25">
      <c r="A216" s="215">
        <v>2602</v>
      </c>
      <c r="B216" s="139"/>
      <c r="C216" s="139"/>
      <c r="D216" s="139"/>
      <c r="E216" s="139"/>
      <c r="F216" s="139"/>
      <c r="G216" s="139"/>
      <c r="H216" s="140"/>
      <c r="I216" s="147"/>
      <c r="J216" s="148"/>
      <c r="K216" s="149"/>
      <c r="L216" s="153" t="str">
        <f>IF(D216=0,"",D216/C215)</f>
        <v/>
      </c>
      <c r="M216" s="151"/>
      <c r="N216" s="154" t="str">
        <f t="shared" si="24"/>
        <v/>
      </c>
      <c r="O216" s="154" t="str">
        <f t="shared" si="25"/>
        <v/>
      </c>
      <c r="P216" s="11">
        <f>M216/M214</f>
        <v>0</v>
      </c>
    </row>
    <row r="217" spans="1:16" s="214" customFormat="1" ht="15.75" x14ac:dyDescent="0.25">
      <c r="A217" s="215">
        <v>2701</v>
      </c>
      <c r="B217" s="139"/>
      <c r="C217" s="139"/>
      <c r="D217" s="139"/>
      <c r="E217" s="139"/>
      <c r="F217" s="139"/>
      <c r="G217" s="139"/>
      <c r="H217" s="140"/>
      <c r="I217" s="147"/>
      <c r="J217" s="148"/>
      <c r="K217" s="149"/>
      <c r="L217" s="153" t="str">
        <f>IF(E217=0,"",E217/D216)</f>
        <v/>
      </c>
      <c r="M217" s="151"/>
      <c r="N217" s="154" t="str">
        <f t="shared" si="24"/>
        <v/>
      </c>
      <c r="O217" s="154" t="str">
        <f t="shared" si="25"/>
        <v/>
      </c>
      <c r="P217" s="32"/>
    </row>
    <row r="218" spans="1:16" s="214" customFormat="1" ht="15.75" x14ac:dyDescent="0.25">
      <c r="A218" s="215">
        <v>2702</v>
      </c>
      <c r="B218" s="139"/>
      <c r="C218" s="139"/>
      <c r="D218" s="139"/>
      <c r="E218" s="139"/>
      <c r="F218" s="139"/>
      <c r="G218" s="139"/>
      <c r="H218" s="140"/>
      <c r="I218" s="147"/>
      <c r="J218" s="148"/>
      <c r="K218" s="149"/>
      <c r="L218" s="153" t="str">
        <f>IF(F218=0,"",F218/E217)</f>
        <v/>
      </c>
      <c r="M218" s="151"/>
      <c r="N218" s="154" t="str">
        <f t="shared" si="24"/>
        <v/>
      </c>
      <c r="O218" s="154" t="str">
        <f t="shared" si="25"/>
        <v/>
      </c>
      <c r="P218" s="32"/>
    </row>
    <row r="219" spans="1:16" s="214" customFormat="1" ht="15.75" x14ac:dyDescent="0.25">
      <c r="A219" s="215">
        <v>2801</v>
      </c>
      <c r="B219" s="139"/>
      <c r="C219" s="139"/>
      <c r="D219" s="139"/>
      <c r="E219" s="139"/>
      <c r="F219" s="139"/>
      <c r="G219" s="139"/>
      <c r="H219" s="140"/>
      <c r="I219" s="147"/>
      <c r="J219" s="148"/>
      <c r="K219" s="149"/>
      <c r="L219" s="153" t="str">
        <f>IF(G219=0,"",G219/F218)</f>
        <v/>
      </c>
      <c r="M219" s="155"/>
      <c r="N219" s="154" t="str">
        <f t="shared" si="24"/>
        <v/>
      </c>
      <c r="O219" s="154" t="str">
        <f t="shared" si="25"/>
        <v/>
      </c>
      <c r="P219" s="32"/>
    </row>
    <row r="220" spans="1:16" s="214" customFormat="1" ht="15.75" x14ac:dyDescent="0.25">
      <c r="A220" s="215">
        <v>2802</v>
      </c>
      <c r="B220" s="139"/>
      <c r="C220" s="139"/>
      <c r="D220" s="139"/>
      <c r="E220" s="139"/>
      <c r="F220" s="139"/>
      <c r="G220" s="139"/>
      <c r="H220" s="140"/>
      <c r="I220" s="147"/>
      <c r="J220" s="148"/>
      <c r="K220" s="156"/>
      <c r="L220" s="157"/>
      <c r="M220" s="155"/>
      <c r="N220" s="158"/>
      <c r="O220" s="159"/>
      <c r="P220" s="32"/>
    </row>
    <row r="221" spans="1:16" s="214" customFormat="1" ht="15.75" x14ac:dyDescent="0.25">
      <c r="A221" s="215">
        <v>2901</v>
      </c>
      <c r="B221" s="139"/>
      <c r="C221" s="139"/>
      <c r="D221" s="139"/>
      <c r="E221" s="139"/>
      <c r="F221" s="139"/>
      <c r="G221" s="139"/>
      <c r="H221" s="140"/>
      <c r="I221" s="147"/>
      <c r="J221" s="148"/>
      <c r="K221" s="156"/>
      <c r="L221" s="157"/>
      <c r="M221" s="155"/>
      <c r="N221" s="158"/>
      <c r="O221" s="159"/>
      <c r="P221" s="32"/>
    </row>
    <row r="222" spans="1:16" s="214" customFormat="1" ht="15.75" x14ac:dyDescent="0.25">
      <c r="A222" s="215">
        <v>2902</v>
      </c>
      <c r="B222" s="139"/>
      <c r="C222" s="139"/>
      <c r="D222" s="139"/>
      <c r="E222" s="139"/>
      <c r="F222" s="139"/>
      <c r="G222" s="139"/>
      <c r="H222" s="140"/>
      <c r="I222" s="147"/>
      <c r="J222" s="148"/>
      <c r="K222" s="156"/>
      <c r="L222" s="157"/>
      <c r="M222" s="155"/>
      <c r="N222" s="158"/>
      <c r="O222" s="159"/>
      <c r="P222" s="32"/>
    </row>
    <row r="223" spans="1:16" s="214" customFormat="1" ht="15.75" x14ac:dyDescent="0.25">
      <c r="A223" s="215">
        <v>3001</v>
      </c>
      <c r="B223" s="139"/>
      <c r="C223" s="139"/>
      <c r="D223" s="139"/>
      <c r="E223" s="139"/>
      <c r="F223" s="139"/>
      <c r="G223" s="139"/>
      <c r="H223" s="140"/>
      <c r="I223" s="161"/>
      <c r="J223" s="162"/>
      <c r="K223" s="163"/>
      <c r="L223" s="164"/>
      <c r="M223" s="155"/>
      <c r="N223" s="165"/>
      <c r="O223" s="166"/>
      <c r="P223" s="32"/>
    </row>
    <row r="224" spans="1:16" s="214" customFormat="1" ht="18" x14ac:dyDescent="0.25">
      <c r="A224" s="31"/>
      <c r="B224" s="244" t="s">
        <v>114</v>
      </c>
      <c r="C224" s="224"/>
      <c r="D224" s="224"/>
      <c r="E224" s="224"/>
      <c r="F224" s="224"/>
      <c r="G224" s="245"/>
      <c r="H224" s="76">
        <f>SUM(H214:H223)</f>
        <v>0</v>
      </c>
      <c r="I224" s="77" t="str">
        <f>IF(H222=0,"",H222/B214)</f>
        <v/>
      </c>
      <c r="J224" s="77" t="str">
        <f>IF(H224=0,"",H224/B214)</f>
        <v/>
      </c>
      <c r="K224" s="77" t="str">
        <f>IF(H222=0,"",J224-I224)</f>
        <v/>
      </c>
      <c r="L224" s="5"/>
      <c r="M224" s="32"/>
      <c r="N224" s="23"/>
      <c r="O224" s="5"/>
      <c r="P224" s="32"/>
    </row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  <row r="1003" ht="12.75" customHeight="1" x14ac:dyDescent="0.2"/>
  </sheetData>
  <mergeCells count="156">
    <mergeCell ref="N212:N213"/>
    <mergeCell ref="O212:O213"/>
    <mergeCell ref="B224:G224"/>
    <mergeCell ref="B211:G211"/>
    <mergeCell ref="A212:A213"/>
    <mergeCell ref="B212:G212"/>
    <mergeCell ref="H212:H213"/>
    <mergeCell ref="I212:I213"/>
    <mergeCell ref="J212:J213"/>
    <mergeCell ref="K212:K213"/>
    <mergeCell ref="L212:L213"/>
    <mergeCell ref="M212:M213"/>
    <mergeCell ref="B44:G44"/>
    <mergeCell ref="K48:K49"/>
    <mergeCell ref="L48:L49"/>
    <mergeCell ref="M48:M49"/>
    <mergeCell ref="N48:N49"/>
    <mergeCell ref="O48:O49"/>
    <mergeCell ref="B47:G47"/>
    <mergeCell ref="A48:A49"/>
    <mergeCell ref="B48:G48"/>
    <mergeCell ref="H48:H49"/>
    <mergeCell ref="I48:I49"/>
    <mergeCell ref="J48:J49"/>
    <mergeCell ref="K66:K67"/>
    <mergeCell ref="L66:L67"/>
    <mergeCell ref="M66:M67"/>
    <mergeCell ref="N66:N67"/>
    <mergeCell ref="O66:O67"/>
    <mergeCell ref="B60:G60"/>
    <mergeCell ref="B65:G65"/>
    <mergeCell ref="A66:A67"/>
    <mergeCell ref="B66:G66"/>
    <mergeCell ref="H66:H67"/>
    <mergeCell ref="I66:I67"/>
    <mergeCell ref="J66:J67"/>
    <mergeCell ref="N82:N83"/>
    <mergeCell ref="O82:O83"/>
    <mergeCell ref="B78:G78"/>
    <mergeCell ref="B81:G81"/>
    <mergeCell ref="A82:A83"/>
    <mergeCell ref="B82:G82"/>
    <mergeCell ref="H82:H83"/>
    <mergeCell ref="I82:I83"/>
    <mergeCell ref="J82:J83"/>
    <mergeCell ref="A116:A117"/>
    <mergeCell ref="B116:G116"/>
    <mergeCell ref="H116:H117"/>
    <mergeCell ref="I116:I117"/>
    <mergeCell ref="J116:J117"/>
    <mergeCell ref="K100:K101"/>
    <mergeCell ref="L100:L101"/>
    <mergeCell ref="M100:M101"/>
    <mergeCell ref="N100:N101"/>
    <mergeCell ref="A100:A101"/>
    <mergeCell ref="B100:G100"/>
    <mergeCell ref="H100:H101"/>
    <mergeCell ref="I100:I101"/>
    <mergeCell ref="J100:J101"/>
    <mergeCell ref="A148:A149"/>
    <mergeCell ref="B148:G148"/>
    <mergeCell ref="H148:H149"/>
    <mergeCell ref="I148:I149"/>
    <mergeCell ref="J148:J149"/>
    <mergeCell ref="K132:K133"/>
    <mergeCell ref="L132:L133"/>
    <mergeCell ref="M132:M133"/>
    <mergeCell ref="N132:N133"/>
    <mergeCell ref="A132:A133"/>
    <mergeCell ref="B132:G132"/>
    <mergeCell ref="H132:H133"/>
    <mergeCell ref="I132:I133"/>
    <mergeCell ref="J132:J133"/>
    <mergeCell ref="B15:G15"/>
    <mergeCell ref="K148:K149"/>
    <mergeCell ref="L148:L149"/>
    <mergeCell ref="M148:M149"/>
    <mergeCell ref="N148:N149"/>
    <mergeCell ref="O148:O149"/>
    <mergeCell ref="B144:G144"/>
    <mergeCell ref="B147:G147"/>
    <mergeCell ref="O132:O133"/>
    <mergeCell ref="B128:G128"/>
    <mergeCell ref="B131:G131"/>
    <mergeCell ref="K116:K117"/>
    <mergeCell ref="L116:L117"/>
    <mergeCell ref="M116:M117"/>
    <mergeCell ref="N116:N117"/>
    <mergeCell ref="O116:O117"/>
    <mergeCell ref="B112:G112"/>
    <mergeCell ref="B115:G115"/>
    <mergeCell ref="O100:O101"/>
    <mergeCell ref="B94:G94"/>
    <mergeCell ref="B99:G99"/>
    <mergeCell ref="K82:K83"/>
    <mergeCell ref="L82:L83"/>
    <mergeCell ref="M82:M83"/>
    <mergeCell ref="A16:A17"/>
    <mergeCell ref="B16:G16"/>
    <mergeCell ref="I32:I33"/>
    <mergeCell ref="J32:J33"/>
    <mergeCell ref="K32:K33"/>
    <mergeCell ref="L32:L33"/>
    <mergeCell ref="M32:M33"/>
    <mergeCell ref="N32:N33"/>
    <mergeCell ref="O32:O33"/>
    <mergeCell ref="H16:H17"/>
    <mergeCell ref="I16:I17"/>
    <mergeCell ref="B31:G31"/>
    <mergeCell ref="A32:A33"/>
    <mergeCell ref="B32:G32"/>
    <mergeCell ref="H32:H33"/>
    <mergeCell ref="J16:J17"/>
    <mergeCell ref="K16:K17"/>
    <mergeCell ref="L16:L17"/>
    <mergeCell ref="M16:M17"/>
    <mergeCell ref="N16:N17"/>
    <mergeCell ref="O16:O17"/>
    <mergeCell ref="B28:G28"/>
    <mergeCell ref="B176:G176"/>
    <mergeCell ref="K164:K165"/>
    <mergeCell ref="L164:L165"/>
    <mergeCell ref="M164:M165"/>
    <mergeCell ref="N164:N165"/>
    <mergeCell ref="O164:O165"/>
    <mergeCell ref="B160:G160"/>
    <mergeCell ref="B163:G163"/>
    <mergeCell ref="A164:A165"/>
    <mergeCell ref="B164:G164"/>
    <mergeCell ref="H164:H165"/>
    <mergeCell ref="I164:I165"/>
    <mergeCell ref="J164:J165"/>
    <mergeCell ref="N180:N181"/>
    <mergeCell ref="O180:O181"/>
    <mergeCell ref="B192:G192"/>
    <mergeCell ref="B179:G179"/>
    <mergeCell ref="A180:A181"/>
    <mergeCell ref="B180:G180"/>
    <mergeCell ref="H180:H181"/>
    <mergeCell ref="I180:I181"/>
    <mergeCell ref="J180:J181"/>
    <mergeCell ref="K180:K181"/>
    <mergeCell ref="L180:L181"/>
    <mergeCell ref="M180:M181"/>
    <mergeCell ref="N196:N197"/>
    <mergeCell ref="O196:O197"/>
    <mergeCell ref="B208:G208"/>
    <mergeCell ref="B195:G195"/>
    <mergeCell ref="A196:A197"/>
    <mergeCell ref="B196:G196"/>
    <mergeCell ref="H196:H197"/>
    <mergeCell ref="I196:I197"/>
    <mergeCell ref="J196:J197"/>
    <mergeCell ref="K196:K197"/>
    <mergeCell ref="L196:L197"/>
    <mergeCell ref="M196:M197"/>
  </mergeCells>
  <pageMargins left="0.7" right="0.7" top="0.75" bottom="0.75" header="0" footer="0"/>
  <pageSetup orientation="landscape"/>
  <ignoredErrors>
    <ignoredError sqref="A18:A27 A34:A43 A56:A59 A74:A77 A90:A93 A108:A111 A125:A127 A140:A143 A156:A159 A170:A175 A186:A191 A200:A207" numberStoredAsText="1"/>
  </ignoredErrors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V1004"/>
  <sheetViews>
    <sheetView topLeftCell="A118" zoomScaleNormal="100" workbookViewId="0">
      <selection activeCell="K134" sqref="K134"/>
    </sheetView>
  </sheetViews>
  <sheetFormatPr baseColWidth="10" defaultColWidth="12.5703125" defaultRowHeight="15" customHeight="1" x14ac:dyDescent="0.2"/>
  <cols>
    <col min="1" max="1" width="8.5703125" customWidth="1"/>
    <col min="2" max="7" width="7.140625" customWidth="1"/>
    <col min="8" max="8" width="15.7109375" style="200" customWidth="1"/>
    <col min="9" max="15" width="12.85546875" customWidth="1"/>
    <col min="16" max="26" width="10" customWidth="1"/>
  </cols>
  <sheetData>
    <row r="1" spans="1:22" s="212" customFormat="1" ht="15" customHeight="1" x14ac:dyDescent="0.2">
      <c r="H1" s="200"/>
    </row>
    <row r="2" spans="1:22" s="212" customFormat="1" ht="15" customHeight="1" x14ac:dyDescent="0.2">
      <c r="H2" s="200"/>
    </row>
    <row r="3" spans="1:22" s="212" customFormat="1" ht="15" customHeight="1" x14ac:dyDescent="0.2">
      <c r="H3" s="200"/>
    </row>
    <row r="4" spans="1:22" s="212" customFormat="1" ht="15" customHeight="1" x14ac:dyDescent="0.2">
      <c r="H4" s="200"/>
    </row>
    <row r="5" spans="1:22" s="212" customFormat="1" ht="15" customHeight="1" x14ac:dyDescent="0.2">
      <c r="H5" s="200"/>
    </row>
    <row r="6" spans="1:22" s="212" customFormat="1" ht="15" customHeight="1" x14ac:dyDescent="0.2">
      <c r="H6" s="200"/>
    </row>
    <row r="7" spans="1:22" s="212" customFormat="1" ht="15" customHeight="1" x14ac:dyDescent="0.2">
      <c r="H7" s="200"/>
    </row>
    <row r="8" spans="1:22" s="212" customFormat="1" ht="15" customHeight="1" x14ac:dyDescent="0.2">
      <c r="H8" s="200"/>
    </row>
    <row r="9" spans="1:22" s="212" customFormat="1" ht="15" customHeight="1" x14ac:dyDescent="0.2">
      <c r="H9" s="200"/>
    </row>
    <row r="10" spans="1:22" s="212" customFormat="1" ht="15" customHeight="1" x14ac:dyDescent="0.2">
      <c r="H10" s="200"/>
    </row>
    <row r="11" spans="1:22" s="212" customFormat="1" ht="15" customHeight="1" x14ac:dyDescent="0.2">
      <c r="H11" s="200"/>
    </row>
    <row r="12" spans="1:22" s="212" customFormat="1" ht="15" customHeight="1" x14ac:dyDescent="0.2">
      <c r="H12" s="200"/>
    </row>
    <row r="13" spans="1:22" s="212" customFormat="1" ht="15" customHeight="1" x14ac:dyDescent="0.2">
      <c r="H13" s="200"/>
    </row>
    <row r="14" spans="1:22" s="212" customFormat="1" ht="12.75" customHeight="1" x14ac:dyDescent="0.2">
      <c r="A14" s="32"/>
      <c r="B14" s="32"/>
      <c r="C14" s="32"/>
      <c r="D14" s="32"/>
      <c r="E14" s="32"/>
      <c r="F14" s="32"/>
      <c r="G14" s="32"/>
      <c r="H14" s="206"/>
      <c r="I14" s="5"/>
      <c r="J14" s="5"/>
      <c r="K14" s="32"/>
      <c r="L14" s="5"/>
      <c r="M14" s="32"/>
      <c r="N14" s="32"/>
      <c r="O14" s="32"/>
      <c r="P14" s="32"/>
      <c r="Q14" s="32"/>
      <c r="R14" s="32"/>
      <c r="S14" s="32"/>
      <c r="T14" s="32"/>
      <c r="U14" s="32"/>
      <c r="V14" s="32"/>
    </row>
    <row r="15" spans="1:22" ht="26.25" customHeight="1" x14ac:dyDescent="0.4">
      <c r="A15" s="4"/>
      <c r="B15" s="220" t="s">
        <v>99</v>
      </c>
      <c r="C15" s="221"/>
      <c r="D15" s="221"/>
      <c r="E15" s="221"/>
      <c r="F15" s="221"/>
      <c r="G15" s="221"/>
      <c r="H15" s="72">
        <v>1702</v>
      </c>
      <c r="I15" s="73"/>
      <c r="J15" s="73"/>
      <c r="K15" s="73"/>
      <c r="L15" s="73"/>
      <c r="M15" s="73"/>
      <c r="N15" s="32"/>
      <c r="O15" s="32"/>
      <c r="P15" s="32"/>
      <c r="Q15" s="32"/>
      <c r="R15" s="32"/>
    </row>
    <row r="16" spans="1:22" ht="20.25" customHeight="1" x14ac:dyDescent="0.2">
      <c r="A16" s="222" t="s">
        <v>9</v>
      </c>
      <c r="B16" s="223" t="s">
        <v>100</v>
      </c>
      <c r="C16" s="224"/>
      <c r="D16" s="224"/>
      <c r="E16" s="224"/>
      <c r="F16" s="224"/>
      <c r="G16" s="224"/>
      <c r="H16" s="225" t="s">
        <v>10</v>
      </c>
      <c r="I16" s="219" t="s">
        <v>2</v>
      </c>
      <c r="J16" s="219" t="s">
        <v>3</v>
      </c>
      <c r="K16" s="227" t="s">
        <v>4</v>
      </c>
      <c r="L16" s="219" t="s">
        <v>5</v>
      </c>
      <c r="M16" s="217" t="s">
        <v>6</v>
      </c>
      <c r="N16" s="217" t="s">
        <v>7</v>
      </c>
      <c r="O16" s="219" t="s">
        <v>8</v>
      </c>
      <c r="P16" s="32"/>
      <c r="Q16" s="32"/>
      <c r="R16" s="32"/>
    </row>
    <row r="17" spans="1:18" ht="15.75" customHeight="1" x14ac:dyDescent="0.25">
      <c r="A17" s="218"/>
      <c r="B17" s="74" t="s">
        <v>101</v>
      </c>
      <c r="C17" s="74" t="s">
        <v>102</v>
      </c>
      <c r="D17" s="74" t="s">
        <v>103</v>
      </c>
      <c r="E17" s="74" t="s">
        <v>104</v>
      </c>
      <c r="F17" s="74" t="s">
        <v>105</v>
      </c>
      <c r="G17" s="74" t="s">
        <v>106</v>
      </c>
      <c r="H17" s="226"/>
      <c r="I17" s="218"/>
      <c r="J17" s="218"/>
      <c r="K17" s="218"/>
      <c r="L17" s="218"/>
      <c r="M17" s="218"/>
      <c r="N17" s="218"/>
      <c r="O17" s="218"/>
      <c r="P17" s="32"/>
      <c r="Q17" s="32"/>
      <c r="R17" s="32"/>
    </row>
    <row r="18" spans="1:18" ht="15.75" customHeight="1" x14ac:dyDescent="0.25">
      <c r="A18" s="74">
        <v>1702</v>
      </c>
      <c r="B18" s="139">
        <v>34</v>
      </c>
      <c r="C18" s="139"/>
      <c r="D18" s="139"/>
      <c r="E18" s="139"/>
      <c r="F18" s="139"/>
      <c r="G18" s="139"/>
      <c r="H18" s="140"/>
      <c r="I18" s="141"/>
      <c r="J18" s="142"/>
      <c r="K18" s="143"/>
      <c r="L18" s="144"/>
      <c r="M18" s="145">
        <f>B18</f>
        <v>34</v>
      </c>
      <c r="N18" s="146"/>
      <c r="O18" s="144"/>
      <c r="P18" s="32"/>
      <c r="Q18" s="32"/>
      <c r="R18" s="32"/>
    </row>
    <row r="19" spans="1:18" ht="15.75" customHeight="1" x14ac:dyDescent="0.25">
      <c r="A19" s="74">
        <v>1801</v>
      </c>
      <c r="B19" s="139"/>
      <c r="C19" s="139">
        <v>32</v>
      </c>
      <c r="D19" s="139"/>
      <c r="E19" s="139"/>
      <c r="F19" s="139"/>
      <c r="G19" s="139"/>
      <c r="H19" s="140"/>
      <c r="I19" s="147"/>
      <c r="J19" s="148"/>
      <c r="K19" s="149"/>
      <c r="L19" s="150">
        <f>IF(C19=0,"",C19/B18)</f>
        <v>0.94117647058823528</v>
      </c>
      <c r="M19" s="151">
        <v>32</v>
      </c>
      <c r="N19" s="152">
        <f t="shared" ref="N19:N23" si="0">IF(M19=0,"",M19/M18)</f>
        <v>0.94117647058823528</v>
      </c>
      <c r="O19" s="152">
        <f t="shared" ref="O19:O23" si="1">IF(M19=0,"",100%-N19)</f>
        <v>5.8823529411764719E-2</v>
      </c>
      <c r="P19" s="32"/>
      <c r="Q19" s="32"/>
      <c r="R19" s="32"/>
    </row>
    <row r="20" spans="1:18" ht="15.75" customHeight="1" x14ac:dyDescent="0.25">
      <c r="A20" s="74">
        <v>1802</v>
      </c>
      <c r="B20" s="139"/>
      <c r="C20" s="139"/>
      <c r="D20" s="139">
        <v>27</v>
      </c>
      <c r="E20" s="139"/>
      <c r="F20" s="139"/>
      <c r="G20" s="139"/>
      <c r="H20" s="140"/>
      <c r="I20" s="147"/>
      <c r="J20" s="148"/>
      <c r="K20" s="149"/>
      <c r="L20" s="153">
        <f>IF(D20=0,"",D20/C19)</f>
        <v>0.84375</v>
      </c>
      <c r="M20" s="151">
        <v>29</v>
      </c>
      <c r="N20" s="154">
        <f t="shared" si="0"/>
        <v>0.90625</v>
      </c>
      <c r="O20" s="154">
        <f t="shared" si="1"/>
        <v>9.375E-2</v>
      </c>
      <c r="P20" s="11">
        <f>M20/M18</f>
        <v>0.8529411764705882</v>
      </c>
      <c r="Q20" s="32"/>
      <c r="R20" s="32"/>
    </row>
    <row r="21" spans="1:18" ht="15.75" customHeight="1" x14ac:dyDescent="0.25">
      <c r="A21" s="74">
        <v>1901</v>
      </c>
      <c r="B21" s="139"/>
      <c r="C21" s="139"/>
      <c r="D21" s="139"/>
      <c r="E21" s="139">
        <v>27</v>
      </c>
      <c r="F21" s="139"/>
      <c r="G21" s="139"/>
      <c r="H21" s="140"/>
      <c r="I21" s="147"/>
      <c r="J21" s="148"/>
      <c r="K21" s="149"/>
      <c r="L21" s="153">
        <f>IF(E21=0,"",E21/D20)</f>
        <v>1</v>
      </c>
      <c r="M21" s="151">
        <v>29</v>
      </c>
      <c r="N21" s="154">
        <f t="shared" si="0"/>
        <v>1</v>
      </c>
      <c r="O21" s="154">
        <f t="shared" si="1"/>
        <v>0</v>
      </c>
      <c r="P21" s="32"/>
      <c r="Q21" s="32"/>
      <c r="R21" s="32"/>
    </row>
    <row r="22" spans="1:18" ht="15.75" customHeight="1" x14ac:dyDescent="0.25">
      <c r="A22" s="74">
        <v>1902</v>
      </c>
      <c r="B22" s="139"/>
      <c r="C22" s="139"/>
      <c r="D22" s="139"/>
      <c r="E22" s="139"/>
      <c r="F22" s="139">
        <v>27</v>
      </c>
      <c r="G22" s="139"/>
      <c r="H22" s="140"/>
      <c r="I22" s="147"/>
      <c r="J22" s="148"/>
      <c r="K22" s="149"/>
      <c r="L22" s="153">
        <f>IF(F22=0,"",F22/E21)</f>
        <v>1</v>
      </c>
      <c r="M22" s="151">
        <v>29</v>
      </c>
      <c r="N22" s="154">
        <f t="shared" si="0"/>
        <v>1</v>
      </c>
      <c r="O22" s="154">
        <f t="shared" si="1"/>
        <v>0</v>
      </c>
      <c r="P22" s="32"/>
      <c r="Q22" s="32"/>
      <c r="R22" s="32"/>
    </row>
    <row r="23" spans="1:18" ht="15.75" customHeight="1" x14ac:dyDescent="0.25">
      <c r="A23" s="74">
        <v>2001</v>
      </c>
      <c r="B23" s="139"/>
      <c r="C23" s="139"/>
      <c r="D23" s="139"/>
      <c r="E23" s="139"/>
      <c r="F23" s="139"/>
      <c r="G23" s="139">
        <v>26</v>
      </c>
      <c r="H23" s="140">
        <v>23</v>
      </c>
      <c r="I23" s="147"/>
      <c r="J23" s="148"/>
      <c r="K23" s="149"/>
      <c r="L23" s="153">
        <f>IF(G23=0,"",G23/F22)</f>
        <v>0.96296296296296291</v>
      </c>
      <c r="M23" s="155">
        <v>31</v>
      </c>
      <c r="N23" s="154">
        <f t="shared" si="0"/>
        <v>1.0689655172413792</v>
      </c>
      <c r="O23" s="154">
        <f t="shared" si="1"/>
        <v>-6.8965517241379226E-2</v>
      </c>
      <c r="P23" s="32"/>
      <c r="Q23" s="32"/>
      <c r="R23" s="32"/>
    </row>
    <row r="24" spans="1:18" ht="15.75" customHeight="1" x14ac:dyDescent="0.25">
      <c r="A24" s="75" t="s">
        <v>112</v>
      </c>
      <c r="B24" s="139"/>
      <c r="C24" s="139"/>
      <c r="D24" s="139"/>
      <c r="E24" s="139"/>
      <c r="F24" s="139"/>
      <c r="G24" s="139">
        <v>4</v>
      </c>
      <c r="H24" s="140">
        <v>1</v>
      </c>
      <c r="I24" s="147"/>
      <c r="J24" s="148"/>
      <c r="K24" s="156"/>
      <c r="L24" s="157"/>
      <c r="M24" s="155">
        <v>6</v>
      </c>
      <c r="N24" s="158"/>
      <c r="O24" s="159"/>
      <c r="P24" s="32"/>
      <c r="Q24" s="32"/>
      <c r="R24" s="32"/>
    </row>
    <row r="25" spans="1:18" ht="15.75" customHeight="1" x14ac:dyDescent="0.25">
      <c r="A25" s="75" t="s">
        <v>113</v>
      </c>
      <c r="B25" s="139"/>
      <c r="C25" s="139"/>
      <c r="D25" s="139"/>
      <c r="E25" s="139"/>
      <c r="F25" s="139"/>
      <c r="G25" s="139">
        <v>2</v>
      </c>
      <c r="H25" s="140">
        <v>1</v>
      </c>
      <c r="I25" s="147"/>
      <c r="J25" s="148"/>
      <c r="K25" s="156"/>
      <c r="L25" s="157"/>
      <c r="M25" s="155">
        <v>3</v>
      </c>
      <c r="N25" s="158"/>
      <c r="O25" s="159"/>
      <c r="P25" s="32"/>
      <c r="Q25" s="32"/>
      <c r="R25" s="32"/>
    </row>
    <row r="26" spans="1:18" ht="15.75" customHeight="1" x14ac:dyDescent="0.25">
      <c r="A26" s="75" t="s">
        <v>115</v>
      </c>
      <c r="B26" s="139"/>
      <c r="C26" s="139"/>
      <c r="D26" s="139"/>
      <c r="E26" s="139"/>
      <c r="F26" s="139"/>
      <c r="G26" s="139">
        <v>2</v>
      </c>
      <c r="H26" s="140"/>
      <c r="I26" s="147"/>
      <c r="J26" s="148"/>
      <c r="K26" s="156"/>
      <c r="L26" s="157"/>
      <c r="M26" s="155">
        <v>3</v>
      </c>
      <c r="N26" s="158"/>
      <c r="O26" s="159"/>
      <c r="P26" s="32"/>
      <c r="Q26" s="32"/>
      <c r="R26" s="32"/>
    </row>
    <row r="27" spans="1:18" ht="15.75" customHeight="1" x14ac:dyDescent="0.25">
      <c r="A27" s="75" t="s">
        <v>116</v>
      </c>
      <c r="B27" s="139"/>
      <c r="C27" s="139"/>
      <c r="D27" s="139"/>
      <c r="E27" s="139"/>
      <c r="F27" s="139"/>
      <c r="G27" s="139"/>
      <c r="H27" s="140"/>
      <c r="I27" s="161"/>
      <c r="J27" s="162"/>
      <c r="K27" s="163"/>
      <c r="L27" s="164"/>
      <c r="M27" s="155"/>
      <c r="N27" s="165"/>
      <c r="O27" s="166"/>
      <c r="P27" s="32"/>
      <c r="Q27" s="32"/>
      <c r="R27" s="32"/>
    </row>
    <row r="28" spans="1:18" ht="18" customHeight="1" x14ac:dyDescent="0.25">
      <c r="A28" s="31"/>
      <c r="B28" s="244" t="s">
        <v>114</v>
      </c>
      <c r="C28" s="224"/>
      <c r="D28" s="224"/>
      <c r="E28" s="224"/>
      <c r="F28" s="224"/>
      <c r="G28" s="245"/>
      <c r="H28" s="76">
        <f>SUM(H18:H27)</f>
        <v>25</v>
      </c>
      <c r="I28" s="77">
        <f>IF(H23=0,"",H23/B18)</f>
        <v>0.67647058823529416</v>
      </c>
      <c r="J28" s="77">
        <f>IF(H28=0,"",H28/B18)</f>
        <v>0.73529411764705888</v>
      </c>
      <c r="K28" s="77">
        <f>J28-I28</f>
        <v>5.8823529411764719E-2</v>
      </c>
      <c r="L28" s="5"/>
      <c r="M28" s="32"/>
      <c r="N28" s="23"/>
      <c r="O28" s="5"/>
      <c r="P28" s="32"/>
      <c r="Q28" s="32"/>
      <c r="R28" s="32"/>
    </row>
    <row r="29" spans="1:18" ht="12.75" customHeight="1" x14ac:dyDescent="0.2">
      <c r="A29" s="32"/>
      <c r="B29" s="32"/>
      <c r="C29" s="32"/>
      <c r="D29" s="32"/>
      <c r="E29" s="32"/>
      <c r="F29" s="32"/>
      <c r="G29" s="32"/>
      <c r="H29" s="206"/>
      <c r="I29" s="5"/>
      <c r="J29" s="5"/>
      <c r="K29" s="32"/>
      <c r="L29" s="5"/>
      <c r="M29" s="32"/>
      <c r="N29" s="32"/>
      <c r="O29" s="32"/>
      <c r="P29" s="32"/>
      <c r="Q29" s="32"/>
      <c r="R29" s="32"/>
    </row>
    <row r="30" spans="1:18" ht="12.75" customHeight="1" x14ac:dyDescent="0.2">
      <c r="A30" s="32"/>
      <c r="B30" s="32"/>
      <c r="C30" s="32"/>
      <c r="D30" s="32"/>
      <c r="E30" s="32"/>
      <c r="F30" s="32"/>
      <c r="G30" s="32"/>
      <c r="H30" s="206"/>
      <c r="I30" s="5"/>
      <c r="J30" s="5"/>
      <c r="K30" s="32"/>
      <c r="L30" s="5"/>
      <c r="M30" s="32"/>
      <c r="N30" s="32"/>
      <c r="O30" s="32"/>
      <c r="P30" s="32"/>
      <c r="Q30" s="32"/>
      <c r="R30" s="32"/>
    </row>
    <row r="31" spans="1:18" ht="26.25" customHeight="1" x14ac:dyDescent="0.4">
      <c r="A31" s="4"/>
      <c r="B31" s="220" t="s">
        <v>99</v>
      </c>
      <c r="C31" s="221"/>
      <c r="D31" s="221"/>
      <c r="E31" s="221"/>
      <c r="F31" s="221"/>
      <c r="G31" s="221"/>
      <c r="H31" s="72">
        <v>1801</v>
      </c>
      <c r="I31" s="73"/>
      <c r="J31" s="73"/>
      <c r="K31" s="73"/>
      <c r="L31" s="73"/>
      <c r="M31" s="73"/>
      <c r="N31" s="32"/>
      <c r="O31" s="32"/>
      <c r="P31" s="32"/>
      <c r="Q31" s="32"/>
      <c r="R31" s="32"/>
    </row>
    <row r="32" spans="1:18" ht="20.25" customHeight="1" x14ac:dyDescent="0.2">
      <c r="A32" s="222" t="s">
        <v>9</v>
      </c>
      <c r="B32" s="223" t="s">
        <v>100</v>
      </c>
      <c r="C32" s="224"/>
      <c r="D32" s="224"/>
      <c r="E32" s="224"/>
      <c r="F32" s="224"/>
      <c r="G32" s="224"/>
      <c r="H32" s="225" t="s">
        <v>10</v>
      </c>
      <c r="I32" s="219" t="s">
        <v>2</v>
      </c>
      <c r="J32" s="219" t="s">
        <v>3</v>
      </c>
      <c r="K32" s="227" t="s">
        <v>4</v>
      </c>
      <c r="L32" s="219" t="s">
        <v>5</v>
      </c>
      <c r="M32" s="217" t="s">
        <v>6</v>
      </c>
      <c r="N32" s="217" t="s">
        <v>7</v>
      </c>
      <c r="O32" s="219" t="s">
        <v>8</v>
      </c>
      <c r="P32" s="32"/>
      <c r="Q32" s="32"/>
      <c r="R32" s="32"/>
    </row>
    <row r="33" spans="1:18" ht="15.75" customHeight="1" x14ac:dyDescent="0.25">
      <c r="A33" s="218"/>
      <c r="B33" s="74" t="s">
        <v>101</v>
      </c>
      <c r="C33" s="74" t="s">
        <v>102</v>
      </c>
      <c r="D33" s="74" t="s">
        <v>103</v>
      </c>
      <c r="E33" s="74" t="s">
        <v>104</v>
      </c>
      <c r="F33" s="74" t="s">
        <v>105</v>
      </c>
      <c r="G33" s="74" t="s">
        <v>106</v>
      </c>
      <c r="H33" s="226"/>
      <c r="I33" s="218"/>
      <c r="J33" s="218"/>
      <c r="K33" s="218"/>
      <c r="L33" s="218"/>
      <c r="M33" s="218"/>
      <c r="N33" s="218"/>
      <c r="O33" s="218"/>
      <c r="P33" s="32"/>
      <c r="Q33" s="32"/>
      <c r="R33" s="32"/>
    </row>
    <row r="34" spans="1:18" ht="15.75" customHeight="1" x14ac:dyDescent="0.25">
      <c r="A34" s="74">
        <v>1801</v>
      </c>
      <c r="B34" s="139">
        <v>7</v>
      </c>
      <c r="C34" s="139"/>
      <c r="D34" s="139"/>
      <c r="E34" s="139"/>
      <c r="F34" s="139"/>
      <c r="G34" s="139"/>
      <c r="H34" s="140"/>
      <c r="I34" s="141"/>
      <c r="J34" s="142"/>
      <c r="K34" s="143"/>
      <c r="L34" s="144"/>
      <c r="M34" s="145">
        <f>B34</f>
        <v>7</v>
      </c>
      <c r="N34" s="146"/>
      <c r="O34" s="144"/>
      <c r="P34" s="32"/>
      <c r="Q34" s="32"/>
      <c r="R34" s="32"/>
    </row>
    <row r="35" spans="1:18" ht="15.75" customHeight="1" x14ac:dyDescent="0.25">
      <c r="A35" s="74">
        <v>1802</v>
      </c>
      <c r="B35" s="139"/>
      <c r="C35" s="139">
        <v>6</v>
      </c>
      <c r="D35" s="139"/>
      <c r="E35" s="139"/>
      <c r="F35" s="139"/>
      <c r="G35" s="139"/>
      <c r="H35" s="140"/>
      <c r="I35" s="147"/>
      <c r="J35" s="148"/>
      <c r="K35" s="149"/>
      <c r="L35" s="150">
        <f>IF(C35=0,"",C35/B34)</f>
        <v>0.8571428571428571</v>
      </c>
      <c r="M35" s="151">
        <v>6</v>
      </c>
      <c r="N35" s="152">
        <f t="shared" ref="N35:N39" si="2">IF(M35=0,"",M35/M34)</f>
        <v>0.8571428571428571</v>
      </c>
      <c r="O35" s="152">
        <f t="shared" ref="O35:O39" si="3">IF(M35=0,"",100%-N35)</f>
        <v>0.1428571428571429</v>
      </c>
      <c r="P35" s="32"/>
      <c r="Q35" s="32"/>
      <c r="R35" s="32"/>
    </row>
    <row r="36" spans="1:18" ht="15.75" customHeight="1" x14ac:dyDescent="0.25">
      <c r="A36" s="74">
        <v>1901</v>
      </c>
      <c r="B36" s="139"/>
      <c r="C36" s="139"/>
      <c r="D36" s="139">
        <v>6</v>
      </c>
      <c r="E36" s="139"/>
      <c r="F36" s="139"/>
      <c r="G36" s="139"/>
      <c r="H36" s="140"/>
      <c r="I36" s="147"/>
      <c r="J36" s="148"/>
      <c r="K36" s="149"/>
      <c r="L36" s="153">
        <f>IF(D36=0,"",D36/C35)</f>
        <v>1</v>
      </c>
      <c r="M36" s="151">
        <v>6</v>
      </c>
      <c r="N36" s="154">
        <f t="shared" si="2"/>
        <v>1</v>
      </c>
      <c r="O36" s="154">
        <f t="shared" si="3"/>
        <v>0</v>
      </c>
      <c r="P36" s="11">
        <f>M36/M34</f>
        <v>0.8571428571428571</v>
      </c>
      <c r="Q36" s="32"/>
      <c r="R36" s="32"/>
    </row>
    <row r="37" spans="1:18" ht="15.75" customHeight="1" x14ac:dyDescent="0.25">
      <c r="A37" s="74">
        <v>1902</v>
      </c>
      <c r="B37" s="139"/>
      <c r="C37" s="139"/>
      <c r="D37" s="139"/>
      <c r="E37" s="139">
        <v>6</v>
      </c>
      <c r="F37" s="139"/>
      <c r="G37" s="139"/>
      <c r="H37" s="140"/>
      <c r="I37" s="147"/>
      <c r="J37" s="148"/>
      <c r="K37" s="149"/>
      <c r="L37" s="153">
        <f>IF(E37=0,"",E37/D36)</f>
        <v>1</v>
      </c>
      <c r="M37" s="151">
        <v>6</v>
      </c>
      <c r="N37" s="154">
        <f t="shared" si="2"/>
        <v>1</v>
      </c>
      <c r="O37" s="154">
        <f t="shared" si="3"/>
        <v>0</v>
      </c>
      <c r="P37" s="32"/>
      <c r="Q37" s="32"/>
      <c r="R37" s="32"/>
    </row>
    <row r="38" spans="1:18" ht="15.75" customHeight="1" x14ac:dyDescent="0.25">
      <c r="A38" s="74">
        <v>2001</v>
      </c>
      <c r="B38" s="139"/>
      <c r="C38" s="139"/>
      <c r="D38" s="139"/>
      <c r="E38" s="139"/>
      <c r="F38" s="139">
        <v>6</v>
      </c>
      <c r="G38" s="139"/>
      <c r="H38" s="140"/>
      <c r="I38" s="147"/>
      <c r="J38" s="148"/>
      <c r="K38" s="149"/>
      <c r="L38" s="153">
        <f>IF(F38=0,"",F38/E37)</f>
        <v>1</v>
      </c>
      <c r="M38" s="151">
        <v>6</v>
      </c>
      <c r="N38" s="154">
        <f t="shared" si="2"/>
        <v>1</v>
      </c>
      <c r="O38" s="154">
        <f t="shared" si="3"/>
        <v>0</v>
      </c>
      <c r="P38" s="32"/>
      <c r="Q38" s="32"/>
      <c r="R38" s="32"/>
    </row>
    <row r="39" spans="1:18" ht="15.75" customHeight="1" x14ac:dyDescent="0.25">
      <c r="A39" s="74">
        <v>2002</v>
      </c>
      <c r="B39" s="139"/>
      <c r="C39" s="139"/>
      <c r="D39" s="139"/>
      <c r="E39" s="139"/>
      <c r="F39" s="139"/>
      <c r="G39" s="139">
        <v>6</v>
      </c>
      <c r="H39" s="140">
        <v>4</v>
      </c>
      <c r="I39" s="147"/>
      <c r="J39" s="148"/>
      <c r="K39" s="149"/>
      <c r="L39" s="153">
        <f>IF(G39=0,"",G39/F38)</f>
        <v>1</v>
      </c>
      <c r="M39" s="155">
        <v>6</v>
      </c>
      <c r="N39" s="154">
        <f t="shared" si="2"/>
        <v>1</v>
      </c>
      <c r="O39" s="154">
        <f t="shared" si="3"/>
        <v>0</v>
      </c>
      <c r="P39" s="32"/>
      <c r="Q39" s="32"/>
      <c r="R39" s="32"/>
    </row>
    <row r="40" spans="1:18" ht="15.75" customHeight="1" x14ac:dyDescent="0.25">
      <c r="A40" s="75" t="s">
        <v>113</v>
      </c>
      <c r="B40" s="139"/>
      <c r="C40" s="139"/>
      <c r="D40" s="139"/>
      <c r="E40" s="139"/>
      <c r="F40" s="139"/>
      <c r="G40" s="139">
        <v>1</v>
      </c>
      <c r="H40" s="140"/>
      <c r="I40" s="147"/>
      <c r="J40" s="148"/>
      <c r="K40" s="156"/>
      <c r="L40" s="157"/>
      <c r="M40" s="155">
        <v>2</v>
      </c>
      <c r="N40" s="158"/>
      <c r="O40" s="159"/>
      <c r="P40" s="32"/>
      <c r="Q40" s="32"/>
      <c r="R40" s="32"/>
    </row>
    <row r="41" spans="1:18" ht="15.75" customHeight="1" x14ac:dyDescent="0.25">
      <c r="A41" s="75" t="s">
        <v>115</v>
      </c>
      <c r="B41" s="139"/>
      <c r="C41" s="139"/>
      <c r="D41" s="139"/>
      <c r="E41" s="139"/>
      <c r="F41" s="139"/>
      <c r="G41" s="139"/>
      <c r="H41" s="140"/>
      <c r="I41" s="147"/>
      <c r="J41" s="148"/>
      <c r="K41" s="156"/>
      <c r="L41" s="157"/>
      <c r="M41" s="155"/>
      <c r="N41" s="158"/>
      <c r="O41" s="159"/>
      <c r="P41" s="32"/>
      <c r="Q41" s="32"/>
      <c r="R41" s="32"/>
    </row>
    <row r="42" spans="1:18" ht="15.75" customHeight="1" x14ac:dyDescent="0.25">
      <c r="A42" s="75" t="s">
        <v>116</v>
      </c>
      <c r="B42" s="139"/>
      <c r="C42" s="139"/>
      <c r="D42" s="139"/>
      <c r="E42" s="139"/>
      <c r="F42" s="139"/>
      <c r="G42" s="139"/>
      <c r="H42" s="140"/>
      <c r="I42" s="147"/>
      <c r="J42" s="148"/>
      <c r="K42" s="156"/>
      <c r="L42" s="157"/>
      <c r="M42" s="155"/>
      <c r="N42" s="158"/>
      <c r="O42" s="159"/>
      <c r="P42" s="32"/>
      <c r="Q42" s="32"/>
      <c r="R42" s="32"/>
    </row>
    <row r="43" spans="1:18" ht="15.75" customHeight="1" x14ac:dyDescent="0.25">
      <c r="A43" s="75" t="s">
        <v>117</v>
      </c>
      <c r="B43" s="139"/>
      <c r="C43" s="139"/>
      <c r="D43" s="139"/>
      <c r="E43" s="139"/>
      <c r="F43" s="139"/>
      <c r="G43" s="139"/>
      <c r="H43" s="140"/>
      <c r="I43" s="161"/>
      <c r="J43" s="162"/>
      <c r="K43" s="163"/>
      <c r="L43" s="164"/>
      <c r="M43" s="155"/>
      <c r="N43" s="165"/>
      <c r="O43" s="166"/>
      <c r="P43" s="32"/>
      <c r="Q43" s="32"/>
      <c r="R43" s="32"/>
    </row>
    <row r="44" spans="1:18" ht="18" customHeight="1" x14ac:dyDescent="0.25">
      <c r="A44" s="31"/>
      <c r="B44" s="244" t="s">
        <v>114</v>
      </c>
      <c r="C44" s="224"/>
      <c r="D44" s="224"/>
      <c r="E44" s="224"/>
      <c r="F44" s="224"/>
      <c r="G44" s="245"/>
      <c r="H44" s="76">
        <f>SUM(H34:H43)</f>
        <v>4</v>
      </c>
      <c r="I44" s="77">
        <f>IF(H39=0,"",H39/B34)</f>
        <v>0.5714285714285714</v>
      </c>
      <c r="J44" s="77">
        <f>IF(H44=0,"",H44/B34)</f>
        <v>0.5714285714285714</v>
      </c>
      <c r="K44" s="77">
        <f>J44-I44</f>
        <v>0</v>
      </c>
      <c r="L44" s="5"/>
      <c r="M44" s="32"/>
      <c r="N44" s="23"/>
      <c r="O44" s="5"/>
      <c r="P44" s="32"/>
      <c r="Q44" s="32"/>
      <c r="R44" s="32"/>
    </row>
    <row r="45" spans="1:18" ht="12.75" customHeight="1" x14ac:dyDescent="0.2">
      <c r="A45" s="32"/>
      <c r="B45" s="32"/>
      <c r="C45" s="32"/>
      <c r="D45" s="32"/>
      <c r="E45" s="32"/>
      <c r="F45" s="32"/>
      <c r="G45" s="32"/>
      <c r="H45" s="206"/>
      <c r="I45" s="5"/>
      <c r="J45" s="5"/>
      <c r="K45" s="32"/>
      <c r="L45" s="5"/>
      <c r="M45" s="32"/>
      <c r="N45" s="32"/>
      <c r="O45" s="32"/>
      <c r="P45" s="32"/>
      <c r="Q45" s="32"/>
      <c r="R45" s="32"/>
    </row>
    <row r="46" spans="1:18" ht="12.75" customHeight="1" x14ac:dyDescent="0.2">
      <c r="A46" s="32"/>
      <c r="B46" s="32"/>
      <c r="C46" s="32"/>
      <c r="D46" s="32"/>
      <c r="E46" s="32"/>
      <c r="F46" s="32"/>
      <c r="G46" s="32"/>
      <c r="H46" s="206"/>
      <c r="I46" s="5"/>
      <c r="J46" s="5"/>
      <c r="K46" s="32"/>
      <c r="L46" s="5"/>
      <c r="M46" s="32"/>
      <c r="N46" s="32"/>
      <c r="O46" s="32"/>
      <c r="P46" s="32"/>
      <c r="Q46" s="32"/>
      <c r="R46" s="32"/>
    </row>
    <row r="47" spans="1:18" ht="26.25" customHeight="1" x14ac:dyDescent="0.4">
      <c r="A47" s="4"/>
      <c r="B47" s="220" t="s">
        <v>99</v>
      </c>
      <c r="C47" s="221"/>
      <c r="D47" s="221"/>
      <c r="E47" s="221"/>
      <c r="F47" s="221"/>
      <c r="G47" s="221"/>
      <c r="H47" s="72">
        <v>1802</v>
      </c>
      <c r="I47" s="73"/>
      <c r="J47" s="73"/>
      <c r="K47" s="73"/>
      <c r="L47" s="73"/>
      <c r="M47" s="73"/>
      <c r="N47" s="32"/>
      <c r="O47" s="32"/>
      <c r="P47" s="32"/>
      <c r="Q47" s="32"/>
      <c r="R47" s="32"/>
    </row>
    <row r="48" spans="1:18" ht="20.25" customHeight="1" x14ac:dyDescent="0.2">
      <c r="A48" s="222" t="s">
        <v>9</v>
      </c>
      <c r="B48" s="223" t="s">
        <v>100</v>
      </c>
      <c r="C48" s="224"/>
      <c r="D48" s="224"/>
      <c r="E48" s="224"/>
      <c r="F48" s="224"/>
      <c r="G48" s="245"/>
      <c r="H48" s="225" t="s">
        <v>10</v>
      </c>
      <c r="I48" s="219" t="s">
        <v>2</v>
      </c>
      <c r="J48" s="219" t="s">
        <v>3</v>
      </c>
      <c r="K48" s="227" t="s">
        <v>4</v>
      </c>
      <c r="L48" s="219" t="s">
        <v>5</v>
      </c>
      <c r="M48" s="217" t="s">
        <v>6</v>
      </c>
      <c r="N48" s="217" t="s">
        <v>7</v>
      </c>
      <c r="O48" s="219" t="s">
        <v>8</v>
      </c>
      <c r="P48" s="32"/>
      <c r="Q48" s="32"/>
      <c r="R48" s="32"/>
    </row>
    <row r="49" spans="1:18" ht="15.75" customHeight="1" x14ac:dyDescent="0.25">
      <c r="A49" s="218"/>
      <c r="B49" s="74" t="s">
        <v>101</v>
      </c>
      <c r="C49" s="74" t="s">
        <v>102</v>
      </c>
      <c r="D49" s="74" t="s">
        <v>103</v>
      </c>
      <c r="E49" s="74" t="s">
        <v>104</v>
      </c>
      <c r="F49" s="74" t="s">
        <v>105</v>
      </c>
      <c r="G49" s="74" t="s">
        <v>106</v>
      </c>
      <c r="H49" s="226"/>
      <c r="I49" s="218"/>
      <c r="J49" s="218"/>
      <c r="K49" s="218"/>
      <c r="L49" s="218"/>
      <c r="M49" s="218"/>
      <c r="N49" s="218"/>
      <c r="O49" s="218"/>
      <c r="P49" s="32"/>
      <c r="Q49" s="32"/>
      <c r="R49" s="32"/>
    </row>
    <row r="50" spans="1:18" ht="15.75" customHeight="1" x14ac:dyDescent="0.25">
      <c r="A50" s="74">
        <v>1802</v>
      </c>
      <c r="B50" s="139">
        <v>91</v>
      </c>
      <c r="C50" s="139"/>
      <c r="D50" s="139"/>
      <c r="E50" s="139"/>
      <c r="F50" s="139"/>
      <c r="G50" s="139"/>
      <c r="H50" s="140"/>
      <c r="I50" s="141"/>
      <c r="J50" s="142"/>
      <c r="K50" s="143"/>
      <c r="L50" s="144"/>
      <c r="M50" s="145">
        <f>B50</f>
        <v>91</v>
      </c>
      <c r="N50" s="146"/>
      <c r="O50" s="144"/>
      <c r="P50" s="32"/>
      <c r="Q50" s="32"/>
      <c r="R50" s="32"/>
    </row>
    <row r="51" spans="1:18" ht="15.75" customHeight="1" x14ac:dyDescent="0.25">
      <c r="A51" s="74">
        <v>1901</v>
      </c>
      <c r="B51" s="139"/>
      <c r="C51" s="139">
        <v>67</v>
      </c>
      <c r="D51" s="139"/>
      <c r="E51" s="139"/>
      <c r="F51" s="139"/>
      <c r="G51" s="139"/>
      <c r="H51" s="140"/>
      <c r="I51" s="147"/>
      <c r="J51" s="148"/>
      <c r="K51" s="149"/>
      <c r="L51" s="150">
        <f>IF(C51=0,"",C51/B50)</f>
        <v>0.73626373626373631</v>
      </c>
      <c r="M51" s="151">
        <v>70</v>
      </c>
      <c r="N51" s="152">
        <f t="shared" ref="N51:N55" si="4">IF(M51=0,"",M51/M50)</f>
        <v>0.76923076923076927</v>
      </c>
      <c r="O51" s="152">
        <f t="shared" ref="O51:O55" si="5">IF(M51=0,"",100%-N51)</f>
        <v>0.23076923076923073</v>
      </c>
      <c r="P51" s="32"/>
      <c r="Q51" s="32"/>
      <c r="R51" s="32"/>
    </row>
    <row r="52" spans="1:18" ht="15.75" customHeight="1" x14ac:dyDescent="0.25">
      <c r="A52" s="74">
        <v>1902</v>
      </c>
      <c r="B52" s="139"/>
      <c r="C52" s="139"/>
      <c r="D52" s="139">
        <v>62</v>
      </c>
      <c r="E52" s="139"/>
      <c r="F52" s="139"/>
      <c r="G52" s="139"/>
      <c r="H52" s="140"/>
      <c r="I52" s="147"/>
      <c r="J52" s="148"/>
      <c r="K52" s="149"/>
      <c r="L52" s="153">
        <f>IF(D52=0,"",D52/C51)</f>
        <v>0.92537313432835822</v>
      </c>
      <c r="M52" s="151">
        <v>66</v>
      </c>
      <c r="N52" s="154">
        <f t="shared" si="4"/>
        <v>0.94285714285714284</v>
      </c>
      <c r="O52" s="154">
        <f t="shared" si="5"/>
        <v>5.7142857142857162E-2</v>
      </c>
      <c r="P52" s="11">
        <f>M52/M50</f>
        <v>0.72527472527472525</v>
      </c>
      <c r="Q52" s="32"/>
      <c r="R52" s="32"/>
    </row>
    <row r="53" spans="1:18" ht="15.75" customHeight="1" x14ac:dyDescent="0.25">
      <c r="A53" s="74">
        <v>2001</v>
      </c>
      <c r="B53" s="139"/>
      <c r="C53" s="139"/>
      <c r="D53" s="139"/>
      <c r="E53" s="139">
        <v>61</v>
      </c>
      <c r="F53" s="139"/>
      <c r="G53" s="139"/>
      <c r="H53" s="140"/>
      <c r="I53" s="147"/>
      <c r="J53" s="148"/>
      <c r="K53" s="149"/>
      <c r="L53" s="153">
        <f>IF(E53=0,"",E53/D52)</f>
        <v>0.9838709677419355</v>
      </c>
      <c r="M53" s="151">
        <v>66</v>
      </c>
      <c r="N53" s="154">
        <f t="shared" si="4"/>
        <v>1</v>
      </c>
      <c r="O53" s="154">
        <f t="shared" si="5"/>
        <v>0</v>
      </c>
      <c r="P53" s="32"/>
      <c r="Q53" s="32"/>
      <c r="R53" s="32"/>
    </row>
    <row r="54" spans="1:18" ht="15.75" customHeight="1" x14ac:dyDescent="0.25">
      <c r="A54" s="74">
        <v>2002</v>
      </c>
      <c r="B54" s="139"/>
      <c r="C54" s="139"/>
      <c r="D54" s="139"/>
      <c r="E54" s="139"/>
      <c r="F54" s="139">
        <v>58</v>
      </c>
      <c r="G54" s="139"/>
      <c r="H54" s="140"/>
      <c r="I54" s="147"/>
      <c r="J54" s="148"/>
      <c r="K54" s="149"/>
      <c r="L54" s="153">
        <f>IF(F54=0,"",F54/E53)</f>
        <v>0.95081967213114749</v>
      </c>
      <c r="M54" s="151">
        <v>60</v>
      </c>
      <c r="N54" s="154">
        <f t="shared" si="4"/>
        <v>0.90909090909090906</v>
      </c>
      <c r="O54" s="154">
        <f t="shared" si="5"/>
        <v>9.0909090909090939E-2</v>
      </c>
      <c r="P54" s="32"/>
      <c r="Q54" s="32"/>
      <c r="R54" s="32"/>
    </row>
    <row r="55" spans="1:18" ht="15.75" customHeight="1" x14ac:dyDescent="0.25">
      <c r="A55" s="74">
        <v>2101</v>
      </c>
      <c r="B55" s="139"/>
      <c r="C55" s="139"/>
      <c r="D55" s="139"/>
      <c r="E55" s="139"/>
      <c r="F55" s="139"/>
      <c r="G55" s="139">
        <v>55</v>
      </c>
      <c r="H55" s="140">
        <v>43</v>
      </c>
      <c r="I55" s="147"/>
      <c r="J55" s="148"/>
      <c r="K55" s="149"/>
      <c r="L55" s="153">
        <f>IF(G55=0,"",G55/F54)</f>
        <v>0.94827586206896552</v>
      </c>
      <c r="M55" s="155">
        <v>58</v>
      </c>
      <c r="N55" s="154">
        <f t="shared" si="4"/>
        <v>0.96666666666666667</v>
      </c>
      <c r="O55" s="154">
        <f t="shared" si="5"/>
        <v>3.3333333333333326E-2</v>
      </c>
      <c r="P55" s="32"/>
      <c r="Q55" s="32"/>
      <c r="R55" s="32"/>
    </row>
    <row r="56" spans="1:18" ht="15.75" customHeight="1" x14ac:dyDescent="0.25">
      <c r="A56" s="75" t="s">
        <v>115</v>
      </c>
      <c r="B56" s="139"/>
      <c r="C56" s="139"/>
      <c r="D56" s="139"/>
      <c r="E56" s="139"/>
      <c r="F56" s="139"/>
      <c r="G56" s="139">
        <v>17</v>
      </c>
      <c r="H56" s="140">
        <v>7</v>
      </c>
      <c r="I56" s="147"/>
      <c r="J56" s="148"/>
      <c r="K56" s="156"/>
      <c r="L56" s="157"/>
      <c r="M56" s="155">
        <v>18</v>
      </c>
      <c r="N56" s="158"/>
      <c r="O56" s="159"/>
      <c r="P56" s="32"/>
      <c r="Q56" s="32"/>
      <c r="R56" s="32"/>
    </row>
    <row r="57" spans="1:18" ht="15.75" customHeight="1" x14ac:dyDescent="0.25">
      <c r="A57" s="75" t="s">
        <v>116</v>
      </c>
      <c r="B57" s="139"/>
      <c r="C57" s="139"/>
      <c r="D57" s="139"/>
      <c r="E57" s="139"/>
      <c r="F57" s="139"/>
      <c r="G57" s="139"/>
      <c r="H57" s="140"/>
      <c r="I57" s="147"/>
      <c r="J57" s="148"/>
      <c r="K57" s="156"/>
      <c r="L57" s="157"/>
      <c r="M57" s="155"/>
      <c r="N57" s="158"/>
      <c r="O57" s="159"/>
      <c r="P57" s="32"/>
      <c r="Q57" s="32"/>
      <c r="R57" s="32"/>
    </row>
    <row r="58" spans="1:18" ht="15.75" customHeight="1" x14ac:dyDescent="0.25">
      <c r="A58" s="75" t="s">
        <v>117</v>
      </c>
      <c r="B58" s="139"/>
      <c r="C58" s="139"/>
      <c r="D58" s="139"/>
      <c r="E58" s="139"/>
      <c r="F58" s="139"/>
      <c r="G58" s="139"/>
      <c r="H58" s="140"/>
      <c r="I58" s="147"/>
      <c r="J58" s="148"/>
      <c r="K58" s="156"/>
      <c r="L58" s="157"/>
      <c r="M58" s="155"/>
      <c r="N58" s="158"/>
      <c r="O58" s="159"/>
      <c r="P58" s="32"/>
      <c r="Q58" s="32"/>
      <c r="R58" s="32"/>
    </row>
    <row r="59" spans="1:18" ht="15.75" customHeight="1" x14ac:dyDescent="0.25">
      <c r="A59" s="75" t="s">
        <v>132</v>
      </c>
      <c r="B59" s="139"/>
      <c r="C59" s="139"/>
      <c r="D59" s="139"/>
      <c r="E59" s="139"/>
      <c r="F59" s="139"/>
      <c r="G59" s="139"/>
      <c r="H59" s="140"/>
      <c r="I59" s="161"/>
      <c r="J59" s="162"/>
      <c r="K59" s="163"/>
      <c r="L59" s="164"/>
      <c r="M59" s="155"/>
      <c r="N59" s="165"/>
      <c r="O59" s="166"/>
      <c r="P59" s="32"/>
      <c r="Q59" s="32"/>
      <c r="R59" s="32"/>
    </row>
    <row r="60" spans="1:18" ht="18" customHeight="1" x14ac:dyDescent="0.25">
      <c r="A60" s="31"/>
      <c r="B60" s="244" t="s">
        <v>114</v>
      </c>
      <c r="C60" s="224"/>
      <c r="D60" s="224"/>
      <c r="E60" s="224"/>
      <c r="F60" s="224"/>
      <c r="G60" s="245"/>
      <c r="H60" s="76">
        <f>SUM(H50:H59)</f>
        <v>50</v>
      </c>
      <c r="I60" s="77">
        <f>IF(H55=0,"",H55/B50)</f>
        <v>0.47252747252747251</v>
      </c>
      <c r="J60" s="77">
        <f>IF(H60=0,"",H60/B50)</f>
        <v>0.5494505494505495</v>
      </c>
      <c r="K60" s="77">
        <f>J60-I60</f>
        <v>7.6923076923076983E-2</v>
      </c>
      <c r="L60" s="5"/>
      <c r="M60" s="32"/>
      <c r="N60" s="23"/>
      <c r="O60" s="5"/>
      <c r="P60" s="32"/>
      <c r="Q60" s="32"/>
      <c r="R60" s="32"/>
    </row>
    <row r="61" spans="1:18" ht="12.75" customHeight="1" x14ac:dyDescent="0.2">
      <c r="A61" s="32"/>
      <c r="B61" s="32"/>
      <c r="C61" s="32"/>
      <c r="D61" s="32"/>
      <c r="E61" s="32"/>
      <c r="F61" s="32"/>
      <c r="G61" s="32"/>
      <c r="H61" s="206"/>
      <c r="I61" s="5"/>
      <c r="J61" s="5"/>
      <c r="K61" s="32"/>
      <c r="L61" s="5"/>
      <c r="M61" s="32"/>
      <c r="N61" s="32"/>
      <c r="O61" s="32"/>
      <c r="P61" s="32"/>
      <c r="Q61" s="32"/>
      <c r="R61" s="32"/>
    </row>
    <row r="62" spans="1:18" ht="12.75" customHeight="1" x14ac:dyDescent="0.2">
      <c r="A62" s="32"/>
      <c r="B62" s="32"/>
      <c r="C62" s="32"/>
      <c r="D62" s="32"/>
      <c r="E62" s="32"/>
      <c r="F62" s="32"/>
      <c r="G62" s="32"/>
      <c r="H62" s="206"/>
      <c r="I62" s="5"/>
      <c r="J62" s="5"/>
      <c r="K62" s="32"/>
      <c r="L62" s="5"/>
      <c r="M62" s="32"/>
      <c r="N62" s="32"/>
      <c r="O62" s="32"/>
      <c r="P62" s="32"/>
      <c r="Q62" s="32"/>
      <c r="R62" s="32"/>
    </row>
    <row r="63" spans="1:18" ht="26.25" customHeight="1" x14ac:dyDescent="0.4">
      <c r="A63" s="4"/>
      <c r="B63" s="220" t="s">
        <v>99</v>
      </c>
      <c r="C63" s="221"/>
      <c r="D63" s="221"/>
      <c r="E63" s="221"/>
      <c r="F63" s="221"/>
      <c r="G63" s="221"/>
      <c r="H63" s="72">
        <v>1901</v>
      </c>
      <c r="I63" s="73"/>
      <c r="J63" s="73"/>
      <c r="K63" s="73"/>
      <c r="L63" s="73"/>
      <c r="M63" s="73"/>
      <c r="N63" s="32"/>
      <c r="O63" s="32"/>
      <c r="P63" s="32"/>
      <c r="Q63" s="32"/>
      <c r="R63" s="32"/>
    </row>
    <row r="64" spans="1:18" ht="20.25" customHeight="1" x14ac:dyDescent="0.2">
      <c r="A64" s="222" t="s">
        <v>9</v>
      </c>
      <c r="B64" s="223" t="s">
        <v>100</v>
      </c>
      <c r="C64" s="224"/>
      <c r="D64" s="224"/>
      <c r="E64" s="224"/>
      <c r="F64" s="224"/>
      <c r="G64" s="245"/>
      <c r="H64" s="225" t="s">
        <v>10</v>
      </c>
      <c r="I64" s="219" t="s">
        <v>2</v>
      </c>
      <c r="J64" s="219" t="s">
        <v>3</v>
      </c>
      <c r="K64" s="227" t="s">
        <v>4</v>
      </c>
      <c r="L64" s="219" t="s">
        <v>5</v>
      </c>
      <c r="M64" s="217" t="s">
        <v>6</v>
      </c>
      <c r="N64" s="217" t="s">
        <v>7</v>
      </c>
      <c r="O64" s="219" t="s">
        <v>8</v>
      </c>
      <c r="P64" s="32"/>
      <c r="Q64" s="32"/>
      <c r="R64" s="32"/>
    </row>
    <row r="65" spans="1:18" ht="15.75" customHeight="1" x14ac:dyDescent="0.25">
      <c r="A65" s="218"/>
      <c r="B65" s="74" t="s">
        <v>101</v>
      </c>
      <c r="C65" s="74" t="s">
        <v>102</v>
      </c>
      <c r="D65" s="74" t="s">
        <v>103</v>
      </c>
      <c r="E65" s="74" t="s">
        <v>104</v>
      </c>
      <c r="F65" s="74" t="s">
        <v>105</v>
      </c>
      <c r="G65" s="74" t="s">
        <v>106</v>
      </c>
      <c r="H65" s="226"/>
      <c r="I65" s="218"/>
      <c r="J65" s="218"/>
      <c r="K65" s="218"/>
      <c r="L65" s="218"/>
      <c r="M65" s="218"/>
      <c r="N65" s="218"/>
      <c r="O65" s="218"/>
      <c r="P65" s="32"/>
      <c r="Q65" s="32"/>
      <c r="R65" s="32"/>
    </row>
    <row r="66" spans="1:18" ht="15.75" customHeight="1" x14ac:dyDescent="0.25">
      <c r="A66" s="74">
        <v>1901</v>
      </c>
      <c r="B66" s="139">
        <v>18</v>
      </c>
      <c r="C66" s="139"/>
      <c r="D66" s="139"/>
      <c r="E66" s="139"/>
      <c r="F66" s="139"/>
      <c r="G66" s="139"/>
      <c r="H66" s="140"/>
      <c r="I66" s="141"/>
      <c r="J66" s="142"/>
      <c r="K66" s="143"/>
      <c r="L66" s="144"/>
      <c r="M66" s="145">
        <f>B66</f>
        <v>18</v>
      </c>
      <c r="N66" s="146"/>
      <c r="O66" s="144"/>
      <c r="P66" s="32"/>
      <c r="Q66" s="32"/>
      <c r="R66" s="32"/>
    </row>
    <row r="67" spans="1:18" ht="15.75" customHeight="1" x14ac:dyDescent="0.25">
      <c r="A67" s="74">
        <v>1902</v>
      </c>
      <c r="B67" s="139"/>
      <c r="C67" s="139">
        <v>11</v>
      </c>
      <c r="D67" s="139"/>
      <c r="E67" s="139"/>
      <c r="F67" s="139"/>
      <c r="G67" s="139"/>
      <c r="H67" s="140"/>
      <c r="I67" s="147"/>
      <c r="J67" s="148"/>
      <c r="K67" s="149"/>
      <c r="L67" s="150">
        <f>IF(C67=0,"",C67/B66)</f>
        <v>0.61111111111111116</v>
      </c>
      <c r="M67" s="151">
        <v>11</v>
      </c>
      <c r="N67" s="152">
        <f t="shared" ref="N67:N71" si="6">IF(M67=0,"",M67/M66)</f>
        <v>0.61111111111111116</v>
      </c>
      <c r="O67" s="152">
        <f t="shared" ref="O67:O71" si="7">IF(M67=0,"",100%-N67)</f>
        <v>0.38888888888888884</v>
      </c>
      <c r="P67" s="32"/>
      <c r="Q67" s="32"/>
      <c r="R67" s="32"/>
    </row>
    <row r="68" spans="1:18" ht="15.75" customHeight="1" x14ac:dyDescent="0.25">
      <c r="A68" s="74">
        <v>2001</v>
      </c>
      <c r="B68" s="139"/>
      <c r="C68" s="139"/>
      <c r="D68" s="139">
        <v>11</v>
      </c>
      <c r="E68" s="139"/>
      <c r="F68" s="139"/>
      <c r="G68" s="139"/>
      <c r="H68" s="140"/>
      <c r="I68" s="147"/>
      <c r="J68" s="148"/>
      <c r="K68" s="149"/>
      <c r="L68" s="153">
        <f>IF(D68=0,"",D68/C67)</f>
        <v>1</v>
      </c>
      <c r="M68" s="151">
        <v>11</v>
      </c>
      <c r="N68" s="154">
        <f t="shared" si="6"/>
        <v>1</v>
      </c>
      <c r="O68" s="154">
        <f t="shared" si="7"/>
        <v>0</v>
      </c>
      <c r="P68" s="11">
        <f>M68/M66</f>
        <v>0.61111111111111116</v>
      </c>
      <c r="Q68" s="32"/>
      <c r="R68" s="32"/>
    </row>
    <row r="69" spans="1:18" ht="15.75" customHeight="1" x14ac:dyDescent="0.25">
      <c r="A69" s="74">
        <v>2002</v>
      </c>
      <c r="B69" s="139"/>
      <c r="C69" s="139"/>
      <c r="D69" s="139"/>
      <c r="E69" s="139">
        <v>11</v>
      </c>
      <c r="F69" s="139"/>
      <c r="G69" s="139"/>
      <c r="H69" s="140"/>
      <c r="I69" s="147"/>
      <c r="J69" s="148"/>
      <c r="K69" s="149"/>
      <c r="L69" s="153">
        <f>IF(E69=0,"",E69/D68)</f>
        <v>1</v>
      </c>
      <c r="M69" s="151">
        <v>11</v>
      </c>
      <c r="N69" s="154">
        <f t="shared" si="6"/>
        <v>1</v>
      </c>
      <c r="O69" s="154">
        <f t="shared" si="7"/>
        <v>0</v>
      </c>
      <c r="P69" s="32"/>
      <c r="Q69" s="32"/>
      <c r="R69" s="32"/>
    </row>
    <row r="70" spans="1:18" ht="15.75" customHeight="1" x14ac:dyDescent="0.25">
      <c r="A70" s="74">
        <v>2101</v>
      </c>
      <c r="B70" s="139"/>
      <c r="C70" s="139"/>
      <c r="D70" s="139"/>
      <c r="E70" s="139"/>
      <c r="F70" s="139">
        <v>11</v>
      </c>
      <c r="G70" s="139"/>
      <c r="H70" s="140"/>
      <c r="I70" s="147"/>
      <c r="J70" s="148"/>
      <c r="K70" s="149"/>
      <c r="L70" s="153">
        <f>IF(F70=0,"",F70/E69)</f>
        <v>1</v>
      </c>
      <c r="M70" s="151">
        <v>11</v>
      </c>
      <c r="N70" s="154">
        <f t="shared" si="6"/>
        <v>1</v>
      </c>
      <c r="O70" s="154">
        <f t="shared" si="7"/>
        <v>0</v>
      </c>
      <c r="P70" s="32"/>
      <c r="Q70" s="32"/>
      <c r="R70" s="32"/>
    </row>
    <row r="71" spans="1:18" ht="15.75" customHeight="1" x14ac:dyDescent="0.25">
      <c r="A71" s="74">
        <v>2102</v>
      </c>
      <c r="B71" s="139"/>
      <c r="C71" s="139"/>
      <c r="D71" s="139"/>
      <c r="E71" s="139"/>
      <c r="F71" s="139"/>
      <c r="G71" s="139">
        <v>11</v>
      </c>
      <c r="H71" s="140">
        <v>8</v>
      </c>
      <c r="I71" s="147"/>
      <c r="J71" s="148"/>
      <c r="K71" s="149"/>
      <c r="L71" s="153">
        <f>IF(G71=0,"",G71/F70)</f>
        <v>1</v>
      </c>
      <c r="M71" s="155">
        <v>11</v>
      </c>
      <c r="N71" s="154">
        <f t="shared" si="6"/>
        <v>1</v>
      </c>
      <c r="O71" s="154">
        <f t="shared" si="7"/>
        <v>0</v>
      </c>
      <c r="P71" s="32"/>
      <c r="Q71" s="32"/>
      <c r="R71" s="32"/>
    </row>
    <row r="72" spans="1:18" ht="15.75" customHeight="1" x14ac:dyDescent="0.25">
      <c r="A72" s="75" t="s">
        <v>116</v>
      </c>
      <c r="B72" s="139"/>
      <c r="C72" s="139"/>
      <c r="D72" s="139"/>
      <c r="E72" s="139"/>
      <c r="F72" s="139"/>
      <c r="G72" s="139">
        <v>3</v>
      </c>
      <c r="H72" s="140">
        <v>1</v>
      </c>
      <c r="I72" s="147"/>
      <c r="J72" s="148"/>
      <c r="K72" s="156"/>
      <c r="L72" s="157"/>
      <c r="M72" s="155">
        <v>3</v>
      </c>
      <c r="N72" s="158"/>
      <c r="O72" s="159"/>
      <c r="P72" s="32"/>
      <c r="Q72" s="32"/>
      <c r="R72" s="32"/>
    </row>
    <row r="73" spans="1:18" ht="15.75" customHeight="1" x14ac:dyDescent="0.25">
      <c r="A73" s="75" t="s">
        <v>117</v>
      </c>
      <c r="B73" s="139"/>
      <c r="C73" s="139"/>
      <c r="D73" s="139"/>
      <c r="E73" s="139"/>
      <c r="F73" s="139"/>
      <c r="G73" s="139"/>
      <c r="H73" s="140"/>
      <c r="I73" s="147"/>
      <c r="J73" s="148"/>
      <c r="K73" s="156"/>
      <c r="L73" s="157"/>
      <c r="M73" s="155"/>
      <c r="N73" s="158"/>
      <c r="O73" s="159"/>
      <c r="P73" s="32"/>
      <c r="Q73" s="32"/>
      <c r="R73" s="32"/>
    </row>
    <row r="74" spans="1:18" ht="15.75" customHeight="1" x14ac:dyDescent="0.25">
      <c r="A74" s="75" t="s">
        <v>132</v>
      </c>
      <c r="B74" s="139"/>
      <c r="C74" s="139"/>
      <c r="D74" s="139"/>
      <c r="E74" s="139"/>
      <c r="F74" s="139"/>
      <c r="G74" s="139"/>
      <c r="H74" s="140"/>
      <c r="I74" s="147"/>
      <c r="J74" s="148"/>
      <c r="K74" s="156"/>
      <c r="L74" s="157"/>
      <c r="M74" s="155"/>
      <c r="N74" s="158"/>
      <c r="O74" s="159"/>
      <c r="P74" s="32"/>
      <c r="Q74" s="32"/>
      <c r="R74" s="32"/>
    </row>
    <row r="75" spans="1:18" ht="15.75" customHeight="1" x14ac:dyDescent="0.25">
      <c r="A75" s="75" t="s">
        <v>120</v>
      </c>
      <c r="B75" s="139"/>
      <c r="C75" s="139"/>
      <c r="D75" s="139"/>
      <c r="E75" s="139"/>
      <c r="F75" s="139"/>
      <c r="G75" s="139"/>
      <c r="H75" s="140"/>
      <c r="I75" s="161"/>
      <c r="J75" s="162"/>
      <c r="K75" s="163"/>
      <c r="L75" s="164"/>
      <c r="M75" s="155"/>
      <c r="N75" s="165"/>
      <c r="O75" s="166"/>
      <c r="P75" s="32"/>
      <c r="Q75" s="32"/>
      <c r="R75" s="32"/>
    </row>
    <row r="76" spans="1:18" ht="18" customHeight="1" x14ac:dyDescent="0.25">
      <c r="A76" s="31"/>
      <c r="B76" s="244" t="s">
        <v>114</v>
      </c>
      <c r="C76" s="224"/>
      <c r="D76" s="224"/>
      <c r="E76" s="224"/>
      <c r="F76" s="224"/>
      <c r="G76" s="245"/>
      <c r="H76" s="76">
        <f>SUM(H66:H75)</f>
        <v>9</v>
      </c>
      <c r="I76" s="77">
        <f>IF(H71=0,"",H71/B66)</f>
        <v>0.44444444444444442</v>
      </c>
      <c r="J76" s="77">
        <f>IF(H76=0,"",H76/B66)</f>
        <v>0.5</v>
      </c>
      <c r="K76" s="77">
        <f>J76-I76</f>
        <v>5.555555555555558E-2</v>
      </c>
      <c r="L76" s="5"/>
      <c r="M76" s="32"/>
      <c r="N76" s="23"/>
      <c r="O76" s="5"/>
      <c r="P76" s="32"/>
      <c r="Q76" s="32"/>
      <c r="R76" s="32"/>
    </row>
    <row r="77" spans="1:18" ht="12.75" customHeight="1" x14ac:dyDescent="0.2">
      <c r="A77" s="32"/>
      <c r="B77" s="32"/>
      <c r="C77" s="32"/>
      <c r="D77" s="32"/>
      <c r="E77" s="32"/>
      <c r="F77" s="32"/>
      <c r="G77" s="32"/>
      <c r="H77" s="206"/>
      <c r="I77" s="5"/>
      <c r="J77" s="5"/>
      <c r="K77" s="32"/>
      <c r="L77" s="5"/>
      <c r="M77" s="32"/>
      <c r="N77" s="32"/>
      <c r="O77" s="32"/>
      <c r="P77" s="32"/>
      <c r="Q77" s="32"/>
      <c r="R77" s="32"/>
    </row>
    <row r="78" spans="1:18" ht="12.75" customHeight="1" x14ac:dyDescent="0.2">
      <c r="A78" s="32"/>
      <c r="B78" s="32"/>
      <c r="C78" s="32"/>
      <c r="D78" s="32"/>
      <c r="E78" s="32"/>
      <c r="F78" s="32"/>
      <c r="G78" s="32"/>
      <c r="H78" s="206"/>
      <c r="I78" s="5"/>
      <c r="J78" s="5"/>
      <c r="K78" s="32"/>
      <c r="L78" s="5"/>
      <c r="M78" s="32"/>
      <c r="N78" s="32"/>
      <c r="O78" s="32"/>
      <c r="P78" s="32"/>
      <c r="Q78" s="32"/>
      <c r="R78" s="32"/>
    </row>
    <row r="79" spans="1:18" ht="26.25" customHeight="1" x14ac:dyDescent="0.4">
      <c r="A79" s="4"/>
      <c r="B79" s="220" t="s">
        <v>99</v>
      </c>
      <c r="C79" s="221"/>
      <c r="D79" s="221"/>
      <c r="E79" s="221"/>
      <c r="F79" s="221"/>
      <c r="G79" s="221"/>
      <c r="H79" s="72">
        <v>1902</v>
      </c>
      <c r="I79" s="73"/>
      <c r="J79" s="73"/>
      <c r="K79" s="73"/>
      <c r="L79" s="73"/>
      <c r="M79" s="73"/>
      <c r="N79" s="32"/>
      <c r="O79" s="32"/>
      <c r="P79" s="32"/>
      <c r="Q79" s="32"/>
      <c r="R79" s="32"/>
    </row>
    <row r="80" spans="1:18" ht="20.25" customHeight="1" x14ac:dyDescent="0.2">
      <c r="A80" s="222" t="s">
        <v>9</v>
      </c>
      <c r="B80" s="223" t="s">
        <v>100</v>
      </c>
      <c r="C80" s="224"/>
      <c r="D80" s="224"/>
      <c r="E80" s="224"/>
      <c r="F80" s="224"/>
      <c r="G80" s="245"/>
      <c r="H80" s="225" t="s">
        <v>10</v>
      </c>
      <c r="I80" s="219" t="s">
        <v>2</v>
      </c>
      <c r="J80" s="219" t="s">
        <v>3</v>
      </c>
      <c r="K80" s="227" t="s">
        <v>4</v>
      </c>
      <c r="L80" s="219" t="s">
        <v>5</v>
      </c>
      <c r="M80" s="217" t="s">
        <v>6</v>
      </c>
      <c r="N80" s="217" t="s">
        <v>7</v>
      </c>
      <c r="O80" s="219" t="s">
        <v>8</v>
      </c>
      <c r="P80" s="32"/>
      <c r="Q80" s="32"/>
      <c r="R80" s="32"/>
    </row>
    <row r="81" spans="1:18" ht="15.75" customHeight="1" x14ac:dyDescent="0.25">
      <c r="A81" s="218"/>
      <c r="B81" s="74" t="s">
        <v>101</v>
      </c>
      <c r="C81" s="74" t="s">
        <v>102</v>
      </c>
      <c r="D81" s="74" t="s">
        <v>103</v>
      </c>
      <c r="E81" s="74" t="s">
        <v>104</v>
      </c>
      <c r="F81" s="74" t="s">
        <v>105</v>
      </c>
      <c r="G81" s="74" t="s">
        <v>106</v>
      </c>
      <c r="H81" s="226"/>
      <c r="I81" s="218"/>
      <c r="J81" s="218"/>
      <c r="K81" s="218"/>
      <c r="L81" s="218"/>
      <c r="M81" s="218"/>
      <c r="N81" s="218"/>
      <c r="O81" s="218"/>
      <c r="P81" s="32"/>
      <c r="Q81" s="32"/>
      <c r="R81" s="32"/>
    </row>
    <row r="82" spans="1:18" ht="15.75" customHeight="1" x14ac:dyDescent="0.25">
      <c r="A82" s="74">
        <v>1902</v>
      </c>
      <c r="B82" s="139">
        <v>96</v>
      </c>
      <c r="C82" s="139"/>
      <c r="D82" s="139"/>
      <c r="E82" s="139"/>
      <c r="F82" s="139"/>
      <c r="G82" s="139"/>
      <c r="H82" s="140"/>
      <c r="I82" s="141"/>
      <c r="J82" s="142"/>
      <c r="K82" s="143"/>
      <c r="L82" s="144"/>
      <c r="M82" s="145">
        <f>B82</f>
        <v>96</v>
      </c>
      <c r="N82" s="146"/>
      <c r="O82" s="144"/>
      <c r="P82" s="32"/>
      <c r="Q82" s="32"/>
      <c r="R82" s="32"/>
    </row>
    <row r="83" spans="1:18" ht="15.75" customHeight="1" x14ac:dyDescent="0.25">
      <c r="A83" s="74">
        <v>2001</v>
      </c>
      <c r="B83" s="139"/>
      <c r="C83" s="139">
        <v>93</v>
      </c>
      <c r="D83" s="139"/>
      <c r="E83" s="139"/>
      <c r="F83" s="139"/>
      <c r="G83" s="139"/>
      <c r="H83" s="140"/>
      <c r="I83" s="147"/>
      <c r="J83" s="148"/>
      <c r="K83" s="149"/>
      <c r="L83" s="150">
        <f>IF(C83=0,"",C83/B82)</f>
        <v>0.96875</v>
      </c>
      <c r="M83" s="151">
        <v>93</v>
      </c>
      <c r="N83" s="152">
        <f t="shared" ref="N83:N87" si="8">IF(M83=0,"",M83/M82)</f>
        <v>0.96875</v>
      </c>
      <c r="O83" s="152">
        <f t="shared" ref="O83:O87" si="9">IF(M83=0,"",100%-N83)</f>
        <v>3.125E-2</v>
      </c>
      <c r="P83" s="32"/>
      <c r="Q83" s="32"/>
      <c r="R83" s="32"/>
    </row>
    <row r="84" spans="1:18" ht="15.75" customHeight="1" x14ac:dyDescent="0.25">
      <c r="A84" s="74">
        <v>2002</v>
      </c>
      <c r="B84" s="139"/>
      <c r="C84" s="139"/>
      <c r="D84" s="139">
        <v>79</v>
      </c>
      <c r="E84" s="139"/>
      <c r="F84" s="139"/>
      <c r="G84" s="139"/>
      <c r="H84" s="140"/>
      <c r="I84" s="147"/>
      <c r="J84" s="148"/>
      <c r="K84" s="149"/>
      <c r="L84" s="153">
        <f>IF(D84=0,"",D84/C83)</f>
        <v>0.84946236559139787</v>
      </c>
      <c r="M84" s="151">
        <v>87</v>
      </c>
      <c r="N84" s="154">
        <f t="shared" si="8"/>
        <v>0.93548387096774188</v>
      </c>
      <c r="O84" s="154">
        <f t="shared" si="9"/>
        <v>6.4516129032258118E-2</v>
      </c>
      <c r="P84" s="11">
        <f>M84/M82</f>
        <v>0.90625</v>
      </c>
      <c r="Q84" s="32"/>
      <c r="R84" s="32"/>
    </row>
    <row r="85" spans="1:18" ht="15.75" customHeight="1" x14ac:dyDescent="0.25">
      <c r="A85" s="74">
        <v>2101</v>
      </c>
      <c r="B85" s="139"/>
      <c r="C85" s="139"/>
      <c r="D85" s="139"/>
      <c r="E85" s="139">
        <v>71</v>
      </c>
      <c r="F85" s="139"/>
      <c r="G85" s="139"/>
      <c r="H85" s="140"/>
      <c r="I85" s="147"/>
      <c r="J85" s="148"/>
      <c r="K85" s="149"/>
      <c r="L85" s="153">
        <f>IF(E85=0,"",E85/D84)</f>
        <v>0.89873417721518989</v>
      </c>
      <c r="M85" s="151">
        <v>82</v>
      </c>
      <c r="N85" s="154">
        <f t="shared" si="8"/>
        <v>0.94252873563218387</v>
      </c>
      <c r="O85" s="154">
        <f t="shared" si="9"/>
        <v>5.7471264367816133E-2</v>
      </c>
      <c r="P85" s="32"/>
      <c r="Q85" s="32"/>
      <c r="R85" s="32"/>
    </row>
    <row r="86" spans="1:18" ht="15.75" customHeight="1" x14ac:dyDescent="0.25">
      <c r="A86" s="74">
        <v>2102</v>
      </c>
      <c r="B86" s="139"/>
      <c r="C86" s="139"/>
      <c r="D86" s="139"/>
      <c r="E86" s="139"/>
      <c r="F86" s="139">
        <v>67</v>
      </c>
      <c r="G86" s="139"/>
      <c r="H86" s="140"/>
      <c r="I86" s="147"/>
      <c r="J86" s="148"/>
      <c r="K86" s="149"/>
      <c r="L86" s="153">
        <f>IF(F86=0,"",F86/E85)</f>
        <v>0.94366197183098588</v>
      </c>
      <c r="M86" s="151">
        <v>80</v>
      </c>
      <c r="N86" s="154">
        <f t="shared" si="8"/>
        <v>0.97560975609756095</v>
      </c>
      <c r="O86" s="154">
        <f t="shared" si="9"/>
        <v>2.4390243902439046E-2</v>
      </c>
      <c r="P86" s="32"/>
      <c r="Q86" s="32"/>
      <c r="R86" s="32"/>
    </row>
    <row r="87" spans="1:18" ht="15.75" customHeight="1" x14ac:dyDescent="0.25">
      <c r="A87" s="74">
        <v>2201</v>
      </c>
      <c r="B87" s="139"/>
      <c r="C87" s="139"/>
      <c r="D87" s="139"/>
      <c r="E87" s="139"/>
      <c r="F87" s="139"/>
      <c r="G87" s="139">
        <v>65</v>
      </c>
      <c r="H87" s="140">
        <v>58</v>
      </c>
      <c r="I87" s="147"/>
      <c r="J87" s="148"/>
      <c r="K87" s="149"/>
      <c r="L87" s="153">
        <f>IF(G87=0,"",G87/F86)</f>
        <v>0.97014925373134331</v>
      </c>
      <c r="M87" s="155">
        <v>80</v>
      </c>
      <c r="N87" s="154">
        <f t="shared" si="8"/>
        <v>1</v>
      </c>
      <c r="O87" s="154">
        <f t="shared" si="9"/>
        <v>0</v>
      </c>
      <c r="P87" s="32"/>
      <c r="Q87" s="32"/>
      <c r="R87" s="32"/>
    </row>
    <row r="88" spans="1:18" ht="15.75" customHeight="1" x14ac:dyDescent="0.25">
      <c r="A88" s="74">
        <v>2202</v>
      </c>
      <c r="B88" s="139"/>
      <c r="C88" s="139"/>
      <c r="D88" s="139"/>
      <c r="E88" s="139"/>
      <c r="F88" s="139"/>
      <c r="G88" s="139">
        <v>7</v>
      </c>
      <c r="H88" s="140">
        <v>4</v>
      </c>
      <c r="I88" s="147"/>
      <c r="J88" s="148"/>
      <c r="K88" s="156"/>
      <c r="L88" s="157"/>
      <c r="M88" s="155">
        <v>12</v>
      </c>
      <c r="N88" s="158"/>
      <c r="O88" s="159"/>
      <c r="P88" s="32"/>
      <c r="Q88" s="32"/>
      <c r="R88" s="32"/>
    </row>
    <row r="89" spans="1:18" ht="15.75" customHeight="1" x14ac:dyDescent="0.25">
      <c r="A89" s="75" t="s">
        <v>132</v>
      </c>
      <c r="B89" s="139"/>
      <c r="C89" s="139"/>
      <c r="D89" s="139"/>
      <c r="E89" s="139"/>
      <c r="F89" s="139"/>
      <c r="G89" s="139">
        <v>7</v>
      </c>
      <c r="H89" s="140">
        <v>6</v>
      </c>
      <c r="I89" s="147"/>
      <c r="J89" s="148"/>
      <c r="K89" s="156"/>
      <c r="L89" s="157"/>
      <c r="M89" s="155">
        <v>7</v>
      </c>
      <c r="N89" s="158"/>
      <c r="O89" s="159"/>
      <c r="P89" s="32"/>
      <c r="Q89" s="32"/>
      <c r="R89" s="32"/>
    </row>
    <row r="90" spans="1:18" ht="15.75" customHeight="1" x14ac:dyDescent="0.25">
      <c r="A90" s="75" t="s">
        <v>120</v>
      </c>
      <c r="B90" s="139"/>
      <c r="C90" s="139"/>
      <c r="D90" s="139"/>
      <c r="E90" s="139"/>
      <c r="F90" s="139"/>
      <c r="G90" s="139">
        <v>1</v>
      </c>
      <c r="H90" s="140">
        <v>1</v>
      </c>
      <c r="I90" s="147"/>
      <c r="J90" s="148"/>
      <c r="K90" s="156"/>
      <c r="L90" s="157"/>
      <c r="M90" s="155">
        <v>1</v>
      </c>
      <c r="N90" s="158"/>
      <c r="O90" s="159"/>
      <c r="P90" s="32"/>
      <c r="Q90" s="32"/>
      <c r="R90" s="32"/>
    </row>
    <row r="91" spans="1:18" ht="15.75" customHeight="1" x14ac:dyDescent="0.25">
      <c r="A91" s="75" t="s">
        <v>133</v>
      </c>
      <c r="B91" s="139"/>
      <c r="C91" s="139"/>
      <c r="D91" s="139"/>
      <c r="E91" s="139"/>
      <c r="F91" s="139"/>
      <c r="G91" s="139"/>
      <c r="H91" s="140"/>
      <c r="I91" s="161"/>
      <c r="J91" s="162"/>
      <c r="K91" s="163"/>
      <c r="L91" s="164"/>
      <c r="M91" s="155"/>
      <c r="N91" s="165"/>
      <c r="O91" s="166"/>
      <c r="P91" s="32"/>
      <c r="Q91" s="32"/>
      <c r="R91" s="32"/>
    </row>
    <row r="92" spans="1:18" ht="18" customHeight="1" x14ac:dyDescent="0.25">
      <c r="A92" s="31"/>
      <c r="B92" s="244" t="s">
        <v>114</v>
      </c>
      <c r="C92" s="224"/>
      <c r="D92" s="224"/>
      <c r="E92" s="224"/>
      <c r="F92" s="224"/>
      <c r="G92" s="245"/>
      <c r="H92" s="76">
        <f>SUM(H82:H91)</f>
        <v>69</v>
      </c>
      <c r="I92" s="77">
        <f>IF(H87=0,"",H87/B82)</f>
        <v>0.60416666666666663</v>
      </c>
      <c r="J92" s="77">
        <f>IF(H92=0,"",H92/B82)</f>
        <v>0.71875</v>
      </c>
      <c r="K92" s="77">
        <f>J92-I92</f>
        <v>0.11458333333333337</v>
      </c>
      <c r="L92" s="5"/>
      <c r="M92" s="32"/>
      <c r="N92" s="23"/>
      <c r="O92" s="5"/>
      <c r="P92" s="32"/>
      <c r="Q92" s="32"/>
      <c r="R92" s="32"/>
    </row>
    <row r="93" spans="1:18" ht="12.75" customHeight="1" x14ac:dyDescent="0.2">
      <c r="A93" s="32"/>
      <c r="B93" s="32"/>
      <c r="C93" s="32"/>
      <c r="D93" s="32"/>
      <c r="E93" s="32"/>
      <c r="F93" s="32"/>
      <c r="G93" s="32"/>
      <c r="H93" s="206"/>
      <c r="I93" s="5"/>
      <c r="J93" s="5"/>
      <c r="K93" s="32"/>
      <c r="L93" s="5"/>
      <c r="M93" s="32"/>
      <c r="N93" s="32"/>
      <c r="O93" s="32"/>
      <c r="P93" s="32"/>
      <c r="Q93" s="32"/>
      <c r="R93" s="32"/>
    </row>
    <row r="94" spans="1:18" ht="12.75" customHeight="1" x14ac:dyDescent="0.2">
      <c r="A94" s="32"/>
      <c r="B94" s="32"/>
      <c r="C94" s="32"/>
      <c r="D94" s="32"/>
      <c r="E94" s="32"/>
      <c r="F94" s="32"/>
      <c r="G94" s="32"/>
      <c r="H94" s="206"/>
      <c r="I94" s="5"/>
      <c r="J94" s="5"/>
      <c r="K94" s="32"/>
      <c r="L94" s="5"/>
      <c r="M94" s="32"/>
      <c r="N94" s="32"/>
      <c r="O94" s="32"/>
      <c r="P94" s="32"/>
      <c r="Q94" s="32"/>
      <c r="R94" s="32"/>
    </row>
    <row r="95" spans="1:18" ht="26.25" customHeight="1" x14ac:dyDescent="0.4">
      <c r="A95" s="4"/>
      <c r="B95" s="220" t="s">
        <v>99</v>
      </c>
      <c r="C95" s="221"/>
      <c r="D95" s="221"/>
      <c r="E95" s="221"/>
      <c r="F95" s="221"/>
      <c r="G95" s="221"/>
      <c r="H95" s="72">
        <v>2002</v>
      </c>
      <c r="I95" s="73"/>
      <c r="J95" s="73"/>
      <c r="K95" s="73"/>
      <c r="L95" s="73"/>
      <c r="M95" s="73"/>
      <c r="N95" s="32"/>
      <c r="O95" s="32"/>
      <c r="P95" s="32"/>
      <c r="Q95" s="32"/>
      <c r="R95" s="32"/>
    </row>
    <row r="96" spans="1:18" ht="20.25" customHeight="1" x14ac:dyDescent="0.2">
      <c r="A96" s="222" t="s">
        <v>9</v>
      </c>
      <c r="B96" s="223" t="s">
        <v>100</v>
      </c>
      <c r="C96" s="224"/>
      <c r="D96" s="224"/>
      <c r="E96" s="224"/>
      <c r="F96" s="224"/>
      <c r="G96" s="245"/>
      <c r="H96" s="225" t="s">
        <v>10</v>
      </c>
      <c r="I96" s="219" t="s">
        <v>2</v>
      </c>
      <c r="J96" s="219" t="s">
        <v>3</v>
      </c>
      <c r="K96" s="227" t="s">
        <v>4</v>
      </c>
      <c r="L96" s="219" t="s">
        <v>5</v>
      </c>
      <c r="M96" s="217" t="s">
        <v>6</v>
      </c>
      <c r="N96" s="217" t="s">
        <v>7</v>
      </c>
      <c r="O96" s="219" t="s">
        <v>8</v>
      </c>
      <c r="P96" s="32"/>
      <c r="Q96" s="32"/>
      <c r="R96" s="32"/>
    </row>
    <row r="97" spans="1:18" ht="15.75" customHeight="1" x14ac:dyDescent="0.25">
      <c r="A97" s="218"/>
      <c r="B97" s="74" t="s">
        <v>101</v>
      </c>
      <c r="C97" s="74" t="s">
        <v>102</v>
      </c>
      <c r="D97" s="74" t="s">
        <v>103</v>
      </c>
      <c r="E97" s="74" t="s">
        <v>104</v>
      </c>
      <c r="F97" s="74" t="s">
        <v>105</v>
      </c>
      <c r="G97" s="74" t="s">
        <v>106</v>
      </c>
      <c r="H97" s="226"/>
      <c r="I97" s="218"/>
      <c r="J97" s="218"/>
      <c r="K97" s="218"/>
      <c r="L97" s="218"/>
      <c r="M97" s="218"/>
      <c r="N97" s="218"/>
      <c r="O97" s="218"/>
      <c r="P97" s="32"/>
      <c r="Q97" s="32"/>
      <c r="R97" s="32"/>
    </row>
    <row r="98" spans="1:18" ht="15.75" customHeight="1" x14ac:dyDescent="0.25">
      <c r="A98" s="74">
        <v>2002</v>
      </c>
      <c r="B98" s="139">
        <v>124</v>
      </c>
      <c r="C98" s="139"/>
      <c r="D98" s="139"/>
      <c r="E98" s="139"/>
      <c r="F98" s="139"/>
      <c r="G98" s="139"/>
      <c r="H98" s="140"/>
      <c r="I98" s="141"/>
      <c r="J98" s="142"/>
      <c r="K98" s="143"/>
      <c r="L98" s="144"/>
      <c r="M98" s="145">
        <f>B98</f>
        <v>124</v>
      </c>
      <c r="N98" s="146"/>
      <c r="O98" s="144"/>
      <c r="P98" s="32"/>
      <c r="Q98" s="32"/>
      <c r="R98" s="32"/>
    </row>
    <row r="99" spans="1:18" ht="15.75" customHeight="1" x14ac:dyDescent="0.25">
      <c r="A99" s="74">
        <v>2101</v>
      </c>
      <c r="B99" s="139"/>
      <c r="C99" s="139">
        <v>111</v>
      </c>
      <c r="D99" s="139"/>
      <c r="E99" s="139"/>
      <c r="F99" s="139"/>
      <c r="G99" s="139"/>
      <c r="H99" s="140"/>
      <c r="I99" s="147"/>
      <c r="J99" s="148"/>
      <c r="K99" s="149"/>
      <c r="L99" s="150">
        <f>IF(C99=0,"",C99/B98)</f>
        <v>0.89516129032258063</v>
      </c>
      <c r="M99" s="151">
        <v>111</v>
      </c>
      <c r="N99" s="152">
        <f t="shared" ref="N99:N103" si="10">IF(M99=0,"",M99/M98)</f>
        <v>0.89516129032258063</v>
      </c>
      <c r="O99" s="152">
        <f t="shared" ref="O99:O103" si="11">IF(M99=0,"",100%-N99)</f>
        <v>0.10483870967741937</v>
      </c>
      <c r="P99" s="32"/>
      <c r="Q99" s="32"/>
      <c r="R99" s="32"/>
    </row>
    <row r="100" spans="1:18" ht="15.75" customHeight="1" x14ac:dyDescent="0.25">
      <c r="A100" s="74">
        <v>2102</v>
      </c>
      <c r="B100" s="139"/>
      <c r="C100" s="139"/>
      <c r="D100" s="139">
        <v>103</v>
      </c>
      <c r="E100" s="139"/>
      <c r="F100" s="139"/>
      <c r="G100" s="139"/>
      <c r="H100" s="140"/>
      <c r="I100" s="147"/>
      <c r="J100" s="148"/>
      <c r="K100" s="149"/>
      <c r="L100" s="153">
        <f>IF(D100=0,"",D100/C99)</f>
        <v>0.92792792792792789</v>
      </c>
      <c r="M100" s="151">
        <v>107</v>
      </c>
      <c r="N100" s="154">
        <f t="shared" si="10"/>
        <v>0.963963963963964</v>
      </c>
      <c r="O100" s="154">
        <f t="shared" si="11"/>
        <v>3.6036036036036001E-2</v>
      </c>
      <c r="P100" s="123">
        <f>M100/M98</f>
        <v>0.86290322580645162</v>
      </c>
      <c r="Q100" s="32"/>
      <c r="R100" s="32"/>
    </row>
    <row r="101" spans="1:18" ht="15.75" customHeight="1" x14ac:dyDescent="0.25">
      <c r="A101" s="74">
        <v>2201</v>
      </c>
      <c r="B101" s="139"/>
      <c r="C101" s="139"/>
      <c r="D101" s="139"/>
      <c r="E101" s="139">
        <v>97</v>
      </c>
      <c r="F101" s="139"/>
      <c r="G101" s="139"/>
      <c r="H101" s="140"/>
      <c r="I101" s="147"/>
      <c r="J101" s="148"/>
      <c r="K101" s="149"/>
      <c r="L101" s="153">
        <f>IF(E101=0,"",E101/D100)</f>
        <v>0.94174757281553401</v>
      </c>
      <c r="M101" s="151">
        <v>103</v>
      </c>
      <c r="N101" s="154">
        <f t="shared" si="10"/>
        <v>0.96261682242990654</v>
      </c>
      <c r="O101" s="154">
        <f t="shared" si="11"/>
        <v>3.7383177570093462E-2</v>
      </c>
      <c r="P101" s="32"/>
      <c r="Q101" s="32"/>
      <c r="R101" s="32"/>
    </row>
    <row r="102" spans="1:18" ht="15.75" customHeight="1" x14ac:dyDescent="0.25">
      <c r="A102" s="74">
        <v>2202</v>
      </c>
      <c r="B102" s="139"/>
      <c r="C102" s="139"/>
      <c r="D102" s="139"/>
      <c r="E102" s="139"/>
      <c r="F102" s="139">
        <v>91</v>
      </c>
      <c r="G102" s="139"/>
      <c r="H102" s="140"/>
      <c r="I102" s="147"/>
      <c r="J102" s="148"/>
      <c r="K102" s="149"/>
      <c r="L102" s="153">
        <f>IF(F102=0,"",F102/E101)</f>
        <v>0.93814432989690721</v>
      </c>
      <c r="M102" s="151">
        <v>96</v>
      </c>
      <c r="N102" s="154">
        <f t="shared" si="10"/>
        <v>0.93203883495145634</v>
      </c>
      <c r="O102" s="154">
        <f t="shared" si="11"/>
        <v>6.7961165048543659E-2</v>
      </c>
      <c r="P102" s="32"/>
      <c r="Q102" s="32"/>
      <c r="R102" s="32"/>
    </row>
    <row r="103" spans="1:18" ht="15.75" customHeight="1" x14ac:dyDescent="0.25">
      <c r="A103" s="74">
        <v>2301</v>
      </c>
      <c r="B103" s="139"/>
      <c r="C103" s="139"/>
      <c r="D103" s="139"/>
      <c r="E103" s="139"/>
      <c r="F103" s="139"/>
      <c r="G103" s="139">
        <v>91</v>
      </c>
      <c r="H103" s="140">
        <v>84</v>
      </c>
      <c r="I103" s="147"/>
      <c r="J103" s="148"/>
      <c r="K103" s="149"/>
      <c r="L103" s="153">
        <f>IF(G103=0,"",G103/F102)</f>
        <v>1</v>
      </c>
      <c r="M103" s="155">
        <v>94</v>
      </c>
      <c r="N103" s="154">
        <f t="shared" si="10"/>
        <v>0.97916666666666663</v>
      </c>
      <c r="O103" s="154">
        <f t="shared" si="11"/>
        <v>2.083333333333337E-2</v>
      </c>
      <c r="P103" s="32"/>
      <c r="Q103" s="32"/>
      <c r="R103" s="32"/>
    </row>
    <row r="104" spans="1:18" ht="15.75" customHeight="1" x14ac:dyDescent="0.25">
      <c r="A104" s="75" t="s">
        <v>120</v>
      </c>
      <c r="B104" s="139"/>
      <c r="C104" s="139"/>
      <c r="D104" s="139"/>
      <c r="E104" s="139"/>
      <c r="F104" s="139"/>
      <c r="G104" s="139">
        <v>7</v>
      </c>
      <c r="H104" s="140">
        <v>2</v>
      </c>
      <c r="I104" s="147"/>
      <c r="J104" s="148"/>
      <c r="K104" s="156"/>
      <c r="L104" s="157"/>
      <c r="M104" s="155">
        <v>7</v>
      </c>
      <c r="N104" s="158"/>
      <c r="O104" s="159"/>
      <c r="P104" s="32"/>
      <c r="Q104" s="32"/>
      <c r="R104" s="32"/>
    </row>
    <row r="105" spans="1:18" ht="15.75" customHeight="1" x14ac:dyDescent="0.25">
      <c r="A105" s="75" t="s">
        <v>133</v>
      </c>
      <c r="B105" s="139"/>
      <c r="C105" s="139"/>
      <c r="D105" s="139"/>
      <c r="E105" s="139"/>
      <c r="F105" s="139"/>
      <c r="G105" s="139">
        <v>4</v>
      </c>
      <c r="H105" s="140">
        <v>2</v>
      </c>
      <c r="I105" s="147"/>
      <c r="J105" s="148"/>
      <c r="K105" s="156"/>
      <c r="L105" s="157"/>
      <c r="M105" s="155">
        <v>4</v>
      </c>
      <c r="N105" s="158"/>
      <c r="O105" s="159"/>
      <c r="P105" s="32"/>
      <c r="Q105" s="32"/>
      <c r="R105" s="32"/>
    </row>
    <row r="106" spans="1:18" ht="15.75" customHeight="1" x14ac:dyDescent="0.25">
      <c r="A106" s="75" t="s">
        <v>124</v>
      </c>
      <c r="B106" s="139"/>
      <c r="C106" s="139"/>
      <c r="D106" s="139"/>
      <c r="E106" s="139"/>
      <c r="F106" s="139"/>
      <c r="G106" s="139">
        <v>1</v>
      </c>
      <c r="H106" s="140">
        <v>1</v>
      </c>
      <c r="I106" s="147"/>
      <c r="J106" s="148"/>
      <c r="K106" s="156"/>
      <c r="L106" s="157"/>
      <c r="M106" s="155">
        <v>1</v>
      </c>
      <c r="N106" s="158"/>
      <c r="O106" s="159"/>
      <c r="P106" s="32"/>
      <c r="Q106" s="32"/>
      <c r="R106" s="32"/>
    </row>
    <row r="107" spans="1:18" ht="15.75" customHeight="1" x14ac:dyDescent="0.25">
      <c r="A107" s="75" t="s">
        <v>135</v>
      </c>
      <c r="B107" s="139"/>
      <c r="C107" s="139"/>
      <c r="D107" s="139"/>
      <c r="E107" s="139"/>
      <c r="F107" s="139"/>
      <c r="G107" s="139"/>
      <c r="H107" s="140"/>
      <c r="I107" s="161"/>
      <c r="J107" s="162"/>
      <c r="K107" s="163"/>
      <c r="L107" s="164"/>
      <c r="M107" s="155"/>
      <c r="N107" s="165"/>
      <c r="O107" s="166"/>
      <c r="P107" s="32"/>
      <c r="Q107" s="32"/>
      <c r="R107" s="32"/>
    </row>
    <row r="108" spans="1:18" ht="18" customHeight="1" x14ac:dyDescent="0.25">
      <c r="A108" s="31"/>
      <c r="B108" s="244" t="s">
        <v>114</v>
      </c>
      <c r="C108" s="224"/>
      <c r="D108" s="224"/>
      <c r="E108" s="224"/>
      <c r="F108" s="224"/>
      <c r="G108" s="245"/>
      <c r="H108" s="76">
        <f>SUM(H98:H107)</f>
        <v>89</v>
      </c>
      <c r="I108" s="77">
        <f>IF(H103=0,"",H103/B98)</f>
        <v>0.67741935483870963</v>
      </c>
      <c r="J108" s="77">
        <f>IF(H108=0,"",H108/B98)</f>
        <v>0.717741935483871</v>
      </c>
      <c r="K108" s="77">
        <f>J108-I108</f>
        <v>4.0322580645161366E-2</v>
      </c>
      <c r="L108" s="5"/>
      <c r="M108" s="32"/>
      <c r="N108" s="23"/>
      <c r="O108" s="5"/>
      <c r="P108" s="32"/>
      <c r="Q108" s="32"/>
      <c r="R108" s="32"/>
    </row>
    <row r="109" spans="1:18" ht="12.75" customHeight="1" x14ac:dyDescent="0.2"/>
    <row r="110" spans="1:18" ht="12.75" customHeight="1" x14ac:dyDescent="0.2"/>
    <row r="111" spans="1:18" ht="26.25" customHeight="1" x14ac:dyDescent="0.4">
      <c r="A111" s="4"/>
      <c r="B111" s="220" t="s">
        <v>99</v>
      </c>
      <c r="C111" s="221"/>
      <c r="D111" s="221"/>
      <c r="E111" s="221"/>
      <c r="F111" s="221"/>
      <c r="G111" s="221"/>
      <c r="H111" s="72">
        <v>2102</v>
      </c>
      <c r="I111" s="73"/>
      <c r="J111" s="73"/>
      <c r="K111" s="73"/>
      <c r="L111" s="73"/>
      <c r="M111" s="73"/>
      <c r="N111" s="32"/>
      <c r="O111" s="32"/>
      <c r="P111" s="32"/>
    </row>
    <row r="112" spans="1:18" ht="20.25" customHeight="1" x14ac:dyDescent="0.2">
      <c r="A112" s="222" t="s">
        <v>9</v>
      </c>
      <c r="B112" s="223" t="s">
        <v>100</v>
      </c>
      <c r="C112" s="224"/>
      <c r="D112" s="224"/>
      <c r="E112" s="224"/>
      <c r="F112" s="224"/>
      <c r="G112" s="245"/>
      <c r="H112" s="225" t="s">
        <v>10</v>
      </c>
      <c r="I112" s="219" t="s">
        <v>2</v>
      </c>
      <c r="J112" s="219" t="s">
        <v>3</v>
      </c>
      <c r="K112" s="227" t="s">
        <v>4</v>
      </c>
      <c r="L112" s="219" t="s">
        <v>5</v>
      </c>
      <c r="M112" s="217" t="s">
        <v>6</v>
      </c>
      <c r="N112" s="217" t="s">
        <v>7</v>
      </c>
      <c r="O112" s="219" t="s">
        <v>8</v>
      </c>
      <c r="P112" s="32"/>
    </row>
    <row r="113" spans="1:16" ht="15.75" customHeight="1" x14ac:dyDescent="0.25">
      <c r="A113" s="218"/>
      <c r="B113" s="74" t="s">
        <v>101</v>
      </c>
      <c r="C113" s="74" t="s">
        <v>102</v>
      </c>
      <c r="D113" s="74" t="s">
        <v>103</v>
      </c>
      <c r="E113" s="74" t="s">
        <v>104</v>
      </c>
      <c r="F113" s="74" t="s">
        <v>105</v>
      </c>
      <c r="G113" s="74" t="s">
        <v>106</v>
      </c>
      <c r="H113" s="226"/>
      <c r="I113" s="218"/>
      <c r="J113" s="218"/>
      <c r="K113" s="218"/>
      <c r="L113" s="218"/>
      <c r="M113" s="218"/>
      <c r="N113" s="218"/>
      <c r="O113" s="218"/>
      <c r="P113" s="32"/>
    </row>
    <row r="114" spans="1:16" ht="15.75" customHeight="1" x14ac:dyDescent="0.25">
      <c r="A114" s="74">
        <v>2102</v>
      </c>
      <c r="B114" s="139">
        <v>145</v>
      </c>
      <c r="C114" s="139"/>
      <c r="D114" s="139"/>
      <c r="E114" s="139"/>
      <c r="F114" s="139"/>
      <c r="G114" s="139"/>
      <c r="H114" s="140"/>
      <c r="I114" s="141"/>
      <c r="J114" s="142"/>
      <c r="K114" s="143"/>
      <c r="L114" s="144"/>
      <c r="M114" s="145">
        <f>B114</f>
        <v>145</v>
      </c>
      <c r="N114" s="146"/>
      <c r="O114" s="144"/>
      <c r="P114" s="32"/>
    </row>
    <row r="115" spans="1:16" ht="15.75" customHeight="1" x14ac:dyDescent="0.25">
      <c r="A115" s="74">
        <v>2201</v>
      </c>
      <c r="B115" s="139"/>
      <c r="C115" s="139">
        <v>121</v>
      </c>
      <c r="D115" s="139"/>
      <c r="E115" s="139"/>
      <c r="F115" s="139"/>
      <c r="G115" s="139"/>
      <c r="H115" s="140"/>
      <c r="I115" s="147"/>
      <c r="J115" s="148"/>
      <c r="K115" s="149"/>
      <c r="L115" s="150">
        <f>IF(C115=0,"",C115/B114)</f>
        <v>0.83448275862068966</v>
      </c>
      <c r="M115" s="151">
        <v>122</v>
      </c>
      <c r="N115" s="152">
        <f t="shared" ref="N115:N119" si="12">IF(M115=0,"",M115/M114)</f>
        <v>0.8413793103448276</v>
      </c>
      <c r="O115" s="152">
        <f t="shared" ref="O115:O119" si="13">IF(M115=0,"",100%-N115)</f>
        <v>0.1586206896551724</v>
      </c>
      <c r="P115" s="32"/>
    </row>
    <row r="116" spans="1:16" ht="15.75" customHeight="1" x14ac:dyDescent="0.25">
      <c r="A116" s="74">
        <v>2202</v>
      </c>
      <c r="B116" s="139"/>
      <c r="C116" s="139"/>
      <c r="D116" s="139">
        <v>105</v>
      </c>
      <c r="E116" s="139"/>
      <c r="F116" s="139"/>
      <c r="G116" s="139"/>
      <c r="H116" s="140"/>
      <c r="I116" s="147"/>
      <c r="J116" s="148"/>
      <c r="K116" s="149"/>
      <c r="L116" s="153">
        <f>IF(D116=0,"",D116/C115)</f>
        <v>0.86776859504132231</v>
      </c>
      <c r="M116" s="151">
        <v>112</v>
      </c>
      <c r="N116" s="154">
        <f t="shared" si="12"/>
        <v>0.91803278688524592</v>
      </c>
      <c r="O116" s="154">
        <f t="shared" si="13"/>
        <v>8.1967213114754078E-2</v>
      </c>
      <c r="P116" s="11">
        <f>M116/M114</f>
        <v>0.77241379310344827</v>
      </c>
    </row>
    <row r="117" spans="1:16" ht="15.75" customHeight="1" x14ac:dyDescent="0.25">
      <c r="A117" s="74">
        <v>2301</v>
      </c>
      <c r="B117" s="139"/>
      <c r="C117" s="139"/>
      <c r="D117" s="139"/>
      <c r="E117" s="139">
        <v>105</v>
      </c>
      <c r="F117" s="139"/>
      <c r="G117" s="139"/>
      <c r="H117" s="140"/>
      <c r="I117" s="147"/>
      <c r="J117" s="148"/>
      <c r="K117" s="149"/>
      <c r="L117" s="153">
        <f>IF(E117=0,"",E117/D116)</f>
        <v>1</v>
      </c>
      <c r="M117" s="151">
        <v>112</v>
      </c>
      <c r="N117" s="154">
        <f t="shared" si="12"/>
        <v>1</v>
      </c>
      <c r="O117" s="154">
        <f t="shared" si="13"/>
        <v>0</v>
      </c>
      <c r="P117" s="32"/>
    </row>
    <row r="118" spans="1:16" ht="15.75" customHeight="1" x14ac:dyDescent="0.25">
      <c r="A118" s="74">
        <v>2302</v>
      </c>
      <c r="B118" s="139"/>
      <c r="C118" s="139"/>
      <c r="D118" s="139"/>
      <c r="E118" s="139"/>
      <c r="F118" s="139">
        <v>103</v>
      </c>
      <c r="G118" s="139"/>
      <c r="H118" s="140"/>
      <c r="I118" s="147"/>
      <c r="J118" s="148"/>
      <c r="K118" s="149"/>
      <c r="L118" s="153">
        <f>IF(F118=0,"",F118/E117)</f>
        <v>0.98095238095238091</v>
      </c>
      <c r="M118" s="151">
        <v>107</v>
      </c>
      <c r="N118" s="154">
        <f t="shared" si="12"/>
        <v>0.9553571428571429</v>
      </c>
      <c r="O118" s="154">
        <f t="shared" si="13"/>
        <v>4.4642857142857095E-2</v>
      </c>
      <c r="P118" s="32"/>
    </row>
    <row r="119" spans="1:16" ht="15.75" customHeight="1" x14ac:dyDescent="0.25">
      <c r="A119" s="74">
        <v>2401</v>
      </c>
      <c r="B119" s="139"/>
      <c r="C119" s="139"/>
      <c r="D119" s="139"/>
      <c r="E119" s="139"/>
      <c r="F119" s="139"/>
      <c r="G119" s="139">
        <v>103</v>
      </c>
      <c r="H119" s="140">
        <v>91</v>
      </c>
      <c r="I119" s="147"/>
      <c r="J119" s="148"/>
      <c r="K119" s="149"/>
      <c r="L119" s="153">
        <f>IF(G119=0,"",G119/F118)</f>
        <v>1</v>
      </c>
      <c r="M119" s="155">
        <v>107</v>
      </c>
      <c r="N119" s="154">
        <f t="shared" si="12"/>
        <v>1</v>
      </c>
      <c r="O119" s="154">
        <f t="shared" si="13"/>
        <v>0</v>
      </c>
      <c r="P119" s="32"/>
    </row>
    <row r="120" spans="1:16" ht="15.75" customHeight="1" x14ac:dyDescent="0.25">
      <c r="A120" s="75" t="s">
        <v>124</v>
      </c>
      <c r="B120" s="139"/>
      <c r="C120" s="139"/>
      <c r="D120" s="139"/>
      <c r="E120" s="139"/>
      <c r="F120" s="139"/>
      <c r="G120" s="139">
        <v>7</v>
      </c>
      <c r="H120" s="140">
        <v>4</v>
      </c>
      <c r="I120" s="147"/>
      <c r="J120" s="148"/>
      <c r="K120" s="156"/>
      <c r="L120" s="157"/>
      <c r="M120" s="155">
        <v>7</v>
      </c>
      <c r="N120" s="158"/>
      <c r="O120" s="159"/>
      <c r="P120" s="32"/>
    </row>
    <row r="121" spans="1:16" ht="15.75" customHeight="1" x14ac:dyDescent="0.25">
      <c r="A121" s="75" t="s">
        <v>135</v>
      </c>
      <c r="B121" s="139"/>
      <c r="C121" s="139"/>
      <c r="D121" s="139"/>
      <c r="E121" s="139"/>
      <c r="F121" s="139"/>
      <c r="G121" s="139">
        <v>5</v>
      </c>
      <c r="H121" s="140">
        <v>2</v>
      </c>
      <c r="I121" s="147"/>
      <c r="J121" s="148"/>
      <c r="K121" s="156"/>
      <c r="L121" s="157"/>
      <c r="M121" s="155">
        <v>5</v>
      </c>
      <c r="N121" s="158"/>
      <c r="O121" s="159"/>
      <c r="P121" s="32"/>
    </row>
    <row r="122" spans="1:16" ht="15.75" customHeight="1" x14ac:dyDescent="0.25">
      <c r="A122" s="75" t="s">
        <v>118</v>
      </c>
      <c r="B122" s="139"/>
      <c r="C122" s="139"/>
      <c r="D122" s="139"/>
      <c r="E122" s="139"/>
      <c r="F122" s="139"/>
      <c r="G122" s="139">
        <v>2</v>
      </c>
      <c r="H122" s="140">
        <v>1</v>
      </c>
      <c r="I122" s="147"/>
      <c r="J122" s="148"/>
      <c r="K122" s="156"/>
      <c r="L122" s="157"/>
      <c r="M122" s="155">
        <v>2</v>
      </c>
      <c r="N122" s="158"/>
      <c r="O122" s="159"/>
      <c r="P122" s="32"/>
    </row>
    <row r="123" spans="1:16" ht="15.75" customHeight="1" x14ac:dyDescent="0.25">
      <c r="A123" s="75" t="s">
        <v>138</v>
      </c>
      <c r="B123" s="139"/>
      <c r="C123" s="139"/>
      <c r="D123" s="139"/>
      <c r="E123" s="139"/>
      <c r="F123" s="139"/>
      <c r="G123" s="139"/>
      <c r="H123" s="140"/>
      <c r="I123" s="161"/>
      <c r="J123" s="162"/>
      <c r="K123" s="163"/>
      <c r="L123" s="164"/>
      <c r="M123" s="155"/>
      <c r="N123" s="165"/>
      <c r="O123" s="166"/>
      <c r="P123" s="32"/>
    </row>
    <row r="124" spans="1:16" ht="18" customHeight="1" x14ac:dyDescent="0.25">
      <c r="A124" s="31"/>
      <c r="B124" s="244" t="s">
        <v>114</v>
      </c>
      <c r="C124" s="224"/>
      <c r="D124" s="224"/>
      <c r="E124" s="224"/>
      <c r="F124" s="224"/>
      <c r="G124" s="245"/>
      <c r="H124" s="76">
        <f>SUM(H114:H123)</f>
        <v>98</v>
      </c>
      <c r="I124" s="77">
        <f>IF(H119=0,"",H119/B114)</f>
        <v>0.62758620689655176</v>
      </c>
      <c r="J124" s="77">
        <f>IF(H124=0,"",H124/B114)</f>
        <v>0.67586206896551726</v>
      </c>
      <c r="K124" s="77">
        <f>J124-I124</f>
        <v>4.8275862068965503E-2</v>
      </c>
      <c r="L124" s="5"/>
      <c r="M124" s="32"/>
      <c r="N124" s="23"/>
      <c r="O124" s="5"/>
      <c r="P124" s="32"/>
    </row>
    <row r="125" spans="1:16" ht="12.75" customHeight="1" x14ac:dyDescent="0.2"/>
    <row r="126" spans="1:16" ht="12.75" customHeight="1" x14ac:dyDescent="0.2"/>
    <row r="127" spans="1:16" ht="26.25" x14ac:dyDescent="0.4">
      <c r="A127" s="4"/>
      <c r="B127" s="220" t="s">
        <v>99</v>
      </c>
      <c r="C127" s="221"/>
      <c r="D127" s="221"/>
      <c r="E127" s="221"/>
      <c r="F127" s="221"/>
      <c r="G127" s="221"/>
      <c r="H127" s="72">
        <v>2202</v>
      </c>
      <c r="I127" s="73"/>
      <c r="J127" s="73"/>
      <c r="K127" s="73"/>
      <c r="L127" s="73"/>
      <c r="M127" s="73"/>
      <c r="N127" s="32"/>
      <c r="O127" s="32"/>
      <c r="P127" s="32"/>
    </row>
    <row r="128" spans="1:16" ht="20.25" x14ac:dyDescent="0.2">
      <c r="A128" s="222" t="s">
        <v>9</v>
      </c>
      <c r="B128" s="223" t="s">
        <v>100</v>
      </c>
      <c r="C128" s="224"/>
      <c r="D128" s="224"/>
      <c r="E128" s="224"/>
      <c r="F128" s="224"/>
      <c r="G128" s="245"/>
      <c r="H128" s="225" t="s">
        <v>10</v>
      </c>
      <c r="I128" s="219" t="s">
        <v>2</v>
      </c>
      <c r="J128" s="219" t="s">
        <v>3</v>
      </c>
      <c r="K128" s="227" t="s">
        <v>4</v>
      </c>
      <c r="L128" s="219" t="s">
        <v>5</v>
      </c>
      <c r="M128" s="217" t="s">
        <v>6</v>
      </c>
      <c r="N128" s="217" t="s">
        <v>7</v>
      </c>
      <c r="O128" s="219" t="s">
        <v>8</v>
      </c>
      <c r="P128" s="32"/>
    </row>
    <row r="129" spans="1:16" ht="15.75" x14ac:dyDescent="0.25">
      <c r="A129" s="218"/>
      <c r="B129" s="74" t="s">
        <v>101</v>
      </c>
      <c r="C129" s="74" t="s">
        <v>102</v>
      </c>
      <c r="D129" s="74" t="s">
        <v>103</v>
      </c>
      <c r="E129" s="74" t="s">
        <v>104</v>
      </c>
      <c r="F129" s="74" t="s">
        <v>105</v>
      </c>
      <c r="G129" s="74" t="s">
        <v>106</v>
      </c>
      <c r="H129" s="226"/>
      <c r="I129" s="218"/>
      <c r="J129" s="218"/>
      <c r="K129" s="218"/>
      <c r="L129" s="218"/>
      <c r="M129" s="218"/>
      <c r="N129" s="218"/>
      <c r="O129" s="218"/>
      <c r="P129" s="32"/>
    </row>
    <row r="130" spans="1:16" ht="15.75" x14ac:dyDescent="0.25">
      <c r="A130" s="74">
        <v>2202</v>
      </c>
      <c r="B130" s="139">
        <v>109</v>
      </c>
      <c r="C130" s="139"/>
      <c r="D130" s="139"/>
      <c r="E130" s="139"/>
      <c r="F130" s="139"/>
      <c r="G130" s="139"/>
      <c r="H130" s="140"/>
      <c r="I130" s="141"/>
      <c r="J130" s="142"/>
      <c r="K130" s="143"/>
      <c r="L130" s="144"/>
      <c r="M130" s="145">
        <f>B130</f>
        <v>109</v>
      </c>
      <c r="N130" s="146"/>
      <c r="O130" s="144"/>
      <c r="P130" s="32"/>
    </row>
    <row r="131" spans="1:16" ht="15.75" x14ac:dyDescent="0.25">
      <c r="A131" s="74">
        <v>2301</v>
      </c>
      <c r="B131" s="139"/>
      <c r="C131" s="139">
        <v>101</v>
      </c>
      <c r="D131" s="139"/>
      <c r="E131" s="139"/>
      <c r="F131" s="139"/>
      <c r="G131" s="139"/>
      <c r="H131" s="140"/>
      <c r="I131" s="147"/>
      <c r="J131" s="148"/>
      <c r="K131" s="149"/>
      <c r="L131" s="150">
        <f>IF(C131=0,"",C131/B130)</f>
        <v>0.92660550458715596</v>
      </c>
      <c r="M131" s="151">
        <v>101</v>
      </c>
      <c r="N131" s="152">
        <f t="shared" ref="N131:N135" si="14">IF(M131=0,"",M131/M130)</f>
        <v>0.92660550458715596</v>
      </c>
      <c r="O131" s="152">
        <f t="shared" ref="O131:O135" si="15">IF(M131=0,"",100%-N131)</f>
        <v>7.3394495412844041E-2</v>
      </c>
      <c r="P131" s="32"/>
    </row>
    <row r="132" spans="1:16" ht="15.75" x14ac:dyDescent="0.25">
      <c r="A132" s="74">
        <v>2302</v>
      </c>
      <c r="B132" s="139"/>
      <c r="C132" s="139"/>
      <c r="D132" s="139">
        <v>93</v>
      </c>
      <c r="E132" s="139"/>
      <c r="F132" s="139"/>
      <c r="G132" s="139"/>
      <c r="H132" s="140"/>
      <c r="I132" s="147"/>
      <c r="J132" s="148"/>
      <c r="K132" s="149"/>
      <c r="L132" s="153">
        <f>IF(D132=0,"",D132/C131)</f>
        <v>0.92079207920792083</v>
      </c>
      <c r="M132" s="151">
        <v>93</v>
      </c>
      <c r="N132" s="154">
        <f t="shared" si="14"/>
        <v>0.92079207920792083</v>
      </c>
      <c r="O132" s="154">
        <f t="shared" si="15"/>
        <v>7.9207920792079167E-2</v>
      </c>
      <c r="P132" s="11">
        <f>M132/M130</f>
        <v>0.85321100917431192</v>
      </c>
    </row>
    <row r="133" spans="1:16" ht="15.75" x14ac:dyDescent="0.25">
      <c r="A133" s="74">
        <v>2401</v>
      </c>
      <c r="B133" s="139"/>
      <c r="C133" s="139"/>
      <c r="D133" s="139"/>
      <c r="E133" s="139">
        <v>89</v>
      </c>
      <c r="F133" s="139"/>
      <c r="G133" s="139"/>
      <c r="H133" s="140"/>
      <c r="I133" s="147"/>
      <c r="J133" s="148"/>
      <c r="K133" s="149"/>
      <c r="L133" s="153">
        <f>IF(E133=0,"",E133/D132)</f>
        <v>0.956989247311828</v>
      </c>
      <c r="M133" s="151">
        <v>93</v>
      </c>
      <c r="N133" s="154">
        <f t="shared" si="14"/>
        <v>1</v>
      </c>
      <c r="O133" s="154">
        <f t="shared" si="15"/>
        <v>0</v>
      </c>
      <c r="P133" s="32"/>
    </row>
    <row r="134" spans="1:16" ht="15.75" x14ac:dyDescent="0.25">
      <c r="A134" s="75" t="s">
        <v>124</v>
      </c>
      <c r="B134" s="139"/>
      <c r="C134" s="139"/>
      <c r="D134" s="139"/>
      <c r="E134" s="139"/>
      <c r="F134" s="139">
        <v>89</v>
      </c>
      <c r="G134" s="139"/>
      <c r="H134" s="140"/>
      <c r="I134" s="147"/>
      <c r="J134" s="148"/>
      <c r="K134" s="149"/>
      <c r="L134" s="153">
        <f>IF(F134=0,"",F134/E133)</f>
        <v>1</v>
      </c>
      <c r="M134" s="151">
        <v>90</v>
      </c>
      <c r="N134" s="154">
        <f t="shared" si="14"/>
        <v>0.967741935483871</v>
      </c>
      <c r="O134" s="154">
        <f t="shared" si="15"/>
        <v>3.2258064516129004E-2</v>
      </c>
      <c r="P134" s="32"/>
    </row>
    <row r="135" spans="1:16" ht="15.75" x14ac:dyDescent="0.25">
      <c r="A135" s="75" t="s">
        <v>135</v>
      </c>
      <c r="B135" s="139"/>
      <c r="C135" s="139"/>
      <c r="D135" s="139"/>
      <c r="E135" s="139"/>
      <c r="F135" s="139"/>
      <c r="G135" s="139">
        <v>84</v>
      </c>
      <c r="H135" s="140">
        <v>70</v>
      </c>
      <c r="I135" s="147"/>
      <c r="J135" s="148"/>
      <c r="K135" s="149"/>
      <c r="L135" s="153">
        <f>IF(G135=0,"",G135/F134)</f>
        <v>0.9438202247191011</v>
      </c>
      <c r="M135" s="155">
        <v>88</v>
      </c>
      <c r="N135" s="154">
        <f t="shared" si="14"/>
        <v>0.97777777777777775</v>
      </c>
      <c r="O135" s="154">
        <f t="shared" si="15"/>
        <v>2.2222222222222254E-2</v>
      </c>
      <c r="P135" s="32"/>
    </row>
    <row r="136" spans="1:16" ht="15.75" x14ac:dyDescent="0.25">
      <c r="A136" s="127">
        <v>2502</v>
      </c>
      <c r="B136" s="139"/>
      <c r="C136" s="139"/>
      <c r="D136" s="139"/>
      <c r="E136" s="139"/>
      <c r="F136" s="139"/>
      <c r="G136" s="139">
        <v>5</v>
      </c>
      <c r="H136" s="140">
        <v>8</v>
      </c>
      <c r="I136" s="147"/>
      <c r="J136" s="148"/>
      <c r="K136" s="156"/>
      <c r="L136" s="157"/>
      <c r="M136" s="155">
        <v>5</v>
      </c>
      <c r="N136" s="158"/>
      <c r="O136" s="159"/>
      <c r="P136" s="32"/>
    </row>
    <row r="137" spans="1:16" ht="15.75" x14ac:dyDescent="0.25">
      <c r="A137" s="127">
        <v>2601</v>
      </c>
      <c r="B137" s="139"/>
      <c r="C137" s="139"/>
      <c r="D137" s="139"/>
      <c r="E137" s="139"/>
      <c r="F137" s="139"/>
      <c r="G137" s="139"/>
      <c r="H137" s="140"/>
      <c r="I137" s="147"/>
      <c r="J137" s="148"/>
      <c r="K137" s="156"/>
      <c r="L137" s="157"/>
      <c r="M137" s="155"/>
      <c r="N137" s="158"/>
      <c r="O137" s="159"/>
      <c r="P137" s="32"/>
    </row>
    <row r="138" spans="1:16" ht="15.75" x14ac:dyDescent="0.25">
      <c r="A138" s="75" t="s">
        <v>134</v>
      </c>
      <c r="B138" s="139"/>
      <c r="C138" s="139"/>
      <c r="D138" s="139"/>
      <c r="E138" s="139"/>
      <c r="F138" s="139"/>
      <c r="G138" s="139"/>
      <c r="H138" s="140"/>
      <c r="I138" s="147"/>
      <c r="J138" s="148"/>
      <c r="K138" s="156"/>
      <c r="L138" s="157"/>
      <c r="M138" s="155"/>
      <c r="N138" s="158"/>
      <c r="O138" s="159"/>
      <c r="P138" s="32"/>
    </row>
    <row r="139" spans="1:16" ht="15.75" x14ac:dyDescent="0.25">
      <c r="A139" s="75" t="s">
        <v>136</v>
      </c>
      <c r="B139" s="139"/>
      <c r="C139" s="139"/>
      <c r="D139" s="139"/>
      <c r="E139" s="139"/>
      <c r="F139" s="139"/>
      <c r="G139" s="139"/>
      <c r="H139" s="140"/>
      <c r="I139" s="161"/>
      <c r="J139" s="162"/>
      <c r="K139" s="163"/>
      <c r="L139" s="164"/>
      <c r="M139" s="155"/>
      <c r="N139" s="165"/>
      <c r="O139" s="166"/>
      <c r="P139" s="32"/>
    </row>
    <row r="140" spans="1:16" ht="18" x14ac:dyDescent="0.25">
      <c r="A140" s="31"/>
      <c r="B140" s="244" t="s">
        <v>114</v>
      </c>
      <c r="C140" s="224"/>
      <c r="D140" s="224"/>
      <c r="E140" s="224"/>
      <c r="F140" s="224"/>
      <c r="G140" s="245"/>
      <c r="H140" s="76">
        <f>SUM(H130:H139)</f>
        <v>78</v>
      </c>
      <c r="I140" s="77">
        <f>IF(H135=0,"",H135/B130)</f>
        <v>0.64220183486238536</v>
      </c>
      <c r="J140" s="77">
        <f>IF(H140=0,"",H140/B130)</f>
        <v>0.7155963302752294</v>
      </c>
      <c r="K140" s="77">
        <f>J140-I140</f>
        <v>7.3394495412844041E-2</v>
      </c>
      <c r="L140" s="5"/>
      <c r="M140" s="32"/>
      <c r="N140" s="23"/>
      <c r="O140" s="5"/>
      <c r="P140" s="32"/>
    </row>
    <row r="141" spans="1:16" ht="12.75" customHeight="1" x14ac:dyDescent="0.2"/>
    <row r="142" spans="1:16" ht="12.75" customHeight="1" x14ac:dyDescent="0.2"/>
    <row r="143" spans="1:16" ht="26.25" x14ac:dyDescent="0.4">
      <c r="A143" s="4"/>
      <c r="B143" s="220" t="s">
        <v>99</v>
      </c>
      <c r="C143" s="221"/>
      <c r="D143" s="221"/>
      <c r="E143" s="221"/>
      <c r="F143" s="221"/>
      <c r="G143" s="221"/>
      <c r="H143" s="72">
        <v>2302</v>
      </c>
      <c r="I143" s="73"/>
      <c r="J143" s="73"/>
      <c r="K143" s="73"/>
      <c r="L143" s="73"/>
      <c r="M143" s="73"/>
      <c r="N143" s="32"/>
      <c r="O143" s="32"/>
      <c r="P143" s="32"/>
    </row>
    <row r="144" spans="1:16" ht="20.25" x14ac:dyDescent="0.2">
      <c r="A144" s="222" t="s">
        <v>9</v>
      </c>
      <c r="B144" s="223" t="s">
        <v>100</v>
      </c>
      <c r="C144" s="224"/>
      <c r="D144" s="224"/>
      <c r="E144" s="224"/>
      <c r="F144" s="224"/>
      <c r="G144" s="245"/>
      <c r="H144" s="225" t="s">
        <v>10</v>
      </c>
      <c r="I144" s="219" t="s">
        <v>2</v>
      </c>
      <c r="J144" s="219" t="s">
        <v>3</v>
      </c>
      <c r="K144" s="227" t="s">
        <v>4</v>
      </c>
      <c r="L144" s="219" t="s">
        <v>5</v>
      </c>
      <c r="M144" s="217" t="s">
        <v>6</v>
      </c>
      <c r="N144" s="217" t="s">
        <v>7</v>
      </c>
      <c r="O144" s="219" t="s">
        <v>8</v>
      </c>
      <c r="P144" s="32"/>
    </row>
    <row r="145" spans="1:16" ht="15.75" x14ac:dyDescent="0.25">
      <c r="A145" s="218"/>
      <c r="B145" s="74" t="s">
        <v>101</v>
      </c>
      <c r="C145" s="74" t="s">
        <v>102</v>
      </c>
      <c r="D145" s="74" t="s">
        <v>103</v>
      </c>
      <c r="E145" s="74" t="s">
        <v>104</v>
      </c>
      <c r="F145" s="74" t="s">
        <v>105</v>
      </c>
      <c r="G145" s="74" t="s">
        <v>106</v>
      </c>
      <c r="H145" s="226"/>
      <c r="I145" s="218"/>
      <c r="J145" s="218"/>
      <c r="K145" s="218"/>
      <c r="L145" s="218"/>
      <c r="M145" s="218"/>
      <c r="N145" s="218"/>
      <c r="O145" s="218"/>
      <c r="P145" s="32"/>
    </row>
    <row r="146" spans="1:16" ht="15.75" x14ac:dyDescent="0.25">
      <c r="A146" s="74">
        <v>2302</v>
      </c>
      <c r="B146" s="139">
        <v>123</v>
      </c>
      <c r="C146" s="139"/>
      <c r="D146" s="139"/>
      <c r="E146" s="139"/>
      <c r="F146" s="139"/>
      <c r="G146" s="139"/>
      <c r="H146" s="140"/>
      <c r="I146" s="141"/>
      <c r="J146" s="142"/>
      <c r="K146" s="143"/>
      <c r="L146" s="144"/>
      <c r="M146" s="145">
        <f>B146</f>
        <v>123</v>
      </c>
      <c r="N146" s="146"/>
      <c r="O146" s="144"/>
      <c r="P146" s="32"/>
    </row>
    <row r="147" spans="1:16" ht="15.75" x14ac:dyDescent="0.25">
      <c r="A147" s="74">
        <v>2401</v>
      </c>
      <c r="B147" s="139"/>
      <c r="C147" s="139">
        <v>115</v>
      </c>
      <c r="D147" s="139"/>
      <c r="E147" s="139"/>
      <c r="F147" s="139"/>
      <c r="G147" s="139"/>
      <c r="H147" s="140"/>
      <c r="I147" s="147"/>
      <c r="J147" s="148"/>
      <c r="K147" s="149"/>
      <c r="L147" s="150">
        <f>IF(C147=0,"",C147/B146)</f>
        <v>0.93495934959349591</v>
      </c>
      <c r="M147" s="151">
        <v>123</v>
      </c>
      <c r="N147" s="152">
        <f t="shared" ref="N147:N151" si="16">IF(M147=0,"",M147/M146)</f>
        <v>1</v>
      </c>
      <c r="O147" s="152">
        <f t="shared" ref="O147:O151" si="17">IF(M147=0,"",100%-N147)</f>
        <v>0</v>
      </c>
      <c r="P147" s="32"/>
    </row>
    <row r="148" spans="1:16" ht="15.75" x14ac:dyDescent="0.25">
      <c r="A148" s="74">
        <v>2402</v>
      </c>
      <c r="B148" s="139"/>
      <c r="C148" s="139"/>
      <c r="D148" s="139">
        <v>105</v>
      </c>
      <c r="E148" s="139"/>
      <c r="F148" s="139"/>
      <c r="G148" s="139"/>
      <c r="H148" s="140"/>
      <c r="I148" s="147"/>
      <c r="J148" s="148"/>
      <c r="K148" s="149"/>
      <c r="L148" s="153">
        <f>IF(D148=0,"",D148/C147)</f>
        <v>0.91304347826086951</v>
      </c>
      <c r="M148" s="151">
        <v>108</v>
      </c>
      <c r="N148" s="154">
        <f t="shared" si="16"/>
        <v>0.87804878048780488</v>
      </c>
      <c r="O148" s="154">
        <f t="shared" si="17"/>
        <v>0.12195121951219512</v>
      </c>
      <c r="P148" s="11">
        <f>M148/M146</f>
        <v>0.87804878048780488</v>
      </c>
    </row>
    <row r="149" spans="1:16" ht="15.75" x14ac:dyDescent="0.25">
      <c r="A149" s="74">
        <v>2501</v>
      </c>
      <c r="B149" s="139"/>
      <c r="C149" s="139"/>
      <c r="D149" s="139"/>
      <c r="E149" s="139">
        <v>103</v>
      </c>
      <c r="F149" s="139"/>
      <c r="G149" s="139"/>
      <c r="H149" s="140"/>
      <c r="I149" s="147"/>
      <c r="J149" s="148"/>
      <c r="K149" s="149"/>
      <c r="L149" s="153">
        <f>IF(E149=0,"",E149/D148)</f>
        <v>0.98095238095238091</v>
      </c>
      <c r="M149" s="151">
        <v>107</v>
      </c>
      <c r="N149" s="154">
        <f t="shared" si="16"/>
        <v>0.9907407407407407</v>
      </c>
      <c r="O149" s="154">
        <f t="shared" si="17"/>
        <v>9.2592592592593004E-3</v>
      </c>
      <c r="P149" s="32"/>
    </row>
    <row r="150" spans="1:16" ht="15.75" x14ac:dyDescent="0.25">
      <c r="A150" s="75" t="s">
        <v>118</v>
      </c>
      <c r="B150" s="139"/>
      <c r="C150" s="139"/>
      <c r="D150" s="139"/>
      <c r="E150" s="139"/>
      <c r="F150" s="139">
        <v>92</v>
      </c>
      <c r="G150" s="139"/>
      <c r="H150" s="140"/>
      <c r="I150" s="147"/>
      <c r="J150" s="148"/>
      <c r="K150" s="149"/>
      <c r="L150" s="153">
        <f>IF(F150=0,"",F150/E149)</f>
        <v>0.89320388349514568</v>
      </c>
      <c r="M150" s="151">
        <v>100</v>
      </c>
      <c r="N150" s="154">
        <f t="shared" si="16"/>
        <v>0.93457943925233644</v>
      </c>
      <c r="O150" s="154">
        <f t="shared" si="17"/>
        <v>6.5420560747663559E-2</v>
      </c>
      <c r="P150" s="32"/>
    </row>
    <row r="151" spans="1:16" ht="15.75" x14ac:dyDescent="0.25">
      <c r="A151" s="75" t="s">
        <v>138</v>
      </c>
      <c r="B151" s="139"/>
      <c r="C151" s="139"/>
      <c r="D151" s="139"/>
      <c r="E151" s="139"/>
      <c r="F151" s="139"/>
      <c r="G151" s="139"/>
      <c r="H151" s="140"/>
      <c r="I151" s="147"/>
      <c r="J151" s="148"/>
      <c r="K151" s="149"/>
      <c r="L151" s="153" t="str">
        <f>IF(G151=0,"",G151/F150)</f>
        <v/>
      </c>
      <c r="M151" s="155"/>
      <c r="N151" s="154" t="str">
        <f t="shared" si="16"/>
        <v/>
      </c>
      <c r="O151" s="154" t="str">
        <f t="shared" si="17"/>
        <v/>
      </c>
      <c r="P151" s="32"/>
    </row>
    <row r="152" spans="1:16" ht="15.75" x14ac:dyDescent="0.25">
      <c r="A152" s="127">
        <v>2602</v>
      </c>
      <c r="B152" s="139"/>
      <c r="C152" s="139"/>
      <c r="D152" s="139"/>
      <c r="E152" s="139"/>
      <c r="F152" s="139"/>
      <c r="G152" s="139"/>
      <c r="H152" s="140"/>
      <c r="I152" s="147"/>
      <c r="J152" s="148"/>
      <c r="K152" s="156"/>
      <c r="L152" s="157"/>
      <c r="M152" s="155"/>
      <c r="N152" s="158"/>
      <c r="O152" s="159"/>
      <c r="P152" s="32"/>
    </row>
    <row r="153" spans="1:16" ht="15.75" x14ac:dyDescent="0.25">
      <c r="A153" s="127">
        <v>2701</v>
      </c>
      <c r="B153" s="139"/>
      <c r="C153" s="139"/>
      <c r="D153" s="139"/>
      <c r="E153" s="139"/>
      <c r="F153" s="139"/>
      <c r="G153" s="139"/>
      <c r="H153" s="140"/>
      <c r="I153" s="147"/>
      <c r="J153" s="148"/>
      <c r="K153" s="156"/>
      <c r="L153" s="157"/>
      <c r="M153" s="155"/>
      <c r="N153" s="158"/>
      <c r="O153" s="159"/>
      <c r="P153" s="32"/>
    </row>
    <row r="154" spans="1:16" ht="15.75" x14ac:dyDescent="0.25">
      <c r="A154" s="75" t="s">
        <v>137</v>
      </c>
      <c r="B154" s="139"/>
      <c r="C154" s="139"/>
      <c r="D154" s="139"/>
      <c r="E154" s="139"/>
      <c r="F154" s="139"/>
      <c r="G154" s="139"/>
      <c r="H154" s="140"/>
      <c r="I154" s="147"/>
      <c r="J154" s="148"/>
      <c r="K154" s="156"/>
      <c r="L154" s="157"/>
      <c r="M154" s="155"/>
      <c r="N154" s="158"/>
      <c r="O154" s="159"/>
      <c r="P154" s="32"/>
    </row>
    <row r="155" spans="1:16" ht="15.75" x14ac:dyDescent="0.25">
      <c r="A155" s="75" t="s">
        <v>139</v>
      </c>
      <c r="B155" s="139"/>
      <c r="C155" s="139"/>
      <c r="D155" s="139"/>
      <c r="E155" s="139"/>
      <c r="F155" s="139"/>
      <c r="G155" s="139"/>
      <c r="H155" s="140"/>
      <c r="I155" s="161"/>
      <c r="J155" s="162"/>
      <c r="K155" s="163"/>
      <c r="L155" s="164"/>
      <c r="M155" s="155"/>
      <c r="N155" s="165"/>
      <c r="O155" s="166"/>
      <c r="P155" s="32"/>
    </row>
    <row r="156" spans="1:16" ht="18" x14ac:dyDescent="0.25">
      <c r="A156" s="31"/>
      <c r="B156" s="244" t="s">
        <v>114</v>
      </c>
      <c r="C156" s="224"/>
      <c r="D156" s="224"/>
      <c r="E156" s="224"/>
      <c r="F156" s="224"/>
      <c r="G156" s="245"/>
      <c r="H156" s="76">
        <f>SUM(H146:H155)</f>
        <v>0</v>
      </c>
      <c r="I156" s="77" t="str">
        <f>IF(H154=0,"",H154/B146)</f>
        <v/>
      </c>
      <c r="J156" s="77" t="str">
        <f>IF(H156=0,"",H156/B146)</f>
        <v/>
      </c>
      <c r="K156" s="77"/>
      <c r="L156" s="5"/>
      <c r="M156" s="32"/>
      <c r="N156" s="23"/>
      <c r="O156" s="5"/>
      <c r="P156" s="32"/>
    </row>
    <row r="157" spans="1:16" ht="12.75" customHeight="1" x14ac:dyDescent="0.2"/>
    <row r="158" spans="1:16" ht="12.75" customHeight="1" x14ac:dyDescent="0.2"/>
    <row r="159" spans="1:16" ht="26.25" x14ac:dyDescent="0.4">
      <c r="A159" s="4"/>
      <c r="B159" s="220" t="s">
        <v>99</v>
      </c>
      <c r="C159" s="221"/>
      <c r="D159" s="221"/>
      <c r="E159" s="221"/>
      <c r="F159" s="221"/>
      <c r="G159" s="221"/>
      <c r="H159" s="72">
        <v>2402</v>
      </c>
      <c r="I159" s="73"/>
      <c r="J159" s="73"/>
      <c r="K159" s="73"/>
      <c r="L159" s="73"/>
      <c r="M159" s="73"/>
      <c r="N159" s="32"/>
      <c r="O159" s="32"/>
      <c r="P159" s="32"/>
    </row>
    <row r="160" spans="1:16" ht="20.25" x14ac:dyDescent="0.2">
      <c r="A160" s="222" t="s">
        <v>9</v>
      </c>
      <c r="B160" s="223" t="s">
        <v>100</v>
      </c>
      <c r="C160" s="224"/>
      <c r="D160" s="224"/>
      <c r="E160" s="224"/>
      <c r="F160" s="224"/>
      <c r="G160" s="245"/>
      <c r="H160" s="225" t="s">
        <v>10</v>
      </c>
      <c r="I160" s="219" t="s">
        <v>2</v>
      </c>
      <c r="J160" s="219" t="s">
        <v>3</v>
      </c>
      <c r="K160" s="227" t="s">
        <v>4</v>
      </c>
      <c r="L160" s="219" t="s">
        <v>5</v>
      </c>
      <c r="M160" s="217" t="s">
        <v>6</v>
      </c>
      <c r="N160" s="217" t="s">
        <v>7</v>
      </c>
      <c r="O160" s="219" t="s">
        <v>8</v>
      </c>
      <c r="P160" s="32"/>
    </row>
    <row r="161" spans="1:16" ht="15.75" x14ac:dyDescent="0.25">
      <c r="A161" s="218"/>
      <c r="B161" s="74" t="s">
        <v>101</v>
      </c>
      <c r="C161" s="74" t="s">
        <v>102</v>
      </c>
      <c r="D161" s="74" t="s">
        <v>103</v>
      </c>
      <c r="E161" s="74" t="s">
        <v>104</v>
      </c>
      <c r="F161" s="74" t="s">
        <v>105</v>
      </c>
      <c r="G161" s="74" t="s">
        <v>106</v>
      </c>
      <c r="H161" s="226"/>
      <c r="I161" s="218"/>
      <c r="J161" s="218"/>
      <c r="K161" s="218"/>
      <c r="L161" s="218"/>
      <c r="M161" s="218"/>
      <c r="N161" s="218"/>
      <c r="O161" s="218"/>
      <c r="P161" s="32"/>
    </row>
    <row r="162" spans="1:16" ht="15.75" x14ac:dyDescent="0.25">
      <c r="A162" s="74">
        <v>2402</v>
      </c>
      <c r="B162" s="139">
        <v>195</v>
      </c>
      <c r="C162" s="139"/>
      <c r="D162" s="139"/>
      <c r="E162" s="139"/>
      <c r="F162" s="139"/>
      <c r="G162" s="139"/>
      <c r="H162" s="140"/>
      <c r="I162" s="141"/>
      <c r="J162" s="142"/>
      <c r="K162" s="143"/>
      <c r="L162" s="144"/>
      <c r="M162" s="145">
        <f>B162</f>
        <v>195</v>
      </c>
      <c r="N162" s="146"/>
      <c r="O162" s="144"/>
      <c r="P162" s="32"/>
    </row>
    <row r="163" spans="1:16" ht="15.75" x14ac:dyDescent="0.25">
      <c r="A163" s="74">
        <v>2501</v>
      </c>
      <c r="B163" s="139"/>
      <c r="C163" s="139">
        <v>169</v>
      </c>
      <c r="D163" s="139"/>
      <c r="E163" s="139"/>
      <c r="F163" s="139"/>
      <c r="G163" s="139"/>
      <c r="H163" s="140"/>
      <c r="I163" s="147"/>
      <c r="J163" s="148"/>
      <c r="K163" s="149"/>
      <c r="L163" s="150">
        <f>IF(C163=0,"",C163/B162)</f>
        <v>0.8666666666666667</v>
      </c>
      <c r="M163" s="151">
        <v>170</v>
      </c>
      <c r="N163" s="152">
        <f t="shared" ref="N163:N167" si="18">IF(M163=0,"",M163/M162)</f>
        <v>0.87179487179487181</v>
      </c>
      <c r="O163" s="152">
        <f t="shared" ref="O163:O167" si="19">IF(M163=0,"",100%-N163)</f>
        <v>0.12820512820512819</v>
      </c>
      <c r="P163" s="32"/>
    </row>
    <row r="164" spans="1:16" ht="15.75" x14ac:dyDescent="0.25">
      <c r="A164" s="75" t="s">
        <v>118</v>
      </c>
      <c r="B164" s="139"/>
      <c r="C164" s="139"/>
      <c r="D164" s="139">
        <v>150</v>
      </c>
      <c r="E164" s="139"/>
      <c r="F164" s="139"/>
      <c r="G164" s="139"/>
      <c r="H164" s="140"/>
      <c r="I164" s="147"/>
      <c r="J164" s="148"/>
      <c r="K164" s="149"/>
      <c r="L164" s="153">
        <f>IF(D164=0,"",D164/C163)</f>
        <v>0.8875739644970414</v>
      </c>
      <c r="M164" s="151">
        <v>154</v>
      </c>
      <c r="N164" s="154">
        <f t="shared" si="18"/>
        <v>0.90588235294117647</v>
      </c>
      <c r="O164" s="154">
        <f t="shared" si="19"/>
        <v>9.4117647058823528E-2</v>
      </c>
      <c r="P164" s="11">
        <f>M164/M162</f>
        <v>0.78974358974358971</v>
      </c>
    </row>
    <row r="165" spans="1:16" ht="15.75" x14ac:dyDescent="0.25">
      <c r="A165" s="74">
        <v>2601</v>
      </c>
      <c r="B165" s="139"/>
      <c r="C165" s="139"/>
      <c r="D165" s="139"/>
      <c r="E165" s="139"/>
      <c r="F165" s="139"/>
      <c r="G165" s="139"/>
      <c r="H165" s="140"/>
      <c r="I165" s="147"/>
      <c r="J165" s="148"/>
      <c r="K165" s="149"/>
      <c r="L165" s="153" t="str">
        <f>IF(E165=0,"",E165/D164)</f>
        <v/>
      </c>
      <c r="M165" s="151"/>
      <c r="N165" s="154" t="str">
        <f t="shared" si="18"/>
        <v/>
      </c>
      <c r="O165" s="154" t="str">
        <f t="shared" si="19"/>
        <v/>
      </c>
      <c r="P165" s="32"/>
    </row>
    <row r="166" spans="1:16" ht="15.75" x14ac:dyDescent="0.25">
      <c r="A166" s="75" t="s">
        <v>134</v>
      </c>
      <c r="B166" s="139"/>
      <c r="C166" s="139"/>
      <c r="D166" s="139"/>
      <c r="E166" s="139"/>
      <c r="F166" s="139"/>
      <c r="G166" s="139"/>
      <c r="H166" s="140"/>
      <c r="I166" s="147"/>
      <c r="J166" s="148"/>
      <c r="K166" s="149"/>
      <c r="L166" s="153" t="str">
        <f>IF(F166=0,"",F166/E165)</f>
        <v/>
      </c>
      <c r="M166" s="151"/>
      <c r="N166" s="154" t="str">
        <f t="shared" si="18"/>
        <v/>
      </c>
      <c r="O166" s="154" t="str">
        <f t="shared" si="19"/>
        <v/>
      </c>
      <c r="P166" s="32"/>
    </row>
    <row r="167" spans="1:16" ht="15.75" x14ac:dyDescent="0.25">
      <c r="A167" s="75" t="s">
        <v>136</v>
      </c>
      <c r="B167" s="139"/>
      <c r="C167" s="139"/>
      <c r="D167" s="139"/>
      <c r="E167" s="139"/>
      <c r="F167" s="139"/>
      <c r="G167" s="139"/>
      <c r="H167" s="140"/>
      <c r="I167" s="147"/>
      <c r="J167" s="148"/>
      <c r="K167" s="149"/>
      <c r="L167" s="153" t="str">
        <f>IF(G167=0,"",G167/F166)</f>
        <v/>
      </c>
      <c r="M167" s="155"/>
      <c r="N167" s="154" t="str">
        <f t="shared" si="18"/>
        <v/>
      </c>
      <c r="O167" s="154" t="str">
        <f t="shared" si="19"/>
        <v/>
      </c>
      <c r="P167" s="32"/>
    </row>
    <row r="168" spans="1:16" ht="15.75" x14ac:dyDescent="0.25">
      <c r="A168" s="75" t="s">
        <v>137</v>
      </c>
      <c r="B168" s="139"/>
      <c r="C168" s="139"/>
      <c r="D168" s="139"/>
      <c r="E168" s="139"/>
      <c r="F168" s="139"/>
      <c r="G168" s="139"/>
      <c r="H168" s="140"/>
      <c r="I168" s="147"/>
      <c r="J168" s="148"/>
      <c r="K168" s="156"/>
      <c r="L168" s="157"/>
      <c r="M168" s="155"/>
      <c r="N168" s="158"/>
      <c r="O168" s="159"/>
      <c r="P168" s="32"/>
    </row>
    <row r="169" spans="1:16" ht="15.75" x14ac:dyDescent="0.25">
      <c r="A169" s="75" t="s">
        <v>139</v>
      </c>
      <c r="B169" s="139"/>
      <c r="C169" s="139"/>
      <c r="D169" s="139"/>
      <c r="E169" s="139"/>
      <c r="F169" s="139"/>
      <c r="G169" s="139"/>
      <c r="H169" s="140"/>
      <c r="I169" s="147"/>
      <c r="J169" s="148"/>
      <c r="K169" s="156"/>
      <c r="L169" s="157"/>
      <c r="M169" s="155"/>
      <c r="N169" s="158"/>
      <c r="O169" s="159"/>
      <c r="P169" s="32"/>
    </row>
    <row r="170" spans="1:16" ht="15.75" x14ac:dyDescent="0.25">
      <c r="A170" s="75" t="s">
        <v>140</v>
      </c>
      <c r="B170" s="139"/>
      <c r="C170" s="139"/>
      <c r="D170" s="139"/>
      <c r="E170" s="139"/>
      <c r="F170" s="139"/>
      <c r="G170" s="139"/>
      <c r="H170" s="140"/>
      <c r="I170" s="147"/>
      <c r="J170" s="148"/>
      <c r="K170" s="156"/>
      <c r="L170" s="157"/>
      <c r="M170" s="155"/>
      <c r="N170" s="158"/>
      <c r="O170" s="159"/>
      <c r="P170" s="32"/>
    </row>
    <row r="171" spans="1:16" ht="15.75" x14ac:dyDescent="0.25">
      <c r="A171" s="75" t="s">
        <v>141</v>
      </c>
      <c r="B171" s="139"/>
      <c r="C171" s="139"/>
      <c r="D171" s="139"/>
      <c r="E171" s="139"/>
      <c r="F171" s="139"/>
      <c r="G171" s="139"/>
      <c r="H171" s="140"/>
      <c r="I171" s="161"/>
      <c r="J171" s="162"/>
      <c r="K171" s="163"/>
      <c r="L171" s="164"/>
      <c r="M171" s="155"/>
      <c r="N171" s="165"/>
      <c r="O171" s="166"/>
      <c r="P171" s="32"/>
    </row>
    <row r="172" spans="1:16" ht="18" x14ac:dyDescent="0.25">
      <c r="A172" s="31"/>
      <c r="B172" s="244" t="s">
        <v>114</v>
      </c>
      <c r="C172" s="224"/>
      <c r="D172" s="224"/>
      <c r="E172" s="224"/>
      <c r="F172" s="224"/>
      <c r="G172" s="245"/>
      <c r="H172" s="76">
        <f>SUM(H162:H171)</f>
        <v>0</v>
      </c>
      <c r="I172" s="77" t="str">
        <f>IF(H170=0,"",H170/B162)</f>
        <v/>
      </c>
      <c r="J172" s="77" t="str">
        <f>IF(H172=0,"",H172/B162)</f>
        <v/>
      </c>
      <c r="K172" s="77"/>
      <c r="L172" s="5"/>
      <c r="M172" s="32"/>
      <c r="N172" s="23"/>
      <c r="O172" s="5"/>
      <c r="P172" s="32"/>
    </row>
    <row r="173" spans="1:16" ht="12.75" customHeight="1" x14ac:dyDescent="0.2">
      <c r="A173" s="130"/>
      <c r="B173" s="130"/>
      <c r="C173" s="130"/>
      <c r="D173" s="130"/>
      <c r="E173" s="130"/>
      <c r="F173" s="130"/>
      <c r="G173" s="130"/>
      <c r="I173" s="130"/>
      <c r="J173" s="130"/>
      <c r="K173" s="130"/>
      <c r="L173" s="130"/>
      <c r="M173" s="130"/>
      <c r="N173" s="130"/>
      <c r="O173" s="130"/>
      <c r="P173" s="130"/>
    </row>
    <row r="174" spans="1:16" ht="12.75" customHeight="1" x14ac:dyDescent="0.2"/>
    <row r="175" spans="1:16" s="214" customFormat="1" ht="26.25" x14ac:dyDescent="0.4">
      <c r="A175" s="4"/>
      <c r="B175" s="220" t="s">
        <v>99</v>
      </c>
      <c r="C175" s="221"/>
      <c r="D175" s="221"/>
      <c r="E175" s="221"/>
      <c r="F175" s="221"/>
      <c r="G175" s="221"/>
      <c r="H175" s="72">
        <v>2502</v>
      </c>
      <c r="I175" s="73"/>
      <c r="J175" s="73"/>
      <c r="K175" s="73"/>
      <c r="L175" s="73"/>
      <c r="M175" s="73"/>
      <c r="N175" s="32"/>
      <c r="O175" s="32"/>
      <c r="P175" s="32"/>
    </row>
    <row r="176" spans="1:16" s="214" customFormat="1" ht="20.25" x14ac:dyDescent="0.2">
      <c r="A176" s="222" t="s">
        <v>9</v>
      </c>
      <c r="B176" s="223" t="s">
        <v>100</v>
      </c>
      <c r="C176" s="224"/>
      <c r="D176" s="224"/>
      <c r="E176" s="224"/>
      <c r="F176" s="224"/>
      <c r="G176" s="245"/>
      <c r="H176" s="225" t="s">
        <v>10</v>
      </c>
      <c r="I176" s="219" t="s">
        <v>2</v>
      </c>
      <c r="J176" s="219" t="s">
        <v>3</v>
      </c>
      <c r="K176" s="227" t="s">
        <v>4</v>
      </c>
      <c r="L176" s="219" t="s">
        <v>5</v>
      </c>
      <c r="M176" s="217" t="s">
        <v>6</v>
      </c>
      <c r="N176" s="217" t="s">
        <v>7</v>
      </c>
      <c r="O176" s="219" t="s">
        <v>8</v>
      </c>
      <c r="P176" s="32"/>
    </row>
    <row r="177" spans="1:16" s="214" customFormat="1" ht="15.75" x14ac:dyDescent="0.25">
      <c r="A177" s="218"/>
      <c r="B177" s="74" t="s">
        <v>101</v>
      </c>
      <c r="C177" s="74" t="s">
        <v>102</v>
      </c>
      <c r="D177" s="74" t="s">
        <v>103</v>
      </c>
      <c r="E177" s="74" t="s">
        <v>104</v>
      </c>
      <c r="F177" s="74" t="s">
        <v>105</v>
      </c>
      <c r="G177" s="74" t="s">
        <v>106</v>
      </c>
      <c r="H177" s="226"/>
      <c r="I177" s="218"/>
      <c r="J177" s="218"/>
      <c r="K177" s="218"/>
      <c r="L177" s="218"/>
      <c r="M177" s="218"/>
      <c r="N177" s="218"/>
      <c r="O177" s="218"/>
      <c r="P177" s="32"/>
    </row>
    <row r="178" spans="1:16" s="214" customFormat="1" ht="15.75" x14ac:dyDescent="0.25">
      <c r="A178" s="75" t="s">
        <v>118</v>
      </c>
      <c r="B178" s="139">
        <v>251</v>
      </c>
      <c r="C178" s="139"/>
      <c r="D178" s="139"/>
      <c r="E178" s="139"/>
      <c r="F178" s="139"/>
      <c r="G178" s="139"/>
      <c r="H178" s="140"/>
      <c r="I178" s="141"/>
      <c r="J178" s="142"/>
      <c r="K178" s="143"/>
      <c r="L178" s="144"/>
      <c r="M178" s="145">
        <f>B178</f>
        <v>251</v>
      </c>
      <c r="N178" s="146"/>
      <c r="O178" s="144"/>
      <c r="P178" s="32"/>
    </row>
    <row r="179" spans="1:16" s="214" customFormat="1" ht="15.75" x14ac:dyDescent="0.25">
      <c r="A179" s="74">
        <v>2601</v>
      </c>
      <c r="B179" s="139"/>
      <c r="C179" s="139"/>
      <c r="D179" s="139"/>
      <c r="E179" s="139"/>
      <c r="F179" s="139"/>
      <c r="G179" s="139"/>
      <c r="H179" s="140"/>
      <c r="I179" s="147"/>
      <c r="J179" s="148"/>
      <c r="K179" s="149"/>
      <c r="L179" s="150" t="str">
        <f>IF(C179=0,"",C179/B178)</f>
        <v/>
      </c>
      <c r="M179" s="151"/>
      <c r="N179" s="152" t="str">
        <f t="shared" ref="N179:N183" si="20">IF(M179=0,"",M179/M178)</f>
        <v/>
      </c>
      <c r="O179" s="152" t="str">
        <f t="shared" ref="O179:O183" si="21">IF(M179=0,"",100%-N179)</f>
        <v/>
      </c>
      <c r="P179" s="32"/>
    </row>
    <row r="180" spans="1:16" s="214" customFormat="1" ht="15.75" x14ac:dyDescent="0.25">
      <c r="A180" s="75" t="s">
        <v>134</v>
      </c>
      <c r="B180" s="139"/>
      <c r="C180" s="139"/>
      <c r="D180" s="139"/>
      <c r="E180" s="139"/>
      <c r="F180" s="139"/>
      <c r="G180" s="139"/>
      <c r="H180" s="140"/>
      <c r="I180" s="147"/>
      <c r="J180" s="148"/>
      <c r="K180" s="149"/>
      <c r="L180" s="153" t="str">
        <f>IF(D180=0,"",D180/C179)</f>
        <v/>
      </c>
      <c r="M180" s="151"/>
      <c r="N180" s="154" t="str">
        <f t="shared" si="20"/>
        <v/>
      </c>
      <c r="O180" s="154" t="str">
        <f t="shared" si="21"/>
        <v/>
      </c>
      <c r="P180" s="11">
        <f>M180/M178</f>
        <v>0</v>
      </c>
    </row>
    <row r="181" spans="1:16" s="214" customFormat="1" ht="15.75" x14ac:dyDescent="0.25">
      <c r="A181" s="75" t="s">
        <v>136</v>
      </c>
      <c r="B181" s="139"/>
      <c r="C181" s="139"/>
      <c r="D181" s="139"/>
      <c r="E181" s="139"/>
      <c r="F181" s="139"/>
      <c r="G181" s="139"/>
      <c r="H181" s="140"/>
      <c r="I181" s="147"/>
      <c r="J181" s="148"/>
      <c r="K181" s="149"/>
      <c r="L181" s="153" t="str">
        <f>IF(E181=0,"",E181/D180)</f>
        <v/>
      </c>
      <c r="M181" s="151"/>
      <c r="N181" s="154" t="str">
        <f t="shared" si="20"/>
        <v/>
      </c>
      <c r="O181" s="154" t="str">
        <f t="shared" si="21"/>
        <v/>
      </c>
      <c r="P181" s="32"/>
    </row>
    <row r="182" spans="1:16" s="214" customFormat="1" ht="15.75" x14ac:dyDescent="0.25">
      <c r="A182" s="75" t="s">
        <v>137</v>
      </c>
      <c r="B182" s="139"/>
      <c r="C182" s="139"/>
      <c r="D182" s="139"/>
      <c r="E182" s="139"/>
      <c r="F182" s="139"/>
      <c r="G182" s="139"/>
      <c r="H182" s="140"/>
      <c r="I182" s="147"/>
      <c r="J182" s="148"/>
      <c r="K182" s="149"/>
      <c r="L182" s="153" t="str">
        <f>IF(F182=0,"",F182/E181)</f>
        <v/>
      </c>
      <c r="M182" s="151"/>
      <c r="N182" s="154" t="str">
        <f t="shared" si="20"/>
        <v/>
      </c>
      <c r="O182" s="154" t="str">
        <f t="shared" si="21"/>
        <v/>
      </c>
      <c r="P182" s="32"/>
    </row>
    <row r="183" spans="1:16" s="214" customFormat="1" ht="15.75" x14ac:dyDescent="0.25">
      <c r="A183" s="75" t="s">
        <v>139</v>
      </c>
      <c r="B183" s="139"/>
      <c r="C183" s="139"/>
      <c r="D183" s="139"/>
      <c r="E183" s="139"/>
      <c r="F183" s="139"/>
      <c r="G183" s="139"/>
      <c r="H183" s="140"/>
      <c r="I183" s="147"/>
      <c r="J183" s="148"/>
      <c r="K183" s="149"/>
      <c r="L183" s="153" t="str">
        <f>IF(G183=0,"",G183/F182)</f>
        <v/>
      </c>
      <c r="M183" s="155"/>
      <c r="N183" s="154" t="str">
        <f t="shared" si="20"/>
        <v/>
      </c>
      <c r="O183" s="154" t="str">
        <f t="shared" si="21"/>
        <v/>
      </c>
      <c r="P183" s="32"/>
    </row>
    <row r="184" spans="1:16" s="214" customFormat="1" ht="15.75" x14ac:dyDescent="0.25">
      <c r="A184" s="75" t="s">
        <v>140</v>
      </c>
      <c r="B184" s="139"/>
      <c r="C184" s="139"/>
      <c r="D184" s="139"/>
      <c r="E184" s="139"/>
      <c r="F184" s="139"/>
      <c r="G184" s="139"/>
      <c r="H184" s="140"/>
      <c r="I184" s="147"/>
      <c r="J184" s="148"/>
      <c r="K184" s="156"/>
      <c r="L184" s="157"/>
      <c r="M184" s="155"/>
      <c r="N184" s="158"/>
      <c r="O184" s="159"/>
      <c r="P184" s="32"/>
    </row>
    <row r="185" spans="1:16" s="214" customFormat="1" ht="15.75" x14ac:dyDescent="0.25">
      <c r="A185" s="75" t="s">
        <v>141</v>
      </c>
      <c r="B185" s="139"/>
      <c r="C185" s="139"/>
      <c r="D185" s="139"/>
      <c r="E185" s="139"/>
      <c r="F185" s="139"/>
      <c r="G185" s="139"/>
      <c r="H185" s="140"/>
      <c r="I185" s="147"/>
      <c r="J185" s="148"/>
      <c r="K185" s="156"/>
      <c r="L185" s="157"/>
      <c r="M185" s="155"/>
      <c r="N185" s="158"/>
      <c r="O185" s="159"/>
      <c r="P185" s="32"/>
    </row>
    <row r="186" spans="1:16" s="214" customFormat="1" ht="15.75" x14ac:dyDescent="0.25">
      <c r="A186" s="75" t="s">
        <v>142</v>
      </c>
      <c r="B186" s="139"/>
      <c r="C186" s="139"/>
      <c r="D186" s="139"/>
      <c r="E186" s="139"/>
      <c r="F186" s="139"/>
      <c r="G186" s="139"/>
      <c r="H186" s="140"/>
      <c r="I186" s="147"/>
      <c r="J186" s="148"/>
      <c r="K186" s="156"/>
      <c r="L186" s="157"/>
      <c r="M186" s="155"/>
      <c r="N186" s="158"/>
      <c r="O186" s="159"/>
      <c r="P186" s="32"/>
    </row>
    <row r="187" spans="1:16" s="214" customFormat="1" ht="15.75" x14ac:dyDescent="0.25">
      <c r="A187" s="75" t="s">
        <v>143</v>
      </c>
      <c r="B187" s="139"/>
      <c r="C187" s="139"/>
      <c r="D187" s="139"/>
      <c r="E187" s="139"/>
      <c r="F187" s="139"/>
      <c r="G187" s="139"/>
      <c r="H187" s="140"/>
      <c r="I187" s="161"/>
      <c r="J187" s="162"/>
      <c r="K187" s="163"/>
      <c r="L187" s="164"/>
      <c r="M187" s="155"/>
      <c r="N187" s="165"/>
      <c r="O187" s="166"/>
      <c r="P187" s="32"/>
    </row>
    <row r="188" spans="1:16" s="214" customFormat="1" ht="18" x14ac:dyDescent="0.25">
      <c r="A188" s="31"/>
      <c r="B188" s="244" t="s">
        <v>114</v>
      </c>
      <c r="C188" s="224"/>
      <c r="D188" s="224"/>
      <c r="E188" s="224"/>
      <c r="F188" s="224"/>
      <c r="G188" s="245"/>
      <c r="H188" s="76">
        <f>SUM(H178:H187)</f>
        <v>0</v>
      </c>
      <c r="I188" s="77" t="str">
        <f>IF(H186=0,"",H186/B178)</f>
        <v/>
      </c>
      <c r="J188" s="77" t="str">
        <f>IF(H188=0,"",H188/B178)</f>
        <v/>
      </c>
      <c r="K188" s="77"/>
      <c r="L188" s="5"/>
      <c r="M188" s="32"/>
      <c r="N188" s="23"/>
      <c r="O188" s="5"/>
      <c r="P188" s="32"/>
    </row>
    <row r="189" spans="1:16" ht="12.75" customHeight="1" x14ac:dyDescent="0.2"/>
    <row r="190" spans="1:16" ht="12.75" customHeight="1" x14ac:dyDescent="0.2"/>
    <row r="191" spans="1:16" ht="12.75" customHeight="1" x14ac:dyDescent="0.2"/>
    <row r="192" spans="1:16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  <row r="1003" ht="12.75" customHeight="1" x14ac:dyDescent="0.2"/>
    <row r="1004" ht="12.75" customHeight="1" x14ac:dyDescent="0.2"/>
  </sheetData>
  <mergeCells count="132">
    <mergeCell ref="N176:N177"/>
    <mergeCell ref="O176:O177"/>
    <mergeCell ref="B188:G188"/>
    <mergeCell ref="B175:G175"/>
    <mergeCell ref="A176:A177"/>
    <mergeCell ref="B176:G176"/>
    <mergeCell ref="H176:H177"/>
    <mergeCell ref="I176:I177"/>
    <mergeCell ref="J176:J177"/>
    <mergeCell ref="K176:K177"/>
    <mergeCell ref="L176:L177"/>
    <mergeCell ref="M176:M177"/>
    <mergeCell ref="M48:M49"/>
    <mergeCell ref="N48:N49"/>
    <mergeCell ref="O48:O49"/>
    <mergeCell ref="I48:I49"/>
    <mergeCell ref="J48:J49"/>
    <mergeCell ref="B44:G44"/>
    <mergeCell ref="B47:G47"/>
    <mergeCell ref="A48:A49"/>
    <mergeCell ref="B48:G48"/>
    <mergeCell ref="H48:H49"/>
    <mergeCell ref="A64:A65"/>
    <mergeCell ref="B64:G64"/>
    <mergeCell ref="H64:H65"/>
    <mergeCell ref="I64:I65"/>
    <mergeCell ref="J64:J65"/>
    <mergeCell ref="K64:K65"/>
    <mergeCell ref="L64:L65"/>
    <mergeCell ref="M64:M65"/>
    <mergeCell ref="N64:N65"/>
    <mergeCell ref="B15:G15"/>
    <mergeCell ref="H16:H17"/>
    <mergeCell ref="I16:I17"/>
    <mergeCell ref="I112:I113"/>
    <mergeCell ref="J112:J113"/>
    <mergeCell ref="J16:J17"/>
    <mergeCell ref="K16:K17"/>
    <mergeCell ref="L16:L17"/>
    <mergeCell ref="L32:L33"/>
    <mergeCell ref="K112:K113"/>
    <mergeCell ref="L112:L113"/>
    <mergeCell ref="I96:I97"/>
    <mergeCell ref="J96:J97"/>
    <mergeCell ref="I80:I81"/>
    <mergeCell ref="J80:J81"/>
    <mergeCell ref="K96:K97"/>
    <mergeCell ref="L96:L97"/>
    <mergeCell ref="K80:K81"/>
    <mergeCell ref="L80:L81"/>
    <mergeCell ref="B108:G108"/>
    <mergeCell ref="M16:M17"/>
    <mergeCell ref="A16:A17"/>
    <mergeCell ref="B16:G16"/>
    <mergeCell ref="I32:I33"/>
    <mergeCell ref="J32:J33"/>
    <mergeCell ref="K32:K33"/>
    <mergeCell ref="B28:G28"/>
    <mergeCell ref="N16:N17"/>
    <mergeCell ref="O16:O17"/>
    <mergeCell ref="A128:A129"/>
    <mergeCell ref="B128:G128"/>
    <mergeCell ref="H128:H129"/>
    <mergeCell ref="K128:K129"/>
    <mergeCell ref="L128:L129"/>
    <mergeCell ref="I128:I129"/>
    <mergeCell ref="J128:J129"/>
    <mergeCell ref="B31:G31"/>
    <mergeCell ref="A32:A33"/>
    <mergeCell ref="B32:G32"/>
    <mergeCell ref="H32:H33"/>
    <mergeCell ref="B111:G111"/>
    <mergeCell ref="A112:A113"/>
    <mergeCell ref="B112:G112"/>
    <mergeCell ref="H112:H113"/>
    <mergeCell ref="B92:G92"/>
    <mergeCell ref="B95:G95"/>
    <mergeCell ref="A96:A97"/>
    <mergeCell ref="B96:G96"/>
    <mergeCell ref="H96:H97"/>
    <mergeCell ref="B76:G76"/>
    <mergeCell ref="B79:G79"/>
    <mergeCell ref="A80:A81"/>
    <mergeCell ref="B80:G80"/>
    <mergeCell ref="B140:G140"/>
    <mergeCell ref="B124:G124"/>
    <mergeCell ref="B127:G127"/>
    <mergeCell ref="O128:O129"/>
    <mergeCell ref="M32:M33"/>
    <mergeCell ref="N32:N33"/>
    <mergeCell ref="O32:O33"/>
    <mergeCell ref="M112:M113"/>
    <mergeCell ref="N112:N113"/>
    <mergeCell ref="O112:O113"/>
    <mergeCell ref="N96:N97"/>
    <mergeCell ref="O96:O97"/>
    <mergeCell ref="M96:M97"/>
    <mergeCell ref="M80:M81"/>
    <mergeCell ref="N80:N81"/>
    <mergeCell ref="O80:O81"/>
    <mergeCell ref="M128:M129"/>
    <mergeCell ref="N128:N129"/>
    <mergeCell ref="H80:H81"/>
    <mergeCell ref="O64:O65"/>
    <mergeCell ref="B60:G60"/>
    <mergeCell ref="B63:G63"/>
    <mergeCell ref="K48:K49"/>
    <mergeCell ref="L48:L49"/>
    <mergeCell ref="O144:O145"/>
    <mergeCell ref="B156:G156"/>
    <mergeCell ref="J144:J145"/>
    <mergeCell ref="K144:K145"/>
    <mergeCell ref="L144:L145"/>
    <mergeCell ref="M144:M145"/>
    <mergeCell ref="N144:N145"/>
    <mergeCell ref="B143:G143"/>
    <mergeCell ref="A144:A145"/>
    <mergeCell ref="B144:G144"/>
    <mergeCell ref="H144:H145"/>
    <mergeCell ref="I144:I145"/>
    <mergeCell ref="N160:N161"/>
    <mergeCell ref="O160:O161"/>
    <mergeCell ref="B172:G172"/>
    <mergeCell ref="B159:G159"/>
    <mergeCell ref="A160:A161"/>
    <mergeCell ref="B160:G160"/>
    <mergeCell ref="H160:H161"/>
    <mergeCell ref="I160:I161"/>
    <mergeCell ref="J160:J161"/>
    <mergeCell ref="K160:K161"/>
    <mergeCell ref="L160:L161"/>
    <mergeCell ref="M160:M161"/>
  </mergeCells>
  <phoneticPr fontId="16" type="noConversion"/>
  <pageMargins left="0.7" right="0.7" top="0.75" bottom="0.75" header="0" footer="0"/>
  <pageSetup orientation="landscape"/>
  <ignoredErrors>
    <ignoredError sqref="A24:A27 A40:A43 A56:A59 A72:A75 A89:A91 A104:A107 A120:A123 A134:A139 A150:A155 A164:A171 A178:A187" numberStoredAsText="1"/>
  </ignoredError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1006"/>
  <sheetViews>
    <sheetView topLeftCell="A34" zoomScaleNormal="100" workbookViewId="0">
      <selection activeCell="J50" sqref="J50"/>
    </sheetView>
  </sheetViews>
  <sheetFormatPr baseColWidth="10" defaultColWidth="12.5703125" defaultRowHeight="15" customHeight="1" x14ac:dyDescent="0.2"/>
  <cols>
    <col min="1" max="1" width="8.5703125" customWidth="1"/>
    <col min="2" max="7" width="7.140625" customWidth="1"/>
    <col min="8" max="8" width="15.7109375" style="200" customWidth="1"/>
    <col min="9" max="15" width="12.85546875" customWidth="1"/>
    <col min="16" max="26" width="10" customWidth="1"/>
  </cols>
  <sheetData>
    <row r="1" spans="1:16" s="212" customFormat="1" ht="15" customHeight="1" x14ac:dyDescent="0.2">
      <c r="H1" s="200"/>
    </row>
    <row r="2" spans="1:16" s="212" customFormat="1" ht="15" customHeight="1" x14ac:dyDescent="0.2">
      <c r="H2" s="200"/>
    </row>
    <row r="3" spans="1:16" s="212" customFormat="1" ht="15" customHeight="1" x14ac:dyDescent="0.2">
      <c r="H3" s="200"/>
    </row>
    <row r="4" spans="1:16" s="212" customFormat="1" ht="15" customHeight="1" x14ac:dyDescent="0.2">
      <c r="H4" s="200"/>
    </row>
    <row r="5" spans="1:16" s="212" customFormat="1" ht="15" customHeight="1" x14ac:dyDescent="0.2">
      <c r="H5" s="200"/>
    </row>
    <row r="6" spans="1:16" s="212" customFormat="1" ht="15" customHeight="1" x14ac:dyDescent="0.2">
      <c r="H6" s="200"/>
    </row>
    <row r="7" spans="1:16" s="212" customFormat="1" ht="15" customHeight="1" x14ac:dyDescent="0.2">
      <c r="H7" s="200"/>
    </row>
    <row r="8" spans="1:16" s="212" customFormat="1" ht="15" customHeight="1" x14ac:dyDescent="0.2">
      <c r="H8" s="200"/>
    </row>
    <row r="9" spans="1:16" s="212" customFormat="1" ht="15" customHeight="1" x14ac:dyDescent="0.2">
      <c r="H9" s="200"/>
    </row>
    <row r="10" spans="1:16" s="212" customFormat="1" ht="15" customHeight="1" x14ac:dyDescent="0.2">
      <c r="H10" s="200"/>
    </row>
    <row r="11" spans="1:16" s="212" customFormat="1" ht="15" customHeight="1" x14ac:dyDescent="0.2">
      <c r="H11" s="200"/>
    </row>
    <row r="12" spans="1:16" s="212" customFormat="1" ht="15" customHeight="1" x14ac:dyDescent="0.2">
      <c r="H12" s="200"/>
    </row>
    <row r="13" spans="1:16" s="212" customFormat="1" ht="15" customHeight="1" x14ac:dyDescent="0.2">
      <c r="H13" s="200"/>
    </row>
    <row r="14" spans="1:16" ht="12.75" customHeight="1" x14ac:dyDescent="0.2"/>
    <row r="15" spans="1:16" ht="26.25" customHeight="1" x14ac:dyDescent="0.4">
      <c r="A15" s="4"/>
      <c r="B15" s="220" t="s">
        <v>99</v>
      </c>
      <c r="C15" s="221"/>
      <c r="D15" s="221"/>
      <c r="E15" s="221"/>
      <c r="F15" s="221"/>
      <c r="G15" s="221"/>
      <c r="H15" s="72">
        <v>2002</v>
      </c>
      <c r="I15" s="73"/>
      <c r="J15" s="73"/>
      <c r="K15" s="73"/>
      <c r="L15" s="73"/>
      <c r="M15" s="73"/>
      <c r="N15" s="32"/>
      <c r="O15" s="32"/>
      <c r="P15" s="32"/>
    </row>
    <row r="16" spans="1:16" ht="20.25" customHeight="1" x14ac:dyDescent="0.2">
      <c r="A16" s="222" t="s">
        <v>9</v>
      </c>
      <c r="B16" s="223" t="s">
        <v>100</v>
      </c>
      <c r="C16" s="224"/>
      <c r="D16" s="224"/>
      <c r="E16" s="224"/>
      <c r="F16" s="224"/>
      <c r="G16" s="224"/>
      <c r="H16" s="225" t="s">
        <v>10</v>
      </c>
      <c r="I16" s="219" t="s">
        <v>2</v>
      </c>
      <c r="J16" s="219" t="s">
        <v>3</v>
      </c>
      <c r="K16" s="227" t="s">
        <v>4</v>
      </c>
      <c r="L16" s="219" t="s">
        <v>5</v>
      </c>
      <c r="M16" s="217" t="s">
        <v>6</v>
      </c>
      <c r="N16" s="217" t="s">
        <v>7</v>
      </c>
      <c r="O16" s="219" t="s">
        <v>8</v>
      </c>
      <c r="P16" s="32"/>
    </row>
    <row r="17" spans="1:16" ht="15.75" customHeight="1" x14ac:dyDescent="0.25">
      <c r="A17" s="218"/>
      <c r="B17" s="74" t="s">
        <v>101</v>
      </c>
      <c r="C17" s="74" t="s">
        <v>102</v>
      </c>
      <c r="D17" s="74" t="s">
        <v>103</v>
      </c>
      <c r="E17" s="74" t="s">
        <v>104</v>
      </c>
      <c r="F17" s="74" t="s">
        <v>105</v>
      </c>
      <c r="G17" s="74" t="s">
        <v>106</v>
      </c>
      <c r="H17" s="226"/>
      <c r="I17" s="218"/>
      <c r="J17" s="218"/>
      <c r="K17" s="218"/>
      <c r="L17" s="218"/>
      <c r="M17" s="218"/>
      <c r="N17" s="218"/>
      <c r="O17" s="218"/>
      <c r="P17" s="32"/>
    </row>
    <row r="18" spans="1:16" ht="15.75" customHeight="1" x14ac:dyDescent="0.25">
      <c r="A18" s="74">
        <v>2002</v>
      </c>
      <c r="B18" s="139">
        <v>272</v>
      </c>
      <c r="C18" s="139"/>
      <c r="D18" s="139"/>
      <c r="E18" s="139"/>
      <c r="F18" s="139"/>
      <c r="G18" s="139"/>
      <c r="H18" s="140"/>
      <c r="I18" s="141"/>
      <c r="J18" s="142"/>
      <c r="K18" s="143"/>
      <c r="L18" s="144"/>
      <c r="M18" s="145">
        <f>B18</f>
        <v>272</v>
      </c>
      <c r="N18" s="146"/>
      <c r="O18" s="144"/>
      <c r="P18" s="32"/>
    </row>
    <row r="19" spans="1:16" ht="15.75" customHeight="1" x14ac:dyDescent="0.25">
      <c r="A19" s="74">
        <v>2101</v>
      </c>
      <c r="B19" s="139" t="s">
        <v>125</v>
      </c>
      <c r="C19" s="139">
        <v>241</v>
      </c>
      <c r="D19" s="139"/>
      <c r="E19" s="139"/>
      <c r="F19" s="139"/>
      <c r="G19" s="139"/>
      <c r="H19" s="140"/>
      <c r="I19" s="147"/>
      <c r="J19" s="148"/>
      <c r="K19" s="149"/>
      <c r="L19" s="150">
        <f>IF(C19=0,"",C19/B18)</f>
        <v>0.88602941176470584</v>
      </c>
      <c r="M19" s="151">
        <v>241</v>
      </c>
      <c r="N19" s="152">
        <f t="shared" ref="N19:N23" si="0">IF(M19=0,"",M19/M18)</f>
        <v>0.88602941176470584</v>
      </c>
      <c r="O19" s="152">
        <f t="shared" ref="O19:O23" si="1">IF(M19=0,"",100%-N19)</f>
        <v>0.11397058823529416</v>
      </c>
      <c r="P19" s="32"/>
    </row>
    <row r="20" spans="1:16" ht="15.75" customHeight="1" x14ac:dyDescent="0.25">
      <c r="A20" s="74">
        <v>2102</v>
      </c>
      <c r="B20" s="139"/>
      <c r="C20" s="139"/>
      <c r="D20" s="139">
        <v>217</v>
      </c>
      <c r="E20" s="139"/>
      <c r="F20" s="139"/>
      <c r="G20" s="139"/>
      <c r="H20" s="140"/>
      <c r="I20" s="147"/>
      <c r="J20" s="148"/>
      <c r="K20" s="149"/>
      <c r="L20" s="153">
        <f>IF(D20=0,"",D20/C19)</f>
        <v>0.90041493775933612</v>
      </c>
      <c r="M20" s="151">
        <v>228</v>
      </c>
      <c r="N20" s="154">
        <f t="shared" si="0"/>
        <v>0.94605809128630702</v>
      </c>
      <c r="O20" s="154">
        <f t="shared" si="1"/>
        <v>5.3941908713692976E-2</v>
      </c>
      <c r="P20" s="11">
        <f>M20/M18</f>
        <v>0.83823529411764708</v>
      </c>
    </row>
    <row r="21" spans="1:16" ht="15.75" customHeight="1" x14ac:dyDescent="0.25">
      <c r="A21" s="74">
        <v>2201</v>
      </c>
      <c r="B21" s="139"/>
      <c r="C21" s="139"/>
      <c r="D21" s="139"/>
      <c r="E21" s="139">
        <v>202</v>
      </c>
      <c r="F21" s="139"/>
      <c r="G21" s="139"/>
      <c r="H21" s="140"/>
      <c r="I21" s="147"/>
      <c r="J21" s="148"/>
      <c r="K21" s="149"/>
      <c r="L21" s="153">
        <f>IF(E21=0,"",E21/D20)</f>
        <v>0.93087557603686633</v>
      </c>
      <c r="M21" s="151">
        <v>228</v>
      </c>
      <c r="N21" s="154">
        <f t="shared" si="0"/>
        <v>1</v>
      </c>
      <c r="O21" s="154">
        <f t="shared" si="1"/>
        <v>0</v>
      </c>
      <c r="P21" s="32"/>
    </row>
    <row r="22" spans="1:16" ht="15.75" customHeight="1" x14ac:dyDescent="0.25">
      <c r="A22" s="74">
        <v>2202</v>
      </c>
      <c r="B22" s="139"/>
      <c r="C22" s="139"/>
      <c r="D22" s="139"/>
      <c r="E22" s="139"/>
      <c r="F22" s="139">
        <v>177</v>
      </c>
      <c r="G22" s="139"/>
      <c r="H22" s="140"/>
      <c r="I22" s="147"/>
      <c r="J22" s="148"/>
      <c r="K22" s="149"/>
      <c r="L22" s="153">
        <f>IF(F22=0,"",F22/E21)</f>
        <v>0.87623762376237624</v>
      </c>
      <c r="M22" s="151">
        <v>198</v>
      </c>
      <c r="N22" s="154">
        <f t="shared" si="0"/>
        <v>0.86842105263157898</v>
      </c>
      <c r="O22" s="154">
        <f t="shared" si="1"/>
        <v>0.13157894736842102</v>
      </c>
      <c r="P22" s="32"/>
    </row>
    <row r="23" spans="1:16" ht="15.75" customHeight="1" x14ac:dyDescent="0.25">
      <c r="A23" s="74">
        <v>2301</v>
      </c>
      <c r="B23" s="139"/>
      <c r="C23" s="139"/>
      <c r="D23" s="139"/>
      <c r="E23" s="139"/>
      <c r="F23" s="139"/>
      <c r="G23" s="139">
        <v>177</v>
      </c>
      <c r="H23" s="140">
        <v>162</v>
      </c>
      <c r="I23" s="147"/>
      <c r="J23" s="148"/>
      <c r="K23" s="149"/>
      <c r="L23" s="153">
        <f>IF(G23=0,"",G23/F22)</f>
        <v>1</v>
      </c>
      <c r="M23" s="155">
        <v>189</v>
      </c>
      <c r="N23" s="154">
        <f t="shared" si="0"/>
        <v>0.95454545454545459</v>
      </c>
      <c r="O23" s="154">
        <f t="shared" si="1"/>
        <v>4.5454545454545414E-2</v>
      </c>
      <c r="P23" s="32"/>
    </row>
    <row r="24" spans="1:16" ht="15.75" customHeight="1" x14ac:dyDescent="0.25">
      <c r="A24" s="75" t="s">
        <v>120</v>
      </c>
      <c r="B24" s="139"/>
      <c r="C24" s="139"/>
      <c r="D24" s="139"/>
      <c r="E24" s="139"/>
      <c r="F24" s="139"/>
      <c r="G24" s="139">
        <v>15</v>
      </c>
      <c r="H24" s="140">
        <v>3</v>
      </c>
      <c r="I24" s="147"/>
      <c r="J24" s="148"/>
      <c r="K24" s="156"/>
      <c r="L24" s="157"/>
      <c r="M24" s="155">
        <v>16</v>
      </c>
      <c r="N24" s="158"/>
      <c r="O24" s="159"/>
      <c r="P24" s="32"/>
    </row>
    <row r="25" spans="1:16" ht="15.75" customHeight="1" x14ac:dyDescent="0.25">
      <c r="A25" s="75" t="s">
        <v>133</v>
      </c>
      <c r="B25" s="139"/>
      <c r="C25" s="139"/>
      <c r="D25" s="139"/>
      <c r="E25" s="139"/>
      <c r="F25" s="139"/>
      <c r="G25" s="139">
        <v>11</v>
      </c>
      <c r="H25" s="140">
        <v>12</v>
      </c>
      <c r="I25" s="147"/>
      <c r="J25" s="148"/>
      <c r="K25" s="156"/>
      <c r="L25" s="157"/>
      <c r="M25" s="155">
        <v>13</v>
      </c>
      <c r="N25" s="158"/>
      <c r="O25" s="159"/>
      <c r="P25" s="32"/>
    </row>
    <row r="26" spans="1:16" ht="15.75" customHeight="1" x14ac:dyDescent="0.25">
      <c r="A26" s="75" t="s">
        <v>124</v>
      </c>
      <c r="B26" s="139"/>
      <c r="C26" s="139"/>
      <c r="D26" s="139"/>
      <c r="E26" s="139"/>
      <c r="F26" s="139"/>
      <c r="G26" s="139"/>
      <c r="H26" s="140"/>
      <c r="I26" s="147"/>
      <c r="J26" s="148"/>
      <c r="K26" s="156"/>
      <c r="L26" s="157"/>
      <c r="M26" s="155"/>
      <c r="N26" s="158"/>
      <c r="O26" s="159"/>
      <c r="P26" s="32"/>
    </row>
    <row r="27" spans="1:16" ht="15.75" customHeight="1" x14ac:dyDescent="0.25">
      <c r="A27" s="75" t="s">
        <v>135</v>
      </c>
      <c r="B27" s="139"/>
      <c r="C27" s="139"/>
      <c r="D27" s="139"/>
      <c r="E27" s="139"/>
      <c r="F27" s="139"/>
      <c r="G27" s="139"/>
      <c r="H27" s="140"/>
      <c r="I27" s="161"/>
      <c r="J27" s="162"/>
      <c r="K27" s="163"/>
      <c r="L27" s="164"/>
      <c r="M27" s="155"/>
      <c r="N27" s="165"/>
      <c r="O27" s="166"/>
      <c r="P27" s="32"/>
    </row>
    <row r="28" spans="1:16" ht="18" customHeight="1" x14ac:dyDescent="0.25">
      <c r="A28" s="31"/>
      <c r="B28" s="244" t="s">
        <v>114</v>
      </c>
      <c r="C28" s="224"/>
      <c r="D28" s="224"/>
      <c r="E28" s="224"/>
      <c r="F28" s="224"/>
      <c r="G28" s="245"/>
      <c r="H28" s="76">
        <f>SUM(H18:H27)</f>
        <v>177</v>
      </c>
      <c r="I28" s="77">
        <f>IF(H23=0,"",H23/B18)</f>
        <v>0.59558823529411764</v>
      </c>
      <c r="J28" s="77">
        <f>IF(H28=0,"",H28/B18)</f>
        <v>0.65073529411764708</v>
      </c>
      <c r="K28" s="77">
        <f>J28-I28</f>
        <v>5.5147058823529438E-2</v>
      </c>
      <c r="L28" s="5"/>
      <c r="M28" s="32"/>
      <c r="N28" s="23"/>
      <c r="O28" s="5"/>
      <c r="P28" s="32"/>
    </row>
    <row r="29" spans="1:16" ht="12.75" customHeight="1" x14ac:dyDescent="0.2"/>
    <row r="30" spans="1:16" ht="12.75" customHeight="1" x14ac:dyDescent="0.2"/>
    <row r="31" spans="1:16" ht="26.25" customHeight="1" x14ac:dyDescent="0.4">
      <c r="A31" s="4"/>
      <c r="B31" s="220" t="s">
        <v>99</v>
      </c>
      <c r="C31" s="221"/>
      <c r="D31" s="221"/>
      <c r="E31" s="221"/>
      <c r="F31" s="221"/>
      <c r="G31" s="221"/>
      <c r="H31" s="72">
        <v>2102</v>
      </c>
      <c r="I31" s="73"/>
      <c r="J31" s="73"/>
      <c r="K31" s="73"/>
      <c r="L31" s="73"/>
      <c r="M31" s="73"/>
      <c r="N31" s="32"/>
      <c r="O31" s="32"/>
      <c r="P31" s="32"/>
    </row>
    <row r="32" spans="1:16" ht="20.25" customHeight="1" x14ac:dyDescent="0.2">
      <c r="A32" s="222" t="s">
        <v>9</v>
      </c>
      <c r="B32" s="223" t="s">
        <v>100</v>
      </c>
      <c r="C32" s="224"/>
      <c r="D32" s="224"/>
      <c r="E32" s="224"/>
      <c r="F32" s="224"/>
      <c r="G32" s="224"/>
      <c r="H32" s="225" t="s">
        <v>10</v>
      </c>
      <c r="I32" s="219" t="s">
        <v>2</v>
      </c>
      <c r="J32" s="219" t="s">
        <v>3</v>
      </c>
      <c r="K32" s="227" t="s">
        <v>4</v>
      </c>
      <c r="L32" s="219" t="s">
        <v>5</v>
      </c>
      <c r="M32" s="217" t="s">
        <v>6</v>
      </c>
      <c r="N32" s="217" t="s">
        <v>7</v>
      </c>
      <c r="O32" s="219" t="s">
        <v>8</v>
      </c>
      <c r="P32" s="32"/>
    </row>
    <row r="33" spans="1:16" ht="15.75" customHeight="1" x14ac:dyDescent="0.25">
      <c r="A33" s="218"/>
      <c r="B33" s="74" t="s">
        <v>101</v>
      </c>
      <c r="C33" s="74" t="s">
        <v>102</v>
      </c>
      <c r="D33" s="74" t="s">
        <v>103</v>
      </c>
      <c r="E33" s="74" t="s">
        <v>104</v>
      </c>
      <c r="F33" s="74" t="s">
        <v>105</v>
      </c>
      <c r="G33" s="74" t="s">
        <v>106</v>
      </c>
      <c r="H33" s="226"/>
      <c r="I33" s="218"/>
      <c r="J33" s="218"/>
      <c r="K33" s="218"/>
      <c r="L33" s="218"/>
      <c r="M33" s="218"/>
      <c r="N33" s="218"/>
      <c r="O33" s="218"/>
      <c r="P33" s="32"/>
    </row>
    <row r="34" spans="1:16" ht="15.75" customHeight="1" x14ac:dyDescent="0.25">
      <c r="A34" s="74">
        <v>2102</v>
      </c>
      <c r="B34" s="139">
        <v>215</v>
      </c>
      <c r="C34" s="139"/>
      <c r="D34" s="139"/>
      <c r="E34" s="139"/>
      <c r="F34" s="139"/>
      <c r="G34" s="139"/>
      <c r="H34" s="140"/>
      <c r="I34" s="141"/>
      <c r="J34" s="142"/>
      <c r="K34" s="143"/>
      <c r="L34" s="144"/>
      <c r="M34" s="145">
        <f>B34</f>
        <v>215</v>
      </c>
      <c r="N34" s="146"/>
      <c r="O34" s="144"/>
      <c r="P34" s="32"/>
    </row>
    <row r="35" spans="1:16" ht="15.75" customHeight="1" x14ac:dyDescent="0.25">
      <c r="A35" s="74">
        <v>2201</v>
      </c>
      <c r="B35" s="139" t="s">
        <v>125</v>
      </c>
      <c r="C35" s="139">
        <v>203</v>
      </c>
      <c r="D35" s="139"/>
      <c r="E35" s="139"/>
      <c r="F35" s="139"/>
      <c r="G35" s="139"/>
      <c r="H35" s="140"/>
      <c r="I35" s="147"/>
      <c r="J35" s="148"/>
      <c r="K35" s="149"/>
      <c r="L35" s="150">
        <f>IF(C35=0,"",C35/B34)</f>
        <v>0.94418604651162785</v>
      </c>
      <c r="M35" s="151">
        <v>203</v>
      </c>
      <c r="N35" s="152">
        <f t="shared" ref="N35:N39" si="2">IF(M35=0,"",M35/M34)</f>
        <v>0.94418604651162785</v>
      </c>
      <c r="O35" s="152">
        <f t="shared" ref="O35:O39" si="3">IF(M35=0,"",100%-N35)</f>
        <v>5.5813953488372148E-2</v>
      </c>
      <c r="P35" s="32"/>
    </row>
    <row r="36" spans="1:16" ht="15.75" customHeight="1" x14ac:dyDescent="0.25">
      <c r="A36" s="74">
        <v>2202</v>
      </c>
      <c r="B36" s="139"/>
      <c r="C36" s="139"/>
      <c r="D36" s="139">
        <v>185</v>
      </c>
      <c r="E36" s="139"/>
      <c r="F36" s="139"/>
      <c r="G36" s="139"/>
      <c r="H36" s="140"/>
      <c r="I36" s="147"/>
      <c r="J36" s="148"/>
      <c r="K36" s="149"/>
      <c r="L36" s="153">
        <f>IF(D36=0,"",D36/C35)</f>
        <v>0.91133004926108374</v>
      </c>
      <c r="M36" s="151">
        <v>197</v>
      </c>
      <c r="N36" s="154">
        <f t="shared" si="2"/>
        <v>0.97044334975369462</v>
      </c>
      <c r="O36" s="154">
        <f t="shared" si="3"/>
        <v>2.9556650246305383E-2</v>
      </c>
      <c r="P36" s="123">
        <f>M36/M34</f>
        <v>0.91627906976744189</v>
      </c>
    </row>
    <row r="37" spans="1:16" ht="15.75" customHeight="1" x14ac:dyDescent="0.25">
      <c r="A37" s="74">
        <v>2301</v>
      </c>
      <c r="B37" s="139"/>
      <c r="C37" s="139"/>
      <c r="D37" s="139"/>
      <c r="E37" s="139">
        <v>183</v>
      </c>
      <c r="F37" s="139"/>
      <c r="G37" s="139"/>
      <c r="H37" s="140"/>
      <c r="I37" s="147"/>
      <c r="J37" s="148"/>
      <c r="K37" s="149"/>
      <c r="L37" s="153">
        <f>IF(E37=0,"",E37/D36)</f>
        <v>0.98918918918918919</v>
      </c>
      <c r="M37" s="151">
        <v>186</v>
      </c>
      <c r="N37" s="154">
        <f t="shared" si="2"/>
        <v>0.9441624365482234</v>
      </c>
      <c r="O37" s="154">
        <f t="shared" si="3"/>
        <v>5.5837563451776595E-2</v>
      </c>
      <c r="P37" s="32"/>
    </row>
    <row r="38" spans="1:16" ht="15.75" customHeight="1" x14ac:dyDescent="0.25">
      <c r="A38" s="74">
        <v>2302</v>
      </c>
      <c r="B38" s="139"/>
      <c r="C38" s="139"/>
      <c r="D38" s="139"/>
      <c r="E38" s="139"/>
      <c r="F38" s="139">
        <v>180</v>
      </c>
      <c r="G38" s="139"/>
      <c r="H38" s="140"/>
      <c r="I38" s="147"/>
      <c r="J38" s="148"/>
      <c r="K38" s="149"/>
      <c r="L38" s="153">
        <f>IF(F38=0,"",F38/E37)</f>
        <v>0.98360655737704916</v>
      </c>
      <c r="M38" s="151">
        <v>183</v>
      </c>
      <c r="N38" s="154">
        <f t="shared" si="2"/>
        <v>0.9838709677419355</v>
      </c>
      <c r="O38" s="154">
        <f t="shared" si="3"/>
        <v>1.6129032258064502E-2</v>
      </c>
      <c r="P38" s="32"/>
    </row>
    <row r="39" spans="1:16" ht="15.75" customHeight="1" x14ac:dyDescent="0.25">
      <c r="A39" s="74">
        <v>2401</v>
      </c>
      <c r="B39" s="139"/>
      <c r="C39" s="139"/>
      <c r="D39" s="139"/>
      <c r="E39" s="139"/>
      <c r="F39" s="139"/>
      <c r="G39" s="139">
        <v>178</v>
      </c>
      <c r="H39" s="140">
        <v>170</v>
      </c>
      <c r="I39" s="147"/>
      <c r="J39" s="148"/>
      <c r="K39" s="149"/>
      <c r="L39" s="153">
        <f>IF(G39=0,"",G39/F38)</f>
        <v>0.98888888888888893</v>
      </c>
      <c r="M39" s="155">
        <v>181</v>
      </c>
      <c r="N39" s="154">
        <f t="shared" si="2"/>
        <v>0.98907103825136611</v>
      </c>
      <c r="O39" s="154">
        <f t="shared" si="3"/>
        <v>1.0928961748633892E-2</v>
      </c>
      <c r="P39" s="32"/>
    </row>
    <row r="40" spans="1:16" ht="15.75" customHeight="1" x14ac:dyDescent="0.25">
      <c r="A40" s="75" t="s">
        <v>124</v>
      </c>
      <c r="B40" s="139"/>
      <c r="C40" s="139"/>
      <c r="D40" s="139"/>
      <c r="E40" s="139"/>
      <c r="F40" s="139"/>
      <c r="G40" s="139">
        <v>5</v>
      </c>
      <c r="H40" s="140">
        <v>5</v>
      </c>
      <c r="I40" s="147"/>
      <c r="J40" s="148"/>
      <c r="K40" s="156"/>
      <c r="L40" s="157"/>
      <c r="M40" s="155">
        <v>5</v>
      </c>
      <c r="N40" s="158"/>
      <c r="O40" s="159"/>
      <c r="P40" s="32"/>
    </row>
    <row r="41" spans="1:16" ht="15.75" customHeight="1" x14ac:dyDescent="0.25">
      <c r="A41" s="75" t="s">
        <v>135</v>
      </c>
      <c r="B41" s="139"/>
      <c r="C41" s="139"/>
      <c r="D41" s="139"/>
      <c r="E41" s="139"/>
      <c r="F41" s="139"/>
      <c r="G41" s="139">
        <v>2</v>
      </c>
      <c r="H41" s="140">
        <v>1</v>
      </c>
      <c r="I41" s="147"/>
      <c r="J41" s="148"/>
      <c r="K41" s="156"/>
      <c r="L41" s="157"/>
      <c r="M41" s="155">
        <v>2</v>
      </c>
      <c r="N41" s="158"/>
      <c r="O41" s="159"/>
      <c r="P41" s="32"/>
    </row>
    <row r="42" spans="1:16" ht="15.75" customHeight="1" x14ac:dyDescent="0.25">
      <c r="A42" s="75" t="s">
        <v>118</v>
      </c>
      <c r="B42" s="139"/>
      <c r="C42" s="139"/>
      <c r="D42" s="139"/>
      <c r="E42" s="139"/>
      <c r="F42" s="139"/>
      <c r="G42" s="139"/>
      <c r="H42" s="140">
        <v>1</v>
      </c>
      <c r="I42" s="147"/>
      <c r="J42" s="148"/>
      <c r="K42" s="156"/>
      <c r="L42" s="157"/>
      <c r="M42" s="155"/>
      <c r="N42" s="158"/>
      <c r="O42" s="159"/>
      <c r="P42" s="32"/>
    </row>
    <row r="43" spans="1:16" ht="15.75" customHeight="1" x14ac:dyDescent="0.25">
      <c r="A43" s="75" t="s">
        <v>138</v>
      </c>
      <c r="B43" s="139"/>
      <c r="C43" s="139"/>
      <c r="D43" s="139"/>
      <c r="E43" s="139"/>
      <c r="F43" s="139"/>
      <c r="G43" s="139"/>
      <c r="H43" s="140"/>
      <c r="I43" s="161"/>
      <c r="J43" s="162"/>
      <c r="K43" s="163"/>
      <c r="L43" s="164"/>
      <c r="M43" s="155"/>
      <c r="N43" s="165"/>
      <c r="O43" s="166"/>
      <c r="P43" s="32"/>
    </row>
    <row r="44" spans="1:16" ht="18" customHeight="1" x14ac:dyDescent="0.25">
      <c r="A44" s="31"/>
      <c r="B44" s="244" t="s">
        <v>114</v>
      </c>
      <c r="C44" s="224"/>
      <c r="D44" s="224"/>
      <c r="E44" s="224"/>
      <c r="F44" s="224"/>
      <c r="G44" s="245"/>
      <c r="H44" s="76">
        <f>SUM(H34:H43)</f>
        <v>177</v>
      </c>
      <c r="I44" s="77">
        <f>IF(H39=0,"",H39/B34)</f>
        <v>0.79069767441860461</v>
      </c>
      <c r="J44" s="77">
        <f>IF(H44=0,"",H44/B34)</f>
        <v>0.82325581395348835</v>
      </c>
      <c r="K44" s="77">
        <f>J44-I44</f>
        <v>3.2558139534883734E-2</v>
      </c>
      <c r="L44" s="5"/>
      <c r="M44" s="32"/>
      <c r="N44" s="23"/>
      <c r="O44" s="5"/>
      <c r="P44" s="32"/>
    </row>
    <row r="45" spans="1:16" ht="12.75" customHeight="1" x14ac:dyDescent="0.2"/>
    <row r="46" spans="1:16" s="137" customFormat="1" ht="12.75" customHeight="1" x14ac:dyDescent="0.2">
      <c r="H46" s="200"/>
    </row>
    <row r="47" spans="1:16" ht="26.25" x14ac:dyDescent="0.4">
      <c r="A47" s="4"/>
      <c r="B47" s="220" t="s">
        <v>99</v>
      </c>
      <c r="C47" s="221"/>
      <c r="D47" s="221"/>
      <c r="E47" s="221"/>
      <c r="F47" s="221"/>
      <c r="G47" s="221"/>
      <c r="H47" s="72">
        <v>2202</v>
      </c>
      <c r="I47" s="73"/>
      <c r="J47" s="73"/>
      <c r="K47" s="73"/>
      <c r="L47" s="73"/>
      <c r="M47" s="73"/>
      <c r="N47" s="32"/>
      <c r="O47" s="32"/>
      <c r="P47" s="32"/>
    </row>
    <row r="48" spans="1:16" ht="20.25" x14ac:dyDescent="0.2">
      <c r="A48" s="222" t="s">
        <v>9</v>
      </c>
      <c r="B48" s="223" t="s">
        <v>100</v>
      </c>
      <c r="C48" s="224"/>
      <c r="D48" s="224"/>
      <c r="E48" s="224"/>
      <c r="F48" s="224"/>
      <c r="G48" s="224"/>
      <c r="H48" s="225" t="s">
        <v>10</v>
      </c>
      <c r="I48" s="219" t="s">
        <v>2</v>
      </c>
      <c r="J48" s="219" t="s">
        <v>3</v>
      </c>
      <c r="K48" s="227" t="s">
        <v>4</v>
      </c>
      <c r="L48" s="219" t="s">
        <v>5</v>
      </c>
      <c r="M48" s="217" t="s">
        <v>6</v>
      </c>
      <c r="N48" s="217" t="s">
        <v>7</v>
      </c>
      <c r="O48" s="219" t="s">
        <v>8</v>
      </c>
      <c r="P48" s="32"/>
    </row>
    <row r="49" spans="1:16" ht="15.75" x14ac:dyDescent="0.25">
      <c r="A49" s="218"/>
      <c r="B49" s="74" t="s">
        <v>101</v>
      </c>
      <c r="C49" s="74" t="s">
        <v>102</v>
      </c>
      <c r="D49" s="74" t="s">
        <v>103</v>
      </c>
      <c r="E49" s="74" t="s">
        <v>104</v>
      </c>
      <c r="F49" s="74" t="s">
        <v>105</v>
      </c>
      <c r="G49" s="74" t="s">
        <v>106</v>
      </c>
      <c r="H49" s="226"/>
      <c r="I49" s="218"/>
      <c r="J49" s="218"/>
      <c r="K49" s="218"/>
      <c r="L49" s="218"/>
      <c r="M49" s="218"/>
      <c r="N49" s="218"/>
      <c r="O49" s="218"/>
      <c r="P49" s="32"/>
    </row>
    <row r="50" spans="1:16" ht="15.75" x14ac:dyDescent="0.25">
      <c r="A50" s="74">
        <v>2202</v>
      </c>
      <c r="B50" s="139">
        <v>79</v>
      </c>
      <c r="C50" s="139"/>
      <c r="D50" s="139"/>
      <c r="E50" s="139"/>
      <c r="F50" s="139"/>
      <c r="G50" s="139"/>
      <c r="H50" s="140"/>
      <c r="I50" s="141"/>
      <c r="J50" s="142"/>
      <c r="K50" s="143"/>
      <c r="L50" s="144"/>
      <c r="M50" s="145">
        <f>B50</f>
        <v>79</v>
      </c>
      <c r="N50" s="146"/>
      <c r="O50" s="144"/>
      <c r="P50" s="32"/>
    </row>
    <row r="51" spans="1:16" ht="15.75" x14ac:dyDescent="0.25">
      <c r="A51" s="74">
        <v>2301</v>
      </c>
      <c r="B51" s="139"/>
      <c r="C51" s="139">
        <v>79</v>
      </c>
      <c r="D51" s="139"/>
      <c r="E51" s="139"/>
      <c r="F51" s="139"/>
      <c r="G51" s="139"/>
      <c r="H51" s="140"/>
      <c r="I51" s="147"/>
      <c r="J51" s="148"/>
      <c r="K51" s="149"/>
      <c r="L51" s="150">
        <f>IF(C51=0,"",C51/B50)</f>
        <v>1</v>
      </c>
      <c r="M51" s="151">
        <v>79</v>
      </c>
      <c r="N51" s="152">
        <f t="shared" ref="N51:N55" si="4">IF(M51=0,"",M51/M50)</f>
        <v>1</v>
      </c>
      <c r="O51" s="152">
        <f t="shared" ref="O51:O55" si="5">IF(M51=0,"",100%-N51)</f>
        <v>0</v>
      </c>
      <c r="P51" s="32"/>
    </row>
    <row r="52" spans="1:16" ht="15.75" x14ac:dyDescent="0.25">
      <c r="A52" s="74">
        <v>2302</v>
      </c>
      <c r="B52" s="139"/>
      <c r="C52" s="139"/>
      <c r="D52" s="139">
        <v>78</v>
      </c>
      <c r="E52" s="139"/>
      <c r="F52" s="139"/>
      <c r="G52" s="139"/>
      <c r="H52" s="140"/>
      <c r="I52" s="147"/>
      <c r="J52" s="148"/>
      <c r="K52" s="149"/>
      <c r="L52" s="153">
        <f>IF(D52=0,"",D52/C51)</f>
        <v>0.98734177215189878</v>
      </c>
      <c r="M52" s="151">
        <v>77</v>
      </c>
      <c r="N52" s="154">
        <f t="shared" si="4"/>
        <v>0.97468354430379744</v>
      </c>
      <c r="O52" s="154">
        <f t="shared" si="5"/>
        <v>2.5316455696202556E-2</v>
      </c>
      <c r="P52" s="11">
        <f>M52/M50</f>
        <v>0.97468354430379744</v>
      </c>
    </row>
    <row r="53" spans="1:16" ht="15.75" x14ac:dyDescent="0.25">
      <c r="A53" s="134">
        <v>2401</v>
      </c>
      <c r="B53" s="139"/>
      <c r="C53" s="139"/>
      <c r="D53" s="139"/>
      <c r="E53" s="139">
        <v>78</v>
      </c>
      <c r="F53" s="139"/>
      <c r="G53" s="139"/>
      <c r="H53" s="140"/>
      <c r="I53" s="147"/>
      <c r="J53" s="148"/>
      <c r="K53" s="149"/>
      <c r="L53" s="153">
        <f>IF(E53=0,"",E53/D52)</f>
        <v>1</v>
      </c>
      <c r="M53" s="151">
        <v>77</v>
      </c>
      <c r="N53" s="154">
        <f t="shared" si="4"/>
        <v>1</v>
      </c>
      <c r="O53" s="154">
        <f t="shared" si="5"/>
        <v>0</v>
      </c>
      <c r="P53" s="32"/>
    </row>
    <row r="54" spans="1:16" ht="15.75" x14ac:dyDescent="0.25">
      <c r="A54" s="136">
        <v>2402</v>
      </c>
      <c r="B54" s="195"/>
      <c r="C54" s="139"/>
      <c r="D54" s="139"/>
      <c r="E54" s="139"/>
      <c r="F54" s="139">
        <v>76</v>
      </c>
      <c r="G54" s="139"/>
      <c r="H54" s="140"/>
      <c r="I54" s="147"/>
      <c r="J54" s="148"/>
      <c r="K54" s="149"/>
      <c r="L54" s="153">
        <f>IF(F54=0,"",F54/E53)</f>
        <v>0.97435897435897434</v>
      </c>
      <c r="M54" s="151">
        <v>77</v>
      </c>
      <c r="N54" s="154">
        <f t="shared" si="4"/>
        <v>1</v>
      </c>
      <c r="O54" s="154">
        <f t="shared" si="5"/>
        <v>0</v>
      </c>
      <c r="P54" s="32"/>
    </row>
    <row r="55" spans="1:16" ht="15.75" x14ac:dyDescent="0.25">
      <c r="A55" s="136">
        <v>2501</v>
      </c>
      <c r="B55" s="195"/>
      <c r="C55" s="139"/>
      <c r="D55" s="139"/>
      <c r="E55" s="139"/>
      <c r="F55" s="139"/>
      <c r="G55" s="139">
        <v>75</v>
      </c>
      <c r="H55" s="140">
        <v>72</v>
      </c>
      <c r="I55" s="147"/>
      <c r="J55" s="148"/>
      <c r="K55" s="149"/>
      <c r="L55" s="153">
        <f>IF(G55=0,"",G55/F54)</f>
        <v>0.98684210526315785</v>
      </c>
      <c r="M55" s="155">
        <v>77</v>
      </c>
      <c r="N55" s="154">
        <f t="shared" si="4"/>
        <v>1</v>
      </c>
      <c r="O55" s="154">
        <f t="shared" si="5"/>
        <v>0</v>
      </c>
      <c r="P55" s="32"/>
    </row>
    <row r="56" spans="1:16" ht="15.75" x14ac:dyDescent="0.25">
      <c r="A56" s="135" t="s">
        <v>118</v>
      </c>
      <c r="B56" s="139"/>
      <c r="C56" s="139"/>
      <c r="D56" s="139"/>
      <c r="E56" s="139"/>
      <c r="F56" s="139"/>
      <c r="G56" s="139">
        <v>1</v>
      </c>
      <c r="H56" s="140">
        <v>2</v>
      </c>
      <c r="I56" s="147"/>
      <c r="J56" s="148"/>
      <c r="K56" s="156"/>
      <c r="L56" s="157"/>
      <c r="M56" s="155">
        <v>1</v>
      </c>
      <c r="N56" s="158"/>
      <c r="O56" s="159"/>
      <c r="P56" s="32"/>
    </row>
    <row r="57" spans="1:16" ht="15.75" x14ac:dyDescent="0.25">
      <c r="A57" s="75" t="s">
        <v>138</v>
      </c>
      <c r="B57" s="139"/>
      <c r="C57" s="139"/>
      <c r="D57" s="139"/>
      <c r="E57" s="139"/>
      <c r="F57" s="139"/>
      <c r="G57" s="139"/>
      <c r="H57" s="140"/>
      <c r="I57" s="147"/>
      <c r="J57" s="148"/>
      <c r="K57" s="156"/>
      <c r="L57" s="157"/>
      <c r="M57" s="155"/>
      <c r="N57" s="158"/>
      <c r="O57" s="159"/>
      <c r="P57" s="32"/>
    </row>
    <row r="58" spans="1:16" ht="15.75" x14ac:dyDescent="0.25">
      <c r="A58" s="75" t="s">
        <v>134</v>
      </c>
      <c r="B58" s="139"/>
      <c r="C58" s="139"/>
      <c r="D58" s="139"/>
      <c r="E58" s="139"/>
      <c r="F58" s="139"/>
      <c r="G58" s="139"/>
      <c r="H58" s="140"/>
      <c r="I58" s="147"/>
      <c r="J58" s="148"/>
      <c r="K58" s="156"/>
      <c r="L58" s="157"/>
      <c r="M58" s="155"/>
      <c r="N58" s="158"/>
      <c r="O58" s="159"/>
      <c r="P58" s="32"/>
    </row>
    <row r="59" spans="1:16" ht="15.75" x14ac:dyDescent="0.25">
      <c r="A59" s="75" t="s">
        <v>136</v>
      </c>
      <c r="B59" s="139"/>
      <c r="C59" s="139"/>
      <c r="D59" s="139"/>
      <c r="E59" s="139"/>
      <c r="F59" s="139"/>
      <c r="G59" s="139"/>
      <c r="H59" s="140"/>
      <c r="I59" s="161"/>
      <c r="J59" s="162"/>
      <c r="K59" s="163"/>
      <c r="L59" s="164"/>
      <c r="M59" s="155"/>
      <c r="N59" s="165"/>
      <c r="O59" s="166"/>
      <c r="P59" s="32"/>
    </row>
    <row r="60" spans="1:16" ht="18" x14ac:dyDescent="0.25">
      <c r="A60" s="31"/>
      <c r="B60" s="244" t="s">
        <v>114</v>
      </c>
      <c r="C60" s="224"/>
      <c r="D60" s="224"/>
      <c r="E60" s="224"/>
      <c r="F60" s="224"/>
      <c r="G60" s="245"/>
      <c r="H60" s="76">
        <f>SUM(H50:H59)</f>
        <v>74</v>
      </c>
      <c r="I60" s="77">
        <f>IF(H55=0,"",H55/B50)</f>
        <v>0.91139240506329111</v>
      </c>
      <c r="J60" s="77">
        <f>IF(H60=0,"",H60/B50)</f>
        <v>0.93670886075949367</v>
      </c>
      <c r="K60" s="77">
        <f>J60-I60</f>
        <v>2.5316455696202556E-2</v>
      </c>
      <c r="L60" s="5"/>
      <c r="M60" s="32"/>
      <c r="N60" s="23"/>
      <c r="O60" s="5"/>
      <c r="P60" s="32"/>
    </row>
    <row r="61" spans="1:16" ht="12.75" customHeight="1" x14ac:dyDescent="0.2"/>
    <row r="62" spans="1:16" ht="12.75" customHeight="1" x14ac:dyDescent="0.2"/>
    <row r="63" spans="1:16" ht="26.25" x14ac:dyDescent="0.4">
      <c r="A63" s="4"/>
      <c r="B63" s="220" t="s">
        <v>99</v>
      </c>
      <c r="C63" s="221"/>
      <c r="D63" s="221"/>
      <c r="E63" s="221"/>
      <c r="F63" s="221"/>
      <c r="G63" s="221"/>
      <c r="H63" s="72">
        <v>2302</v>
      </c>
      <c r="I63" s="73"/>
      <c r="J63" s="73"/>
      <c r="K63" s="73"/>
      <c r="L63" s="73"/>
      <c r="M63" s="73"/>
      <c r="N63" s="32"/>
      <c r="O63" s="32"/>
      <c r="P63" s="32"/>
    </row>
    <row r="64" spans="1:16" ht="20.25" x14ac:dyDescent="0.2">
      <c r="A64" s="222" t="s">
        <v>9</v>
      </c>
      <c r="B64" s="223" t="s">
        <v>100</v>
      </c>
      <c r="C64" s="224"/>
      <c r="D64" s="224"/>
      <c r="E64" s="224"/>
      <c r="F64" s="224"/>
      <c r="G64" s="224"/>
      <c r="H64" s="225" t="s">
        <v>10</v>
      </c>
      <c r="I64" s="219" t="s">
        <v>2</v>
      </c>
      <c r="J64" s="219" t="s">
        <v>3</v>
      </c>
      <c r="K64" s="227" t="s">
        <v>4</v>
      </c>
      <c r="L64" s="219" t="s">
        <v>5</v>
      </c>
      <c r="M64" s="217" t="s">
        <v>6</v>
      </c>
      <c r="N64" s="217" t="s">
        <v>7</v>
      </c>
      <c r="O64" s="219" t="s">
        <v>8</v>
      </c>
      <c r="P64" s="32"/>
    </row>
    <row r="65" spans="1:16" ht="15.75" x14ac:dyDescent="0.25">
      <c r="A65" s="218"/>
      <c r="B65" s="74" t="s">
        <v>101</v>
      </c>
      <c r="C65" s="74" t="s">
        <v>102</v>
      </c>
      <c r="D65" s="74" t="s">
        <v>103</v>
      </c>
      <c r="E65" s="74" t="s">
        <v>104</v>
      </c>
      <c r="F65" s="74" t="s">
        <v>105</v>
      </c>
      <c r="G65" s="74" t="s">
        <v>106</v>
      </c>
      <c r="H65" s="226"/>
      <c r="I65" s="218"/>
      <c r="J65" s="218"/>
      <c r="K65" s="218"/>
      <c r="L65" s="218"/>
      <c r="M65" s="218"/>
      <c r="N65" s="218"/>
      <c r="O65" s="218"/>
      <c r="P65" s="32"/>
    </row>
    <row r="66" spans="1:16" ht="15.75" x14ac:dyDescent="0.25">
      <c r="A66" s="74">
        <v>2302</v>
      </c>
      <c r="B66" s="139">
        <v>187</v>
      </c>
      <c r="C66" s="139"/>
      <c r="D66" s="139"/>
      <c r="E66" s="139"/>
      <c r="F66" s="139"/>
      <c r="G66" s="139"/>
      <c r="H66" s="140"/>
      <c r="I66" s="141"/>
      <c r="J66" s="142"/>
      <c r="K66" s="143"/>
      <c r="L66" s="144"/>
      <c r="M66" s="145">
        <f>B66</f>
        <v>187</v>
      </c>
      <c r="N66" s="146"/>
      <c r="O66" s="144"/>
      <c r="P66" s="32"/>
    </row>
    <row r="67" spans="1:16" ht="15.75" x14ac:dyDescent="0.25">
      <c r="A67" s="74">
        <v>2401</v>
      </c>
      <c r="B67" s="139"/>
      <c r="C67" s="139">
        <v>182</v>
      </c>
      <c r="D67" s="139"/>
      <c r="E67" s="139"/>
      <c r="F67" s="139"/>
      <c r="G67" s="139"/>
      <c r="H67" s="140"/>
      <c r="I67" s="147"/>
      <c r="J67" s="148"/>
      <c r="K67" s="149"/>
      <c r="L67" s="150">
        <f>IF(C67=0,"",C67/B66)</f>
        <v>0.9732620320855615</v>
      </c>
      <c r="M67" s="151">
        <v>182</v>
      </c>
      <c r="N67" s="152">
        <f t="shared" ref="N67:N71" si="6">IF(M67=0,"",M67/M66)</f>
        <v>0.9732620320855615</v>
      </c>
      <c r="O67" s="152">
        <f t="shared" ref="O67:O71" si="7">IF(M67=0,"",100%-N67)</f>
        <v>2.6737967914438499E-2</v>
      </c>
      <c r="P67" s="32"/>
    </row>
    <row r="68" spans="1:16" ht="15.75" x14ac:dyDescent="0.25">
      <c r="A68" s="74">
        <v>2402</v>
      </c>
      <c r="B68" s="139"/>
      <c r="C68" s="139"/>
      <c r="D68" s="139">
        <v>181</v>
      </c>
      <c r="E68" s="139"/>
      <c r="F68" s="139"/>
      <c r="G68" s="139"/>
      <c r="H68" s="140"/>
      <c r="I68" s="147"/>
      <c r="J68" s="148"/>
      <c r="K68" s="149"/>
      <c r="L68" s="153">
        <f>IF(D68=0,"",D68/C67)</f>
        <v>0.99450549450549453</v>
      </c>
      <c r="M68" s="151">
        <v>181</v>
      </c>
      <c r="N68" s="154">
        <f t="shared" si="6"/>
        <v>0.99450549450549453</v>
      </c>
      <c r="O68" s="154">
        <f t="shared" si="7"/>
        <v>5.494505494505475E-3</v>
      </c>
      <c r="P68" s="11">
        <f>M68/M66</f>
        <v>0.96791443850267378</v>
      </c>
    </row>
    <row r="69" spans="1:16" ht="15.75" x14ac:dyDescent="0.25">
      <c r="A69" s="74">
        <v>2501</v>
      </c>
      <c r="B69" s="139"/>
      <c r="C69" s="139"/>
      <c r="D69" s="139"/>
      <c r="E69" s="139">
        <v>172</v>
      </c>
      <c r="F69" s="139"/>
      <c r="G69" s="139"/>
      <c r="H69" s="140"/>
      <c r="I69" s="147"/>
      <c r="J69" s="148"/>
      <c r="K69" s="149"/>
      <c r="L69" s="153">
        <f>IF(E69=0,"",E69/D68)</f>
        <v>0.95027624309392267</v>
      </c>
      <c r="M69" s="151">
        <v>174</v>
      </c>
      <c r="N69" s="154">
        <f t="shared" si="6"/>
        <v>0.96132596685082872</v>
      </c>
      <c r="O69" s="154">
        <f t="shared" si="7"/>
        <v>3.8674033149171283E-2</v>
      </c>
      <c r="P69" s="32"/>
    </row>
    <row r="70" spans="1:16" ht="15.75" x14ac:dyDescent="0.25">
      <c r="A70" s="74">
        <v>2502</v>
      </c>
      <c r="B70" s="139"/>
      <c r="C70" s="139"/>
      <c r="D70" s="139"/>
      <c r="E70" s="139"/>
      <c r="F70" s="139">
        <v>171</v>
      </c>
      <c r="G70" s="139"/>
      <c r="H70" s="140"/>
      <c r="I70" s="147"/>
      <c r="J70" s="148"/>
      <c r="K70" s="149"/>
      <c r="L70" s="153">
        <f>IF(F70=0,"",F70/E69)</f>
        <v>0.9941860465116279</v>
      </c>
      <c r="M70" s="151">
        <v>172</v>
      </c>
      <c r="N70" s="154">
        <f t="shared" si="6"/>
        <v>0.9885057471264368</v>
      </c>
      <c r="O70" s="154">
        <f t="shared" si="7"/>
        <v>1.1494252873563204E-2</v>
      </c>
      <c r="P70" s="32"/>
    </row>
    <row r="71" spans="1:16" ht="15.75" x14ac:dyDescent="0.25">
      <c r="A71" s="74">
        <v>2601</v>
      </c>
      <c r="B71" s="139"/>
      <c r="C71" s="139"/>
      <c r="D71" s="139"/>
      <c r="E71" s="139"/>
      <c r="F71" s="139"/>
      <c r="G71" s="139"/>
      <c r="H71" s="140"/>
      <c r="I71" s="147"/>
      <c r="J71" s="148"/>
      <c r="K71" s="149"/>
      <c r="L71" s="153" t="str">
        <f>IF(G71=0,"",G71/F70)</f>
        <v/>
      </c>
      <c r="M71" s="155"/>
      <c r="N71" s="154" t="str">
        <f t="shared" si="6"/>
        <v/>
      </c>
      <c r="O71" s="154" t="str">
        <f t="shared" si="7"/>
        <v/>
      </c>
      <c r="P71" s="32"/>
    </row>
    <row r="72" spans="1:16" ht="15.75" x14ac:dyDescent="0.25">
      <c r="A72" s="75" t="s">
        <v>134</v>
      </c>
      <c r="B72" s="139"/>
      <c r="C72" s="139"/>
      <c r="D72" s="139"/>
      <c r="E72" s="139"/>
      <c r="F72" s="139"/>
      <c r="G72" s="139"/>
      <c r="H72" s="140"/>
      <c r="I72" s="147"/>
      <c r="J72" s="148"/>
      <c r="K72" s="156"/>
      <c r="L72" s="157"/>
      <c r="M72" s="155"/>
      <c r="N72" s="158"/>
      <c r="O72" s="159"/>
      <c r="P72" s="32"/>
    </row>
    <row r="73" spans="1:16" ht="15.75" x14ac:dyDescent="0.25">
      <c r="A73" s="75" t="s">
        <v>136</v>
      </c>
      <c r="B73" s="139"/>
      <c r="C73" s="139"/>
      <c r="D73" s="139"/>
      <c r="E73" s="139"/>
      <c r="F73" s="139"/>
      <c r="G73" s="139"/>
      <c r="H73" s="140"/>
      <c r="I73" s="147"/>
      <c r="J73" s="148"/>
      <c r="K73" s="156"/>
      <c r="L73" s="157"/>
      <c r="M73" s="155"/>
      <c r="N73" s="158"/>
      <c r="O73" s="159"/>
      <c r="P73" s="32"/>
    </row>
    <row r="74" spans="1:16" ht="15.75" x14ac:dyDescent="0.25">
      <c r="A74" s="75" t="s">
        <v>137</v>
      </c>
      <c r="B74" s="139"/>
      <c r="C74" s="139"/>
      <c r="D74" s="139"/>
      <c r="E74" s="139"/>
      <c r="F74" s="139"/>
      <c r="G74" s="139"/>
      <c r="H74" s="140"/>
      <c r="I74" s="147"/>
      <c r="J74" s="148"/>
      <c r="K74" s="156"/>
      <c r="L74" s="157"/>
      <c r="M74" s="155"/>
      <c r="N74" s="158"/>
      <c r="O74" s="159"/>
      <c r="P74" s="32"/>
    </row>
    <row r="75" spans="1:16" ht="15.75" x14ac:dyDescent="0.25">
      <c r="A75" s="75" t="s">
        <v>139</v>
      </c>
      <c r="B75" s="139"/>
      <c r="C75" s="139"/>
      <c r="D75" s="139"/>
      <c r="E75" s="139"/>
      <c r="F75" s="139"/>
      <c r="G75" s="139"/>
      <c r="H75" s="140"/>
      <c r="I75" s="161"/>
      <c r="J75" s="162"/>
      <c r="K75" s="163"/>
      <c r="L75" s="164"/>
      <c r="M75" s="155"/>
      <c r="N75" s="165"/>
      <c r="O75" s="166"/>
      <c r="P75" s="32"/>
    </row>
    <row r="76" spans="1:16" ht="18" x14ac:dyDescent="0.25">
      <c r="A76" s="31"/>
      <c r="B76" s="244" t="s">
        <v>114</v>
      </c>
      <c r="C76" s="224"/>
      <c r="D76" s="224"/>
      <c r="E76" s="224"/>
      <c r="F76" s="224"/>
      <c r="G76" s="245"/>
      <c r="H76" s="76">
        <f>SUM(H66:H75)</f>
        <v>0</v>
      </c>
      <c r="I76" s="77" t="str">
        <f>IF(H74=0,"",H74/B66)</f>
        <v/>
      </c>
      <c r="J76" s="77" t="str">
        <f>IF(H76=0,"",H76/B66)</f>
        <v/>
      </c>
      <c r="K76" s="77"/>
      <c r="L76" s="5"/>
      <c r="M76" s="32"/>
      <c r="N76" s="23"/>
      <c r="O76" s="5"/>
      <c r="P76" s="32"/>
    </row>
    <row r="77" spans="1:16" ht="12.75" customHeight="1" x14ac:dyDescent="0.2"/>
    <row r="78" spans="1:16" ht="12.75" customHeight="1" x14ac:dyDescent="0.2"/>
    <row r="79" spans="1:16" ht="26.25" x14ac:dyDescent="0.4">
      <c r="A79" s="4"/>
      <c r="B79" s="220" t="s">
        <v>99</v>
      </c>
      <c r="C79" s="221"/>
      <c r="D79" s="221"/>
      <c r="E79" s="221"/>
      <c r="F79" s="221"/>
      <c r="G79" s="221"/>
      <c r="H79" s="72">
        <v>2402</v>
      </c>
      <c r="I79" s="73"/>
      <c r="J79" s="73"/>
      <c r="K79" s="73"/>
      <c r="L79" s="73"/>
      <c r="M79" s="73"/>
      <c r="N79" s="32"/>
      <c r="O79" s="32"/>
      <c r="P79" s="32"/>
    </row>
    <row r="80" spans="1:16" ht="20.25" x14ac:dyDescent="0.2">
      <c r="A80" s="222" t="s">
        <v>9</v>
      </c>
      <c r="B80" s="223" t="s">
        <v>100</v>
      </c>
      <c r="C80" s="224"/>
      <c r="D80" s="224"/>
      <c r="E80" s="224"/>
      <c r="F80" s="224"/>
      <c r="G80" s="224"/>
      <c r="H80" s="225" t="s">
        <v>10</v>
      </c>
      <c r="I80" s="219" t="s">
        <v>2</v>
      </c>
      <c r="J80" s="219" t="s">
        <v>3</v>
      </c>
      <c r="K80" s="227" t="s">
        <v>4</v>
      </c>
      <c r="L80" s="219" t="s">
        <v>5</v>
      </c>
      <c r="M80" s="217" t="s">
        <v>6</v>
      </c>
      <c r="N80" s="217" t="s">
        <v>7</v>
      </c>
      <c r="O80" s="219" t="s">
        <v>8</v>
      </c>
      <c r="P80" s="32"/>
    </row>
    <row r="81" spans="1:16" ht="15.75" x14ac:dyDescent="0.25">
      <c r="A81" s="218"/>
      <c r="B81" s="74" t="s">
        <v>101</v>
      </c>
      <c r="C81" s="74" t="s">
        <v>102</v>
      </c>
      <c r="D81" s="74" t="s">
        <v>103</v>
      </c>
      <c r="E81" s="74" t="s">
        <v>104</v>
      </c>
      <c r="F81" s="74" t="s">
        <v>105</v>
      </c>
      <c r="G81" s="74" t="s">
        <v>106</v>
      </c>
      <c r="H81" s="226"/>
      <c r="I81" s="218"/>
      <c r="J81" s="218"/>
      <c r="K81" s="218"/>
      <c r="L81" s="218"/>
      <c r="M81" s="218"/>
      <c r="N81" s="218"/>
      <c r="O81" s="218"/>
      <c r="P81" s="32"/>
    </row>
    <row r="82" spans="1:16" ht="15.75" x14ac:dyDescent="0.25">
      <c r="A82" s="74">
        <v>2402</v>
      </c>
      <c r="B82" s="139">
        <v>366</v>
      </c>
      <c r="C82" s="139"/>
      <c r="D82" s="139"/>
      <c r="E82" s="139"/>
      <c r="F82" s="139"/>
      <c r="G82" s="139"/>
      <c r="H82" s="140"/>
      <c r="I82" s="141"/>
      <c r="J82" s="142"/>
      <c r="K82" s="143"/>
      <c r="L82" s="144"/>
      <c r="M82" s="145">
        <f>B82</f>
        <v>366</v>
      </c>
      <c r="N82" s="146"/>
      <c r="O82" s="144"/>
      <c r="P82" s="32"/>
    </row>
    <row r="83" spans="1:16" ht="15.75" x14ac:dyDescent="0.25">
      <c r="A83" s="74">
        <v>2501</v>
      </c>
      <c r="B83" s="139"/>
      <c r="C83" s="139">
        <v>350</v>
      </c>
      <c r="D83" s="139"/>
      <c r="E83" s="139"/>
      <c r="F83" s="139"/>
      <c r="G83" s="139"/>
      <c r="H83" s="140"/>
      <c r="I83" s="147"/>
      <c r="J83" s="148"/>
      <c r="K83" s="149"/>
      <c r="L83" s="150">
        <f>IF(C83=0,"",C83/B82)</f>
        <v>0.95628415300546443</v>
      </c>
      <c r="M83" s="151">
        <v>350</v>
      </c>
      <c r="N83" s="152">
        <f t="shared" ref="N83:N87" si="8">IF(M83=0,"",M83/M82)</f>
        <v>0.95628415300546443</v>
      </c>
      <c r="O83" s="152">
        <f t="shared" ref="O83:O87" si="9">IF(M83=0,"",100%-N83)</f>
        <v>4.3715846994535568E-2</v>
      </c>
      <c r="P83" s="32"/>
    </row>
    <row r="84" spans="1:16" ht="15.75" x14ac:dyDescent="0.25">
      <c r="A84" s="74">
        <v>2502</v>
      </c>
      <c r="B84" s="139"/>
      <c r="C84" s="139"/>
      <c r="D84" s="139">
        <v>336</v>
      </c>
      <c r="E84" s="139"/>
      <c r="F84" s="139"/>
      <c r="G84" s="139"/>
      <c r="H84" s="140"/>
      <c r="I84" s="147"/>
      <c r="J84" s="148"/>
      <c r="K84" s="149"/>
      <c r="L84" s="153">
        <f>IF(D84=0,"",D84/C83)</f>
        <v>0.96</v>
      </c>
      <c r="M84" s="151">
        <v>339</v>
      </c>
      <c r="N84" s="154">
        <f t="shared" si="8"/>
        <v>0.96857142857142853</v>
      </c>
      <c r="O84" s="154">
        <f t="shared" si="9"/>
        <v>3.1428571428571472E-2</v>
      </c>
      <c r="P84" s="11">
        <f>M84/M82</f>
        <v>0.92622950819672134</v>
      </c>
    </row>
    <row r="85" spans="1:16" ht="15.75" x14ac:dyDescent="0.25">
      <c r="A85" s="74">
        <v>2601</v>
      </c>
      <c r="B85" s="139"/>
      <c r="C85" s="139"/>
      <c r="D85" s="139"/>
      <c r="E85" s="139"/>
      <c r="F85" s="139"/>
      <c r="G85" s="139"/>
      <c r="H85" s="140"/>
      <c r="I85" s="147"/>
      <c r="J85" s="148"/>
      <c r="K85" s="149"/>
      <c r="L85" s="153" t="str">
        <f>IF(E85=0,"",E85/D84)</f>
        <v/>
      </c>
      <c r="M85" s="151"/>
      <c r="N85" s="154" t="str">
        <f t="shared" si="8"/>
        <v/>
      </c>
      <c r="O85" s="154" t="str">
        <f t="shared" si="9"/>
        <v/>
      </c>
      <c r="P85" s="32"/>
    </row>
    <row r="86" spans="1:16" ht="15.75" x14ac:dyDescent="0.25">
      <c r="A86" s="74">
        <v>2602</v>
      </c>
      <c r="B86" s="139"/>
      <c r="C86" s="139"/>
      <c r="D86" s="139"/>
      <c r="E86" s="139"/>
      <c r="F86" s="139"/>
      <c r="G86" s="139"/>
      <c r="H86" s="140"/>
      <c r="I86" s="147"/>
      <c r="J86" s="148"/>
      <c r="K86" s="149"/>
      <c r="L86" s="153" t="str">
        <f>IF(F86=0,"",F86/E85)</f>
        <v/>
      </c>
      <c r="M86" s="151"/>
      <c r="N86" s="154" t="str">
        <f t="shared" si="8"/>
        <v/>
      </c>
      <c r="O86" s="154" t="str">
        <f t="shared" si="9"/>
        <v/>
      </c>
      <c r="P86" s="32"/>
    </row>
    <row r="87" spans="1:16" ht="15.75" x14ac:dyDescent="0.25">
      <c r="A87" s="74">
        <v>2701</v>
      </c>
      <c r="B87" s="139"/>
      <c r="C87" s="139"/>
      <c r="D87" s="139"/>
      <c r="E87" s="139"/>
      <c r="F87" s="139"/>
      <c r="G87" s="139"/>
      <c r="H87" s="140"/>
      <c r="I87" s="147"/>
      <c r="J87" s="148"/>
      <c r="K87" s="149"/>
      <c r="L87" s="153" t="str">
        <f>IF(G87=0,"",G87/F86)</f>
        <v/>
      </c>
      <c r="M87" s="155"/>
      <c r="N87" s="154" t="str">
        <f t="shared" si="8"/>
        <v/>
      </c>
      <c r="O87" s="154" t="str">
        <f t="shared" si="9"/>
        <v/>
      </c>
      <c r="P87" s="32"/>
    </row>
    <row r="88" spans="1:16" ht="15.75" x14ac:dyDescent="0.25">
      <c r="A88" s="75" t="s">
        <v>137</v>
      </c>
      <c r="B88" s="139"/>
      <c r="C88" s="139"/>
      <c r="D88" s="139"/>
      <c r="E88" s="139"/>
      <c r="F88" s="139"/>
      <c r="G88" s="139"/>
      <c r="H88" s="140"/>
      <c r="I88" s="147"/>
      <c r="J88" s="148"/>
      <c r="K88" s="156"/>
      <c r="L88" s="157"/>
      <c r="M88" s="155"/>
      <c r="N88" s="158"/>
      <c r="O88" s="159"/>
      <c r="P88" s="32"/>
    </row>
    <row r="89" spans="1:16" ht="15.75" x14ac:dyDescent="0.25">
      <c r="A89" s="75" t="s">
        <v>139</v>
      </c>
      <c r="B89" s="139"/>
      <c r="C89" s="139"/>
      <c r="D89" s="139"/>
      <c r="E89" s="139"/>
      <c r="F89" s="139"/>
      <c r="G89" s="139"/>
      <c r="H89" s="140"/>
      <c r="I89" s="147"/>
      <c r="J89" s="148"/>
      <c r="K89" s="156"/>
      <c r="L89" s="157"/>
      <c r="M89" s="155"/>
      <c r="N89" s="158"/>
      <c r="O89" s="159"/>
      <c r="P89" s="32"/>
    </row>
    <row r="90" spans="1:16" ht="15.75" x14ac:dyDescent="0.25">
      <c r="A90" s="75" t="s">
        <v>140</v>
      </c>
      <c r="B90" s="139"/>
      <c r="C90" s="139"/>
      <c r="D90" s="139"/>
      <c r="E90" s="139"/>
      <c r="F90" s="139"/>
      <c r="G90" s="139"/>
      <c r="H90" s="140"/>
      <c r="I90" s="147"/>
      <c r="J90" s="148"/>
      <c r="K90" s="156"/>
      <c r="L90" s="157"/>
      <c r="M90" s="155"/>
      <c r="N90" s="158"/>
      <c r="O90" s="159"/>
      <c r="P90" s="32"/>
    </row>
    <row r="91" spans="1:16" ht="15.75" x14ac:dyDescent="0.25">
      <c r="A91" s="75" t="s">
        <v>141</v>
      </c>
      <c r="B91" s="139"/>
      <c r="C91" s="139"/>
      <c r="D91" s="139"/>
      <c r="E91" s="139"/>
      <c r="F91" s="139"/>
      <c r="G91" s="139"/>
      <c r="H91" s="140"/>
      <c r="I91" s="161"/>
      <c r="J91" s="162"/>
      <c r="K91" s="163"/>
      <c r="L91" s="164"/>
      <c r="M91" s="155"/>
      <c r="N91" s="165"/>
      <c r="O91" s="166"/>
      <c r="P91" s="32"/>
    </row>
    <row r="92" spans="1:16" ht="18" x14ac:dyDescent="0.25">
      <c r="A92" s="31"/>
      <c r="B92" s="244" t="s">
        <v>114</v>
      </c>
      <c r="C92" s="224"/>
      <c r="D92" s="224"/>
      <c r="E92" s="224"/>
      <c r="F92" s="224"/>
      <c r="G92" s="245"/>
      <c r="H92" s="76">
        <f>SUM(H82:H91)</f>
        <v>0</v>
      </c>
      <c r="I92" s="77" t="str">
        <f>IF(H90=0,"",H90/B82)</f>
        <v/>
      </c>
      <c r="J92" s="77" t="str">
        <f>IF(H92=0,"",H92/B82)</f>
        <v/>
      </c>
      <c r="K92" s="77"/>
      <c r="L92" s="5"/>
      <c r="M92" s="32"/>
      <c r="N92" s="23"/>
      <c r="O92" s="5"/>
      <c r="P92" s="32"/>
    </row>
    <row r="93" spans="1:16" ht="12.75" customHeight="1" x14ac:dyDescent="0.2"/>
    <row r="94" spans="1:16" ht="12.75" customHeight="1" x14ac:dyDescent="0.2"/>
    <row r="95" spans="1:16" s="214" customFormat="1" ht="26.25" x14ac:dyDescent="0.4">
      <c r="A95" s="4"/>
      <c r="B95" s="220" t="s">
        <v>99</v>
      </c>
      <c r="C95" s="221"/>
      <c r="D95" s="221"/>
      <c r="E95" s="221"/>
      <c r="F95" s="221"/>
      <c r="G95" s="221"/>
      <c r="H95" s="72">
        <v>2502</v>
      </c>
      <c r="I95" s="73"/>
      <c r="J95" s="73"/>
      <c r="K95" s="73"/>
      <c r="L95" s="73"/>
      <c r="M95" s="73"/>
      <c r="N95" s="32"/>
      <c r="O95" s="32"/>
      <c r="P95" s="32"/>
    </row>
    <row r="96" spans="1:16" s="214" customFormat="1" ht="20.25" x14ac:dyDescent="0.2">
      <c r="A96" s="222" t="s">
        <v>9</v>
      </c>
      <c r="B96" s="223" t="s">
        <v>100</v>
      </c>
      <c r="C96" s="224"/>
      <c r="D96" s="224"/>
      <c r="E96" s="224"/>
      <c r="F96" s="224"/>
      <c r="G96" s="224"/>
      <c r="H96" s="225" t="s">
        <v>10</v>
      </c>
      <c r="I96" s="219" t="s">
        <v>2</v>
      </c>
      <c r="J96" s="219" t="s">
        <v>3</v>
      </c>
      <c r="K96" s="227" t="s">
        <v>4</v>
      </c>
      <c r="L96" s="219" t="s">
        <v>5</v>
      </c>
      <c r="M96" s="217" t="s">
        <v>6</v>
      </c>
      <c r="N96" s="217" t="s">
        <v>7</v>
      </c>
      <c r="O96" s="219" t="s">
        <v>8</v>
      </c>
      <c r="P96" s="32"/>
    </row>
    <row r="97" spans="1:16" s="214" customFormat="1" ht="15.75" x14ac:dyDescent="0.25">
      <c r="A97" s="218"/>
      <c r="B97" s="74" t="s">
        <v>101</v>
      </c>
      <c r="C97" s="74" t="s">
        <v>102</v>
      </c>
      <c r="D97" s="74" t="s">
        <v>103</v>
      </c>
      <c r="E97" s="74" t="s">
        <v>104</v>
      </c>
      <c r="F97" s="74" t="s">
        <v>105</v>
      </c>
      <c r="G97" s="74" t="s">
        <v>106</v>
      </c>
      <c r="H97" s="226"/>
      <c r="I97" s="218"/>
      <c r="J97" s="218"/>
      <c r="K97" s="218"/>
      <c r="L97" s="218"/>
      <c r="M97" s="218"/>
      <c r="N97" s="218"/>
      <c r="O97" s="218"/>
      <c r="P97" s="32"/>
    </row>
    <row r="98" spans="1:16" s="214" customFormat="1" ht="15.75" x14ac:dyDescent="0.25">
      <c r="A98" s="74">
        <v>2502</v>
      </c>
      <c r="B98" s="139">
        <v>305</v>
      </c>
      <c r="C98" s="139"/>
      <c r="D98" s="139"/>
      <c r="E98" s="139"/>
      <c r="F98" s="139"/>
      <c r="G98" s="139"/>
      <c r="H98" s="140"/>
      <c r="I98" s="141"/>
      <c r="J98" s="142"/>
      <c r="K98" s="143"/>
      <c r="L98" s="144"/>
      <c r="M98" s="145">
        <f>B98</f>
        <v>305</v>
      </c>
      <c r="N98" s="146"/>
      <c r="O98" s="144"/>
      <c r="P98" s="32"/>
    </row>
    <row r="99" spans="1:16" s="214" customFormat="1" ht="15.75" x14ac:dyDescent="0.25">
      <c r="A99" s="74">
        <v>2601</v>
      </c>
      <c r="B99" s="139"/>
      <c r="C99" s="139"/>
      <c r="D99" s="139"/>
      <c r="E99" s="139"/>
      <c r="F99" s="139"/>
      <c r="G99" s="139"/>
      <c r="H99" s="140"/>
      <c r="I99" s="147"/>
      <c r="J99" s="148"/>
      <c r="K99" s="149"/>
      <c r="L99" s="150" t="str">
        <f>IF(C99=0,"",C99/B98)</f>
        <v/>
      </c>
      <c r="M99" s="151"/>
      <c r="N99" s="152" t="str">
        <f t="shared" ref="N99:N103" si="10">IF(M99=0,"",M99/M98)</f>
        <v/>
      </c>
      <c r="O99" s="152" t="str">
        <f t="shared" ref="O99:O103" si="11">IF(M99=0,"",100%-N99)</f>
        <v/>
      </c>
      <c r="P99" s="32"/>
    </row>
    <row r="100" spans="1:16" s="214" customFormat="1" ht="15.75" x14ac:dyDescent="0.25">
      <c r="A100" s="74">
        <v>2602</v>
      </c>
      <c r="B100" s="139"/>
      <c r="C100" s="139"/>
      <c r="D100" s="139"/>
      <c r="E100" s="139"/>
      <c r="F100" s="139"/>
      <c r="G100" s="139"/>
      <c r="H100" s="140"/>
      <c r="I100" s="147"/>
      <c r="J100" s="148"/>
      <c r="K100" s="149"/>
      <c r="L100" s="153" t="str">
        <f>IF(D100=0,"",D100/C99)</f>
        <v/>
      </c>
      <c r="M100" s="151"/>
      <c r="N100" s="154" t="str">
        <f t="shared" si="10"/>
        <v/>
      </c>
      <c r="O100" s="154" t="str">
        <f t="shared" si="11"/>
        <v/>
      </c>
      <c r="P100" s="11">
        <f>M100/M98</f>
        <v>0</v>
      </c>
    </row>
    <row r="101" spans="1:16" s="214" customFormat="1" ht="15.75" x14ac:dyDescent="0.25">
      <c r="A101" s="74">
        <v>2701</v>
      </c>
      <c r="B101" s="139"/>
      <c r="C101" s="139"/>
      <c r="D101" s="139"/>
      <c r="E101" s="139"/>
      <c r="F101" s="139"/>
      <c r="G101" s="139"/>
      <c r="H101" s="140"/>
      <c r="I101" s="147"/>
      <c r="J101" s="148"/>
      <c r="K101" s="149"/>
      <c r="L101" s="153" t="str">
        <f>IF(E101=0,"",E101/D100)</f>
        <v/>
      </c>
      <c r="M101" s="151"/>
      <c r="N101" s="154" t="str">
        <f t="shared" si="10"/>
        <v/>
      </c>
      <c r="O101" s="154" t="str">
        <f t="shared" si="11"/>
        <v/>
      </c>
      <c r="P101" s="32"/>
    </row>
    <row r="102" spans="1:16" s="214" customFormat="1" ht="15.75" x14ac:dyDescent="0.25">
      <c r="A102" s="215">
        <v>2702</v>
      </c>
      <c r="B102" s="139"/>
      <c r="C102" s="139"/>
      <c r="D102" s="139"/>
      <c r="E102" s="139"/>
      <c r="F102" s="139"/>
      <c r="G102" s="139"/>
      <c r="H102" s="140"/>
      <c r="I102" s="147"/>
      <c r="J102" s="148"/>
      <c r="K102" s="149"/>
      <c r="L102" s="153" t="str">
        <f>IF(F102=0,"",F102/E101)</f>
        <v/>
      </c>
      <c r="M102" s="151"/>
      <c r="N102" s="154" t="str">
        <f t="shared" si="10"/>
        <v/>
      </c>
      <c r="O102" s="154" t="str">
        <f t="shared" si="11"/>
        <v/>
      </c>
      <c r="P102" s="32"/>
    </row>
    <row r="103" spans="1:16" s="214" customFormat="1" ht="15.75" x14ac:dyDescent="0.25">
      <c r="A103" s="215">
        <v>2801</v>
      </c>
      <c r="B103" s="139"/>
      <c r="C103" s="139"/>
      <c r="D103" s="139"/>
      <c r="E103" s="139"/>
      <c r="F103" s="139"/>
      <c r="G103" s="139"/>
      <c r="H103" s="140"/>
      <c r="I103" s="147"/>
      <c r="J103" s="148"/>
      <c r="K103" s="149"/>
      <c r="L103" s="153" t="str">
        <f>IF(G103=0,"",G103/F102)</f>
        <v/>
      </c>
      <c r="M103" s="155"/>
      <c r="N103" s="154" t="str">
        <f t="shared" si="10"/>
        <v/>
      </c>
      <c r="O103" s="154" t="str">
        <f t="shared" si="11"/>
        <v/>
      </c>
      <c r="P103" s="32"/>
    </row>
    <row r="104" spans="1:16" s="214" customFormat="1" ht="15.75" x14ac:dyDescent="0.25">
      <c r="A104" s="215">
        <v>2802</v>
      </c>
      <c r="B104" s="139"/>
      <c r="C104" s="139"/>
      <c r="D104" s="139"/>
      <c r="E104" s="139"/>
      <c r="F104" s="139"/>
      <c r="G104" s="139"/>
      <c r="H104" s="140"/>
      <c r="I104" s="147"/>
      <c r="J104" s="148"/>
      <c r="K104" s="156"/>
      <c r="L104" s="157"/>
      <c r="M104" s="155"/>
      <c r="N104" s="158"/>
      <c r="O104" s="159"/>
      <c r="P104" s="32"/>
    </row>
    <row r="105" spans="1:16" s="214" customFormat="1" ht="15.75" x14ac:dyDescent="0.25">
      <c r="A105" s="215">
        <v>2901</v>
      </c>
      <c r="B105" s="139"/>
      <c r="C105" s="139"/>
      <c r="D105" s="139"/>
      <c r="E105" s="139"/>
      <c r="F105" s="139"/>
      <c r="G105" s="139"/>
      <c r="H105" s="140"/>
      <c r="I105" s="147"/>
      <c r="J105" s="148"/>
      <c r="K105" s="156"/>
      <c r="L105" s="157"/>
      <c r="M105" s="155"/>
      <c r="N105" s="158"/>
      <c r="O105" s="159"/>
      <c r="P105" s="32"/>
    </row>
    <row r="106" spans="1:16" s="214" customFormat="1" ht="15.75" x14ac:dyDescent="0.25">
      <c r="A106" s="215">
        <v>2902</v>
      </c>
      <c r="B106" s="139"/>
      <c r="C106" s="139"/>
      <c r="D106" s="139"/>
      <c r="E106" s="139"/>
      <c r="F106" s="139"/>
      <c r="G106" s="139"/>
      <c r="H106" s="140"/>
      <c r="I106" s="147"/>
      <c r="J106" s="148"/>
      <c r="K106" s="156"/>
      <c r="L106" s="157"/>
      <c r="M106" s="155"/>
      <c r="N106" s="158"/>
      <c r="O106" s="159"/>
      <c r="P106" s="32"/>
    </row>
    <row r="107" spans="1:16" s="214" customFormat="1" ht="15.75" x14ac:dyDescent="0.25">
      <c r="A107" s="215">
        <v>3001</v>
      </c>
      <c r="B107" s="139"/>
      <c r="C107" s="139"/>
      <c r="D107" s="139"/>
      <c r="E107" s="139"/>
      <c r="F107" s="139"/>
      <c r="G107" s="139"/>
      <c r="H107" s="140"/>
      <c r="I107" s="161"/>
      <c r="J107" s="162"/>
      <c r="K107" s="163"/>
      <c r="L107" s="164"/>
      <c r="M107" s="155"/>
      <c r="N107" s="165"/>
      <c r="O107" s="166"/>
      <c r="P107" s="32"/>
    </row>
    <row r="108" spans="1:16" s="214" customFormat="1" ht="18" x14ac:dyDescent="0.25">
      <c r="A108" s="31"/>
      <c r="B108" s="244" t="s">
        <v>114</v>
      </c>
      <c r="C108" s="224"/>
      <c r="D108" s="224"/>
      <c r="E108" s="224"/>
      <c r="F108" s="224"/>
      <c r="G108" s="245"/>
      <c r="H108" s="76">
        <f>SUM(H98:H107)</f>
        <v>0</v>
      </c>
      <c r="I108" s="77" t="str">
        <f>IF(H106=0,"",H106/B98)</f>
        <v/>
      </c>
      <c r="J108" s="77" t="str">
        <f>IF(H108=0,"",H108/B98)</f>
        <v/>
      </c>
      <c r="K108" s="77"/>
      <c r="L108" s="5"/>
      <c r="M108" s="32"/>
      <c r="N108" s="23"/>
      <c r="O108" s="5"/>
      <c r="P108" s="32"/>
    </row>
    <row r="109" spans="1:16" ht="12.75" customHeight="1" x14ac:dyDescent="0.2"/>
    <row r="110" spans="1:16" ht="12.75" customHeight="1" x14ac:dyDescent="0.2"/>
    <row r="111" spans="1:16" ht="12.75" customHeight="1" x14ac:dyDescent="0.2"/>
    <row r="112" spans="1:16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  <row r="1003" ht="12.75" customHeight="1" x14ac:dyDescent="0.2"/>
    <row r="1004" ht="12.75" customHeight="1" x14ac:dyDescent="0.2"/>
    <row r="1005" ht="12.75" customHeight="1" x14ac:dyDescent="0.2"/>
    <row r="1006" ht="12.75" customHeight="1" x14ac:dyDescent="0.2"/>
  </sheetData>
  <mergeCells count="72">
    <mergeCell ref="O96:O97"/>
    <mergeCell ref="B108:G108"/>
    <mergeCell ref="J96:J97"/>
    <mergeCell ref="K96:K97"/>
    <mergeCell ref="L96:L97"/>
    <mergeCell ref="M96:M97"/>
    <mergeCell ref="N96:N97"/>
    <mergeCell ref="B95:G95"/>
    <mergeCell ref="A96:A97"/>
    <mergeCell ref="B96:G96"/>
    <mergeCell ref="H96:H97"/>
    <mergeCell ref="I96:I97"/>
    <mergeCell ref="O64:O65"/>
    <mergeCell ref="B76:G76"/>
    <mergeCell ref="J64:J65"/>
    <mergeCell ref="K64:K65"/>
    <mergeCell ref="L64:L65"/>
    <mergeCell ref="M64:M65"/>
    <mergeCell ref="N64:N65"/>
    <mergeCell ref="B63:G63"/>
    <mergeCell ref="A64:A65"/>
    <mergeCell ref="B64:G64"/>
    <mergeCell ref="H64:H65"/>
    <mergeCell ref="I64:I65"/>
    <mergeCell ref="O16:O17"/>
    <mergeCell ref="B15:G15"/>
    <mergeCell ref="J16:J17"/>
    <mergeCell ref="K16:K17"/>
    <mergeCell ref="L16:L17"/>
    <mergeCell ref="M16:M17"/>
    <mergeCell ref="N16:N17"/>
    <mergeCell ref="H16:H17"/>
    <mergeCell ref="I16:I17"/>
    <mergeCell ref="A16:A17"/>
    <mergeCell ref="B16:G16"/>
    <mergeCell ref="I32:I33"/>
    <mergeCell ref="M48:M49"/>
    <mergeCell ref="N48:N49"/>
    <mergeCell ref="A48:A49"/>
    <mergeCell ref="B48:G48"/>
    <mergeCell ref="H48:H49"/>
    <mergeCell ref="K48:K49"/>
    <mergeCell ref="I48:I49"/>
    <mergeCell ref="J48:J49"/>
    <mergeCell ref="J32:J33"/>
    <mergeCell ref="K32:K33"/>
    <mergeCell ref="B28:G28"/>
    <mergeCell ref="B31:G31"/>
    <mergeCell ref="A32:A33"/>
    <mergeCell ref="B60:G60"/>
    <mergeCell ref="B44:G44"/>
    <mergeCell ref="B47:G47"/>
    <mergeCell ref="O48:O49"/>
    <mergeCell ref="L32:L33"/>
    <mergeCell ref="M32:M33"/>
    <mergeCell ref="N32:N33"/>
    <mergeCell ref="O32:O33"/>
    <mergeCell ref="L48:L49"/>
    <mergeCell ref="B32:G32"/>
    <mergeCell ref="H32:H33"/>
    <mergeCell ref="B79:G79"/>
    <mergeCell ref="A80:A81"/>
    <mergeCell ref="B80:G80"/>
    <mergeCell ref="H80:H81"/>
    <mergeCell ref="I80:I81"/>
    <mergeCell ref="O80:O81"/>
    <mergeCell ref="B92:G92"/>
    <mergeCell ref="J80:J81"/>
    <mergeCell ref="K80:K81"/>
    <mergeCell ref="L80:L81"/>
    <mergeCell ref="M80:M81"/>
    <mergeCell ref="N80:N81"/>
  </mergeCells>
  <pageMargins left="0.7" right="0.7" top="0.75" bottom="0.75" header="0" footer="0"/>
  <pageSetup orientation="landscape"/>
  <ignoredErrors>
    <ignoredError sqref="A24:A27 A40:A43 A56:A59 A72:A75 A88:A91" numberStoredAsText="1"/>
  </ignoredError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FA3C9D-C769-4F24-BB16-46B160A4856D}">
  <dimension ref="A1:P92"/>
  <sheetViews>
    <sheetView topLeftCell="A67" zoomScaleNormal="100" workbookViewId="0">
      <selection activeCell="H19" sqref="H19"/>
    </sheetView>
  </sheetViews>
  <sheetFormatPr baseColWidth="10" defaultRowHeight="12.75" x14ac:dyDescent="0.2"/>
  <cols>
    <col min="1" max="1" width="8.5703125" customWidth="1"/>
    <col min="2" max="7" width="7.140625" style="125" customWidth="1"/>
    <col min="8" max="8" width="15.7109375" style="200" bestFit="1" customWidth="1"/>
    <col min="9" max="15" width="12.85546875" style="125" customWidth="1"/>
  </cols>
  <sheetData>
    <row r="1" spans="1:16" s="212" customFormat="1" ht="15" customHeight="1" x14ac:dyDescent="0.2">
      <c r="H1" s="200"/>
    </row>
    <row r="2" spans="1:16" s="212" customFormat="1" ht="15" customHeight="1" x14ac:dyDescent="0.2">
      <c r="H2" s="200"/>
    </row>
    <row r="3" spans="1:16" s="212" customFormat="1" ht="15" customHeight="1" x14ac:dyDescent="0.2">
      <c r="H3" s="200"/>
    </row>
    <row r="4" spans="1:16" s="212" customFormat="1" ht="15" customHeight="1" x14ac:dyDescent="0.2">
      <c r="H4" s="200"/>
    </row>
    <row r="5" spans="1:16" s="212" customFormat="1" ht="15" customHeight="1" x14ac:dyDescent="0.2">
      <c r="H5" s="200"/>
    </row>
    <row r="6" spans="1:16" s="212" customFormat="1" ht="15" customHeight="1" x14ac:dyDescent="0.2">
      <c r="H6" s="200"/>
    </row>
    <row r="7" spans="1:16" s="212" customFormat="1" ht="15" customHeight="1" x14ac:dyDescent="0.2">
      <c r="H7" s="200"/>
    </row>
    <row r="8" spans="1:16" s="212" customFormat="1" ht="15" customHeight="1" x14ac:dyDescent="0.2">
      <c r="H8" s="200"/>
    </row>
    <row r="9" spans="1:16" s="212" customFormat="1" ht="15" customHeight="1" x14ac:dyDescent="0.2">
      <c r="H9" s="200"/>
    </row>
    <row r="10" spans="1:16" s="212" customFormat="1" ht="15" customHeight="1" x14ac:dyDescent="0.2">
      <c r="H10" s="200"/>
    </row>
    <row r="11" spans="1:16" s="212" customFormat="1" ht="15" customHeight="1" x14ac:dyDescent="0.2">
      <c r="H11" s="200"/>
    </row>
    <row r="12" spans="1:16" s="212" customFormat="1" ht="15" customHeight="1" x14ac:dyDescent="0.2">
      <c r="H12" s="200"/>
    </row>
    <row r="13" spans="1:16" s="214" customFormat="1" ht="15" customHeight="1" x14ac:dyDescent="0.2">
      <c r="H13" s="200"/>
    </row>
    <row r="14" spans="1:16" s="212" customFormat="1" ht="12.75" customHeight="1" x14ac:dyDescent="0.2">
      <c r="H14" s="200"/>
    </row>
    <row r="15" spans="1:16" s="214" customFormat="1" ht="26.25" x14ac:dyDescent="0.4">
      <c r="A15" s="122"/>
      <c r="B15" s="238" t="s">
        <v>99</v>
      </c>
      <c r="C15" s="238"/>
      <c r="D15" s="238"/>
      <c r="E15" s="238"/>
      <c r="F15" s="238"/>
      <c r="G15" s="238"/>
      <c r="H15" s="72">
        <v>2302</v>
      </c>
      <c r="I15" s="73"/>
      <c r="J15" s="73"/>
      <c r="K15" s="73"/>
      <c r="L15" s="73"/>
      <c r="M15" s="73"/>
      <c r="N15" s="32"/>
      <c r="O15" s="32"/>
      <c r="P15" s="32"/>
    </row>
    <row r="16" spans="1:16" s="214" customFormat="1" ht="20.25" customHeight="1" x14ac:dyDescent="0.2">
      <c r="A16" s="222" t="s">
        <v>9</v>
      </c>
      <c r="B16" s="223" t="s">
        <v>100</v>
      </c>
      <c r="C16" s="240"/>
      <c r="D16" s="240"/>
      <c r="E16" s="240"/>
      <c r="F16" s="240"/>
      <c r="G16" s="241"/>
      <c r="H16" s="225" t="s">
        <v>10</v>
      </c>
      <c r="I16" s="219" t="s">
        <v>2</v>
      </c>
      <c r="J16" s="219" t="s">
        <v>3</v>
      </c>
      <c r="K16" s="227" t="s">
        <v>4</v>
      </c>
      <c r="L16" s="219" t="s">
        <v>5</v>
      </c>
      <c r="M16" s="217" t="s">
        <v>6</v>
      </c>
      <c r="N16" s="217" t="s">
        <v>7</v>
      </c>
      <c r="O16" s="219" t="s">
        <v>8</v>
      </c>
      <c r="P16" s="32"/>
    </row>
    <row r="17" spans="1:16" s="214" customFormat="1" ht="15.75" customHeight="1" x14ac:dyDescent="0.25">
      <c r="A17" s="239"/>
      <c r="B17" s="74" t="s">
        <v>101</v>
      </c>
      <c r="C17" s="74" t="s">
        <v>102</v>
      </c>
      <c r="D17" s="74" t="s">
        <v>103</v>
      </c>
      <c r="E17" s="74" t="s">
        <v>104</v>
      </c>
      <c r="F17" s="74" t="s">
        <v>105</v>
      </c>
      <c r="G17" s="74" t="s">
        <v>106</v>
      </c>
      <c r="H17" s="242"/>
      <c r="I17" s="237"/>
      <c r="J17" s="237"/>
      <c r="K17" s="243"/>
      <c r="L17" s="237"/>
      <c r="M17" s="236"/>
      <c r="N17" s="236"/>
      <c r="O17" s="237"/>
      <c r="P17" s="32"/>
    </row>
    <row r="18" spans="1:16" s="214" customFormat="1" ht="15.75" x14ac:dyDescent="0.25">
      <c r="A18" s="74">
        <v>2302</v>
      </c>
      <c r="B18" s="139"/>
      <c r="C18" s="139"/>
      <c r="D18" s="139"/>
      <c r="E18" s="139"/>
      <c r="F18" s="139"/>
      <c r="G18" s="139"/>
      <c r="H18" s="140"/>
      <c r="I18" s="141"/>
      <c r="J18" s="142"/>
      <c r="K18" s="143"/>
      <c r="L18" s="144"/>
      <c r="M18" s="145">
        <v>0</v>
      </c>
      <c r="N18" s="146"/>
      <c r="O18" s="144"/>
      <c r="P18" s="32"/>
    </row>
    <row r="19" spans="1:16" s="214" customFormat="1" ht="15.75" x14ac:dyDescent="0.25">
      <c r="A19" s="74">
        <v>2401</v>
      </c>
      <c r="B19" s="139"/>
      <c r="C19" s="139"/>
      <c r="D19" s="139"/>
      <c r="E19" s="139"/>
      <c r="F19" s="139"/>
      <c r="G19" s="139"/>
      <c r="H19" s="140"/>
      <c r="I19" s="147"/>
      <c r="J19" s="148"/>
      <c r="K19" s="149"/>
      <c r="L19" s="150" t="str">
        <f>IF(C19=0,"",C19/B18)</f>
        <v/>
      </c>
      <c r="M19" s="151"/>
      <c r="N19" s="152" t="str">
        <f t="shared" ref="N19:N23" si="0">IF(M19=0,"",M19/M18)</f>
        <v/>
      </c>
      <c r="O19" s="152" t="str">
        <f t="shared" ref="O19:O23" si="1">IF(M19=0,"",100%-N19)</f>
        <v/>
      </c>
      <c r="P19" s="32"/>
    </row>
    <row r="20" spans="1:16" s="214" customFormat="1" ht="15.75" x14ac:dyDescent="0.25">
      <c r="A20" s="74">
        <v>2402</v>
      </c>
      <c r="B20" s="139"/>
      <c r="C20" s="139">
        <v>2</v>
      </c>
      <c r="D20" s="139"/>
      <c r="E20" s="139"/>
      <c r="F20" s="139"/>
      <c r="G20" s="139"/>
      <c r="H20" s="140"/>
      <c r="I20" s="147"/>
      <c r="J20" s="148"/>
      <c r="K20" s="149"/>
      <c r="L20" s="153" t="str">
        <f>IF(D20=0,"",D20/C19)</f>
        <v/>
      </c>
      <c r="M20" s="151">
        <v>2</v>
      </c>
      <c r="N20" s="154" t="e">
        <f t="shared" si="0"/>
        <v>#DIV/0!</v>
      </c>
      <c r="O20" s="154" t="e">
        <f t="shared" si="1"/>
        <v>#DIV/0!</v>
      </c>
      <c r="P20" s="11" t="e">
        <f>M20/M18</f>
        <v>#DIV/0!</v>
      </c>
    </row>
    <row r="21" spans="1:16" s="214" customFormat="1" ht="15.75" x14ac:dyDescent="0.25">
      <c r="A21" s="74">
        <v>2501</v>
      </c>
      <c r="B21" s="139"/>
      <c r="C21" s="139"/>
      <c r="D21" s="139">
        <v>2</v>
      </c>
      <c r="E21" s="139"/>
      <c r="F21" s="139"/>
      <c r="G21" s="139"/>
      <c r="H21" s="140"/>
      <c r="I21" s="147"/>
      <c r="J21" s="148"/>
      <c r="K21" s="149"/>
      <c r="L21" s="153" t="str">
        <f>IF(E21=0,"",E21/D20)</f>
        <v/>
      </c>
      <c r="M21" s="151">
        <v>2</v>
      </c>
      <c r="N21" s="154">
        <f t="shared" si="0"/>
        <v>1</v>
      </c>
      <c r="O21" s="154">
        <f t="shared" si="1"/>
        <v>0</v>
      </c>
      <c r="P21" s="32"/>
    </row>
    <row r="22" spans="1:16" s="214" customFormat="1" ht="15.75" x14ac:dyDescent="0.25">
      <c r="A22" s="74">
        <v>2502</v>
      </c>
      <c r="B22" s="139"/>
      <c r="C22" s="139"/>
      <c r="D22" s="139"/>
      <c r="E22" s="139">
        <v>2</v>
      </c>
      <c r="F22" s="139"/>
      <c r="G22" s="139"/>
      <c r="H22" s="140"/>
      <c r="I22" s="147"/>
      <c r="J22" s="148"/>
      <c r="K22" s="149"/>
      <c r="L22" s="153" t="str">
        <f>IF(F22=0,"",F22/E21)</f>
        <v/>
      </c>
      <c r="M22" s="151">
        <v>2</v>
      </c>
      <c r="N22" s="154">
        <f t="shared" si="0"/>
        <v>1</v>
      </c>
      <c r="O22" s="154">
        <f t="shared" si="1"/>
        <v>0</v>
      </c>
      <c r="P22" s="32"/>
    </row>
    <row r="23" spans="1:16" s="214" customFormat="1" ht="15.75" x14ac:dyDescent="0.25">
      <c r="A23" s="74">
        <v>2601</v>
      </c>
      <c r="B23" s="139"/>
      <c r="C23" s="139"/>
      <c r="D23" s="139"/>
      <c r="E23" s="139"/>
      <c r="F23" s="139"/>
      <c r="G23" s="139"/>
      <c r="H23" s="140"/>
      <c r="I23" s="147"/>
      <c r="J23" s="148"/>
      <c r="K23" s="149"/>
      <c r="L23" s="153" t="str">
        <f>IF(G23=0,"",G23/F22)</f>
        <v/>
      </c>
      <c r="M23" s="155"/>
      <c r="N23" s="154" t="str">
        <f t="shared" si="0"/>
        <v/>
      </c>
      <c r="O23" s="154" t="str">
        <f t="shared" si="1"/>
        <v/>
      </c>
      <c r="P23" s="32"/>
    </row>
    <row r="24" spans="1:16" s="214" customFormat="1" ht="15.75" x14ac:dyDescent="0.25">
      <c r="A24" s="75" t="s">
        <v>134</v>
      </c>
      <c r="B24" s="139"/>
      <c r="C24" s="139"/>
      <c r="D24" s="139"/>
      <c r="E24" s="139"/>
      <c r="F24" s="139"/>
      <c r="G24" s="139"/>
      <c r="H24" s="140"/>
      <c r="I24" s="147"/>
      <c r="J24" s="148"/>
      <c r="K24" s="156"/>
      <c r="L24" s="157"/>
      <c r="M24" s="155"/>
      <c r="N24" s="158"/>
      <c r="O24" s="159"/>
      <c r="P24" s="32"/>
    </row>
    <row r="25" spans="1:16" s="214" customFormat="1" ht="15.75" x14ac:dyDescent="0.25">
      <c r="A25" s="75" t="s">
        <v>136</v>
      </c>
      <c r="B25" s="139"/>
      <c r="C25" s="139"/>
      <c r="D25" s="139"/>
      <c r="E25" s="139"/>
      <c r="F25" s="139"/>
      <c r="G25" s="139"/>
      <c r="H25" s="140"/>
      <c r="I25" s="147"/>
      <c r="J25" s="148"/>
      <c r="K25" s="156"/>
      <c r="L25" s="157"/>
      <c r="M25" s="155"/>
      <c r="N25" s="158"/>
      <c r="O25" s="159"/>
      <c r="P25" s="32"/>
    </row>
    <row r="26" spans="1:16" s="214" customFormat="1" ht="15.75" x14ac:dyDescent="0.25">
      <c r="A26" s="75" t="s">
        <v>137</v>
      </c>
      <c r="B26" s="139"/>
      <c r="C26" s="139"/>
      <c r="D26" s="139"/>
      <c r="E26" s="139"/>
      <c r="F26" s="139"/>
      <c r="G26" s="139"/>
      <c r="H26" s="140"/>
      <c r="I26" s="147"/>
      <c r="J26" s="148"/>
      <c r="K26" s="156"/>
      <c r="L26" s="157"/>
      <c r="M26" s="155"/>
      <c r="N26" s="158"/>
      <c r="O26" s="159"/>
      <c r="P26" s="32"/>
    </row>
    <row r="27" spans="1:16" s="214" customFormat="1" ht="15.75" x14ac:dyDescent="0.25">
      <c r="A27" s="75" t="s">
        <v>139</v>
      </c>
      <c r="B27" s="160"/>
      <c r="C27" s="160"/>
      <c r="D27" s="160"/>
      <c r="E27" s="160"/>
      <c r="F27" s="160"/>
      <c r="G27" s="160"/>
      <c r="H27" s="140"/>
      <c r="I27" s="161"/>
      <c r="J27" s="162"/>
      <c r="K27" s="163"/>
      <c r="L27" s="164"/>
      <c r="M27" s="155"/>
      <c r="N27" s="165"/>
      <c r="O27" s="166"/>
      <c r="P27" s="32"/>
    </row>
    <row r="28" spans="1:16" s="214" customFormat="1" ht="18" customHeight="1" x14ac:dyDescent="0.25">
      <c r="A28" s="31"/>
      <c r="B28" s="233" t="s">
        <v>114</v>
      </c>
      <c r="C28" s="234"/>
      <c r="D28" s="234"/>
      <c r="E28" s="234"/>
      <c r="F28" s="234"/>
      <c r="G28" s="235"/>
      <c r="H28" s="138">
        <f>SUM(H18:H27)</f>
        <v>0</v>
      </c>
      <c r="I28" s="77" t="str">
        <f>IF(H26=0,"",H26/B18)</f>
        <v/>
      </c>
      <c r="J28" s="77" t="str">
        <f>IF(H28=0,"",H28/B18)</f>
        <v/>
      </c>
      <c r="K28" s="77" t="str">
        <f>IF(H26=0,"",J28-I28)</f>
        <v/>
      </c>
      <c r="L28" s="5"/>
      <c r="M28" s="32"/>
      <c r="N28" s="23"/>
      <c r="O28" s="5"/>
      <c r="P28" s="32"/>
    </row>
    <row r="29" spans="1:16" s="214" customFormat="1" x14ac:dyDescent="0.2">
      <c r="H29" s="200"/>
    </row>
    <row r="30" spans="1:16" s="214" customFormat="1" x14ac:dyDescent="0.2">
      <c r="H30" s="200"/>
    </row>
    <row r="31" spans="1:16" s="214" customFormat="1" ht="26.25" x14ac:dyDescent="0.4">
      <c r="A31" s="122"/>
      <c r="B31" s="238" t="s">
        <v>99</v>
      </c>
      <c r="C31" s="238"/>
      <c r="D31" s="238"/>
      <c r="E31" s="238"/>
      <c r="F31" s="238"/>
      <c r="G31" s="238"/>
      <c r="H31" s="72">
        <v>2401</v>
      </c>
      <c r="I31" s="73"/>
      <c r="J31" s="73"/>
      <c r="K31" s="73"/>
      <c r="L31" s="73"/>
      <c r="M31" s="73"/>
      <c r="N31" s="32"/>
      <c r="O31" s="32"/>
      <c r="P31" s="32"/>
    </row>
    <row r="32" spans="1:16" s="214" customFormat="1" ht="20.25" customHeight="1" x14ac:dyDescent="0.2">
      <c r="A32" s="222" t="s">
        <v>9</v>
      </c>
      <c r="B32" s="223" t="s">
        <v>100</v>
      </c>
      <c r="C32" s="240"/>
      <c r="D32" s="240"/>
      <c r="E32" s="240"/>
      <c r="F32" s="240"/>
      <c r="G32" s="241"/>
      <c r="H32" s="225" t="s">
        <v>10</v>
      </c>
      <c r="I32" s="219" t="s">
        <v>2</v>
      </c>
      <c r="J32" s="219" t="s">
        <v>3</v>
      </c>
      <c r="K32" s="227" t="s">
        <v>4</v>
      </c>
      <c r="L32" s="219" t="s">
        <v>5</v>
      </c>
      <c r="M32" s="217" t="s">
        <v>6</v>
      </c>
      <c r="N32" s="217" t="s">
        <v>7</v>
      </c>
      <c r="O32" s="219" t="s">
        <v>8</v>
      </c>
      <c r="P32" s="32"/>
    </row>
    <row r="33" spans="1:16" s="214" customFormat="1" ht="15.75" customHeight="1" x14ac:dyDescent="0.25">
      <c r="A33" s="239"/>
      <c r="B33" s="74" t="s">
        <v>101</v>
      </c>
      <c r="C33" s="74" t="s">
        <v>102</v>
      </c>
      <c r="D33" s="74" t="s">
        <v>103</v>
      </c>
      <c r="E33" s="74" t="s">
        <v>104</v>
      </c>
      <c r="F33" s="74" t="s">
        <v>105</v>
      </c>
      <c r="G33" s="74" t="s">
        <v>106</v>
      </c>
      <c r="H33" s="242"/>
      <c r="I33" s="237"/>
      <c r="J33" s="237"/>
      <c r="K33" s="243"/>
      <c r="L33" s="237"/>
      <c r="M33" s="236"/>
      <c r="N33" s="236"/>
      <c r="O33" s="237"/>
      <c r="P33" s="32"/>
    </row>
    <row r="34" spans="1:16" s="214" customFormat="1" ht="15.75" x14ac:dyDescent="0.25">
      <c r="A34" s="74">
        <v>2401</v>
      </c>
      <c r="B34" s="139">
        <v>9</v>
      </c>
      <c r="C34" s="139"/>
      <c r="D34" s="139"/>
      <c r="E34" s="139"/>
      <c r="F34" s="139"/>
      <c r="G34" s="139"/>
      <c r="H34" s="140"/>
      <c r="I34" s="141"/>
      <c r="J34" s="142"/>
      <c r="K34" s="143"/>
      <c r="L34" s="144"/>
      <c r="M34" s="145">
        <f>B34</f>
        <v>9</v>
      </c>
      <c r="N34" s="146"/>
      <c r="O34" s="144"/>
      <c r="P34" s="32"/>
    </row>
    <row r="35" spans="1:16" s="214" customFormat="1" ht="15.75" x14ac:dyDescent="0.25">
      <c r="A35" s="74">
        <v>2402</v>
      </c>
      <c r="B35" s="139"/>
      <c r="C35" s="139">
        <v>6</v>
      </c>
      <c r="D35" s="139"/>
      <c r="E35" s="139"/>
      <c r="F35" s="139"/>
      <c r="G35" s="139"/>
      <c r="H35" s="140"/>
      <c r="I35" s="147"/>
      <c r="J35" s="148"/>
      <c r="K35" s="149"/>
      <c r="L35" s="150">
        <f>IF(C35=0,"",C35/B34)</f>
        <v>0.66666666666666663</v>
      </c>
      <c r="M35" s="151">
        <v>6</v>
      </c>
      <c r="N35" s="152">
        <f t="shared" ref="N35:N39" si="2">IF(M35=0,"",M35/M34)</f>
        <v>0.66666666666666663</v>
      </c>
      <c r="O35" s="152">
        <f t="shared" ref="O35:O39" si="3">IF(M35=0,"",100%-N35)</f>
        <v>0.33333333333333337</v>
      </c>
      <c r="P35" s="32"/>
    </row>
    <row r="36" spans="1:16" s="214" customFormat="1" ht="15.75" x14ac:dyDescent="0.25">
      <c r="A36" s="74">
        <v>2501</v>
      </c>
      <c r="B36" s="139"/>
      <c r="C36" s="139"/>
      <c r="D36" s="139">
        <v>6</v>
      </c>
      <c r="E36" s="139"/>
      <c r="F36" s="139"/>
      <c r="G36" s="139"/>
      <c r="H36" s="140"/>
      <c r="I36" s="147"/>
      <c r="J36" s="148"/>
      <c r="K36" s="149"/>
      <c r="L36" s="153">
        <f>IF(D36=0,"",D36/C35)</f>
        <v>1</v>
      </c>
      <c r="M36" s="151">
        <v>6</v>
      </c>
      <c r="N36" s="154">
        <f t="shared" si="2"/>
        <v>1</v>
      </c>
      <c r="O36" s="154">
        <f t="shared" si="3"/>
        <v>0</v>
      </c>
      <c r="P36" s="11">
        <f>M36/M34</f>
        <v>0.66666666666666663</v>
      </c>
    </row>
    <row r="37" spans="1:16" s="214" customFormat="1" ht="15.75" x14ac:dyDescent="0.25">
      <c r="A37" s="74">
        <v>2502</v>
      </c>
      <c r="B37" s="139"/>
      <c r="C37" s="139"/>
      <c r="D37" s="139"/>
      <c r="E37" s="139">
        <v>4</v>
      </c>
      <c r="F37" s="139"/>
      <c r="G37" s="139"/>
      <c r="H37" s="140"/>
      <c r="I37" s="147"/>
      <c r="J37" s="148"/>
      <c r="K37" s="149"/>
      <c r="L37" s="153">
        <f>IF(E37=0,"",E37/D36)</f>
        <v>0.66666666666666663</v>
      </c>
      <c r="M37" s="151">
        <v>6</v>
      </c>
      <c r="N37" s="154">
        <f t="shared" si="2"/>
        <v>1</v>
      </c>
      <c r="O37" s="154">
        <f t="shared" si="3"/>
        <v>0</v>
      </c>
      <c r="P37" s="32"/>
    </row>
    <row r="38" spans="1:16" s="214" customFormat="1" ht="15.75" x14ac:dyDescent="0.25">
      <c r="A38" s="74">
        <v>2601</v>
      </c>
      <c r="B38" s="139"/>
      <c r="C38" s="139"/>
      <c r="D38" s="139"/>
      <c r="E38" s="139"/>
      <c r="F38" s="139"/>
      <c r="G38" s="139"/>
      <c r="H38" s="140"/>
      <c r="I38" s="147"/>
      <c r="J38" s="148"/>
      <c r="K38" s="149"/>
      <c r="L38" s="153" t="str">
        <f>IF(F38=0,"",F38/E37)</f>
        <v/>
      </c>
      <c r="M38" s="151"/>
      <c r="N38" s="154" t="str">
        <f t="shared" si="2"/>
        <v/>
      </c>
      <c r="O38" s="154" t="str">
        <f t="shared" si="3"/>
        <v/>
      </c>
      <c r="P38" s="32"/>
    </row>
    <row r="39" spans="1:16" s="214" customFormat="1" ht="15.75" x14ac:dyDescent="0.25">
      <c r="A39" s="75" t="s">
        <v>134</v>
      </c>
      <c r="B39" s="139"/>
      <c r="C39" s="139"/>
      <c r="D39" s="139"/>
      <c r="E39" s="139"/>
      <c r="F39" s="139"/>
      <c r="G39" s="139"/>
      <c r="H39" s="140"/>
      <c r="I39" s="147"/>
      <c r="J39" s="148"/>
      <c r="K39" s="149"/>
      <c r="L39" s="153" t="str">
        <f>IF(G39=0,"",G39/F38)</f>
        <v/>
      </c>
      <c r="M39" s="155"/>
      <c r="N39" s="154" t="str">
        <f t="shared" si="2"/>
        <v/>
      </c>
      <c r="O39" s="154" t="str">
        <f t="shared" si="3"/>
        <v/>
      </c>
      <c r="P39" s="32"/>
    </row>
    <row r="40" spans="1:16" s="214" customFormat="1" ht="15.75" x14ac:dyDescent="0.25">
      <c r="A40" s="75" t="s">
        <v>136</v>
      </c>
      <c r="B40" s="139"/>
      <c r="C40" s="139"/>
      <c r="D40" s="139"/>
      <c r="E40" s="139"/>
      <c r="F40" s="139"/>
      <c r="G40" s="139"/>
      <c r="H40" s="140"/>
      <c r="I40" s="147"/>
      <c r="J40" s="148"/>
      <c r="K40" s="156"/>
      <c r="L40" s="157"/>
      <c r="M40" s="155"/>
      <c r="N40" s="158"/>
      <c r="O40" s="159"/>
      <c r="P40" s="32"/>
    </row>
    <row r="41" spans="1:16" s="214" customFormat="1" ht="15.75" x14ac:dyDescent="0.25">
      <c r="A41" s="75" t="s">
        <v>137</v>
      </c>
      <c r="B41" s="139"/>
      <c r="C41" s="139"/>
      <c r="D41" s="139"/>
      <c r="E41" s="139"/>
      <c r="F41" s="139"/>
      <c r="G41" s="139"/>
      <c r="H41" s="140"/>
      <c r="I41" s="147"/>
      <c r="J41" s="148"/>
      <c r="K41" s="156"/>
      <c r="L41" s="157"/>
      <c r="M41" s="155"/>
      <c r="N41" s="158"/>
      <c r="O41" s="159"/>
      <c r="P41" s="32"/>
    </row>
    <row r="42" spans="1:16" s="214" customFormat="1" ht="15.75" x14ac:dyDescent="0.25">
      <c r="A42" s="75" t="s">
        <v>139</v>
      </c>
      <c r="B42" s="139"/>
      <c r="C42" s="139"/>
      <c r="D42" s="139"/>
      <c r="E42" s="139"/>
      <c r="F42" s="139"/>
      <c r="G42" s="139"/>
      <c r="H42" s="140"/>
      <c r="I42" s="147"/>
      <c r="J42" s="148"/>
      <c r="K42" s="156"/>
      <c r="L42" s="157"/>
      <c r="M42" s="155"/>
      <c r="N42" s="158"/>
      <c r="O42" s="159"/>
      <c r="P42" s="32"/>
    </row>
    <row r="43" spans="1:16" s="214" customFormat="1" ht="15.75" x14ac:dyDescent="0.25">
      <c r="A43" s="75" t="s">
        <v>140</v>
      </c>
      <c r="B43" s="160"/>
      <c r="C43" s="160"/>
      <c r="D43" s="160"/>
      <c r="E43" s="160"/>
      <c r="F43" s="160"/>
      <c r="G43" s="160"/>
      <c r="H43" s="140"/>
      <c r="I43" s="161"/>
      <c r="J43" s="162"/>
      <c r="K43" s="163"/>
      <c r="L43" s="164"/>
      <c r="M43" s="155"/>
      <c r="N43" s="165"/>
      <c r="O43" s="166"/>
      <c r="P43" s="32"/>
    </row>
    <row r="44" spans="1:16" s="214" customFormat="1" ht="18" customHeight="1" x14ac:dyDescent="0.25">
      <c r="A44" s="31"/>
      <c r="B44" s="233" t="s">
        <v>114</v>
      </c>
      <c r="C44" s="234"/>
      <c r="D44" s="234"/>
      <c r="E44" s="234"/>
      <c r="F44" s="234"/>
      <c r="G44" s="235"/>
      <c r="H44" s="138">
        <f>SUM(H34:H43)</f>
        <v>0</v>
      </c>
      <c r="I44" s="77" t="str">
        <f>IF(H42=0,"",H42/B34)</f>
        <v/>
      </c>
      <c r="J44" s="77" t="str">
        <f>IF(H44=0,"",H44/B34)</f>
        <v/>
      </c>
      <c r="K44" s="77" t="str">
        <f>IF(H42=0,"",J44-I44)</f>
        <v/>
      </c>
      <c r="L44" s="5"/>
      <c r="M44" s="32"/>
      <c r="N44" s="23"/>
      <c r="O44" s="5"/>
      <c r="P44" s="32"/>
    </row>
    <row r="47" spans="1:16" ht="26.25" x14ac:dyDescent="0.4">
      <c r="A47" s="122"/>
      <c r="B47" s="238" t="s">
        <v>99</v>
      </c>
      <c r="C47" s="238"/>
      <c r="D47" s="238"/>
      <c r="E47" s="238"/>
      <c r="F47" s="238"/>
      <c r="G47" s="238"/>
      <c r="H47" s="72">
        <v>2402</v>
      </c>
      <c r="I47" s="73"/>
      <c r="J47" s="73"/>
      <c r="K47" s="73"/>
      <c r="L47" s="73"/>
      <c r="M47" s="73"/>
      <c r="N47" s="32"/>
      <c r="O47" s="32"/>
      <c r="P47" s="32"/>
    </row>
    <row r="48" spans="1:16" ht="20.25" x14ac:dyDescent="0.2">
      <c r="A48" s="222" t="s">
        <v>9</v>
      </c>
      <c r="B48" s="223" t="s">
        <v>100</v>
      </c>
      <c r="C48" s="240"/>
      <c r="D48" s="240"/>
      <c r="E48" s="240"/>
      <c r="F48" s="240"/>
      <c r="G48" s="241"/>
      <c r="H48" s="225" t="s">
        <v>10</v>
      </c>
      <c r="I48" s="219" t="s">
        <v>2</v>
      </c>
      <c r="J48" s="219" t="s">
        <v>3</v>
      </c>
      <c r="K48" s="227" t="s">
        <v>4</v>
      </c>
      <c r="L48" s="219" t="s">
        <v>5</v>
      </c>
      <c r="M48" s="217" t="s">
        <v>6</v>
      </c>
      <c r="N48" s="217" t="s">
        <v>7</v>
      </c>
      <c r="O48" s="219" t="s">
        <v>8</v>
      </c>
      <c r="P48" s="32"/>
    </row>
    <row r="49" spans="1:16" ht="15.75" x14ac:dyDescent="0.25">
      <c r="A49" s="218"/>
      <c r="B49" s="74" t="s">
        <v>101</v>
      </c>
      <c r="C49" s="74" t="s">
        <v>102</v>
      </c>
      <c r="D49" s="74" t="s">
        <v>103</v>
      </c>
      <c r="E49" s="74" t="s">
        <v>104</v>
      </c>
      <c r="F49" s="74" t="s">
        <v>105</v>
      </c>
      <c r="G49" s="74" t="s">
        <v>106</v>
      </c>
      <c r="H49" s="242"/>
      <c r="I49" s="237"/>
      <c r="J49" s="237"/>
      <c r="K49" s="243"/>
      <c r="L49" s="237"/>
      <c r="M49" s="236"/>
      <c r="N49" s="236"/>
      <c r="O49" s="237"/>
      <c r="P49" s="32"/>
    </row>
    <row r="50" spans="1:16" ht="15.75" x14ac:dyDescent="0.25">
      <c r="A50" s="74">
        <v>2402</v>
      </c>
      <c r="B50" s="139">
        <v>130</v>
      </c>
      <c r="C50" s="139"/>
      <c r="D50" s="139"/>
      <c r="E50" s="139"/>
      <c r="F50" s="139"/>
      <c r="G50" s="139"/>
      <c r="H50" s="140"/>
      <c r="I50" s="141"/>
      <c r="J50" s="142"/>
      <c r="K50" s="143"/>
      <c r="L50" s="144"/>
      <c r="M50" s="145">
        <f>B50</f>
        <v>130</v>
      </c>
      <c r="N50" s="146"/>
      <c r="O50" s="144"/>
      <c r="P50" s="32"/>
    </row>
    <row r="51" spans="1:16" ht="15.75" x14ac:dyDescent="0.25">
      <c r="A51" s="74">
        <v>2501</v>
      </c>
      <c r="B51" s="139"/>
      <c r="C51" s="139">
        <v>116</v>
      </c>
      <c r="D51" s="139"/>
      <c r="E51" s="139"/>
      <c r="F51" s="139"/>
      <c r="G51" s="139"/>
      <c r="H51" s="140"/>
      <c r="I51" s="147"/>
      <c r="J51" s="148"/>
      <c r="K51" s="149"/>
      <c r="L51" s="150">
        <f>IF(C51=0,"",C51/B50)</f>
        <v>0.89230769230769236</v>
      </c>
      <c r="M51" s="151">
        <v>117</v>
      </c>
      <c r="N51" s="152">
        <f t="shared" ref="N51:N55" si="4">IF(M51=0,"",M51/M50)</f>
        <v>0.9</v>
      </c>
      <c r="O51" s="152">
        <f t="shared" ref="O51:O55" si="5">IF(M51=0,"",100%-N51)</f>
        <v>9.9999999999999978E-2</v>
      </c>
      <c r="P51" s="32"/>
    </row>
    <row r="52" spans="1:16" ht="15.75" x14ac:dyDescent="0.25">
      <c r="A52" s="74">
        <v>2502</v>
      </c>
      <c r="B52" s="139"/>
      <c r="C52" s="139"/>
      <c r="D52" s="139">
        <v>101</v>
      </c>
      <c r="E52" s="139"/>
      <c r="F52" s="139"/>
      <c r="G52" s="139"/>
      <c r="H52" s="140"/>
      <c r="I52" s="147"/>
      <c r="J52" s="148"/>
      <c r="K52" s="149"/>
      <c r="L52" s="153">
        <f>IF(D52=0,"",D52/C51)</f>
        <v>0.87068965517241381</v>
      </c>
      <c r="M52" s="151">
        <v>106</v>
      </c>
      <c r="N52" s="154">
        <f t="shared" si="4"/>
        <v>0.90598290598290598</v>
      </c>
      <c r="O52" s="154">
        <f t="shared" si="5"/>
        <v>9.4017094017094016E-2</v>
      </c>
      <c r="P52" s="11">
        <f>M52/M50</f>
        <v>0.81538461538461537</v>
      </c>
    </row>
    <row r="53" spans="1:16" ht="15.75" x14ac:dyDescent="0.25">
      <c r="A53" s="74">
        <v>2601</v>
      </c>
      <c r="B53" s="139"/>
      <c r="C53" s="139"/>
      <c r="D53" s="139"/>
      <c r="E53" s="139"/>
      <c r="F53" s="139"/>
      <c r="G53" s="139"/>
      <c r="H53" s="140"/>
      <c r="I53" s="147"/>
      <c r="J53" s="148"/>
      <c r="K53" s="149"/>
      <c r="L53" s="153" t="str">
        <f>IF(E53=0,"",E53/D52)</f>
        <v/>
      </c>
      <c r="M53" s="151"/>
      <c r="N53" s="154" t="str">
        <f t="shared" si="4"/>
        <v/>
      </c>
      <c r="O53" s="154" t="str">
        <f t="shared" si="5"/>
        <v/>
      </c>
      <c r="P53" s="32"/>
    </row>
    <row r="54" spans="1:16" ht="15.75" x14ac:dyDescent="0.25">
      <c r="A54" s="75" t="s">
        <v>134</v>
      </c>
      <c r="B54" s="139"/>
      <c r="C54" s="139"/>
      <c r="D54" s="139"/>
      <c r="E54" s="139"/>
      <c r="F54" s="139"/>
      <c r="G54" s="139"/>
      <c r="H54" s="140"/>
      <c r="I54" s="147"/>
      <c r="J54" s="148"/>
      <c r="K54" s="149"/>
      <c r="L54" s="153" t="str">
        <f>IF(F54=0,"",F54/E53)</f>
        <v/>
      </c>
      <c r="M54" s="151"/>
      <c r="N54" s="154" t="str">
        <f t="shared" si="4"/>
        <v/>
      </c>
      <c r="O54" s="154" t="str">
        <f t="shared" si="5"/>
        <v/>
      </c>
      <c r="P54" s="32"/>
    </row>
    <row r="55" spans="1:16" ht="15.75" x14ac:dyDescent="0.25">
      <c r="A55" s="75" t="s">
        <v>136</v>
      </c>
      <c r="B55" s="139"/>
      <c r="C55" s="139"/>
      <c r="D55" s="139"/>
      <c r="E55" s="139"/>
      <c r="F55" s="139"/>
      <c r="G55" s="139"/>
      <c r="H55" s="140"/>
      <c r="I55" s="147"/>
      <c r="J55" s="148"/>
      <c r="K55" s="149"/>
      <c r="L55" s="153" t="str">
        <f>IF(G55=0,"",G55/F54)</f>
        <v/>
      </c>
      <c r="M55" s="155"/>
      <c r="N55" s="154" t="str">
        <f t="shared" si="4"/>
        <v/>
      </c>
      <c r="O55" s="154" t="str">
        <f t="shared" si="5"/>
        <v/>
      </c>
      <c r="P55" s="32"/>
    </row>
    <row r="56" spans="1:16" ht="15.75" x14ac:dyDescent="0.25">
      <c r="A56" s="75" t="s">
        <v>137</v>
      </c>
      <c r="B56" s="139"/>
      <c r="C56" s="139"/>
      <c r="D56" s="139"/>
      <c r="E56" s="139"/>
      <c r="F56" s="139"/>
      <c r="G56" s="139"/>
      <c r="H56" s="140"/>
      <c r="I56" s="147"/>
      <c r="J56" s="148"/>
      <c r="K56" s="156"/>
      <c r="L56" s="157"/>
      <c r="M56" s="155"/>
      <c r="N56" s="158"/>
      <c r="O56" s="159"/>
      <c r="P56" s="32"/>
    </row>
    <row r="57" spans="1:16" ht="15.75" x14ac:dyDescent="0.25">
      <c r="A57" s="75" t="s">
        <v>139</v>
      </c>
      <c r="B57" s="139"/>
      <c r="C57" s="139"/>
      <c r="D57" s="139"/>
      <c r="E57" s="139"/>
      <c r="F57" s="139"/>
      <c r="G57" s="139"/>
      <c r="H57" s="140"/>
      <c r="I57" s="147"/>
      <c r="J57" s="148"/>
      <c r="K57" s="156"/>
      <c r="L57" s="157"/>
      <c r="M57" s="155"/>
      <c r="N57" s="158"/>
      <c r="O57" s="159"/>
      <c r="P57" s="32"/>
    </row>
    <row r="58" spans="1:16" ht="15.75" x14ac:dyDescent="0.25">
      <c r="A58" s="75" t="s">
        <v>140</v>
      </c>
      <c r="B58" s="139"/>
      <c r="C58" s="139"/>
      <c r="D58" s="139"/>
      <c r="E58" s="139"/>
      <c r="F58" s="139"/>
      <c r="G58" s="139"/>
      <c r="H58" s="140"/>
      <c r="I58" s="147"/>
      <c r="J58" s="148"/>
      <c r="K58" s="156"/>
      <c r="L58" s="157"/>
      <c r="M58" s="155"/>
      <c r="N58" s="158"/>
      <c r="O58" s="159"/>
      <c r="P58" s="32"/>
    </row>
    <row r="59" spans="1:16" ht="15.75" x14ac:dyDescent="0.25">
      <c r="A59" s="75" t="s">
        <v>141</v>
      </c>
      <c r="B59" s="160"/>
      <c r="C59" s="160"/>
      <c r="D59" s="160"/>
      <c r="E59" s="160"/>
      <c r="F59" s="160"/>
      <c r="G59" s="160"/>
      <c r="H59" s="140"/>
      <c r="I59" s="161"/>
      <c r="J59" s="162"/>
      <c r="K59" s="163"/>
      <c r="L59" s="164"/>
      <c r="M59" s="155"/>
      <c r="N59" s="165"/>
      <c r="O59" s="166"/>
      <c r="P59" s="32"/>
    </row>
    <row r="60" spans="1:16" ht="18" x14ac:dyDescent="0.25">
      <c r="A60" s="31"/>
      <c r="B60" s="232" t="s">
        <v>114</v>
      </c>
      <c r="C60" s="232"/>
      <c r="D60" s="232"/>
      <c r="E60" s="232"/>
      <c r="F60" s="232"/>
      <c r="G60" s="232"/>
      <c r="H60" s="138">
        <f>SUM(H50:H59)</f>
        <v>0</v>
      </c>
      <c r="I60" s="77" t="str">
        <f>IF(H58=0,"",H58/B50)</f>
        <v/>
      </c>
      <c r="J60" s="77" t="str">
        <f>IF(H60=0,"",H60/B50)</f>
        <v/>
      </c>
      <c r="K60" s="77" t="str">
        <f>IF(H58=0,"",J60-I60)</f>
        <v/>
      </c>
      <c r="L60" s="5"/>
      <c r="M60" s="32"/>
      <c r="N60" s="23"/>
      <c r="O60" s="5"/>
      <c r="P60" s="32"/>
    </row>
    <row r="63" spans="1:16" ht="26.25" x14ac:dyDescent="0.4">
      <c r="A63" s="122"/>
      <c r="B63" s="238" t="s">
        <v>99</v>
      </c>
      <c r="C63" s="238"/>
      <c r="D63" s="238"/>
      <c r="E63" s="238"/>
      <c r="F63" s="238"/>
      <c r="G63" s="238"/>
      <c r="H63" s="72">
        <v>2501</v>
      </c>
      <c r="I63" s="73"/>
      <c r="J63" s="73"/>
      <c r="K63" s="73"/>
      <c r="L63" s="73"/>
      <c r="M63" s="73"/>
      <c r="N63" s="32"/>
      <c r="O63" s="32"/>
      <c r="P63" s="32"/>
    </row>
    <row r="64" spans="1:16" ht="20.25" x14ac:dyDescent="0.2">
      <c r="A64" s="222" t="s">
        <v>9</v>
      </c>
      <c r="B64" s="223" t="s">
        <v>100</v>
      </c>
      <c r="C64" s="224"/>
      <c r="D64" s="224"/>
      <c r="E64" s="224"/>
      <c r="F64" s="224"/>
      <c r="G64" s="224"/>
      <c r="H64" s="225" t="s">
        <v>10</v>
      </c>
      <c r="I64" s="219" t="s">
        <v>2</v>
      </c>
      <c r="J64" s="219" t="s">
        <v>3</v>
      </c>
      <c r="K64" s="227" t="s">
        <v>4</v>
      </c>
      <c r="L64" s="219" t="s">
        <v>5</v>
      </c>
      <c r="M64" s="217" t="s">
        <v>6</v>
      </c>
      <c r="N64" s="217" t="s">
        <v>7</v>
      </c>
      <c r="O64" s="219" t="s">
        <v>8</v>
      </c>
      <c r="P64" s="32"/>
    </row>
    <row r="65" spans="1:16" ht="15.75" x14ac:dyDescent="0.25">
      <c r="A65" s="218"/>
      <c r="B65" s="74" t="s">
        <v>101</v>
      </c>
      <c r="C65" s="74" t="s">
        <v>102</v>
      </c>
      <c r="D65" s="74" t="s">
        <v>103</v>
      </c>
      <c r="E65" s="74" t="s">
        <v>104</v>
      </c>
      <c r="F65" s="74" t="s">
        <v>105</v>
      </c>
      <c r="G65" s="74" t="s">
        <v>106</v>
      </c>
      <c r="H65" s="226"/>
      <c r="I65" s="218"/>
      <c r="J65" s="218"/>
      <c r="K65" s="218"/>
      <c r="L65" s="218"/>
      <c r="M65" s="218"/>
      <c r="N65" s="218"/>
      <c r="O65" s="218"/>
      <c r="P65" s="32"/>
    </row>
    <row r="66" spans="1:16" ht="15.75" x14ac:dyDescent="0.25">
      <c r="A66" s="133">
        <v>2501</v>
      </c>
      <c r="B66" s="139">
        <v>13</v>
      </c>
      <c r="C66" s="139"/>
      <c r="D66" s="139"/>
      <c r="E66" s="139"/>
      <c r="F66" s="139"/>
      <c r="G66" s="139"/>
      <c r="H66" s="140"/>
      <c r="I66" s="141"/>
      <c r="J66" s="142"/>
      <c r="K66" s="143"/>
      <c r="L66" s="144"/>
      <c r="M66" s="145">
        <f>B66</f>
        <v>13</v>
      </c>
      <c r="N66" s="146"/>
      <c r="O66" s="144"/>
      <c r="P66" s="32"/>
    </row>
    <row r="67" spans="1:16" ht="15.75" x14ac:dyDescent="0.25">
      <c r="A67" s="74">
        <v>2502</v>
      </c>
      <c r="B67" s="193"/>
      <c r="C67" s="139">
        <v>13</v>
      </c>
      <c r="D67" s="139"/>
      <c r="E67" s="139"/>
      <c r="F67" s="139"/>
      <c r="G67" s="139"/>
      <c r="H67" s="140"/>
      <c r="I67" s="147"/>
      <c r="J67" s="148"/>
      <c r="K67" s="149"/>
      <c r="L67" s="150">
        <f>C67/B66</f>
        <v>1</v>
      </c>
      <c r="M67" s="151">
        <v>13</v>
      </c>
      <c r="N67" s="152">
        <f t="shared" ref="N67:N71" si="6">IF(M67=0,"",M67/M66)</f>
        <v>1</v>
      </c>
      <c r="O67" s="152">
        <f t="shared" ref="O67:O71" si="7">IF(M67=0,"",100%-N67)</f>
        <v>0</v>
      </c>
      <c r="P67" s="32"/>
    </row>
    <row r="68" spans="1:16" ht="15.75" x14ac:dyDescent="0.25">
      <c r="A68" s="74">
        <v>2601</v>
      </c>
      <c r="B68" s="139"/>
      <c r="C68" s="139"/>
      <c r="D68" s="139"/>
      <c r="E68" s="139"/>
      <c r="F68" s="139"/>
      <c r="G68" s="139"/>
      <c r="H68" s="140"/>
      <c r="I68" s="147"/>
      <c r="J68" s="148"/>
      <c r="K68" s="149"/>
      <c r="L68" s="153" t="str">
        <f>IF(D68=0,"",D68/C67)</f>
        <v/>
      </c>
      <c r="M68" s="151"/>
      <c r="N68" s="154" t="str">
        <f t="shared" si="6"/>
        <v/>
      </c>
      <c r="O68" s="154" t="str">
        <f t="shared" si="7"/>
        <v/>
      </c>
      <c r="P68" s="11">
        <f>M68/M66</f>
        <v>0</v>
      </c>
    </row>
    <row r="69" spans="1:16" ht="15.75" x14ac:dyDescent="0.25">
      <c r="A69" s="74">
        <v>2602</v>
      </c>
      <c r="B69" s="139"/>
      <c r="C69" s="139"/>
      <c r="D69" s="139"/>
      <c r="E69" s="139"/>
      <c r="F69" s="139"/>
      <c r="G69" s="139"/>
      <c r="H69" s="140"/>
      <c r="I69" s="147"/>
      <c r="J69" s="148"/>
      <c r="K69" s="149"/>
      <c r="L69" s="153" t="str">
        <f>IF(E69=0,"",E69/D68)</f>
        <v/>
      </c>
      <c r="M69" s="151"/>
      <c r="N69" s="154" t="str">
        <f t="shared" si="6"/>
        <v/>
      </c>
      <c r="O69" s="154" t="str">
        <f t="shared" si="7"/>
        <v/>
      </c>
      <c r="P69" s="32"/>
    </row>
    <row r="70" spans="1:16" ht="15.75" x14ac:dyDescent="0.25">
      <c r="A70" s="74">
        <v>2701</v>
      </c>
      <c r="B70" s="139"/>
      <c r="C70" s="139"/>
      <c r="D70" s="139"/>
      <c r="E70" s="139"/>
      <c r="F70" s="139"/>
      <c r="G70" s="139"/>
      <c r="H70" s="140"/>
      <c r="I70" s="147"/>
      <c r="J70" s="148"/>
      <c r="K70" s="149"/>
      <c r="L70" s="153" t="str">
        <f>IF(F70=0,"",F70/E69)</f>
        <v/>
      </c>
      <c r="M70" s="151"/>
      <c r="N70" s="154" t="str">
        <f t="shared" si="6"/>
        <v/>
      </c>
      <c r="O70" s="154" t="str">
        <f t="shared" si="7"/>
        <v/>
      </c>
      <c r="P70" s="32"/>
    </row>
    <row r="71" spans="1:16" ht="15.75" x14ac:dyDescent="0.25">
      <c r="A71" s="75" t="s">
        <v>137</v>
      </c>
      <c r="B71" s="139"/>
      <c r="C71" s="139"/>
      <c r="D71" s="139"/>
      <c r="E71" s="139"/>
      <c r="F71" s="139"/>
      <c r="G71" s="139"/>
      <c r="H71" s="140"/>
      <c r="I71" s="147"/>
      <c r="J71" s="148"/>
      <c r="K71" s="149"/>
      <c r="L71" s="153" t="str">
        <f>IF(G71=0,"",G71/F70)</f>
        <v/>
      </c>
      <c r="M71" s="155"/>
      <c r="N71" s="154" t="str">
        <f t="shared" si="6"/>
        <v/>
      </c>
      <c r="O71" s="154" t="str">
        <f t="shared" si="7"/>
        <v/>
      </c>
      <c r="P71" s="32"/>
    </row>
    <row r="72" spans="1:16" ht="15.75" x14ac:dyDescent="0.25">
      <c r="A72" s="75" t="s">
        <v>139</v>
      </c>
      <c r="B72" s="139"/>
      <c r="C72" s="139"/>
      <c r="D72" s="139"/>
      <c r="E72" s="139"/>
      <c r="F72" s="139"/>
      <c r="G72" s="139"/>
      <c r="H72" s="140"/>
      <c r="I72" s="147"/>
      <c r="J72" s="148"/>
      <c r="K72" s="156"/>
      <c r="L72" s="157"/>
      <c r="M72" s="155"/>
      <c r="N72" s="158"/>
      <c r="O72" s="159"/>
      <c r="P72" s="32"/>
    </row>
    <row r="73" spans="1:16" ht="15.75" x14ac:dyDescent="0.25">
      <c r="A73" s="75" t="s">
        <v>140</v>
      </c>
      <c r="B73" s="139"/>
      <c r="C73" s="139"/>
      <c r="D73" s="139"/>
      <c r="E73" s="139"/>
      <c r="F73" s="139"/>
      <c r="G73" s="139"/>
      <c r="H73" s="140"/>
      <c r="I73" s="147"/>
      <c r="J73" s="148"/>
      <c r="K73" s="156"/>
      <c r="L73" s="157"/>
      <c r="M73" s="155"/>
      <c r="N73" s="158"/>
      <c r="O73" s="159"/>
      <c r="P73" s="32"/>
    </row>
    <row r="74" spans="1:16" ht="15.75" x14ac:dyDescent="0.25">
      <c r="A74" s="75" t="s">
        <v>141</v>
      </c>
      <c r="B74" s="139"/>
      <c r="C74" s="139"/>
      <c r="D74" s="139"/>
      <c r="E74" s="139"/>
      <c r="F74" s="139"/>
      <c r="G74" s="139"/>
      <c r="H74" s="140"/>
      <c r="I74" s="147"/>
      <c r="J74" s="148"/>
      <c r="K74" s="156"/>
      <c r="L74" s="157"/>
      <c r="M74" s="155"/>
      <c r="N74" s="158"/>
      <c r="O74" s="159"/>
      <c r="P74" s="32"/>
    </row>
    <row r="75" spans="1:16" ht="15.75" x14ac:dyDescent="0.25">
      <c r="A75" s="75" t="s">
        <v>142</v>
      </c>
      <c r="B75" s="160"/>
      <c r="C75" s="160"/>
      <c r="D75" s="160"/>
      <c r="E75" s="160"/>
      <c r="F75" s="160"/>
      <c r="G75" s="160"/>
      <c r="H75" s="140"/>
      <c r="I75" s="161"/>
      <c r="J75" s="162"/>
      <c r="K75" s="163"/>
      <c r="L75" s="164"/>
      <c r="M75" s="155"/>
      <c r="N75" s="165"/>
      <c r="O75" s="166"/>
      <c r="P75" s="32"/>
    </row>
    <row r="76" spans="1:16" ht="18" customHeight="1" x14ac:dyDescent="0.25">
      <c r="A76" s="31"/>
      <c r="B76" s="232" t="s">
        <v>114</v>
      </c>
      <c r="C76" s="232"/>
      <c r="D76" s="232"/>
      <c r="E76" s="232"/>
      <c r="F76" s="232"/>
      <c r="G76" s="232"/>
      <c r="H76" s="138">
        <f>SUM(H66:H75)</f>
        <v>0</v>
      </c>
      <c r="I76" s="77"/>
      <c r="J76" s="77" t="str">
        <f>IF(H76=0,"",H76/B66)</f>
        <v/>
      </c>
      <c r="K76" s="77"/>
      <c r="L76" s="5"/>
      <c r="M76" s="32"/>
      <c r="N76" s="23"/>
      <c r="O76" s="5"/>
      <c r="P76" s="32"/>
    </row>
    <row r="79" spans="1:16" s="214" customFormat="1" ht="26.25" x14ac:dyDescent="0.4">
      <c r="A79" s="122"/>
      <c r="B79" s="238" t="s">
        <v>99</v>
      </c>
      <c r="C79" s="238"/>
      <c r="D79" s="238"/>
      <c r="E79" s="238"/>
      <c r="F79" s="238"/>
      <c r="G79" s="238"/>
      <c r="H79" s="72">
        <v>2502</v>
      </c>
      <c r="I79" s="73"/>
      <c r="J79" s="73"/>
      <c r="K79" s="73"/>
      <c r="L79" s="73"/>
      <c r="M79" s="73"/>
      <c r="N79" s="32"/>
      <c r="O79" s="32"/>
      <c r="P79" s="32"/>
    </row>
    <row r="80" spans="1:16" s="214" customFormat="1" ht="20.25" x14ac:dyDescent="0.2">
      <c r="A80" s="222" t="s">
        <v>9</v>
      </c>
      <c r="B80" s="223" t="s">
        <v>100</v>
      </c>
      <c r="C80" s="224"/>
      <c r="D80" s="224"/>
      <c r="E80" s="224"/>
      <c r="F80" s="224"/>
      <c r="G80" s="224"/>
      <c r="H80" s="225" t="s">
        <v>10</v>
      </c>
      <c r="I80" s="219" t="s">
        <v>2</v>
      </c>
      <c r="J80" s="219" t="s">
        <v>3</v>
      </c>
      <c r="K80" s="227" t="s">
        <v>4</v>
      </c>
      <c r="L80" s="219" t="s">
        <v>5</v>
      </c>
      <c r="M80" s="217" t="s">
        <v>6</v>
      </c>
      <c r="N80" s="217" t="s">
        <v>7</v>
      </c>
      <c r="O80" s="219" t="s">
        <v>8</v>
      </c>
      <c r="P80" s="32"/>
    </row>
    <row r="81" spans="1:16" s="214" customFormat="1" ht="15.75" x14ac:dyDescent="0.25">
      <c r="A81" s="218"/>
      <c r="B81" s="74" t="s">
        <v>101</v>
      </c>
      <c r="C81" s="74" t="s">
        <v>102</v>
      </c>
      <c r="D81" s="74" t="s">
        <v>103</v>
      </c>
      <c r="E81" s="74" t="s">
        <v>104</v>
      </c>
      <c r="F81" s="74" t="s">
        <v>105</v>
      </c>
      <c r="G81" s="74" t="s">
        <v>106</v>
      </c>
      <c r="H81" s="226"/>
      <c r="I81" s="218"/>
      <c r="J81" s="218"/>
      <c r="K81" s="218"/>
      <c r="L81" s="218"/>
      <c r="M81" s="218"/>
      <c r="N81" s="218"/>
      <c r="O81" s="218"/>
      <c r="P81" s="32"/>
    </row>
    <row r="82" spans="1:16" s="214" customFormat="1" ht="15.75" x14ac:dyDescent="0.25">
      <c r="A82" s="74">
        <v>2502</v>
      </c>
      <c r="B82" s="139">
        <v>156</v>
      </c>
      <c r="C82" s="139"/>
      <c r="D82" s="139"/>
      <c r="E82" s="139"/>
      <c r="F82" s="139"/>
      <c r="G82" s="139"/>
      <c r="H82" s="140"/>
      <c r="I82" s="141"/>
      <c r="J82" s="142"/>
      <c r="K82" s="143"/>
      <c r="L82" s="144"/>
      <c r="M82" s="145">
        <f>B82</f>
        <v>156</v>
      </c>
      <c r="N82" s="146"/>
      <c r="O82" s="144"/>
      <c r="P82" s="32"/>
    </row>
    <row r="83" spans="1:16" s="214" customFormat="1" ht="15.75" x14ac:dyDescent="0.25">
      <c r="A83" s="74">
        <v>2601</v>
      </c>
      <c r="B83" s="193"/>
      <c r="C83" s="139"/>
      <c r="D83" s="139"/>
      <c r="E83" s="139"/>
      <c r="F83" s="139"/>
      <c r="G83" s="139"/>
      <c r="H83" s="140"/>
      <c r="I83" s="147"/>
      <c r="J83" s="148"/>
      <c r="K83" s="149"/>
      <c r="L83" s="150">
        <f>C83/B82</f>
        <v>0</v>
      </c>
      <c r="M83" s="151"/>
      <c r="N83" s="152" t="str">
        <f t="shared" ref="N83:N87" si="8">IF(M83=0,"",M83/M82)</f>
        <v/>
      </c>
      <c r="O83" s="152" t="str">
        <f t="shared" ref="O83:O87" si="9">IF(M83=0,"",100%-N83)</f>
        <v/>
      </c>
      <c r="P83" s="32"/>
    </row>
    <row r="84" spans="1:16" s="214" customFormat="1" ht="15.75" x14ac:dyDescent="0.25">
      <c r="A84" s="74">
        <v>2602</v>
      </c>
      <c r="B84" s="139"/>
      <c r="C84" s="139"/>
      <c r="D84" s="139"/>
      <c r="E84" s="139"/>
      <c r="F84" s="139"/>
      <c r="G84" s="139"/>
      <c r="H84" s="140"/>
      <c r="I84" s="147"/>
      <c r="J84" s="148"/>
      <c r="K84" s="149"/>
      <c r="L84" s="153" t="str">
        <f>IF(D84=0,"",D84/C83)</f>
        <v/>
      </c>
      <c r="M84" s="151"/>
      <c r="N84" s="154" t="str">
        <f t="shared" si="8"/>
        <v/>
      </c>
      <c r="O84" s="154" t="str">
        <f t="shared" si="9"/>
        <v/>
      </c>
      <c r="P84" s="11">
        <f>M84/M82</f>
        <v>0</v>
      </c>
    </row>
    <row r="85" spans="1:16" s="214" customFormat="1" ht="15.75" x14ac:dyDescent="0.25">
      <c r="A85" s="74">
        <v>2701</v>
      </c>
      <c r="B85" s="139"/>
      <c r="C85" s="139"/>
      <c r="D85" s="139"/>
      <c r="E85" s="139"/>
      <c r="F85" s="139"/>
      <c r="G85" s="139"/>
      <c r="H85" s="140"/>
      <c r="I85" s="147"/>
      <c r="J85" s="148"/>
      <c r="K85" s="149"/>
      <c r="L85" s="153" t="str">
        <f>IF(E85=0,"",E85/D84)</f>
        <v/>
      </c>
      <c r="M85" s="151"/>
      <c r="N85" s="154" t="str">
        <f t="shared" si="8"/>
        <v/>
      </c>
      <c r="O85" s="154" t="str">
        <f t="shared" si="9"/>
        <v/>
      </c>
      <c r="P85" s="32"/>
    </row>
    <row r="86" spans="1:16" s="214" customFormat="1" ht="15.75" x14ac:dyDescent="0.25">
      <c r="A86" s="75" t="s">
        <v>137</v>
      </c>
      <c r="B86" s="139"/>
      <c r="C86" s="139"/>
      <c r="D86" s="139"/>
      <c r="E86" s="139"/>
      <c r="F86" s="139"/>
      <c r="G86" s="139"/>
      <c r="H86" s="140"/>
      <c r="I86" s="147"/>
      <c r="J86" s="148"/>
      <c r="K86" s="149"/>
      <c r="L86" s="153" t="str">
        <f>IF(F86=0,"",F86/E85)</f>
        <v/>
      </c>
      <c r="M86" s="151"/>
      <c r="N86" s="154" t="str">
        <f t="shared" si="8"/>
        <v/>
      </c>
      <c r="O86" s="154" t="str">
        <f t="shared" si="9"/>
        <v/>
      </c>
      <c r="P86" s="32"/>
    </row>
    <row r="87" spans="1:16" s="214" customFormat="1" ht="15.75" x14ac:dyDescent="0.25">
      <c r="A87" s="75" t="s">
        <v>139</v>
      </c>
      <c r="B87" s="139"/>
      <c r="C87" s="139"/>
      <c r="D87" s="139"/>
      <c r="E87" s="139"/>
      <c r="F87" s="139"/>
      <c r="G87" s="139"/>
      <c r="H87" s="140"/>
      <c r="I87" s="147"/>
      <c r="J87" s="148"/>
      <c r="K87" s="149"/>
      <c r="L87" s="153" t="str">
        <f>IF(G87=0,"",G87/F86)</f>
        <v/>
      </c>
      <c r="M87" s="155"/>
      <c r="N87" s="154" t="str">
        <f t="shared" si="8"/>
        <v/>
      </c>
      <c r="O87" s="154" t="str">
        <f t="shared" si="9"/>
        <v/>
      </c>
      <c r="P87" s="32"/>
    </row>
    <row r="88" spans="1:16" s="214" customFormat="1" ht="15.75" x14ac:dyDescent="0.25">
      <c r="A88" s="75" t="s">
        <v>140</v>
      </c>
      <c r="B88" s="139"/>
      <c r="C88" s="139"/>
      <c r="D88" s="139"/>
      <c r="E88" s="139"/>
      <c r="F88" s="139"/>
      <c r="G88" s="139"/>
      <c r="H88" s="140"/>
      <c r="I88" s="147"/>
      <c r="J88" s="148"/>
      <c r="K88" s="156"/>
      <c r="L88" s="157"/>
      <c r="M88" s="155"/>
      <c r="N88" s="158"/>
      <c r="O88" s="159"/>
      <c r="P88" s="32"/>
    </row>
    <row r="89" spans="1:16" s="214" customFormat="1" ht="15.75" x14ac:dyDescent="0.25">
      <c r="A89" s="75" t="s">
        <v>141</v>
      </c>
      <c r="B89" s="139"/>
      <c r="C89" s="139"/>
      <c r="D89" s="139"/>
      <c r="E89" s="139"/>
      <c r="F89" s="139"/>
      <c r="G89" s="139"/>
      <c r="H89" s="140"/>
      <c r="I89" s="147"/>
      <c r="J89" s="148"/>
      <c r="K89" s="156"/>
      <c r="L89" s="157"/>
      <c r="M89" s="155"/>
      <c r="N89" s="158"/>
      <c r="O89" s="159"/>
      <c r="P89" s="32"/>
    </row>
    <row r="90" spans="1:16" s="214" customFormat="1" ht="15.75" x14ac:dyDescent="0.25">
      <c r="A90" s="75" t="s">
        <v>142</v>
      </c>
      <c r="B90" s="139"/>
      <c r="C90" s="139"/>
      <c r="D90" s="139"/>
      <c r="E90" s="139"/>
      <c r="F90" s="139"/>
      <c r="G90" s="139"/>
      <c r="H90" s="140"/>
      <c r="I90" s="147"/>
      <c r="J90" s="148"/>
      <c r="K90" s="156"/>
      <c r="L90" s="157"/>
      <c r="M90" s="155"/>
      <c r="N90" s="158"/>
      <c r="O90" s="159"/>
      <c r="P90" s="32"/>
    </row>
    <row r="91" spans="1:16" s="214" customFormat="1" ht="15.75" x14ac:dyDescent="0.25">
      <c r="A91" s="75" t="s">
        <v>143</v>
      </c>
      <c r="B91" s="160"/>
      <c r="C91" s="160"/>
      <c r="D91" s="160"/>
      <c r="E91" s="160"/>
      <c r="F91" s="160"/>
      <c r="G91" s="160"/>
      <c r="H91" s="140"/>
      <c r="I91" s="161"/>
      <c r="J91" s="162"/>
      <c r="K91" s="163"/>
      <c r="L91" s="164"/>
      <c r="M91" s="155"/>
      <c r="N91" s="165"/>
      <c r="O91" s="166"/>
      <c r="P91" s="32"/>
    </row>
    <row r="92" spans="1:16" s="214" customFormat="1" ht="18" customHeight="1" x14ac:dyDescent="0.25">
      <c r="A92" s="31"/>
      <c r="B92" s="232" t="s">
        <v>114</v>
      </c>
      <c r="C92" s="232"/>
      <c r="D92" s="232"/>
      <c r="E92" s="232"/>
      <c r="F92" s="232"/>
      <c r="G92" s="232"/>
      <c r="H92" s="138">
        <f>SUM(H82:H91)</f>
        <v>0</v>
      </c>
      <c r="I92" s="77"/>
      <c r="J92" s="77" t="str">
        <f>IF(H92=0,"",H92/B82)</f>
        <v/>
      </c>
      <c r="K92" s="77"/>
      <c r="L92" s="5"/>
      <c r="M92" s="32"/>
      <c r="N92" s="23"/>
      <c r="O92" s="5"/>
      <c r="P92" s="32"/>
    </row>
  </sheetData>
  <mergeCells count="60">
    <mergeCell ref="O80:O81"/>
    <mergeCell ref="B92:G92"/>
    <mergeCell ref="B15:G15"/>
    <mergeCell ref="A16:A17"/>
    <mergeCell ref="B16:G16"/>
    <mergeCell ref="H16:H17"/>
    <mergeCell ref="I16:I17"/>
    <mergeCell ref="J16:J17"/>
    <mergeCell ref="K16:K17"/>
    <mergeCell ref="L16:L17"/>
    <mergeCell ref="M16:M17"/>
    <mergeCell ref="N16:N17"/>
    <mergeCell ref="O16:O17"/>
    <mergeCell ref="B28:G28"/>
    <mergeCell ref="J80:J81"/>
    <mergeCell ref="K80:K81"/>
    <mergeCell ref="L80:L81"/>
    <mergeCell ref="M80:M81"/>
    <mergeCell ref="N80:N81"/>
    <mergeCell ref="B79:G79"/>
    <mergeCell ref="A80:A81"/>
    <mergeCell ref="B80:G80"/>
    <mergeCell ref="H80:H81"/>
    <mergeCell ref="I80:I81"/>
    <mergeCell ref="B76:G76"/>
    <mergeCell ref="B63:G63"/>
    <mergeCell ref="K64:K65"/>
    <mergeCell ref="A64:A65"/>
    <mergeCell ref="B64:G64"/>
    <mergeCell ref="H64:H65"/>
    <mergeCell ref="I64:I65"/>
    <mergeCell ref="J64:J65"/>
    <mergeCell ref="B44:G44"/>
    <mergeCell ref="L64:L65"/>
    <mergeCell ref="M64:M65"/>
    <mergeCell ref="N64:N65"/>
    <mergeCell ref="O64:O65"/>
    <mergeCell ref="B47:G47"/>
    <mergeCell ref="B60:G60"/>
    <mergeCell ref="O48:O49"/>
    <mergeCell ref="K48:K49"/>
    <mergeCell ref="L48:L49"/>
    <mergeCell ref="M48:M49"/>
    <mergeCell ref="N48:N49"/>
    <mergeCell ref="L32:L33"/>
    <mergeCell ref="M32:M33"/>
    <mergeCell ref="N32:N33"/>
    <mergeCell ref="O32:O33"/>
    <mergeCell ref="J32:J33"/>
    <mergeCell ref="K32:K33"/>
    <mergeCell ref="B31:G31"/>
    <mergeCell ref="A32:A33"/>
    <mergeCell ref="B32:G32"/>
    <mergeCell ref="H32:H33"/>
    <mergeCell ref="I32:I33"/>
    <mergeCell ref="A48:A49"/>
    <mergeCell ref="B48:G48"/>
    <mergeCell ref="H48:H49"/>
    <mergeCell ref="I48:I49"/>
    <mergeCell ref="J48:J49"/>
  </mergeCells>
  <pageMargins left="0.7" right="0.7" top="0.75" bottom="0.75" header="0.3" footer="0.3"/>
  <ignoredErrors>
    <ignoredError sqref="A39:A43 A54:A59 A71:A75 A86:A91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19</vt:i4>
      </vt:variant>
    </vt:vector>
  </HeadingPairs>
  <TitlesOfParts>
    <vt:vector size="19" baseType="lpstr">
      <vt:lpstr>BACHILLERATO</vt:lpstr>
      <vt:lpstr>Prepa 1</vt:lpstr>
      <vt:lpstr>Prepa 2</vt:lpstr>
      <vt:lpstr>Prepa 3</vt:lpstr>
      <vt:lpstr>Prepa 4</vt:lpstr>
      <vt:lpstr>Prepa 5</vt:lpstr>
      <vt:lpstr>Prepa 6</vt:lpstr>
      <vt:lpstr>Prepa 7</vt:lpstr>
      <vt:lpstr>Prepa 8</vt:lpstr>
      <vt:lpstr>Bach Abierto</vt:lpstr>
      <vt:lpstr>Bach Tizayuca</vt:lpstr>
      <vt:lpstr>Bach Tepeji</vt:lpstr>
      <vt:lpstr>Bach Sahagun</vt:lpstr>
      <vt:lpstr>Bach Huejutla</vt:lpstr>
      <vt:lpstr>Bach Atotonilco</vt:lpstr>
      <vt:lpstr>Bach Actopan</vt:lpstr>
      <vt:lpstr>Bach Tlahuelilpan</vt:lpstr>
      <vt:lpstr>Bach Ixtlahuaco</vt:lpstr>
      <vt:lpstr>Bach Tlaxcoapan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PLANEACION</dc:creator>
  <cp:lastModifiedBy>Azucena</cp:lastModifiedBy>
  <dcterms:created xsi:type="dcterms:W3CDTF">2003-05-22T00:27:53Z</dcterms:created>
  <dcterms:modified xsi:type="dcterms:W3CDTF">2026-01-22T22:53:29Z</dcterms:modified>
</cp:coreProperties>
</file>